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EA3CAE2C-3D26-42E7-905B-E74662472869}" xr6:coauthVersionLast="47" xr6:coauthVersionMax="47" xr10:uidLastSave="{00000000-0000-0000-0000-000000000000}"/>
  <bookViews>
    <workbookView xWindow="-23148" yWindow="-108" windowWidth="23256" windowHeight="12576" activeTab="1" xr2:uid="{C330F97A-2373-4CEE-AA2A-68C136FD4065}"/>
  </bookViews>
  <sheets>
    <sheet name="data_set" sheetId="10" r:id="rId1"/>
    <sheet name="var_list" sheetId="13" r:id="rId2"/>
    <sheet name="legend" sheetId="7" r:id="rId3"/>
    <sheet name="PP_main" sheetId="2" r:id="rId4"/>
    <sheet name="PP_uncollectible" sheetId="6" r:id="rId5"/>
    <sheet name="Calculations" sheetId="12" r:id="rId6"/>
  </sheets>
  <definedNames>
    <definedName name="_xlnm._FilterDatabase" localSheetId="0" hidden="1">data_set!$A$1:$CY$1685</definedName>
    <definedName name="_xlnm._FilterDatabase" localSheetId="3" hidden="1">PP_main!$A$1:$CY$1685</definedName>
    <definedName name="_xlnm._FilterDatabase" localSheetId="4" hidden="1">PP_uncollectible!$A$1:$CW$115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678" i="10" l="1"/>
  <c r="AQ679" i="10"/>
  <c r="AQ680" i="10"/>
  <c r="AQ681" i="10"/>
  <c r="AQ682" i="10"/>
  <c r="AQ683" i="10"/>
  <c r="AQ684" i="10"/>
  <c r="AQ685" i="10"/>
  <c r="AQ686" i="10"/>
  <c r="AQ687" i="10"/>
  <c r="AQ688" i="10"/>
  <c r="AQ689" i="10"/>
  <c r="AQ690" i="10"/>
  <c r="AQ691" i="10"/>
  <c r="AQ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9" i="10"/>
  <c r="K679" i="10" s="1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R661" i="10" l="1"/>
  <c r="BR662" i="10"/>
  <c r="BR663" i="10"/>
  <c r="BR664" i="10"/>
  <c r="BR665" i="10"/>
  <c r="BR666" i="10"/>
  <c r="BR667" i="10"/>
  <c r="BR668" i="10"/>
  <c r="BR669" i="10"/>
  <c r="BR670" i="10"/>
  <c r="BR671" i="10"/>
  <c r="BR672" i="10"/>
  <c r="BR673" i="10"/>
  <c r="BR674" i="10"/>
  <c r="BR675" i="10"/>
  <c r="BR676" i="10"/>
  <c r="AO661" i="10"/>
  <c r="AO662" i="10"/>
  <c r="AO663" i="10"/>
  <c r="AO664" i="10"/>
  <c r="AO665" i="10"/>
  <c r="AO666" i="10"/>
  <c r="AO667" i="10"/>
  <c r="AO668" i="10"/>
  <c r="AO669" i="10"/>
  <c r="AO670" i="10"/>
  <c r="AO671" i="10"/>
  <c r="AO672" i="10"/>
  <c r="AO673" i="10"/>
  <c r="AO674" i="10"/>
  <c r="AO675" i="10"/>
  <c r="AO676" i="10"/>
  <c r="AO660" i="10"/>
  <c r="BR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I671" i="10" s="1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R651" i="10" s="1"/>
  <c r="Y650" i="10"/>
  <c r="BR650" i="10" s="1"/>
  <c r="BR652" i="10"/>
  <c r="BR653" i="10"/>
  <c r="BR654" i="10"/>
  <c r="BR655" i="10"/>
  <c r="BR656" i="10"/>
  <c r="BR657" i="10"/>
  <c r="BR658" i="10"/>
  <c r="BR659" i="10"/>
  <c r="AX651" i="10"/>
  <c r="AX652" i="10"/>
  <c r="AX653" i="10"/>
  <c r="AX654" i="10"/>
  <c r="AX655" i="10"/>
  <c r="AX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68" i="10" l="1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L675" i="10"/>
  <c r="I664" i="10"/>
  <c r="J664" i="10" s="1"/>
  <c r="K664" i="10" s="1"/>
  <c r="I666" i="10"/>
  <c r="J666" i="10" s="1"/>
  <c r="K666" i="10" s="1"/>
  <c r="L673" i="10"/>
  <c r="J673" i="10"/>
  <c r="M669" i="10"/>
  <c r="L669" i="10"/>
  <c r="M675" i="10"/>
  <c r="J663" i="10"/>
  <c r="K663" i="10" s="1"/>
  <c r="J662" i="10"/>
  <c r="K662" i="10" s="1"/>
  <c r="J661" i="10"/>
  <c r="K661" i="10" s="1"/>
  <c r="L653" i="10"/>
  <c r="K653" i="10"/>
  <c r="M653" i="10"/>
  <c r="J652" i="10"/>
  <c r="M651" i="10"/>
  <c r="K655" i="10" l="1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P601" i="10"/>
  <c r="Y601" i="10" s="1"/>
  <c r="Z601" i="10" s="1"/>
  <c r="AP602" i="10"/>
  <c r="Y602" i="10" s="1"/>
  <c r="Z602" i="10" s="1"/>
  <c r="AP603" i="10"/>
  <c r="Y603" i="10" s="1"/>
  <c r="Z603" i="10" s="1"/>
  <c r="AP604" i="10"/>
  <c r="Y604" i="10" s="1"/>
  <c r="Z604" i="10" s="1"/>
  <c r="AP605" i="10"/>
  <c r="Y605" i="10" s="1"/>
  <c r="Z605" i="10" s="1"/>
  <c r="AP606" i="10"/>
  <c r="Y606" i="10" s="1"/>
  <c r="Z606" i="10" s="1"/>
  <c r="AP607" i="10"/>
  <c r="Y607" i="10" s="1"/>
  <c r="Z607" i="10" s="1"/>
  <c r="AP608" i="10"/>
  <c r="Y608" i="10" s="1"/>
  <c r="Z608" i="10" s="1"/>
  <c r="AP609" i="10"/>
  <c r="Y609" i="10" s="1"/>
  <c r="Z609" i="10" s="1"/>
  <c r="AP610" i="10"/>
  <c r="Y610" i="10" s="1"/>
  <c r="Z610" i="10" s="1"/>
  <c r="AP611" i="10"/>
  <c r="Y611" i="10" s="1"/>
  <c r="Z611" i="10" s="1"/>
  <c r="AP612" i="10"/>
  <c r="Y612" i="10" s="1"/>
  <c r="Z612" i="10" s="1"/>
  <c r="AP613" i="10"/>
  <c r="Y613" i="10" s="1"/>
  <c r="Z613" i="10" s="1"/>
  <c r="AP614" i="10"/>
  <c r="Y614" i="10" s="1"/>
  <c r="Z614" i="10" s="1"/>
  <c r="AP615" i="10"/>
  <c r="Y615" i="10" s="1"/>
  <c r="Z615" i="10" s="1"/>
  <c r="AP616" i="10"/>
  <c r="Y616" i="10" s="1"/>
  <c r="Z616" i="10" s="1"/>
  <c r="AP617" i="10"/>
  <c r="Y617" i="10" s="1"/>
  <c r="Z617" i="10" s="1"/>
  <c r="AP618" i="10"/>
  <c r="Y618" i="10" s="1"/>
  <c r="Z618" i="10" s="1"/>
  <c r="AP619" i="10"/>
  <c r="Y619" i="10" s="1"/>
  <c r="Z619" i="10" s="1"/>
  <c r="AP620" i="10"/>
  <c r="Y620" i="10" s="1"/>
  <c r="Z620" i="10" s="1"/>
  <c r="AP621" i="10"/>
  <c r="Y621" i="10" s="1"/>
  <c r="Z621" i="10" s="1"/>
  <c r="AP622" i="10"/>
  <c r="Y622" i="10" s="1"/>
  <c r="Z622" i="10" s="1"/>
  <c r="AP623" i="10"/>
  <c r="Y623" i="10" s="1"/>
  <c r="Z623" i="10" s="1"/>
  <c r="AP624" i="10"/>
  <c r="Y624" i="10" s="1"/>
  <c r="Z624" i="10" s="1"/>
  <c r="AP625" i="10"/>
  <c r="Y625" i="10" s="1"/>
  <c r="Z625" i="10" s="1"/>
  <c r="AP626" i="10"/>
  <c r="Y626" i="10" s="1"/>
  <c r="Z626" i="10" s="1"/>
  <c r="AP627" i="10"/>
  <c r="Y627" i="10" s="1"/>
  <c r="Z627" i="10" s="1"/>
  <c r="AP628" i="10"/>
  <c r="Y628" i="10" s="1"/>
  <c r="Z628" i="10" s="1"/>
  <c r="AP629" i="10"/>
  <c r="Y629" i="10" s="1"/>
  <c r="Z629" i="10" s="1"/>
  <c r="AP630" i="10"/>
  <c r="Y630" i="10" s="1"/>
  <c r="Z630" i="10" s="1"/>
  <c r="AP631" i="10"/>
  <c r="Y631" i="10" s="1"/>
  <c r="Z631" i="10" s="1"/>
  <c r="AP632" i="10"/>
  <c r="Y632" i="10" s="1"/>
  <c r="Z632" i="10" s="1"/>
  <c r="AP633" i="10"/>
  <c r="Y633" i="10" s="1"/>
  <c r="Z633" i="10" s="1"/>
  <c r="AP634" i="10"/>
  <c r="Y634" i="10" s="1"/>
  <c r="Z634" i="10" s="1"/>
  <c r="AP635" i="10"/>
  <c r="Y635" i="10" s="1"/>
  <c r="Z635" i="10" s="1"/>
  <c r="AP636" i="10"/>
  <c r="Y636" i="10" s="1"/>
  <c r="Z636" i="10" s="1"/>
  <c r="AP637" i="10"/>
  <c r="Y637" i="10" s="1"/>
  <c r="Z637" i="10" s="1"/>
  <c r="AP638" i="10"/>
  <c r="Y638" i="10" s="1"/>
  <c r="Z638" i="10" s="1"/>
  <c r="AP639" i="10"/>
  <c r="Y639" i="10" s="1"/>
  <c r="Z639" i="10" s="1"/>
  <c r="AP640" i="10"/>
  <c r="Y640" i="10" s="1"/>
  <c r="Z640" i="10" s="1"/>
  <c r="AP641" i="10"/>
  <c r="Y641" i="10" s="1"/>
  <c r="Z641" i="10" s="1"/>
  <c r="AP642" i="10"/>
  <c r="Y642" i="10" s="1"/>
  <c r="Z642" i="10" s="1"/>
  <c r="AP643" i="10"/>
  <c r="Y643" i="10" s="1"/>
  <c r="Z643" i="10" s="1"/>
  <c r="AP644" i="10"/>
  <c r="Y644" i="10" s="1"/>
  <c r="Z644" i="10" s="1"/>
  <c r="AP645" i="10"/>
  <c r="Y645" i="10" s="1"/>
  <c r="Z645" i="10" s="1"/>
  <c r="AP646" i="10"/>
  <c r="Y646" i="10" s="1"/>
  <c r="Z646" i="10" s="1"/>
  <c r="AP647" i="10"/>
  <c r="Y647" i="10" s="1"/>
  <c r="Z647" i="10" s="1"/>
  <c r="AP648" i="10"/>
  <c r="Y648" i="10" s="1"/>
  <c r="Z648" i="10" s="1"/>
  <c r="AP649" i="10"/>
  <c r="Y649" i="10" s="1"/>
  <c r="Z649" i="10" s="1"/>
  <c r="AP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R586" i="10"/>
  <c r="AR587" i="10"/>
  <c r="AR588" i="10"/>
  <c r="AR589" i="10"/>
  <c r="AR590" i="10"/>
  <c r="AR591" i="10"/>
  <c r="AR592" i="10"/>
  <c r="AR593" i="10"/>
  <c r="AR594" i="10"/>
  <c r="AR595" i="10"/>
  <c r="AR596" i="10"/>
  <c r="AR597" i="10"/>
  <c r="AR598" i="10"/>
  <c r="AR599" i="10"/>
  <c r="AR585" i="10"/>
  <c r="BR586" i="10"/>
  <c r="BR587" i="10"/>
  <c r="BR588" i="10"/>
  <c r="BR589" i="10"/>
  <c r="BR590" i="10"/>
  <c r="BR591" i="10"/>
  <c r="BR592" i="10"/>
  <c r="BR593" i="10"/>
  <c r="BR594" i="10"/>
  <c r="BR595" i="10"/>
  <c r="BR596" i="10"/>
  <c r="BR597" i="10"/>
  <c r="BR598" i="10"/>
  <c r="BR599" i="10"/>
  <c r="BR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R580" i="10"/>
  <c r="BR581" i="10"/>
  <c r="BR582" i="10"/>
  <c r="BR583" i="10"/>
  <c r="BR584" i="10"/>
  <c r="BR579" i="10"/>
  <c r="AS580" i="10"/>
  <c r="AS581" i="10"/>
  <c r="AS582" i="10"/>
  <c r="AS583" i="10"/>
  <c r="AS584" i="10"/>
  <c r="AS579" i="10"/>
  <c r="BD584" i="10"/>
  <c r="BD583" i="10"/>
  <c r="BD582" i="10"/>
  <c r="BD581" i="10"/>
  <c r="BD580" i="10"/>
  <c r="BD579" i="10"/>
  <c r="AZ580" i="10"/>
  <c r="AZ581" i="10"/>
  <c r="AZ582" i="10"/>
  <c r="AZ583" i="10"/>
  <c r="AZ584" i="10"/>
  <c r="AZ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Z565" i="10"/>
  <c r="AY565" i="10" s="1"/>
  <c r="AZ566" i="10"/>
  <c r="AY566" i="10" s="1"/>
  <c r="AZ574" i="10"/>
  <c r="AY574" i="10" s="1"/>
  <c r="AZ575" i="10"/>
  <c r="AY575" i="10" s="1"/>
  <c r="AZ577" i="10"/>
  <c r="AY577" i="10" s="1"/>
  <c r="AZ578" i="10"/>
  <c r="AY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X576" i="10"/>
  <c r="Z576" i="10" s="1"/>
  <c r="AX573" i="10"/>
  <c r="AZ573" i="10" s="1"/>
  <c r="AY573" i="10" s="1"/>
  <c r="AX572" i="10"/>
  <c r="Z572" i="10" s="1"/>
  <c r="AX571" i="10"/>
  <c r="AZ571" i="10" s="1"/>
  <c r="AY571" i="10" s="1"/>
  <c r="AX570" i="10"/>
  <c r="Z570" i="10" s="1"/>
  <c r="AX569" i="10"/>
  <c r="AZ569" i="10" s="1"/>
  <c r="AY569" i="10" s="1"/>
  <c r="AX568" i="10"/>
  <c r="Z568" i="10" s="1"/>
  <c r="AX567" i="10"/>
  <c r="Y567" i="10" s="1"/>
  <c r="AX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O563" i="10"/>
  <c r="AO562" i="10"/>
  <c r="AO561" i="10"/>
  <c r="AO560" i="10"/>
  <c r="AO559" i="10"/>
  <c r="AO558" i="10"/>
  <c r="AO557" i="10"/>
  <c r="AO556" i="10"/>
  <c r="AO555" i="10"/>
  <c r="AO551" i="10"/>
  <c r="AO550" i="10"/>
  <c r="AO549" i="10"/>
  <c r="AO548" i="10"/>
  <c r="AO547" i="10"/>
  <c r="AO546" i="10"/>
  <c r="AO545" i="10"/>
  <c r="AO544" i="10"/>
  <c r="AO543" i="10"/>
  <c r="BD563" i="10"/>
  <c r="BD562" i="10"/>
  <c r="BD561" i="10"/>
  <c r="BD560" i="10"/>
  <c r="BD559" i="10"/>
  <c r="BD558" i="10"/>
  <c r="BD557" i="10"/>
  <c r="BD556" i="10"/>
  <c r="BD555" i="10"/>
  <c r="BD551" i="10"/>
  <c r="BD550" i="10"/>
  <c r="BD549" i="10"/>
  <c r="BD548" i="10"/>
  <c r="BD547" i="10"/>
  <c r="BD546" i="10"/>
  <c r="BD545" i="10"/>
  <c r="BD544" i="10"/>
  <c r="BD543" i="10"/>
  <c r="AU543" i="10"/>
  <c r="AU544" i="10"/>
  <c r="AU545" i="10"/>
  <c r="AU546" i="10"/>
  <c r="AU547" i="10"/>
  <c r="AU548" i="10"/>
  <c r="AU549" i="10"/>
  <c r="AU550" i="10"/>
  <c r="AU551" i="10"/>
  <c r="AU552" i="10"/>
  <c r="AU553" i="10"/>
  <c r="AU554" i="10"/>
  <c r="AU555" i="10"/>
  <c r="AU556" i="10"/>
  <c r="AU557" i="10"/>
  <c r="AU558" i="10"/>
  <c r="AU559" i="10"/>
  <c r="AU560" i="10"/>
  <c r="AU561" i="10"/>
  <c r="AU562" i="10"/>
  <c r="AU563" i="10"/>
  <c r="AO554" i="10"/>
  <c r="AO553" i="10"/>
  <c r="AO552" i="10"/>
  <c r="AO542" i="10"/>
  <c r="AO541" i="10"/>
  <c r="AO540" i="10"/>
  <c r="BD554" i="10"/>
  <c r="BD553" i="10"/>
  <c r="BD552" i="10"/>
  <c r="BD542" i="10"/>
  <c r="AV542" i="10" s="1"/>
  <c r="AU542" i="10" s="1"/>
  <c r="BD541" i="10"/>
  <c r="AV541" i="10" s="1"/>
  <c r="AU541" i="10" s="1"/>
  <c r="BD540" i="10"/>
  <c r="AV540" i="10" s="1"/>
  <c r="AU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Z526" i="10"/>
  <c r="BC526" i="10"/>
  <c r="AZ527" i="10"/>
  <c r="BC527" i="10"/>
  <c r="AZ528" i="10"/>
  <c r="BC528" i="10"/>
  <c r="AZ529" i="10"/>
  <c r="BC529" i="10"/>
  <c r="AZ530" i="10"/>
  <c r="BC530" i="10"/>
  <c r="AZ531" i="10"/>
  <c r="BC531" i="10"/>
  <c r="AZ532" i="10"/>
  <c r="BC532" i="10"/>
  <c r="AZ533" i="10"/>
  <c r="BC533" i="10"/>
  <c r="AZ534" i="10"/>
  <c r="BC534" i="10"/>
  <c r="AZ535" i="10"/>
  <c r="BC535" i="10"/>
  <c r="AZ536" i="10"/>
  <c r="BC536" i="10"/>
  <c r="AZ537" i="10"/>
  <c r="BC537" i="10"/>
  <c r="AZ538" i="10"/>
  <c r="BC538" i="10"/>
  <c r="AZ539" i="10"/>
  <c r="BC539" i="10"/>
  <c r="BC525" i="10"/>
  <c r="AZ525" i="10"/>
  <c r="AZ524" i="10"/>
  <c r="BC524" i="10"/>
  <c r="AW526" i="10"/>
  <c r="AW527" i="10"/>
  <c r="AW528" i="10"/>
  <c r="AW529" i="10"/>
  <c r="AW530" i="10"/>
  <c r="AW531" i="10"/>
  <c r="AW532" i="10"/>
  <c r="AW533" i="10"/>
  <c r="AW534" i="10"/>
  <c r="AW535" i="10"/>
  <c r="AW525" i="10"/>
  <c r="AW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R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AZ567" i="10"/>
  <c r="AY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BR571" i="10" s="1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H565" i="10"/>
  <c r="BR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R574" i="10"/>
  <c r="I550" i="10"/>
  <c r="J550" i="10" s="1"/>
  <c r="M550" i="10" s="1"/>
  <c r="BR575" i="10"/>
  <c r="AZ576" i="10"/>
  <c r="AY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642" i="10"/>
  <c r="J571" i="10"/>
  <c r="K571" i="10" s="1"/>
  <c r="J647" i="10"/>
  <c r="K647" i="10" s="1"/>
  <c r="I562" i="10"/>
  <c r="H573" i="10"/>
  <c r="I621" i="10"/>
  <c r="J621" i="10" s="1"/>
  <c r="K621" i="10" s="1"/>
  <c r="I613" i="10"/>
  <c r="J613" i="10" s="1"/>
  <c r="K613" i="10" s="1"/>
  <c r="G578" i="10"/>
  <c r="Z569" i="10"/>
  <c r="BR569" i="10" s="1"/>
  <c r="I610" i="10"/>
  <c r="J610" i="10" s="1"/>
  <c r="K610" i="10" s="1"/>
  <c r="I608" i="10"/>
  <c r="I627" i="10"/>
  <c r="J627" i="10" s="1"/>
  <c r="K627" i="10" s="1"/>
  <c r="I619" i="10"/>
  <c r="J619" i="10" s="1"/>
  <c r="K619" i="10" s="1"/>
  <c r="Y576" i="10"/>
  <c r="BR576" i="10" s="1"/>
  <c r="Z567" i="10"/>
  <c r="BR567" i="10" s="1"/>
  <c r="I626" i="10"/>
  <c r="J626" i="10" s="1"/>
  <c r="K626" i="10" s="1"/>
  <c r="I618" i="10"/>
  <c r="J618" i="10" s="1"/>
  <c r="K618" i="10" s="1"/>
  <c r="M605" i="10"/>
  <c r="BR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R577" i="10"/>
  <c r="AZ572" i="10"/>
  <c r="AY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R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M637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L625" i="10"/>
  <c r="M620" i="10"/>
  <c r="L615" i="10"/>
  <c r="M601" i="10"/>
  <c r="L601" i="10"/>
  <c r="K601" i="10"/>
  <c r="J608" i="10"/>
  <c r="K608" i="10" s="1"/>
  <c r="M608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Z570" i="10"/>
  <c r="AY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R564" i="10" s="1"/>
  <c r="AZ564" i="10"/>
  <c r="AY564" i="10" s="1"/>
  <c r="H559" i="10"/>
  <c r="H577" i="10"/>
  <c r="H569" i="10"/>
  <c r="AZ568" i="10"/>
  <c r="AY568" i="10" s="1"/>
  <c r="Y568" i="10"/>
  <c r="BR568" i="10" s="1"/>
  <c r="M555" i="10"/>
  <c r="I593" i="10"/>
  <c r="J593" i="10" s="1"/>
  <c r="J547" i="10"/>
  <c r="K547" i="10" s="1"/>
  <c r="Y570" i="10"/>
  <c r="BR570" i="10" s="1"/>
  <c r="I589" i="10"/>
  <c r="J589" i="10" s="1"/>
  <c r="K589" i="10" s="1"/>
  <c r="I597" i="10"/>
  <c r="J597" i="10" s="1"/>
  <c r="L583" i="10"/>
  <c r="M595" i="10"/>
  <c r="I598" i="10"/>
  <c r="J598" i="10" s="1"/>
  <c r="K598" i="10" s="1"/>
  <c r="L580" i="10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K595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56" i="10"/>
  <c r="M556" i="10"/>
  <c r="K545" i="10"/>
  <c r="L545" i="10"/>
  <c r="M544" i="10"/>
  <c r="K544" i="10"/>
  <c r="L557" i="10"/>
  <c r="M552" i="10"/>
  <c r="J562" i="10"/>
  <c r="K562" i="10" s="1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L543" i="10"/>
  <c r="M549" i="10"/>
  <c r="M535" i="10"/>
  <c r="M526" i="10" l="1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R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R519" i="10"/>
  <c r="AR520" i="10"/>
  <c r="AR521" i="10"/>
  <c r="AR522" i="10"/>
  <c r="AR523" i="10"/>
  <c r="AR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M520" i="10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19" i="10" l="1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C491" i="10"/>
  <c r="CC492" i="10"/>
  <c r="CC493" i="10"/>
  <c r="CC494" i="10"/>
  <c r="CC495" i="10"/>
  <c r="AW492" i="10"/>
  <c r="AY492" i="10"/>
  <c r="AW493" i="10"/>
  <c r="AY493" i="10"/>
  <c r="AW494" i="10"/>
  <c r="AY494" i="10"/>
  <c r="AW495" i="10"/>
  <c r="AY495" i="10"/>
  <c r="AW496" i="10"/>
  <c r="AY496" i="10"/>
  <c r="AW497" i="10"/>
  <c r="AY497" i="10"/>
  <c r="AW498" i="10"/>
  <c r="AY498" i="10"/>
  <c r="AW499" i="10"/>
  <c r="AY499" i="10"/>
  <c r="AW500" i="10"/>
  <c r="AY500" i="10"/>
  <c r="AW501" i="10"/>
  <c r="AY501" i="10"/>
  <c r="CC490" i="10"/>
  <c r="AY491" i="10"/>
  <c r="AY490" i="10"/>
  <c r="AW491" i="10"/>
  <c r="AW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Q489" i="10"/>
  <c r="AQ488" i="10"/>
  <c r="AY482" i="10"/>
  <c r="AY483" i="10"/>
  <c r="AY484" i="10"/>
  <c r="AY485" i="10"/>
  <c r="AY486" i="10"/>
  <c r="AY487" i="10"/>
  <c r="AY488" i="10"/>
  <c r="AY489" i="10"/>
  <c r="AY481" i="10"/>
  <c r="AY480" i="10"/>
  <c r="AQ487" i="10"/>
  <c r="AQ486" i="10"/>
  <c r="AQ485" i="10"/>
  <c r="AQ484" i="10"/>
  <c r="AQ483" i="10"/>
  <c r="AQ482" i="10"/>
  <c r="AQ481" i="10"/>
  <c r="AQ480" i="10"/>
  <c r="W489" i="10"/>
  <c r="W488" i="10"/>
  <c r="W487" i="10"/>
  <c r="W486" i="10"/>
  <c r="F489" i="10"/>
  <c r="I489" i="10" s="1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X483" i="10"/>
  <c r="AX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6" i="10" l="1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5" i="10"/>
  <c r="M481" i="10"/>
  <c r="L481" i="10"/>
  <c r="M487" i="10" l="1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Y463" i="10" l="1"/>
  <c r="AY464" i="10"/>
  <c r="AY462" i="10"/>
  <c r="AY466" i="10"/>
  <c r="AY467" i="10"/>
  <c r="AY465" i="10"/>
  <c r="AY469" i="10"/>
  <c r="AY470" i="10"/>
  <c r="AY468" i="10"/>
  <c r="AY472" i="10"/>
  <c r="AY473" i="10"/>
  <c r="AY471" i="10"/>
  <c r="AY475" i="10"/>
  <c r="AY476" i="10"/>
  <c r="AY474" i="10"/>
  <c r="AY478" i="10"/>
  <c r="AY479" i="10"/>
  <c r="AY477" i="10"/>
  <c r="AY454" i="10"/>
  <c r="AY455" i="10"/>
  <c r="AY456" i="10"/>
  <c r="AY457" i="10"/>
  <c r="AY458" i="10"/>
  <c r="AY459" i="10"/>
  <c r="AY460" i="10"/>
  <c r="AY461" i="10"/>
  <c r="AY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I453" i="10" s="1"/>
  <c r="J453" i="10" s="1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C433" i="10"/>
  <c r="BC432" i="10"/>
  <c r="BC431" i="10"/>
  <c r="BC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C399" i="10"/>
  <c r="BC400" i="10"/>
  <c r="BC401" i="10"/>
  <c r="BC402" i="10"/>
  <c r="BC403" i="10"/>
  <c r="BC404" i="10"/>
  <c r="BC405" i="10"/>
  <c r="BC406" i="10"/>
  <c r="BC407" i="10"/>
  <c r="BC408" i="10"/>
  <c r="BC409" i="10"/>
  <c r="BC410" i="10"/>
  <c r="BC411" i="10"/>
  <c r="BC412" i="10"/>
  <c r="BC413" i="10"/>
  <c r="BC414" i="10"/>
  <c r="BC415" i="10"/>
  <c r="BC416" i="10"/>
  <c r="BC417" i="10"/>
  <c r="BC418" i="10"/>
  <c r="BC419" i="10"/>
  <c r="BC420" i="10"/>
  <c r="BC421" i="10"/>
  <c r="BC422" i="10"/>
  <c r="BC423" i="10"/>
  <c r="BC424" i="10"/>
  <c r="BC425" i="10"/>
  <c r="BC426" i="10"/>
  <c r="BC427" i="10"/>
  <c r="BC428" i="10"/>
  <c r="BC429" i="10"/>
  <c r="BC398" i="10"/>
  <c r="AR429" i="10"/>
  <c r="AR428" i="10"/>
  <c r="AR427" i="10"/>
  <c r="AR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R425" i="10"/>
  <c r="AR424" i="10"/>
  <c r="AR423" i="10"/>
  <c r="AR422" i="10"/>
  <c r="AR421" i="10"/>
  <c r="AR420" i="10"/>
  <c r="AR419" i="10"/>
  <c r="AR418" i="10"/>
  <c r="AR417" i="10"/>
  <c r="AR416" i="10"/>
  <c r="AR415" i="10"/>
  <c r="AR414" i="10"/>
  <c r="AR413" i="10"/>
  <c r="AR412" i="10"/>
  <c r="F419" i="10"/>
  <c r="F412" i="10"/>
  <c r="G412" i="10"/>
  <c r="H412" i="10"/>
  <c r="I459" i="10" l="1"/>
  <c r="I456" i="10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J456" i="10"/>
  <c r="K456" i="10" s="1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R411" i="10"/>
  <c r="AR406" i="10"/>
  <c r="AR407" i="10"/>
  <c r="AR408" i="10"/>
  <c r="AR409" i="10"/>
  <c r="AR410" i="10"/>
  <c r="AR405" i="10"/>
  <c r="AR399" i="10"/>
  <c r="AR400" i="10"/>
  <c r="AR401" i="10"/>
  <c r="AR402" i="10"/>
  <c r="AR403" i="10"/>
  <c r="AR404" i="10"/>
  <c r="AR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R378" i="10" l="1"/>
  <c r="AR377" i="10"/>
  <c r="AR376" i="10"/>
  <c r="AR375" i="10"/>
  <c r="AR364" i="10"/>
  <c r="AR365" i="10"/>
  <c r="AR366" i="10"/>
  <c r="AR367" i="10"/>
  <c r="AR368" i="10"/>
  <c r="AR369" i="10"/>
  <c r="AR370" i="10"/>
  <c r="AR371" i="10"/>
  <c r="AR372" i="10"/>
  <c r="AR373" i="10"/>
  <c r="AR374" i="10"/>
  <c r="AR363" i="10"/>
  <c r="AZ361" i="10"/>
  <c r="AZ362" i="10"/>
  <c r="AZ363" i="10"/>
  <c r="AZ364" i="10"/>
  <c r="AZ365" i="10"/>
  <c r="AZ366" i="10"/>
  <c r="AZ367" i="10"/>
  <c r="AZ368" i="10"/>
  <c r="AZ369" i="10"/>
  <c r="AZ370" i="10"/>
  <c r="AZ371" i="10"/>
  <c r="AZ372" i="10"/>
  <c r="AZ373" i="10"/>
  <c r="AZ374" i="10"/>
  <c r="AZ375" i="10"/>
  <c r="AZ376" i="10"/>
  <c r="AZ377" i="10"/>
  <c r="AZ378" i="10"/>
  <c r="AZ379" i="10"/>
  <c r="AZ380" i="10"/>
  <c r="AZ381" i="10"/>
  <c r="AZ382" i="10"/>
  <c r="AZ360" i="10"/>
  <c r="AZ359" i="10"/>
  <c r="AW380" i="10"/>
  <c r="AW381" i="10"/>
  <c r="AW382" i="10"/>
  <c r="AW379" i="10"/>
  <c r="AW360" i="10"/>
  <c r="AW361" i="10"/>
  <c r="AW362" i="10"/>
  <c r="AW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C348" i="10"/>
  <c r="BC349" i="10"/>
  <c r="BC350" i="10"/>
  <c r="BC351" i="10"/>
  <c r="BC352" i="10"/>
  <c r="BC353" i="10"/>
  <c r="BC354" i="10"/>
  <c r="BC355" i="10"/>
  <c r="BC356" i="10"/>
  <c r="BC357" i="10"/>
  <c r="BC358" i="10"/>
  <c r="BC347" i="10"/>
  <c r="AW354" i="10"/>
  <c r="AW353" i="10"/>
  <c r="AW352" i="10"/>
  <c r="AW351" i="10"/>
  <c r="AW348" i="10"/>
  <c r="AW349" i="10"/>
  <c r="AW350" i="10"/>
  <c r="AW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O316" i="10"/>
  <c r="AX316" i="10"/>
  <c r="AO317" i="10"/>
  <c r="AX317" i="10"/>
  <c r="AO318" i="10"/>
  <c r="AX318" i="10"/>
  <c r="AO319" i="10"/>
  <c r="AX319" i="10"/>
  <c r="AO320" i="10"/>
  <c r="AX320" i="10"/>
  <c r="AO321" i="10"/>
  <c r="AX321" i="10"/>
  <c r="AO322" i="10"/>
  <c r="AX322" i="10"/>
  <c r="AO323" i="10"/>
  <c r="AX323" i="10"/>
  <c r="AO324" i="10"/>
  <c r="AX324" i="10"/>
  <c r="AO325" i="10"/>
  <c r="AX325" i="10"/>
  <c r="AO326" i="10"/>
  <c r="AX326" i="10"/>
  <c r="AO327" i="10"/>
  <c r="AX327" i="10"/>
  <c r="AO328" i="10"/>
  <c r="AX328" i="10"/>
  <c r="AO329" i="10"/>
  <c r="AX329" i="10"/>
  <c r="AO330" i="10"/>
  <c r="AX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D87" i="10"/>
  <c r="BD86" i="10"/>
  <c r="BD85" i="10"/>
  <c r="BD84" i="10"/>
  <c r="BD90" i="10"/>
  <c r="BD91" i="10"/>
  <c r="BD92" i="10"/>
  <c r="BD93" i="10"/>
  <c r="BD94" i="10"/>
  <c r="BD95" i="10"/>
  <c r="BD96" i="10"/>
  <c r="BD97" i="10"/>
  <c r="BD98" i="10"/>
  <c r="BD99" i="10"/>
  <c r="BD89" i="10"/>
  <c r="BD88" i="10"/>
  <c r="BC122" i="10"/>
  <c r="BC123" i="10"/>
  <c r="BC124" i="10"/>
  <c r="BC125" i="10"/>
  <c r="BC126" i="10"/>
  <c r="BC127" i="10"/>
  <c r="BC128" i="10"/>
  <c r="BC129" i="10"/>
  <c r="BC130" i="10"/>
  <c r="BC131" i="10"/>
  <c r="BC132" i="10"/>
  <c r="BC133" i="10"/>
  <c r="BC134" i="10"/>
  <c r="BC135" i="10"/>
  <c r="BC121" i="10"/>
  <c r="BC156" i="10"/>
  <c r="BC157" i="10"/>
  <c r="BC158" i="10"/>
  <c r="BC159" i="10"/>
  <c r="BC160" i="10"/>
  <c r="BC161" i="10"/>
  <c r="BC162" i="10"/>
  <c r="BC163" i="10"/>
  <c r="BC164" i="10"/>
  <c r="BC165" i="10"/>
  <c r="BC166" i="10"/>
  <c r="BC167" i="10"/>
  <c r="BC168" i="10"/>
  <c r="BC169" i="10"/>
  <c r="BC170" i="10"/>
  <c r="BC171" i="10"/>
  <c r="BC172" i="10"/>
  <c r="BC173" i="10"/>
  <c r="BC174" i="10"/>
  <c r="BC175" i="10"/>
  <c r="BC176" i="10"/>
  <c r="BC177" i="10"/>
  <c r="BC178" i="10"/>
  <c r="BC179" i="10"/>
  <c r="BC180" i="10"/>
  <c r="BC181" i="10"/>
  <c r="BC182" i="10"/>
  <c r="BC183" i="10"/>
  <c r="BC184" i="10"/>
  <c r="BC185" i="10"/>
  <c r="BC186" i="10"/>
  <c r="BC187" i="10"/>
  <c r="BC188" i="10"/>
  <c r="BC189" i="10"/>
  <c r="BC190" i="10"/>
  <c r="BC155" i="10"/>
  <c r="BD193" i="10"/>
  <c r="BD194" i="10"/>
  <c r="BD195" i="10"/>
  <c r="BD196" i="10"/>
  <c r="BD197" i="10"/>
  <c r="BD198" i="10"/>
  <c r="BD199" i="10"/>
  <c r="BD200" i="10"/>
  <c r="BD201" i="10"/>
  <c r="BD202" i="10"/>
  <c r="BD203" i="10"/>
  <c r="BD204" i="10"/>
  <c r="BD205" i="10"/>
  <c r="BD206" i="10"/>
  <c r="BD207" i="10"/>
  <c r="BD208" i="10"/>
  <c r="BD209" i="10"/>
  <c r="BD210" i="10"/>
  <c r="BD192" i="10"/>
  <c r="BD191" i="10"/>
  <c r="BC212" i="10"/>
  <c r="BC213" i="10"/>
  <c r="BC214" i="10"/>
  <c r="BC215" i="10"/>
  <c r="BC216" i="10"/>
  <c r="BC217" i="10"/>
  <c r="BC218" i="10"/>
  <c r="BC219" i="10"/>
  <c r="BC220" i="10"/>
  <c r="BC221" i="10"/>
  <c r="BC222" i="10"/>
  <c r="BC223" i="10"/>
  <c r="BC224" i="10"/>
  <c r="BC225" i="10"/>
  <c r="BC226" i="10"/>
  <c r="BC227" i="10"/>
  <c r="BC228" i="10"/>
  <c r="BC229" i="10"/>
  <c r="BC230" i="10"/>
  <c r="BC231" i="10"/>
  <c r="BC232" i="10"/>
  <c r="BC233" i="10"/>
  <c r="BC234" i="10"/>
  <c r="BC235" i="10"/>
  <c r="BC236" i="10"/>
  <c r="BC237" i="10"/>
  <c r="BC238" i="10"/>
  <c r="BC239" i="10"/>
  <c r="BC240" i="10"/>
  <c r="BC241" i="10"/>
  <c r="BC242" i="10"/>
  <c r="BC243" i="10"/>
  <c r="BC244" i="10"/>
  <c r="BC245" i="10"/>
  <c r="BC246" i="10"/>
  <c r="BC247" i="10"/>
  <c r="BC248" i="10"/>
  <c r="BC249" i="10"/>
  <c r="BC250" i="10"/>
  <c r="BC251" i="10"/>
  <c r="BC252" i="10"/>
  <c r="BC253" i="10"/>
  <c r="BC254" i="10"/>
  <c r="BC255" i="10"/>
  <c r="BC256" i="10"/>
  <c r="BC257" i="10"/>
  <c r="BC258" i="10"/>
  <c r="BC211" i="10"/>
  <c r="AX315" i="10"/>
  <c r="AO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X264" i="10"/>
  <c r="AX263" i="10"/>
  <c r="AX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R250" i="10"/>
  <c r="AO250" i="10"/>
  <c r="AR249" i="10"/>
  <c r="AO249" i="10"/>
  <c r="AR248" i="10"/>
  <c r="AO248" i="10"/>
  <c r="AR247" i="10"/>
  <c r="AO247" i="10"/>
  <c r="AR246" i="10"/>
  <c r="AO246" i="10"/>
  <c r="AR245" i="10"/>
  <c r="AO245" i="10"/>
  <c r="AR244" i="10"/>
  <c r="AO244" i="10"/>
  <c r="AR243" i="10"/>
  <c r="AO243" i="10"/>
  <c r="AR242" i="10"/>
  <c r="AO242" i="10"/>
  <c r="AR241" i="10"/>
  <c r="AO241" i="10"/>
  <c r="AR240" i="10"/>
  <c r="AO240" i="10"/>
  <c r="AR239" i="10"/>
  <c r="AO239" i="10"/>
  <c r="AR238" i="10"/>
  <c r="AO238" i="10"/>
  <c r="AR237" i="10"/>
  <c r="AO237" i="10"/>
  <c r="AR236" i="10"/>
  <c r="AO236" i="10"/>
  <c r="AR235" i="10"/>
  <c r="AO235" i="10"/>
  <c r="AR234" i="10"/>
  <c r="AO234" i="10"/>
  <c r="AR233" i="10"/>
  <c r="AO233" i="10"/>
  <c r="AR232" i="10"/>
  <c r="AO232" i="10"/>
  <c r="AR231" i="10"/>
  <c r="AO231" i="10"/>
  <c r="AR230" i="10"/>
  <c r="AO230" i="10"/>
  <c r="AR229" i="10"/>
  <c r="AO229" i="10"/>
  <c r="AR228" i="10"/>
  <c r="AO228" i="10"/>
  <c r="AR227" i="10"/>
  <c r="AO227" i="10"/>
  <c r="AR212" i="10"/>
  <c r="AR213" i="10"/>
  <c r="AR214" i="10"/>
  <c r="AR215" i="10"/>
  <c r="AR216" i="10"/>
  <c r="AR217" i="10"/>
  <c r="AR218" i="10"/>
  <c r="AR219" i="10"/>
  <c r="AR220" i="10"/>
  <c r="AR221" i="10"/>
  <c r="AR222" i="10"/>
  <c r="AR223" i="10"/>
  <c r="AR224" i="10"/>
  <c r="AR225" i="10"/>
  <c r="AR226" i="10"/>
  <c r="AR211" i="10"/>
  <c r="AO226" i="10"/>
  <c r="AO212" i="10"/>
  <c r="AO213" i="10"/>
  <c r="AO214" i="10"/>
  <c r="AO215" i="10"/>
  <c r="AO216" i="10"/>
  <c r="AO217" i="10"/>
  <c r="AO218" i="10"/>
  <c r="AO219" i="10"/>
  <c r="AO220" i="10"/>
  <c r="AO221" i="10"/>
  <c r="AO222" i="10"/>
  <c r="AO223" i="10"/>
  <c r="AO224" i="10"/>
  <c r="AO225" i="10"/>
  <c r="AO211" i="10"/>
  <c r="AX258" i="10"/>
  <c r="AX257" i="10"/>
  <c r="AX256" i="10"/>
  <c r="AX255" i="10"/>
  <c r="AX254" i="10"/>
  <c r="AX253" i="10"/>
  <c r="AX252" i="10"/>
  <c r="AX251" i="10"/>
  <c r="AX250" i="10"/>
  <c r="AX249" i="10"/>
  <c r="AX248" i="10"/>
  <c r="AX247" i="10"/>
  <c r="AX246" i="10"/>
  <c r="AX245" i="10"/>
  <c r="AX244" i="10"/>
  <c r="AX243" i="10"/>
  <c r="AX242" i="10"/>
  <c r="AX241" i="10"/>
  <c r="AX240" i="10"/>
  <c r="AX239" i="10"/>
  <c r="AX238" i="10"/>
  <c r="AX237" i="10"/>
  <c r="AX236" i="10"/>
  <c r="AX235" i="10"/>
  <c r="AX234" i="10"/>
  <c r="AX233" i="10"/>
  <c r="AX232" i="10"/>
  <c r="AX231" i="10"/>
  <c r="AX230" i="10"/>
  <c r="AX229" i="10"/>
  <c r="AX228" i="10"/>
  <c r="AX227" i="10"/>
  <c r="AX226" i="10"/>
  <c r="AX225" i="10"/>
  <c r="AX224" i="10"/>
  <c r="AX223" i="10"/>
  <c r="AX222" i="10"/>
  <c r="AX221" i="10"/>
  <c r="AX220" i="10"/>
  <c r="AX219" i="10"/>
  <c r="AX218" i="10"/>
  <c r="AX217" i="10"/>
  <c r="AX216" i="10"/>
  <c r="AX215" i="10"/>
  <c r="AX214" i="10"/>
  <c r="AX213" i="10"/>
  <c r="AX212" i="10"/>
  <c r="AX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X198" i="10"/>
  <c r="AX199" i="10"/>
  <c r="AX200" i="10"/>
  <c r="AX201" i="10"/>
  <c r="AX202" i="10"/>
  <c r="AX203" i="10"/>
  <c r="AX204" i="10"/>
  <c r="AX205" i="10"/>
  <c r="AX206" i="10"/>
  <c r="AX207" i="10"/>
  <c r="AX208" i="10"/>
  <c r="AX209" i="10"/>
  <c r="AX210" i="10"/>
  <c r="AX197" i="10"/>
  <c r="AX196" i="10"/>
  <c r="AX192" i="10"/>
  <c r="AX193" i="10"/>
  <c r="AX194" i="10"/>
  <c r="AX195" i="10"/>
  <c r="AX191" i="10"/>
  <c r="AR197" i="10"/>
  <c r="AR198" i="10"/>
  <c r="AR199" i="10"/>
  <c r="AR200" i="10"/>
  <c r="AR201" i="10"/>
  <c r="AR202" i="10"/>
  <c r="AR203" i="10"/>
  <c r="AR204" i="10"/>
  <c r="AR205" i="10"/>
  <c r="AR206" i="10"/>
  <c r="AR207" i="10"/>
  <c r="AR208" i="10"/>
  <c r="AR209" i="10"/>
  <c r="AR210" i="10"/>
  <c r="AR196" i="10"/>
  <c r="AR192" i="10"/>
  <c r="AR193" i="10"/>
  <c r="AR194" i="10"/>
  <c r="AR195" i="10"/>
  <c r="AR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U190" i="10"/>
  <c r="AU189" i="10"/>
  <c r="AU186" i="10"/>
  <c r="AU185" i="10"/>
  <c r="AU188" i="10"/>
  <c r="AU187" i="10"/>
  <c r="AU184" i="10"/>
  <c r="AU183" i="10"/>
  <c r="AU182" i="10"/>
  <c r="AU181" i="10"/>
  <c r="AU180" i="10"/>
  <c r="AU179" i="10"/>
  <c r="AU178" i="10"/>
  <c r="AU177" i="10"/>
  <c r="AU170" i="10"/>
  <c r="AU169" i="10"/>
  <c r="AU176" i="10"/>
  <c r="AU175" i="10"/>
  <c r="AU174" i="10"/>
  <c r="AU173" i="10"/>
  <c r="AU172" i="10"/>
  <c r="AU171" i="10"/>
  <c r="AU168" i="10"/>
  <c r="AU167" i="10"/>
  <c r="AU166" i="10"/>
  <c r="AU165" i="10"/>
  <c r="AU164" i="10"/>
  <c r="AU163" i="10"/>
  <c r="AU158" i="10"/>
  <c r="AU159" i="10"/>
  <c r="AU160" i="10"/>
  <c r="AU161" i="10"/>
  <c r="AU162" i="10"/>
  <c r="AU157" i="10"/>
  <c r="AU156" i="10"/>
  <c r="AU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R156" i="10"/>
  <c r="AR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W133" i="10"/>
  <c r="AW130" i="10"/>
  <c r="AW127" i="10"/>
  <c r="AW124" i="10"/>
  <c r="AW121" i="10"/>
  <c r="F123" i="10"/>
  <c r="G123" i="10"/>
  <c r="H123" i="10"/>
  <c r="F122" i="10"/>
  <c r="G122" i="10"/>
  <c r="H122" i="10"/>
  <c r="F121" i="10"/>
  <c r="G121" i="10"/>
  <c r="H121" i="10"/>
  <c r="AU118" i="10"/>
  <c r="AU117" i="10"/>
  <c r="AU120" i="10"/>
  <c r="AU119" i="10"/>
  <c r="AU116" i="10"/>
  <c r="AU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P101" i="10"/>
  <c r="AQ101" i="10"/>
  <c r="AT101" i="10"/>
  <c r="AS101" i="10" s="1"/>
  <c r="AP102" i="10"/>
  <c r="AQ102" i="10"/>
  <c r="AT102" i="10"/>
  <c r="AS102" i="10" s="1"/>
  <c r="AP103" i="10"/>
  <c r="AQ103" i="10"/>
  <c r="AT103" i="10"/>
  <c r="AS103" i="10" s="1"/>
  <c r="AP104" i="10"/>
  <c r="AQ104" i="10"/>
  <c r="AT104" i="10"/>
  <c r="AS104" i="10" s="1"/>
  <c r="AP105" i="10"/>
  <c r="AQ105" i="10"/>
  <c r="AT105" i="10"/>
  <c r="AS105" i="10" s="1"/>
  <c r="AP106" i="10"/>
  <c r="AQ106" i="10"/>
  <c r="AT106" i="10"/>
  <c r="AS106" i="10" s="1"/>
  <c r="AP107" i="10"/>
  <c r="AQ107" i="10"/>
  <c r="AT107" i="10"/>
  <c r="AS107" i="10" s="1"/>
  <c r="AP108" i="10"/>
  <c r="AQ108" i="10"/>
  <c r="AT108" i="10"/>
  <c r="AS108" i="10" s="1"/>
  <c r="AP109" i="10"/>
  <c r="AQ109" i="10"/>
  <c r="AT109" i="10"/>
  <c r="AS109" i="10" s="1"/>
  <c r="AP110" i="10"/>
  <c r="AQ110" i="10"/>
  <c r="AT110" i="10"/>
  <c r="AS110" i="10" s="1"/>
  <c r="AP111" i="10"/>
  <c r="AQ111" i="10"/>
  <c r="AT111" i="10"/>
  <c r="AS111" i="10" s="1"/>
  <c r="AP112" i="10"/>
  <c r="AQ112" i="10"/>
  <c r="AT112" i="10"/>
  <c r="AS112" i="10" s="1"/>
  <c r="AP113" i="10"/>
  <c r="AQ113" i="10"/>
  <c r="AT113" i="10"/>
  <c r="AS113" i="10" s="1"/>
  <c r="AP114" i="10"/>
  <c r="AQ114" i="10"/>
  <c r="AT114" i="10"/>
  <c r="AS114" i="10" s="1"/>
  <c r="AT100" i="10"/>
  <c r="AS100" i="10" s="1"/>
  <c r="AQ100" i="10"/>
  <c r="AP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S91" i="10"/>
  <c r="AX91" i="10"/>
  <c r="AS92" i="10"/>
  <c r="AX92" i="10"/>
  <c r="AS93" i="10"/>
  <c r="AX93" i="10"/>
  <c r="AS94" i="10"/>
  <c r="AX94" i="10"/>
  <c r="AS95" i="10"/>
  <c r="AX95" i="10"/>
  <c r="AS96" i="10"/>
  <c r="AX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S89" i="10"/>
  <c r="AS90" i="10"/>
  <c r="AS97" i="10"/>
  <c r="AS98" i="10"/>
  <c r="AS99" i="10"/>
  <c r="AS88" i="10"/>
  <c r="AX99" i="10"/>
  <c r="AX89" i="10"/>
  <c r="AX90" i="10"/>
  <c r="AX88" i="10"/>
  <c r="F85" i="10"/>
  <c r="F86" i="10"/>
  <c r="F87" i="10"/>
  <c r="F88" i="10"/>
  <c r="F89" i="10"/>
  <c r="F90" i="10"/>
  <c r="F97" i="10"/>
  <c r="F98" i="10"/>
  <c r="F99" i="10"/>
  <c r="F84" i="10"/>
  <c r="I119" i="10" l="1"/>
  <c r="AR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P359" i="10"/>
  <c r="AR359" i="10"/>
  <c r="G360" i="10"/>
  <c r="AO362" i="10"/>
  <c r="H370" i="10"/>
  <c r="G359" i="10"/>
  <c r="AQ361" i="10"/>
  <c r="G369" i="10"/>
  <c r="AO361" i="10"/>
  <c r="H368" i="10"/>
  <c r="AO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Q359" i="10"/>
  <c r="AP361" i="10"/>
  <c r="I341" i="10"/>
  <c r="J341" i="10" s="1"/>
  <c r="K341" i="10" s="1"/>
  <c r="H363" i="10"/>
  <c r="I338" i="10"/>
  <c r="J338" i="10" s="1"/>
  <c r="K338" i="10" s="1"/>
  <c r="AR362" i="10"/>
  <c r="AR360" i="10"/>
  <c r="I343" i="10"/>
  <c r="J343" i="10" s="1"/>
  <c r="K343" i="10" s="1"/>
  <c r="H367" i="10"/>
  <c r="AQ362" i="10"/>
  <c r="AQ360" i="10"/>
  <c r="I335" i="10"/>
  <c r="J335" i="10" s="1"/>
  <c r="H361" i="10"/>
  <c r="AP362" i="10"/>
  <c r="AP360" i="10"/>
  <c r="I333" i="10"/>
  <c r="J333" i="10" s="1"/>
  <c r="G365" i="10"/>
  <c r="AO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7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J92" i="10"/>
  <c r="K92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V86" i="10"/>
  <c r="AV87" i="10"/>
  <c r="AV85" i="10"/>
  <c r="AV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W82" i="10"/>
  <c r="AW83" i="10"/>
  <c r="AW81" i="10"/>
  <c r="W83" i="10"/>
  <c r="W82" i="10"/>
  <c r="F83" i="10"/>
  <c r="F82" i="10"/>
  <c r="D83" i="10"/>
  <c r="D82" i="10"/>
  <c r="D81" i="10"/>
  <c r="W81" i="10"/>
  <c r="F81" i="10"/>
  <c r="AU79" i="10"/>
  <c r="AY79" i="10"/>
  <c r="AU80" i="10"/>
  <c r="AY80" i="10"/>
  <c r="AU78" i="10"/>
  <c r="AY78" i="10"/>
  <c r="AY77" i="10"/>
  <c r="AU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X70" i="10"/>
  <c r="AX71" i="10"/>
  <c r="AX72" i="10"/>
  <c r="AX73" i="10"/>
  <c r="AX74" i="10"/>
  <c r="AX75" i="10"/>
  <c r="AX76" i="10"/>
  <c r="AX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L334" i="10" l="1"/>
  <c r="R18" i="12"/>
  <c r="R42" i="12"/>
  <c r="R46" i="12"/>
  <c r="R54" i="12"/>
  <c r="R26" i="12"/>
  <c r="R10" i="12"/>
  <c r="R30" i="12"/>
  <c r="R50" i="12"/>
  <c r="R38" i="12"/>
  <c r="L346" i="10"/>
  <c r="AO380" i="10"/>
  <c r="L331" i="10"/>
  <c r="M334" i="10"/>
  <c r="M331" i="10"/>
  <c r="L336" i="10"/>
  <c r="L288" i="10"/>
  <c r="M288" i="10"/>
  <c r="AO381" i="10"/>
  <c r="AO382" i="10"/>
  <c r="M183" i="10"/>
  <c r="M332" i="10"/>
  <c r="L357" i="10"/>
  <c r="L355" i="10"/>
  <c r="M355" i="10"/>
  <c r="M189" i="10"/>
  <c r="M357" i="10"/>
  <c r="L189" i="10"/>
  <c r="M348" i="10"/>
  <c r="AO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P380" i="10"/>
  <c r="AP382" i="10"/>
  <c r="AP379" i="10"/>
  <c r="AP381" i="10"/>
  <c r="AR381" i="10"/>
  <c r="AR380" i="10"/>
  <c r="AR382" i="10"/>
  <c r="AR379" i="10"/>
  <c r="L341" i="10"/>
  <c r="AQ380" i="10"/>
  <c r="AQ382" i="10"/>
  <c r="AQ379" i="10"/>
  <c r="AQ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T55" i="10"/>
  <c r="AW55" i="10"/>
  <c r="AY55" i="10"/>
  <c r="AT56" i="10"/>
  <c r="AW56" i="10"/>
  <c r="AY56" i="10"/>
  <c r="AT57" i="10"/>
  <c r="AW57" i="10"/>
  <c r="AY57" i="10"/>
  <c r="AT58" i="10"/>
  <c r="AW58" i="10"/>
  <c r="AY58" i="10"/>
  <c r="AT59" i="10"/>
  <c r="AW59" i="10"/>
  <c r="AY59" i="10"/>
  <c r="AT60" i="10"/>
  <c r="AW60" i="10"/>
  <c r="AY60" i="10"/>
  <c r="AT61" i="10"/>
  <c r="AW61" i="10"/>
  <c r="AY61" i="10"/>
  <c r="AT62" i="10"/>
  <c r="AW62" i="10"/>
  <c r="AY62" i="10"/>
  <c r="AT63" i="10"/>
  <c r="AW63" i="10"/>
  <c r="AY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T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Y54" i="10"/>
  <c r="AW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U42" i="10"/>
  <c r="W42" i="10" s="1"/>
  <c r="U43" i="10"/>
  <c r="W43" i="10" s="1"/>
  <c r="U44" i="10"/>
  <c r="W44" i="10" s="1"/>
  <c r="U45" i="10"/>
  <c r="W45" i="10" s="1"/>
  <c r="U46" i="10"/>
  <c r="W46" i="10" s="1"/>
  <c r="U47" i="10"/>
  <c r="W47" i="10" s="1"/>
  <c r="U48" i="10"/>
  <c r="W48" i="10" s="1"/>
  <c r="U49" i="10"/>
  <c r="W49" i="10" s="1"/>
  <c r="U50" i="10"/>
  <c r="W50" i="10" s="1"/>
  <c r="U51" i="10"/>
  <c r="W51" i="10" s="1"/>
  <c r="U52" i="10"/>
  <c r="W52" i="10" s="1"/>
  <c r="U53" i="10"/>
  <c r="W53" i="10" s="1"/>
  <c r="AW30" i="10"/>
  <c r="U30" i="10" s="1"/>
  <c r="W30" i="10" s="1"/>
  <c r="AW31" i="10"/>
  <c r="U31" i="10" s="1"/>
  <c r="W31" i="10" s="1"/>
  <c r="AW32" i="10"/>
  <c r="U32" i="10" s="1"/>
  <c r="W32" i="10" s="1"/>
  <c r="AW33" i="10"/>
  <c r="U33" i="10" s="1"/>
  <c r="W33" i="10" s="1"/>
  <c r="AW34" i="10"/>
  <c r="U34" i="10" s="1"/>
  <c r="W34" i="10" s="1"/>
  <c r="AW35" i="10"/>
  <c r="U35" i="10" s="1"/>
  <c r="W35" i="10" s="1"/>
  <c r="AW36" i="10"/>
  <c r="U36" i="10" s="1"/>
  <c r="W36" i="10" s="1"/>
  <c r="AW37" i="10"/>
  <c r="U37" i="10" s="1"/>
  <c r="W37" i="10" s="1"/>
  <c r="AW38" i="10"/>
  <c r="U38" i="10" s="1"/>
  <c r="W38" i="10" s="1"/>
  <c r="AW39" i="10"/>
  <c r="U39" i="10" s="1"/>
  <c r="W39" i="10" s="1"/>
  <c r="AW40" i="10"/>
  <c r="U40" i="10" s="1"/>
  <c r="W40" i="10" s="1"/>
  <c r="AW41" i="10"/>
  <c r="U41" i="10" s="1"/>
  <c r="W41" i="10" s="1"/>
  <c r="AW42" i="10"/>
  <c r="AW43" i="10"/>
  <c r="AW44" i="10"/>
  <c r="AW45" i="10"/>
  <c r="AW46" i="10"/>
  <c r="AW47" i="10"/>
  <c r="AW48" i="10"/>
  <c r="AW49" i="10"/>
  <c r="AW50" i="10"/>
  <c r="AW51" i="10"/>
  <c r="AW52" i="10"/>
  <c r="AW53" i="10"/>
  <c r="I67" i="10" l="1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I33" i="10"/>
  <c r="J33" i="10" s="1"/>
  <c r="K33" i="10" s="1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34" i="10"/>
  <c r="J34" i="10" s="1"/>
  <c r="K34" i="10" s="1"/>
  <c r="I42" i="10"/>
  <c r="J42" i="10" s="1"/>
  <c r="K42" i="10" s="1"/>
  <c r="I50" i="10"/>
  <c r="J50" i="10" s="1"/>
  <c r="K50" i="10" s="1"/>
  <c r="I37" i="10"/>
  <c r="J37" i="10" s="1"/>
  <c r="K37" i="10" s="1"/>
  <c r="I45" i="10"/>
  <c r="J45" i="10" s="1"/>
  <c r="K45" i="10" s="1"/>
  <c r="I53" i="10"/>
  <c r="J53" i="10" s="1"/>
  <c r="K53" i="10" s="1"/>
  <c r="H38" i="10"/>
  <c r="H30" i="10"/>
  <c r="I52" i="10"/>
  <c r="J52" i="10" s="1"/>
  <c r="I32" i="10"/>
  <c r="J32" i="10" s="1"/>
  <c r="K32" i="10" s="1"/>
  <c r="I36" i="10"/>
  <c r="J36" i="10" s="1"/>
  <c r="K36" i="10" s="1"/>
  <c r="I40" i="10"/>
  <c r="J40" i="10" s="1"/>
  <c r="K40" i="10" s="1"/>
  <c r="I31" i="10"/>
  <c r="J31" i="10" s="1"/>
  <c r="K31" i="10" s="1"/>
  <c r="I44" i="10"/>
  <c r="I48" i="10"/>
  <c r="J48" i="10" s="1"/>
  <c r="K48" i="10" s="1"/>
  <c r="I39" i="10"/>
  <c r="J39" i="10" s="1"/>
  <c r="K39" i="10" s="1"/>
  <c r="I30" i="10"/>
  <c r="J30" i="10" s="1"/>
  <c r="K30" i="10" s="1"/>
  <c r="I43" i="10"/>
  <c r="J43" i="10" s="1"/>
  <c r="K43" i="10" s="1"/>
  <c r="I47" i="10"/>
  <c r="J47" i="10" s="1"/>
  <c r="K47" i="10" s="1"/>
  <c r="I38" i="10"/>
  <c r="J38" i="10" s="1"/>
  <c r="K38" i="10" s="1"/>
  <c r="I51" i="10"/>
  <c r="J51" i="10" s="1"/>
  <c r="K51" i="10" s="1"/>
  <c r="I35" i="10"/>
  <c r="J35" i="10" s="1"/>
  <c r="K35" i="10" s="1"/>
  <c r="I41" i="10"/>
  <c r="I49" i="10"/>
  <c r="U19" i="10"/>
  <c r="W19" i="10" s="1"/>
  <c r="I19" i="10" s="1"/>
  <c r="J19" i="10" s="1"/>
  <c r="K19" i="10" s="1"/>
  <c r="U20" i="10"/>
  <c r="W20" i="10" s="1"/>
  <c r="U21" i="10"/>
  <c r="W21" i="10" s="1"/>
  <c r="I21" i="10" s="1"/>
  <c r="J21" i="10" s="1"/>
  <c r="U22" i="10"/>
  <c r="W22" i="10" s="1"/>
  <c r="I22" i="10" s="1"/>
  <c r="U23" i="10"/>
  <c r="W23" i="10" s="1"/>
  <c r="I23" i="10" s="1"/>
  <c r="J23" i="10" s="1"/>
  <c r="K23" i="10" s="1"/>
  <c r="U24" i="10"/>
  <c r="W24" i="10" s="1"/>
  <c r="I24" i="10" s="1"/>
  <c r="J24" i="10" s="1"/>
  <c r="K24" i="10" s="1"/>
  <c r="U25" i="10"/>
  <c r="W25" i="10" s="1"/>
  <c r="I25" i="10" s="1"/>
  <c r="J25" i="10" s="1"/>
  <c r="K25" i="10" s="1"/>
  <c r="U26" i="10"/>
  <c r="W26" i="10" s="1"/>
  <c r="U27" i="10"/>
  <c r="W27" i="10" s="1"/>
  <c r="I27" i="10" s="1"/>
  <c r="J27" i="10" s="1"/>
  <c r="K27" i="10" s="1"/>
  <c r="U28" i="10"/>
  <c r="W28" i="10" s="1"/>
  <c r="I28" i="10" s="1"/>
  <c r="U29" i="10"/>
  <c r="W29" i="10" s="1"/>
  <c r="I29" i="10" s="1"/>
  <c r="J29" i="10" s="1"/>
  <c r="M29" i="10" s="1"/>
  <c r="U18" i="10"/>
  <c r="W18" i="10" s="1"/>
  <c r="AW7" i="10"/>
  <c r="U7" i="10" s="1"/>
  <c r="W7" i="10" s="1"/>
  <c r="I7" i="10" s="1"/>
  <c r="J7" i="10" s="1"/>
  <c r="K7" i="10" s="1"/>
  <c r="AW8" i="10"/>
  <c r="U8" i="10" s="1"/>
  <c r="W8" i="10" s="1"/>
  <c r="AW9" i="10"/>
  <c r="U9" i="10" s="1"/>
  <c r="W9" i="10" s="1"/>
  <c r="AW10" i="10"/>
  <c r="U10" i="10" s="1"/>
  <c r="W10" i="10" s="1"/>
  <c r="AW11" i="10"/>
  <c r="U11" i="10" s="1"/>
  <c r="W11" i="10" s="1"/>
  <c r="I11" i="10" s="1"/>
  <c r="AW12" i="10"/>
  <c r="U12" i="10" s="1"/>
  <c r="W12" i="10" s="1"/>
  <c r="AW13" i="10"/>
  <c r="U13" i="10" s="1"/>
  <c r="W13" i="10" s="1"/>
  <c r="AW14" i="10"/>
  <c r="U14" i="10" s="1"/>
  <c r="W14" i="10" s="1"/>
  <c r="AW15" i="10"/>
  <c r="U15" i="10" s="1"/>
  <c r="W15" i="10" s="1"/>
  <c r="I15" i="10" s="1"/>
  <c r="J15" i="10" s="1"/>
  <c r="K15" i="10" s="1"/>
  <c r="AW16" i="10"/>
  <c r="U16" i="10" s="1"/>
  <c r="W16" i="10" s="1"/>
  <c r="I16" i="10" s="1"/>
  <c r="J16" i="10" s="1"/>
  <c r="K16" i="10" s="1"/>
  <c r="AW17" i="10"/>
  <c r="U17" i="10" s="1"/>
  <c r="W17" i="10" s="1"/>
  <c r="AW18" i="10"/>
  <c r="AW19" i="10"/>
  <c r="AW20" i="10"/>
  <c r="AW21" i="10"/>
  <c r="AW22" i="10"/>
  <c r="AW23" i="10"/>
  <c r="AW24" i="10"/>
  <c r="AW25" i="10"/>
  <c r="AW26" i="10"/>
  <c r="AW27" i="10"/>
  <c r="AW28" i="10"/>
  <c r="AW29" i="10"/>
  <c r="AW6" i="10"/>
  <c r="U6" i="10" s="1"/>
  <c r="W6" i="10" s="1"/>
  <c r="AN7" i="10"/>
  <c r="AN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AN3" i="10"/>
  <c r="AN4" i="10"/>
  <c r="AN5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AN2" i="10"/>
  <c r="AJ23" i="2"/>
  <c r="I23" i="2" s="1"/>
  <c r="AJ22" i="2"/>
  <c r="I22" i="2" s="1"/>
  <c r="AJ21" i="2"/>
  <c r="I21" i="2" s="1"/>
  <c r="G23" i="2"/>
  <c r="H23" i="2"/>
  <c r="G22" i="2"/>
  <c r="H22" i="2"/>
  <c r="G21" i="2"/>
  <c r="H21" i="2"/>
  <c r="F26" i="2"/>
  <c r="AJ15" i="2"/>
  <c r="AJ16" i="2"/>
  <c r="AJ17" i="2"/>
  <c r="AJ18" i="2"/>
  <c r="AJ19" i="2"/>
  <c r="AJ20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549" i="2"/>
  <c r="AJ1550" i="2"/>
  <c r="AJ1551" i="2"/>
  <c r="AJ1552" i="2"/>
  <c r="AJ1553" i="2"/>
  <c r="AJ1554" i="2"/>
  <c r="AJ1555" i="2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75" i="2"/>
  <c r="AJ1576" i="2"/>
  <c r="AJ1577" i="2"/>
  <c r="AJ1578" i="2"/>
  <c r="AJ1579" i="2"/>
  <c r="AJ1580" i="2"/>
  <c r="AJ1581" i="2"/>
  <c r="AJ1582" i="2"/>
  <c r="AJ1583" i="2"/>
  <c r="AJ1584" i="2"/>
  <c r="AJ1585" i="2"/>
  <c r="AJ1586" i="2"/>
  <c r="AJ1587" i="2"/>
  <c r="AJ1588" i="2"/>
  <c r="AJ1589" i="2"/>
  <c r="AJ1590" i="2"/>
  <c r="AJ1591" i="2"/>
  <c r="AJ1592" i="2"/>
  <c r="AJ1593" i="2"/>
  <c r="AJ159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17" i="2"/>
  <c r="AJ1618" i="2"/>
  <c r="AJ1619" i="2"/>
  <c r="AJ1620" i="2"/>
  <c r="AJ1621" i="2"/>
  <c r="AJ1622" i="2"/>
  <c r="AJ1623" i="2"/>
  <c r="AJ1624" i="2"/>
  <c r="AJ1625" i="2"/>
  <c r="AJ1626" i="2"/>
  <c r="AJ1627" i="2"/>
  <c r="AJ1628" i="2"/>
  <c r="AJ1629" i="2"/>
  <c r="AJ1630" i="2"/>
  <c r="AJ1631" i="2"/>
  <c r="AJ1632" i="2"/>
  <c r="AJ1633" i="2"/>
  <c r="AJ1634" i="2"/>
  <c r="AJ1635" i="2"/>
  <c r="AJ163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51" i="2"/>
  <c r="AJ1652" i="2"/>
  <c r="AJ1653" i="2"/>
  <c r="AJ1654" i="2"/>
  <c r="AJ1655" i="2"/>
  <c r="AJ1656" i="2"/>
  <c r="AJ1657" i="2"/>
  <c r="AJ1658" i="2"/>
  <c r="AJ1659" i="2"/>
  <c r="AJ1660" i="2"/>
  <c r="AJ1661" i="2"/>
  <c r="AJ1662" i="2"/>
  <c r="AJ1663" i="2"/>
  <c r="AJ1664" i="2"/>
  <c r="AJ1665" i="2"/>
  <c r="AJ1666" i="2"/>
  <c r="AJ1667" i="2"/>
  <c r="AJ1668" i="2"/>
  <c r="AJ1669" i="2"/>
  <c r="AJ167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S114" i="6"/>
  <c r="J114" i="6"/>
  <c r="I114" i="6"/>
  <c r="H114" i="6"/>
  <c r="K114" i="6" s="1"/>
  <c r="AS113" i="6"/>
  <c r="J113" i="6"/>
  <c r="I113" i="6"/>
  <c r="H113" i="6"/>
  <c r="K113" i="6" s="1"/>
  <c r="L113" i="6" s="1"/>
  <c r="M113" i="6" s="1"/>
  <c r="AS112" i="6"/>
  <c r="J112" i="6"/>
  <c r="I112" i="6"/>
  <c r="H112" i="6"/>
  <c r="K112" i="6" s="1"/>
  <c r="L112" i="6" s="1"/>
  <c r="AS111" i="6"/>
  <c r="J111" i="6"/>
  <c r="I111" i="6"/>
  <c r="H111" i="6"/>
  <c r="K111" i="6" s="1"/>
  <c r="AS110" i="6"/>
  <c r="J110" i="6"/>
  <c r="I110" i="6"/>
  <c r="H110" i="6"/>
  <c r="K110" i="6" s="1"/>
  <c r="L110" i="6" s="1"/>
  <c r="M110" i="6" s="1"/>
  <c r="AS109" i="6"/>
  <c r="J109" i="6"/>
  <c r="I109" i="6"/>
  <c r="H109" i="6"/>
  <c r="K109" i="6" s="1"/>
  <c r="AS108" i="6"/>
  <c r="J108" i="6"/>
  <c r="I108" i="6"/>
  <c r="H108" i="6"/>
  <c r="K108" i="6" s="1"/>
  <c r="AS107" i="6"/>
  <c r="J107" i="6"/>
  <c r="I107" i="6"/>
  <c r="H107" i="6"/>
  <c r="K107" i="6" s="1"/>
  <c r="AS106" i="6"/>
  <c r="J106" i="6"/>
  <c r="I106" i="6"/>
  <c r="H106" i="6"/>
  <c r="K106" i="6" s="1"/>
  <c r="AS105" i="6"/>
  <c r="J105" i="6"/>
  <c r="I105" i="6"/>
  <c r="H105" i="6"/>
  <c r="K105" i="6" s="1"/>
  <c r="AS104" i="6"/>
  <c r="J104" i="6"/>
  <c r="I104" i="6"/>
  <c r="H104" i="6"/>
  <c r="K104" i="6" s="1"/>
  <c r="L104" i="6" s="1"/>
  <c r="M104" i="6" s="1"/>
  <c r="AS103" i="6"/>
  <c r="J103" i="6"/>
  <c r="I103" i="6"/>
  <c r="H103" i="6"/>
  <c r="K103" i="6" s="1"/>
  <c r="L103" i="6" s="1"/>
  <c r="AS102" i="6"/>
  <c r="J102" i="6"/>
  <c r="I102" i="6"/>
  <c r="H102" i="6"/>
  <c r="K102" i="6" s="1"/>
  <c r="L102" i="6" s="1"/>
  <c r="O102" i="6" s="1"/>
  <c r="AS101" i="6"/>
  <c r="J101" i="6"/>
  <c r="I101" i="6"/>
  <c r="H101" i="6"/>
  <c r="K101" i="6" s="1"/>
  <c r="AS100" i="6"/>
  <c r="J100" i="6"/>
  <c r="I100" i="6"/>
  <c r="H100" i="6"/>
  <c r="K100" i="6" s="1"/>
  <c r="AS99" i="6"/>
  <c r="J99" i="6"/>
  <c r="I99" i="6"/>
  <c r="H99" i="6"/>
  <c r="K99" i="6" s="1"/>
  <c r="L99" i="6" s="1"/>
  <c r="M99" i="6" s="1"/>
  <c r="AS98" i="6"/>
  <c r="J98" i="6"/>
  <c r="I98" i="6"/>
  <c r="H98" i="6"/>
  <c r="K98" i="6" s="1"/>
  <c r="AS97" i="6"/>
  <c r="J97" i="6"/>
  <c r="I97" i="6"/>
  <c r="H97" i="6"/>
  <c r="K97" i="6" s="1"/>
  <c r="AS96" i="6"/>
  <c r="J96" i="6"/>
  <c r="I96" i="6"/>
  <c r="H96" i="6"/>
  <c r="K96" i="6" s="1"/>
  <c r="AS95" i="6"/>
  <c r="J95" i="6"/>
  <c r="I95" i="6"/>
  <c r="H95" i="6"/>
  <c r="K95" i="6" s="1"/>
  <c r="AS94" i="6"/>
  <c r="J94" i="6"/>
  <c r="I94" i="6"/>
  <c r="H94" i="6"/>
  <c r="K94" i="6" s="1"/>
  <c r="AS93" i="6"/>
  <c r="J93" i="6"/>
  <c r="I93" i="6"/>
  <c r="H93" i="6"/>
  <c r="K93" i="6" s="1"/>
  <c r="AS92" i="6"/>
  <c r="J92" i="6"/>
  <c r="I92" i="6"/>
  <c r="H92" i="6"/>
  <c r="K92" i="6" s="1"/>
  <c r="AS91" i="6"/>
  <c r="J91" i="6"/>
  <c r="I91" i="6"/>
  <c r="H91" i="6"/>
  <c r="K91" i="6" s="1"/>
  <c r="L91" i="6" s="1"/>
  <c r="M91" i="6" s="1"/>
  <c r="AS90" i="6"/>
  <c r="J90" i="6"/>
  <c r="I90" i="6"/>
  <c r="H90" i="6"/>
  <c r="K90" i="6" s="1"/>
  <c r="AS89" i="6"/>
  <c r="J89" i="6"/>
  <c r="I89" i="6"/>
  <c r="H89" i="6"/>
  <c r="K89" i="6" s="1"/>
  <c r="AS88" i="6"/>
  <c r="J88" i="6"/>
  <c r="I88" i="6"/>
  <c r="H88" i="6"/>
  <c r="K88" i="6" s="1"/>
  <c r="AS87" i="6"/>
  <c r="J87" i="6"/>
  <c r="I87" i="6"/>
  <c r="H87" i="6"/>
  <c r="K87" i="6" s="1"/>
  <c r="L87" i="6" s="1"/>
  <c r="AS86" i="6"/>
  <c r="J86" i="6"/>
  <c r="I86" i="6"/>
  <c r="H86" i="6"/>
  <c r="K86" i="6" s="1"/>
  <c r="L86" i="6" s="1"/>
  <c r="AS85" i="6"/>
  <c r="J85" i="6"/>
  <c r="I85" i="6"/>
  <c r="H85" i="6"/>
  <c r="K85" i="6" s="1"/>
  <c r="AS84" i="6"/>
  <c r="J84" i="6"/>
  <c r="I84" i="6"/>
  <c r="H84" i="6"/>
  <c r="K84" i="6" s="1"/>
  <c r="L84" i="6" s="1"/>
  <c r="M84" i="6" s="1"/>
  <c r="AS83" i="6"/>
  <c r="J83" i="6"/>
  <c r="I83" i="6"/>
  <c r="H83" i="6"/>
  <c r="K83" i="6" s="1"/>
  <c r="AS82" i="6"/>
  <c r="J82" i="6"/>
  <c r="I82" i="6"/>
  <c r="H82" i="6"/>
  <c r="K82" i="6" s="1"/>
  <c r="AS81" i="6"/>
  <c r="J81" i="6"/>
  <c r="I81" i="6"/>
  <c r="H81" i="6"/>
  <c r="K81" i="6" s="1"/>
  <c r="AS80" i="6"/>
  <c r="J80" i="6"/>
  <c r="I80" i="6"/>
  <c r="H80" i="6"/>
  <c r="K80" i="6" s="1"/>
  <c r="AS79" i="6"/>
  <c r="J79" i="6"/>
  <c r="I79" i="6"/>
  <c r="H79" i="6"/>
  <c r="K79" i="6" s="1"/>
  <c r="AS78" i="6"/>
  <c r="J78" i="6"/>
  <c r="I78" i="6"/>
  <c r="H78" i="6"/>
  <c r="K78" i="6" s="1"/>
  <c r="AS77" i="6"/>
  <c r="J77" i="6"/>
  <c r="I77" i="6"/>
  <c r="H77" i="6"/>
  <c r="K77" i="6" s="1"/>
  <c r="AS76" i="6"/>
  <c r="J76" i="6"/>
  <c r="I76" i="6"/>
  <c r="H76" i="6"/>
  <c r="K76" i="6" s="1"/>
  <c r="AS75" i="6"/>
  <c r="J75" i="6"/>
  <c r="I75" i="6"/>
  <c r="H75" i="6"/>
  <c r="K75" i="6" s="1"/>
  <c r="AS74" i="6"/>
  <c r="J74" i="6"/>
  <c r="I74" i="6"/>
  <c r="H74" i="6"/>
  <c r="K74" i="6" s="1"/>
  <c r="L74" i="6" s="1"/>
  <c r="M74" i="6" s="1"/>
  <c r="AS73" i="6"/>
  <c r="J73" i="6"/>
  <c r="I73" i="6"/>
  <c r="H73" i="6"/>
  <c r="K73" i="6" s="1"/>
  <c r="AS72" i="6"/>
  <c r="J72" i="6"/>
  <c r="I72" i="6"/>
  <c r="H72" i="6"/>
  <c r="K72" i="6" s="1"/>
  <c r="L72" i="6" s="1"/>
  <c r="M72" i="6" s="1"/>
  <c r="AS71" i="6"/>
  <c r="J71" i="6"/>
  <c r="I71" i="6"/>
  <c r="H71" i="6"/>
  <c r="K71" i="6" s="1"/>
  <c r="AS70" i="6"/>
  <c r="J70" i="6"/>
  <c r="I70" i="6"/>
  <c r="H70" i="6"/>
  <c r="K70" i="6" s="1"/>
  <c r="AS69" i="6"/>
  <c r="J69" i="6"/>
  <c r="I69" i="6"/>
  <c r="H69" i="6"/>
  <c r="K69" i="6" s="1"/>
  <c r="AS68" i="6"/>
  <c r="J68" i="6"/>
  <c r="I68" i="6"/>
  <c r="H68" i="6"/>
  <c r="K68" i="6" s="1"/>
  <c r="L68" i="6" s="1"/>
  <c r="AS67" i="6"/>
  <c r="J67" i="6"/>
  <c r="I67" i="6"/>
  <c r="H67" i="6"/>
  <c r="K67" i="6" s="1"/>
  <c r="AS66" i="6"/>
  <c r="J66" i="6"/>
  <c r="I66" i="6"/>
  <c r="H66" i="6"/>
  <c r="K66" i="6" s="1"/>
  <c r="AS65" i="6"/>
  <c r="J65" i="6"/>
  <c r="I65" i="6"/>
  <c r="H65" i="6"/>
  <c r="K65" i="6" s="1"/>
  <c r="AS64" i="6"/>
  <c r="J64" i="6"/>
  <c r="I64" i="6"/>
  <c r="H64" i="6"/>
  <c r="K64" i="6" s="1"/>
  <c r="AS63" i="6"/>
  <c r="J63" i="6"/>
  <c r="I63" i="6"/>
  <c r="H63" i="6"/>
  <c r="K63" i="6" s="1"/>
  <c r="AS62" i="6"/>
  <c r="J62" i="6"/>
  <c r="I62" i="6"/>
  <c r="H62" i="6"/>
  <c r="K62" i="6" s="1"/>
  <c r="AS61" i="6"/>
  <c r="J61" i="6"/>
  <c r="I61" i="6"/>
  <c r="H61" i="6"/>
  <c r="K61" i="6" s="1"/>
  <c r="AS60" i="6"/>
  <c r="J60" i="6"/>
  <c r="I60" i="6"/>
  <c r="H60" i="6"/>
  <c r="K60" i="6" s="1"/>
  <c r="AS59" i="6"/>
  <c r="J59" i="6"/>
  <c r="I59" i="6"/>
  <c r="H59" i="6"/>
  <c r="K59" i="6" s="1"/>
  <c r="AS58" i="6"/>
  <c r="J58" i="6"/>
  <c r="I58" i="6"/>
  <c r="H58" i="6"/>
  <c r="K58" i="6" s="1"/>
  <c r="L58" i="6" s="1"/>
  <c r="AS57" i="6"/>
  <c r="J57" i="6"/>
  <c r="I57" i="6"/>
  <c r="H57" i="6"/>
  <c r="K57" i="6" s="1"/>
  <c r="AS56" i="6"/>
  <c r="J56" i="6"/>
  <c r="I56" i="6"/>
  <c r="H56" i="6"/>
  <c r="K56" i="6" s="1"/>
  <c r="L56" i="6" s="1"/>
  <c r="M56" i="6" s="1"/>
  <c r="AS55" i="6"/>
  <c r="J55" i="6"/>
  <c r="I55" i="6"/>
  <c r="H55" i="6"/>
  <c r="K55" i="6" s="1"/>
  <c r="AS54" i="6"/>
  <c r="J54" i="6"/>
  <c r="I54" i="6"/>
  <c r="H54" i="6"/>
  <c r="K54" i="6" s="1"/>
  <c r="AS53" i="6"/>
  <c r="J53" i="6"/>
  <c r="I53" i="6"/>
  <c r="H53" i="6"/>
  <c r="K53" i="6" s="1"/>
  <c r="AS52" i="6"/>
  <c r="J52" i="6"/>
  <c r="I52" i="6"/>
  <c r="H52" i="6"/>
  <c r="K52" i="6" s="1"/>
  <c r="L52" i="6" s="1"/>
  <c r="AS51" i="6"/>
  <c r="J51" i="6"/>
  <c r="I51" i="6"/>
  <c r="H51" i="6"/>
  <c r="K51" i="6" s="1"/>
  <c r="AS50" i="6"/>
  <c r="J50" i="6"/>
  <c r="I50" i="6"/>
  <c r="H50" i="6"/>
  <c r="K50" i="6" s="1"/>
  <c r="AS49" i="6"/>
  <c r="J49" i="6"/>
  <c r="I49" i="6"/>
  <c r="H49" i="6"/>
  <c r="K49" i="6" s="1"/>
  <c r="AS48" i="6"/>
  <c r="J48" i="6"/>
  <c r="I48" i="6"/>
  <c r="H48" i="6"/>
  <c r="K48" i="6" s="1"/>
  <c r="L48" i="6" s="1"/>
  <c r="M48" i="6" s="1"/>
  <c r="AS47" i="6"/>
  <c r="J47" i="6"/>
  <c r="I47" i="6"/>
  <c r="H47" i="6"/>
  <c r="K47" i="6" s="1"/>
  <c r="AS46" i="6"/>
  <c r="J46" i="6"/>
  <c r="I46" i="6"/>
  <c r="H46" i="6"/>
  <c r="K46" i="6" s="1"/>
  <c r="AS45" i="6"/>
  <c r="J45" i="6"/>
  <c r="I45" i="6"/>
  <c r="H45" i="6"/>
  <c r="K45" i="6" s="1"/>
  <c r="AS44" i="6"/>
  <c r="J44" i="6"/>
  <c r="I44" i="6"/>
  <c r="H44" i="6"/>
  <c r="K44" i="6" s="1"/>
  <c r="AS43" i="6"/>
  <c r="J43" i="6"/>
  <c r="I43" i="6"/>
  <c r="H43" i="6"/>
  <c r="K43" i="6" s="1"/>
  <c r="AS42" i="6"/>
  <c r="J42" i="6"/>
  <c r="I42" i="6"/>
  <c r="H42" i="6"/>
  <c r="K42" i="6" s="1"/>
  <c r="L42" i="6" s="1"/>
  <c r="M42" i="6" s="1"/>
  <c r="AS41" i="6"/>
  <c r="J41" i="6"/>
  <c r="I41" i="6"/>
  <c r="H41" i="6"/>
  <c r="K41" i="6" s="1"/>
  <c r="AS40" i="6"/>
  <c r="J40" i="6"/>
  <c r="I40" i="6"/>
  <c r="H40" i="6"/>
  <c r="K40" i="6" s="1"/>
  <c r="L40" i="6" s="1"/>
  <c r="M40" i="6" s="1"/>
  <c r="AS39" i="6"/>
  <c r="J39" i="6"/>
  <c r="I39" i="6"/>
  <c r="H39" i="6"/>
  <c r="K39" i="6" s="1"/>
  <c r="AS38" i="6"/>
  <c r="J38" i="6"/>
  <c r="I38" i="6"/>
  <c r="H38" i="6"/>
  <c r="K38" i="6" s="1"/>
  <c r="AS37" i="6"/>
  <c r="J37" i="6"/>
  <c r="I37" i="6"/>
  <c r="H37" i="6"/>
  <c r="K37" i="6" s="1"/>
  <c r="AS36" i="6"/>
  <c r="J36" i="6"/>
  <c r="I36" i="6"/>
  <c r="H36" i="6"/>
  <c r="K36" i="6" s="1"/>
  <c r="AS35" i="6"/>
  <c r="J35" i="6"/>
  <c r="I35" i="6"/>
  <c r="H35" i="6"/>
  <c r="K35" i="6" s="1"/>
  <c r="L35" i="6" s="1"/>
  <c r="M35" i="6" s="1"/>
  <c r="AS34" i="6"/>
  <c r="J34" i="6"/>
  <c r="I34" i="6"/>
  <c r="H34" i="6"/>
  <c r="K34" i="6" s="1"/>
  <c r="AS33" i="6"/>
  <c r="J33" i="6"/>
  <c r="I33" i="6"/>
  <c r="H33" i="6"/>
  <c r="K33" i="6" s="1"/>
  <c r="L33" i="6" s="1"/>
  <c r="M33" i="6" s="1"/>
  <c r="AS32" i="6"/>
  <c r="J32" i="6"/>
  <c r="I32" i="6"/>
  <c r="H32" i="6"/>
  <c r="K32" i="6" s="1"/>
  <c r="L32" i="6" s="1"/>
  <c r="M32" i="6" s="1"/>
  <c r="AS31" i="6"/>
  <c r="J31" i="6"/>
  <c r="I31" i="6"/>
  <c r="H31" i="6"/>
  <c r="K31" i="6" s="1"/>
  <c r="L31" i="6" s="1"/>
  <c r="N31" i="6" s="1"/>
  <c r="AS30" i="6"/>
  <c r="J30" i="6"/>
  <c r="I30" i="6"/>
  <c r="H30" i="6"/>
  <c r="K30" i="6" s="1"/>
  <c r="AS29" i="6"/>
  <c r="J29" i="6"/>
  <c r="I29" i="6"/>
  <c r="H29" i="6"/>
  <c r="K29" i="6" s="1"/>
  <c r="AS28" i="6"/>
  <c r="J28" i="6"/>
  <c r="I28" i="6"/>
  <c r="H28" i="6"/>
  <c r="K28" i="6" s="1"/>
  <c r="AS27" i="6"/>
  <c r="J27" i="6"/>
  <c r="I27" i="6"/>
  <c r="H27" i="6"/>
  <c r="K27" i="6" s="1"/>
  <c r="AS26" i="6"/>
  <c r="J26" i="6"/>
  <c r="I26" i="6"/>
  <c r="H26" i="6"/>
  <c r="K26" i="6" s="1"/>
  <c r="AS25" i="6"/>
  <c r="J25" i="6"/>
  <c r="I25" i="6"/>
  <c r="H25" i="6"/>
  <c r="K25" i="6" s="1"/>
  <c r="L25" i="6" s="1"/>
  <c r="O25" i="6" s="1"/>
  <c r="AS24" i="6"/>
  <c r="J24" i="6"/>
  <c r="I24" i="6"/>
  <c r="H24" i="6"/>
  <c r="K24" i="6" s="1"/>
  <c r="AS23" i="6"/>
  <c r="J23" i="6"/>
  <c r="I23" i="6"/>
  <c r="H23" i="6"/>
  <c r="K23" i="6" s="1"/>
  <c r="AS22" i="6"/>
  <c r="J22" i="6"/>
  <c r="I22" i="6"/>
  <c r="H22" i="6"/>
  <c r="K22" i="6" s="1"/>
  <c r="AS21" i="6"/>
  <c r="J21" i="6"/>
  <c r="I21" i="6"/>
  <c r="H21" i="6"/>
  <c r="K21" i="6" s="1"/>
  <c r="AS20" i="6"/>
  <c r="J20" i="6"/>
  <c r="I20" i="6"/>
  <c r="H20" i="6"/>
  <c r="K20" i="6" s="1"/>
  <c r="L20" i="6" s="1"/>
  <c r="M20" i="6" s="1"/>
  <c r="AS19" i="6"/>
  <c r="J19" i="6"/>
  <c r="I19" i="6"/>
  <c r="H19" i="6"/>
  <c r="K19" i="6" s="1"/>
  <c r="AS18" i="6"/>
  <c r="J18" i="6"/>
  <c r="I18" i="6"/>
  <c r="H18" i="6"/>
  <c r="K18" i="6" s="1"/>
  <c r="AS17" i="6"/>
  <c r="J17" i="6"/>
  <c r="I17" i="6"/>
  <c r="H17" i="6"/>
  <c r="K17" i="6" s="1"/>
  <c r="L17" i="6" s="1"/>
  <c r="M17" i="6" s="1"/>
  <c r="AS16" i="6"/>
  <c r="J16" i="6"/>
  <c r="I16" i="6"/>
  <c r="H16" i="6"/>
  <c r="K16" i="6" s="1"/>
  <c r="AS15" i="6"/>
  <c r="J15" i="6"/>
  <c r="I15" i="6"/>
  <c r="H15" i="6"/>
  <c r="K15" i="6" s="1"/>
  <c r="AS14" i="6"/>
  <c r="J14" i="6"/>
  <c r="I14" i="6"/>
  <c r="H14" i="6"/>
  <c r="K14" i="6" s="1"/>
  <c r="AS13" i="6"/>
  <c r="J13" i="6"/>
  <c r="I13" i="6"/>
  <c r="H13" i="6"/>
  <c r="K13" i="6" s="1"/>
  <c r="AS12" i="6"/>
  <c r="J12" i="6"/>
  <c r="I12" i="6"/>
  <c r="H12" i="6"/>
  <c r="K12" i="6" s="1"/>
  <c r="AS11" i="6"/>
  <c r="J11" i="6"/>
  <c r="I11" i="6"/>
  <c r="H11" i="6"/>
  <c r="K11" i="6" s="1"/>
  <c r="L11" i="6" s="1"/>
  <c r="M11" i="6" s="1"/>
  <c r="AS10" i="6"/>
  <c r="J10" i="6"/>
  <c r="I10" i="6"/>
  <c r="H10" i="6"/>
  <c r="K10" i="6" s="1"/>
  <c r="AS9" i="6"/>
  <c r="J9" i="6"/>
  <c r="I9" i="6"/>
  <c r="H9" i="6"/>
  <c r="K9" i="6" s="1"/>
  <c r="AS8" i="6"/>
  <c r="J8" i="6"/>
  <c r="I8" i="6"/>
  <c r="H8" i="6"/>
  <c r="K8" i="6" s="1"/>
  <c r="AS7" i="6"/>
  <c r="J7" i="6"/>
  <c r="I7" i="6"/>
  <c r="H7" i="6"/>
  <c r="K7" i="6" s="1"/>
  <c r="AS6" i="6"/>
  <c r="J6" i="6"/>
  <c r="I6" i="6"/>
  <c r="H6" i="6"/>
  <c r="K6" i="6" s="1"/>
  <c r="AS5" i="6"/>
  <c r="J5" i="6"/>
  <c r="I5" i="6"/>
  <c r="H5" i="6"/>
  <c r="K5" i="6" s="1"/>
  <c r="L5" i="6" s="1"/>
  <c r="AS4" i="6"/>
  <c r="J4" i="6"/>
  <c r="I4" i="6"/>
  <c r="H4" i="6"/>
  <c r="K4" i="6" s="1"/>
  <c r="AS3" i="6"/>
  <c r="J3" i="6"/>
  <c r="I3" i="6"/>
  <c r="H3" i="6"/>
  <c r="K3" i="6" s="1"/>
  <c r="AS2" i="6"/>
  <c r="J2" i="6"/>
  <c r="I2" i="6"/>
  <c r="H2" i="6"/>
  <c r="K2" i="6" s="1"/>
  <c r="G15" i="2"/>
  <c r="H15" i="2"/>
  <c r="G16" i="2"/>
  <c r="H16" i="2"/>
  <c r="G17" i="2"/>
  <c r="H17" i="2"/>
  <c r="G18" i="2"/>
  <c r="H18" i="2"/>
  <c r="G19" i="2"/>
  <c r="H19" i="2"/>
  <c r="G20" i="2"/>
  <c r="H20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G122" i="2"/>
  <c r="H122" i="2"/>
  <c r="G123" i="2"/>
  <c r="H123" i="2"/>
  <c r="G124" i="2"/>
  <c r="H124" i="2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/>
  <c r="G132" i="2"/>
  <c r="H132" i="2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/>
  <c r="G140" i="2"/>
  <c r="H140" i="2"/>
  <c r="G141" i="2"/>
  <c r="H141" i="2"/>
  <c r="G142" i="2"/>
  <c r="H142" i="2"/>
  <c r="G143" i="2"/>
  <c r="H143" i="2"/>
  <c r="G144" i="2"/>
  <c r="H144" i="2"/>
  <c r="G145" i="2"/>
  <c r="H145" i="2"/>
  <c r="G146" i="2"/>
  <c r="H146" i="2"/>
  <c r="G147" i="2"/>
  <c r="H147" i="2"/>
  <c r="G148" i="2"/>
  <c r="H148" i="2"/>
  <c r="G149" i="2"/>
  <c r="H149" i="2"/>
  <c r="G150" i="2"/>
  <c r="H150" i="2"/>
  <c r="G151" i="2"/>
  <c r="H151" i="2"/>
  <c r="G152" i="2"/>
  <c r="H152" i="2"/>
  <c r="G153" i="2"/>
  <c r="H153" i="2"/>
  <c r="G154" i="2"/>
  <c r="H154" i="2"/>
  <c r="G155" i="2"/>
  <c r="H155" i="2"/>
  <c r="G156" i="2"/>
  <c r="H156" i="2"/>
  <c r="G157" i="2"/>
  <c r="H157" i="2"/>
  <c r="G158" i="2"/>
  <c r="H158" i="2"/>
  <c r="G159" i="2"/>
  <c r="H159" i="2"/>
  <c r="G160" i="2"/>
  <c r="H160" i="2"/>
  <c r="G161" i="2"/>
  <c r="H161" i="2"/>
  <c r="G162" i="2"/>
  <c r="H162" i="2"/>
  <c r="G163" i="2"/>
  <c r="H163" i="2"/>
  <c r="G164" i="2"/>
  <c r="H164" i="2"/>
  <c r="G165" i="2"/>
  <c r="H165" i="2"/>
  <c r="G166" i="2"/>
  <c r="H166" i="2"/>
  <c r="G167" i="2"/>
  <c r="H167" i="2"/>
  <c r="G168" i="2"/>
  <c r="H168" i="2"/>
  <c r="G169" i="2"/>
  <c r="H169" i="2"/>
  <c r="G170" i="2"/>
  <c r="H170" i="2"/>
  <c r="G171" i="2"/>
  <c r="H171" i="2"/>
  <c r="G172" i="2"/>
  <c r="H172" i="2"/>
  <c r="G173" i="2"/>
  <c r="H173" i="2"/>
  <c r="G174" i="2"/>
  <c r="H174" i="2"/>
  <c r="G175" i="2"/>
  <c r="H175" i="2"/>
  <c r="G176" i="2"/>
  <c r="H176" i="2"/>
  <c r="G177" i="2"/>
  <c r="H177" i="2"/>
  <c r="G178" i="2"/>
  <c r="H178" i="2"/>
  <c r="G179" i="2"/>
  <c r="H179" i="2"/>
  <c r="G180" i="2"/>
  <c r="H180" i="2"/>
  <c r="G181" i="2"/>
  <c r="H181" i="2"/>
  <c r="G182" i="2"/>
  <c r="H182" i="2"/>
  <c r="G183" i="2"/>
  <c r="H183" i="2"/>
  <c r="G184" i="2"/>
  <c r="H184" i="2"/>
  <c r="G185" i="2"/>
  <c r="H185" i="2"/>
  <c r="G186" i="2"/>
  <c r="H186" i="2"/>
  <c r="G187" i="2"/>
  <c r="H187" i="2"/>
  <c r="G188" i="2"/>
  <c r="H188" i="2"/>
  <c r="G189" i="2"/>
  <c r="H189" i="2"/>
  <c r="G190" i="2"/>
  <c r="H190" i="2"/>
  <c r="G191" i="2"/>
  <c r="H191" i="2"/>
  <c r="G192" i="2"/>
  <c r="H192" i="2"/>
  <c r="G193" i="2"/>
  <c r="H193" i="2"/>
  <c r="G194" i="2"/>
  <c r="H194" i="2"/>
  <c r="G195" i="2"/>
  <c r="H195" i="2"/>
  <c r="G196" i="2"/>
  <c r="H196" i="2"/>
  <c r="G197" i="2"/>
  <c r="H197" i="2"/>
  <c r="G198" i="2"/>
  <c r="H198" i="2"/>
  <c r="G199" i="2"/>
  <c r="H199" i="2"/>
  <c r="G200" i="2"/>
  <c r="H200" i="2"/>
  <c r="G201" i="2"/>
  <c r="H201" i="2"/>
  <c r="G202" i="2"/>
  <c r="H202" i="2"/>
  <c r="G203" i="2"/>
  <c r="H203" i="2"/>
  <c r="G204" i="2"/>
  <c r="H204" i="2"/>
  <c r="G205" i="2"/>
  <c r="H205" i="2"/>
  <c r="G206" i="2"/>
  <c r="H206" i="2"/>
  <c r="G207" i="2"/>
  <c r="H207" i="2"/>
  <c r="G208" i="2"/>
  <c r="H208" i="2"/>
  <c r="G209" i="2"/>
  <c r="H209" i="2"/>
  <c r="G210" i="2"/>
  <c r="H210" i="2"/>
  <c r="G211" i="2"/>
  <c r="H211" i="2"/>
  <c r="G212" i="2"/>
  <c r="H212" i="2"/>
  <c r="G213" i="2"/>
  <c r="H213" i="2"/>
  <c r="G214" i="2"/>
  <c r="H214" i="2"/>
  <c r="G215" i="2"/>
  <c r="H215" i="2"/>
  <c r="G216" i="2"/>
  <c r="H216" i="2"/>
  <c r="G217" i="2"/>
  <c r="H217" i="2"/>
  <c r="G218" i="2"/>
  <c r="H218" i="2"/>
  <c r="G219" i="2"/>
  <c r="H219" i="2"/>
  <c r="G220" i="2"/>
  <c r="H220" i="2"/>
  <c r="G221" i="2"/>
  <c r="H221" i="2"/>
  <c r="G222" i="2"/>
  <c r="H222" i="2"/>
  <c r="G223" i="2"/>
  <c r="H223" i="2"/>
  <c r="G224" i="2"/>
  <c r="H224" i="2"/>
  <c r="G225" i="2"/>
  <c r="H225" i="2"/>
  <c r="G226" i="2"/>
  <c r="H226" i="2"/>
  <c r="G227" i="2"/>
  <c r="H227" i="2"/>
  <c r="G228" i="2"/>
  <c r="H228" i="2"/>
  <c r="G229" i="2"/>
  <c r="H229" i="2"/>
  <c r="G230" i="2"/>
  <c r="H230" i="2"/>
  <c r="G231" i="2"/>
  <c r="H231" i="2"/>
  <c r="G232" i="2"/>
  <c r="H232" i="2"/>
  <c r="G233" i="2"/>
  <c r="H233" i="2"/>
  <c r="G234" i="2"/>
  <c r="H234" i="2"/>
  <c r="G235" i="2"/>
  <c r="H235" i="2"/>
  <c r="G236" i="2"/>
  <c r="H236" i="2"/>
  <c r="G237" i="2"/>
  <c r="H237" i="2"/>
  <c r="G238" i="2"/>
  <c r="H238" i="2"/>
  <c r="G239" i="2"/>
  <c r="H239" i="2"/>
  <c r="G240" i="2"/>
  <c r="H240" i="2"/>
  <c r="G241" i="2"/>
  <c r="H241" i="2"/>
  <c r="G242" i="2"/>
  <c r="H242" i="2"/>
  <c r="G243" i="2"/>
  <c r="H243" i="2"/>
  <c r="G244" i="2"/>
  <c r="H244" i="2"/>
  <c r="G245" i="2"/>
  <c r="H245" i="2"/>
  <c r="G246" i="2"/>
  <c r="H246" i="2"/>
  <c r="G247" i="2"/>
  <c r="H247" i="2"/>
  <c r="G248" i="2"/>
  <c r="H248" i="2"/>
  <c r="G249" i="2"/>
  <c r="H249" i="2"/>
  <c r="G250" i="2"/>
  <c r="H250" i="2"/>
  <c r="G251" i="2"/>
  <c r="H251" i="2"/>
  <c r="G252" i="2"/>
  <c r="H252" i="2"/>
  <c r="G253" i="2"/>
  <c r="H253" i="2"/>
  <c r="G254" i="2"/>
  <c r="H254" i="2"/>
  <c r="G255" i="2"/>
  <c r="H255" i="2"/>
  <c r="G256" i="2"/>
  <c r="H256" i="2"/>
  <c r="G257" i="2"/>
  <c r="H257" i="2"/>
  <c r="G258" i="2"/>
  <c r="H258" i="2"/>
  <c r="G259" i="2"/>
  <c r="H259" i="2"/>
  <c r="G260" i="2"/>
  <c r="H260" i="2"/>
  <c r="G261" i="2"/>
  <c r="H261" i="2"/>
  <c r="G262" i="2"/>
  <c r="H262" i="2"/>
  <c r="G263" i="2"/>
  <c r="H263" i="2"/>
  <c r="G264" i="2"/>
  <c r="H264" i="2"/>
  <c r="G265" i="2"/>
  <c r="H265" i="2"/>
  <c r="G266" i="2"/>
  <c r="H266" i="2"/>
  <c r="G267" i="2"/>
  <c r="H267" i="2"/>
  <c r="G268" i="2"/>
  <c r="H268" i="2"/>
  <c r="G269" i="2"/>
  <c r="H269" i="2"/>
  <c r="G270" i="2"/>
  <c r="H270" i="2"/>
  <c r="G271" i="2"/>
  <c r="H271" i="2"/>
  <c r="G272" i="2"/>
  <c r="H272" i="2"/>
  <c r="G273" i="2"/>
  <c r="H273" i="2"/>
  <c r="G274" i="2"/>
  <c r="H274" i="2"/>
  <c r="G275" i="2"/>
  <c r="H275" i="2"/>
  <c r="G276" i="2"/>
  <c r="H276" i="2"/>
  <c r="G277" i="2"/>
  <c r="H277" i="2"/>
  <c r="G278" i="2"/>
  <c r="H278" i="2"/>
  <c r="G279" i="2"/>
  <c r="H279" i="2"/>
  <c r="G280" i="2"/>
  <c r="H280" i="2"/>
  <c r="G281" i="2"/>
  <c r="H281" i="2"/>
  <c r="G282" i="2"/>
  <c r="H282" i="2"/>
  <c r="G283" i="2"/>
  <c r="H283" i="2"/>
  <c r="G284" i="2"/>
  <c r="H284" i="2"/>
  <c r="G285" i="2"/>
  <c r="H285" i="2"/>
  <c r="G286" i="2"/>
  <c r="H286" i="2"/>
  <c r="G287" i="2"/>
  <c r="H287" i="2"/>
  <c r="G288" i="2"/>
  <c r="H288" i="2"/>
  <c r="G289" i="2"/>
  <c r="H289" i="2"/>
  <c r="G290" i="2"/>
  <c r="H290" i="2"/>
  <c r="G291" i="2"/>
  <c r="H291" i="2"/>
  <c r="G292" i="2"/>
  <c r="H292" i="2"/>
  <c r="G293" i="2"/>
  <c r="H293" i="2"/>
  <c r="G294" i="2"/>
  <c r="H294" i="2"/>
  <c r="G295" i="2"/>
  <c r="H295" i="2"/>
  <c r="G296" i="2"/>
  <c r="H296" i="2"/>
  <c r="G297" i="2"/>
  <c r="H297" i="2"/>
  <c r="G298" i="2"/>
  <c r="H298" i="2"/>
  <c r="G299" i="2"/>
  <c r="H299" i="2"/>
  <c r="G300" i="2"/>
  <c r="H300" i="2"/>
  <c r="G301" i="2"/>
  <c r="H301" i="2"/>
  <c r="G302" i="2"/>
  <c r="H302" i="2"/>
  <c r="G303" i="2"/>
  <c r="H303" i="2"/>
  <c r="G304" i="2"/>
  <c r="H304" i="2"/>
  <c r="G305" i="2"/>
  <c r="H305" i="2"/>
  <c r="G306" i="2"/>
  <c r="H306" i="2"/>
  <c r="G307" i="2"/>
  <c r="H307" i="2"/>
  <c r="G308" i="2"/>
  <c r="H308" i="2"/>
  <c r="G309" i="2"/>
  <c r="H309" i="2"/>
  <c r="G310" i="2"/>
  <c r="H310" i="2"/>
  <c r="G311" i="2"/>
  <c r="H311" i="2"/>
  <c r="G312" i="2"/>
  <c r="H312" i="2"/>
  <c r="G313" i="2"/>
  <c r="H313" i="2"/>
  <c r="G314" i="2"/>
  <c r="H314" i="2"/>
  <c r="G315" i="2"/>
  <c r="H315" i="2"/>
  <c r="G316" i="2"/>
  <c r="H316" i="2"/>
  <c r="G317" i="2"/>
  <c r="H317" i="2"/>
  <c r="G318" i="2"/>
  <c r="H318" i="2"/>
  <c r="G319" i="2"/>
  <c r="H319" i="2"/>
  <c r="G320" i="2"/>
  <c r="H320" i="2"/>
  <c r="G321" i="2"/>
  <c r="H321" i="2"/>
  <c r="G322" i="2"/>
  <c r="H322" i="2"/>
  <c r="G323" i="2"/>
  <c r="H323" i="2"/>
  <c r="G324" i="2"/>
  <c r="H324" i="2"/>
  <c r="G325" i="2"/>
  <c r="H325" i="2"/>
  <c r="G326" i="2"/>
  <c r="H326" i="2"/>
  <c r="G327" i="2"/>
  <c r="H327" i="2"/>
  <c r="G328" i="2"/>
  <c r="H328" i="2"/>
  <c r="G329" i="2"/>
  <c r="H329" i="2"/>
  <c r="G330" i="2"/>
  <c r="H330" i="2"/>
  <c r="G331" i="2"/>
  <c r="H331" i="2"/>
  <c r="G332" i="2"/>
  <c r="H332" i="2"/>
  <c r="G333" i="2"/>
  <c r="H333" i="2"/>
  <c r="G334" i="2"/>
  <c r="H334" i="2"/>
  <c r="G335" i="2"/>
  <c r="H335" i="2"/>
  <c r="G336" i="2"/>
  <c r="H336" i="2"/>
  <c r="G337" i="2"/>
  <c r="H337" i="2"/>
  <c r="G338" i="2"/>
  <c r="H338" i="2"/>
  <c r="G339" i="2"/>
  <c r="H339" i="2"/>
  <c r="G340" i="2"/>
  <c r="H340" i="2"/>
  <c r="G341" i="2"/>
  <c r="H341" i="2"/>
  <c r="G342" i="2"/>
  <c r="H342" i="2"/>
  <c r="G343" i="2"/>
  <c r="H343" i="2"/>
  <c r="G344" i="2"/>
  <c r="H344" i="2"/>
  <c r="G345" i="2"/>
  <c r="H345" i="2"/>
  <c r="G346" i="2"/>
  <c r="H346" i="2"/>
  <c r="G347" i="2"/>
  <c r="H347" i="2"/>
  <c r="G348" i="2"/>
  <c r="H348" i="2"/>
  <c r="G349" i="2"/>
  <c r="H349" i="2"/>
  <c r="G350" i="2"/>
  <c r="H350" i="2"/>
  <c r="G351" i="2"/>
  <c r="H351" i="2"/>
  <c r="G352" i="2"/>
  <c r="H352" i="2"/>
  <c r="G353" i="2"/>
  <c r="H353" i="2"/>
  <c r="G354" i="2"/>
  <c r="H354" i="2"/>
  <c r="G355" i="2"/>
  <c r="H355" i="2"/>
  <c r="G356" i="2"/>
  <c r="H356" i="2"/>
  <c r="G357" i="2"/>
  <c r="H357" i="2"/>
  <c r="G358" i="2"/>
  <c r="H358" i="2"/>
  <c r="G359" i="2"/>
  <c r="H359" i="2"/>
  <c r="G360" i="2"/>
  <c r="H360" i="2"/>
  <c r="G361" i="2"/>
  <c r="H361" i="2"/>
  <c r="G362" i="2"/>
  <c r="H362" i="2"/>
  <c r="G363" i="2"/>
  <c r="H363" i="2"/>
  <c r="G364" i="2"/>
  <c r="H364" i="2"/>
  <c r="G365" i="2"/>
  <c r="H365" i="2"/>
  <c r="G366" i="2"/>
  <c r="H366" i="2"/>
  <c r="G367" i="2"/>
  <c r="H367" i="2"/>
  <c r="G368" i="2"/>
  <c r="H368" i="2"/>
  <c r="G369" i="2"/>
  <c r="H369" i="2"/>
  <c r="G370" i="2"/>
  <c r="H370" i="2"/>
  <c r="G371" i="2"/>
  <c r="H371" i="2"/>
  <c r="G372" i="2"/>
  <c r="H372" i="2"/>
  <c r="G373" i="2"/>
  <c r="H373" i="2"/>
  <c r="G374" i="2"/>
  <c r="H374" i="2"/>
  <c r="G375" i="2"/>
  <c r="H375" i="2"/>
  <c r="G376" i="2"/>
  <c r="H376" i="2"/>
  <c r="G377" i="2"/>
  <c r="H377" i="2"/>
  <c r="G378" i="2"/>
  <c r="H378" i="2"/>
  <c r="G379" i="2"/>
  <c r="H379" i="2"/>
  <c r="G380" i="2"/>
  <c r="H380" i="2"/>
  <c r="G381" i="2"/>
  <c r="H381" i="2"/>
  <c r="G382" i="2"/>
  <c r="H382" i="2"/>
  <c r="G383" i="2"/>
  <c r="H383" i="2"/>
  <c r="G384" i="2"/>
  <c r="H384" i="2"/>
  <c r="G385" i="2"/>
  <c r="H385" i="2"/>
  <c r="G386" i="2"/>
  <c r="H386" i="2"/>
  <c r="G387" i="2"/>
  <c r="H387" i="2"/>
  <c r="G388" i="2"/>
  <c r="H388" i="2"/>
  <c r="G389" i="2"/>
  <c r="H389" i="2"/>
  <c r="G390" i="2"/>
  <c r="H390" i="2"/>
  <c r="G391" i="2"/>
  <c r="H391" i="2"/>
  <c r="G392" i="2"/>
  <c r="H392" i="2"/>
  <c r="G393" i="2"/>
  <c r="H393" i="2"/>
  <c r="G394" i="2"/>
  <c r="H394" i="2"/>
  <c r="G395" i="2"/>
  <c r="H395" i="2"/>
  <c r="G396" i="2"/>
  <c r="H396" i="2"/>
  <c r="G397" i="2"/>
  <c r="H397" i="2"/>
  <c r="G398" i="2"/>
  <c r="H398" i="2"/>
  <c r="G399" i="2"/>
  <c r="H399" i="2"/>
  <c r="G400" i="2"/>
  <c r="H400" i="2"/>
  <c r="G401" i="2"/>
  <c r="H401" i="2"/>
  <c r="G402" i="2"/>
  <c r="H402" i="2"/>
  <c r="G403" i="2"/>
  <c r="H403" i="2"/>
  <c r="G404" i="2"/>
  <c r="H404" i="2"/>
  <c r="G405" i="2"/>
  <c r="H405" i="2"/>
  <c r="G406" i="2"/>
  <c r="H406" i="2"/>
  <c r="G407" i="2"/>
  <c r="H407" i="2"/>
  <c r="G408" i="2"/>
  <c r="H408" i="2"/>
  <c r="G409" i="2"/>
  <c r="H409" i="2"/>
  <c r="G410" i="2"/>
  <c r="H410" i="2"/>
  <c r="G411" i="2"/>
  <c r="H411" i="2"/>
  <c r="G412" i="2"/>
  <c r="H412" i="2"/>
  <c r="G413" i="2"/>
  <c r="H413" i="2"/>
  <c r="G414" i="2"/>
  <c r="H414" i="2"/>
  <c r="G415" i="2"/>
  <c r="H415" i="2"/>
  <c r="G416" i="2"/>
  <c r="H416" i="2"/>
  <c r="G417" i="2"/>
  <c r="H417" i="2"/>
  <c r="G418" i="2"/>
  <c r="H418" i="2"/>
  <c r="G419" i="2"/>
  <c r="H419" i="2"/>
  <c r="G420" i="2"/>
  <c r="H420" i="2"/>
  <c r="G421" i="2"/>
  <c r="H421" i="2"/>
  <c r="G422" i="2"/>
  <c r="H422" i="2"/>
  <c r="G423" i="2"/>
  <c r="H423" i="2"/>
  <c r="G424" i="2"/>
  <c r="H424" i="2"/>
  <c r="G425" i="2"/>
  <c r="H425" i="2"/>
  <c r="G426" i="2"/>
  <c r="H426" i="2"/>
  <c r="G427" i="2"/>
  <c r="H427" i="2"/>
  <c r="G428" i="2"/>
  <c r="H428" i="2"/>
  <c r="G429" i="2"/>
  <c r="H429" i="2"/>
  <c r="G430" i="2"/>
  <c r="H430" i="2"/>
  <c r="G431" i="2"/>
  <c r="H431" i="2"/>
  <c r="G432" i="2"/>
  <c r="H432" i="2"/>
  <c r="G433" i="2"/>
  <c r="H433" i="2"/>
  <c r="G434" i="2"/>
  <c r="H434" i="2"/>
  <c r="G435" i="2"/>
  <c r="H435" i="2"/>
  <c r="G436" i="2"/>
  <c r="H436" i="2"/>
  <c r="G437" i="2"/>
  <c r="H437" i="2"/>
  <c r="G438" i="2"/>
  <c r="H438" i="2"/>
  <c r="G439" i="2"/>
  <c r="H439" i="2"/>
  <c r="G440" i="2"/>
  <c r="H440" i="2"/>
  <c r="G441" i="2"/>
  <c r="H441" i="2"/>
  <c r="G442" i="2"/>
  <c r="H442" i="2"/>
  <c r="G443" i="2"/>
  <c r="H443" i="2"/>
  <c r="G444" i="2"/>
  <c r="H444" i="2"/>
  <c r="G445" i="2"/>
  <c r="H445" i="2"/>
  <c r="G446" i="2"/>
  <c r="H446" i="2"/>
  <c r="G447" i="2"/>
  <c r="H447" i="2"/>
  <c r="G448" i="2"/>
  <c r="H448" i="2"/>
  <c r="G449" i="2"/>
  <c r="H449" i="2"/>
  <c r="G450" i="2"/>
  <c r="H450" i="2"/>
  <c r="G451" i="2"/>
  <c r="H451" i="2"/>
  <c r="G452" i="2"/>
  <c r="H452" i="2"/>
  <c r="G453" i="2"/>
  <c r="H453" i="2"/>
  <c r="G454" i="2"/>
  <c r="H454" i="2"/>
  <c r="G455" i="2"/>
  <c r="H455" i="2"/>
  <c r="G456" i="2"/>
  <c r="H456" i="2"/>
  <c r="G457" i="2"/>
  <c r="H457" i="2"/>
  <c r="G458" i="2"/>
  <c r="H458" i="2"/>
  <c r="G459" i="2"/>
  <c r="H459" i="2"/>
  <c r="G460" i="2"/>
  <c r="H460" i="2"/>
  <c r="G461" i="2"/>
  <c r="H461" i="2"/>
  <c r="G462" i="2"/>
  <c r="H462" i="2"/>
  <c r="G463" i="2"/>
  <c r="H463" i="2"/>
  <c r="G464" i="2"/>
  <c r="H464" i="2"/>
  <c r="G465" i="2"/>
  <c r="H465" i="2"/>
  <c r="G466" i="2"/>
  <c r="H466" i="2"/>
  <c r="G467" i="2"/>
  <c r="H467" i="2"/>
  <c r="G468" i="2"/>
  <c r="H468" i="2"/>
  <c r="G469" i="2"/>
  <c r="H469" i="2"/>
  <c r="G470" i="2"/>
  <c r="H470" i="2"/>
  <c r="G471" i="2"/>
  <c r="H471" i="2"/>
  <c r="G472" i="2"/>
  <c r="H472" i="2"/>
  <c r="G473" i="2"/>
  <c r="H473" i="2"/>
  <c r="G474" i="2"/>
  <c r="H474" i="2"/>
  <c r="G475" i="2"/>
  <c r="H475" i="2"/>
  <c r="G476" i="2"/>
  <c r="H476" i="2"/>
  <c r="G477" i="2"/>
  <c r="H477" i="2"/>
  <c r="G478" i="2"/>
  <c r="H478" i="2"/>
  <c r="G479" i="2"/>
  <c r="H479" i="2"/>
  <c r="G480" i="2"/>
  <c r="H480" i="2"/>
  <c r="G481" i="2"/>
  <c r="H481" i="2"/>
  <c r="G482" i="2"/>
  <c r="H482" i="2"/>
  <c r="G483" i="2"/>
  <c r="H483" i="2"/>
  <c r="G484" i="2"/>
  <c r="H484" i="2"/>
  <c r="G485" i="2"/>
  <c r="H485" i="2"/>
  <c r="G486" i="2"/>
  <c r="H486" i="2"/>
  <c r="G487" i="2"/>
  <c r="H487" i="2"/>
  <c r="G488" i="2"/>
  <c r="H488" i="2"/>
  <c r="G489" i="2"/>
  <c r="H489" i="2"/>
  <c r="G490" i="2"/>
  <c r="H490" i="2"/>
  <c r="G491" i="2"/>
  <c r="H491" i="2"/>
  <c r="G492" i="2"/>
  <c r="H492" i="2"/>
  <c r="G493" i="2"/>
  <c r="H493" i="2"/>
  <c r="G494" i="2"/>
  <c r="H494" i="2"/>
  <c r="G495" i="2"/>
  <c r="H495" i="2"/>
  <c r="G496" i="2"/>
  <c r="H496" i="2"/>
  <c r="G497" i="2"/>
  <c r="H497" i="2"/>
  <c r="G498" i="2"/>
  <c r="H498" i="2"/>
  <c r="G499" i="2"/>
  <c r="H499" i="2"/>
  <c r="G500" i="2"/>
  <c r="H500" i="2"/>
  <c r="G501" i="2"/>
  <c r="H501" i="2"/>
  <c r="G502" i="2"/>
  <c r="H502" i="2"/>
  <c r="G503" i="2"/>
  <c r="H503" i="2"/>
  <c r="G504" i="2"/>
  <c r="H504" i="2"/>
  <c r="G505" i="2"/>
  <c r="H505" i="2"/>
  <c r="G506" i="2"/>
  <c r="H506" i="2"/>
  <c r="G507" i="2"/>
  <c r="H507" i="2"/>
  <c r="G508" i="2"/>
  <c r="H508" i="2"/>
  <c r="G509" i="2"/>
  <c r="H509" i="2"/>
  <c r="G510" i="2"/>
  <c r="H510" i="2"/>
  <c r="G511" i="2"/>
  <c r="H511" i="2"/>
  <c r="G512" i="2"/>
  <c r="H512" i="2"/>
  <c r="G513" i="2"/>
  <c r="H513" i="2"/>
  <c r="G514" i="2"/>
  <c r="H514" i="2"/>
  <c r="G515" i="2"/>
  <c r="H515" i="2"/>
  <c r="G516" i="2"/>
  <c r="H516" i="2"/>
  <c r="G517" i="2"/>
  <c r="H517" i="2"/>
  <c r="G518" i="2"/>
  <c r="H518" i="2"/>
  <c r="G519" i="2"/>
  <c r="H519" i="2"/>
  <c r="G520" i="2"/>
  <c r="H520" i="2"/>
  <c r="G521" i="2"/>
  <c r="H521" i="2"/>
  <c r="G522" i="2"/>
  <c r="H522" i="2"/>
  <c r="G523" i="2"/>
  <c r="H523" i="2"/>
  <c r="G524" i="2"/>
  <c r="H524" i="2"/>
  <c r="G525" i="2"/>
  <c r="H525" i="2"/>
  <c r="G526" i="2"/>
  <c r="H526" i="2"/>
  <c r="G527" i="2"/>
  <c r="H527" i="2"/>
  <c r="G528" i="2"/>
  <c r="H528" i="2"/>
  <c r="G529" i="2"/>
  <c r="H529" i="2"/>
  <c r="G530" i="2"/>
  <c r="H530" i="2"/>
  <c r="G531" i="2"/>
  <c r="H531" i="2"/>
  <c r="G532" i="2"/>
  <c r="H532" i="2"/>
  <c r="G533" i="2"/>
  <c r="H533" i="2"/>
  <c r="G534" i="2"/>
  <c r="H534" i="2"/>
  <c r="G535" i="2"/>
  <c r="H535" i="2"/>
  <c r="G536" i="2"/>
  <c r="H536" i="2"/>
  <c r="G537" i="2"/>
  <c r="H537" i="2"/>
  <c r="G538" i="2"/>
  <c r="H538" i="2"/>
  <c r="G539" i="2"/>
  <c r="H539" i="2"/>
  <c r="G540" i="2"/>
  <c r="H540" i="2"/>
  <c r="G541" i="2"/>
  <c r="H541" i="2"/>
  <c r="G542" i="2"/>
  <c r="H542" i="2"/>
  <c r="G543" i="2"/>
  <c r="H543" i="2"/>
  <c r="G544" i="2"/>
  <c r="H544" i="2"/>
  <c r="G545" i="2"/>
  <c r="H545" i="2"/>
  <c r="G546" i="2"/>
  <c r="H546" i="2"/>
  <c r="G547" i="2"/>
  <c r="H547" i="2"/>
  <c r="G548" i="2"/>
  <c r="H548" i="2"/>
  <c r="G549" i="2"/>
  <c r="H549" i="2"/>
  <c r="G550" i="2"/>
  <c r="H550" i="2"/>
  <c r="G551" i="2"/>
  <c r="H551" i="2"/>
  <c r="G552" i="2"/>
  <c r="H552" i="2"/>
  <c r="G553" i="2"/>
  <c r="H553" i="2"/>
  <c r="G554" i="2"/>
  <c r="H554" i="2"/>
  <c r="G555" i="2"/>
  <c r="H555" i="2"/>
  <c r="G556" i="2"/>
  <c r="H556" i="2"/>
  <c r="G557" i="2"/>
  <c r="H557" i="2"/>
  <c r="G558" i="2"/>
  <c r="H558" i="2"/>
  <c r="G559" i="2"/>
  <c r="H559" i="2"/>
  <c r="G560" i="2"/>
  <c r="H560" i="2"/>
  <c r="G561" i="2"/>
  <c r="H561" i="2"/>
  <c r="G562" i="2"/>
  <c r="H562" i="2"/>
  <c r="G563" i="2"/>
  <c r="H563" i="2"/>
  <c r="G564" i="2"/>
  <c r="H564" i="2"/>
  <c r="G565" i="2"/>
  <c r="H565" i="2"/>
  <c r="G566" i="2"/>
  <c r="H566" i="2"/>
  <c r="G567" i="2"/>
  <c r="H567" i="2"/>
  <c r="G568" i="2"/>
  <c r="H568" i="2"/>
  <c r="G569" i="2"/>
  <c r="H569" i="2"/>
  <c r="G570" i="2"/>
  <c r="H570" i="2"/>
  <c r="G571" i="2"/>
  <c r="H571" i="2"/>
  <c r="G572" i="2"/>
  <c r="H572" i="2"/>
  <c r="G573" i="2"/>
  <c r="H573" i="2"/>
  <c r="G574" i="2"/>
  <c r="H574" i="2"/>
  <c r="G575" i="2"/>
  <c r="H575" i="2"/>
  <c r="G576" i="2"/>
  <c r="H576" i="2"/>
  <c r="G577" i="2"/>
  <c r="H577" i="2"/>
  <c r="G578" i="2"/>
  <c r="H578" i="2"/>
  <c r="G579" i="2"/>
  <c r="H579" i="2"/>
  <c r="G580" i="2"/>
  <c r="H580" i="2"/>
  <c r="G581" i="2"/>
  <c r="H581" i="2"/>
  <c r="G582" i="2"/>
  <c r="H582" i="2"/>
  <c r="G583" i="2"/>
  <c r="H583" i="2"/>
  <c r="G584" i="2"/>
  <c r="H584" i="2"/>
  <c r="G585" i="2"/>
  <c r="H585" i="2"/>
  <c r="G586" i="2"/>
  <c r="H586" i="2"/>
  <c r="G587" i="2"/>
  <c r="H587" i="2"/>
  <c r="G588" i="2"/>
  <c r="H588" i="2"/>
  <c r="G589" i="2"/>
  <c r="H589" i="2"/>
  <c r="G590" i="2"/>
  <c r="H590" i="2"/>
  <c r="G591" i="2"/>
  <c r="H591" i="2"/>
  <c r="G592" i="2"/>
  <c r="H592" i="2"/>
  <c r="G593" i="2"/>
  <c r="H593" i="2"/>
  <c r="G594" i="2"/>
  <c r="H594" i="2"/>
  <c r="G595" i="2"/>
  <c r="H595" i="2"/>
  <c r="G596" i="2"/>
  <c r="H596" i="2"/>
  <c r="G597" i="2"/>
  <c r="H597" i="2"/>
  <c r="G598" i="2"/>
  <c r="H598" i="2"/>
  <c r="G599" i="2"/>
  <c r="H599" i="2"/>
  <c r="G600" i="2"/>
  <c r="H600" i="2"/>
  <c r="G601" i="2"/>
  <c r="H601" i="2"/>
  <c r="G602" i="2"/>
  <c r="H602" i="2"/>
  <c r="G603" i="2"/>
  <c r="H603" i="2"/>
  <c r="G604" i="2"/>
  <c r="H604" i="2"/>
  <c r="G605" i="2"/>
  <c r="H605" i="2"/>
  <c r="G606" i="2"/>
  <c r="H606" i="2"/>
  <c r="G607" i="2"/>
  <c r="H607" i="2"/>
  <c r="G608" i="2"/>
  <c r="H608" i="2"/>
  <c r="G609" i="2"/>
  <c r="H609" i="2"/>
  <c r="G610" i="2"/>
  <c r="H610" i="2"/>
  <c r="G611" i="2"/>
  <c r="H611" i="2"/>
  <c r="G612" i="2"/>
  <c r="H612" i="2"/>
  <c r="G613" i="2"/>
  <c r="H613" i="2"/>
  <c r="G614" i="2"/>
  <c r="H614" i="2"/>
  <c r="G615" i="2"/>
  <c r="H615" i="2"/>
  <c r="G616" i="2"/>
  <c r="H616" i="2"/>
  <c r="G617" i="2"/>
  <c r="H617" i="2"/>
  <c r="G618" i="2"/>
  <c r="H618" i="2"/>
  <c r="G619" i="2"/>
  <c r="H619" i="2"/>
  <c r="G620" i="2"/>
  <c r="H620" i="2"/>
  <c r="G621" i="2"/>
  <c r="H621" i="2"/>
  <c r="G622" i="2"/>
  <c r="H622" i="2"/>
  <c r="G623" i="2"/>
  <c r="H623" i="2"/>
  <c r="G624" i="2"/>
  <c r="H624" i="2"/>
  <c r="G625" i="2"/>
  <c r="H625" i="2"/>
  <c r="G626" i="2"/>
  <c r="H626" i="2"/>
  <c r="G627" i="2"/>
  <c r="H627" i="2"/>
  <c r="G628" i="2"/>
  <c r="H628" i="2"/>
  <c r="G629" i="2"/>
  <c r="H629" i="2"/>
  <c r="G630" i="2"/>
  <c r="H630" i="2"/>
  <c r="G631" i="2"/>
  <c r="H631" i="2"/>
  <c r="G632" i="2"/>
  <c r="H632" i="2"/>
  <c r="G633" i="2"/>
  <c r="H633" i="2"/>
  <c r="G634" i="2"/>
  <c r="H634" i="2"/>
  <c r="G635" i="2"/>
  <c r="H635" i="2"/>
  <c r="G636" i="2"/>
  <c r="H636" i="2"/>
  <c r="G637" i="2"/>
  <c r="H637" i="2"/>
  <c r="G638" i="2"/>
  <c r="H638" i="2"/>
  <c r="G639" i="2"/>
  <c r="H639" i="2"/>
  <c r="G640" i="2"/>
  <c r="H640" i="2"/>
  <c r="G641" i="2"/>
  <c r="H641" i="2"/>
  <c r="G642" i="2"/>
  <c r="H642" i="2"/>
  <c r="G643" i="2"/>
  <c r="H643" i="2"/>
  <c r="G644" i="2"/>
  <c r="H644" i="2"/>
  <c r="G645" i="2"/>
  <c r="H645" i="2"/>
  <c r="G646" i="2"/>
  <c r="H646" i="2"/>
  <c r="G647" i="2"/>
  <c r="H647" i="2"/>
  <c r="G648" i="2"/>
  <c r="H648" i="2"/>
  <c r="G649" i="2"/>
  <c r="H649" i="2"/>
  <c r="G650" i="2"/>
  <c r="H650" i="2"/>
  <c r="G651" i="2"/>
  <c r="H651" i="2"/>
  <c r="G652" i="2"/>
  <c r="H652" i="2"/>
  <c r="G653" i="2"/>
  <c r="H653" i="2"/>
  <c r="G654" i="2"/>
  <c r="H654" i="2"/>
  <c r="G655" i="2"/>
  <c r="H655" i="2"/>
  <c r="G656" i="2"/>
  <c r="H656" i="2"/>
  <c r="G657" i="2"/>
  <c r="H657" i="2"/>
  <c r="G658" i="2"/>
  <c r="H658" i="2"/>
  <c r="G659" i="2"/>
  <c r="H659" i="2"/>
  <c r="G660" i="2"/>
  <c r="H660" i="2"/>
  <c r="G661" i="2"/>
  <c r="H661" i="2"/>
  <c r="G662" i="2"/>
  <c r="H662" i="2"/>
  <c r="G663" i="2"/>
  <c r="H663" i="2"/>
  <c r="G664" i="2"/>
  <c r="H664" i="2"/>
  <c r="G665" i="2"/>
  <c r="H665" i="2"/>
  <c r="G666" i="2"/>
  <c r="H666" i="2"/>
  <c r="G667" i="2"/>
  <c r="H667" i="2"/>
  <c r="G668" i="2"/>
  <c r="H668" i="2"/>
  <c r="G669" i="2"/>
  <c r="H669" i="2"/>
  <c r="G670" i="2"/>
  <c r="H670" i="2"/>
  <c r="G671" i="2"/>
  <c r="H671" i="2"/>
  <c r="G672" i="2"/>
  <c r="H672" i="2"/>
  <c r="G673" i="2"/>
  <c r="H673" i="2"/>
  <c r="G674" i="2"/>
  <c r="H674" i="2"/>
  <c r="G675" i="2"/>
  <c r="H675" i="2"/>
  <c r="G676" i="2"/>
  <c r="H676" i="2"/>
  <c r="G677" i="2"/>
  <c r="H677" i="2"/>
  <c r="G678" i="2"/>
  <c r="H678" i="2"/>
  <c r="G679" i="2"/>
  <c r="H679" i="2"/>
  <c r="G680" i="2"/>
  <c r="H680" i="2"/>
  <c r="G681" i="2"/>
  <c r="H681" i="2"/>
  <c r="G682" i="2"/>
  <c r="H682" i="2"/>
  <c r="G683" i="2"/>
  <c r="H683" i="2"/>
  <c r="G684" i="2"/>
  <c r="H684" i="2"/>
  <c r="G685" i="2"/>
  <c r="H685" i="2"/>
  <c r="G686" i="2"/>
  <c r="H686" i="2"/>
  <c r="G687" i="2"/>
  <c r="H687" i="2"/>
  <c r="G688" i="2"/>
  <c r="H688" i="2"/>
  <c r="G689" i="2"/>
  <c r="H689" i="2"/>
  <c r="G690" i="2"/>
  <c r="H690" i="2"/>
  <c r="G691" i="2"/>
  <c r="H691" i="2"/>
  <c r="G692" i="2"/>
  <c r="H692" i="2"/>
  <c r="G693" i="2"/>
  <c r="H693" i="2"/>
  <c r="G694" i="2"/>
  <c r="H694" i="2"/>
  <c r="G695" i="2"/>
  <c r="H695" i="2"/>
  <c r="G696" i="2"/>
  <c r="H696" i="2"/>
  <c r="G697" i="2"/>
  <c r="H697" i="2"/>
  <c r="G698" i="2"/>
  <c r="H698" i="2"/>
  <c r="G699" i="2"/>
  <c r="H699" i="2"/>
  <c r="G700" i="2"/>
  <c r="H700" i="2"/>
  <c r="G701" i="2"/>
  <c r="H701" i="2"/>
  <c r="G702" i="2"/>
  <c r="H702" i="2"/>
  <c r="G703" i="2"/>
  <c r="H703" i="2"/>
  <c r="G704" i="2"/>
  <c r="H704" i="2"/>
  <c r="G705" i="2"/>
  <c r="H705" i="2"/>
  <c r="G706" i="2"/>
  <c r="H706" i="2"/>
  <c r="G707" i="2"/>
  <c r="H707" i="2"/>
  <c r="G708" i="2"/>
  <c r="H708" i="2"/>
  <c r="G709" i="2"/>
  <c r="H709" i="2"/>
  <c r="G710" i="2"/>
  <c r="H710" i="2"/>
  <c r="G711" i="2"/>
  <c r="H711" i="2"/>
  <c r="G712" i="2"/>
  <c r="H712" i="2"/>
  <c r="G713" i="2"/>
  <c r="H713" i="2"/>
  <c r="G714" i="2"/>
  <c r="H714" i="2"/>
  <c r="G715" i="2"/>
  <c r="H715" i="2"/>
  <c r="G716" i="2"/>
  <c r="H716" i="2"/>
  <c r="G717" i="2"/>
  <c r="H717" i="2"/>
  <c r="G718" i="2"/>
  <c r="H718" i="2"/>
  <c r="G719" i="2"/>
  <c r="H719" i="2"/>
  <c r="G720" i="2"/>
  <c r="H720" i="2"/>
  <c r="G721" i="2"/>
  <c r="H721" i="2"/>
  <c r="G722" i="2"/>
  <c r="H722" i="2"/>
  <c r="G723" i="2"/>
  <c r="H723" i="2"/>
  <c r="G724" i="2"/>
  <c r="H724" i="2"/>
  <c r="G725" i="2"/>
  <c r="H725" i="2"/>
  <c r="G726" i="2"/>
  <c r="H726" i="2"/>
  <c r="G727" i="2"/>
  <c r="H727" i="2"/>
  <c r="G728" i="2"/>
  <c r="H728" i="2"/>
  <c r="G729" i="2"/>
  <c r="H729" i="2"/>
  <c r="G730" i="2"/>
  <c r="H730" i="2"/>
  <c r="G731" i="2"/>
  <c r="H731" i="2"/>
  <c r="G732" i="2"/>
  <c r="H732" i="2"/>
  <c r="G733" i="2"/>
  <c r="H733" i="2"/>
  <c r="G734" i="2"/>
  <c r="H734" i="2"/>
  <c r="G735" i="2"/>
  <c r="H735" i="2"/>
  <c r="G736" i="2"/>
  <c r="H736" i="2"/>
  <c r="G737" i="2"/>
  <c r="H737" i="2"/>
  <c r="G738" i="2"/>
  <c r="H738" i="2"/>
  <c r="G739" i="2"/>
  <c r="H739" i="2"/>
  <c r="G740" i="2"/>
  <c r="H740" i="2"/>
  <c r="G741" i="2"/>
  <c r="H741" i="2"/>
  <c r="G742" i="2"/>
  <c r="H742" i="2"/>
  <c r="G743" i="2"/>
  <c r="H743" i="2"/>
  <c r="G744" i="2"/>
  <c r="H744" i="2"/>
  <c r="G745" i="2"/>
  <c r="H745" i="2"/>
  <c r="G746" i="2"/>
  <c r="H746" i="2"/>
  <c r="G747" i="2"/>
  <c r="H747" i="2"/>
  <c r="G748" i="2"/>
  <c r="H748" i="2"/>
  <c r="G749" i="2"/>
  <c r="H749" i="2"/>
  <c r="G750" i="2"/>
  <c r="H750" i="2"/>
  <c r="G751" i="2"/>
  <c r="H751" i="2"/>
  <c r="G752" i="2"/>
  <c r="H752" i="2"/>
  <c r="G753" i="2"/>
  <c r="H753" i="2"/>
  <c r="G754" i="2"/>
  <c r="H754" i="2"/>
  <c r="G755" i="2"/>
  <c r="H755" i="2"/>
  <c r="G756" i="2"/>
  <c r="H756" i="2"/>
  <c r="G757" i="2"/>
  <c r="H757" i="2"/>
  <c r="G758" i="2"/>
  <c r="H758" i="2"/>
  <c r="G759" i="2"/>
  <c r="H759" i="2"/>
  <c r="G760" i="2"/>
  <c r="H760" i="2"/>
  <c r="G761" i="2"/>
  <c r="H761" i="2"/>
  <c r="G762" i="2"/>
  <c r="H762" i="2"/>
  <c r="G763" i="2"/>
  <c r="H763" i="2"/>
  <c r="G764" i="2"/>
  <c r="H764" i="2"/>
  <c r="G765" i="2"/>
  <c r="H765" i="2"/>
  <c r="G766" i="2"/>
  <c r="H766" i="2"/>
  <c r="G767" i="2"/>
  <c r="H767" i="2"/>
  <c r="G768" i="2"/>
  <c r="H768" i="2"/>
  <c r="G769" i="2"/>
  <c r="H769" i="2"/>
  <c r="G770" i="2"/>
  <c r="H770" i="2"/>
  <c r="G771" i="2"/>
  <c r="H771" i="2"/>
  <c r="G772" i="2"/>
  <c r="H772" i="2"/>
  <c r="G773" i="2"/>
  <c r="H773" i="2"/>
  <c r="G774" i="2"/>
  <c r="H774" i="2"/>
  <c r="G775" i="2"/>
  <c r="H775" i="2"/>
  <c r="G776" i="2"/>
  <c r="H776" i="2"/>
  <c r="G777" i="2"/>
  <c r="H777" i="2"/>
  <c r="G778" i="2"/>
  <c r="H778" i="2"/>
  <c r="G779" i="2"/>
  <c r="H779" i="2"/>
  <c r="G780" i="2"/>
  <c r="H780" i="2"/>
  <c r="G781" i="2"/>
  <c r="H781" i="2"/>
  <c r="G782" i="2"/>
  <c r="H782" i="2"/>
  <c r="G783" i="2"/>
  <c r="H783" i="2"/>
  <c r="G784" i="2"/>
  <c r="H784" i="2"/>
  <c r="G785" i="2"/>
  <c r="H785" i="2"/>
  <c r="G786" i="2"/>
  <c r="H786" i="2"/>
  <c r="G787" i="2"/>
  <c r="H787" i="2"/>
  <c r="G788" i="2"/>
  <c r="H788" i="2"/>
  <c r="G789" i="2"/>
  <c r="H789" i="2"/>
  <c r="G790" i="2"/>
  <c r="H790" i="2"/>
  <c r="G791" i="2"/>
  <c r="H791" i="2"/>
  <c r="G792" i="2"/>
  <c r="H792" i="2"/>
  <c r="G793" i="2"/>
  <c r="H793" i="2"/>
  <c r="G794" i="2"/>
  <c r="H794" i="2"/>
  <c r="G795" i="2"/>
  <c r="H795" i="2"/>
  <c r="G796" i="2"/>
  <c r="H796" i="2"/>
  <c r="G797" i="2"/>
  <c r="H797" i="2"/>
  <c r="G798" i="2"/>
  <c r="H798" i="2"/>
  <c r="G799" i="2"/>
  <c r="H799" i="2"/>
  <c r="G800" i="2"/>
  <c r="H800" i="2"/>
  <c r="G801" i="2"/>
  <c r="H801" i="2"/>
  <c r="G802" i="2"/>
  <c r="H802" i="2"/>
  <c r="G803" i="2"/>
  <c r="H803" i="2"/>
  <c r="G804" i="2"/>
  <c r="H804" i="2"/>
  <c r="G805" i="2"/>
  <c r="H805" i="2"/>
  <c r="G806" i="2"/>
  <c r="H806" i="2"/>
  <c r="G807" i="2"/>
  <c r="H807" i="2"/>
  <c r="G808" i="2"/>
  <c r="H808" i="2"/>
  <c r="G809" i="2"/>
  <c r="H809" i="2"/>
  <c r="G810" i="2"/>
  <c r="H810" i="2"/>
  <c r="G811" i="2"/>
  <c r="H811" i="2"/>
  <c r="G812" i="2"/>
  <c r="H812" i="2"/>
  <c r="G813" i="2"/>
  <c r="H813" i="2"/>
  <c r="G814" i="2"/>
  <c r="H814" i="2"/>
  <c r="G815" i="2"/>
  <c r="H815" i="2"/>
  <c r="G816" i="2"/>
  <c r="H816" i="2"/>
  <c r="G817" i="2"/>
  <c r="H817" i="2"/>
  <c r="G818" i="2"/>
  <c r="H818" i="2"/>
  <c r="G819" i="2"/>
  <c r="H819" i="2"/>
  <c r="G820" i="2"/>
  <c r="H820" i="2"/>
  <c r="G821" i="2"/>
  <c r="H821" i="2"/>
  <c r="G822" i="2"/>
  <c r="H822" i="2"/>
  <c r="G823" i="2"/>
  <c r="H823" i="2"/>
  <c r="G824" i="2"/>
  <c r="H824" i="2"/>
  <c r="G825" i="2"/>
  <c r="H825" i="2"/>
  <c r="G826" i="2"/>
  <c r="H826" i="2"/>
  <c r="G827" i="2"/>
  <c r="H827" i="2"/>
  <c r="G828" i="2"/>
  <c r="H828" i="2"/>
  <c r="G829" i="2"/>
  <c r="H829" i="2"/>
  <c r="G830" i="2"/>
  <c r="H830" i="2"/>
  <c r="G831" i="2"/>
  <c r="H831" i="2"/>
  <c r="G832" i="2"/>
  <c r="H832" i="2"/>
  <c r="G833" i="2"/>
  <c r="H833" i="2"/>
  <c r="G834" i="2"/>
  <c r="H834" i="2"/>
  <c r="G835" i="2"/>
  <c r="H835" i="2"/>
  <c r="G836" i="2"/>
  <c r="H836" i="2"/>
  <c r="G837" i="2"/>
  <c r="H837" i="2"/>
  <c r="G838" i="2"/>
  <c r="H838" i="2"/>
  <c r="G839" i="2"/>
  <c r="H839" i="2"/>
  <c r="G840" i="2"/>
  <c r="H840" i="2"/>
  <c r="G841" i="2"/>
  <c r="H841" i="2"/>
  <c r="G842" i="2"/>
  <c r="H842" i="2"/>
  <c r="G843" i="2"/>
  <c r="H843" i="2"/>
  <c r="G844" i="2"/>
  <c r="H844" i="2"/>
  <c r="G845" i="2"/>
  <c r="H845" i="2"/>
  <c r="G846" i="2"/>
  <c r="H846" i="2"/>
  <c r="G847" i="2"/>
  <c r="H847" i="2"/>
  <c r="G848" i="2"/>
  <c r="H848" i="2"/>
  <c r="G849" i="2"/>
  <c r="H849" i="2"/>
  <c r="G850" i="2"/>
  <c r="H850" i="2"/>
  <c r="G851" i="2"/>
  <c r="H851" i="2"/>
  <c r="G852" i="2"/>
  <c r="H852" i="2"/>
  <c r="G853" i="2"/>
  <c r="H853" i="2"/>
  <c r="G854" i="2"/>
  <c r="H854" i="2"/>
  <c r="G855" i="2"/>
  <c r="H855" i="2"/>
  <c r="G856" i="2"/>
  <c r="H856" i="2"/>
  <c r="G857" i="2"/>
  <c r="H857" i="2"/>
  <c r="G858" i="2"/>
  <c r="H858" i="2"/>
  <c r="G859" i="2"/>
  <c r="H859" i="2"/>
  <c r="G860" i="2"/>
  <c r="H860" i="2"/>
  <c r="G861" i="2"/>
  <c r="H861" i="2"/>
  <c r="G862" i="2"/>
  <c r="H862" i="2"/>
  <c r="G863" i="2"/>
  <c r="H863" i="2"/>
  <c r="G864" i="2"/>
  <c r="H864" i="2"/>
  <c r="G865" i="2"/>
  <c r="H865" i="2"/>
  <c r="G866" i="2"/>
  <c r="H866" i="2"/>
  <c r="G867" i="2"/>
  <c r="H867" i="2"/>
  <c r="G868" i="2"/>
  <c r="H868" i="2"/>
  <c r="G869" i="2"/>
  <c r="H869" i="2"/>
  <c r="G870" i="2"/>
  <c r="H870" i="2"/>
  <c r="G871" i="2"/>
  <c r="H871" i="2"/>
  <c r="G872" i="2"/>
  <c r="H872" i="2"/>
  <c r="G873" i="2"/>
  <c r="H873" i="2"/>
  <c r="G874" i="2"/>
  <c r="H874" i="2"/>
  <c r="G875" i="2"/>
  <c r="H875" i="2"/>
  <c r="G876" i="2"/>
  <c r="H876" i="2"/>
  <c r="G877" i="2"/>
  <c r="H877" i="2"/>
  <c r="G878" i="2"/>
  <c r="H878" i="2"/>
  <c r="G879" i="2"/>
  <c r="H879" i="2"/>
  <c r="G880" i="2"/>
  <c r="H880" i="2"/>
  <c r="G881" i="2"/>
  <c r="H881" i="2"/>
  <c r="G882" i="2"/>
  <c r="H882" i="2"/>
  <c r="G883" i="2"/>
  <c r="H883" i="2"/>
  <c r="G884" i="2"/>
  <c r="H884" i="2"/>
  <c r="G885" i="2"/>
  <c r="H885" i="2"/>
  <c r="G886" i="2"/>
  <c r="H886" i="2"/>
  <c r="G887" i="2"/>
  <c r="H887" i="2"/>
  <c r="G888" i="2"/>
  <c r="H888" i="2"/>
  <c r="G889" i="2"/>
  <c r="H889" i="2"/>
  <c r="G890" i="2"/>
  <c r="H890" i="2"/>
  <c r="G891" i="2"/>
  <c r="H891" i="2"/>
  <c r="G892" i="2"/>
  <c r="H892" i="2"/>
  <c r="G893" i="2"/>
  <c r="H893" i="2"/>
  <c r="G894" i="2"/>
  <c r="H894" i="2"/>
  <c r="G895" i="2"/>
  <c r="H895" i="2"/>
  <c r="G896" i="2"/>
  <c r="H896" i="2"/>
  <c r="G897" i="2"/>
  <c r="H897" i="2"/>
  <c r="G898" i="2"/>
  <c r="H898" i="2"/>
  <c r="G899" i="2"/>
  <c r="H899" i="2"/>
  <c r="G900" i="2"/>
  <c r="H900" i="2"/>
  <c r="G901" i="2"/>
  <c r="H901" i="2"/>
  <c r="G902" i="2"/>
  <c r="H902" i="2"/>
  <c r="G903" i="2"/>
  <c r="H903" i="2"/>
  <c r="G904" i="2"/>
  <c r="H904" i="2"/>
  <c r="G905" i="2"/>
  <c r="H905" i="2"/>
  <c r="G906" i="2"/>
  <c r="H906" i="2"/>
  <c r="G907" i="2"/>
  <c r="H907" i="2"/>
  <c r="G908" i="2"/>
  <c r="H908" i="2"/>
  <c r="G909" i="2"/>
  <c r="H909" i="2"/>
  <c r="G910" i="2"/>
  <c r="H910" i="2"/>
  <c r="G911" i="2"/>
  <c r="H911" i="2"/>
  <c r="G912" i="2"/>
  <c r="H912" i="2"/>
  <c r="G913" i="2"/>
  <c r="H913" i="2"/>
  <c r="G914" i="2"/>
  <c r="H914" i="2"/>
  <c r="G915" i="2"/>
  <c r="H915" i="2"/>
  <c r="G916" i="2"/>
  <c r="H916" i="2"/>
  <c r="G917" i="2"/>
  <c r="H917" i="2"/>
  <c r="G918" i="2"/>
  <c r="H918" i="2"/>
  <c r="G919" i="2"/>
  <c r="H919" i="2"/>
  <c r="G920" i="2"/>
  <c r="H920" i="2"/>
  <c r="G921" i="2"/>
  <c r="H921" i="2"/>
  <c r="G922" i="2"/>
  <c r="H922" i="2"/>
  <c r="G923" i="2"/>
  <c r="H923" i="2"/>
  <c r="G924" i="2"/>
  <c r="H924" i="2"/>
  <c r="G925" i="2"/>
  <c r="H925" i="2"/>
  <c r="G926" i="2"/>
  <c r="H926" i="2"/>
  <c r="G927" i="2"/>
  <c r="H927" i="2"/>
  <c r="G928" i="2"/>
  <c r="H928" i="2"/>
  <c r="G929" i="2"/>
  <c r="H929" i="2"/>
  <c r="G930" i="2"/>
  <c r="H930" i="2"/>
  <c r="G931" i="2"/>
  <c r="H931" i="2"/>
  <c r="G932" i="2"/>
  <c r="H932" i="2"/>
  <c r="G933" i="2"/>
  <c r="H933" i="2"/>
  <c r="G934" i="2"/>
  <c r="H934" i="2"/>
  <c r="G935" i="2"/>
  <c r="H935" i="2"/>
  <c r="G936" i="2"/>
  <c r="H936" i="2"/>
  <c r="G937" i="2"/>
  <c r="H937" i="2"/>
  <c r="G938" i="2"/>
  <c r="H938" i="2"/>
  <c r="G939" i="2"/>
  <c r="H939" i="2"/>
  <c r="G940" i="2"/>
  <c r="H940" i="2"/>
  <c r="G941" i="2"/>
  <c r="H941" i="2"/>
  <c r="G942" i="2"/>
  <c r="H942" i="2"/>
  <c r="G943" i="2"/>
  <c r="H943" i="2"/>
  <c r="G944" i="2"/>
  <c r="H944" i="2"/>
  <c r="G945" i="2"/>
  <c r="H945" i="2"/>
  <c r="G946" i="2"/>
  <c r="H946" i="2"/>
  <c r="G947" i="2"/>
  <c r="H947" i="2"/>
  <c r="G948" i="2"/>
  <c r="H948" i="2"/>
  <c r="G949" i="2"/>
  <c r="H949" i="2"/>
  <c r="G950" i="2"/>
  <c r="H950" i="2"/>
  <c r="G951" i="2"/>
  <c r="H951" i="2"/>
  <c r="G952" i="2"/>
  <c r="H952" i="2"/>
  <c r="G953" i="2"/>
  <c r="H953" i="2"/>
  <c r="G954" i="2"/>
  <c r="H954" i="2"/>
  <c r="G955" i="2"/>
  <c r="H955" i="2"/>
  <c r="G956" i="2"/>
  <c r="H956" i="2"/>
  <c r="G957" i="2"/>
  <c r="H957" i="2"/>
  <c r="G958" i="2"/>
  <c r="H958" i="2"/>
  <c r="G959" i="2"/>
  <c r="H959" i="2"/>
  <c r="G960" i="2"/>
  <c r="H960" i="2"/>
  <c r="G961" i="2"/>
  <c r="H961" i="2"/>
  <c r="G962" i="2"/>
  <c r="H962" i="2"/>
  <c r="G963" i="2"/>
  <c r="H963" i="2"/>
  <c r="G964" i="2"/>
  <c r="H964" i="2"/>
  <c r="G965" i="2"/>
  <c r="H965" i="2"/>
  <c r="G966" i="2"/>
  <c r="H966" i="2"/>
  <c r="G967" i="2"/>
  <c r="H967" i="2"/>
  <c r="G968" i="2"/>
  <c r="H968" i="2"/>
  <c r="G969" i="2"/>
  <c r="H969" i="2"/>
  <c r="G970" i="2"/>
  <c r="H970" i="2"/>
  <c r="G971" i="2"/>
  <c r="H971" i="2"/>
  <c r="G972" i="2"/>
  <c r="H972" i="2"/>
  <c r="G973" i="2"/>
  <c r="H973" i="2"/>
  <c r="G974" i="2"/>
  <c r="H974" i="2"/>
  <c r="G975" i="2"/>
  <c r="H975" i="2"/>
  <c r="G976" i="2"/>
  <c r="H976" i="2"/>
  <c r="G977" i="2"/>
  <c r="H977" i="2"/>
  <c r="G978" i="2"/>
  <c r="H978" i="2"/>
  <c r="G979" i="2"/>
  <c r="H979" i="2"/>
  <c r="G980" i="2"/>
  <c r="H980" i="2"/>
  <c r="G981" i="2"/>
  <c r="H981" i="2"/>
  <c r="G982" i="2"/>
  <c r="H982" i="2"/>
  <c r="G983" i="2"/>
  <c r="H983" i="2"/>
  <c r="G984" i="2"/>
  <c r="H984" i="2"/>
  <c r="G985" i="2"/>
  <c r="H985" i="2"/>
  <c r="G986" i="2"/>
  <c r="H986" i="2"/>
  <c r="G987" i="2"/>
  <c r="H987" i="2"/>
  <c r="G988" i="2"/>
  <c r="H988" i="2"/>
  <c r="G989" i="2"/>
  <c r="H989" i="2"/>
  <c r="G990" i="2"/>
  <c r="H990" i="2"/>
  <c r="G991" i="2"/>
  <c r="H991" i="2"/>
  <c r="G992" i="2"/>
  <c r="H992" i="2"/>
  <c r="G993" i="2"/>
  <c r="H993" i="2"/>
  <c r="G994" i="2"/>
  <c r="H994" i="2"/>
  <c r="G995" i="2"/>
  <c r="H995" i="2"/>
  <c r="G996" i="2"/>
  <c r="H996" i="2"/>
  <c r="G997" i="2"/>
  <c r="H997" i="2"/>
  <c r="G998" i="2"/>
  <c r="H998" i="2"/>
  <c r="G999" i="2"/>
  <c r="H999" i="2"/>
  <c r="G1000" i="2"/>
  <c r="H1000" i="2"/>
  <c r="G1001" i="2"/>
  <c r="H1001" i="2"/>
  <c r="G1002" i="2"/>
  <c r="H1002" i="2"/>
  <c r="G1003" i="2"/>
  <c r="H1003" i="2"/>
  <c r="G1004" i="2"/>
  <c r="H1004" i="2"/>
  <c r="G1005" i="2"/>
  <c r="H1005" i="2"/>
  <c r="G1006" i="2"/>
  <c r="H1006" i="2"/>
  <c r="G1007" i="2"/>
  <c r="H1007" i="2"/>
  <c r="G1008" i="2"/>
  <c r="H1008" i="2"/>
  <c r="G1009" i="2"/>
  <c r="H1009" i="2"/>
  <c r="G1010" i="2"/>
  <c r="H1010" i="2"/>
  <c r="G1011" i="2"/>
  <c r="H1011" i="2"/>
  <c r="G1012" i="2"/>
  <c r="H1012" i="2"/>
  <c r="G1013" i="2"/>
  <c r="H1013" i="2"/>
  <c r="G1014" i="2"/>
  <c r="H1014" i="2"/>
  <c r="G1015" i="2"/>
  <c r="H1015" i="2"/>
  <c r="G1016" i="2"/>
  <c r="H1016" i="2"/>
  <c r="G1017" i="2"/>
  <c r="H1017" i="2"/>
  <c r="G1018" i="2"/>
  <c r="H1018" i="2"/>
  <c r="G1019" i="2"/>
  <c r="H1019" i="2"/>
  <c r="G1020" i="2"/>
  <c r="H1020" i="2"/>
  <c r="G1021" i="2"/>
  <c r="H1021" i="2"/>
  <c r="G1022" i="2"/>
  <c r="H1022" i="2"/>
  <c r="G1023" i="2"/>
  <c r="H1023" i="2"/>
  <c r="G1024" i="2"/>
  <c r="H1024" i="2"/>
  <c r="G1025" i="2"/>
  <c r="H1025" i="2"/>
  <c r="G1026" i="2"/>
  <c r="H1026" i="2"/>
  <c r="G1027" i="2"/>
  <c r="H1027" i="2"/>
  <c r="G1028" i="2"/>
  <c r="H1028" i="2"/>
  <c r="G1029" i="2"/>
  <c r="H1029" i="2"/>
  <c r="G1030" i="2"/>
  <c r="H1030" i="2"/>
  <c r="G1031" i="2"/>
  <c r="H1031" i="2"/>
  <c r="G1032" i="2"/>
  <c r="H1032" i="2"/>
  <c r="G1033" i="2"/>
  <c r="H1033" i="2"/>
  <c r="G1034" i="2"/>
  <c r="H1034" i="2"/>
  <c r="G1035" i="2"/>
  <c r="H1035" i="2"/>
  <c r="G1036" i="2"/>
  <c r="H1036" i="2"/>
  <c r="G1037" i="2"/>
  <c r="H1037" i="2"/>
  <c r="G1038" i="2"/>
  <c r="H1038" i="2"/>
  <c r="G1039" i="2"/>
  <c r="H1039" i="2"/>
  <c r="G1040" i="2"/>
  <c r="H1040" i="2"/>
  <c r="G1041" i="2"/>
  <c r="H1041" i="2"/>
  <c r="G1042" i="2"/>
  <c r="H1042" i="2"/>
  <c r="G1043" i="2"/>
  <c r="H1043" i="2"/>
  <c r="G1044" i="2"/>
  <c r="H1044" i="2"/>
  <c r="G1045" i="2"/>
  <c r="H1045" i="2"/>
  <c r="G1046" i="2"/>
  <c r="H1046" i="2"/>
  <c r="G1047" i="2"/>
  <c r="H1047" i="2"/>
  <c r="G1048" i="2"/>
  <c r="H1048" i="2"/>
  <c r="G1049" i="2"/>
  <c r="H1049" i="2"/>
  <c r="G1050" i="2"/>
  <c r="H1050" i="2"/>
  <c r="G1051" i="2"/>
  <c r="H1051" i="2"/>
  <c r="G1052" i="2"/>
  <c r="H1052" i="2"/>
  <c r="G1053" i="2"/>
  <c r="H1053" i="2"/>
  <c r="G1054" i="2"/>
  <c r="H1054" i="2"/>
  <c r="G1055" i="2"/>
  <c r="H1055" i="2"/>
  <c r="G1056" i="2"/>
  <c r="H1056" i="2"/>
  <c r="G1057" i="2"/>
  <c r="H1057" i="2"/>
  <c r="G1058" i="2"/>
  <c r="H1058" i="2"/>
  <c r="G1059" i="2"/>
  <c r="H1059" i="2"/>
  <c r="G1060" i="2"/>
  <c r="H1060" i="2"/>
  <c r="G1061" i="2"/>
  <c r="H1061" i="2"/>
  <c r="G1062" i="2"/>
  <c r="H1062" i="2"/>
  <c r="G1063" i="2"/>
  <c r="H1063" i="2"/>
  <c r="G1064" i="2"/>
  <c r="H1064" i="2"/>
  <c r="G1065" i="2"/>
  <c r="H1065" i="2"/>
  <c r="G1066" i="2"/>
  <c r="H1066" i="2"/>
  <c r="G1067" i="2"/>
  <c r="H1067" i="2"/>
  <c r="G1068" i="2"/>
  <c r="H1068" i="2"/>
  <c r="G1069" i="2"/>
  <c r="H1069" i="2"/>
  <c r="G1070" i="2"/>
  <c r="H1070" i="2"/>
  <c r="G1071" i="2"/>
  <c r="H1071" i="2"/>
  <c r="G1072" i="2"/>
  <c r="H1072" i="2"/>
  <c r="G1073" i="2"/>
  <c r="H1073" i="2"/>
  <c r="G1074" i="2"/>
  <c r="H1074" i="2"/>
  <c r="G1075" i="2"/>
  <c r="H1075" i="2"/>
  <c r="G1076" i="2"/>
  <c r="H1076" i="2"/>
  <c r="G1077" i="2"/>
  <c r="H1077" i="2"/>
  <c r="G1078" i="2"/>
  <c r="H1078" i="2"/>
  <c r="G1079" i="2"/>
  <c r="H1079" i="2"/>
  <c r="G1080" i="2"/>
  <c r="H1080" i="2"/>
  <c r="G1081" i="2"/>
  <c r="H1081" i="2"/>
  <c r="G1082" i="2"/>
  <c r="H1082" i="2"/>
  <c r="G1083" i="2"/>
  <c r="H1083" i="2"/>
  <c r="G1084" i="2"/>
  <c r="H1084" i="2"/>
  <c r="G1085" i="2"/>
  <c r="H1085" i="2"/>
  <c r="G1086" i="2"/>
  <c r="H1086" i="2"/>
  <c r="G1087" i="2"/>
  <c r="H1087" i="2"/>
  <c r="G1088" i="2"/>
  <c r="H1088" i="2"/>
  <c r="G1089" i="2"/>
  <c r="H1089" i="2"/>
  <c r="G1090" i="2"/>
  <c r="H1090" i="2"/>
  <c r="G1091" i="2"/>
  <c r="H1091" i="2"/>
  <c r="G1092" i="2"/>
  <c r="H1092" i="2"/>
  <c r="G1093" i="2"/>
  <c r="H1093" i="2"/>
  <c r="G1094" i="2"/>
  <c r="H1094" i="2"/>
  <c r="G1095" i="2"/>
  <c r="H1095" i="2"/>
  <c r="G1096" i="2"/>
  <c r="H1096" i="2"/>
  <c r="G1097" i="2"/>
  <c r="H1097" i="2"/>
  <c r="G1098" i="2"/>
  <c r="H1098" i="2"/>
  <c r="G1099" i="2"/>
  <c r="H1099" i="2"/>
  <c r="G1100" i="2"/>
  <c r="H1100" i="2"/>
  <c r="G1101" i="2"/>
  <c r="H1101" i="2"/>
  <c r="G1102" i="2"/>
  <c r="H1102" i="2"/>
  <c r="G1103" i="2"/>
  <c r="H1103" i="2"/>
  <c r="G1104" i="2"/>
  <c r="H1104" i="2"/>
  <c r="G1105" i="2"/>
  <c r="H1105" i="2"/>
  <c r="G1106" i="2"/>
  <c r="H1106" i="2"/>
  <c r="G1107" i="2"/>
  <c r="H1107" i="2"/>
  <c r="G1108" i="2"/>
  <c r="H1108" i="2"/>
  <c r="G1109" i="2"/>
  <c r="H1109" i="2"/>
  <c r="G1110" i="2"/>
  <c r="H1110" i="2"/>
  <c r="G1111" i="2"/>
  <c r="H1111" i="2"/>
  <c r="G1112" i="2"/>
  <c r="H1112" i="2"/>
  <c r="G1113" i="2"/>
  <c r="H1113" i="2"/>
  <c r="G1114" i="2"/>
  <c r="H1114" i="2"/>
  <c r="G1115" i="2"/>
  <c r="H1115" i="2"/>
  <c r="G1116" i="2"/>
  <c r="H1116" i="2"/>
  <c r="G1117" i="2"/>
  <c r="H1117" i="2"/>
  <c r="G1118" i="2"/>
  <c r="H1118" i="2"/>
  <c r="G1119" i="2"/>
  <c r="H1119" i="2"/>
  <c r="G1120" i="2"/>
  <c r="H1120" i="2"/>
  <c r="G1121" i="2"/>
  <c r="H1121" i="2"/>
  <c r="G1122" i="2"/>
  <c r="H1122" i="2"/>
  <c r="G1123" i="2"/>
  <c r="H1123" i="2"/>
  <c r="G1124" i="2"/>
  <c r="H1124" i="2"/>
  <c r="G1125" i="2"/>
  <c r="H1125" i="2"/>
  <c r="G1126" i="2"/>
  <c r="H1126" i="2"/>
  <c r="G1127" i="2"/>
  <c r="H1127" i="2"/>
  <c r="G1128" i="2"/>
  <c r="H1128" i="2"/>
  <c r="G1129" i="2"/>
  <c r="H1129" i="2"/>
  <c r="G1130" i="2"/>
  <c r="H1130" i="2"/>
  <c r="G1131" i="2"/>
  <c r="H1131" i="2"/>
  <c r="G1132" i="2"/>
  <c r="H1132" i="2"/>
  <c r="G1133" i="2"/>
  <c r="H1133" i="2"/>
  <c r="G1134" i="2"/>
  <c r="H1134" i="2"/>
  <c r="G1135" i="2"/>
  <c r="H1135" i="2"/>
  <c r="G1136" i="2"/>
  <c r="H1136" i="2"/>
  <c r="G1137" i="2"/>
  <c r="H1137" i="2"/>
  <c r="G1138" i="2"/>
  <c r="H1138" i="2"/>
  <c r="G1139" i="2"/>
  <c r="H1139" i="2"/>
  <c r="G1140" i="2"/>
  <c r="H1140" i="2"/>
  <c r="G1141" i="2"/>
  <c r="H1141" i="2"/>
  <c r="G1142" i="2"/>
  <c r="H1142" i="2"/>
  <c r="G1143" i="2"/>
  <c r="H1143" i="2"/>
  <c r="G1144" i="2"/>
  <c r="H1144" i="2"/>
  <c r="G1145" i="2"/>
  <c r="H1145" i="2"/>
  <c r="G1146" i="2"/>
  <c r="H1146" i="2"/>
  <c r="G1147" i="2"/>
  <c r="H1147" i="2"/>
  <c r="G1148" i="2"/>
  <c r="H1148" i="2"/>
  <c r="G1149" i="2"/>
  <c r="H1149" i="2"/>
  <c r="G1150" i="2"/>
  <c r="H1150" i="2"/>
  <c r="G1151" i="2"/>
  <c r="H1151" i="2"/>
  <c r="G1152" i="2"/>
  <c r="H1152" i="2"/>
  <c r="G1153" i="2"/>
  <c r="H1153" i="2"/>
  <c r="G1154" i="2"/>
  <c r="H1154" i="2"/>
  <c r="G1155" i="2"/>
  <c r="H1155" i="2"/>
  <c r="G1156" i="2"/>
  <c r="H1156" i="2"/>
  <c r="G1157" i="2"/>
  <c r="H1157" i="2"/>
  <c r="G1158" i="2"/>
  <c r="H1158" i="2"/>
  <c r="G1159" i="2"/>
  <c r="H1159" i="2"/>
  <c r="G1160" i="2"/>
  <c r="H1160" i="2"/>
  <c r="G1161" i="2"/>
  <c r="H1161" i="2"/>
  <c r="G1162" i="2"/>
  <c r="H1162" i="2"/>
  <c r="G1163" i="2"/>
  <c r="H1163" i="2"/>
  <c r="G1164" i="2"/>
  <c r="H1164" i="2"/>
  <c r="G1165" i="2"/>
  <c r="H1165" i="2"/>
  <c r="G1166" i="2"/>
  <c r="H1166" i="2"/>
  <c r="G1167" i="2"/>
  <c r="H1167" i="2"/>
  <c r="G1168" i="2"/>
  <c r="H1168" i="2"/>
  <c r="G1169" i="2"/>
  <c r="H1169" i="2"/>
  <c r="G1170" i="2"/>
  <c r="H1170" i="2"/>
  <c r="G1171" i="2"/>
  <c r="H1171" i="2"/>
  <c r="G1172" i="2"/>
  <c r="H1172" i="2"/>
  <c r="G1173" i="2"/>
  <c r="H1173" i="2"/>
  <c r="G1174" i="2"/>
  <c r="H1174" i="2"/>
  <c r="G1175" i="2"/>
  <c r="H1175" i="2"/>
  <c r="G1176" i="2"/>
  <c r="H1176" i="2"/>
  <c r="G1177" i="2"/>
  <c r="H1177" i="2"/>
  <c r="G1178" i="2"/>
  <c r="H1178" i="2"/>
  <c r="G1179" i="2"/>
  <c r="H1179" i="2"/>
  <c r="G1180" i="2"/>
  <c r="H1180" i="2"/>
  <c r="G1181" i="2"/>
  <c r="H1181" i="2"/>
  <c r="G1182" i="2"/>
  <c r="H1182" i="2"/>
  <c r="G1183" i="2"/>
  <c r="H1183" i="2"/>
  <c r="G1184" i="2"/>
  <c r="H1184" i="2"/>
  <c r="G1185" i="2"/>
  <c r="H1185" i="2"/>
  <c r="G1186" i="2"/>
  <c r="H1186" i="2"/>
  <c r="G1187" i="2"/>
  <c r="H1187" i="2"/>
  <c r="G1188" i="2"/>
  <c r="H1188" i="2"/>
  <c r="G1189" i="2"/>
  <c r="H1189" i="2"/>
  <c r="G1190" i="2"/>
  <c r="H1190" i="2"/>
  <c r="G1191" i="2"/>
  <c r="H1191" i="2"/>
  <c r="G1192" i="2"/>
  <c r="H1192" i="2"/>
  <c r="G1193" i="2"/>
  <c r="H1193" i="2"/>
  <c r="G1194" i="2"/>
  <c r="H1194" i="2"/>
  <c r="G1195" i="2"/>
  <c r="H1195" i="2"/>
  <c r="G1196" i="2"/>
  <c r="H1196" i="2"/>
  <c r="G1197" i="2"/>
  <c r="H1197" i="2"/>
  <c r="G1198" i="2"/>
  <c r="H1198" i="2"/>
  <c r="G1199" i="2"/>
  <c r="H1199" i="2"/>
  <c r="G1200" i="2"/>
  <c r="H1200" i="2"/>
  <c r="G1201" i="2"/>
  <c r="H1201" i="2"/>
  <c r="G1202" i="2"/>
  <c r="H1202" i="2"/>
  <c r="G1203" i="2"/>
  <c r="H1203" i="2"/>
  <c r="G1204" i="2"/>
  <c r="H1204" i="2"/>
  <c r="G1205" i="2"/>
  <c r="H1205" i="2"/>
  <c r="G1206" i="2"/>
  <c r="H1206" i="2"/>
  <c r="G1207" i="2"/>
  <c r="H1207" i="2"/>
  <c r="G1208" i="2"/>
  <c r="H1208" i="2"/>
  <c r="G1209" i="2"/>
  <c r="H1209" i="2"/>
  <c r="G1210" i="2"/>
  <c r="H1210" i="2"/>
  <c r="G1211" i="2"/>
  <c r="H1211" i="2"/>
  <c r="G1212" i="2"/>
  <c r="H1212" i="2"/>
  <c r="G1213" i="2"/>
  <c r="H1213" i="2"/>
  <c r="G1214" i="2"/>
  <c r="H1214" i="2"/>
  <c r="G1215" i="2"/>
  <c r="H1215" i="2"/>
  <c r="G1216" i="2"/>
  <c r="H1216" i="2"/>
  <c r="G1217" i="2"/>
  <c r="H1217" i="2"/>
  <c r="G1218" i="2"/>
  <c r="H1218" i="2"/>
  <c r="G1219" i="2"/>
  <c r="H1219" i="2"/>
  <c r="G1220" i="2"/>
  <c r="H1220" i="2"/>
  <c r="G1221" i="2"/>
  <c r="H1221" i="2"/>
  <c r="G1222" i="2"/>
  <c r="H1222" i="2"/>
  <c r="G1223" i="2"/>
  <c r="H1223" i="2"/>
  <c r="G1224" i="2"/>
  <c r="H1224" i="2"/>
  <c r="G1225" i="2"/>
  <c r="H1225" i="2"/>
  <c r="G1226" i="2"/>
  <c r="H1226" i="2"/>
  <c r="G1227" i="2"/>
  <c r="H1227" i="2"/>
  <c r="G1228" i="2"/>
  <c r="H1228" i="2"/>
  <c r="G1229" i="2"/>
  <c r="H1229" i="2"/>
  <c r="G1230" i="2"/>
  <c r="H1230" i="2"/>
  <c r="G1231" i="2"/>
  <c r="H1231" i="2"/>
  <c r="G1232" i="2"/>
  <c r="H1232" i="2"/>
  <c r="G1233" i="2"/>
  <c r="H1233" i="2"/>
  <c r="G1234" i="2"/>
  <c r="H1234" i="2"/>
  <c r="G1235" i="2"/>
  <c r="H1235" i="2"/>
  <c r="G1236" i="2"/>
  <c r="H1236" i="2"/>
  <c r="G1237" i="2"/>
  <c r="H1237" i="2"/>
  <c r="G1238" i="2"/>
  <c r="H1238" i="2"/>
  <c r="G1239" i="2"/>
  <c r="H1239" i="2"/>
  <c r="G1240" i="2"/>
  <c r="H1240" i="2"/>
  <c r="G1241" i="2"/>
  <c r="H1241" i="2"/>
  <c r="G1242" i="2"/>
  <c r="H1242" i="2"/>
  <c r="G1243" i="2"/>
  <c r="H1243" i="2"/>
  <c r="G1244" i="2"/>
  <c r="H1244" i="2"/>
  <c r="G1245" i="2"/>
  <c r="H1245" i="2"/>
  <c r="G1246" i="2"/>
  <c r="H1246" i="2"/>
  <c r="G1247" i="2"/>
  <c r="H1247" i="2"/>
  <c r="G1248" i="2"/>
  <c r="H1248" i="2"/>
  <c r="G1249" i="2"/>
  <c r="H1249" i="2"/>
  <c r="G1250" i="2"/>
  <c r="H1250" i="2"/>
  <c r="G1251" i="2"/>
  <c r="H1251" i="2"/>
  <c r="G1252" i="2"/>
  <c r="H1252" i="2"/>
  <c r="G1253" i="2"/>
  <c r="H1253" i="2"/>
  <c r="G1254" i="2"/>
  <c r="H1254" i="2"/>
  <c r="G1255" i="2"/>
  <c r="H1255" i="2"/>
  <c r="G1256" i="2"/>
  <c r="H1256" i="2"/>
  <c r="G1257" i="2"/>
  <c r="H1257" i="2"/>
  <c r="G1258" i="2"/>
  <c r="H1258" i="2"/>
  <c r="G1259" i="2"/>
  <c r="H1259" i="2"/>
  <c r="G1260" i="2"/>
  <c r="H1260" i="2"/>
  <c r="G1261" i="2"/>
  <c r="H1261" i="2"/>
  <c r="G1262" i="2"/>
  <c r="H1262" i="2"/>
  <c r="G1263" i="2"/>
  <c r="H1263" i="2"/>
  <c r="G1264" i="2"/>
  <c r="H1264" i="2"/>
  <c r="G1265" i="2"/>
  <c r="H1265" i="2"/>
  <c r="G1266" i="2"/>
  <c r="H1266" i="2"/>
  <c r="G1267" i="2"/>
  <c r="H1267" i="2"/>
  <c r="G1268" i="2"/>
  <c r="H1268" i="2"/>
  <c r="G1269" i="2"/>
  <c r="H1269" i="2"/>
  <c r="G1270" i="2"/>
  <c r="H1270" i="2"/>
  <c r="G1271" i="2"/>
  <c r="H1271" i="2"/>
  <c r="G1272" i="2"/>
  <c r="H1272" i="2"/>
  <c r="G1273" i="2"/>
  <c r="H1273" i="2"/>
  <c r="G1274" i="2"/>
  <c r="H1274" i="2"/>
  <c r="G1275" i="2"/>
  <c r="H1275" i="2"/>
  <c r="G1276" i="2"/>
  <c r="H1276" i="2"/>
  <c r="G1277" i="2"/>
  <c r="H1277" i="2"/>
  <c r="G1278" i="2"/>
  <c r="H1278" i="2"/>
  <c r="G1279" i="2"/>
  <c r="H1279" i="2"/>
  <c r="G1280" i="2"/>
  <c r="H1280" i="2"/>
  <c r="G1281" i="2"/>
  <c r="H1281" i="2"/>
  <c r="G1282" i="2"/>
  <c r="H1282" i="2"/>
  <c r="G1283" i="2"/>
  <c r="H1283" i="2"/>
  <c r="G1284" i="2"/>
  <c r="H1284" i="2"/>
  <c r="G1285" i="2"/>
  <c r="H1285" i="2"/>
  <c r="G1286" i="2"/>
  <c r="H1286" i="2"/>
  <c r="G1287" i="2"/>
  <c r="H1287" i="2"/>
  <c r="G1288" i="2"/>
  <c r="H1288" i="2"/>
  <c r="G1289" i="2"/>
  <c r="H1289" i="2"/>
  <c r="G1290" i="2"/>
  <c r="H1290" i="2"/>
  <c r="G1291" i="2"/>
  <c r="H1291" i="2"/>
  <c r="G1292" i="2"/>
  <c r="H1292" i="2"/>
  <c r="G1293" i="2"/>
  <c r="H1293" i="2"/>
  <c r="G1294" i="2"/>
  <c r="H1294" i="2"/>
  <c r="G1295" i="2"/>
  <c r="H1295" i="2"/>
  <c r="G1296" i="2"/>
  <c r="H1296" i="2"/>
  <c r="G1297" i="2"/>
  <c r="H1297" i="2"/>
  <c r="G1298" i="2"/>
  <c r="H1298" i="2"/>
  <c r="G1299" i="2"/>
  <c r="H1299" i="2"/>
  <c r="G1300" i="2"/>
  <c r="H1300" i="2"/>
  <c r="G1301" i="2"/>
  <c r="H1301" i="2"/>
  <c r="G1302" i="2"/>
  <c r="H1302" i="2"/>
  <c r="G1303" i="2"/>
  <c r="H1303" i="2"/>
  <c r="G1304" i="2"/>
  <c r="H1304" i="2"/>
  <c r="G1305" i="2"/>
  <c r="H1305" i="2"/>
  <c r="G1306" i="2"/>
  <c r="H1306" i="2"/>
  <c r="G1307" i="2"/>
  <c r="H1307" i="2"/>
  <c r="G1308" i="2"/>
  <c r="H1308" i="2"/>
  <c r="G1309" i="2"/>
  <c r="H1309" i="2"/>
  <c r="G1310" i="2"/>
  <c r="H1310" i="2"/>
  <c r="G1311" i="2"/>
  <c r="H1311" i="2"/>
  <c r="G1312" i="2"/>
  <c r="H1312" i="2"/>
  <c r="G1313" i="2"/>
  <c r="H1313" i="2"/>
  <c r="G1314" i="2"/>
  <c r="H1314" i="2"/>
  <c r="G1315" i="2"/>
  <c r="H1315" i="2"/>
  <c r="G1316" i="2"/>
  <c r="H1316" i="2"/>
  <c r="G1317" i="2"/>
  <c r="H1317" i="2"/>
  <c r="G1318" i="2"/>
  <c r="H1318" i="2"/>
  <c r="G1319" i="2"/>
  <c r="H1319" i="2"/>
  <c r="G1320" i="2"/>
  <c r="H1320" i="2"/>
  <c r="G1321" i="2"/>
  <c r="H1321" i="2"/>
  <c r="G1322" i="2"/>
  <c r="H1322" i="2"/>
  <c r="G1323" i="2"/>
  <c r="H1323" i="2"/>
  <c r="G1324" i="2"/>
  <c r="H1324" i="2"/>
  <c r="G1325" i="2"/>
  <c r="H1325" i="2"/>
  <c r="G1326" i="2"/>
  <c r="H1326" i="2"/>
  <c r="G1327" i="2"/>
  <c r="H1327" i="2"/>
  <c r="G1328" i="2"/>
  <c r="H1328" i="2"/>
  <c r="G1329" i="2"/>
  <c r="H1329" i="2"/>
  <c r="G1330" i="2"/>
  <c r="H1330" i="2"/>
  <c r="G1331" i="2"/>
  <c r="H1331" i="2"/>
  <c r="G1332" i="2"/>
  <c r="H1332" i="2"/>
  <c r="G1333" i="2"/>
  <c r="H1333" i="2"/>
  <c r="G1334" i="2"/>
  <c r="H1334" i="2"/>
  <c r="G1335" i="2"/>
  <c r="H1335" i="2"/>
  <c r="G1336" i="2"/>
  <c r="H1336" i="2"/>
  <c r="G1337" i="2"/>
  <c r="H1337" i="2"/>
  <c r="G1338" i="2"/>
  <c r="H1338" i="2"/>
  <c r="G1339" i="2"/>
  <c r="H1339" i="2"/>
  <c r="G1340" i="2"/>
  <c r="H1340" i="2"/>
  <c r="G1341" i="2"/>
  <c r="H1341" i="2"/>
  <c r="G1342" i="2"/>
  <c r="H1342" i="2"/>
  <c r="G1343" i="2"/>
  <c r="H1343" i="2"/>
  <c r="G1344" i="2"/>
  <c r="H1344" i="2"/>
  <c r="G1345" i="2"/>
  <c r="H1345" i="2"/>
  <c r="G1346" i="2"/>
  <c r="H1346" i="2"/>
  <c r="G1347" i="2"/>
  <c r="H1347" i="2"/>
  <c r="G1348" i="2"/>
  <c r="H1348" i="2"/>
  <c r="G1349" i="2"/>
  <c r="H1349" i="2"/>
  <c r="G1350" i="2"/>
  <c r="H1350" i="2"/>
  <c r="G1351" i="2"/>
  <c r="H1351" i="2"/>
  <c r="G1352" i="2"/>
  <c r="H1352" i="2"/>
  <c r="G1353" i="2"/>
  <c r="H1353" i="2"/>
  <c r="G1354" i="2"/>
  <c r="H1354" i="2"/>
  <c r="G1355" i="2"/>
  <c r="H1355" i="2"/>
  <c r="G1356" i="2"/>
  <c r="H1356" i="2"/>
  <c r="G1357" i="2"/>
  <c r="H1357" i="2"/>
  <c r="G1358" i="2"/>
  <c r="H1358" i="2"/>
  <c r="G1359" i="2"/>
  <c r="H1359" i="2"/>
  <c r="G1360" i="2"/>
  <c r="H1360" i="2"/>
  <c r="G1361" i="2"/>
  <c r="H1361" i="2"/>
  <c r="G1362" i="2"/>
  <c r="H1362" i="2"/>
  <c r="G1363" i="2"/>
  <c r="H1363" i="2"/>
  <c r="G1364" i="2"/>
  <c r="H1364" i="2"/>
  <c r="G1365" i="2"/>
  <c r="H1365" i="2"/>
  <c r="G1366" i="2"/>
  <c r="H1366" i="2"/>
  <c r="G1367" i="2"/>
  <c r="H1367" i="2"/>
  <c r="G1368" i="2"/>
  <c r="H1368" i="2"/>
  <c r="G1369" i="2"/>
  <c r="H1369" i="2"/>
  <c r="G1370" i="2"/>
  <c r="H1370" i="2"/>
  <c r="G1371" i="2"/>
  <c r="H1371" i="2"/>
  <c r="G1372" i="2"/>
  <c r="H1372" i="2"/>
  <c r="G1373" i="2"/>
  <c r="H1373" i="2"/>
  <c r="G1374" i="2"/>
  <c r="H1374" i="2"/>
  <c r="G1375" i="2"/>
  <c r="H1375" i="2"/>
  <c r="G1376" i="2"/>
  <c r="H1376" i="2"/>
  <c r="G1377" i="2"/>
  <c r="H1377" i="2"/>
  <c r="G1378" i="2"/>
  <c r="H1378" i="2"/>
  <c r="G1379" i="2"/>
  <c r="H1379" i="2"/>
  <c r="G1380" i="2"/>
  <c r="H1380" i="2"/>
  <c r="G1381" i="2"/>
  <c r="H1381" i="2"/>
  <c r="G1382" i="2"/>
  <c r="H1382" i="2"/>
  <c r="G1383" i="2"/>
  <c r="H1383" i="2"/>
  <c r="G1384" i="2"/>
  <c r="H1384" i="2"/>
  <c r="G1385" i="2"/>
  <c r="H1385" i="2"/>
  <c r="G1386" i="2"/>
  <c r="H1386" i="2"/>
  <c r="G1387" i="2"/>
  <c r="H1387" i="2"/>
  <c r="G1388" i="2"/>
  <c r="H1388" i="2"/>
  <c r="G1389" i="2"/>
  <c r="H1389" i="2"/>
  <c r="G1390" i="2"/>
  <c r="H1390" i="2"/>
  <c r="G1391" i="2"/>
  <c r="H1391" i="2"/>
  <c r="G1392" i="2"/>
  <c r="H1392" i="2"/>
  <c r="G1393" i="2"/>
  <c r="H1393" i="2"/>
  <c r="G1394" i="2"/>
  <c r="H1394" i="2"/>
  <c r="G1395" i="2"/>
  <c r="H1395" i="2"/>
  <c r="G1396" i="2"/>
  <c r="H1396" i="2"/>
  <c r="G1397" i="2"/>
  <c r="H1397" i="2"/>
  <c r="G1398" i="2"/>
  <c r="H1398" i="2"/>
  <c r="G1399" i="2"/>
  <c r="H1399" i="2"/>
  <c r="G1400" i="2"/>
  <c r="H1400" i="2"/>
  <c r="G1401" i="2"/>
  <c r="H1401" i="2"/>
  <c r="G1402" i="2"/>
  <c r="H1402" i="2"/>
  <c r="G1403" i="2"/>
  <c r="H1403" i="2"/>
  <c r="G1404" i="2"/>
  <c r="H1404" i="2"/>
  <c r="G1405" i="2"/>
  <c r="H1405" i="2"/>
  <c r="G1406" i="2"/>
  <c r="H1406" i="2"/>
  <c r="G1407" i="2"/>
  <c r="H1407" i="2"/>
  <c r="G1408" i="2"/>
  <c r="H1408" i="2"/>
  <c r="G1409" i="2"/>
  <c r="H1409" i="2"/>
  <c r="G1410" i="2"/>
  <c r="H1410" i="2"/>
  <c r="G1411" i="2"/>
  <c r="H1411" i="2"/>
  <c r="G1412" i="2"/>
  <c r="H1412" i="2"/>
  <c r="G1413" i="2"/>
  <c r="H1413" i="2"/>
  <c r="G1414" i="2"/>
  <c r="H1414" i="2"/>
  <c r="G1415" i="2"/>
  <c r="H1415" i="2"/>
  <c r="G1416" i="2"/>
  <c r="H1416" i="2"/>
  <c r="G1417" i="2"/>
  <c r="H1417" i="2"/>
  <c r="G1418" i="2"/>
  <c r="H1418" i="2"/>
  <c r="G1419" i="2"/>
  <c r="H1419" i="2"/>
  <c r="G1420" i="2"/>
  <c r="H1420" i="2"/>
  <c r="G1421" i="2"/>
  <c r="H1421" i="2"/>
  <c r="G1422" i="2"/>
  <c r="H1422" i="2"/>
  <c r="G1423" i="2"/>
  <c r="H1423" i="2"/>
  <c r="G1424" i="2"/>
  <c r="H1424" i="2"/>
  <c r="G1425" i="2"/>
  <c r="H1425" i="2"/>
  <c r="G1426" i="2"/>
  <c r="H1426" i="2"/>
  <c r="G1427" i="2"/>
  <c r="H1427" i="2"/>
  <c r="G1428" i="2"/>
  <c r="H1428" i="2"/>
  <c r="G1429" i="2"/>
  <c r="H1429" i="2"/>
  <c r="G1430" i="2"/>
  <c r="H1430" i="2"/>
  <c r="G1431" i="2"/>
  <c r="H1431" i="2"/>
  <c r="G1432" i="2"/>
  <c r="H1432" i="2"/>
  <c r="G1433" i="2"/>
  <c r="H1433" i="2"/>
  <c r="G1434" i="2"/>
  <c r="H1434" i="2"/>
  <c r="G1435" i="2"/>
  <c r="H1435" i="2"/>
  <c r="G1436" i="2"/>
  <c r="H1436" i="2"/>
  <c r="G1437" i="2"/>
  <c r="H1437" i="2"/>
  <c r="G1438" i="2"/>
  <c r="H1438" i="2"/>
  <c r="G1439" i="2"/>
  <c r="H1439" i="2"/>
  <c r="G1440" i="2"/>
  <c r="H1440" i="2"/>
  <c r="G1441" i="2"/>
  <c r="H1441" i="2"/>
  <c r="G1442" i="2"/>
  <c r="H1442" i="2"/>
  <c r="G1443" i="2"/>
  <c r="H1443" i="2"/>
  <c r="G1444" i="2"/>
  <c r="H1444" i="2"/>
  <c r="G1445" i="2"/>
  <c r="H1445" i="2"/>
  <c r="G1446" i="2"/>
  <c r="H1446" i="2"/>
  <c r="G1447" i="2"/>
  <c r="H1447" i="2"/>
  <c r="G1448" i="2"/>
  <c r="H1448" i="2"/>
  <c r="G1449" i="2"/>
  <c r="H1449" i="2"/>
  <c r="G1450" i="2"/>
  <c r="H1450" i="2"/>
  <c r="G1451" i="2"/>
  <c r="H1451" i="2"/>
  <c r="G1452" i="2"/>
  <c r="H1452" i="2"/>
  <c r="G1453" i="2"/>
  <c r="H1453" i="2"/>
  <c r="G1454" i="2"/>
  <c r="H1454" i="2"/>
  <c r="G1455" i="2"/>
  <c r="H1455" i="2"/>
  <c r="G1456" i="2"/>
  <c r="H1456" i="2"/>
  <c r="G1457" i="2"/>
  <c r="H1457" i="2"/>
  <c r="G1458" i="2"/>
  <c r="H1458" i="2"/>
  <c r="G1459" i="2"/>
  <c r="H1459" i="2"/>
  <c r="G1460" i="2"/>
  <c r="H1460" i="2"/>
  <c r="G1461" i="2"/>
  <c r="H1461" i="2"/>
  <c r="G1462" i="2"/>
  <c r="H1462" i="2"/>
  <c r="G1463" i="2"/>
  <c r="H1463" i="2"/>
  <c r="G1464" i="2"/>
  <c r="H1464" i="2"/>
  <c r="G1465" i="2"/>
  <c r="H1465" i="2"/>
  <c r="G1466" i="2"/>
  <c r="H1466" i="2"/>
  <c r="G1467" i="2"/>
  <c r="H1467" i="2"/>
  <c r="G1468" i="2"/>
  <c r="H1468" i="2"/>
  <c r="G1469" i="2"/>
  <c r="H1469" i="2"/>
  <c r="G1470" i="2"/>
  <c r="H1470" i="2"/>
  <c r="G1471" i="2"/>
  <c r="H1471" i="2"/>
  <c r="G1472" i="2"/>
  <c r="H1472" i="2"/>
  <c r="G1473" i="2"/>
  <c r="H1473" i="2"/>
  <c r="G1474" i="2"/>
  <c r="H1474" i="2"/>
  <c r="G1475" i="2"/>
  <c r="H1475" i="2"/>
  <c r="G1476" i="2"/>
  <c r="H1476" i="2"/>
  <c r="G1477" i="2"/>
  <c r="H1477" i="2"/>
  <c r="G1478" i="2"/>
  <c r="H1478" i="2"/>
  <c r="G1479" i="2"/>
  <c r="H1479" i="2"/>
  <c r="G1480" i="2"/>
  <c r="H1480" i="2"/>
  <c r="G1481" i="2"/>
  <c r="H1481" i="2"/>
  <c r="G1482" i="2"/>
  <c r="H1482" i="2"/>
  <c r="G1483" i="2"/>
  <c r="H1483" i="2"/>
  <c r="G1484" i="2"/>
  <c r="H1484" i="2"/>
  <c r="G1485" i="2"/>
  <c r="H1485" i="2"/>
  <c r="G1486" i="2"/>
  <c r="H1486" i="2"/>
  <c r="G1487" i="2"/>
  <c r="H1487" i="2"/>
  <c r="G1488" i="2"/>
  <c r="H1488" i="2"/>
  <c r="G1489" i="2"/>
  <c r="H1489" i="2"/>
  <c r="G1490" i="2"/>
  <c r="H1490" i="2"/>
  <c r="G1491" i="2"/>
  <c r="H1491" i="2"/>
  <c r="G1492" i="2"/>
  <c r="H1492" i="2"/>
  <c r="G1493" i="2"/>
  <c r="H1493" i="2"/>
  <c r="G1494" i="2"/>
  <c r="H1494" i="2"/>
  <c r="G1495" i="2"/>
  <c r="H1495" i="2"/>
  <c r="G1496" i="2"/>
  <c r="H1496" i="2"/>
  <c r="G1497" i="2"/>
  <c r="H1497" i="2"/>
  <c r="G1498" i="2"/>
  <c r="H1498" i="2"/>
  <c r="G1499" i="2"/>
  <c r="H1499" i="2"/>
  <c r="G1500" i="2"/>
  <c r="H1500" i="2"/>
  <c r="G1501" i="2"/>
  <c r="H1501" i="2"/>
  <c r="G1502" i="2"/>
  <c r="H1502" i="2"/>
  <c r="G1503" i="2"/>
  <c r="H1503" i="2"/>
  <c r="G1504" i="2"/>
  <c r="H1504" i="2"/>
  <c r="G1505" i="2"/>
  <c r="H1505" i="2"/>
  <c r="G1506" i="2"/>
  <c r="H1506" i="2"/>
  <c r="G1507" i="2"/>
  <c r="H1507" i="2"/>
  <c r="G1508" i="2"/>
  <c r="H1508" i="2"/>
  <c r="G1509" i="2"/>
  <c r="H1509" i="2"/>
  <c r="G1510" i="2"/>
  <c r="H1510" i="2"/>
  <c r="G1511" i="2"/>
  <c r="H1511" i="2"/>
  <c r="G1512" i="2"/>
  <c r="H1512" i="2"/>
  <c r="G1513" i="2"/>
  <c r="H1513" i="2"/>
  <c r="G1514" i="2"/>
  <c r="H1514" i="2"/>
  <c r="G1515" i="2"/>
  <c r="H1515" i="2"/>
  <c r="G1516" i="2"/>
  <c r="H1516" i="2"/>
  <c r="G1517" i="2"/>
  <c r="H1517" i="2"/>
  <c r="G1518" i="2"/>
  <c r="H1518" i="2"/>
  <c r="G1519" i="2"/>
  <c r="H1519" i="2"/>
  <c r="G1520" i="2"/>
  <c r="H1520" i="2"/>
  <c r="G1521" i="2"/>
  <c r="H1521" i="2"/>
  <c r="G1522" i="2"/>
  <c r="H1522" i="2"/>
  <c r="G1523" i="2"/>
  <c r="H1523" i="2"/>
  <c r="G1524" i="2"/>
  <c r="H1524" i="2"/>
  <c r="G1525" i="2"/>
  <c r="H1525" i="2"/>
  <c r="G1526" i="2"/>
  <c r="H1526" i="2"/>
  <c r="G1527" i="2"/>
  <c r="H1527" i="2"/>
  <c r="G1528" i="2"/>
  <c r="H1528" i="2"/>
  <c r="G1529" i="2"/>
  <c r="H1529" i="2"/>
  <c r="G1530" i="2"/>
  <c r="H1530" i="2"/>
  <c r="G1531" i="2"/>
  <c r="H1531" i="2"/>
  <c r="G1532" i="2"/>
  <c r="H1532" i="2"/>
  <c r="G1533" i="2"/>
  <c r="H1533" i="2"/>
  <c r="G1534" i="2"/>
  <c r="H1534" i="2"/>
  <c r="G1535" i="2"/>
  <c r="H1535" i="2"/>
  <c r="G1536" i="2"/>
  <c r="H1536" i="2"/>
  <c r="G1537" i="2"/>
  <c r="H1537" i="2"/>
  <c r="G1538" i="2"/>
  <c r="H1538" i="2"/>
  <c r="G1539" i="2"/>
  <c r="H1539" i="2"/>
  <c r="G1540" i="2"/>
  <c r="H1540" i="2"/>
  <c r="G1541" i="2"/>
  <c r="H1541" i="2"/>
  <c r="G1542" i="2"/>
  <c r="H1542" i="2"/>
  <c r="G1543" i="2"/>
  <c r="H1543" i="2"/>
  <c r="G1544" i="2"/>
  <c r="H1544" i="2"/>
  <c r="G1545" i="2"/>
  <c r="H1545" i="2"/>
  <c r="G1546" i="2"/>
  <c r="H1546" i="2"/>
  <c r="G1547" i="2"/>
  <c r="H1547" i="2"/>
  <c r="G1548" i="2"/>
  <c r="H1548" i="2"/>
  <c r="G1549" i="2"/>
  <c r="H1549" i="2"/>
  <c r="G1550" i="2"/>
  <c r="H1550" i="2"/>
  <c r="G1551" i="2"/>
  <c r="H1551" i="2"/>
  <c r="G1552" i="2"/>
  <c r="H1552" i="2"/>
  <c r="G1553" i="2"/>
  <c r="H1553" i="2"/>
  <c r="G1554" i="2"/>
  <c r="H1554" i="2"/>
  <c r="G1555" i="2"/>
  <c r="H1555" i="2"/>
  <c r="G1556" i="2"/>
  <c r="H1556" i="2"/>
  <c r="G1557" i="2"/>
  <c r="H1557" i="2"/>
  <c r="G1558" i="2"/>
  <c r="H1558" i="2"/>
  <c r="G1559" i="2"/>
  <c r="H1559" i="2"/>
  <c r="G1560" i="2"/>
  <c r="H1560" i="2"/>
  <c r="G1561" i="2"/>
  <c r="H1561" i="2"/>
  <c r="G1562" i="2"/>
  <c r="H1562" i="2"/>
  <c r="G1563" i="2"/>
  <c r="H1563" i="2"/>
  <c r="G1564" i="2"/>
  <c r="H1564" i="2"/>
  <c r="G1565" i="2"/>
  <c r="H1565" i="2"/>
  <c r="G1566" i="2"/>
  <c r="H1566" i="2"/>
  <c r="G1567" i="2"/>
  <c r="H1567" i="2"/>
  <c r="G1568" i="2"/>
  <c r="H1568" i="2"/>
  <c r="G1569" i="2"/>
  <c r="H1569" i="2"/>
  <c r="G1570" i="2"/>
  <c r="H1570" i="2"/>
  <c r="G1571" i="2"/>
  <c r="H1571" i="2"/>
  <c r="G1572" i="2"/>
  <c r="H1572" i="2"/>
  <c r="G1573" i="2"/>
  <c r="H1573" i="2"/>
  <c r="G1574" i="2"/>
  <c r="H1574" i="2"/>
  <c r="G1575" i="2"/>
  <c r="H1575" i="2"/>
  <c r="G1576" i="2"/>
  <c r="H1576" i="2"/>
  <c r="G1577" i="2"/>
  <c r="H1577" i="2"/>
  <c r="G1578" i="2"/>
  <c r="H1578" i="2"/>
  <c r="G1579" i="2"/>
  <c r="H1579" i="2"/>
  <c r="G1580" i="2"/>
  <c r="H1580" i="2"/>
  <c r="G1581" i="2"/>
  <c r="H1581" i="2"/>
  <c r="G1582" i="2"/>
  <c r="H1582" i="2"/>
  <c r="G1583" i="2"/>
  <c r="H1583" i="2"/>
  <c r="G1584" i="2"/>
  <c r="H1584" i="2"/>
  <c r="G1585" i="2"/>
  <c r="H1585" i="2"/>
  <c r="G1586" i="2"/>
  <c r="H1586" i="2"/>
  <c r="G1587" i="2"/>
  <c r="H1587" i="2"/>
  <c r="G1588" i="2"/>
  <c r="H1588" i="2"/>
  <c r="G1589" i="2"/>
  <c r="H1589" i="2"/>
  <c r="G1590" i="2"/>
  <c r="H1590" i="2"/>
  <c r="G1591" i="2"/>
  <c r="H1591" i="2"/>
  <c r="G1592" i="2"/>
  <c r="H1592" i="2"/>
  <c r="G1593" i="2"/>
  <c r="H1593" i="2"/>
  <c r="G1594" i="2"/>
  <c r="H1594" i="2"/>
  <c r="G1595" i="2"/>
  <c r="H1595" i="2"/>
  <c r="G1596" i="2"/>
  <c r="H1596" i="2"/>
  <c r="G1597" i="2"/>
  <c r="H1597" i="2"/>
  <c r="G1598" i="2"/>
  <c r="H1598" i="2"/>
  <c r="G1599" i="2"/>
  <c r="H1599" i="2"/>
  <c r="G1600" i="2"/>
  <c r="H1600" i="2"/>
  <c r="G1601" i="2"/>
  <c r="H1601" i="2"/>
  <c r="G1602" i="2"/>
  <c r="H1602" i="2"/>
  <c r="G1603" i="2"/>
  <c r="H1603" i="2"/>
  <c r="G1604" i="2"/>
  <c r="H1604" i="2"/>
  <c r="G1605" i="2"/>
  <c r="H1605" i="2"/>
  <c r="G1606" i="2"/>
  <c r="H1606" i="2"/>
  <c r="G1607" i="2"/>
  <c r="H1607" i="2"/>
  <c r="G1608" i="2"/>
  <c r="H1608" i="2"/>
  <c r="G1609" i="2"/>
  <c r="H1609" i="2"/>
  <c r="G1610" i="2"/>
  <c r="H1610" i="2"/>
  <c r="G1611" i="2"/>
  <c r="H1611" i="2"/>
  <c r="G1612" i="2"/>
  <c r="H1612" i="2"/>
  <c r="G1613" i="2"/>
  <c r="H1613" i="2"/>
  <c r="G1614" i="2"/>
  <c r="H1614" i="2"/>
  <c r="G1615" i="2"/>
  <c r="H1615" i="2"/>
  <c r="G1616" i="2"/>
  <c r="H1616" i="2"/>
  <c r="G1617" i="2"/>
  <c r="H1617" i="2"/>
  <c r="G1618" i="2"/>
  <c r="H1618" i="2"/>
  <c r="G1619" i="2"/>
  <c r="H1619" i="2"/>
  <c r="G1620" i="2"/>
  <c r="H1620" i="2"/>
  <c r="G1621" i="2"/>
  <c r="H1621" i="2"/>
  <c r="G1622" i="2"/>
  <c r="H1622" i="2"/>
  <c r="G1623" i="2"/>
  <c r="H1623" i="2"/>
  <c r="G1624" i="2"/>
  <c r="H1624" i="2"/>
  <c r="G1625" i="2"/>
  <c r="H1625" i="2"/>
  <c r="G1626" i="2"/>
  <c r="H1626" i="2"/>
  <c r="G1627" i="2"/>
  <c r="H1627" i="2"/>
  <c r="G1628" i="2"/>
  <c r="H1628" i="2"/>
  <c r="G1629" i="2"/>
  <c r="H1629" i="2"/>
  <c r="G1630" i="2"/>
  <c r="H1630" i="2"/>
  <c r="G1631" i="2"/>
  <c r="H1631" i="2"/>
  <c r="G1632" i="2"/>
  <c r="H1632" i="2"/>
  <c r="G1633" i="2"/>
  <c r="H1633" i="2"/>
  <c r="G1634" i="2"/>
  <c r="H1634" i="2"/>
  <c r="G1635" i="2"/>
  <c r="H1635" i="2"/>
  <c r="G1636" i="2"/>
  <c r="H1636" i="2"/>
  <c r="G1637" i="2"/>
  <c r="H1637" i="2"/>
  <c r="G1638" i="2"/>
  <c r="H1638" i="2"/>
  <c r="G1639" i="2"/>
  <c r="H1639" i="2"/>
  <c r="G1640" i="2"/>
  <c r="H1640" i="2"/>
  <c r="G1641" i="2"/>
  <c r="H1641" i="2"/>
  <c r="G1642" i="2"/>
  <c r="H1642" i="2"/>
  <c r="G1643" i="2"/>
  <c r="H1643" i="2"/>
  <c r="G1644" i="2"/>
  <c r="H1644" i="2"/>
  <c r="G1645" i="2"/>
  <c r="H1645" i="2"/>
  <c r="G1646" i="2"/>
  <c r="H1646" i="2"/>
  <c r="G1647" i="2"/>
  <c r="H1647" i="2"/>
  <c r="G1648" i="2"/>
  <c r="H1648" i="2"/>
  <c r="G1649" i="2"/>
  <c r="H1649" i="2"/>
  <c r="G1650" i="2"/>
  <c r="H1650" i="2"/>
  <c r="G1651" i="2"/>
  <c r="H1651" i="2"/>
  <c r="G1652" i="2"/>
  <c r="H1652" i="2"/>
  <c r="G1653" i="2"/>
  <c r="H1653" i="2"/>
  <c r="G1654" i="2"/>
  <c r="H1654" i="2"/>
  <c r="G1655" i="2"/>
  <c r="H1655" i="2"/>
  <c r="G1656" i="2"/>
  <c r="H1656" i="2"/>
  <c r="G1657" i="2"/>
  <c r="H1657" i="2"/>
  <c r="G1658" i="2"/>
  <c r="H1658" i="2"/>
  <c r="G1659" i="2"/>
  <c r="H1659" i="2"/>
  <c r="G1660" i="2"/>
  <c r="H1660" i="2"/>
  <c r="G1661" i="2"/>
  <c r="H1661" i="2"/>
  <c r="G1662" i="2"/>
  <c r="H1662" i="2"/>
  <c r="G1663" i="2"/>
  <c r="H1663" i="2"/>
  <c r="G1664" i="2"/>
  <c r="H1664" i="2"/>
  <c r="G1665" i="2"/>
  <c r="H1665" i="2"/>
  <c r="G1666" i="2"/>
  <c r="H1666" i="2"/>
  <c r="G1667" i="2"/>
  <c r="H1667" i="2"/>
  <c r="G1668" i="2"/>
  <c r="H1668" i="2"/>
  <c r="G1669" i="2"/>
  <c r="H1669" i="2"/>
  <c r="G1670" i="2"/>
  <c r="H1670" i="2"/>
  <c r="G1671" i="2"/>
  <c r="H1671" i="2"/>
  <c r="G1672" i="2"/>
  <c r="H1672" i="2"/>
  <c r="G1673" i="2"/>
  <c r="H1673" i="2"/>
  <c r="G1674" i="2"/>
  <c r="H1674" i="2"/>
  <c r="G1675" i="2"/>
  <c r="H1675" i="2"/>
  <c r="G1676" i="2"/>
  <c r="H1676" i="2"/>
  <c r="G1677" i="2"/>
  <c r="H1677" i="2"/>
  <c r="G1678" i="2"/>
  <c r="H1678" i="2"/>
  <c r="G1679" i="2"/>
  <c r="H1679" i="2"/>
  <c r="G1680" i="2"/>
  <c r="H1680" i="2"/>
  <c r="G1681" i="2"/>
  <c r="H1681" i="2"/>
  <c r="G1682" i="2"/>
  <c r="H1682" i="2"/>
  <c r="G1683" i="2"/>
  <c r="H1683" i="2"/>
  <c r="G1684" i="2"/>
  <c r="H1684" i="2"/>
  <c r="G1685" i="2"/>
  <c r="H1685" i="2"/>
  <c r="M65" i="10" l="1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3" i="10"/>
  <c r="J13" i="10" s="1"/>
  <c r="K13" i="10" s="1"/>
  <c r="I18" i="10"/>
  <c r="J18" i="10" s="1"/>
  <c r="M18" i="10" s="1"/>
  <c r="I17" i="10"/>
  <c r="J17" i="10" s="1"/>
  <c r="K17" i="10" s="1"/>
  <c r="I14" i="10"/>
  <c r="J14" i="10" s="1"/>
  <c r="K14" i="10" s="1"/>
  <c r="I10" i="10"/>
  <c r="J10" i="10" s="1"/>
  <c r="M10" i="10" s="1"/>
  <c r="I9" i="10"/>
  <c r="J9" i="10" s="1"/>
  <c r="K9" i="10" s="1"/>
  <c r="J11" i="10"/>
  <c r="K11" i="10" s="1"/>
  <c r="I6" i="10"/>
  <c r="J6" i="10" s="1"/>
  <c r="K6" i="10" s="1"/>
  <c r="I20" i="10"/>
  <c r="J20" i="10" s="1"/>
  <c r="M20" i="10" s="1"/>
  <c r="I8" i="10"/>
  <c r="J8" i="10" s="1"/>
  <c r="K8" i="10" s="1"/>
  <c r="I12" i="10"/>
  <c r="J12" i="10" s="1"/>
  <c r="L12" i="10" s="1"/>
  <c r="M21" i="10"/>
  <c r="L21" i="10"/>
  <c r="K29" i="10"/>
  <c r="M27" i="10"/>
  <c r="L29" i="10"/>
  <c r="J28" i="10"/>
  <c r="K21" i="10"/>
  <c r="L16" i="10"/>
  <c r="L24" i="10"/>
  <c r="L25" i="10"/>
  <c r="M19" i="10"/>
  <c r="J22" i="10"/>
  <c r="K22" i="10" s="1"/>
  <c r="L27" i="10"/>
  <c r="L19" i="10"/>
  <c r="M23" i="10"/>
  <c r="M15" i="10"/>
  <c r="M7" i="10"/>
  <c r="M24" i="10"/>
  <c r="L23" i="10"/>
  <c r="M16" i="10"/>
  <c r="L15" i="10"/>
  <c r="L7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23" i="2"/>
  <c r="K23" i="2" s="1"/>
  <c r="J22" i="2"/>
  <c r="K22" i="2" s="1"/>
  <c r="J21" i="2"/>
  <c r="K21" i="2" s="1"/>
  <c r="O86" i="6"/>
  <c r="M86" i="6"/>
  <c r="L19" i="6"/>
  <c r="M19" i="6" s="1"/>
  <c r="O11" i="6"/>
  <c r="L9" i="6"/>
  <c r="M9" i="6" s="1"/>
  <c r="L28" i="6"/>
  <c r="O28" i="6" s="1"/>
  <c r="L64" i="6"/>
  <c r="M64" i="6" s="1"/>
  <c r="L94" i="6"/>
  <c r="M94" i="6" s="1"/>
  <c r="N48" i="6"/>
  <c r="O99" i="6"/>
  <c r="L80" i="6"/>
  <c r="M80" i="6" s="1"/>
  <c r="L101" i="6"/>
  <c r="O110" i="6"/>
  <c r="L3" i="6"/>
  <c r="M3" i="6" s="1"/>
  <c r="M5" i="6"/>
  <c r="N5" i="6"/>
  <c r="L4" i="6"/>
  <c r="M4" i="6" s="1"/>
  <c r="L7" i="6"/>
  <c r="M7" i="6" s="1"/>
  <c r="L2" i="6"/>
  <c r="O5" i="6"/>
  <c r="L6" i="6"/>
  <c r="M6" i="6" s="1"/>
  <c r="L8" i="6"/>
  <c r="N8" i="6" s="1"/>
  <c r="L15" i="6"/>
  <c r="M15" i="6" s="1"/>
  <c r="L18" i="6"/>
  <c r="O18" i="6" s="1"/>
  <c r="O20" i="6"/>
  <c r="L22" i="6"/>
  <c r="L24" i="6"/>
  <c r="M24" i="6" s="1"/>
  <c r="L13" i="6"/>
  <c r="M13" i="6" s="1"/>
  <c r="L10" i="6"/>
  <c r="M10" i="6" s="1"/>
  <c r="O10" i="6"/>
  <c r="L14" i="6"/>
  <c r="M14" i="6" s="1"/>
  <c r="L16" i="6"/>
  <c r="M16" i="6" s="1"/>
  <c r="L23" i="6"/>
  <c r="M23" i="6" s="1"/>
  <c r="M58" i="6"/>
  <c r="N58" i="6"/>
  <c r="L12" i="6"/>
  <c r="M12" i="6" s="1"/>
  <c r="N17" i="6"/>
  <c r="O17" i="6"/>
  <c r="L21" i="6"/>
  <c r="M21" i="6" s="1"/>
  <c r="N25" i="6"/>
  <c r="M25" i="6"/>
  <c r="L27" i="6"/>
  <c r="L41" i="6"/>
  <c r="M41" i="6" s="1"/>
  <c r="N11" i="6"/>
  <c r="N19" i="6"/>
  <c r="L26" i="6"/>
  <c r="M26" i="6" s="1"/>
  <c r="L50" i="6"/>
  <c r="M50" i="6" s="1"/>
  <c r="N74" i="6"/>
  <c r="N20" i="6"/>
  <c r="N35" i="6"/>
  <c r="M68" i="6"/>
  <c r="N68" i="6"/>
  <c r="M31" i="6"/>
  <c r="O33" i="6"/>
  <c r="N33" i="6"/>
  <c r="L34" i="6"/>
  <c r="L73" i="6"/>
  <c r="N73" i="6" s="1"/>
  <c r="M87" i="6"/>
  <c r="N87" i="6"/>
  <c r="L30" i="6"/>
  <c r="N42" i="6"/>
  <c r="M52" i="6"/>
  <c r="N52" i="6"/>
  <c r="L82" i="6"/>
  <c r="M82" i="6" s="1"/>
  <c r="L29" i="6"/>
  <c r="O29" i="6" s="1"/>
  <c r="L57" i="6"/>
  <c r="M57" i="6" s="1"/>
  <c r="L66" i="6"/>
  <c r="M66" i="6" s="1"/>
  <c r="O31" i="6"/>
  <c r="O40" i="6"/>
  <c r="L47" i="6"/>
  <c r="N47" i="6" s="1"/>
  <c r="O56" i="6"/>
  <c r="L63" i="6"/>
  <c r="N63" i="6" s="1"/>
  <c r="O72" i="6"/>
  <c r="L79" i="6"/>
  <c r="N79" i="6" s="1"/>
  <c r="O84" i="6"/>
  <c r="L108" i="6"/>
  <c r="N108" i="6" s="1"/>
  <c r="N32" i="6"/>
  <c r="L46" i="6"/>
  <c r="M46" i="6" s="1"/>
  <c r="L51" i="6"/>
  <c r="L62" i="6"/>
  <c r="M62" i="6" s="1"/>
  <c r="L67" i="6"/>
  <c r="M67" i="6" s="1"/>
  <c r="L78" i="6"/>
  <c r="M78" i="6" s="1"/>
  <c r="L83" i="6"/>
  <c r="M83" i="6" s="1"/>
  <c r="L85" i="6"/>
  <c r="M85" i="6" s="1"/>
  <c r="L93" i="6"/>
  <c r="N103" i="6"/>
  <c r="M103" i="6"/>
  <c r="L106" i="6"/>
  <c r="M106" i="6" s="1"/>
  <c r="L45" i="6"/>
  <c r="M45" i="6" s="1"/>
  <c r="L61" i="6"/>
  <c r="M61" i="6" s="1"/>
  <c r="L77" i="6"/>
  <c r="M77" i="6" s="1"/>
  <c r="L98" i="6"/>
  <c r="L39" i="6"/>
  <c r="M39" i="6" s="1"/>
  <c r="N40" i="6"/>
  <c r="O48" i="6"/>
  <c r="L55" i="6"/>
  <c r="M55" i="6" s="1"/>
  <c r="N56" i="6"/>
  <c r="O64" i="6"/>
  <c r="L71" i="6"/>
  <c r="M71" i="6" s="1"/>
  <c r="N72" i="6"/>
  <c r="O80" i="6"/>
  <c r="N84" i="6"/>
  <c r="L90" i="6"/>
  <c r="M90" i="6" s="1"/>
  <c r="M102" i="6"/>
  <c r="O32" i="6"/>
  <c r="O35" i="6"/>
  <c r="O42" i="6"/>
  <c r="L44" i="6"/>
  <c r="M44" i="6" s="1"/>
  <c r="L49" i="6"/>
  <c r="N49" i="6" s="1"/>
  <c r="O58" i="6"/>
  <c r="L60" i="6"/>
  <c r="L65" i="6"/>
  <c r="O74" i="6"/>
  <c r="L76" i="6"/>
  <c r="M76" i="6" s="1"/>
  <c r="L81" i="6"/>
  <c r="N81" i="6" s="1"/>
  <c r="N85" i="6"/>
  <c r="L100" i="6"/>
  <c r="O100" i="6" s="1"/>
  <c r="L36" i="6"/>
  <c r="L38" i="6"/>
  <c r="M38" i="6" s="1"/>
  <c r="L43" i="6"/>
  <c r="O52" i="6"/>
  <c r="L54" i="6"/>
  <c r="L59" i="6"/>
  <c r="N60" i="6"/>
  <c r="O68" i="6"/>
  <c r="L70" i="6"/>
  <c r="M70" i="6" s="1"/>
  <c r="O71" i="6"/>
  <c r="L75" i="6"/>
  <c r="O87" i="6"/>
  <c r="L89" i="6"/>
  <c r="M89" i="6" s="1"/>
  <c r="L37" i="6"/>
  <c r="N37" i="6" s="1"/>
  <c r="N38" i="6"/>
  <c r="L53" i="6"/>
  <c r="N53" i="6" s="1"/>
  <c r="L69" i="6"/>
  <c r="N69" i="6" s="1"/>
  <c r="N70" i="6"/>
  <c r="L88" i="6"/>
  <c r="O91" i="6"/>
  <c r="N91" i="6"/>
  <c r="L92" i="6"/>
  <c r="L97" i="6"/>
  <c r="M97" i="6" s="1"/>
  <c r="N86" i="6"/>
  <c r="N99" i="6"/>
  <c r="N102" i="6"/>
  <c r="L95" i="6"/>
  <c r="M95" i="6" s="1"/>
  <c r="L96" i="6"/>
  <c r="M96" i="6" s="1"/>
  <c r="O103" i="6"/>
  <c r="O104" i="6"/>
  <c r="N104" i="6"/>
  <c r="L105" i="6"/>
  <c r="M105" i="6" s="1"/>
  <c r="L107" i="6"/>
  <c r="L109" i="6"/>
  <c r="M109" i="6" s="1"/>
  <c r="M112" i="6"/>
  <c r="N112" i="6"/>
  <c r="L111" i="6"/>
  <c r="N110" i="6"/>
  <c r="O112" i="6"/>
  <c r="N113" i="6"/>
  <c r="O113" i="6"/>
  <c r="L114" i="6"/>
  <c r="M114" i="6" s="1"/>
  <c r="L4" i="10" l="1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23" i="2"/>
  <c r="L23" i="2"/>
  <c r="L22" i="2"/>
  <c r="M22" i="2"/>
  <c r="L21" i="2"/>
  <c r="M21" i="2"/>
  <c r="N64" i="6"/>
  <c r="N45" i="6"/>
  <c r="N57" i="6"/>
  <c r="N39" i="6"/>
  <c r="O23" i="6"/>
  <c r="O55" i="6"/>
  <c r="O9" i="6"/>
  <c r="O109" i="6"/>
  <c r="O85" i="6"/>
  <c r="N12" i="6"/>
  <c r="N66" i="6"/>
  <c r="O16" i="6"/>
  <c r="N21" i="6"/>
  <c r="O13" i="6"/>
  <c r="O39" i="6"/>
  <c r="N55" i="6"/>
  <c r="N16" i="6"/>
  <c r="N94" i="6"/>
  <c r="O19" i="6"/>
  <c r="N3" i="6"/>
  <c r="O94" i="6"/>
  <c r="O82" i="6"/>
  <c r="N14" i="6"/>
  <c r="O4" i="6"/>
  <c r="N109" i="6"/>
  <c r="M28" i="6"/>
  <c r="N28" i="6"/>
  <c r="M98" i="6"/>
  <c r="N98" i="6"/>
  <c r="O98" i="6"/>
  <c r="N77" i="6"/>
  <c r="M93" i="6"/>
  <c r="O93" i="6"/>
  <c r="N93" i="6"/>
  <c r="M27" i="6"/>
  <c r="O27" i="6"/>
  <c r="M22" i="6"/>
  <c r="O22" i="6"/>
  <c r="M92" i="6"/>
  <c r="O92" i="6"/>
  <c r="M54" i="6"/>
  <c r="O54" i="6"/>
  <c r="N54" i="6"/>
  <c r="O77" i="6"/>
  <c r="N27" i="6"/>
  <c r="N105" i="6"/>
  <c r="N92" i="6"/>
  <c r="M73" i="6"/>
  <c r="O73" i="6"/>
  <c r="O105" i="6"/>
  <c r="M101" i="6"/>
  <c r="N101" i="6"/>
  <c r="O101" i="6"/>
  <c r="N96" i="6"/>
  <c r="M30" i="6"/>
  <c r="N30" i="6"/>
  <c r="O62" i="6"/>
  <c r="N95" i="6"/>
  <c r="M60" i="6"/>
  <c r="O60" i="6"/>
  <c r="N13" i="6"/>
  <c r="N24" i="6"/>
  <c r="O57" i="6"/>
  <c r="N9" i="6"/>
  <c r="N7" i="6"/>
  <c r="N80" i="6"/>
  <c r="M69" i="6"/>
  <c r="O69" i="6"/>
  <c r="M37" i="6"/>
  <c r="O37" i="6"/>
  <c r="N44" i="6"/>
  <c r="O45" i="6"/>
  <c r="N90" i="6"/>
  <c r="N61" i="6"/>
  <c r="O106" i="6"/>
  <c r="N67" i="6"/>
  <c r="M108" i="6"/>
  <c r="O108" i="6"/>
  <c r="O14" i="6"/>
  <c r="O24" i="6"/>
  <c r="N15" i="6"/>
  <c r="O3" i="6"/>
  <c r="M107" i="6"/>
  <c r="N107" i="6"/>
  <c r="O111" i="6"/>
  <c r="M111" i="6"/>
  <c r="M43" i="6"/>
  <c r="O43" i="6"/>
  <c r="M100" i="6"/>
  <c r="N100" i="6"/>
  <c r="O65" i="6"/>
  <c r="M65" i="6"/>
  <c r="O90" i="6"/>
  <c r="O83" i="6"/>
  <c r="O63" i="6"/>
  <c r="M63" i="6"/>
  <c r="N78" i="6"/>
  <c r="N26" i="6"/>
  <c r="O15" i="6"/>
  <c r="N114" i="6"/>
  <c r="O114" i="6"/>
  <c r="N111" i="6"/>
  <c r="N89" i="6"/>
  <c r="N43" i="6"/>
  <c r="N65" i="6"/>
  <c r="N106" i="6"/>
  <c r="M29" i="6"/>
  <c r="N29" i="6"/>
  <c r="N82" i="6"/>
  <c r="O41" i="6"/>
  <c r="N23" i="6"/>
  <c r="O12" i="6"/>
  <c r="N22" i="6"/>
  <c r="M8" i="6"/>
  <c r="O8" i="6"/>
  <c r="N6" i="6"/>
  <c r="O2" i="6"/>
  <c r="M2" i="6"/>
  <c r="M88" i="6"/>
  <c r="O88" i="6"/>
  <c r="M59" i="6"/>
  <c r="O59" i="6"/>
  <c r="O61" i="6"/>
  <c r="O51" i="6"/>
  <c r="M51" i="6"/>
  <c r="N2" i="6"/>
  <c r="N4" i="6"/>
  <c r="O96" i="6"/>
  <c r="N97" i="6"/>
  <c r="N88" i="6"/>
  <c r="M53" i="6"/>
  <c r="O53" i="6"/>
  <c r="N76" i="6"/>
  <c r="N59" i="6"/>
  <c r="O81" i="6"/>
  <c r="M81" i="6"/>
  <c r="N71" i="6"/>
  <c r="O38" i="6"/>
  <c r="N83" i="6"/>
  <c r="N51" i="6"/>
  <c r="O47" i="6"/>
  <c r="M47" i="6"/>
  <c r="O66" i="6"/>
  <c r="O26" i="6"/>
  <c r="O30" i="6"/>
  <c r="N62" i="6"/>
  <c r="N50" i="6"/>
  <c r="N41" i="6"/>
  <c r="O21" i="6"/>
  <c r="N10" i="6"/>
  <c r="O7" i="6"/>
  <c r="O95" i="6"/>
  <c r="O97" i="6"/>
  <c r="M75" i="6"/>
  <c r="O75" i="6"/>
  <c r="M36" i="6"/>
  <c r="O36" i="6"/>
  <c r="M34" i="6"/>
  <c r="O34" i="6"/>
  <c r="O50" i="6"/>
  <c r="O6" i="6"/>
  <c r="O107" i="6"/>
  <c r="O78" i="6"/>
  <c r="O46" i="6"/>
  <c r="N75" i="6"/>
  <c r="N36" i="6"/>
  <c r="O49" i="6"/>
  <c r="M49" i="6"/>
  <c r="O67" i="6"/>
  <c r="O89" i="6"/>
  <c r="O70" i="6"/>
  <c r="O76" i="6"/>
  <c r="O44" i="6"/>
  <c r="O79" i="6"/>
  <c r="M79" i="6"/>
  <c r="N46" i="6"/>
  <c r="N34" i="6"/>
  <c r="N18" i="6"/>
  <c r="M18" i="6"/>
  <c r="H4" i="2" l="1"/>
  <c r="G4" i="2"/>
  <c r="I15" i="2"/>
  <c r="I16" i="2"/>
  <c r="I17" i="2"/>
  <c r="I18" i="2"/>
  <c r="I19" i="2"/>
  <c r="I20" i="2"/>
  <c r="F24" i="2"/>
  <c r="I24" i="2" s="1"/>
  <c r="F25" i="2"/>
  <c r="I25" i="2" s="1"/>
  <c r="I26" i="2"/>
  <c r="F27" i="2"/>
  <c r="I27" i="2" s="1"/>
  <c r="F28" i="2"/>
  <c r="I28" i="2" s="1"/>
  <c r="F29" i="2"/>
  <c r="I29" i="2" s="1"/>
  <c r="F30" i="2"/>
  <c r="I30" i="2" s="1"/>
  <c r="F31" i="2"/>
  <c r="I31" i="2" s="1"/>
  <c r="F32" i="2"/>
  <c r="I32" i="2" s="1"/>
  <c r="F33" i="2"/>
  <c r="I33" i="2" s="1"/>
  <c r="F34" i="2"/>
  <c r="I34" i="2" s="1"/>
  <c r="F35" i="2"/>
  <c r="I35" i="2" s="1"/>
  <c r="F36" i="2"/>
  <c r="I36" i="2" s="1"/>
  <c r="F37" i="2"/>
  <c r="I37" i="2" s="1"/>
  <c r="F38" i="2"/>
  <c r="I38" i="2" s="1"/>
  <c r="F39" i="2"/>
  <c r="I39" i="2" s="1"/>
  <c r="F40" i="2"/>
  <c r="I40" i="2" s="1"/>
  <c r="F41" i="2"/>
  <c r="I41" i="2" s="1"/>
  <c r="F42" i="2"/>
  <c r="I42" i="2" s="1"/>
  <c r="F43" i="2"/>
  <c r="I43" i="2" s="1"/>
  <c r="F44" i="2"/>
  <c r="I44" i="2" s="1"/>
  <c r="F45" i="2"/>
  <c r="I45" i="2" s="1"/>
  <c r="F46" i="2"/>
  <c r="I46" i="2" s="1"/>
  <c r="F47" i="2"/>
  <c r="I47" i="2" s="1"/>
  <c r="F48" i="2"/>
  <c r="I48" i="2" s="1"/>
  <c r="F49" i="2"/>
  <c r="I49" i="2" s="1"/>
  <c r="F50" i="2"/>
  <c r="I50" i="2" s="1"/>
  <c r="F51" i="2"/>
  <c r="I51" i="2" s="1"/>
  <c r="F52" i="2"/>
  <c r="I52" i="2" s="1"/>
  <c r="F53" i="2"/>
  <c r="I53" i="2" s="1"/>
  <c r="F54" i="2"/>
  <c r="I54" i="2" s="1"/>
  <c r="F55" i="2"/>
  <c r="I55" i="2" s="1"/>
  <c r="F56" i="2"/>
  <c r="I56" i="2" s="1"/>
  <c r="F57" i="2"/>
  <c r="I57" i="2" s="1"/>
  <c r="F58" i="2"/>
  <c r="I58" i="2" s="1"/>
  <c r="F59" i="2"/>
  <c r="I59" i="2" s="1"/>
  <c r="F60" i="2"/>
  <c r="I60" i="2" s="1"/>
  <c r="F61" i="2"/>
  <c r="I61" i="2" s="1"/>
  <c r="F62" i="2"/>
  <c r="I62" i="2" s="1"/>
  <c r="F63" i="2"/>
  <c r="I63" i="2" s="1"/>
  <c r="F64" i="2"/>
  <c r="I64" i="2" s="1"/>
  <c r="F65" i="2"/>
  <c r="I65" i="2" s="1"/>
  <c r="F66" i="2"/>
  <c r="I66" i="2" s="1"/>
  <c r="F67" i="2"/>
  <c r="I67" i="2" s="1"/>
  <c r="F68" i="2"/>
  <c r="I68" i="2" s="1"/>
  <c r="F69" i="2"/>
  <c r="I69" i="2" s="1"/>
  <c r="F70" i="2"/>
  <c r="I70" i="2" s="1"/>
  <c r="F71" i="2"/>
  <c r="I71" i="2" s="1"/>
  <c r="F72" i="2"/>
  <c r="I72" i="2" s="1"/>
  <c r="F73" i="2"/>
  <c r="I73" i="2" s="1"/>
  <c r="F74" i="2"/>
  <c r="I74" i="2" s="1"/>
  <c r="F75" i="2"/>
  <c r="I75" i="2" s="1"/>
  <c r="F76" i="2"/>
  <c r="I76" i="2" s="1"/>
  <c r="F77" i="2"/>
  <c r="I77" i="2" s="1"/>
  <c r="F78" i="2"/>
  <c r="I78" i="2" s="1"/>
  <c r="F79" i="2"/>
  <c r="I79" i="2" s="1"/>
  <c r="F80" i="2"/>
  <c r="I80" i="2" s="1"/>
  <c r="F81" i="2"/>
  <c r="I81" i="2" s="1"/>
  <c r="F82" i="2"/>
  <c r="I82" i="2" s="1"/>
  <c r="F83" i="2"/>
  <c r="I83" i="2" s="1"/>
  <c r="F84" i="2"/>
  <c r="I84" i="2" s="1"/>
  <c r="F85" i="2"/>
  <c r="I85" i="2" s="1"/>
  <c r="F86" i="2"/>
  <c r="I86" i="2" s="1"/>
  <c r="F87" i="2"/>
  <c r="I87" i="2" s="1"/>
  <c r="F88" i="2"/>
  <c r="I88" i="2" s="1"/>
  <c r="F89" i="2"/>
  <c r="I89" i="2" s="1"/>
  <c r="F90" i="2"/>
  <c r="I90" i="2" s="1"/>
  <c r="F91" i="2"/>
  <c r="I91" i="2" s="1"/>
  <c r="F92" i="2"/>
  <c r="I92" i="2" s="1"/>
  <c r="F93" i="2"/>
  <c r="I93" i="2" s="1"/>
  <c r="F94" i="2"/>
  <c r="I94" i="2" s="1"/>
  <c r="F95" i="2"/>
  <c r="I95" i="2" s="1"/>
  <c r="F96" i="2"/>
  <c r="I96" i="2" s="1"/>
  <c r="F97" i="2"/>
  <c r="I97" i="2" s="1"/>
  <c r="F98" i="2"/>
  <c r="I98" i="2" s="1"/>
  <c r="F99" i="2"/>
  <c r="I99" i="2" s="1"/>
  <c r="F100" i="2"/>
  <c r="I100" i="2" s="1"/>
  <c r="F101" i="2"/>
  <c r="I101" i="2" s="1"/>
  <c r="F102" i="2"/>
  <c r="I102" i="2" s="1"/>
  <c r="F103" i="2"/>
  <c r="I103" i="2" s="1"/>
  <c r="F104" i="2"/>
  <c r="I104" i="2" s="1"/>
  <c r="F105" i="2"/>
  <c r="I105" i="2" s="1"/>
  <c r="F106" i="2"/>
  <c r="I106" i="2" s="1"/>
  <c r="F107" i="2"/>
  <c r="I107" i="2" s="1"/>
  <c r="F108" i="2"/>
  <c r="I108" i="2" s="1"/>
  <c r="F109" i="2"/>
  <c r="I109" i="2" s="1"/>
  <c r="F110" i="2"/>
  <c r="I110" i="2" s="1"/>
  <c r="F111" i="2"/>
  <c r="I111" i="2" s="1"/>
  <c r="F112" i="2"/>
  <c r="I112" i="2" s="1"/>
  <c r="F113" i="2"/>
  <c r="I113" i="2" s="1"/>
  <c r="F114" i="2"/>
  <c r="I114" i="2" s="1"/>
  <c r="F115" i="2"/>
  <c r="I115" i="2" s="1"/>
  <c r="F116" i="2"/>
  <c r="I116" i="2" s="1"/>
  <c r="F117" i="2"/>
  <c r="I117" i="2" s="1"/>
  <c r="F118" i="2"/>
  <c r="I118" i="2" s="1"/>
  <c r="F119" i="2"/>
  <c r="I119" i="2" s="1"/>
  <c r="F120" i="2"/>
  <c r="I120" i="2" s="1"/>
  <c r="F121" i="2"/>
  <c r="I121" i="2" s="1"/>
  <c r="F122" i="2"/>
  <c r="I122" i="2" s="1"/>
  <c r="F123" i="2"/>
  <c r="I123" i="2" s="1"/>
  <c r="F124" i="2"/>
  <c r="I124" i="2" s="1"/>
  <c r="F125" i="2"/>
  <c r="I125" i="2" s="1"/>
  <c r="F126" i="2"/>
  <c r="I126" i="2" s="1"/>
  <c r="F127" i="2"/>
  <c r="I127" i="2" s="1"/>
  <c r="F128" i="2"/>
  <c r="I128" i="2" s="1"/>
  <c r="F129" i="2"/>
  <c r="I129" i="2" s="1"/>
  <c r="F130" i="2"/>
  <c r="I130" i="2" s="1"/>
  <c r="F131" i="2"/>
  <c r="I131" i="2" s="1"/>
  <c r="F132" i="2"/>
  <c r="I132" i="2" s="1"/>
  <c r="F133" i="2"/>
  <c r="I133" i="2" s="1"/>
  <c r="F134" i="2"/>
  <c r="I134" i="2" s="1"/>
  <c r="F135" i="2"/>
  <c r="I135" i="2" s="1"/>
  <c r="F136" i="2"/>
  <c r="I136" i="2" s="1"/>
  <c r="F137" i="2"/>
  <c r="I137" i="2" s="1"/>
  <c r="F138" i="2"/>
  <c r="I138" i="2" s="1"/>
  <c r="F139" i="2"/>
  <c r="I139" i="2" s="1"/>
  <c r="F140" i="2"/>
  <c r="I140" i="2" s="1"/>
  <c r="F141" i="2"/>
  <c r="I141" i="2" s="1"/>
  <c r="F142" i="2"/>
  <c r="I142" i="2" s="1"/>
  <c r="F143" i="2"/>
  <c r="I143" i="2" s="1"/>
  <c r="F144" i="2"/>
  <c r="I144" i="2" s="1"/>
  <c r="F145" i="2"/>
  <c r="I145" i="2" s="1"/>
  <c r="F146" i="2"/>
  <c r="I146" i="2" s="1"/>
  <c r="F147" i="2"/>
  <c r="I147" i="2" s="1"/>
  <c r="F148" i="2"/>
  <c r="I148" i="2" s="1"/>
  <c r="F149" i="2"/>
  <c r="I149" i="2" s="1"/>
  <c r="F150" i="2"/>
  <c r="I150" i="2" s="1"/>
  <c r="F151" i="2"/>
  <c r="I151" i="2" s="1"/>
  <c r="F152" i="2"/>
  <c r="I152" i="2" s="1"/>
  <c r="F153" i="2"/>
  <c r="I153" i="2" s="1"/>
  <c r="F154" i="2"/>
  <c r="I154" i="2" s="1"/>
  <c r="F155" i="2"/>
  <c r="I155" i="2" s="1"/>
  <c r="F156" i="2"/>
  <c r="I156" i="2" s="1"/>
  <c r="F157" i="2"/>
  <c r="I157" i="2" s="1"/>
  <c r="F158" i="2"/>
  <c r="I158" i="2" s="1"/>
  <c r="F159" i="2"/>
  <c r="I159" i="2" s="1"/>
  <c r="F160" i="2"/>
  <c r="I160" i="2" s="1"/>
  <c r="F161" i="2"/>
  <c r="I161" i="2" s="1"/>
  <c r="F162" i="2"/>
  <c r="I162" i="2" s="1"/>
  <c r="F163" i="2"/>
  <c r="I163" i="2" s="1"/>
  <c r="F164" i="2"/>
  <c r="I164" i="2" s="1"/>
  <c r="F165" i="2"/>
  <c r="I165" i="2" s="1"/>
  <c r="F166" i="2"/>
  <c r="I166" i="2" s="1"/>
  <c r="F167" i="2"/>
  <c r="I167" i="2" s="1"/>
  <c r="F168" i="2"/>
  <c r="I168" i="2" s="1"/>
  <c r="F169" i="2"/>
  <c r="I169" i="2" s="1"/>
  <c r="F170" i="2"/>
  <c r="I170" i="2" s="1"/>
  <c r="F171" i="2"/>
  <c r="I171" i="2" s="1"/>
  <c r="F172" i="2"/>
  <c r="I172" i="2" s="1"/>
  <c r="F173" i="2"/>
  <c r="I173" i="2" s="1"/>
  <c r="F174" i="2"/>
  <c r="I174" i="2" s="1"/>
  <c r="F175" i="2"/>
  <c r="I175" i="2" s="1"/>
  <c r="F176" i="2"/>
  <c r="I176" i="2" s="1"/>
  <c r="F177" i="2"/>
  <c r="I177" i="2" s="1"/>
  <c r="F178" i="2"/>
  <c r="I178" i="2" s="1"/>
  <c r="F179" i="2"/>
  <c r="I179" i="2" s="1"/>
  <c r="F180" i="2"/>
  <c r="I180" i="2" s="1"/>
  <c r="F181" i="2"/>
  <c r="I181" i="2" s="1"/>
  <c r="F182" i="2"/>
  <c r="I182" i="2" s="1"/>
  <c r="F183" i="2"/>
  <c r="I183" i="2" s="1"/>
  <c r="F184" i="2"/>
  <c r="I184" i="2" s="1"/>
  <c r="F185" i="2"/>
  <c r="I185" i="2" s="1"/>
  <c r="F186" i="2"/>
  <c r="I186" i="2" s="1"/>
  <c r="F187" i="2"/>
  <c r="I187" i="2" s="1"/>
  <c r="F188" i="2"/>
  <c r="I188" i="2" s="1"/>
  <c r="F189" i="2"/>
  <c r="I189" i="2" s="1"/>
  <c r="F190" i="2"/>
  <c r="I190" i="2" s="1"/>
  <c r="F191" i="2"/>
  <c r="I191" i="2" s="1"/>
  <c r="F192" i="2"/>
  <c r="I192" i="2" s="1"/>
  <c r="F193" i="2"/>
  <c r="I193" i="2" s="1"/>
  <c r="F194" i="2"/>
  <c r="I194" i="2" s="1"/>
  <c r="F195" i="2"/>
  <c r="I195" i="2" s="1"/>
  <c r="F196" i="2"/>
  <c r="I196" i="2" s="1"/>
  <c r="F197" i="2"/>
  <c r="I197" i="2" s="1"/>
  <c r="F198" i="2"/>
  <c r="I198" i="2" s="1"/>
  <c r="F199" i="2"/>
  <c r="I199" i="2" s="1"/>
  <c r="F200" i="2"/>
  <c r="I200" i="2" s="1"/>
  <c r="F201" i="2"/>
  <c r="I201" i="2" s="1"/>
  <c r="F202" i="2"/>
  <c r="I202" i="2" s="1"/>
  <c r="F203" i="2"/>
  <c r="I203" i="2" s="1"/>
  <c r="F204" i="2"/>
  <c r="I204" i="2" s="1"/>
  <c r="F205" i="2"/>
  <c r="I205" i="2" s="1"/>
  <c r="F206" i="2"/>
  <c r="I206" i="2" s="1"/>
  <c r="F207" i="2"/>
  <c r="I207" i="2" s="1"/>
  <c r="F208" i="2"/>
  <c r="I208" i="2" s="1"/>
  <c r="F209" i="2"/>
  <c r="I209" i="2" s="1"/>
  <c r="F210" i="2"/>
  <c r="I210" i="2" s="1"/>
  <c r="F211" i="2"/>
  <c r="I211" i="2" s="1"/>
  <c r="F212" i="2"/>
  <c r="I212" i="2" s="1"/>
  <c r="F213" i="2"/>
  <c r="I213" i="2" s="1"/>
  <c r="F214" i="2"/>
  <c r="I214" i="2" s="1"/>
  <c r="F215" i="2"/>
  <c r="I215" i="2" s="1"/>
  <c r="F216" i="2"/>
  <c r="I216" i="2" s="1"/>
  <c r="F217" i="2"/>
  <c r="I217" i="2" s="1"/>
  <c r="F218" i="2"/>
  <c r="I218" i="2" s="1"/>
  <c r="F219" i="2"/>
  <c r="I219" i="2" s="1"/>
  <c r="F220" i="2"/>
  <c r="I220" i="2" s="1"/>
  <c r="F221" i="2"/>
  <c r="I221" i="2" s="1"/>
  <c r="F222" i="2"/>
  <c r="I222" i="2" s="1"/>
  <c r="F223" i="2"/>
  <c r="I223" i="2" s="1"/>
  <c r="F224" i="2"/>
  <c r="I224" i="2" s="1"/>
  <c r="F225" i="2"/>
  <c r="I225" i="2" s="1"/>
  <c r="F226" i="2"/>
  <c r="I226" i="2" s="1"/>
  <c r="F227" i="2"/>
  <c r="I227" i="2" s="1"/>
  <c r="F228" i="2"/>
  <c r="I228" i="2" s="1"/>
  <c r="F229" i="2"/>
  <c r="I229" i="2" s="1"/>
  <c r="F230" i="2"/>
  <c r="I230" i="2" s="1"/>
  <c r="F231" i="2"/>
  <c r="I231" i="2" s="1"/>
  <c r="F232" i="2"/>
  <c r="I232" i="2" s="1"/>
  <c r="F233" i="2"/>
  <c r="I233" i="2" s="1"/>
  <c r="F234" i="2"/>
  <c r="I234" i="2" s="1"/>
  <c r="F235" i="2"/>
  <c r="I235" i="2" s="1"/>
  <c r="F236" i="2"/>
  <c r="I236" i="2" s="1"/>
  <c r="F237" i="2"/>
  <c r="I237" i="2" s="1"/>
  <c r="F238" i="2"/>
  <c r="I238" i="2" s="1"/>
  <c r="F239" i="2"/>
  <c r="I239" i="2" s="1"/>
  <c r="F240" i="2"/>
  <c r="I240" i="2" s="1"/>
  <c r="F241" i="2"/>
  <c r="I241" i="2" s="1"/>
  <c r="F242" i="2"/>
  <c r="I242" i="2" s="1"/>
  <c r="F243" i="2"/>
  <c r="I243" i="2" s="1"/>
  <c r="F244" i="2"/>
  <c r="I244" i="2" s="1"/>
  <c r="F245" i="2"/>
  <c r="I245" i="2" s="1"/>
  <c r="F246" i="2"/>
  <c r="I246" i="2" s="1"/>
  <c r="F247" i="2"/>
  <c r="I247" i="2" s="1"/>
  <c r="F248" i="2"/>
  <c r="I248" i="2" s="1"/>
  <c r="F249" i="2"/>
  <c r="I249" i="2" s="1"/>
  <c r="F250" i="2"/>
  <c r="I250" i="2" s="1"/>
  <c r="F251" i="2"/>
  <c r="I251" i="2" s="1"/>
  <c r="F252" i="2"/>
  <c r="I252" i="2" s="1"/>
  <c r="F253" i="2"/>
  <c r="I253" i="2" s="1"/>
  <c r="F254" i="2"/>
  <c r="I254" i="2" s="1"/>
  <c r="F255" i="2"/>
  <c r="I255" i="2" s="1"/>
  <c r="F256" i="2"/>
  <c r="I256" i="2" s="1"/>
  <c r="F257" i="2"/>
  <c r="I257" i="2" s="1"/>
  <c r="F258" i="2"/>
  <c r="I258" i="2" s="1"/>
  <c r="F259" i="2"/>
  <c r="I259" i="2" s="1"/>
  <c r="F260" i="2"/>
  <c r="I260" i="2" s="1"/>
  <c r="F261" i="2"/>
  <c r="I261" i="2" s="1"/>
  <c r="F262" i="2"/>
  <c r="I262" i="2" s="1"/>
  <c r="F263" i="2"/>
  <c r="I263" i="2" s="1"/>
  <c r="F264" i="2"/>
  <c r="I264" i="2" s="1"/>
  <c r="F265" i="2"/>
  <c r="I265" i="2" s="1"/>
  <c r="F266" i="2"/>
  <c r="I266" i="2" s="1"/>
  <c r="F267" i="2"/>
  <c r="I267" i="2" s="1"/>
  <c r="F268" i="2"/>
  <c r="I268" i="2" s="1"/>
  <c r="F269" i="2"/>
  <c r="I269" i="2" s="1"/>
  <c r="F270" i="2"/>
  <c r="I270" i="2" s="1"/>
  <c r="F271" i="2"/>
  <c r="I271" i="2" s="1"/>
  <c r="F272" i="2"/>
  <c r="I272" i="2" s="1"/>
  <c r="F273" i="2"/>
  <c r="I273" i="2" s="1"/>
  <c r="F274" i="2"/>
  <c r="I274" i="2" s="1"/>
  <c r="F275" i="2"/>
  <c r="I275" i="2" s="1"/>
  <c r="F276" i="2"/>
  <c r="I276" i="2" s="1"/>
  <c r="F277" i="2"/>
  <c r="I277" i="2" s="1"/>
  <c r="F278" i="2"/>
  <c r="I278" i="2" s="1"/>
  <c r="F279" i="2"/>
  <c r="I279" i="2" s="1"/>
  <c r="F280" i="2"/>
  <c r="I280" i="2" s="1"/>
  <c r="F281" i="2"/>
  <c r="I281" i="2" s="1"/>
  <c r="F282" i="2"/>
  <c r="I282" i="2" s="1"/>
  <c r="F283" i="2"/>
  <c r="I283" i="2" s="1"/>
  <c r="F284" i="2"/>
  <c r="I284" i="2" s="1"/>
  <c r="F285" i="2"/>
  <c r="I285" i="2" s="1"/>
  <c r="F286" i="2"/>
  <c r="I286" i="2" s="1"/>
  <c r="F287" i="2"/>
  <c r="I287" i="2" s="1"/>
  <c r="F288" i="2"/>
  <c r="I288" i="2" s="1"/>
  <c r="F289" i="2"/>
  <c r="I289" i="2" s="1"/>
  <c r="F290" i="2"/>
  <c r="I290" i="2" s="1"/>
  <c r="F291" i="2"/>
  <c r="I291" i="2" s="1"/>
  <c r="F292" i="2"/>
  <c r="I292" i="2" s="1"/>
  <c r="F293" i="2"/>
  <c r="I293" i="2" s="1"/>
  <c r="F294" i="2"/>
  <c r="I294" i="2" s="1"/>
  <c r="F295" i="2"/>
  <c r="I295" i="2" s="1"/>
  <c r="F296" i="2"/>
  <c r="I296" i="2" s="1"/>
  <c r="F297" i="2"/>
  <c r="I297" i="2" s="1"/>
  <c r="F298" i="2"/>
  <c r="I298" i="2" s="1"/>
  <c r="F299" i="2"/>
  <c r="I299" i="2" s="1"/>
  <c r="F300" i="2"/>
  <c r="I300" i="2" s="1"/>
  <c r="F301" i="2"/>
  <c r="I301" i="2" s="1"/>
  <c r="F302" i="2"/>
  <c r="I302" i="2" s="1"/>
  <c r="F303" i="2"/>
  <c r="I303" i="2" s="1"/>
  <c r="F304" i="2"/>
  <c r="I304" i="2" s="1"/>
  <c r="F305" i="2"/>
  <c r="I305" i="2" s="1"/>
  <c r="F306" i="2"/>
  <c r="I306" i="2" s="1"/>
  <c r="F307" i="2"/>
  <c r="I307" i="2" s="1"/>
  <c r="F308" i="2"/>
  <c r="I308" i="2" s="1"/>
  <c r="F309" i="2"/>
  <c r="I309" i="2" s="1"/>
  <c r="F310" i="2"/>
  <c r="I310" i="2" s="1"/>
  <c r="F311" i="2"/>
  <c r="I311" i="2" s="1"/>
  <c r="F312" i="2"/>
  <c r="I312" i="2" s="1"/>
  <c r="F313" i="2"/>
  <c r="I313" i="2" s="1"/>
  <c r="F314" i="2"/>
  <c r="I314" i="2" s="1"/>
  <c r="F315" i="2"/>
  <c r="I315" i="2" s="1"/>
  <c r="F316" i="2"/>
  <c r="I316" i="2" s="1"/>
  <c r="F317" i="2"/>
  <c r="I317" i="2" s="1"/>
  <c r="F318" i="2"/>
  <c r="I318" i="2" s="1"/>
  <c r="F319" i="2"/>
  <c r="I319" i="2" s="1"/>
  <c r="F320" i="2"/>
  <c r="I320" i="2" s="1"/>
  <c r="F321" i="2"/>
  <c r="I321" i="2" s="1"/>
  <c r="F322" i="2"/>
  <c r="I322" i="2" s="1"/>
  <c r="F323" i="2"/>
  <c r="I323" i="2" s="1"/>
  <c r="F324" i="2"/>
  <c r="I324" i="2" s="1"/>
  <c r="F325" i="2"/>
  <c r="I325" i="2" s="1"/>
  <c r="F326" i="2"/>
  <c r="I326" i="2" s="1"/>
  <c r="F327" i="2"/>
  <c r="I327" i="2" s="1"/>
  <c r="F328" i="2"/>
  <c r="I328" i="2" s="1"/>
  <c r="F329" i="2"/>
  <c r="I329" i="2" s="1"/>
  <c r="F330" i="2"/>
  <c r="I330" i="2" s="1"/>
  <c r="F331" i="2"/>
  <c r="I331" i="2" s="1"/>
  <c r="F332" i="2"/>
  <c r="I332" i="2" s="1"/>
  <c r="F333" i="2"/>
  <c r="I333" i="2" s="1"/>
  <c r="F334" i="2"/>
  <c r="I334" i="2" s="1"/>
  <c r="F335" i="2"/>
  <c r="I335" i="2" s="1"/>
  <c r="F336" i="2"/>
  <c r="I336" i="2" s="1"/>
  <c r="F337" i="2"/>
  <c r="I337" i="2" s="1"/>
  <c r="F338" i="2"/>
  <c r="I338" i="2" s="1"/>
  <c r="F339" i="2"/>
  <c r="I339" i="2" s="1"/>
  <c r="F340" i="2"/>
  <c r="I340" i="2" s="1"/>
  <c r="F341" i="2"/>
  <c r="I341" i="2" s="1"/>
  <c r="F342" i="2"/>
  <c r="I342" i="2" s="1"/>
  <c r="F343" i="2"/>
  <c r="I343" i="2" s="1"/>
  <c r="F344" i="2"/>
  <c r="I344" i="2" s="1"/>
  <c r="F345" i="2"/>
  <c r="I345" i="2" s="1"/>
  <c r="F346" i="2"/>
  <c r="I346" i="2" s="1"/>
  <c r="F347" i="2"/>
  <c r="I347" i="2" s="1"/>
  <c r="F348" i="2"/>
  <c r="I348" i="2" s="1"/>
  <c r="F349" i="2"/>
  <c r="I349" i="2" s="1"/>
  <c r="F350" i="2"/>
  <c r="I350" i="2" s="1"/>
  <c r="F351" i="2"/>
  <c r="I351" i="2" s="1"/>
  <c r="F352" i="2"/>
  <c r="I352" i="2" s="1"/>
  <c r="F353" i="2"/>
  <c r="I353" i="2" s="1"/>
  <c r="F354" i="2"/>
  <c r="I354" i="2" s="1"/>
  <c r="F355" i="2"/>
  <c r="I355" i="2" s="1"/>
  <c r="F356" i="2"/>
  <c r="I356" i="2" s="1"/>
  <c r="F357" i="2"/>
  <c r="I357" i="2" s="1"/>
  <c r="F358" i="2"/>
  <c r="I358" i="2" s="1"/>
  <c r="F359" i="2"/>
  <c r="I359" i="2" s="1"/>
  <c r="F360" i="2"/>
  <c r="I360" i="2" s="1"/>
  <c r="F361" i="2"/>
  <c r="I361" i="2" s="1"/>
  <c r="F362" i="2"/>
  <c r="I362" i="2" s="1"/>
  <c r="F363" i="2"/>
  <c r="I363" i="2" s="1"/>
  <c r="F364" i="2"/>
  <c r="I364" i="2" s="1"/>
  <c r="F365" i="2"/>
  <c r="I365" i="2" s="1"/>
  <c r="F366" i="2"/>
  <c r="I366" i="2" s="1"/>
  <c r="F367" i="2"/>
  <c r="I367" i="2" s="1"/>
  <c r="F368" i="2"/>
  <c r="I368" i="2" s="1"/>
  <c r="F369" i="2"/>
  <c r="I369" i="2" s="1"/>
  <c r="F370" i="2"/>
  <c r="I370" i="2" s="1"/>
  <c r="F371" i="2"/>
  <c r="I371" i="2" s="1"/>
  <c r="F372" i="2"/>
  <c r="I372" i="2" s="1"/>
  <c r="F373" i="2"/>
  <c r="I373" i="2" s="1"/>
  <c r="F374" i="2"/>
  <c r="I374" i="2" s="1"/>
  <c r="F375" i="2"/>
  <c r="I375" i="2" s="1"/>
  <c r="F376" i="2"/>
  <c r="I376" i="2" s="1"/>
  <c r="F377" i="2"/>
  <c r="I377" i="2" s="1"/>
  <c r="F378" i="2"/>
  <c r="I378" i="2" s="1"/>
  <c r="F379" i="2"/>
  <c r="I379" i="2" s="1"/>
  <c r="F380" i="2"/>
  <c r="I380" i="2" s="1"/>
  <c r="F381" i="2"/>
  <c r="I381" i="2" s="1"/>
  <c r="F382" i="2"/>
  <c r="I382" i="2" s="1"/>
  <c r="F383" i="2"/>
  <c r="I383" i="2" s="1"/>
  <c r="F384" i="2"/>
  <c r="I384" i="2" s="1"/>
  <c r="F385" i="2"/>
  <c r="I385" i="2" s="1"/>
  <c r="F386" i="2"/>
  <c r="I386" i="2" s="1"/>
  <c r="F387" i="2"/>
  <c r="I387" i="2" s="1"/>
  <c r="F388" i="2"/>
  <c r="I388" i="2" s="1"/>
  <c r="F389" i="2"/>
  <c r="I389" i="2" s="1"/>
  <c r="F390" i="2"/>
  <c r="I390" i="2" s="1"/>
  <c r="F391" i="2"/>
  <c r="I391" i="2" s="1"/>
  <c r="F392" i="2"/>
  <c r="I392" i="2" s="1"/>
  <c r="F393" i="2"/>
  <c r="I393" i="2" s="1"/>
  <c r="F394" i="2"/>
  <c r="I394" i="2" s="1"/>
  <c r="F395" i="2"/>
  <c r="I395" i="2" s="1"/>
  <c r="F396" i="2"/>
  <c r="I396" i="2" s="1"/>
  <c r="F397" i="2"/>
  <c r="I397" i="2" s="1"/>
  <c r="F398" i="2"/>
  <c r="I398" i="2" s="1"/>
  <c r="F399" i="2"/>
  <c r="I399" i="2" s="1"/>
  <c r="F400" i="2"/>
  <c r="I400" i="2" s="1"/>
  <c r="F401" i="2"/>
  <c r="I401" i="2" s="1"/>
  <c r="F402" i="2"/>
  <c r="I402" i="2" s="1"/>
  <c r="F403" i="2"/>
  <c r="I403" i="2" s="1"/>
  <c r="F404" i="2"/>
  <c r="I404" i="2" s="1"/>
  <c r="F405" i="2"/>
  <c r="I405" i="2" s="1"/>
  <c r="F406" i="2"/>
  <c r="I406" i="2" s="1"/>
  <c r="F407" i="2"/>
  <c r="I407" i="2" s="1"/>
  <c r="F408" i="2"/>
  <c r="I408" i="2" s="1"/>
  <c r="F409" i="2"/>
  <c r="I409" i="2" s="1"/>
  <c r="F410" i="2"/>
  <c r="I410" i="2" s="1"/>
  <c r="F411" i="2"/>
  <c r="I411" i="2" s="1"/>
  <c r="F412" i="2"/>
  <c r="I412" i="2" s="1"/>
  <c r="F413" i="2"/>
  <c r="I413" i="2" s="1"/>
  <c r="F414" i="2"/>
  <c r="I414" i="2" s="1"/>
  <c r="F415" i="2"/>
  <c r="I415" i="2" s="1"/>
  <c r="F416" i="2"/>
  <c r="I416" i="2" s="1"/>
  <c r="F417" i="2"/>
  <c r="I417" i="2" s="1"/>
  <c r="F418" i="2"/>
  <c r="I418" i="2" s="1"/>
  <c r="F419" i="2"/>
  <c r="I419" i="2" s="1"/>
  <c r="F420" i="2"/>
  <c r="I420" i="2" s="1"/>
  <c r="F421" i="2"/>
  <c r="I421" i="2" s="1"/>
  <c r="F422" i="2"/>
  <c r="I422" i="2" s="1"/>
  <c r="F423" i="2"/>
  <c r="I423" i="2" s="1"/>
  <c r="F424" i="2"/>
  <c r="I424" i="2" s="1"/>
  <c r="F425" i="2"/>
  <c r="I425" i="2" s="1"/>
  <c r="F426" i="2"/>
  <c r="I426" i="2" s="1"/>
  <c r="F427" i="2"/>
  <c r="I427" i="2" s="1"/>
  <c r="F428" i="2"/>
  <c r="I428" i="2" s="1"/>
  <c r="F429" i="2"/>
  <c r="I429" i="2" s="1"/>
  <c r="F430" i="2"/>
  <c r="I430" i="2" s="1"/>
  <c r="F431" i="2"/>
  <c r="I431" i="2" s="1"/>
  <c r="F432" i="2"/>
  <c r="I432" i="2" s="1"/>
  <c r="F433" i="2"/>
  <c r="I433" i="2" s="1"/>
  <c r="F434" i="2"/>
  <c r="I434" i="2" s="1"/>
  <c r="F435" i="2"/>
  <c r="I435" i="2" s="1"/>
  <c r="F436" i="2"/>
  <c r="I436" i="2" s="1"/>
  <c r="F437" i="2"/>
  <c r="I437" i="2" s="1"/>
  <c r="F438" i="2"/>
  <c r="I438" i="2" s="1"/>
  <c r="F439" i="2"/>
  <c r="I439" i="2" s="1"/>
  <c r="F440" i="2"/>
  <c r="I440" i="2" s="1"/>
  <c r="F441" i="2"/>
  <c r="I441" i="2" s="1"/>
  <c r="F442" i="2"/>
  <c r="I442" i="2" s="1"/>
  <c r="F443" i="2"/>
  <c r="I443" i="2" s="1"/>
  <c r="F444" i="2"/>
  <c r="I444" i="2" s="1"/>
  <c r="F445" i="2"/>
  <c r="I445" i="2" s="1"/>
  <c r="F446" i="2"/>
  <c r="I446" i="2" s="1"/>
  <c r="F447" i="2"/>
  <c r="I447" i="2" s="1"/>
  <c r="F448" i="2"/>
  <c r="I448" i="2" s="1"/>
  <c r="F449" i="2"/>
  <c r="I449" i="2" s="1"/>
  <c r="F450" i="2"/>
  <c r="I450" i="2" s="1"/>
  <c r="F451" i="2"/>
  <c r="I451" i="2" s="1"/>
  <c r="F452" i="2"/>
  <c r="I452" i="2" s="1"/>
  <c r="F453" i="2"/>
  <c r="I453" i="2" s="1"/>
  <c r="F454" i="2"/>
  <c r="I454" i="2" s="1"/>
  <c r="F455" i="2"/>
  <c r="I455" i="2" s="1"/>
  <c r="F456" i="2"/>
  <c r="I456" i="2" s="1"/>
  <c r="F457" i="2"/>
  <c r="I457" i="2" s="1"/>
  <c r="F458" i="2"/>
  <c r="I458" i="2" s="1"/>
  <c r="F459" i="2"/>
  <c r="I459" i="2" s="1"/>
  <c r="F460" i="2"/>
  <c r="I460" i="2" s="1"/>
  <c r="F461" i="2"/>
  <c r="I461" i="2" s="1"/>
  <c r="F462" i="2"/>
  <c r="I462" i="2" s="1"/>
  <c r="F463" i="2"/>
  <c r="I463" i="2" s="1"/>
  <c r="F464" i="2"/>
  <c r="I464" i="2" s="1"/>
  <c r="F465" i="2"/>
  <c r="I465" i="2" s="1"/>
  <c r="F466" i="2"/>
  <c r="I466" i="2" s="1"/>
  <c r="F467" i="2"/>
  <c r="I467" i="2" s="1"/>
  <c r="F468" i="2"/>
  <c r="I468" i="2" s="1"/>
  <c r="F469" i="2"/>
  <c r="I469" i="2" s="1"/>
  <c r="F470" i="2"/>
  <c r="I470" i="2" s="1"/>
  <c r="F471" i="2"/>
  <c r="I471" i="2" s="1"/>
  <c r="F472" i="2"/>
  <c r="I472" i="2" s="1"/>
  <c r="F473" i="2"/>
  <c r="I473" i="2" s="1"/>
  <c r="F474" i="2"/>
  <c r="I474" i="2" s="1"/>
  <c r="F475" i="2"/>
  <c r="I475" i="2" s="1"/>
  <c r="F476" i="2"/>
  <c r="I476" i="2" s="1"/>
  <c r="F477" i="2"/>
  <c r="I477" i="2" s="1"/>
  <c r="F478" i="2"/>
  <c r="I478" i="2" s="1"/>
  <c r="F479" i="2"/>
  <c r="I479" i="2" s="1"/>
  <c r="F480" i="2"/>
  <c r="I480" i="2" s="1"/>
  <c r="F481" i="2"/>
  <c r="I481" i="2" s="1"/>
  <c r="F482" i="2"/>
  <c r="I482" i="2" s="1"/>
  <c r="F483" i="2"/>
  <c r="I483" i="2" s="1"/>
  <c r="F484" i="2"/>
  <c r="I484" i="2" s="1"/>
  <c r="F485" i="2"/>
  <c r="I485" i="2" s="1"/>
  <c r="F486" i="2"/>
  <c r="I486" i="2" s="1"/>
  <c r="F487" i="2"/>
  <c r="I487" i="2" s="1"/>
  <c r="F488" i="2"/>
  <c r="I488" i="2" s="1"/>
  <c r="F489" i="2"/>
  <c r="I489" i="2" s="1"/>
  <c r="F490" i="2"/>
  <c r="I490" i="2" s="1"/>
  <c r="F491" i="2"/>
  <c r="I491" i="2" s="1"/>
  <c r="F492" i="2"/>
  <c r="I492" i="2" s="1"/>
  <c r="F493" i="2"/>
  <c r="I493" i="2" s="1"/>
  <c r="F494" i="2"/>
  <c r="I494" i="2" s="1"/>
  <c r="F495" i="2"/>
  <c r="I495" i="2" s="1"/>
  <c r="F496" i="2"/>
  <c r="I496" i="2" s="1"/>
  <c r="F497" i="2"/>
  <c r="I497" i="2" s="1"/>
  <c r="F498" i="2"/>
  <c r="I498" i="2" s="1"/>
  <c r="F499" i="2"/>
  <c r="I499" i="2" s="1"/>
  <c r="F500" i="2"/>
  <c r="I500" i="2" s="1"/>
  <c r="F501" i="2"/>
  <c r="I501" i="2" s="1"/>
  <c r="F502" i="2"/>
  <c r="I502" i="2" s="1"/>
  <c r="F503" i="2"/>
  <c r="I503" i="2" s="1"/>
  <c r="F504" i="2"/>
  <c r="I504" i="2" s="1"/>
  <c r="F505" i="2"/>
  <c r="I505" i="2" s="1"/>
  <c r="F506" i="2"/>
  <c r="I506" i="2" s="1"/>
  <c r="F507" i="2"/>
  <c r="I507" i="2" s="1"/>
  <c r="F508" i="2"/>
  <c r="I508" i="2" s="1"/>
  <c r="F509" i="2"/>
  <c r="I509" i="2" s="1"/>
  <c r="F510" i="2"/>
  <c r="I510" i="2" s="1"/>
  <c r="F511" i="2"/>
  <c r="I511" i="2" s="1"/>
  <c r="F512" i="2"/>
  <c r="I512" i="2" s="1"/>
  <c r="F513" i="2"/>
  <c r="I513" i="2" s="1"/>
  <c r="F514" i="2"/>
  <c r="I514" i="2" s="1"/>
  <c r="F515" i="2"/>
  <c r="I515" i="2" s="1"/>
  <c r="F516" i="2"/>
  <c r="I516" i="2" s="1"/>
  <c r="F517" i="2"/>
  <c r="I517" i="2" s="1"/>
  <c r="F518" i="2"/>
  <c r="I518" i="2" s="1"/>
  <c r="F519" i="2"/>
  <c r="I519" i="2" s="1"/>
  <c r="F520" i="2"/>
  <c r="I520" i="2" s="1"/>
  <c r="F521" i="2"/>
  <c r="I521" i="2" s="1"/>
  <c r="F522" i="2"/>
  <c r="I522" i="2" s="1"/>
  <c r="F523" i="2"/>
  <c r="I523" i="2" s="1"/>
  <c r="F524" i="2"/>
  <c r="I524" i="2" s="1"/>
  <c r="F525" i="2"/>
  <c r="I525" i="2" s="1"/>
  <c r="F526" i="2"/>
  <c r="I526" i="2" s="1"/>
  <c r="F527" i="2"/>
  <c r="I527" i="2" s="1"/>
  <c r="F528" i="2"/>
  <c r="I528" i="2" s="1"/>
  <c r="F529" i="2"/>
  <c r="I529" i="2" s="1"/>
  <c r="F530" i="2"/>
  <c r="I530" i="2" s="1"/>
  <c r="F531" i="2"/>
  <c r="I531" i="2" s="1"/>
  <c r="F532" i="2"/>
  <c r="I532" i="2" s="1"/>
  <c r="F533" i="2"/>
  <c r="I533" i="2" s="1"/>
  <c r="F534" i="2"/>
  <c r="I534" i="2" s="1"/>
  <c r="F535" i="2"/>
  <c r="I535" i="2" s="1"/>
  <c r="F536" i="2"/>
  <c r="I536" i="2" s="1"/>
  <c r="F537" i="2"/>
  <c r="I537" i="2" s="1"/>
  <c r="F538" i="2"/>
  <c r="I538" i="2" s="1"/>
  <c r="F539" i="2"/>
  <c r="I539" i="2" s="1"/>
  <c r="F540" i="2"/>
  <c r="I540" i="2" s="1"/>
  <c r="F541" i="2"/>
  <c r="I541" i="2" s="1"/>
  <c r="F542" i="2"/>
  <c r="I542" i="2" s="1"/>
  <c r="F543" i="2"/>
  <c r="I543" i="2" s="1"/>
  <c r="F544" i="2"/>
  <c r="I544" i="2" s="1"/>
  <c r="F545" i="2"/>
  <c r="I545" i="2" s="1"/>
  <c r="F546" i="2"/>
  <c r="I546" i="2" s="1"/>
  <c r="F547" i="2"/>
  <c r="I547" i="2" s="1"/>
  <c r="F548" i="2"/>
  <c r="I548" i="2" s="1"/>
  <c r="F549" i="2"/>
  <c r="I549" i="2" s="1"/>
  <c r="F550" i="2"/>
  <c r="I550" i="2" s="1"/>
  <c r="F551" i="2"/>
  <c r="I551" i="2" s="1"/>
  <c r="F552" i="2"/>
  <c r="I552" i="2" s="1"/>
  <c r="F553" i="2"/>
  <c r="I553" i="2" s="1"/>
  <c r="F554" i="2"/>
  <c r="I554" i="2" s="1"/>
  <c r="F555" i="2"/>
  <c r="I555" i="2" s="1"/>
  <c r="F556" i="2"/>
  <c r="I556" i="2" s="1"/>
  <c r="F557" i="2"/>
  <c r="I557" i="2" s="1"/>
  <c r="F558" i="2"/>
  <c r="I558" i="2" s="1"/>
  <c r="F559" i="2"/>
  <c r="I559" i="2" s="1"/>
  <c r="F560" i="2"/>
  <c r="I560" i="2" s="1"/>
  <c r="F561" i="2"/>
  <c r="I561" i="2" s="1"/>
  <c r="F562" i="2"/>
  <c r="I562" i="2" s="1"/>
  <c r="F563" i="2"/>
  <c r="I563" i="2" s="1"/>
  <c r="F564" i="2"/>
  <c r="I564" i="2" s="1"/>
  <c r="F565" i="2"/>
  <c r="I565" i="2" s="1"/>
  <c r="F566" i="2"/>
  <c r="I566" i="2" s="1"/>
  <c r="F567" i="2"/>
  <c r="I567" i="2" s="1"/>
  <c r="F568" i="2"/>
  <c r="I568" i="2" s="1"/>
  <c r="F569" i="2"/>
  <c r="I569" i="2" s="1"/>
  <c r="F570" i="2"/>
  <c r="I570" i="2" s="1"/>
  <c r="F571" i="2"/>
  <c r="I571" i="2" s="1"/>
  <c r="F572" i="2"/>
  <c r="I572" i="2" s="1"/>
  <c r="F573" i="2"/>
  <c r="I573" i="2" s="1"/>
  <c r="F574" i="2"/>
  <c r="I574" i="2" s="1"/>
  <c r="F575" i="2"/>
  <c r="I575" i="2" s="1"/>
  <c r="F576" i="2"/>
  <c r="I576" i="2" s="1"/>
  <c r="F577" i="2"/>
  <c r="I577" i="2" s="1"/>
  <c r="F578" i="2"/>
  <c r="I578" i="2" s="1"/>
  <c r="F579" i="2"/>
  <c r="I579" i="2" s="1"/>
  <c r="F580" i="2"/>
  <c r="I580" i="2" s="1"/>
  <c r="F581" i="2"/>
  <c r="I581" i="2" s="1"/>
  <c r="F582" i="2"/>
  <c r="I582" i="2" s="1"/>
  <c r="F583" i="2"/>
  <c r="I583" i="2" s="1"/>
  <c r="F584" i="2"/>
  <c r="I584" i="2" s="1"/>
  <c r="F585" i="2"/>
  <c r="I585" i="2" s="1"/>
  <c r="F586" i="2"/>
  <c r="I586" i="2" s="1"/>
  <c r="F587" i="2"/>
  <c r="I587" i="2" s="1"/>
  <c r="F588" i="2"/>
  <c r="I588" i="2" s="1"/>
  <c r="F589" i="2"/>
  <c r="I589" i="2" s="1"/>
  <c r="F590" i="2"/>
  <c r="I590" i="2" s="1"/>
  <c r="F591" i="2"/>
  <c r="I591" i="2" s="1"/>
  <c r="F592" i="2"/>
  <c r="I592" i="2" s="1"/>
  <c r="F593" i="2"/>
  <c r="I593" i="2" s="1"/>
  <c r="F594" i="2"/>
  <c r="I594" i="2" s="1"/>
  <c r="F595" i="2"/>
  <c r="I595" i="2" s="1"/>
  <c r="F596" i="2"/>
  <c r="I596" i="2" s="1"/>
  <c r="F597" i="2"/>
  <c r="I597" i="2" s="1"/>
  <c r="F598" i="2"/>
  <c r="I598" i="2" s="1"/>
  <c r="F599" i="2"/>
  <c r="I599" i="2" s="1"/>
  <c r="F600" i="2"/>
  <c r="I600" i="2" s="1"/>
  <c r="F601" i="2"/>
  <c r="I601" i="2" s="1"/>
  <c r="F602" i="2"/>
  <c r="I602" i="2" s="1"/>
  <c r="F603" i="2"/>
  <c r="I603" i="2" s="1"/>
  <c r="F604" i="2"/>
  <c r="I604" i="2" s="1"/>
  <c r="F605" i="2"/>
  <c r="I605" i="2" s="1"/>
  <c r="F606" i="2"/>
  <c r="I606" i="2" s="1"/>
  <c r="F607" i="2"/>
  <c r="I607" i="2" s="1"/>
  <c r="F608" i="2"/>
  <c r="I608" i="2" s="1"/>
  <c r="F609" i="2"/>
  <c r="I609" i="2" s="1"/>
  <c r="F610" i="2"/>
  <c r="I610" i="2" s="1"/>
  <c r="F611" i="2"/>
  <c r="I611" i="2" s="1"/>
  <c r="F612" i="2"/>
  <c r="I612" i="2" s="1"/>
  <c r="F613" i="2"/>
  <c r="I613" i="2" s="1"/>
  <c r="F614" i="2"/>
  <c r="I614" i="2" s="1"/>
  <c r="F615" i="2"/>
  <c r="I615" i="2" s="1"/>
  <c r="F616" i="2"/>
  <c r="I616" i="2" s="1"/>
  <c r="F617" i="2"/>
  <c r="I617" i="2" s="1"/>
  <c r="F618" i="2"/>
  <c r="I618" i="2" s="1"/>
  <c r="F619" i="2"/>
  <c r="I619" i="2" s="1"/>
  <c r="F620" i="2"/>
  <c r="I620" i="2" s="1"/>
  <c r="F621" i="2"/>
  <c r="I621" i="2" s="1"/>
  <c r="F622" i="2"/>
  <c r="I622" i="2" s="1"/>
  <c r="F623" i="2"/>
  <c r="I623" i="2" s="1"/>
  <c r="F624" i="2"/>
  <c r="I624" i="2" s="1"/>
  <c r="F625" i="2"/>
  <c r="I625" i="2" s="1"/>
  <c r="F626" i="2"/>
  <c r="I626" i="2" s="1"/>
  <c r="F627" i="2"/>
  <c r="I627" i="2" s="1"/>
  <c r="F628" i="2"/>
  <c r="I628" i="2" s="1"/>
  <c r="F629" i="2"/>
  <c r="I629" i="2" s="1"/>
  <c r="F630" i="2"/>
  <c r="I630" i="2" s="1"/>
  <c r="F631" i="2"/>
  <c r="I631" i="2" s="1"/>
  <c r="F632" i="2"/>
  <c r="I632" i="2" s="1"/>
  <c r="F633" i="2"/>
  <c r="I633" i="2" s="1"/>
  <c r="F634" i="2"/>
  <c r="I634" i="2" s="1"/>
  <c r="F635" i="2"/>
  <c r="I635" i="2" s="1"/>
  <c r="F636" i="2"/>
  <c r="I636" i="2" s="1"/>
  <c r="F637" i="2"/>
  <c r="I637" i="2" s="1"/>
  <c r="F638" i="2"/>
  <c r="I638" i="2" s="1"/>
  <c r="F639" i="2"/>
  <c r="I639" i="2" s="1"/>
  <c r="F640" i="2"/>
  <c r="I640" i="2" s="1"/>
  <c r="F641" i="2"/>
  <c r="I641" i="2" s="1"/>
  <c r="F642" i="2"/>
  <c r="I642" i="2" s="1"/>
  <c r="F643" i="2"/>
  <c r="I643" i="2" s="1"/>
  <c r="F644" i="2"/>
  <c r="I644" i="2" s="1"/>
  <c r="F645" i="2"/>
  <c r="I645" i="2" s="1"/>
  <c r="F646" i="2"/>
  <c r="I646" i="2" s="1"/>
  <c r="F647" i="2"/>
  <c r="I647" i="2" s="1"/>
  <c r="F648" i="2"/>
  <c r="I648" i="2" s="1"/>
  <c r="F649" i="2"/>
  <c r="I649" i="2" s="1"/>
  <c r="F650" i="2"/>
  <c r="I650" i="2" s="1"/>
  <c r="F651" i="2"/>
  <c r="I651" i="2" s="1"/>
  <c r="F652" i="2"/>
  <c r="I652" i="2" s="1"/>
  <c r="F653" i="2"/>
  <c r="I653" i="2" s="1"/>
  <c r="F654" i="2"/>
  <c r="I654" i="2" s="1"/>
  <c r="F655" i="2"/>
  <c r="I655" i="2" s="1"/>
  <c r="F656" i="2"/>
  <c r="I656" i="2" s="1"/>
  <c r="F657" i="2"/>
  <c r="I657" i="2" s="1"/>
  <c r="F658" i="2"/>
  <c r="I658" i="2" s="1"/>
  <c r="F659" i="2"/>
  <c r="I659" i="2" s="1"/>
  <c r="F660" i="2"/>
  <c r="I660" i="2" s="1"/>
  <c r="F661" i="2"/>
  <c r="I661" i="2" s="1"/>
  <c r="F662" i="2"/>
  <c r="I662" i="2" s="1"/>
  <c r="F663" i="2"/>
  <c r="I663" i="2" s="1"/>
  <c r="F664" i="2"/>
  <c r="I664" i="2" s="1"/>
  <c r="F665" i="2"/>
  <c r="I665" i="2" s="1"/>
  <c r="F666" i="2"/>
  <c r="I666" i="2" s="1"/>
  <c r="F667" i="2"/>
  <c r="I667" i="2" s="1"/>
  <c r="F668" i="2"/>
  <c r="I668" i="2" s="1"/>
  <c r="F669" i="2"/>
  <c r="I669" i="2" s="1"/>
  <c r="F670" i="2"/>
  <c r="I670" i="2" s="1"/>
  <c r="F671" i="2"/>
  <c r="I671" i="2" s="1"/>
  <c r="F672" i="2"/>
  <c r="I672" i="2" s="1"/>
  <c r="F673" i="2"/>
  <c r="I673" i="2" s="1"/>
  <c r="F674" i="2"/>
  <c r="I674" i="2" s="1"/>
  <c r="F675" i="2"/>
  <c r="I675" i="2" s="1"/>
  <c r="F676" i="2"/>
  <c r="I676" i="2" s="1"/>
  <c r="F677" i="2"/>
  <c r="I677" i="2" s="1"/>
  <c r="F678" i="2"/>
  <c r="I678" i="2" s="1"/>
  <c r="F679" i="2"/>
  <c r="I679" i="2" s="1"/>
  <c r="F680" i="2"/>
  <c r="I680" i="2" s="1"/>
  <c r="F681" i="2"/>
  <c r="I681" i="2" s="1"/>
  <c r="F682" i="2"/>
  <c r="I682" i="2" s="1"/>
  <c r="F683" i="2"/>
  <c r="I683" i="2" s="1"/>
  <c r="F684" i="2"/>
  <c r="I684" i="2" s="1"/>
  <c r="F685" i="2"/>
  <c r="I685" i="2" s="1"/>
  <c r="F686" i="2"/>
  <c r="I686" i="2" s="1"/>
  <c r="F687" i="2"/>
  <c r="I687" i="2" s="1"/>
  <c r="F688" i="2"/>
  <c r="I688" i="2" s="1"/>
  <c r="F689" i="2"/>
  <c r="I689" i="2" s="1"/>
  <c r="F690" i="2"/>
  <c r="I690" i="2" s="1"/>
  <c r="F691" i="2"/>
  <c r="I691" i="2" s="1"/>
  <c r="F692" i="2"/>
  <c r="I692" i="2" s="1"/>
  <c r="F693" i="2"/>
  <c r="I693" i="2" s="1"/>
  <c r="F694" i="2"/>
  <c r="I694" i="2" s="1"/>
  <c r="F695" i="2"/>
  <c r="I695" i="2" s="1"/>
  <c r="F696" i="2"/>
  <c r="I696" i="2" s="1"/>
  <c r="F697" i="2"/>
  <c r="I697" i="2" s="1"/>
  <c r="F698" i="2"/>
  <c r="I698" i="2" s="1"/>
  <c r="F699" i="2"/>
  <c r="I699" i="2" s="1"/>
  <c r="F700" i="2"/>
  <c r="I700" i="2" s="1"/>
  <c r="F701" i="2"/>
  <c r="I701" i="2" s="1"/>
  <c r="F702" i="2"/>
  <c r="I702" i="2" s="1"/>
  <c r="F703" i="2"/>
  <c r="I703" i="2" s="1"/>
  <c r="F704" i="2"/>
  <c r="I704" i="2" s="1"/>
  <c r="F705" i="2"/>
  <c r="I705" i="2" s="1"/>
  <c r="F706" i="2"/>
  <c r="I706" i="2" s="1"/>
  <c r="F707" i="2"/>
  <c r="I707" i="2" s="1"/>
  <c r="F708" i="2"/>
  <c r="I708" i="2" s="1"/>
  <c r="F709" i="2"/>
  <c r="I709" i="2" s="1"/>
  <c r="F710" i="2"/>
  <c r="I710" i="2" s="1"/>
  <c r="F711" i="2"/>
  <c r="I711" i="2" s="1"/>
  <c r="F712" i="2"/>
  <c r="I712" i="2" s="1"/>
  <c r="F713" i="2"/>
  <c r="I713" i="2" s="1"/>
  <c r="F714" i="2"/>
  <c r="I714" i="2" s="1"/>
  <c r="F715" i="2"/>
  <c r="I715" i="2" s="1"/>
  <c r="F716" i="2"/>
  <c r="I716" i="2" s="1"/>
  <c r="F717" i="2"/>
  <c r="I717" i="2" s="1"/>
  <c r="F718" i="2"/>
  <c r="I718" i="2" s="1"/>
  <c r="F719" i="2"/>
  <c r="I719" i="2" s="1"/>
  <c r="F720" i="2"/>
  <c r="I720" i="2" s="1"/>
  <c r="F721" i="2"/>
  <c r="I721" i="2" s="1"/>
  <c r="F722" i="2"/>
  <c r="I722" i="2" s="1"/>
  <c r="F723" i="2"/>
  <c r="I723" i="2" s="1"/>
  <c r="F724" i="2"/>
  <c r="I724" i="2" s="1"/>
  <c r="F725" i="2"/>
  <c r="I725" i="2" s="1"/>
  <c r="F726" i="2"/>
  <c r="I726" i="2" s="1"/>
  <c r="F727" i="2"/>
  <c r="I727" i="2" s="1"/>
  <c r="F728" i="2"/>
  <c r="I728" i="2" s="1"/>
  <c r="F729" i="2"/>
  <c r="I729" i="2" s="1"/>
  <c r="F730" i="2"/>
  <c r="I730" i="2" s="1"/>
  <c r="F731" i="2"/>
  <c r="I731" i="2" s="1"/>
  <c r="F732" i="2"/>
  <c r="I732" i="2" s="1"/>
  <c r="F733" i="2"/>
  <c r="I733" i="2" s="1"/>
  <c r="F734" i="2"/>
  <c r="I734" i="2" s="1"/>
  <c r="F735" i="2"/>
  <c r="I735" i="2" s="1"/>
  <c r="F736" i="2"/>
  <c r="I736" i="2" s="1"/>
  <c r="F737" i="2"/>
  <c r="I737" i="2" s="1"/>
  <c r="F738" i="2"/>
  <c r="I738" i="2" s="1"/>
  <c r="F739" i="2"/>
  <c r="I739" i="2" s="1"/>
  <c r="F740" i="2"/>
  <c r="I740" i="2" s="1"/>
  <c r="F741" i="2"/>
  <c r="I741" i="2" s="1"/>
  <c r="F742" i="2"/>
  <c r="I742" i="2" s="1"/>
  <c r="F743" i="2"/>
  <c r="I743" i="2" s="1"/>
  <c r="F744" i="2"/>
  <c r="I744" i="2" s="1"/>
  <c r="F745" i="2"/>
  <c r="I745" i="2" s="1"/>
  <c r="F746" i="2"/>
  <c r="I746" i="2" s="1"/>
  <c r="F747" i="2"/>
  <c r="I747" i="2" s="1"/>
  <c r="F748" i="2"/>
  <c r="I748" i="2" s="1"/>
  <c r="F749" i="2"/>
  <c r="I749" i="2" s="1"/>
  <c r="F750" i="2"/>
  <c r="I750" i="2" s="1"/>
  <c r="F751" i="2"/>
  <c r="I751" i="2" s="1"/>
  <c r="F752" i="2"/>
  <c r="I752" i="2" s="1"/>
  <c r="F753" i="2"/>
  <c r="I753" i="2" s="1"/>
  <c r="F754" i="2"/>
  <c r="I754" i="2" s="1"/>
  <c r="F755" i="2"/>
  <c r="I755" i="2" s="1"/>
  <c r="F756" i="2"/>
  <c r="I756" i="2" s="1"/>
  <c r="F757" i="2"/>
  <c r="I757" i="2" s="1"/>
  <c r="F758" i="2"/>
  <c r="I758" i="2" s="1"/>
  <c r="F759" i="2"/>
  <c r="I759" i="2" s="1"/>
  <c r="F760" i="2"/>
  <c r="I760" i="2" s="1"/>
  <c r="F761" i="2"/>
  <c r="I761" i="2" s="1"/>
  <c r="F762" i="2"/>
  <c r="I762" i="2" s="1"/>
  <c r="F763" i="2"/>
  <c r="I763" i="2" s="1"/>
  <c r="F764" i="2"/>
  <c r="I764" i="2" s="1"/>
  <c r="F765" i="2"/>
  <c r="I765" i="2" s="1"/>
  <c r="F766" i="2"/>
  <c r="I766" i="2" s="1"/>
  <c r="F767" i="2"/>
  <c r="I767" i="2" s="1"/>
  <c r="F768" i="2"/>
  <c r="I768" i="2" s="1"/>
  <c r="F769" i="2"/>
  <c r="I769" i="2" s="1"/>
  <c r="F770" i="2"/>
  <c r="I770" i="2" s="1"/>
  <c r="F771" i="2"/>
  <c r="I771" i="2" s="1"/>
  <c r="F772" i="2"/>
  <c r="I772" i="2" s="1"/>
  <c r="F773" i="2"/>
  <c r="I773" i="2" s="1"/>
  <c r="F774" i="2"/>
  <c r="I774" i="2" s="1"/>
  <c r="F775" i="2"/>
  <c r="I775" i="2" s="1"/>
  <c r="F776" i="2"/>
  <c r="I776" i="2" s="1"/>
  <c r="F777" i="2"/>
  <c r="I777" i="2" s="1"/>
  <c r="F778" i="2"/>
  <c r="I778" i="2" s="1"/>
  <c r="F779" i="2"/>
  <c r="I779" i="2" s="1"/>
  <c r="F780" i="2"/>
  <c r="I780" i="2" s="1"/>
  <c r="F781" i="2"/>
  <c r="I781" i="2" s="1"/>
  <c r="F782" i="2"/>
  <c r="I782" i="2" s="1"/>
  <c r="F783" i="2"/>
  <c r="I783" i="2" s="1"/>
  <c r="F784" i="2"/>
  <c r="I784" i="2" s="1"/>
  <c r="F785" i="2"/>
  <c r="I785" i="2" s="1"/>
  <c r="F786" i="2"/>
  <c r="I786" i="2" s="1"/>
  <c r="F787" i="2"/>
  <c r="I787" i="2" s="1"/>
  <c r="F788" i="2"/>
  <c r="I788" i="2" s="1"/>
  <c r="F789" i="2"/>
  <c r="I789" i="2" s="1"/>
  <c r="F790" i="2"/>
  <c r="I790" i="2" s="1"/>
  <c r="F791" i="2"/>
  <c r="I791" i="2" s="1"/>
  <c r="F792" i="2"/>
  <c r="I792" i="2" s="1"/>
  <c r="F793" i="2"/>
  <c r="I793" i="2" s="1"/>
  <c r="F794" i="2"/>
  <c r="I794" i="2" s="1"/>
  <c r="F795" i="2"/>
  <c r="I795" i="2" s="1"/>
  <c r="F796" i="2"/>
  <c r="I796" i="2" s="1"/>
  <c r="F797" i="2"/>
  <c r="I797" i="2" s="1"/>
  <c r="F798" i="2"/>
  <c r="I798" i="2" s="1"/>
  <c r="F799" i="2"/>
  <c r="I799" i="2" s="1"/>
  <c r="F800" i="2"/>
  <c r="I800" i="2" s="1"/>
  <c r="F801" i="2"/>
  <c r="I801" i="2" s="1"/>
  <c r="F802" i="2"/>
  <c r="I802" i="2" s="1"/>
  <c r="F803" i="2"/>
  <c r="I803" i="2" s="1"/>
  <c r="F804" i="2"/>
  <c r="I804" i="2" s="1"/>
  <c r="F805" i="2"/>
  <c r="I805" i="2" s="1"/>
  <c r="F806" i="2"/>
  <c r="I806" i="2" s="1"/>
  <c r="F807" i="2"/>
  <c r="I807" i="2" s="1"/>
  <c r="F808" i="2"/>
  <c r="I808" i="2" s="1"/>
  <c r="F809" i="2"/>
  <c r="I809" i="2" s="1"/>
  <c r="F810" i="2"/>
  <c r="I810" i="2" s="1"/>
  <c r="F811" i="2"/>
  <c r="I811" i="2" s="1"/>
  <c r="F812" i="2"/>
  <c r="I812" i="2" s="1"/>
  <c r="F813" i="2"/>
  <c r="I813" i="2" s="1"/>
  <c r="F814" i="2"/>
  <c r="I814" i="2" s="1"/>
  <c r="F815" i="2"/>
  <c r="I815" i="2" s="1"/>
  <c r="F816" i="2"/>
  <c r="I816" i="2" s="1"/>
  <c r="F817" i="2"/>
  <c r="I817" i="2" s="1"/>
  <c r="F818" i="2"/>
  <c r="I818" i="2" s="1"/>
  <c r="F819" i="2"/>
  <c r="I819" i="2" s="1"/>
  <c r="F820" i="2"/>
  <c r="I820" i="2" s="1"/>
  <c r="F821" i="2"/>
  <c r="I821" i="2" s="1"/>
  <c r="F822" i="2"/>
  <c r="I822" i="2" s="1"/>
  <c r="F823" i="2"/>
  <c r="I823" i="2" s="1"/>
  <c r="F824" i="2"/>
  <c r="I824" i="2" s="1"/>
  <c r="F825" i="2"/>
  <c r="I825" i="2" s="1"/>
  <c r="F826" i="2"/>
  <c r="I826" i="2" s="1"/>
  <c r="F827" i="2"/>
  <c r="I827" i="2" s="1"/>
  <c r="F828" i="2"/>
  <c r="I828" i="2" s="1"/>
  <c r="F829" i="2"/>
  <c r="I829" i="2" s="1"/>
  <c r="F830" i="2"/>
  <c r="I830" i="2" s="1"/>
  <c r="F831" i="2"/>
  <c r="I831" i="2" s="1"/>
  <c r="F832" i="2"/>
  <c r="I832" i="2" s="1"/>
  <c r="F833" i="2"/>
  <c r="I833" i="2" s="1"/>
  <c r="F834" i="2"/>
  <c r="I834" i="2" s="1"/>
  <c r="F835" i="2"/>
  <c r="I835" i="2" s="1"/>
  <c r="F836" i="2"/>
  <c r="I836" i="2" s="1"/>
  <c r="F837" i="2"/>
  <c r="I837" i="2" s="1"/>
  <c r="F838" i="2"/>
  <c r="I838" i="2" s="1"/>
  <c r="F839" i="2"/>
  <c r="I839" i="2" s="1"/>
  <c r="F840" i="2"/>
  <c r="I840" i="2" s="1"/>
  <c r="F841" i="2"/>
  <c r="I841" i="2" s="1"/>
  <c r="F842" i="2"/>
  <c r="I842" i="2" s="1"/>
  <c r="F843" i="2"/>
  <c r="I843" i="2" s="1"/>
  <c r="F844" i="2"/>
  <c r="I844" i="2" s="1"/>
  <c r="F845" i="2"/>
  <c r="I845" i="2" s="1"/>
  <c r="F846" i="2"/>
  <c r="I846" i="2" s="1"/>
  <c r="F847" i="2"/>
  <c r="I847" i="2" s="1"/>
  <c r="F848" i="2"/>
  <c r="I848" i="2" s="1"/>
  <c r="F849" i="2"/>
  <c r="I849" i="2" s="1"/>
  <c r="F850" i="2"/>
  <c r="I850" i="2" s="1"/>
  <c r="F851" i="2"/>
  <c r="I851" i="2" s="1"/>
  <c r="F852" i="2"/>
  <c r="I852" i="2" s="1"/>
  <c r="F853" i="2"/>
  <c r="I853" i="2" s="1"/>
  <c r="F854" i="2"/>
  <c r="I854" i="2" s="1"/>
  <c r="F855" i="2"/>
  <c r="I855" i="2" s="1"/>
  <c r="F856" i="2"/>
  <c r="I856" i="2" s="1"/>
  <c r="F857" i="2"/>
  <c r="I857" i="2" s="1"/>
  <c r="F858" i="2"/>
  <c r="I858" i="2" s="1"/>
  <c r="F859" i="2"/>
  <c r="I859" i="2" s="1"/>
  <c r="F860" i="2"/>
  <c r="I860" i="2" s="1"/>
  <c r="F861" i="2"/>
  <c r="I861" i="2" s="1"/>
  <c r="F862" i="2"/>
  <c r="I862" i="2" s="1"/>
  <c r="F863" i="2"/>
  <c r="I863" i="2" s="1"/>
  <c r="F864" i="2"/>
  <c r="I864" i="2" s="1"/>
  <c r="F865" i="2"/>
  <c r="I865" i="2" s="1"/>
  <c r="F866" i="2"/>
  <c r="I866" i="2" s="1"/>
  <c r="F867" i="2"/>
  <c r="I867" i="2" s="1"/>
  <c r="F868" i="2"/>
  <c r="I868" i="2" s="1"/>
  <c r="F869" i="2"/>
  <c r="I869" i="2" s="1"/>
  <c r="F870" i="2"/>
  <c r="I870" i="2" s="1"/>
  <c r="F871" i="2"/>
  <c r="I871" i="2" s="1"/>
  <c r="F872" i="2"/>
  <c r="I872" i="2" s="1"/>
  <c r="F873" i="2"/>
  <c r="I873" i="2" s="1"/>
  <c r="F874" i="2"/>
  <c r="I874" i="2" s="1"/>
  <c r="F875" i="2"/>
  <c r="I875" i="2" s="1"/>
  <c r="F876" i="2"/>
  <c r="I876" i="2" s="1"/>
  <c r="F877" i="2"/>
  <c r="I877" i="2" s="1"/>
  <c r="F878" i="2"/>
  <c r="I878" i="2" s="1"/>
  <c r="F879" i="2"/>
  <c r="I879" i="2" s="1"/>
  <c r="F880" i="2"/>
  <c r="I880" i="2" s="1"/>
  <c r="F881" i="2"/>
  <c r="I881" i="2" s="1"/>
  <c r="F882" i="2"/>
  <c r="I882" i="2" s="1"/>
  <c r="F883" i="2"/>
  <c r="I883" i="2" s="1"/>
  <c r="F884" i="2"/>
  <c r="I884" i="2" s="1"/>
  <c r="F885" i="2"/>
  <c r="I885" i="2" s="1"/>
  <c r="F886" i="2"/>
  <c r="I886" i="2" s="1"/>
  <c r="F887" i="2"/>
  <c r="I887" i="2" s="1"/>
  <c r="F888" i="2"/>
  <c r="I888" i="2" s="1"/>
  <c r="F889" i="2"/>
  <c r="I889" i="2" s="1"/>
  <c r="F890" i="2"/>
  <c r="I890" i="2" s="1"/>
  <c r="F891" i="2"/>
  <c r="I891" i="2" s="1"/>
  <c r="F892" i="2"/>
  <c r="I892" i="2" s="1"/>
  <c r="F893" i="2"/>
  <c r="I893" i="2" s="1"/>
  <c r="F894" i="2"/>
  <c r="I894" i="2" s="1"/>
  <c r="F895" i="2"/>
  <c r="I895" i="2" s="1"/>
  <c r="F896" i="2"/>
  <c r="I896" i="2" s="1"/>
  <c r="F897" i="2"/>
  <c r="I897" i="2" s="1"/>
  <c r="F898" i="2"/>
  <c r="I898" i="2" s="1"/>
  <c r="F899" i="2"/>
  <c r="I899" i="2" s="1"/>
  <c r="F900" i="2"/>
  <c r="I900" i="2" s="1"/>
  <c r="F901" i="2"/>
  <c r="I901" i="2" s="1"/>
  <c r="F902" i="2"/>
  <c r="I902" i="2" s="1"/>
  <c r="F903" i="2"/>
  <c r="I903" i="2" s="1"/>
  <c r="F904" i="2"/>
  <c r="I904" i="2" s="1"/>
  <c r="F905" i="2"/>
  <c r="I905" i="2" s="1"/>
  <c r="F906" i="2"/>
  <c r="I906" i="2" s="1"/>
  <c r="F907" i="2"/>
  <c r="I907" i="2" s="1"/>
  <c r="F908" i="2"/>
  <c r="I908" i="2" s="1"/>
  <c r="F909" i="2"/>
  <c r="I909" i="2" s="1"/>
  <c r="F910" i="2"/>
  <c r="I910" i="2" s="1"/>
  <c r="F911" i="2"/>
  <c r="I911" i="2" s="1"/>
  <c r="F912" i="2"/>
  <c r="I912" i="2" s="1"/>
  <c r="F913" i="2"/>
  <c r="I913" i="2" s="1"/>
  <c r="F914" i="2"/>
  <c r="I914" i="2" s="1"/>
  <c r="F915" i="2"/>
  <c r="I915" i="2" s="1"/>
  <c r="F916" i="2"/>
  <c r="I916" i="2" s="1"/>
  <c r="F917" i="2"/>
  <c r="I917" i="2" s="1"/>
  <c r="F918" i="2"/>
  <c r="I918" i="2" s="1"/>
  <c r="F919" i="2"/>
  <c r="I919" i="2" s="1"/>
  <c r="F920" i="2"/>
  <c r="I920" i="2" s="1"/>
  <c r="F921" i="2"/>
  <c r="I921" i="2" s="1"/>
  <c r="F922" i="2"/>
  <c r="I922" i="2" s="1"/>
  <c r="F923" i="2"/>
  <c r="I923" i="2" s="1"/>
  <c r="F924" i="2"/>
  <c r="I924" i="2" s="1"/>
  <c r="F925" i="2"/>
  <c r="I925" i="2" s="1"/>
  <c r="F926" i="2"/>
  <c r="I926" i="2" s="1"/>
  <c r="F927" i="2"/>
  <c r="I927" i="2" s="1"/>
  <c r="F928" i="2"/>
  <c r="I928" i="2" s="1"/>
  <c r="F929" i="2"/>
  <c r="I929" i="2" s="1"/>
  <c r="F930" i="2"/>
  <c r="I930" i="2" s="1"/>
  <c r="F931" i="2"/>
  <c r="I931" i="2" s="1"/>
  <c r="F932" i="2"/>
  <c r="I932" i="2" s="1"/>
  <c r="F933" i="2"/>
  <c r="I933" i="2" s="1"/>
  <c r="F934" i="2"/>
  <c r="I934" i="2" s="1"/>
  <c r="F935" i="2"/>
  <c r="I935" i="2" s="1"/>
  <c r="F936" i="2"/>
  <c r="I936" i="2" s="1"/>
  <c r="F937" i="2"/>
  <c r="I937" i="2" s="1"/>
  <c r="F938" i="2"/>
  <c r="I938" i="2" s="1"/>
  <c r="F939" i="2"/>
  <c r="I939" i="2" s="1"/>
  <c r="F940" i="2"/>
  <c r="I940" i="2" s="1"/>
  <c r="F941" i="2"/>
  <c r="I941" i="2" s="1"/>
  <c r="F942" i="2"/>
  <c r="I942" i="2" s="1"/>
  <c r="F943" i="2"/>
  <c r="I943" i="2" s="1"/>
  <c r="F944" i="2"/>
  <c r="I944" i="2" s="1"/>
  <c r="F945" i="2"/>
  <c r="I945" i="2" s="1"/>
  <c r="F946" i="2"/>
  <c r="I946" i="2" s="1"/>
  <c r="F947" i="2"/>
  <c r="I947" i="2" s="1"/>
  <c r="F948" i="2"/>
  <c r="I948" i="2" s="1"/>
  <c r="F949" i="2"/>
  <c r="I949" i="2" s="1"/>
  <c r="F950" i="2"/>
  <c r="I950" i="2" s="1"/>
  <c r="F951" i="2"/>
  <c r="I951" i="2" s="1"/>
  <c r="F952" i="2"/>
  <c r="I952" i="2" s="1"/>
  <c r="F953" i="2"/>
  <c r="I953" i="2" s="1"/>
  <c r="F954" i="2"/>
  <c r="I954" i="2" s="1"/>
  <c r="F955" i="2"/>
  <c r="I955" i="2" s="1"/>
  <c r="F956" i="2"/>
  <c r="I956" i="2" s="1"/>
  <c r="F957" i="2"/>
  <c r="I957" i="2" s="1"/>
  <c r="F958" i="2"/>
  <c r="I958" i="2" s="1"/>
  <c r="F959" i="2"/>
  <c r="I959" i="2" s="1"/>
  <c r="F960" i="2"/>
  <c r="I960" i="2" s="1"/>
  <c r="F961" i="2"/>
  <c r="I961" i="2" s="1"/>
  <c r="F962" i="2"/>
  <c r="I962" i="2" s="1"/>
  <c r="F963" i="2"/>
  <c r="I963" i="2" s="1"/>
  <c r="F964" i="2"/>
  <c r="I964" i="2" s="1"/>
  <c r="F965" i="2"/>
  <c r="I965" i="2" s="1"/>
  <c r="F966" i="2"/>
  <c r="I966" i="2" s="1"/>
  <c r="F967" i="2"/>
  <c r="I967" i="2" s="1"/>
  <c r="F968" i="2"/>
  <c r="I968" i="2" s="1"/>
  <c r="F969" i="2"/>
  <c r="I969" i="2" s="1"/>
  <c r="F970" i="2"/>
  <c r="I970" i="2" s="1"/>
  <c r="F971" i="2"/>
  <c r="I971" i="2" s="1"/>
  <c r="F972" i="2"/>
  <c r="I972" i="2" s="1"/>
  <c r="F973" i="2"/>
  <c r="I973" i="2" s="1"/>
  <c r="F974" i="2"/>
  <c r="I974" i="2" s="1"/>
  <c r="F975" i="2"/>
  <c r="I975" i="2" s="1"/>
  <c r="F976" i="2"/>
  <c r="I976" i="2" s="1"/>
  <c r="F977" i="2"/>
  <c r="I977" i="2" s="1"/>
  <c r="F978" i="2"/>
  <c r="I978" i="2" s="1"/>
  <c r="F979" i="2"/>
  <c r="I979" i="2" s="1"/>
  <c r="F980" i="2"/>
  <c r="I980" i="2" s="1"/>
  <c r="F981" i="2"/>
  <c r="I981" i="2" s="1"/>
  <c r="F982" i="2"/>
  <c r="I982" i="2" s="1"/>
  <c r="F983" i="2"/>
  <c r="I983" i="2" s="1"/>
  <c r="F984" i="2"/>
  <c r="I984" i="2" s="1"/>
  <c r="F985" i="2"/>
  <c r="I985" i="2" s="1"/>
  <c r="F986" i="2"/>
  <c r="I986" i="2" s="1"/>
  <c r="F987" i="2"/>
  <c r="I987" i="2" s="1"/>
  <c r="F988" i="2"/>
  <c r="I988" i="2" s="1"/>
  <c r="F989" i="2"/>
  <c r="I989" i="2" s="1"/>
  <c r="F990" i="2"/>
  <c r="I990" i="2" s="1"/>
  <c r="F991" i="2"/>
  <c r="I991" i="2" s="1"/>
  <c r="F992" i="2"/>
  <c r="I992" i="2" s="1"/>
  <c r="F993" i="2"/>
  <c r="I993" i="2" s="1"/>
  <c r="F994" i="2"/>
  <c r="I994" i="2" s="1"/>
  <c r="F995" i="2"/>
  <c r="I995" i="2" s="1"/>
  <c r="F996" i="2"/>
  <c r="I996" i="2" s="1"/>
  <c r="F997" i="2"/>
  <c r="I997" i="2" s="1"/>
  <c r="F998" i="2"/>
  <c r="I998" i="2" s="1"/>
  <c r="F999" i="2"/>
  <c r="I999" i="2" s="1"/>
  <c r="F1000" i="2"/>
  <c r="I1000" i="2" s="1"/>
  <c r="F1001" i="2"/>
  <c r="I1001" i="2" s="1"/>
  <c r="F1002" i="2"/>
  <c r="I1002" i="2" s="1"/>
  <c r="F1003" i="2"/>
  <c r="I1003" i="2" s="1"/>
  <c r="F1004" i="2"/>
  <c r="I1004" i="2" s="1"/>
  <c r="F1005" i="2"/>
  <c r="I1005" i="2" s="1"/>
  <c r="F1006" i="2"/>
  <c r="I1006" i="2" s="1"/>
  <c r="F1007" i="2"/>
  <c r="I1007" i="2" s="1"/>
  <c r="F1008" i="2"/>
  <c r="I1008" i="2" s="1"/>
  <c r="F1009" i="2"/>
  <c r="I1009" i="2" s="1"/>
  <c r="F1010" i="2"/>
  <c r="I1010" i="2" s="1"/>
  <c r="F1011" i="2"/>
  <c r="I1011" i="2" s="1"/>
  <c r="F1012" i="2"/>
  <c r="I1012" i="2" s="1"/>
  <c r="F1013" i="2"/>
  <c r="I1013" i="2" s="1"/>
  <c r="F1014" i="2"/>
  <c r="I1014" i="2" s="1"/>
  <c r="F1015" i="2"/>
  <c r="I1015" i="2" s="1"/>
  <c r="F1016" i="2"/>
  <c r="I1016" i="2" s="1"/>
  <c r="F1017" i="2"/>
  <c r="I1017" i="2" s="1"/>
  <c r="F1018" i="2"/>
  <c r="I1018" i="2" s="1"/>
  <c r="F1019" i="2"/>
  <c r="I1019" i="2" s="1"/>
  <c r="F1020" i="2"/>
  <c r="I1020" i="2" s="1"/>
  <c r="F1021" i="2"/>
  <c r="I1021" i="2" s="1"/>
  <c r="F1022" i="2"/>
  <c r="I1022" i="2" s="1"/>
  <c r="F1023" i="2"/>
  <c r="I1023" i="2" s="1"/>
  <c r="F1024" i="2"/>
  <c r="I1024" i="2" s="1"/>
  <c r="F1025" i="2"/>
  <c r="I1025" i="2" s="1"/>
  <c r="F1026" i="2"/>
  <c r="I1026" i="2" s="1"/>
  <c r="F1027" i="2"/>
  <c r="I1027" i="2" s="1"/>
  <c r="F1028" i="2"/>
  <c r="I1028" i="2" s="1"/>
  <c r="F1029" i="2"/>
  <c r="I1029" i="2" s="1"/>
  <c r="F1030" i="2"/>
  <c r="I1030" i="2" s="1"/>
  <c r="F1031" i="2"/>
  <c r="I1031" i="2" s="1"/>
  <c r="F1032" i="2"/>
  <c r="I1032" i="2" s="1"/>
  <c r="F1033" i="2"/>
  <c r="I1033" i="2" s="1"/>
  <c r="F1034" i="2"/>
  <c r="I1034" i="2" s="1"/>
  <c r="F1035" i="2"/>
  <c r="I1035" i="2" s="1"/>
  <c r="F1036" i="2"/>
  <c r="I1036" i="2" s="1"/>
  <c r="F1037" i="2"/>
  <c r="I1037" i="2" s="1"/>
  <c r="F1038" i="2"/>
  <c r="I1038" i="2" s="1"/>
  <c r="F1039" i="2"/>
  <c r="I1039" i="2" s="1"/>
  <c r="F1040" i="2"/>
  <c r="I1040" i="2" s="1"/>
  <c r="F1041" i="2"/>
  <c r="I1041" i="2" s="1"/>
  <c r="F1042" i="2"/>
  <c r="I1042" i="2" s="1"/>
  <c r="F1043" i="2"/>
  <c r="I1043" i="2" s="1"/>
  <c r="F1044" i="2"/>
  <c r="I1044" i="2" s="1"/>
  <c r="F1045" i="2"/>
  <c r="I1045" i="2" s="1"/>
  <c r="F1046" i="2"/>
  <c r="I1046" i="2" s="1"/>
  <c r="F1047" i="2"/>
  <c r="I1047" i="2" s="1"/>
  <c r="F1048" i="2"/>
  <c r="I1048" i="2" s="1"/>
  <c r="F1049" i="2"/>
  <c r="I1049" i="2" s="1"/>
  <c r="F1050" i="2"/>
  <c r="I1050" i="2" s="1"/>
  <c r="F1051" i="2"/>
  <c r="I1051" i="2" s="1"/>
  <c r="F1052" i="2"/>
  <c r="I1052" i="2" s="1"/>
  <c r="F1053" i="2"/>
  <c r="I1053" i="2" s="1"/>
  <c r="F1054" i="2"/>
  <c r="I1054" i="2" s="1"/>
  <c r="F1055" i="2"/>
  <c r="I1055" i="2" s="1"/>
  <c r="F1056" i="2"/>
  <c r="I1056" i="2" s="1"/>
  <c r="F1057" i="2"/>
  <c r="I1057" i="2" s="1"/>
  <c r="F1058" i="2"/>
  <c r="I1058" i="2" s="1"/>
  <c r="F1059" i="2"/>
  <c r="I1059" i="2" s="1"/>
  <c r="F1060" i="2"/>
  <c r="I1060" i="2" s="1"/>
  <c r="F1061" i="2"/>
  <c r="I1061" i="2" s="1"/>
  <c r="F1062" i="2"/>
  <c r="I1062" i="2" s="1"/>
  <c r="F1063" i="2"/>
  <c r="I1063" i="2" s="1"/>
  <c r="F1064" i="2"/>
  <c r="I1064" i="2" s="1"/>
  <c r="F1065" i="2"/>
  <c r="I1065" i="2" s="1"/>
  <c r="F1066" i="2"/>
  <c r="I1066" i="2" s="1"/>
  <c r="F1067" i="2"/>
  <c r="I1067" i="2" s="1"/>
  <c r="F1068" i="2"/>
  <c r="I1068" i="2" s="1"/>
  <c r="F1069" i="2"/>
  <c r="I1069" i="2" s="1"/>
  <c r="F1070" i="2"/>
  <c r="I1070" i="2" s="1"/>
  <c r="F1071" i="2"/>
  <c r="I1071" i="2" s="1"/>
  <c r="F1072" i="2"/>
  <c r="I1072" i="2" s="1"/>
  <c r="F1073" i="2"/>
  <c r="I1073" i="2" s="1"/>
  <c r="F1074" i="2"/>
  <c r="I1074" i="2" s="1"/>
  <c r="F1075" i="2"/>
  <c r="I1075" i="2" s="1"/>
  <c r="F1076" i="2"/>
  <c r="I1076" i="2" s="1"/>
  <c r="F1077" i="2"/>
  <c r="I1077" i="2" s="1"/>
  <c r="F1078" i="2"/>
  <c r="I1078" i="2" s="1"/>
  <c r="F1079" i="2"/>
  <c r="I1079" i="2" s="1"/>
  <c r="F1080" i="2"/>
  <c r="I1080" i="2" s="1"/>
  <c r="F1081" i="2"/>
  <c r="I1081" i="2" s="1"/>
  <c r="F1082" i="2"/>
  <c r="I1082" i="2" s="1"/>
  <c r="F1083" i="2"/>
  <c r="I1083" i="2" s="1"/>
  <c r="F1084" i="2"/>
  <c r="I1084" i="2" s="1"/>
  <c r="F1085" i="2"/>
  <c r="I1085" i="2" s="1"/>
  <c r="F1086" i="2"/>
  <c r="I1086" i="2" s="1"/>
  <c r="F1087" i="2"/>
  <c r="I1087" i="2" s="1"/>
  <c r="F1088" i="2"/>
  <c r="I1088" i="2" s="1"/>
  <c r="F1089" i="2"/>
  <c r="I1089" i="2" s="1"/>
  <c r="F1090" i="2"/>
  <c r="I1090" i="2" s="1"/>
  <c r="F1091" i="2"/>
  <c r="I1091" i="2" s="1"/>
  <c r="F1092" i="2"/>
  <c r="I1092" i="2" s="1"/>
  <c r="F1093" i="2"/>
  <c r="I1093" i="2" s="1"/>
  <c r="F1094" i="2"/>
  <c r="I1094" i="2" s="1"/>
  <c r="F1095" i="2"/>
  <c r="I1095" i="2" s="1"/>
  <c r="F1096" i="2"/>
  <c r="I1096" i="2" s="1"/>
  <c r="F1097" i="2"/>
  <c r="I1097" i="2" s="1"/>
  <c r="F1098" i="2"/>
  <c r="I1098" i="2" s="1"/>
  <c r="F1099" i="2"/>
  <c r="I1099" i="2" s="1"/>
  <c r="F1100" i="2"/>
  <c r="I1100" i="2" s="1"/>
  <c r="F1101" i="2"/>
  <c r="I1101" i="2" s="1"/>
  <c r="F1102" i="2"/>
  <c r="I1102" i="2" s="1"/>
  <c r="F1103" i="2"/>
  <c r="I1103" i="2" s="1"/>
  <c r="F1104" i="2"/>
  <c r="I1104" i="2" s="1"/>
  <c r="F1105" i="2"/>
  <c r="I1105" i="2" s="1"/>
  <c r="F1106" i="2"/>
  <c r="I1106" i="2" s="1"/>
  <c r="F1107" i="2"/>
  <c r="I1107" i="2" s="1"/>
  <c r="F1108" i="2"/>
  <c r="I1108" i="2" s="1"/>
  <c r="F1109" i="2"/>
  <c r="I1109" i="2" s="1"/>
  <c r="F1110" i="2"/>
  <c r="I1110" i="2" s="1"/>
  <c r="F1111" i="2"/>
  <c r="I1111" i="2" s="1"/>
  <c r="F1112" i="2"/>
  <c r="I1112" i="2" s="1"/>
  <c r="F1113" i="2"/>
  <c r="I1113" i="2" s="1"/>
  <c r="F1114" i="2"/>
  <c r="I1114" i="2" s="1"/>
  <c r="F1115" i="2"/>
  <c r="I1115" i="2" s="1"/>
  <c r="F1116" i="2"/>
  <c r="I1116" i="2" s="1"/>
  <c r="F1117" i="2"/>
  <c r="I1117" i="2" s="1"/>
  <c r="F1118" i="2"/>
  <c r="I1118" i="2" s="1"/>
  <c r="F1119" i="2"/>
  <c r="I1119" i="2" s="1"/>
  <c r="F1120" i="2"/>
  <c r="I1120" i="2" s="1"/>
  <c r="F1121" i="2"/>
  <c r="I1121" i="2" s="1"/>
  <c r="F1122" i="2"/>
  <c r="I1122" i="2" s="1"/>
  <c r="F1123" i="2"/>
  <c r="I1123" i="2" s="1"/>
  <c r="F1124" i="2"/>
  <c r="I1124" i="2" s="1"/>
  <c r="F1125" i="2"/>
  <c r="I1125" i="2" s="1"/>
  <c r="F1126" i="2"/>
  <c r="I1126" i="2" s="1"/>
  <c r="F1127" i="2"/>
  <c r="I1127" i="2" s="1"/>
  <c r="F1128" i="2"/>
  <c r="I1128" i="2" s="1"/>
  <c r="F1129" i="2"/>
  <c r="I1129" i="2" s="1"/>
  <c r="F1130" i="2"/>
  <c r="I1130" i="2" s="1"/>
  <c r="F1131" i="2"/>
  <c r="I1131" i="2" s="1"/>
  <c r="F1132" i="2"/>
  <c r="I1132" i="2" s="1"/>
  <c r="F1133" i="2"/>
  <c r="I1133" i="2" s="1"/>
  <c r="F1134" i="2"/>
  <c r="I1134" i="2" s="1"/>
  <c r="F1135" i="2"/>
  <c r="I1135" i="2" s="1"/>
  <c r="F1136" i="2"/>
  <c r="I1136" i="2" s="1"/>
  <c r="F1137" i="2"/>
  <c r="I1137" i="2" s="1"/>
  <c r="F1138" i="2"/>
  <c r="I1138" i="2" s="1"/>
  <c r="F1139" i="2"/>
  <c r="I1139" i="2" s="1"/>
  <c r="F1140" i="2"/>
  <c r="I1140" i="2" s="1"/>
  <c r="F1141" i="2"/>
  <c r="I1141" i="2" s="1"/>
  <c r="F1142" i="2"/>
  <c r="I1142" i="2" s="1"/>
  <c r="F1143" i="2"/>
  <c r="I1143" i="2" s="1"/>
  <c r="F1144" i="2"/>
  <c r="I1144" i="2" s="1"/>
  <c r="F1145" i="2"/>
  <c r="I1145" i="2" s="1"/>
  <c r="F1146" i="2"/>
  <c r="I1146" i="2" s="1"/>
  <c r="F1147" i="2"/>
  <c r="I1147" i="2" s="1"/>
  <c r="F1148" i="2"/>
  <c r="I1148" i="2" s="1"/>
  <c r="F1149" i="2"/>
  <c r="I1149" i="2" s="1"/>
  <c r="F1150" i="2"/>
  <c r="I1150" i="2" s="1"/>
  <c r="F1151" i="2"/>
  <c r="I1151" i="2" s="1"/>
  <c r="F1152" i="2"/>
  <c r="I1152" i="2" s="1"/>
  <c r="F1153" i="2"/>
  <c r="I1153" i="2" s="1"/>
  <c r="F1154" i="2"/>
  <c r="I1154" i="2" s="1"/>
  <c r="F1155" i="2"/>
  <c r="I1155" i="2" s="1"/>
  <c r="F1156" i="2"/>
  <c r="I1156" i="2" s="1"/>
  <c r="F1157" i="2"/>
  <c r="I1157" i="2" s="1"/>
  <c r="F1158" i="2"/>
  <c r="I1158" i="2" s="1"/>
  <c r="F1159" i="2"/>
  <c r="I1159" i="2" s="1"/>
  <c r="F1160" i="2"/>
  <c r="I1160" i="2" s="1"/>
  <c r="F1161" i="2"/>
  <c r="I1161" i="2" s="1"/>
  <c r="F1162" i="2"/>
  <c r="I1162" i="2" s="1"/>
  <c r="F1163" i="2"/>
  <c r="I1163" i="2" s="1"/>
  <c r="F1164" i="2"/>
  <c r="I1164" i="2" s="1"/>
  <c r="F1165" i="2"/>
  <c r="I1165" i="2" s="1"/>
  <c r="F1166" i="2"/>
  <c r="I1166" i="2" s="1"/>
  <c r="F1167" i="2"/>
  <c r="I1167" i="2" s="1"/>
  <c r="F1168" i="2"/>
  <c r="I1168" i="2" s="1"/>
  <c r="F1169" i="2"/>
  <c r="I1169" i="2" s="1"/>
  <c r="F1170" i="2"/>
  <c r="I1170" i="2" s="1"/>
  <c r="F1171" i="2"/>
  <c r="I1171" i="2" s="1"/>
  <c r="F1172" i="2"/>
  <c r="I1172" i="2" s="1"/>
  <c r="F1173" i="2"/>
  <c r="I1173" i="2" s="1"/>
  <c r="F1174" i="2"/>
  <c r="I1174" i="2" s="1"/>
  <c r="F1175" i="2"/>
  <c r="I1175" i="2" s="1"/>
  <c r="F1176" i="2"/>
  <c r="I1176" i="2" s="1"/>
  <c r="F1177" i="2"/>
  <c r="I1177" i="2" s="1"/>
  <c r="F1178" i="2"/>
  <c r="I1178" i="2" s="1"/>
  <c r="F1179" i="2"/>
  <c r="I1179" i="2" s="1"/>
  <c r="F1180" i="2"/>
  <c r="I1180" i="2" s="1"/>
  <c r="F1181" i="2"/>
  <c r="I1181" i="2" s="1"/>
  <c r="F1182" i="2"/>
  <c r="I1182" i="2" s="1"/>
  <c r="F1183" i="2"/>
  <c r="I1183" i="2" s="1"/>
  <c r="F1184" i="2"/>
  <c r="I1184" i="2" s="1"/>
  <c r="F1185" i="2"/>
  <c r="I1185" i="2" s="1"/>
  <c r="F1186" i="2"/>
  <c r="I1186" i="2" s="1"/>
  <c r="F1187" i="2"/>
  <c r="I1187" i="2" s="1"/>
  <c r="F1188" i="2"/>
  <c r="I1188" i="2" s="1"/>
  <c r="F1189" i="2"/>
  <c r="I1189" i="2" s="1"/>
  <c r="F1190" i="2"/>
  <c r="I1190" i="2" s="1"/>
  <c r="F1191" i="2"/>
  <c r="I1191" i="2" s="1"/>
  <c r="F1192" i="2"/>
  <c r="I1192" i="2" s="1"/>
  <c r="F1193" i="2"/>
  <c r="I1193" i="2" s="1"/>
  <c r="F1194" i="2"/>
  <c r="I1194" i="2" s="1"/>
  <c r="F1195" i="2"/>
  <c r="I1195" i="2" s="1"/>
  <c r="F1196" i="2"/>
  <c r="I1196" i="2" s="1"/>
  <c r="F1197" i="2"/>
  <c r="I1197" i="2" s="1"/>
  <c r="F1198" i="2"/>
  <c r="I1198" i="2" s="1"/>
  <c r="F1199" i="2"/>
  <c r="I1199" i="2" s="1"/>
  <c r="F1200" i="2"/>
  <c r="I1200" i="2" s="1"/>
  <c r="F1201" i="2"/>
  <c r="I1201" i="2" s="1"/>
  <c r="F1202" i="2"/>
  <c r="I1202" i="2" s="1"/>
  <c r="F1203" i="2"/>
  <c r="I1203" i="2" s="1"/>
  <c r="F1204" i="2"/>
  <c r="I1204" i="2" s="1"/>
  <c r="F1205" i="2"/>
  <c r="I1205" i="2" s="1"/>
  <c r="F1206" i="2"/>
  <c r="I1206" i="2" s="1"/>
  <c r="F1207" i="2"/>
  <c r="I1207" i="2" s="1"/>
  <c r="F1208" i="2"/>
  <c r="I1208" i="2" s="1"/>
  <c r="F1209" i="2"/>
  <c r="I1209" i="2" s="1"/>
  <c r="F1210" i="2"/>
  <c r="I1210" i="2" s="1"/>
  <c r="F1211" i="2"/>
  <c r="I1211" i="2" s="1"/>
  <c r="F1212" i="2"/>
  <c r="I1212" i="2" s="1"/>
  <c r="F1213" i="2"/>
  <c r="I1213" i="2" s="1"/>
  <c r="F1214" i="2"/>
  <c r="I1214" i="2" s="1"/>
  <c r="F1215" i="2"/>
  <c r="I1215" i="2" s="1"/>
  <c r="F1216" i="2"/>
  <c r="I1216" i="2" s="1"/>
  <c r="F1217" i="2"/>
  <c r="I1217" i="2" s="1"/>
  <c r="F1218" i="2"/>
  <c r="I1218" i="2" s="1"/>
  <c r="F1219" i="2"/>
  <c r="I1219" i="2" s="1"/>
  <c r="F1220" i="2"/>
  <c r="I1220" i="2" s="1"/>
  <c r="F1221" i="2"/>
  <c r="I1221" i="2" s="1"/>
  <c r="F1222" i="2"/>
  <c r="I1222" i="2" s="1"/>
  <c r="F1223" i="2"/>
  <c r="I1223" i="2" s="1"/>
  <c r="F1224" i="2"/>
  <c r="I1224" i="2" s="1"/>
  <c r="F1225" i="2"/>
  <c r="I1225" i="2" s="1"/>
  <c r="F1226" i="2"/>
  <c r="I1226" i="2" s="1"/>
  <c r="F1227" i="2"/>
  <c r="I1227" i="2" s="1"/>
  <c r="F1228" i="2"/>
  <c r="I1228" i="2" s="1"/>
  <c r="F1229" i="2"/>
  <c r="I1229" i="2" s="1"/>
  <c r="F1230" i="2"/>
  <c r="I1230" i="2" s="1"/>
  <c r="F1231" i="2"/>
  <c r="I1231" i="2" s="1"/>
  <c r="F1232" i="2"/>
  <c r="I1232" i="2" s="1"/>
  <c r="F1233" i="2"/>
  <c r="I1233" i="2" s="1"/>
  <c r="F1234" i="2"/>
  <c r="I1234" i="2" s="1"/>
  <c r="F1235" i="2"/>
  <c r="I1235" i="2" s="1"/>
  <c r="F1236" i="2"/>
  <c r="I1236" i="2" s="1"/>
  <c r="F1237" i="2"/>
  <c r="I1237" i="2" s="1"/>
  <c r="F1238" i="2"/>
  <c r="I1238" i="2" s="1"/>
  <c r="F1239" i="2"/>
  <c r="I1239" i="2" s="1"/>
  <c r="F1240" i="2"/>
  <c r="I1240" i="2" s="1"/>
  <c r="F1241" i="2"/>
  <c r="I1241" i="2" s="1"/>
  <c r="F1242" i="2"/>
  <c r="I1242" i="2" s="1"/>
  <c r="F1243" i="2"/>
  <c r="I1243" i="2" s="1"/>
  <c r="F1244" i="2"/>
  <c r="I1244" i="2" s="1"/>
  <c r="F1245" i="2"/>
  <c r="I1245" i="2" s="1"/>
  <c r="F1246" i="2"/>
  <c r="I1246" i="2" s="1"/>
  <c r="F1247" i="2"/>
  <c r="I1247" i="2" s="1"/>
  <c r="F1248" i="2"/>
  <c r="I1248" i="2" s="1"/>
  <c r="F1249" i="2"/>
  <c r="I1249" i="2" s="1"/>
  <c r="F1250" i="2"/>
  <c r="I1250" i="2" s="1"/>
  <c r="F1251" i="2"/>
  <c r="I1251" i="2" s="1"/>
  <c r="F1252" i="2"/>
  <c r="I1252" i="2" s="1"/>
  <c r="F1253" i="2"/>
  <c r="I1253" i="2" s="1"/>
  <c r="F1254" i="2"/>
  <c r="I1254" i="2" s="1"/>
  <c r="F1255" i="2"/>
  <c r="I1255" i="2" s="1"/>
  <c r="F1256" i="2"/>
  <c r="I1256" i="2" s="1"/>
  <c r="F1257" i="2"/>
  <c r="I1257" i="2" s="1"/>
  <c r="F1258" i="2"/>
  <c r="I1258" i="2" s="1"/>
  <c r="F1259" i="2"/>
  <c r="I1259" i="2" s="1"/>
  <c r="F1260" i="2"/>
  <c r="I1260" i="2" s="1"/>
  <c r="F1261" i="2"/>
  <c r="I1261" i="2" s="1"/>
  <c r="F1262" i="2"/>
  <c r="I1262" i="2" s="1"/>
  <c r="F1263" i="2"/>
  <c r="I1263" i="2" s="1"/>
  <c r="F1264" i="2"/>
  <c r="I1264" i="2" s="1"/>
  <c r="F1265" i="2"/>
  <c r="I1265" i="2" s="1"/>
  <c r="F1266" i="2"/>
  <c r="I1266" i="2" s="1"/>
  <c r="F1267" i="2"/>
  <c r="I1267" i="2" s="1"/>
  <c r="F1268" i="2"/>
  <c r="I1268" i="2" s="1"/>
  <c r="F1269" i="2"/>
  <c r="I1269" i="2" s="1"/>
  <c r="F1270" i="2"/>
  <c r="I1270" i="2" s="1"/>
  <c r="F1271" i="2"/>
  <c r="I1271" i="2" s="1"/>
  <c r="F1272" i="2"/>
  <c r="I1272" i="2" s="1"/>
  <c r="F1273" i="2"/>
  <c r="I1273" i="2" s="1"/>
  <c r="F1274" i="2"/>
  <c r="I1274" i="2" s="1"/>
  <c r="F1275" i="2"/>
  <c r="I1275" i="2" s="1"/>
  <c r="F1276" i="2"/>
  <c r="I1276" i="2" s="1"/>
  <c r="F1277" i="2"/>
  <c r="I1277" i="2" s="1"/>
  <c r="F1278" i="2"/>
  <c r="I1278" i="2" s="1"/>
  <c r="F1279" i="2"/>
  <c r="I1279" i="2" s="1"/>
  <c r="F1280" i="2"/>
  <c r="I1280" i="2" s="1"/>
  <c r="F1281" i="2"/>
  <c r="I1281" i="2" s="1"/>
  <c r="F1282" i="2"/>
  <c r="I1282" i="2" s="1"/>
  <c r="F1283" i="2"/>
  <c r="I1283" i="2" s="1"/>
  <c r="F1284" i="2"/>
  <c r="I1284" i="2" s="1"/>
  <c r="F1285" i="2"/>
  <c r="I1285" i="2" s="1"/>
  <c r="F1286" i="2"/>
  <c r="I1286" i="2" s="1"/>
  <c r="F1287" i="2"/>
  <c r="I1287" i="2" s="1"/>
  <c r="F1288" i="2"/>
  <c r="I1288" i="2" s="1"/>
  <c r="F1289" i="2"/>
  <c r="I1289" i="2" s="1"/>
  <c r="F1290" i="2"/>
  <c r="I1290" i="2" s="1"/>
  <c r="F1291" i="2"/>
  <c r="I1291" i="2" s="1"/>
  <c r="F1292" i="2"/>
  <c r="I1292" i="2" s="1"/>
  <c r="F1293" i="2"/>
  <c r="I1293" i="2" s="1"/>
  <c r="F1294" i="2"/>
  <c r="I1294" i="2" s="1"/>
  <c r="F1295" i="2"/>
  <c r="I1295" i="2" s="1"/>
  <c r="F1296" i="2"/>
  <c r="I1296" i="2" s="1"/>
  <c r="F1297" i="2"/>
  <c r="I1297" i="2" s="1"/>
  <c r="F1298" i="2"/>
  <c r="I1298" i="2" s="1"/>
  <c r="F1299" i="2"/>
  <c r="I1299" i="2" s="1"/>
  <c r="F1300" i="2"/>
  <c r="I1300" i="2" s="1"/>
  <c r="F1301" i="2"/>
  <c r="I1301" i="2" s="1"/>
  <c r="F1302" i="2"/>
  <c r="I1302" i="2" s="1"/>
  <c r="F1303" i="2"/>
  <c r="I1303" i="2" s="1"/>
  <c r="F1304" i="2"/>
  <c r="I1304" i="2" s="1"/>
  <c r="F1305" i="2"/>
  <c r="I1305" i="2" s="1"/>
  <c r="F1306" i="2"/>
  <c r="I1306" i="2" s="1"/>
  <c r="F1307" i="2"/>
  <c r="I1307" i="2" s="1"/>
  <c r="F1308" i="2"/>
  <c r="I1308" i="2" s="1"/>
  <c r="F1309" i="2"/>
  <c r="I1309" i="2" s="1"/>
  <c r="F1310" i="2"/>
  <c r="I1310" i="2" s="1"/>
  <c r="F1311" i="2"/>
  <c r="I1311" i="2" s="1"/>
  <c r="F1312" i="2"/>
  <c r="I1312" i="2" s="1"/>
  <c r="F1313" i="2"/>
  <c r="I1313" i="2" s="1"/>
  <c r="F1314" i="2"/>
  <c r="I1314" i="2" s="1"/>
  <c r="F1315" i="2"/>
  <c r="I1315" i="2" s="1"/>
  <c r="F1316" i="2"/>
  <c r="I1316" i="2" s="1"/>
  <c r="F1317" i="2"/>
  <c r="I1317" i="2" s="1"/>
  <c r="F1318" i="2"/>
  <c r="I1318" i="2" s="1"/>
  <c r="F1319" i="2"/>
  <c r="I1319" i="2" s="1"/>
  <c r="F1320" i="2"/>
  <c r="I1320" i="2" s="1"/>
  <c r="F1321" i="2"/>
  <c r="I1321" i="2" s="1"/>
  <c r="F1322" i="2"/>
  <c r="I1322" i="2" s="1"/>
  <c r="F1323" i="2"/>
  <c r="I1323" i="2" s="1"/>
  <c r="F1324" i="2"/>
  <c r="I1324" i="2" s="1"/>
  <c r="F1325" i="2"/>
  <c r="I1325" i="2" s="1"/>
  <c r="F1326" i="2"/>
  <c r="I1326" i="2" s="1"/>
  <c r="F1327" i="2"/>
  <c r="I1327" i="2" s="1"/>
  <c r="F1328" i="2"/>
  <c r="I1328" i="2" s="1"/>
  <c r="F1329" i="2"/>
  <c r="I1329" i="2" s="1"/>
  <c r="F1330" i="2"/>
  <c r="I1330" i="2" s="1"/>
  <c r="F1331" i="2"/>
  <c r="I1331" i="2" s="1"/>
  <c r="F1332" i="2"/>
  <c r="I1332" i="2" s="1"/>
  <c r="F1333" i="2"/>
  <c r="I1333" i="2" s="1"/>
  <c r="F1334" i="2"/>
  <c r="I1334" i="2" s="1"/>
  <c r="F1335" i="2"/>
  <c r="I1335" i="2" s="1"/>
  <c r="F1336" i="2"/>
  <c r="I1336" i="2" s="1"/>
  <c r="F1337" i="2"/>
  <c r="I1337" i="2" s="1"/>
  <c r="F1338" i="2"/>
  <c r="I1338" i="2" s="1"/>
  <c r="F1339" i="2"/>
  <c r="I1339" i="2" s="1"/>
  <c r="F1340" i="2"/>
  <c r="I1340" i="2" s="1"/>
  <c r="F1341" i="2"/>
  <c r="I1341" i="2" s="1"/>
  <c r="F1342" i="2"/>
  <c r="I1342" i="2" s="1"/>
  <c r="F1343" i="2"/>
  <c r="I1343" i="2" s="1"/>
  <c r="F1344" i="2"/>
  <c r="I1344" i="2" s="1"/>
  <c r="F1345" i="2"/>
  <c r="I1345" i="2" s="1"/>
  <c r="F1346" i="2"/>
  <c r="I1346" i="2" s="1"/>
  <c r="F1347" i="2"/>
  <c r="I1347" i="2" s="1"/>
  <c r="F1348" i="2"/>
  <c r="I1348" i="2" s="1"/>
  <c r="F1349" i="2"/>
  <c r="I1349" i="2" s="1"/>
  <c r="F1350" i="2"/>
  <c r="I1350" i="2" s="1"/>
  <c r="F1351" i="2"/>
  <c r="I1351" i="2" s="1"/>
  <c r="F1352" i="2"/>
  <c r="I1352" i="2" s="1"/>
  <c r="F1353" i="2"/>
  <c r="I1353" i="2" s="1"/>
  <c r="F1354" i="2"/>
  <c r="I1354" i="2" s="1"/>
  <c r="F1355" i="2"/>
  <c r="I1355" i="2" s="1"/>
  <c r="F1356" i="2"/>
  <c r="I1356" i="2" s="1"/>
  <c r="F1357" i="2"/>
  <c r="I1357" i="2" s="1"/>
  <c r="F1358" i="2"/>
  <c r="I1358" i="2" s="1"/>
  <c r="F1359" i="2"/>
  <c r="I1359" i="2" s="1"/>
  <c r="F1360" i="2"/>
  <c r="I1360" i="2" s="1"/>
  <c r="F1361" i="2"/>
  <c r="I1361" i="2" s="1"/>
  <c r="F1362" i="2"/>
  <c r="I1362" i="2" s="1"/>
  <c r="F1363" i="2"/>
  <c r="I1363" i="2" s="1"/>
  <c r="F1364" i="2"/>
  <c r="I1364" i="2" s="1"/>
  <c r="F1365" i="2"/>
  <c r="I1365" i="2" s="1"/>
  <c r="F1366" i="2"/>
  <c r="I1366" i="2" s="1"/>
  <c r="F1367" i="2"/>
  <c r="I1367" i="2" s="1"/>
  <c r="F1368" i="2"/>
  <c r="I1368" i="2" s="1"/>
  <c r="F1369" i="2"/>
  <c r="I1369" i="2" s="1"/>
  <c r="F1370" i="2"/>
  <c r="I1370" i="2" s="1"/>
  <c r="F1371" i="2"/>
  <c r="I1371" i="2" s="1"/>
  <c r="F1372" i="2"/>
  <c r="I1372" i="2" s="1"/>
  <c r="F1373" i="2"/>
  <c r="I1373" i="2" s="1"/>
  <c r="F1374" i="2"/>
  <c r="I1374" i="2" s="1"/>
  <c r="F1375" i="2"/>
  <c r="I1375" i="2" s="1"/>
  <c r="F1376" i="2"/>
  <c r="I1376" i="2" s="1"/>
  <c r="F1377" i="2"/>
  <c r="I1377" i="2" s="1"/>
  <c r="F1378" i="2"/>
  <c r="I1378" i="2" s="1"/>
  <c r="F1379" i="2"/>
  <c r="I1379" i="2" s="1"/>
  <c r="F1380" i="2"/>
  <c r="I1380" i="2" s="1"/>
  <c r="F1381" i="2"/>
  <c r="I1381" i="2" s="1"/>
  <c r="F1382" i="2"/>
  <c r="I1382" i="2" s="1"/>
  <c r="F1383" i="2"/>
  <c r="I1383" i="2" s="1"/>
  <c r="F1384" i="2"/>
  <c r="I1384" i="2" s="1"/>
  <c r="F1385" i="2"/>
  <c r="I1385" i="2" s="1"/>
  <c r="F1386" i="2"/>
  <c r="I1386" i="2" s="1"/>
  <c r="F1387" i="2"/>
  <c r="I1387" i="2" s="1"/>
  <c r="F1388" i="2"/>
  <c r="I1388" i="2" s="1"/>
  <c r="F1389" i="2"/>
  <c r="I1389" i="2" s="1"/>
  <c r="F1390" i="2"/>
  <c r="I1390" i="2" s="1"/>
  <c r="F1391" i="2"/>
  <c r="I1391" i="2" s="1"/>
  <c r="F1392" i="2"/>
  <c r="I1392" i="2" s="1"/>
  <c r="F1393" i="2"/>
  <c r="I1393" i="2" s="1"/>
  <c r="F1394" i="2"/>
  <c r="I1394" i="2" s="1"/>
  <c r="F1395" i="2"/>
  <c r="I1395" i="2" s="1"/>
  <c r="F1396" i="2"/>
  <c r="I1396" i="2" s="1"/>
  <c r="F1397" i="2"/>
  <c r="I1397" i="2" s="1"/>
  <c r="F1398" i="2"/>
  <c r="I1398" i="2" s="1"/>
  <c r="F1399" i="2"/>
  <c r="I1399" i="2" s="1"/>
  <c r="F1400" i="2"/>
  <c r="I1400" i="2" s="1"/>
  <c r="F1401" i="2"/>
  <c r="I1401" i="2" s="1"/>
  <c r="F1402" i="2"/>
  <c r="I1402" i="2" s="1"/>
  <c r="F1403" i="2"/>
  <c r="I1403" i="2" s="1"/>
  <c r="F1404" i="2"/>
  <c r="I1404" i="2" s="1"/>
  <c r="F1405" i="2"/>
  <c r="I1405" i="2" s="1"/>
  <c r="F1406" i="2"/>
  <c r="I1406" i="2" s="1"/>
  <c r="F1407" i="2"/>
  <c r="I1407" i="2" s="1"/>
  <c r="F1408" i="2"/>
  <c r="I1408" i="2" s="1"/>
  <c r="F1409" i="2"/>
  <c r="I1409" i="2" s="1"/>
  <c r="F1410" i="2"/>
  <c r="I1410" i="2" s="1"/>
  <c r="F1411" i="2"/>
  <c r="I1411" i="2" s="1"/>
  <c r="F1412" i="2"/>
  <c r="I1412" i="2" s="1"/>
  <c r="F1413" i="2"/>
  <c r="I1413" i="2" s="1"/>
  <c r="F1414" i="2"/>
  <c r="I1414" i="2" s="1"/>
  <c r="F1415" i="2"/>
  <c r="I1415" i="2" s="1"/>
  <c r="F1416" i="2"/>
  <c r="I1416" i="2" s="1"/>
  <c r="F1417" i="2"/>
  <c r="I1417" i="2" s="1"/>
  <c r="F1418" i="2"/>
  <c r="I1418" i="2" s="1"/>
  <c r="F1419" i="2"/>
  <c r="I1419" i="2" s="1"/>
  <c r="F1420" i="2"/>
  <c r="I1420" i="2" s="1"/>
  <c r="F1421" i="2"/>
  <c r="I1421" i="2" s="1"/>
  <c r="F1422" i="2"/>
  <c r="I1422" i="2" s="1"/>
  <c r="F1423" i="2"/>
  <c r="I1423" i="2" s="1"/>
  <c r="F1424" i="2"/>
  <c r="I1424" i="2" s="1"/>
  <c r="F1425" i="2"/>
  <c r="I1425" i="2" s="1"/>
  <c r="F1426" i="2"/>
  <c r="I1426" i="2" s="1"/>
  <c r="F1427" i="2"/>
  <c r="I1427" i="2" s="1"/>
  <c r="F1428" i="2"/>
  <c r="I1428" i="2" s="1"/>
  <c r="F1429" i="2"/>
  <c r="I1429" i="2" s="1"/>
  <c r="F1430" i="2"/>
  <c r="I1430" i="2" s="1"/>
  <c r="F1431" i="2"/>
  <c r="I1431" i="2" s="1"/>
  <c r="F1432" i="2"/>
  <c r="I1432" i="2" s="1"/>
  <c r="F1433" i="2"/>
  <c r="I1433" i="2" s="1"/>
  <c r="F1434" i="2"/>
  <c r="I1434" i="2" s="1"/>
  <c r="F1435" i="2"/>
  <c r="I1435" i="2" s="1"/>
  <c r="F1436" i="2"/>
  <c r="I1436" i="2" s="1"/>
  <c r="F1437" i="2"/>
  <c r="I1437" i="2" s="1"/>
  <c r="F1438" i="2"/>
  <c r="I1438" i="2" s="1"/>
  <c r="F1439" i="2"/>
  <c r="I1439" i="2" s="1"/>
  <c r="F1440" i="2"/>
  <c r="I1440" i="2" s="1"/>
  <c r="F1441" i="2"/>
  <c r="I1441" i="2" s="1"/>
  <c r="F1442" i="2"/>
  <c r="I1442" i="2" s="1"/>
  <c r="F1443" i="2"/>
  <c r="I1443" i="2" s="1"/>
  <c r="F1444" i="2"/>
  <c r="I1444" i="2" s="1"/>
  <c r="F1445" i="2"/>
  <c r="I1445" i="2" s="1"/>
  <c r="F1446" i="2"/>
  <c r="I1446" i="2" s="1"/>
  <c r="F1447" i="2"/>
  <c r="I1447" i="2" s="1"/>
  <c r="F1448" i="2"/>
  <c r="I1448" i="2" s="1"/>
  <c r="F1449" i="2"/>
  <c r="I1449" i="2" s="1"/>
  <c r="F1450" i="2"/>
  <c r="I1450" i="2" s="1"/>
  <c r="F1451" i="2"/>
  <c r="I1451" i="2" s="1"/>
  <c r="F1452" i="2"/>
  <c r="I1452" i="2" s="1"/>
  <c r="F1453" i="2"/>
  <c r="I1453" i="2" s="1"/>
  <c r="F1454" i="2"/>
  <c r="I1454" i="2" s="1"/>
  <c r="F1455" i="2"/>
  <c r="I1455" i="2" s="1"/>
  <c r="F1456" i="2"/>
  <c r="I1456" i="2" s="1"/>
  <c r="F1457" i="2"/>
  <c r="I1457" i="2" s="1"/>
  <c r="F1458" i="2"/>
  <c r="I1458" i="2" s="1"/>
  <c r="F1459" i="2"/>
  <c r="I1459" i="2" s="1"/>
  <c r="F1460" i="2"/>
  <c r="I1460" i="2" s="1"/>
  <c r="F1461" i="2"/>
  <c r="I1461" i="2" s="1"/>
  <c r="F1462" i="2"/>
  <c r="I1462" i="2" s="1"/>
  <c r="F1463" i="2"/>
  <c r="I1463" i="2" s="1"/>
  <c r="F1464" i="2"/>
  <c r="I1464" i="2" s="1"/>
  <c r="F1465" i="2"/>
  <c r="I1465" i="2" s="1"/>
  <c r="F1466" i="2"/>
  <c r="I1466" i="2" s="1"/>
  <c r="F1467" i="2"/>
  <c r="I1467" i="2" s="1"/>
  <c r="F1468" i="2"/>
  <c r="I1468" i="2" s="1"/>
  <c r="F1469" i="2"/>
  <c r="I1469" i="2" s="1"/>
  <c r="F1470" i="2"/>
  <c r="I1470" i="2" s="1"/>
  <c r="F1471" i="2"/>
  <c r="I1471" i="2" s="1"/>
  <c r="F1472" i="2"/>
  <c r="I1472" i="2" s="1"/>
  <c r="F1473" i="2"/>
  <c r="I1473" i="2" s="1"/>
  <c r="F1474" i="2"/>
  <c r="I1474" i="2" s="1"/>
  <c r="F1475" i="2"/>
  <c r="I1475" i="2" s="1"/>
  <c r="F1476" i="2"/>
  <c r="I1476" i="2" s="1"/>
  <c r="F1477" i="2"/>
  <c r="I1477" i="2" s="1"/>
  <c r="F1478" i="2"/>
  <c r="I1478" i="2" s="1"/>
  <c r="F1479" i="2"/>
  <c r="I1479" i="2" s="1"/>
  <c r="F1480" i="2"/>
  <c r="I1480" i="2" s="1"/>
  <c r="F1481" i="2"/>
  <c r="I1481" i="2" s="1"/>
  <c r="F1482" i="2"/>
  <c r="I1482" i="2" s="1"/>
  <c r="F1483" i="2"/>
  <c r="I1483" i="2" s="1"/>
  <c r="F1484" i="2"/>
  <c r="I1484" i="2" s="1"/>
  <c r="F1485" i="2"/>
  <c r="I1485" i="2" s="1"/>
  <c r="F1486" i="2"/>
  <c r="I1486" i="2" s="1"/>
  <c r="F1487" i="2"/>
  <c r="I1487" i="2" s="1"/>
  <c r="F1488" i="2"/>
  <c r="I1488" i="2" s="1"/>
  <c r="F1489" i="2"/>
  <c r="I1489" i="2" s="1"/>
  <c r="F1490" i="2"/>
  <c r="I1490" i="2" s="1"/>
  <c r="F1491" i="2"/>
  <c r="I1491" i="2" s="1"/>
  <c r="F1492" i="2"/>
  <c r="I1492" i="2" s="1"/>
  <c r="F1493" i="2"/>
  <c r="I1493" i="2" s="1"/>
  <c r="F1494" i="2"/>
  <c r="I1494" i="2" s="1"/>
  <c r="F1495" i="2"/>
  <c r="I1495" i="2" s="1"/>
  <c r="F1496" i="2"/>
  <c r="I1496" i="2" s="1"/>
  <c r="F1497" i="2"/>
  <c r="I1497" i="2" s="1"/>
  <c r="F1498" i="2"/>
  <c r="I1498" i="2" s="1"/>
  <c r="F1499" i="2"/>
  <c r="I1499" i="2" s="1"/>
  <c r="F1500" i="2"/>
  <c r="I1500" i="2" s="1"/>
  <c r="F1501" i="2"/>
  <c r="I1501" i="2" s="1"/>
  <c r="F1502" i="2"/>
  <c r="I1502" i="2" s="1"/>
  <c r="F1503" i="2"/>
  <c r="I1503" i="2" s="1"/>
  <c r="F1504" i="2"/>
  <c r="I1504" i="2" s="1"/>
  <c r="F1505" i="2"/>
  <c r="I1505" i="2" s="1"/>
  <c r="F1506" i="2"/>
  <c r="I1506" i="2" s="1"/>
  <c r="F1507" i="2"/>
  <c r="I1507" i="2" s="1"/>
  <c r="F1508" i="2"/>
  <c r="I1508" i="2" s="1"/>
  <c r="F1509" i="2"/>
  <c r="I1509" i="2" s="1"/>
  <c r="F1510" i="2"/>
  <c r="I1510" i="2" s="1"/>
  <c r="F1511" i="2"/>
  <c r="I1511" i="2" s="1"/>
  <c r="F1512" i="2"/>
  <c r="I1512" i="2" s="1"/>
  <c r="F1513" i="2"/>
  <c r="I1513" i="2" s="1"/>
  <c r="F1514" i="2"/>
  <c r="I1514" i="2" s="1"/>
  <c r="F1515" i="2"/>
  <c r="I1515" i="2" s="1"/>
  <c r="F1516" i="2"/>
  <c r="I1516" i="2" s="1"/>
  <c r="F1517" i="2"/>
  <c r="I1517" i="2" s="1"/>
  <c r="F1518" i="2"/>
  <c r="I1518" i="2" s="1"/>
  <c r="F1519" i="2"/>
  <c r="I1519" i="2" s="1"/>
  <c r="F1520" i="2"/>
  <c r="I1520" i="2" s="1"/>
  <c r="F1521" i="2"/>
  <c r="I1521" i="2" s="1"/>
  <c r="F1522" i="2"/>
  <c r="I1522" i="2" s="1"/>
  <c r="F1523" i="2"/>
  <c r="I1523" i="2" s="1"/>
  <c r="F1524" i="2"/>
  <c r="I1524" i="2" s="1"/>
  <c r="F1525" i="2"/>
  <c r="I1525" i="2" s="1"/>
  <c r="F1526" i="2"/>
  <c r="I1526" i="2" s="1"/>
  <c r="F1527" i="2"/>
  <c r="I1527" i="2" s="1"/>
  <c r="F1528" i="2"/>
  <c r="I1528" i="2" s="1"/>
  <c r="F1529" i="2"/>
  <c r="I1529" i="2" s="1"/>
  <c r="F1530" i="2"/>
  <c r="I1530" i="2" s="1"/>
  <c r="F1531" i="2"/>
  <c r="I1531" i="2" s="1"/>
  <c r="F1532" i="2"/>
  <c r="I1532" i="2" s="1"/>
  <c r="F1533" i="2"/>
  <c r="I1533" i="2" s="1"/>
  <c r="F1534" i="2"/>
  <c r="I1534" i="2" s="1"/>
  <c r="F1535" i="2"/>
  <c r="I1535" i="2" s="1"/>
  <c r="F1536" i="2"/>
  <c r="I1536" i="2" s="1"/>
  <c r="F1537" i="2"/>
  <c r="I1537" i="2" s="1"/>
  <c r="F1538" i="2"/>
  <c r="I1538" i="2" s="1"/>
  <c r="F1539" i="2"/>
  <c r="I1539" i="2" s="1"/>
  <c r="F1540" i="2"/>
  <c r="I1540" i="2" s="1"/>
  <c r="F1541" i="2"/>
  <c r="I1541" i="2" s="1"/>
  <c r="F1542" i="2"/>
  <c r="I1542" i="2" s="1"/>
  <c r="F1543" i="2"/>
  <c r="I1543" i="2" s="1"/>
  <c r="F1544" i="2"/>
  <c r="I1544" i="2" s="1"/>
  <c r="F1545" i="2"/>
  <c r="I1545" i="2" s="1"/>
  <c r="F1546" i="2"/>
  <c r="I1546" i="2" s="1"/>
  <c r="F1547" i="2"/>
  <c r="I1547" i="2" s="1"/>
  <c r="F1548" i="2"/>
  <c r="I1548" i="2" s="1"/>
  <c r="F1549" i="2"/>
  <c r="I1549" i="2" s="1"/>
  <c r="F1550" i="2"/>
  <c r="I1550" i="2" s="1"/>
  <c r="F1551" i="2"/>
  <c r="I1551" i="2" s="1"/>
  <c r="F1552" i="2"/>
  <c r="I1552" i="2" s="1"/>
  <c r="F1553" i="2"/>
  <c r="I1553" i="2" s="1"/>
  <c r="F1554" i="2"/>
  <c r="I1554" i="2" s="1"/>
  <c r="F1555" i="2"/>
  <c r="I1555" i="2" s="1"/>
  <c r="F1556" i="2"/>
  <c r="I1556" i="2" s="1"/>
  <c r="F1557" i="2"/>
  <c r="I1557" i="2" s="1"/>
  <c r="F1558" i="2"/>
  <c r="I1558" i="2" s="1"/>
  <c r="F1559" i="2"/>
  <c r="I1559" i="2" s="1"/>
  <c r="F1560" i="2"/>
  <c r="I1560" i="2" s="1"/>
  <c r="F1561" i="2"/>
  <c r="I1561" i="2" s="1"/>
  <c r="F1562" i="2"/>
  <c r="I1562" i="2" s="1"/>
  <c r="F1563" i="2"/>
  <c r="I1563" i="2" s="1"/>
  <c r="F1564" i="2"/>
  <c r="I1564" i="2" s="1"/>
  <c r="F1565" i="2"/>
  <c r="I1565" i="2" s="1"/>
  <c r="F1566" i="2"/>
  <c r="I1566" i="2" s="1"/>
  <c r="F1567" i="2"/>
  <c r="I1567" i="2" s="1"/>
  <c r="F1568" i="2"/>
  <c r="I1568" i="2" s="1"/>
  <c r="F1569" i="2"/>
  <c r="I1569" i="2" s="1"/>
  <c r="F1570" i="2"/>
  <c r="I1570" i="2" s="1"/>
  <c r="F1571" i="2"/>
  <c r="I1571" i="2" s="1"/>
  <c r="F1572" i="2"/>
  <c r="I1572" i="2" s="1"/>
  <c r="F1573" i="2"/>
  <c r="I1573" i="2" s="1"/>
  <c r="F1574" i="2"/>
  <c r="I1574" i="2" s="1"/>
  <c r="F1575" i="2"/>
  <c r="I1575" i="2" s="1"/>
  <c r="F1576" i="2"/>
  <c r="I1576" i="2" s="1"/>
  <c r="F1577" i="2"/>
  <c r="I1577" i="2" s="1"/>
  <c r="F1578" i="2"/>
  <c r="I1578" i="2" s="1"/>
  <c r="F1579" i="2"/>
  <c r="I1579" i="2" s="1"/>
  <c r="F1580" i="2"/>
  <c r="I1580" i="2" s="1"/>
  <c r="F1581" i="2"/>
  <c r="I1581" i="2" s="1"/>
  <c r="F1582" i="2"/>
  <c r="I1582" i="2" s="1"/>
  <c r="F1583" i="2"/>
  <c r="I1583" i="2" s="1"/>
  <c r="F1584" i="2"/>
  <c r="I1584" i="2" s="1"/>
  <c r="F1585" i="2"/>
  <c r="I1585" i="2" s="1"/>
  <c r="F1586" i="2"/>
  <c r="I1586" i="2" s="1"/>
  <c r="F1587" i="2"/>
  <c r="I1587" i="2" s="1"/>
  <c r="F1588" i="2"/>
  <c r="I1588" i="2" s="1"/>
  <c r="F1589" i="2"/>
  <c r="I1589" i="2" s="1"/>
  <c r="F1590" i="2"/>
  <c r="I1590" i="2" s="1"/>
  <c r="F1591" i="2"/>
  <c r="I1591" i="2" s="1"/>
  <c r="F1592" i="2"/>
  <c r="I1592" i="2" s="1"/>
  <c r="F1593" i="2"/>
  <c r="I1593" i="2" s="1"/>
  <c r="F1594" i="2"/>
  <c r="I1594" i="2" s="1"/>
  <c r="F1595" i="2"/>
  <c r="I1595" i="2" s="1"/>
  <c r="F1596" i="2"/>
  <c r="I1596" i="2" s="1"/>
  <c r="F1597" i="2"/>
  <c r="I1597" i="2" s="1"/>
  <c r="F1598" i="2"/>
  <c r="I1598" i="2" s="1"/>
  <c r="F1599" i="2"/>
  <c r="I1599" i="2" s="1"/>
  <c r="F1600" i="2"/>
  <c r="I1600" i="2" s="1"/>
  <c r="F1601" i="2"/>
  <c r="I1601" i="2" s="1"/>
  <c r="F1602" i="2"/>
  <c r="I1602" i="2" s="1"/>
  <c r="F1603" i="2"/>
  <c r="I1603" i="2" s="1"/>
  <c r="F1604" i="2"/>
  <c r="I1604" i="2" s="1"/>
  <c r="F1605" i="2"/>
  <c r="I1605" i="2" s="1"/>
  <c r="F1606" i="2"/>
  <c r="I1606" i="2" s="1"/>
  <c r="F1607" i="2"/>
  <c r="I1607" i="2" s="1"/>
  <c r="F1608" i="2"/>
  <c r="I1608" i="2" s="1"/>
  <c r="F1609" i="2"/>
  <c r="I1609" i="2" s="1"/>
  <c r="F1610" i="2"/>
  <c r="I1610" i="2" s="1"/>
  <c r="F1611" i="2"/>
  <c r="I1611" i="2" s="1"/>
  <c r="F1612" i="2"/>
  <c r="I1612" i="2" s="1"/>
  <c r="F1613" i="2"/>
  <c r="I1613" i="2" s="1"/>
  <c r="F1614" i="2"/>
  <c r="I1614" i="2" s="1"/>
  <c r="F1615" i="2"/>
  <c r="I1615" i="2" s="1"/>
  <c r="F1616" i="2"/>
  <c r="I1616" i="2" s="1"/>
  <c r="F1617" i="2"/>
  <c r="I1617" i="2" s="1"/>
  <c r="F1618" i="2"/>
  <c r="I1618" i="2" s="1"/>
  <c r="F1619" i="2"/>
  <c r="I1619" i="2" s="1"/>
  <c r="F1620" i="2"/>
  <c r="I1620" i="2" s="1"/>
  <c r="F1621" i="2"/>
  <c r="I1621" i="2" s="1"/>
  <c r="F1622" i="2"/>
  <c r="I1622" i="2" s="1"/>
  <c r="F1623" i="2"/>
  <c r="I1623" i="2" s="1"/>
  <c r="F1624" i="2"/>
  <c r="I1624" i="2" s="1"/>
  <c r="F1625" i="2"/>
  <c r="I1625" i="2" s="1"/>
  <c r="F1626" i="2"/>
  <c r="I1626" i="2" s="1"/>
  <c r="F1627" i="2"/>
  <c r="I1627" i="2" s="1"/>
  <c r="F1628" i="2"/>
  <c r="I1628" i="2" s="1"/>
  <c r="F1629" i="2"/>
  <c r="I1629" i="2" s="1"/>
  <c r="F1630" i="2"/>
  <c r="I1630" i="2" s="1"/>
  <c r="F1631" i="2"/>
  <c r="I1631" i="2" s="1"/>
  <c r="F1632" i="2"/>
  <c r="I1632" i="2" s="1"/>
  <c r="F1633" i="2"/>
  <c r="I1633" i="2" s="1"/>
  <c r="F1634" i="2"/>
  <c r="I1634" i="2" s="1"/>
  <c r="F1635" i="2"/>
  <c r="I1635" i="2" s="1"/>
  <c r="F1636" i="2"/>
  <c r="I1636" i="2" s="1"/>
  <c r="F1637" i="2"/>
  <c r="I1637" i="2" s="1"/>
  <c r="F1638" i="2"/>
  <c r="I1638" i="2" s="1"/>
  <c r="F1639" i="2"/>
  <c r="I1639" i="2" s="1"/>
  <c r="F1640" i="2"/>
  <c r="I1640" i="2" s="1"/>
  <c r="F1641" i="2"/>
  <c r="I1641" i="2" s="1"/>
  <c r="F1642" i="2"/>
  <c r="I1642" i="2" s="1"/>
  <c r="F1643" i="2"/>
  <c r="I1643" i="2" s="1"/>
  <c r="F1644" i="2"/>
  <c r="I1644" i="2" s="1"/>
  <c r="F1645" i="2"/>
  <c r="I1645" i="2" s="1"/>
  <c r="F1646" i="2"/>
  <c r="I1646" i="2" s="1"/>
  <c r="F1647" i="2"/>
  <c r="I1647" i="2" s="1"/>
  <c r="F1648" i="2"/>
  <c r="I1648" i="2" s="1"/>
  <c r="F1649" i="2"/>
  <c r="I1649" i="2" s="1"/>
  <c r="F1650" i="2"/>
  <c r="I1650" i="2" s="1"/>
  <c r="F1651" i="2"/>
  <c r="I1651" i="2" s="1"/>
  <c r="F1652" i="2"/>
  <c r="I1652" i="2" s="1"/>
  <c r="F1653" i="2"/>
  <c r="I1653" i="2" s="1"/>
  <c r="F1654" i="2"/>
  <c r="I1654" i="2" s="1"/>
  <c r="F1655" i="2"/>
  <c r="I1655" i="2" s="1"/>
  <c r="F1656" i="2"/>
  <c r="I1656" i="2" s="1"/>
  <c r="F1657" i="2"/>
  <c r="I1657" i="2" s="1"/>
  <c r="F1658" i="2"/>
  <c r="I1658" i="2" s="1"/>
  <c r="F1659" i="2"/>
  <c r="I1659" i="2" s="1"/>
  <c r="F1660" i="2"/>
  <c r="I1660" i="2" s="1"/>
  <c r="F1661" i="2"/>
  <c r="I1661" i="2" s="1"/>
  <c r="F1662" i="2"/>
  <c r="I1662" i="2" s="1"/>
  <c r="F1663" i="2"/>
  <c r="I1663" i="2" s="1"/>
  <c r="F1664" i="2"/>
  <c r="I1664" i="2" s="1"/>
  <c r="F1665" i="2"/>
  <c r="I1665" i="2" s="1"/>
  <c r="F1666" i="2"/>
  <c r="I1666" i="2" s="1"/>
  <c r="F1667" i="2"/>
  <c r="I1667" i="2" s="1"/>
  <c r="F1668" i="2"/>
  <c r="I1668" i="2" s="1"/>
  <c r="F1669" i="2"/>
  <c r="I1669" i="2" s="1"/>
  <c r="F1670" i="2"/>
  <c r="I1670" i="2" s="1"/>
  <c r="F1671" i="2"/>
  <c r="I1671" i="2" s="1"/>
  <c r="F1672" i="2"/>
  <c r="I1672" i="2" s="1"/>
  <c r="F1673" i="2"/>
  <c r="I1673" i="2" s="1"/>
  <c r="F1674" i="2"/>
  <c r="I1674" i="2" s="1"/>
  <c r="F1675" i="2"/>
  <c r="I1675" i="2" s="1"/>
  <c r="F1676" i="2"/>
  <c r="I1676" i="2" s="1"/>
  <c r="F1677" i="2"/>
  <c r="I1677" i="2" s="1"/>
  <c r="F1678" i="2"/>
  <c r="I1678" i="2" s="1"/>
  <c r="F1679" i="2"/>
  <c r="I1679" i="2" s="1"/>
  <c r="F1680" i="2"/>
  <c r="I1680" i="2" s="1"/>
  <c r="F1681" i="2"/>
  <c r="I1681" i="2" s="1"/>
  <c r="F1682" i="2"/>
  <c r="I1682" i="2" s="1"/>
  <c r="F1683" i="2"/>
  <c r="I1683" i="2" s="1"/>
  <c r="F1684" i="2"/>
  <c r="I1684" i="2" s="1"/>
  <c r="F1685" i="2"/>
  <c r="I1685" i="2" s="1"/>
  <c r="I4" i="2"/>
  <c r="AV15" i="2"/>
  <c r="AV16" i="2"/>
  <c r="AV17" i="2"/>
  <c r="AV18" i="2"/>
  <c r="AV19" i="2"/>
  <c r="AV20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201" i="2"/>
  <c r="AV202" i="2"/>
  <c r="AV203" i="2"/>
  <c r="AV204" i="2"/>
  <c r="AV205" i="2"/>
  <c r="AV206" i="2"/>
  <c r="AV207" i="2"/>
  <c r="AV208" i="2"/>
  <c r="AV209" i="2"/>
  <c r="AV210" i="2"/>
  <c r="AV211" i="2"/>
  <c r="AV212" i="2"/>
  <c r="AV213" i="2"/>
  <c r="AV214" i="2"/>
  <c r="AV215" i="2"/>
  <c r="AV216" i="2"/>
  <c r="AV217" i="2"/>
  <c r="AV218" i="2"/>
  <c r="AV219" i="2"/>
  <c r="AV220" i="2"/>
  <c r="AV221" i="2"/>
  <c r="AV222" i="2"/>
  <c r="AV223" i="2"/>
  <c r="AV224" i="2"/>
  <c r="AV225" i="2"/>
  <c r="AV226" i="2"/>
  <c r="AV227" i="2"/>
  <c r="AV228" i="2"/>
  <c r="AV229" i="2"/>
  <c r="AV230" i="2"/>
  <c r="AV231" i="2"/>
  <c r="AV232" i="2"/>
  <c r="AV233" i="2"/>
  <c r="AV234" i="2"/>
  <c r="AV235" i="2"/>
  <c r="AV236" i="2"/>
  <c r="AV237" i="2"/>
  <c r="AV238" i="2"/>
  <c r="AV239" i="2"/>
  <c r="AV240" i="2"/>
  <c r="AV241" i="2"/>
  <c r="AV242" i="2"/>
  <c r="AV243" i="2"/>
  <c r="AV244" i="2"/>
  <c r="AV245" i="2"/>
  <c r="AV246" i="2"/>
  <c r="AV247" i="2"/>
  <c r="AV248" i="2"/>
  <c r="AV249" i="2"/>
  <c r="AV250" i="2"/>
  <c r="AV251" i="2"/>
  <c r="AV252" i="2"/>
  <c r="AV253" i="2"/>
  <c r="AV254" i="2"/>
  <c r="AV255" i="2"/>
  <c r="AV256" i="2"/>
  <c r="AV257" i="2"/>
  <c r="AV258" i="2"/>
  <c r="AV259" i="2"/>
  <c r="AV260" i="2"/>
  <c r="AV261" i="2"/>
  <c r="AV262" i="2"/>
  <c r="AV263" i="2"/>
  <c r="AV264" i="2"/>
  <c r="AV265" i="2"/>
  <c r="AV266" i="2"/>
  <c r="AV267" i="2"/>
  <c r="AV268" i="2"/>
  <c r="AV269" i="2"/>
  <c r="AV270" i="2"/>
  <c r="AV271" i="2"/>
  <c r="AV272" i="2"/>
  <c r="AV273" i="2"/>
  <c r="AV274" i="2"/>
  <c r="AV275" i="2"/>
  <c r="AV276" i="2"/>
  <c r="AV277" i="2"/>
  <c r="AV278" i="2"/>
  <c r="AV279" i="2"/>
  <c r="AV280" i="2"/>
  <c r="AV281" i="2"/>
  <c r="AV282" i="2"/>
  <c r="AV283" i="2"/>
  <c r="AV284" i="2"/>
  <c r="AV285" i="2"/>
  <c r="AV286" i="2"/>
  <c r="AV287" i="2"/>
  <c r="AV288" i="2"/>
  <c r="AV289" i="2"/>
  <c r="AV290" i="2"/>
  <c r="AV291" i="2"/>
  <c r="AV292" i="2"/>
  <c r="AV293" i="2"/>
  <c r="AV294" i="2"/>
  <c r="AV295" i="2"/>
  <c r="AV296" i="2"/>
  <c r="AV297" i="2"/>
  <c r="AV298" i="2"/>
  <c r="AV299" i="2"/>
  <c r="AV300" i="2"/>
  <c r="AV301" i="2"/>
  <c r="AV302" i="2"/>
  <c r="AV303" i="2"/>
  <c r="AV304" i="2"/>
  <c r="AV305" i="2"/>
  <c r="AV306" i="2"/>
  <c r="AV307" i="2"/>
  <c r="AV308" i="2"/>
  <c r="AV309" i="2"/>
  <c r="AV310" i="2"/>
  <c r="AV311" i="2"/>
  <c r="AV312" i="2"/>
  <c r="AV313" i="2"/>
  <c r="AV314" i="2"/>
  <c r="AV315" i="2"/>
  <c r="AV316" i="2"/>
  <c r="AV317" i="2"/>
  <c r="AV318" i="2"/>
  <c r="AV319" i="2"/>
  <c r="AV320" i="2"/>
  <c r="AV321" i="2"/>
  <c r="AV322" i="2"/>
  <c r="AV323" i="2"/>
  <c r="AV324" i="2"/>
  <c r="AV325" i="2"/>
  <c r="AV326" i="2"/>
  <c r="AV327" i="2"/>
  <c r="AV328" i="2"/>
  <c r="AV329" i="2"/>
  <c r="AV330" i="2"/>
  <c r="AV331" i="2"/>
  <c r="AV332" i="2"/>
  <c r="AV333" i="2"/>
  <c r="AV334" i="2"/>
  <c r="AV335" i="2"/>
  <c r="AV336" i="2"/>
  <c r="AV337" i="2"/>
  <c r="AV338" i="2"/>
  <c r="AV339" i="2"/>
  <c r="AV340" i="2"/>
  <c r="AV341" i="2"/>
  <c r="AV342" i="2"/>
  <c r="AV343" i="2"/>
  <c r="AV344" i="2"/>
  <c r="AV345" i="2"/>
  <c r="AV346" i="2"/>
  <c r="AV347" i="2"/>
  <c r="AV348" i="2"/>
  <c r="AV349" i="2"/>
  <c r="AV350" i="2"/>
  <c r="AV351" i="2"/>
  <c r="AV352" i="2"/>
  <c r="AV353" i="2"/>
  <c r="AV354" i="2"/>
  <c r="AV355" i="2"/>
  <c r="AV356" i="2"/>
  <c r="AV357" i="2"/>
  <c r="AV358" i="2"/>
  <c r="AV359" i="2"/>
  <c r="AV360" i="2"/>
  <c r="AV361" i="2"/>
  <c r="AV362" i="2"/>
  <c r="AV363" i="2"/>
  <c r="AV364" i="2"/>
  <c r="AV365" i="2"/>
  <c r="AV366" i="2"/>
  <c r="AV367" i="2"/>
  <c r="AV368" i="2"/>
  <c r="AV369" i="2"/>
  <c r="AV370" i="2"/>
  <c r="AV371" i="2"/>
  <c r="AV372" i="2"/>
  <c r="AV373" i="2"/>
  <c r="AV374" i="2"/>
  <c r="AV375" i="2"/>
  <c r="AV376" i="2"/>
  <c r="AV377" i="2"/>
  <c r="AV378" i="2"/>
  <c r="AV379" i="2"/>
  <c r="AV380" i="2"/>
  <c r="AV381" i="2"/>
  <c r="AV382" i="2"/>
  <c r="AV383" i="2"/>
  <c r="AV384" i="2"/>
  <c r="AV385" i="2"/>
  <c r="AV386" i="2"/>
  <c r="AV387" i="2"/>
  <c r="AV388" i="2"/>
  <c r="AV389" i="2"/>
  <c r="AV390" i="2"/>
  <c r="AV391" i="2"/>
  <c r="AV392" i="2"/>
  <c r="AV393" i="2"/>
  <c r="AV394" i="2"/>
  <c r="AV395" i="2"/>
  <c r="AV396" i="2"/>
  <c r="AV397" i="2"/>
  <c r="AV398" i="2"/>
  <c r="AV399" i="2"/>
  <c r="AV400" i="2"/>
  <c r="AV401" i="2"/>
  <c r="AV402" i="2"/>
  <c r="AV403" i="2"/>
  <c r="AV404" i="2"/>
  <c r="AV405" i="2"/>
  <c r="AV406" i="2"/>
  <c r="AV407" i="2"/>
  <c r="AV408" i="2"/>
  <c r="AV409" i="2"/>
  <c r="AV410" i="2"/>
  <c r="AV411" i="2"/>
  <c r="AV412" i="2"/>
  <c r="AV413" i="2"/>
  <c r="AV414" i="2"/>
  <c r="AV415" i="2"/>
  <c r="AV416" i="2"/>
  <c r="AV417" i="2"/>
  <c r="AV418" i="2"/>
  <c r="AV419" i="2"/>
  <c r="AV420" i="2"/>
  <c r="AV421" i="2"/>
  <c r="AV422" i="2"/>
  <c r="AV423" i="2"/>
  <c r="AV424" i="2"/>
  <c r="AV425" i="2"/>
  <c r="AV426" i="2"/>
  <c r="AV427" i="2"/>
  <c r="AV428" i="2"/>
  <c r="AV429" i="2"/>
  <c r="AV430" i="2"/>
  <c r="AV431" i="2"/>
  <c r="AV432" i="2"/>
  <c r="AV433" i="2"/>
  <c r="AV434" i="2"/>
  <c r="AV435" i="2"/>
  <c r="AV436" i="2"/>
  <c r="AV437" i="2"/>
  <c r="AV438" i="2"/>
  <c r="AV439" i="2"/>
  <c r="AV440" i="2"/>
  <c r="AV441" i="2"/>
  <c r="AV442" i="2"/>
  <c r="AV443" i="2"/>
  <c r="AV444" i="2"/>
  <c r="AV445" i="2"/>
  <c r="AV446" i="2"/>
  <c r="AV447" i="2"/>
  <c r="AV448" i="2"/>
  <c r="AV449" i="2"/>
  <c r="AV450" i="2"/>
  <c r="AV451" i="2"/>
  <c r="AV452" i="2"/>
  <c r="AV453" i="2"/>
  <c r="AV454" i="2"/>
  <c r="AV455" i="2"/>
  <c r="AV456" i="2"/>
  <c r="AV457" i="2"/>
  <c r="AV458" i="2"/>
  <c r="AV459" i="2"/>
  <c r="AV460" i="2"/>
  <c r="AV461" i="2"/>
  <c r="AV462" i="2"/>
  <c r="AV463" i="2"/>
  <c r="AV464" i="2"/>
  <c r="AV465" i="2"/>
  <c r="AV466" i="2"/>
  <c r="AV467" i="2"/>
  <c r="AV468" i="2"/>
  <c r="AV469" i="2"/>
  <c r="AV470" i="2"/>
  <c r="AV471" i="2"/>
  <c r="AV472" i="2"/>
  <c r="AV473" i="2"/>
  <c r="AV474" i="2"/>
  <c r="AV475" i="2"/>
  <c r="AV476" i="2"/>
  <c r="AV477" i="2"/>
  <c r="AV478" i="2"/>
  <c r="AV479" i="2"/>
  <c r="AV480" i="2"/>
  <c r="AV481" i="2"/>
  <c r="AV482" i="2"/>
  <c r="AV483" i="2"/>
  <c r="AV484" i="2"/>
  <c r="AV485" i="2"/>
  <c r="AV486" i="2"/>
  <c r="AV487" i="2"/>
  <c r="AV488" i="2"/>
  <c r="AV489" i="2"/>
  <c r="AV490" i="2"/>
  <c r="AV491" i="2"/>
  <c r="AV492" i="2"/>
  <c r="AV493" i="2"/>
  <c r="AV494" i="2"/>
  <c r="AV495" i="2"/>
  <c r="AV496" i="2"/>
  <c r="AV497" i="2"/>
  <c r="AV498" i="2"/>
  <c r="AV499" i="2"/>
  <c r="AV500" i="2"/>
  <c r="AV501" i="2"/>
  <c r="AV502" i="2"/>
  <c r="AV503" i="2"/>
  <c r="AV504" i="2"/>
  <c r="AV505" i="2"/>
  <c r="AV506" i="2"/>
  <c r="AV507" i="2"/>
  <c r="AV508" i="2"/>
  <c r="AV509" i="2"/>
  <c r="AV510" i="2"/>
  <c r="AV511" i="2"/>
  <c r="AV512" i="2"/>
  <c r="AV513" i="2"/>
  <c r="AV514" i="2"/>
  <c r="AV515" i="2"/>
  <c r="AV516" i="2"/>
  <c r="AV517" i="2"/>
  <c r="AV518" i="2"/>
  <c r="AV519" i="2"/>
  <c r="AV520" i="2"/>
  <c r="AV521" i="2"/>
  <c r="AV522" i="2"/>
  <c r="AV523" i="2"/>
  <c r="AV524" i="2"/>
  <c r="AV525" i="2"/>
  <c r="AV526" i="2"/>
  <c r="AV527" i="2"/>
  <c r="AV528" i="2"/>
  <c r="AV529" i="2"/>
  <c r="AV530" i="2"/>
  <c r="AV531" i="2"/>
  <c r="AV532" i="2"/>
  <c r="AV533" i="2"/>
  <c r="AV534" i="2"/>
  <c r="AV535" i="2"/>
  <c r="AV536" i="2"/>
  <c r="AV537" i="2"/>
  <c r="AV538" i="2"/>
  <c r="AV539" i="2"/>
  <c r="AV540" i="2"/>
  <c r="AV541" i="2"/>
  <c r="AV542" i="2"/>
  <c r="AV543" i="2"/>
  <c r="AV544" i="2"/>
  <c r="AV545" i="2"/>
  <c r="AV546" i="2"/>
  <c r="AV547" i="2"/>
  <c r="AV548" i="2"/>
  <c r="AV549" i="2"/>
  <c r="AV550" i="2"/>
  <c r="AV551" i="2"/>
  <c r="AV552" i="2"/>
  <c r="AV553" i="2"/>
  <c r="AV554" i="2"/>
  <c r="AV555" i="2"/>
  <c r="AV556" i="2"/>
  <c r="AV557" i="2"/>
  <c r="AV558" i="2"/>
  <c r="AV559" i="2"/>
  <c r="AV560" i="2"/>
  <c r="AV561" i="2"/>
  <c r="AV562" i="2"/>
  <c r="AV563" i="2"/>
  <c r="AV564" i="2"/>
  <c r="AV565" i="2"/>
  <c r="AV566" i="2"/>
  <c r="AV567" i="2"/>
  <c r="AV568" i="2"/>
  <c r="AV569" i="2"/>
  <c r="AV570" i="2"/>
  <c r="AV571" i="2"/>
  <c r="AV572" i="2"/>
  <c r="AV573" i="2"/>
  <c r="AV574" i="2"/>
  <c r="AV575" i="2"/>
  <c r="AV576" i="2"/>
  <c r="AV577" i="2"/>
  <c r="AV578" i="2"/>
  <c r="AV579" i="2"/>
  <c r="AV580" i="2"/>
  <c r="AV581" i="2"/>
  <c r="AV582" i="2"/>
  <c r="AV583" i="2"/>
  <c r="AV584" i="2"/>
  <c r="AV585" i="2"/>
  <c r="AV586" i="2"/>
  <c r="AV587" i="2"/>
  <c r="AV588" i="2"/>
  <c r="AV589" i="2"/>
  <c r="AV590" i="2"/>
  <c r="AV591" i="2"/>
  <c r="AV592" i="2"/>
  <c r="AV593" i="2"/>
  <c r="AV594" i="2"/>
  <c r="AV595" i="2"/>
  <c r="AV596" i="2"/>
  <c r="AV597" i="2"/>
  <c r="AV598" i="2"/>
  <c r="AV599" i="2"/>
  <c r="AV600" i="2"/>
  <c r="AV601" i="2"/>
  <c r="AV602" i="2"/>
  <c r="AV603" i="2"/>
  <c r="AV604" i="2"/>
  <c r="AV605" i="2"/>
  <c r="AV606" i="2"/>
  <c r="AV607" i="2"/>
  <c r="AV608" i="2"/>
  <c r="AV609" i="2"/>
  <c r="AV610" i="2"/>
  <c r="AV611" i="2"/>
  <c r="AV612" i="2"/>
  <c r="AV613" i="2"/>
  <c r="AV614" i="2"/>
  <c r="AV615" i="2"/>
  <c r="AV616" i="2"/>
  <c r="AV617" i="2"/>
  <c r="AV618" i="2"/>
  <c r="AV619" i="2"/>
  <c r="AV620" i="2"/>
  <c r="AV621" i="2"/>
  <c r="AV622" i="2"/>
  <c r="AV623" i="2"/>
  <c r="AV624" i="2"/>
  <c r="AV625" i="2"/>
  <c r="AV626" i="2"/>
  <c r="AV627" i="2"/>
  <c r="AV628" i="2"/>
  <c r="AV629" i="2"/>
  <c r="AV630" i="2"/>
  <c r="AV631" i="2"/>
  <c r="AV632" i="2"/>
  <c r="AV633" i="2"/>
  <c r="AV634" i="2"/>
  <c r="AV635" i="2"/>
  <c r="AV636" i="2"/>
  <c r="AV637" i="2"/>
  <c r="AV638" i="2"/>
  <c r="AV639" i="2"/>
  <c r="AV640" i="2"/>
  <c r="AV641" i="2"/>
  <c r="AV642" i="2"/>
  <c r="AV643" i="2"/>
  <c r="AV644" i="2"/>
  <c r="AV645" i="2"/>
  <c r="AV646" i="2"/>
  <c r="AV647" i="2"/>
  <c r="AV648" i="2"/>
  <c r="AV649" i="2"/>
  <c r="AV650" i="2"/>
  <c r="AV651" i="2"/>
  <c r="AV652" i="2"/>
  <c r="AV653" i="2"/>
  <c r="AV654" i="2"/>
  <c r="AV655" i="2"/>
  <c r="AV656" i="2"/>
  <c r="AV657" i="2"/>
  <c r="AV658" i="2"/>
  <c r="AV659" i="2"/>
  <c r="AV660" i="2"/>
  <c r="AV661" i="2"/>
  <c r="AV662" i="2"/>
  <c r="AV663" i="2"/>
  <c r="AV664" i="2"/>
  <c r="AV665" i="2"/>
  <c r="AV666" i="2"/>
  <c r="AV667" i="2"/>
  <c r="AV668" i="2"/>
  <c r="AV669" i="2"/>
  <c r="AV670" i="2"/>
  <c r="AV671" i="2"/>
  <c r="AV672" i="2"/>
  <c r="AV673" i="2"/>
  <c r="AV674" i="2"/>
  <c r="AV675" i="2"/>
  <c r="AV676" i="2"/>
  <c r="AV677" i="2"/>
  <c r="AV678" i="2"/>
  <c r="AV679" i="2"/>
  <c r="AV680" i="2"/>
  <c r="AV681" i="2"/>
  <c r="AV682" i="2"/>
  <c r="AV683" i="2"/>
  <c r="AV684" i="2"/>
  <c r="AV685" i="2"/>
  <c r="AV686" i="2"/>
  <c r="AV687" i="2"/>
  <c r="AV688" i="2"/>
  <c r="AV689" i="2"/>
  <c r="AV690" i="2"/>
  <c r="AV691" i="2"/>
  <c r="AV692" i="2"/>
  <c r="AV693" i="2"/>
  <c r="AV694" i="2"/>
  <c r="AV695" i="2"/>
  <c r="AV696" i="2"/>
  <c r="AV697" i="2"/>
  <c r="AV698" i="2"/>
  <c r="AV699" i="2"/>
  <c r="AV700" i="2"/>
  <c r="AV701" i="2"/>
  <c r="AV702" i="2"/>
  <c r="AV703" i="2"/>
  <c r="AV704" i="2"/>
  <c r="AV705" i="2"/>
  <c r="AV706" i="2"/>
  <c r="AV707" i="2"/>
  <c r="AV708" i="2"/>
  <c r="AV709" i="2"/>
  <c r="AV710" i="2"/>
  <c r="AV711" i="2"/>
  <c r="AV712" i="2"/>
  <c r="AV713" i="2"/>
  <c r="AV714" i="2"/>
  <c r="AV715" i="2"/>
  <c r="AV716" i="2"/>
  <c r="AV717" i="2"/>
  <c r="AV718" i="2"/>
  <c r="AV719" i="2"/>
  <c r="AV720" i="2"/>
  <c r="AV721" i="2"/>
  <c r="AV722" i="2"/>
  <c r="AV723" i="2"/>
  <c r="AV724" i="2"/>
  <c r="AV725" i="2"/>
  <c r="AV726" i="2"/>
  <c r="AV727" i="2"/>
  <c r="AV728" i="2"/>
  <c r="AV729" i="2"/>
  <c r="AV730" i="2"/>
  <c r="AV731" i="2"/>
  <c r="AV732" i="2"/>
  <c r="AV733" i="2"/>
  <c r="AV734" i="2"/>
  <c r="AV735" i="2"/>
  <c r="AV736" i="2"/>
  <c r="AV737" i="2"/>
  <c r="AV738" i="2"/>
  <c r="AV739" i="2"/>
  <c r="AV740" i="2"/>
  <c r="AV741" i="2"/>
  <c r="AV742" i="2"/>
  <c r="AV743" i="2"/>
  <c r="AV744" i="2"/>
  <c r="AV745" i="2"/>
  <c r="AV746" i="2"/>
  <c r="AV747" i="2"/>
  <c r="AV748" i="2"/>
  <c r="AV749" i="2"/>
  <c r="AV750" i="2"/>
  <c r="AV751" i="2"/>
  <c r="AV752" i="2"/>
  <c r="AV753" i="2"/>
  <c r="AV754" i="2"/>
  <c r="AV755" i="2"/>
  <c r="AV756" i="2"/>
  <c r="AV757" i="2"/>
  <c r="AV758" i="2"/>
  <c r="AV759" i="2"/>
  <c r="AV760" i="2"/>
  <c r="AV761" i="2"/>
  <c r="AV762" i="2"/>
  <c r="AV763" i="2"/>
  <c r="AV764" i="2"/>
  <c r="AV765" i="2"/>
  <c r="AV766" i="2"/>
  <c r="AV767" i="2"/>
  <c r="AV768" i="2"/>
  <c r="AV769" i="2"/>
  <c r="AV770" i="2"/>
  <c r="AV771" i="2"/>
  <c r="AV772" i="2"/>
  <c r="AV773" i="2"/>
  <c r="AV774" i="2"/>
  <c r="AV775" i="2"/>
  <c r="AV776" i="2"/>
  <c r="AV777" i="2"/>
  <c r="AV778" i="2"/>
  <c r="AV779" i="2"/>
  <c r="AV780" i="2"/>
  <c r="AV781" i="2"/>
  <c r="AV782" i="2"/>
  <c r="AV783" i="2"/>
  <c r="AV784" i="2"/>
  <c r="AV785" i="2"/>
  <c r="AV786" i="2"/>
  <c r="AV787" i="2"/>
  <c r="AV788" i="2"/>
  <c r="AV789" i="2"/>
  <c r="AV790" i="2"/>
  <c r="AV791" i="2"/>
  <c r="AV792" i="2"/>
  <c r="AV793" i="2"/>
  <c r="AV794" i="2"/>
  <c r="AV795" i="2"/>
  <c r="AV796" i="2"/>
  <c r="AV797" i="2"/>
  <c r="AV798" i="2"/>
  <c r="AV799" i="2"/>
  <c r="AV800" i="2"/>
  <c r="AV801" i="2"/>
  <c r="AV802" i="2"/>
  <c r="AV803" i="2"/>
  <c r="AV804" i="2"/>
  <c r="AV805" i="2"/>
  <c r="AV806" i="2"/>
  <c r="AV807" i="2"/>
  <c r="AV808" i="2"/>
  <c r="AV809" i="2"/>
  <c r="AV810" i="2"/>
  <c r="AV811" i="2"/>
  <c r="AV812" i="2"/>
  <c r="AV813" i="2"/>
  <c r="AV814" i="2"/>
  <c r="AV815" i="2"/>
  <c r="AV816" i="2"/>
  <c r="AV817" i="2"/>
  <c r="AV818" i="2"/>
  <c r="AV819" i="2"/>
  <c r="AV820" i="2"/>
  <c r="AV821" i="2"/>
  <c r="AV822" i="2"/>
  <c r="AV823" i="2"/>
  <c r="AV824" i="2"/>
  <c r="AV825" i="2"/>
  <c r="AV826" i="2"/>
  <c r="AV827" i="2"/>
  <c r="AV828" i="2"/>
  <c r="AV829" i="2"/>
  <c r="AV830" i="2"/>
  <c r="AV831" i="2"/>
  <c r="AV832" i="2"/>
  <c r="AV833" i="2"/>
  <c r="AV834" i="2"/>
  <c r="AV835" i="2"/>
  <c r="AV836" i="2"/>
  <c r="AV837" i="2"/>
  <c r="AV838" i="2"/>
  <c r="AV839" i="2"/>
  <c r="AV840" i="2"/>
  <c r="AV841" i="2"/>
  <c r="AV842" i="2"/>
  <c r="AV843" i="2"/>
  <c r="AV844" i="2"/>
  <c r="AV845" i="2"/>
  <c r="AV846" i="2"/>
  <c r="AV847" i="2"/>
  <c r="AV848" i="2"/>
  <c r="AV849" i="2"/>
  <c r="AV850" i="2"/>
  <c r="AV851" i="2"/>
  <c r="AV852" i="2"/>
  <c r="AV853" i="2"/>
  <c r="AV854" i="2"/>
  <c r="AV855" i="2"/>
  <c r="AV856" i="2"/>
  <c r="AV857" i="2"/>
  <c r="AV858" i="2"/>
  <c r="AV859" i="2"/>
  <c r="AV860" i="2"/>
  <c r="AV861" i="2"/>
  <c r="AV862" i="2"/>
  <c r="AV863" i="2"/>
  <c r="AV864" i="2"/>
  <c r="AV865" i="2"/>
  <c r="AV866" i="2"/>
  <c r="AV867" i="2"/>
  <c r="AV868" i="2"/>
  <c r="AV869" i="2"/>
  <c r="AV870" i="2"/>
  <c r="AV871" i="2"/>
  <c r="AV872" i="2"/>
  <c r="AV873" i="2"/>
  <c r="AV874" i="2"/>
  <c r="AV875" i="2"/>
  <c r="AV876" i="2"/>
  <c r="AV877" i="2"/>
  <c r="AV878" i="2"/>
  <c r="AV879" i="2"/>
  <c r="AV880" i="2"/>
  <c r="AV881" i="2"/>
  <c r="AV882" i="2"/>
  <c r="AV883" i="2"/>
  <c r="AV884" i="2"/>
  <c r="AV885" i="2"/>
  <c r="AV886" i="2"/>
  <c r="AV887" i="2"/>
  <c r="AV888" i="2"/>
  <c r="AV889" i="2"/>
  <c r="AV890" i="2"/>
  <c r="AV891" i="2"/>
  <c r="AV892" i="2"/>
  <c r="AV893" i="2"/>
  <c r="AV894" i="2"/>
  <c r="AV895" i="2"/>
  <c r="AV896" i="2"/>
  <c r="AV897" i="2"/>
  <c r="AV898" i="2"/>
  <c r="AV899" i="2"/>
  <c r="AV900" i="2"/>
  <c r="AV901" i="2"/>
  <c r="AV902" i="2"/>
  <c r="AV903" i="2"/>
  <c r="AV904" i="2"/>
  <c r="AV905" i="2"/>
  <c r="AV906" i="2"/>
  <c r="AV907" i="2"/>
  <c r="AV908" i="2"/>
  <c r="AV909" i="2"/>
  <c r="AV910" i="2"/>
  <c r="AV911" i="2"/>
  <c r="AV912" i="2"/>
  <c r="AV913" i="2"/>
  <c r="AV914" i="2"/>
  <c r="AV915" i="2"/>
  <c r="AV916" i="2"/>
  <c r="AV917" i="2"/>
  <c r="AV918" i="2"/>
  <c r="AV919" i="2"/>
  <c r="AV920" i="2"/>
  <c r="AV921" i="2"/>
  <c r="AV922" i="2"/>
  <c r="AV923" i="2"/>
  <c r="AV924" i="2"/>
  <c r="AV925" i="2"/>
  <c r="AV926" i="2"/>
  <c r="AV927" i="2"/>
  <c r="AV928" i="2"/>
  <c r="AV929" i="2"/>
  <c r="AV930" i="2"/>
  <c r="AV931" i="2"/>
  <c r="AV932" i="2"/>
  <c r="AV933" i="2"/>
  <c r="AV934" i="2"/>
  <c r="AV935" i="2"/>
  <c r="AV936" i="2"/>
  <c r="AV937" i="2"/>
  <c r="AV938" i="2"/>
  <c r="AV939" i="2"/>
  <c r="AV940" i="2"/>
  <c r="AV941" i="2"/>
  <c r="AV942" i="2"/>
  <c r="AV943" i="2"/>
  <c r="AV944" i="2"/>
  <c r="AV945" i="2"/>
  <c r="AV946" i="2"/>
  <c r="AV947" i="2"/>
  <c r="AV948" i="2"/>
  <c r="AV949" i="2"/>
  <c r="AV950" i="2"/>
  <c r="AV951" i="2"/>
  <c r="AV952" i="2"/>
  <c r="AV953" i="2"/>
  <c r="AV954" i="2"/>
  <c r="AV955" i="2"/>
  <c r="AV956" i="2"/>
  <c r="AV957" i="2"/>
  <c r="AV958" i="2"/>
  <c r="AV959" i="2"/>
  <c r="AV960" i="2"/>
  <c r="AV961" i="2"/>
  <c r="AV962" i="2"/>
  <c r="AV963" i="2"/>
  <c r="AV964" i="2"/>
  <c r="AV965" i="2"/>
  <c r="AV966" i="2"/>
  <c r="AV967" i="2"/>
  <c r="AV968" i="2"/>
  <c r="AV969" i="2"/>
  <c r="AV970" i="2"/>
  <c r="AV971" i="2"/>
  <c r="AV972" i="2"/>
  <c r="AV973" i="2"/>
  <c r="AV974" i="2"/>
  <c r="AV975" i="2"/>
  <c r="AV976" i="2"/>
  <c r="AV977" i="2"/>
  <c r="AV978" i="2"/>
  <c r="AV979" i="2"/>
  <c r="AV980" i="2"/>
  <c r="AV981" i="2"/>
  <c r="AV982" i="2"/>
  <c r="AV983" i="2"/>
  <c r="AV984" i="2"/>
  <c r="AV985" i="2"/>
  <c r="AV986" i="2"/>
  <c r="AV987" i="2"/>
  <c r="AV988" i="2"/>
  <c r="AV989" i="2"/>
  <c r="AV990" i="2"/>
  <c r="AV991" i="2"/>
  <c r="AV992" i="2"/>
  <c r="AV993" i="2"/>
  <c r="AV994" i="2"/>
  <c r="AV995" i="2"/>
  <c r="AV996" i="2"/>
  <c r="AV997" i="2"/>
  <c r="AV998" i="2"/>
  <c r="AV999" i="2"/>
  <c r="AV1000" i="2"/>
  <c r="AV1001" i="2"/>
  <c r="AV1002" i="2"/>
  <c r="AV1003" i="2"/>
  <c r="AV1004" i="2"/>
  <c r="AV1005" i="2"/>
  <c r="AV1006" i="2"/>
  <c r="AV1007" i="2"/>
  <c r="AV1008" i="2"/>
  <c r="AV1009" i="2"/>
  <c r="AV1010" i="2"/>
  <c r="AV1011" i="2"/>
  <c r="AV1012" i="2"/>
  <c r="AV1013" i="2"/>
  <c r="AV1014" i="2"/>
  <c r="AV1015" i="2"/>
  <c r="AV1016" i="2"/>
  <c r="AV1017" i="2"/>
  <c r="AV1018" i="2"/>
  <c r="AV1019" i="2"/>
  <c r="AV1020" i="2"/>
  <c r="AV1021" i="2"/>
  <c r="AV1022" i="2"/>
  <c r="AV1023" i="2"/>
  <c r="AV1024" i="2"/>
  <c r="AV1025" i="2"/>
  <c r="AV1026" i="2"/>
  <c r="AV1027" i="2"/>
  <c r="AV1028" i="2"/>
  <c r="AV1029" i="2"/>
  <c r="AV1030" i="2"/>
  <c r="AV1031" i="2"/>
  <c r="AV1032" i="2"/>
  <c r="AV1033" i="2"/>
  <c r="AV1034" i="2"/>
  <c r="AV1035" i="2"/>
  <c r="AV1036" i="2"/>
  <c r="AV1037" i="2"/>
  <c r="AV1038" i="2"/>
  <c r="AV1039" i="2"/>
  <c r="AV1040" i="2"/>
  <c r="AV1041" i="2"/>
  <c r="AV1042" i="2"/>
  <c r="AV1043" i="2"/>
  <c r="AV1044" i="2"/>
  <c r="AV1045" i="2"/>
  <c r="AV1046" i="2"/>
  <c r="AV1047" i="2"/>
  <c r="AV1048" i="2"/>
  <c r="AV1049" i="2"/>
  <c r="AV1050" i="2"/>
  <c r="AV1051" i="2"/>
  <c r="AV1052" i="2"/>
  <c r="AV1053" i="2"/>
  <c r="AV1054" i="2"/>
  <c r="AV1055" i="2"/>
  <c r="AV1056" i="2"/>
  <c r="AV1057" i="2"/>
  <c r="AV1058" i="2"/>
  <c r="AV1059" i="2"/>
  <c r="AV1060" i="2"/>
  <c r="AV1061" i="2"/>
  <c r="AV1062" i="2"/>
  <c r="AV1063" i="2"/>
  <c r="AV1064" i="2"/>
  <c r="AV1065" i="2"/>
  <c r="AV1066" i="2"/>
  <c r="AV1067" i="2"/>
  <c r="AV1068" i="2"/>
  <c r="AV1069" i="2"/>
  <c r="AV1070" i="2"/>
  <c r="AV1071" i="2"/>
  <c r="AV1072" i="2"/>
  <c r="AV1073" i="2"/>
  <c r="AV1074" i="2"/>
  <c r="AV1075" i="2"/>
  <c r="AV1076" i="2"/>
  <c r="AV1077" i="2"/>
  <c r="AV1078" i="2"/>
  <c r="AV1079" i="2"/>
  <c r="AV1080" i="2"/>
  <c r="AV1081" i="2"/>
  <c r="AV1082" i="2"/>
  <c r="AV1083" i="2"/>
  <c r="AV1084" i="2"/>
  <c r="AV1085" i="2"/>
  <c r="AV1086" i="2"/>
  <c r="AV1087" i="2"/>
  <c r="AV1088" i="2"/>
  <c r="AV1089" i="2"/>
  <c r="AV1090" i="2"/>
  <c r="AV1091" i="2"/>
  <c r="AV1092" i="2"/>
  <c r="AV1093" i="2"/>
  <c r="AV1094" i="2"/>
  <c r="AV1095" i="2"/>
  <c r="AV1096" i="2"/>
  <c r="AV1097" i="2"/>
  <c r="AV1098" i="2"/>
  <c r="AV1099" i="2"/>
  <c r="AV1100" i="2"/>
  <c r="AV1101" i="2"/>
  <c r="AV1102" i="2"/>
  <c r="AV1103" i="2"/>
  <c r="AV1104" i="2"/>
  <c r="AV1105" i="2"/>
  <c r="AV1106" i="2"/>
  <c r="AV1107" i="2"/>
  <c r="AV1108" i="2"/>
  <c r="AV1109" i="2"/>
  <c r="AV1110" i="2"/>
  <c r="AV1111" i="2"/>
  <c r="AV1112" i="2"/>
  <c r="AV1113" i="2"/>
  <c r="AV1114" i="2"/>
  <c r="AV1115" i="2"/>
  <c r="AV1116" i="2"/>
  <c r="AV1117" i="2"/>
  <c r="AV1118" i="2"/>
  <c r="AV1119" i="2"/>
  <c r="AV1120" i="2"/>
  <c r="AV1121" i="2"/>
  <c r="AV1122" i="2"/>
  <c r="AV1123" i="2"/>
  <c r="AV1124" i="2"/>
  <c r="AV1125" i="2"/>
  <c r="AV1126" i="2"/>
  <c r="AV1127" i="2"/>
  <c r="AV1128" i="2"/>
  <c r="AV1129" i="2"/>
  <c r="AV1130" i="2"/>
  <c r="AV1131" i="2"/>
  <c r="AV1132" i="2"/>
  <c r="AV1133" i="2"/>
  <c r="AV1134" i="2"/>
  <c r="AV1135" i="2"/>
  <c r="AV1136" i="2"/>
  <c r="AV1137" i="2"/>
  <c r="AV1138" i="2"/>
  <c r="AV1139" i="2"/>
  <c r="AV1140" i="2"/>
  <c r="AV1141" i="2"/>
  <c r="AV1142" i="2"/>
  <c r="AV1143" i="2"/>
  <c r="AV1144" i="2"/>
  <c r="AV1145" i="2"/>
  <c r="AV1146" i="2"/>
  <c r="AV1147" i="2"/>
  <c r="AV1148" i="2"/>
  <c r="AV1149" i="2"/>
  <c r="AV1150" i="2"/>
  <c r="AV1151" i="2"/>
  <c r="AV1152" i="2"/>
  <c r="AV1153" i="2"/>
  <c r="AV1154" i="2"/>
  <c r="AV1155" i="2"/>
  <c r="AV1156" i="2"/>
  <c r="AV1157" i="2"/>
  <c r="AV1158" i="2"/>
  <c r="AV1159" i="2"/>
  <c r="AV1160" i="2"/>
  <c r="AV1161" i="2"/>
  <c r="AV1162" i="2"/>
  <c r="AV1163" i="2"/>
  <c r="AV1164" i="2"/>
  <c r="AV1165" i="2"/>
  <c r="AV1166" i="2"/>
  <c r="AV1167" i="2"/>
  <c r="AV1168" i="2"/>
  <c r="AV1169" i="2"/>
  <c r="AV1170" i="2"/>
  <c r="AV1171" i="2"/>
  <c r="AV1172" i="2"/>
  <c r="AV1173" i="2"/>
  <c r="AV1174" i="2"/>
  <c r="AV1175" i="2"/>
  <c r="AV1176" i="2"/>
  <c r="AV1177" i="2"/>
  <c r="AV1178" i="2"/>
  <c r="AV1179" i="2"/>
  <c r="AV1180" i="2"/>
  <c r="AV1181" i="2"/>
  <c r="AV1182" i="2"/>
  <c r="AV1183" i="2"/>
  <c r="AV1184" i="2"/>
  <c r="AV1185" i="2"/>
  <c r="AV1186" i="2"/>
  <c r="AV1187" i="2"/>
  <c r="AV1188" i="2"/>
  <c r="AV1189" i="2"/>
  <c r="AV1190" i="2"/>
  <c r="AV1191" i="2"/>
  <c r="AV1192" i="2"/>
  <c r="AV1193" i="2"/>
  <c r="AV1194" i="2"/>
  <c r="AV1195" i="2"/>
  <c r="AV1196" i="2"/>
  <c r="AV1197" i="2"/>
  <c r="AV1198" i="2"/>
  <c r="AV1199" i="2"/>
  <c r="AV1200" i="2"/>
  <c r="AV1201" i="2"/>
  <c r="AV1202" i="2"/>
  <c r="AV1203" i="2"/>
  <c r="AV1204" i="2"/>
  <c r="AV1205" i="2"/>
  <c r="AV1206" i="2"/>
  <c r="AV1207" i="2"/>
  <c r="AV1208" i="2"/>
  <c r="AV1209" i="2"/>
  <c r="AV1210" i="2"/>
  <c r="AV1211" i="2"/>
  <c r="AV1212" i="2"/>
  <c r="AV1213" i="2"/>
  <c r="AV1214" i="2"/>
  <c r="AV1215" i="2"/>
  <c r="AV1216" i="2"/>
  <c r="AV1217" i="2"/>
  <c r="AV1218" i="2"/>
  <c r="AV1219" i="2"/>
  <c r="AV1220" i="2"/>
  <c r="AV1221" i="2"/>
  <c r="AV1222" i="2"/>
  <c r="AV1223" i="2"/>
  <c r="AV1224" i="2"/>
  <c r="AV1225" i="2"/>
  <c r="AV1226" i="2"/>
  <c r="AV1227" i="2"/>
  <c r="AV1228" i="2"/>
  <c r="AV1229" i="2"/>
  <c r="AV1230" i="2"/>
  <c r="AV1231" i="2"/>
  <c r="AV1232" i="2"/>
  <c r="AV1233" i="2"/>
  <c r="AV1234" i="2"/>
  <c r="AV1235" i="2"/>
  <c r="AV1236" i="2"/>
  <c r="AV1237" i="2"/>
  <c r="AV1238" i="2"/>
  <c r="AV1239" i="2"/>
  <c r="AV1240" i="2"/>
  <c r="AV1241" i="2"/>
  <c r="AV1242" i="2"/>
  <c r="AV1243" i="2"/>
  <c r="AV1244" i="2"/>
  <c r="AV1245" i="2"/>
  <c r="AV1246" i="2"/>
  <c r="AV1247" i="2"/>
  <c r="AV1248" i="2"/>
  <c r="AV1249" i="2"/>
  <c r="AV1250" i="2"/>
  <c r="AV1251" i="2"/>
  <c r="AV1252" i="2"/>
  <c r="AV1253" i="2"/>
  <c r="AV1254" i="2"/>
  <c r="AV1255" i="2"/>
  <c r="AV1256" i="2"/>
  <c r="AV1257" i="2"/>
  <c r="AV1258" i="2"/>
  <c r="AV1259" i="2"/>
  <c r="AV1260" i="2"/>
  <c r="AV1261" i="2"/>
  <c r="AV1262" i="2"/>
  <c r="AV1263" i="2"/>
  <c r="AV1264" i="2"/>
  <c r="AV1265" i="2"/>
  <c r="AV1266" i="2"/>
  <c r="AV1267" i="2"/>
  <c r="AV1268" i="2"/>
  <c r="AV1269" i="2"/>
  <c r="AV1270" i="2"/>
  <c r="AV1271" i="2"/>
  <c r="AV1272" i="2"/>
  <c r="AV1273" i="2"/>
  <c r="AV1274" i="2"/>
  <c r="AV1275" i="2"/>
  <c r="AV1276" i="2"/>
  <c r="AV1277" i="2"/>
  <c r="AV1278" i="2"/>
  <c r="AV1279" i="2"/>
  <c r="AV1280" i="2"/>
  <c r="AV1281" i="2"/>
  <c r="AV1282" i="2"/>
  <c r="AV1283" i="2"/>
  <c r="AV1284" i="2"/>
  <c r="AV1285" i="2"/>
  <c r="AV1286" i="2"/>
  <c r="AV1287" i="2"/>
  <c r="AV1288" i="2"/>
  <c r="AV1289" i="2"/>
  <c r="AV1290" i="2"/>
  <c r="AV1291" i="2"/>
  <c r="AV1292" i="2"/>
  <c r="AV1293" i="2"/>
  <c r="AV1294" i="2"/>
  <c r="AV1295" i="2"/>
  <c r="AV1296" i="2"/>
  <c r="AV1297" i="2"/>
  <c r="AV1298" i="2"/>
  <c r="AV1299" i="2"/>
  <c r="AV1300" i="2"/>
  <c r="AV1301" i="2"/>
  <c r="AV1302" i="2"/>
  <c r="AV1303" i="2"/>
  <c r="AV1304" i="2"/>
  <c r="AV1305" i="2"/>
  <c r="AV1306" i="2"/>
  <c r="AV1307" i="2"/>
  <c r="AV1308" i="2"/>
  <c r="AV1309" i="2"/>
  <c r="AV1310" i="2"/>
  <c r="AV1311" i="2"/>
  <c r="AV1312" i="2"/>
  <c r="AV1313" i="2"/>
  <c r="AV1314" i="2"/>
  <c r="AV1315" i="2"/>
  <c r="AV1316" i="2"/>
  <c r="AV1317" i="2"/>
  <c r="AV1318" i="2"/>
  <c r="AV1319" i="2"/>
  <c r="AV1320" i="2"/>
  <c r="AV1321" i="2"/>
  <c r="AV1322" i="2"/>
  <c r="AV1323" i="2"/>
  <c r="AV1324" i="2"/>
  <c r="AV1325" i="2"/>
  <c r="AV1326" i="2"/>
  <c r="AV1327" i="2"/>
  <c r="AV1328" i="2"/>
  <c r="AV1329" i="2"/>
  <c r="AV1330" i="2"/>
  <c r="AV1331" i="2"/>
  <c r="AV1332" i="2"/>
  <c r="AV1333" i="2"/>
  <c r="AV1334" i="2"/>
  <c r="AV1335" i="2"/>
  <c r="AV1336" i="2"/>
  <c r="AV1337" i="2"/>
  <c r="AV1338" i="2"/>
  <c r="AV1339" i="2"/>
  <c r="AV1340" i="2"/>
  <c r="AV1341" i="2"/>
  <c r="AV1342" i="2"/>
  <c r="AV1343" i="2"/>
  <c r="AV1344" i="2"/>
  <c r="AV1345" i="2"/>
  <c r="AV1346" i="2"/>
  <c r="AV1347" i="2"/>
  <c r="AV1348" i="2"/>
  <c r="AV1349" i="2"/>
  <c r="AV1350" i="2"/>
  <c r="AV1351" i="2"/>
  <c r="AV1352" i="2"/>
  <c r="AV1353" i="2"/>
  <c r="AV1354" i="2"/>
  <c r="AV1355" i="2"/>
  <c r="AV1356" i="2"/>
  <c r="AV1357" i="2"/>
  <c r="AV1358" i="2"/>
  <c r="AV1359" i="2"/>
  <c r="AV1360" i="2"/>
  <c r="AV1361" i="2"/>
  <c r="AV1362" i="2"/>
  <c r="AV1363" i="2"/>
  <c r="AV1364" i="2"/>
  <c r="AV1365" i="2"/>
  <c r="AV1366" i="2"/>
  <c r="AV1367" i="2"/>
  <c r="AV1368" i="2"/>
  <c r="AV1369" i="2"/>
  <c r="AV1370" i="2"/>
  <c r="AV1371" i="2"/>
  <c r="AV1372" i="2"/>
  <c r="AV1373" i="2"/>
  <c r="AV1374" i="2"/>
  <c r="AV1375" i="2"/>
  <c r="AV1376" i="2"/>
  <c r="AV1377" i="2"/>
  <c r="AV1378" i="2"/>
  <c r="AV1379" i="2"/>
  <c r="AV1380" i="2"/>
  <c r="AV1381" i="2"/>
  <c r="AV1382" i="2"/>
  <c r="AV1383" i="2"/>
  <c r="AV1384" i="2"/>
  <c r="AV1385" i="2"/>
  <c r="AV1386" i="2"/>
  <c r="AV1387" i="2"/>
  <c r="AV1388" i="2"/>
  <c r="AV1389" i="2"/>
  <c r="AV1390" i="2"/>
  <c r="AV1391" i="2"/>
  <c r="AV1392" i="2"/>
  <c r="AV1393" i="2"/>
  <c r="AV1394" i="2"/>
  <c r="AV1395" i="2"/>
  <c r="AV1396" i="2"/>
  <c r="AV1397" i="2"/>
  <c r="AV1398" i="2"/>
  <c r="AV1399" i="2"/>
  <c r="AV1400" i="2"/>
  <c r="AV1401" i="2"/>
  <c r="AV1402" i="2"/>
  <c r="AV1403" i="2"/>
  <c r="AV1404" i="2"/>
  <c r="AV1405" i="2"/>
  <c r="AV1406" i="2"/>
  <c r="AV1407" i="2"/>
  <c r="AV1408" i="2"/>
  <c r="AV1409" i="2"/>
  <c r="AV1410" i="2"/>
  <c r="AV1411" i="2"/>
  <c r="AV1412" i="2"/>
  <c r="AV1413" i="2"/>
  <c r="AV1414" i="2"/>
  <c r="AV1415" i="2"/>
  <c r="AV1416" i="2"/>
  <c r="AV1417" i="2"/>
  <c r="AV1418" i="2"/>
  <c r="AV1419" i="2"/>
  <c r="AV1420" i="2"/>
  <c r="AV1421" i="2"/>
  <c r="AV1422" i="2"/>
  <c r="AV1423" i="2"/>
  <c r="AV1424" i="2"/>
  <c r="AV1425" i="2"/>
  <c r="AV1426" i="2"/>
  <c r="AV1427" i="2"/>
  <c r="AV1428" i="2"/>
  <c r="AV1429" i="2"/>
  <c r="AV1430" i="2"/>
  <c r="AV1431" i="2"/>
  <c r="AV1432" i="2"/>
  <c r="AV1433" i="2"/>
  <c r="AV1434" i="2"/>
  <c r="AV1435" i="2"/>
  <c r="AV1436" i="2"/>
  <c r="AV1437" i="2"/>
  <c r="AV1438" i="2"/>
  <c r="AV1439" i="2"/>
  <c r="AV1440" i="2"/>
  <c r="AV1441" i="2"/>
  <c r="AV1442" i="2"/>
  <c r="AV1443" i="2"/>
  <c r="AV1444" i="2"/>
  <c r="AV1445" i="2"/>
  <c r="AV1446" i="2"/>
  <c r="AV1447" i="2"/>
  <c r="AV1448" i="2"/>
  <c r="AV1449" i="2"/>
  <c r="AV1450" i="2"/>
  <c r="AV1451" i="2"/>
  <c r="AV1452" i="2"/>
  <c r="AV1453" i="2"/>
  <c r="AV1454" i="2"/>
  <c r="AV1455" i="2"/>
  <c r="AV1456" i="2"/>
  <c r="AV1457" i="2"/>
  <c r="AV1458" i="2"/>
  <c r="AV1459" i="2"/>
  <c r="AV1460" i="2"/>
  <c r="AV1461" i="2"/>
  <c r="AV1462" i="2"/>
  <c r="AV1463" i="2"/>
  <c r="AV1464" i="2"/>
  <c r="AV1465" i="2"/>
  <c r="AV1466" i="2"/>
  <c r="AV1467" i="2"/>
  <c r="AV1468" i="2"/>
  <c r="AV1469" i="2"/>
  <c r="AV1470" i="2"/>
  <c r="AV1471" i="2"/>
  <c r="AV1472" i="2"/>
  <c r="AV1473" i="2"/>
  <c r="AV1474" i="2"/>
  <c r="AV1475" i="2"/>
  <c r="AV1476" i="2"/>
  <c r="AV1477" i="2"/>
  <c r="AV1478" i="2"/>
  <c r="AV1479" i="2"/>
  <c r="AV1480" i="2"/>
  <c r="AV1481" i="2"/>
  <c r="AV1482" i="2"/>
  <c r="AV1483" i="2"/>
  <c r="AV1484" i="2"/>
  <c r="AV1485" i="2"/>
  <c r="AV1486" i="2"/>
  <c r="AV1487" i="2"/>
  <c r="AV1488" i="2"/>
  <c r="AV1489" i="2"/>
  <c r="AV1490" i="2"/>
  <c r="AV1491" i="2"/>
  <c r="AV1492" i="2"/>
  <c r="AV1493" i="2"/>
  <c r="AV1494" i="2"/>
  <c r="AV1495" i="2"/>
  <c r="AV1496" i="2"/>
  <c r="AV1497" i="2"/>
  <c r="AV1498" i="2"/>
  <c r="AV1499" i="2"/>
  <c r="AV1500" i="2"/>
  <c r="AV1501" i="2"/>
  <c r="AV1502" i="2"/>
  <c r="AV1503" i="2"/>
  <c r="AV1504" i="2"/>
  <c r="AV1505" i="2"/>
  <c r="AV1506" i="2"/>
  <c r="AV1507" i="2"/>
  <c r="AV1508" i="2"/>
  <c r="AV1509" i="2"/>
  <c r="AV1510" i="2"/>
  <c r="AV1511" i="2"/>
  <c r="AV1512" i="2"/>
  <c r="AV1513" i="2"/>
  <c r="AV1514" i="2"/>
  <c r="AV1515" i="2"/>
  <c r="AV1516" i="2"/>
  <c r="AV1517" i="2"/>
  <c r="AV1518" i="2"/>
  <c r="AV1519" i="2"/>
  <c r="AV1520" i="2"/>
  <c r="AV1521" i="2"/>
  <c r="AV1522" i="2"/>
  <c r="AV1523" i="2"/>
  <c r="AV1524" i="2"/>
  <c r="AV1525" i="2"/>
  <c r="AV1526" i="2"/>
  <c r="AV1527" i="2"/>
  <c r="AV1528" i="2"/>
  <c r="AV1529" i="2"/>
  <c r="AV1530" i="2"/>
  <c r="AV1531" i="2"/>
  <c r="AV1532" i="2"/>
  <c r="AV1533" i="2"/>
  <c r="AV1534" i="2"/>
  <c r="AV1535" i="2"/>
  <c r="AV1536" i="2"/>
  <c r="AV1537" i="2"/>
  <c r="AV1538" i="2"/>
  <c r="AV1539" i="2"/>
  <c r="AV1540" i="2"/>
  <c r="AV1541" i="2"/>
  <c r="AV1542" i="2"/>
  <c r="AV1543" i="2"/>
  <c r="AV1544" i="2"/>
  <c r="AV1545" i="2"/>
  <c r="AV1546" i="2"/>
  <c r="AV1547" i="2"/>
  <c r="AV1548" i="2"/>
  <c r="AV1549" i="2"/>
  <c r="AV1550" i="2"/>
  <c r="AV1551" i="2"/>
  <c r="AV1552" i="2"/>
  <c r="AV1553" i="2"/>
  <c r="AV1554" i="2"/>
  <c r="AV1555" i="2"/>
  <c r="AV1556" i="2"/>
  <c r="AV1557" i="2"/>
  <c r="AV1558" i="2"/>
  <c r="AV1559" i="2"/>
  <c r="AV1560" i="2"/>
  <c r="AV1561" i="2"/>
  <c r="AV1562" i="2"/>
  <c r="AV1563" i="2"/>
  <c r="AV1564" i="2"/>
  <c r="AV1565" i="2"/>
  <c r="AV1566" i="2"/>
  <c r="AV1567" i="2"/>
  <c r="AV1568" i="2"/>
  <c r="AV1569" i="2"/>
  <c r="AV1570" i="2"/>
  <c r="AV1571" i="2"/>
  <c r="AV1572" i="2"/>
  <c r="AV1573" i="2"/>
  <c r="AV1574" i="2"/>
  <c r="AV1575" i="2"/>
  <c r="AV1576" i="2"/>
  <c r="AV1577" i="2"/>
  <c r="AV1578" i="2"/>
  <c r="AV1579" i="2"/>
  <c r="AV1580" i="2"/>
  <c r="AV1581" i="2"/>
  <c r="AV1582" i="2"/>
  <c r="AV1583" i="2"/>
  <c r="AV1584" i="2"/>
  <c r="AV1585" i="2"/>
  <c r="AV1586" i="2"/>
  <c r="AV1587" i="2"/>
  <c r="AV1588" i="2"/>
  <c r="AV1589" i="2"/>
  <c r="AV1590" i="2"/>
  <c r="AV1591" i="2"/>
  <c r="AV1592" i="2"/>
  <c r="AV1593" i="2"/>
  <c r="AV1594" i="2"/>
  <c r="AV1595" i="2"/>
  <c r="AV1596" i="2"/>
  <c r="AV1597" i="2"/>
  <c r="AV1598" i="2"/>
  <c r="AV1599" i="2"/>
  <c r="AV1600" i="2"/>
  <c r="AV1601" i="2"/>
  <c r="AV1602" i="2"/>
  <c r="AV1603" i="2"/>
  <c r="AV1604" i="2"/>
  <c r="AV1605" i="2"/>
  <c r="AV1606" i="2"/>
  <c r="AV1607" i="2"/>
  <c r="AV1608" i="2"/>
  <c r="AV1609" i="2"/>
  <c r="AV1610" i="2"/>
  <c r="AV1611" i="2"/>
  <c r="AV1612" i="2"/>
  <c r="AV1613" i="2"/>
  <c r="AV1614" i="2"/>
  <c r="AV1615" i="2"/>
  <c r="AV1616" i="2"/>
  <c r="AV1617" i="2"/>
  <c r="AV1618" i="2"/>
  <c r="AV1619" i="2"/>
  <c r="AV1620" i="2"/>
  <c r="AV1621" i="2"/>
  <c r="AV1622" i="2"/>
  <c r="AV1623" i="2"/>
  <c r="AV1624" i="2"/>
  <c r="AV1625" i="2"/>
  <c r="AV1626" i="2"/>
  <c r="AV1627" i="2"/>
  <c r="AV1628" i="2"/>
  <c r="AV1629" i="2"/>
  <c r="AV1630" i="2"/>
  <c r="AV1631" i="2"/>
  <c r="AV1632" i="2"/>
  <c r="AV1633" i="2"/>
  <c r="AV1634" i="2"/>
  <c r="AV1635" i="2"/>
  <c r="AV1636" i="2"/>
  <c r="AV1637" i="2"/>
  <c r="AV1638" i="2"/>
  <c r="AV1639" i="2"/>
  <c r="AV1640" i="2"/>
  <c r="AV1641" i="2"/>
  <c r="AV1642" i="2"/>
  <c r="AV1643" i="2"/>
  <c r="AV1644" i="2"/>
  <c r="AV1645" i="2"/>
  <c r="AV1646" i="2"/>
  <c r="AV1647" i="2"/>
  <c r="AV1648" i="2"/>
  <c r="AV1649" i="2"/>
  <c r="AV1650" i="2"/>
  <c r="AV1651" i="2"/>
  <c r="AV1652" i="2"/>
  <c r="AV1653" i="2"/>
  <c r="AV1654" i="2"/>
  <c r="AV1655" i="2"/>
  <c r="AV1656" i="2"/>
  <c r="AV1657" i="2"/>
  <c r="AV1658" i="2"/>
  <c r="AV1659" i="2"/>
  <c r="AV1660" i="2"/>
  <c r="AV1661" i="2"/>
  <c r="AV1662" i="2"/>
  <c r="AV1663" i="2"/>
  <c r="AV1664" i="2"/>
  <c r="AV1665" i="2"/>
  <c r="AV1666" i="2"/>
  <c r="AV1667" i="2"/>
  <c r="AV1668" i="2"/>
  <c r="AV1669" i="2"/>
  <c r="AV1670" i="2"/>
  <c r="AV1671" i="2"/>
  <c r="AV1672" i="2"/>
  <c r="AV1673" i="2"/>
  <c r="AV1674" i="2"/>
  <c r="AV1675" i="2"/>
  <c r="AV1676" i="2"/>
  <c r="AV1677" i="2"/>
  <c r="AV1678" i="2"/>
  <c r="AV1679" i="2"/>
  <c r="AV1680" i="2"/>
  <c r="AV1681" i="2"/>
  <c r="AV1682" i="2"/>
  <c r="AV1683" i="2"/>
  <c r="AV1684" i="2"/>
  <c r="AV1685" i="2"/>
  <c r="J1679" i="2" l="1"/>
  <c r="K1679" i="2" s="1"/>
  <c r="J1631" i="2"/>
  <c r="K1631" i="2" s="1"/>
  <c r="J1576" i="2"/>
  <c r="K1576" i="2" s="1"/>
  <c r="J1521" i="2"/>
  <c r="K1521" i="2" s="1"/>
  <c r="J1473" i="2"/>
  <c r="K1473" i="2" s="1"/>
  <c r="J1425" i="2"/>
  <c r="K1425" i="2" s="1"/>
  <c r="J1361" i="2"/>
  <c r="K1361" i="2" s="1"/>
  <c r="J1321" i="2"/>
  <c r="J1265" i="2"/>
  <c r="K1265" i="2" s="1"/>
  <c r="J1217" i="2"/>
  <c r="K1217" i="2" s="1"/>
  <c r="J1157" i="2"/>
  <c r="J1109" i="2"/>
  <c r="K1109" i="2" s="1"/>
  <c r="J1053" i="2"/>
  <c r="K1053" i="2" s="1"/>
  <c r="J1013" i="2"/>
  <c r="K1013" i="2" s="1"/>
  <c r="J965" i="2"/>
  <c r="K965" i="2" s="1"/>
  <c r="J909" i="2"/>
  <c r="J861" i="2"/>
  <c r="K861" i="2" s="1"/>
  <c r="J805" i="2"/>
  <c r="K805" i="2" s="1"/>
  <c r="J741" i="2"/>
  <c r="K741" i="2" s="1"/>
  <c r="J709" i="2"/>
  <c r="K709" i="2" s="1"/>
  <c r="J652" i="2"/>
  <c r="K652" i="2" s="1"/>
  <c r="J621" i="2"/>
  <c r="J557" i="2"/>
  <c r="K557" i="2" s="1"/>
  <c r="J516" i="2"/>
  <c r="K516" i="2" s="1"/>
  <c r="J492" i="2"/>
  <c r="J472" i="2"/>
  <c r="K472" i="2" s="1"/>
  <c r="J448" i="2"/>
  <c r="J424" i="2"/>
  <c r="K424" i="2" s="1"/>
  <c r="J394" i="2"/>
  <c r="K394" i="2" s="1"/>
  <c r="J386" i="2"/>
  <c r="J378" i="2"/>
  <c r="K378" i="2" s="1"/>
  <c r="J370" i="2"/>
  <c r="J346" i="2"/>
  <c r="K346" i="2" s="1"/>
  <c r="J338" i="2"/>
  <c r="J330" i="2"/>
  <c r="J322" i="2"/>
  <c r="K322" i="2" s="1"/>
  <c r="J314" i="2"/>
  <c r="K314" i="2" s="1"/>
  <c r="J306" i="2"/>
  <c r="J298" i="2"/>
  <c r="K298" i="2" s="1"/>
  <c r="J290" i="2"/>
  <c r="J282" i="2"/>
  <c r="J274" i="2"/>
  <c r="J266" i="2"/>
  <c r="K266" i="2" s="1"/>
  <c r="J258" i="2"/>
  <c r="K258" i="2" s="1"/>
  <c r="J250" i="2"/>
  <c r="K250" i="2" s="1"/>
  <c r="J242" i="2"/>
  <c r="J234" i="2"/>
  <c r="J227" i="2"/>
  <c r="J219" i="2"/>
  <c r="K219" i="2" s="1"/>
  <c r="J211" i="2"/>
  <c r="J203" i="2"/>
  <c r="J195" i="2"/>
  <c r="K195" i="2" s="1"/>
  <c r="J187" i="2"/>
  <c r="K187" i="2" s="1"/>
  <c r="J179" i="2"/>
  <c r="J171" i="2"/>
  <c r="K171" i="2" s="1"/>
  <c r="J163" i="2"/>
  <c r="J155" i="2"/>
  <c r="J147" i="2"/>
  <c r="J139" i="2"/>
  <c r="K139" i="2" s="1"/>
  <c r="J131" i="2"/>
  <c r="K131" i="2" s="1"/>
  <c r="J123" i="2"/>
  <c r="K123" i="2" s="1"/>
  <c r="J115" i="2"/>
  <c r="J107" i="2"/>
  <c r="K107" i="2" s="1"/>
  <c r="J99" i="2"/>
  <c r="J91" i="2"/>
  <c r="K91" i="2" s="1"/>
  <c r="J83" i="2"/>
  <c r="J75" i="2"/>
  <c r="J67" i="2"/>
  <c r="K67" i="2" s="1"/>
  <c r="J59" i="2"/>
  <c r="K59" i="2" s="1"/>
  <c r="J48" i="2"/>
  <c r="J40" i="2"/>
  <c r="J32" i="2"/>
  <c r="K32" i="2" s="1"/>
  <c r="J24" i="2"/>
  <c r="K24" i="2" s="1"/>
  <c r="J4" i="2"/>
  <c r="K4" i="2" s="1"/>
  <c r="J1678" i="2"/>
  <c r="K1678" i="2" s="1"/>
  <c r="J1670" i="2"/>
  <c r="J1662" i="2"/>
  <c r="J1654" i="2"/>
  <c r="J1646" i="2"/>
  <c r="K1646" i="2" s="1"/>
  <c r="J1638" i="2"/>
  <c r="J1630" i="2"/>
  <c r="K1630" i="2" s="1"/>
  <c r="J1622" i="2"/>
  <c r="K1622" i="2" s="1"/>
  <c r="J1615" i="2"/>
  <c r="K1615" i="2" s="1"/>
  <c r="J1607" i="2"/>
  <c r="J1599" i="2"/>
  <c r="K1599" i="2" s="1"/>
  <c r="J1591" i="2"/>
  <c r="J1583" i="2"/>
  <c r="K1583" i="2" s="1"/>
  <c r="J1575" i="2"/>
  <c r="K1575" i="2" s="1"/>
  <c r="J1567" i="2"/>
  <c r="K1567" i="2" s="1"/>
  <c r="J1559" i="2"/>
  <c r="K1559" i="2" s="1"/>
  <c r="J1551" i="2"/>
  <c r="K1551" i="2" s="1"/>
  <c r="J1543" i="2"/>
  <c r="J1535" i="2"/>
  <c r="K1535" i="2" s="1"/>
  <c r="J1527" i="2"/>
  <c r="J1520" i="2"/>
  <c r="J1512" i="2"/>
  <c r="K1512" i="2" s="1"/>
  <c r="J1504" i="2"/>
  <c r="J1496" i="2"/>
  <c r="K1496" i="2" s="1"/>
  <c r="J1488" i="2"/>
  <c r="K1488" i="2" s="1"/>
  <c r="J1480" i="2"/>
  <c r="K1480" i="2" s="1"/>
  <c r="J1472" i="2"/>
  <c r="K1472" i="2" s="1"/>
  <c r="J1464" i="2"/>
  <c r="J1456" i="2"/>
  <c r="J1448" i="2"/>
  <c r="K1448" i="2" s="1"/>
  <c r="J1440" i="2"/>
  <c r="K1440" i="2" s="1"/>
  <c r="J1432" i="2"/>
  <c r="K1432" i="2" s="1"/>
  <c r="J1424" i="2"/>
  <c r="K1424" i="2" s="1"/>
  <c r="J1416" i="2"/>
  <c r="K1416" i="2" s="1"/>
  <c r="J1408" i="2"/>
  <c r="K1408" i="2" s="1"/>
  <c r="J1400" i="2"/>
  <c r="J1392" i="2"/>
  <c r="K1392" i="2" s="1"/>
  <c r="J1384" i="2"/>
  <c r="K1384" i="2" s="1"/>
  <c r="J1376" i="2"/>
  <c r="J1368" i="2"/>
  <c r="K1368" i="2" s="1"/>
  <c r="J1360" i="2"/>
  <c r="K1360" i="2" s="1"/>
  <c r="J1352" i="2"/>
  <c r="K1352" i="2" s="1"/>
  <c r="J1344" i="2"/>
  <c r="K1344" i="2" s="1"/>
  <c r="J1336" i="2"/>
  <c r="J1328" i="2"/>
  <c r="K1328" i="2" s="1"/>
  <c r="J1320" i="2"/>
  <c r="K1320" i="2" s="1"/>
  <c r="J1312" i="2"/>
  <c r="J1304" i="2"/>
  <c r="K1304" i="2" s="1"/>
  <c r="J1296" i="2"/>
  <c r="K1296" i="2" s="1"/>
  <c r="J1288" i="2"/>
  <c r="K1288" i="2" s="1"/>
  <c r="J1280" i="2"/>
  <c r="J1272" i="2"/>
  <c r="J1264" i="2"/>
  <c r="K1264" i="2" s="1"/>
  <c r="J1256" i="2"/>
  <c r="K1256" i="2" s="1"/>
  <c r="J1248" i="2"/>
  <c r="K1248" i="2" s="1"/>
  <c r="J1240" i="2"/>
  <c r="J1232" i="2"/>
  <c r="K1232" i="2" s="1"/>
  <c r="J1224" i="2"/>
  <c r="K1224" i="2" s="1"/>
  <c r="J1216" i="2"/>
  <c r="K1216" i="2" s="1"/>
  <c r="J1208" i="2"/>
  <c r="L1208" i="2" s="1"/>
  <c r="J1200" i="2"/>
  <c r="K1200" i="2" s="1"/>
  <c r="J1192" i="2"/>
  <c r="L1192" i="2" s="1"/>
  <c r="J1184" i="2"/>
  <c r="K1184" i="2" s="1"/>
  <c r="J1176" i="2"/>
  <c r="J1172" i="2"/>
  <c r="J1164" i="2"/>
  <c r="L1164" i="2" s="1"/>
  <c r="J1156" i="2"/>
  <c r="K1156" i="2" s="1"/>
  <c r="J1148" i="2"/>
  <c r="J1140" i="2"/>
  <c r="K1140" i="2" s="1"/>
  <c r="J1132" i="2"/>
  <c r="K1132" i="2" s="1"/>
  <c r="J1124" i="2"/>
  <c r="K1124" i="2" s="1"/>
  <c r="J1116" i="2"/>
  <c r="J1108" i="2"/>
  <c r="J1100" i="2"/>
  <c r="K1100" i="2" s="1"/>
  <c r="J1092" i="2"/>
  <c r="K1092" i="2" s="1"/>
  <c r="J1084" i="2"/>
  <c r="J1076" i="2"/>
  <c r="J1068" i="2"/>
  <c r="K1068" i="2" s="1"/>
  <c r="J1060" i="2"/>
  <c r="K1060" i="2" s="1"/>
  <c r="J1052" i="2"/>
  <c r="J1044" i="2"/>
  <c r="J1036" i="2"/>
  <c r="K1036" i="2" s="1"/>
  <c r="J1028" i="2"/>
  <c r="K1028" i="2" s="1"/>
  <c r="J1020" i="2"/>
  <c r="M1020" i="2" s="1"/>
  <c r="J1012" i="2"/>
  <c r="J1004" i="2"/>
  <c r="K1004" i="2" s="1"/>
  <c r="J996" i="2"/>
  <c r="J988" i="2"/>
  <c r="J980" i="2"/>
  <c r="J972" i="2"/>
  <c r="K972" i="2" s="1"/>
  <c r="J964" i="2"/>
  <c r="K964" i="2" s="1"/>
  <c r="J956" i="2"/>
  <c r="M956" i="2" s="1"/>
  <c r="J948" i="2"/>
  <c r="K948" i="2" s="1"/>
  <c r="J940" i="2"/>
  <c r="K940" i="2" s="1"/>
  <c r="J932" i="2"/>
  <c r="K932" i="2" s="1"/>
  <c r="J924" i="2"/>
  <c r="J916" i="2"/>
  <c r="J908" i="2"/>
  <c r="K908" i="2" s="1"/>
  <c r="J900" i="2"/>
  <c r="K900" i="2" s="1"/>
  <c r="J892" i="2"/>
  <c r="J884" i="2"/>
  <c r="K884" i="2" s="1"/>
  <c r="J876" i="2"/>
  <c r="J868" i="2"/>
  <c r="K868" i="2" s="1"/>
  <c r="J860" i="2"/>
  <c r="J852" i="2"/>
  <c r="J844" i="2"/>
  <c r="J836" i="2"/>
  <c r="K836" i="2" s="1"/>
  <c r="J828" i="2"/>
  <c r="J820" i="2"/>
  <c r="K820" i="2" s="1"/>
  <c r="J812" i="2"/>
  <c r="M812" i="2" s="1"/>
  <c r="J804" i="2"/>
  <c r="K804" i="2" s="1"/>
  <c r="J796" i="2"/>
  <c r="J788" i="2"/>
  <c r="J780" i="2"/>
  <c r="M780" i="2" s="1"/>
  <c r="J772" i="2"/>
  <c r="K772" i="2" s="1"/>
  <c r="J764" i="2"/>
  <c r="M764" i="2" s="1"/>
  <c r="J756" i="2"/>
  <c r="J748" i="2"/>
  <c r="K748" i="2" s="1"/>
  <c r="J740" i="2"/>
  <c r="K740" i="2" s="1"/>
  <c r="J732" i="2"/>
  <c r="J724" i="2"/>
  <c r="J716" i="2"/>
  <c r="J708" i="2"/>
  <c r="K708" i="2" s="1"/>
  <c r="J700" i="2"/>
  <c r="M700" i="2" s="1"/>
  <c r="J692" i="2"/>
  <c r="K692" i="2" s="1"/>
  <c r="J684" i="2"/>
  <c r="K684" i="2" s="1"/>
  <c r="J676" i="2"/>
  <c r="J667" i="2"/>
  <c r="K667" i="2" s="1"/>
  <c r="J659" i="2"/>
  <c r="K659" i="2" s="1"/>
  <c r="J651" i="2"/>
  <c r="J643" i="2"/>
  <c r="J635" i="2"/>
  <c r="K635" i="2" s="1"/>
  <c r="J628" i="2"/>
  <c r="J620" i="2"/>
  <c r="J612" i="2"/>
  <c r="K612" i="2" s="1"/>
  <c r="J604" i="2"/>
  <c r="J596" i="2"/>
  <c r="J588" i="2"/>
  <c r="K588" i="2" s="1"/>
  <c r="J580" i="2"/>
  <c r="K580" i="2" s="1"/>
  <c r="J573" i="2"/>
  <c r="J565" i="2"/>
  <c r="J556" i="2"/>
  <c r="K556" i="2" s="1"/>
  <c r="J548" i="2"/>
  <c r="J540" i="2"/>
  <c r="J531" i="2"/>
  <c r="K531" i="2" s="1"/>
  <c r="J523" i="2"/>
  <c r="L523" i="2" s="1"/>
  <c r="J515" i="2"/>
  <c r="J507" i="2"/>
  <c r="J499" i="2"/>
  <c r="K499" i="2" s="1"/>
  <c r="J491" i="2"/>
  <c r="J487" i="2"/>
  <c r="J479" i="2"/>
  <c r="K479" i="2" s="1"/>
  <c r="J471" i="2"/>
  <c r="K471" i="2" s="1"/>
  <c r="J463" i="2"/>
  <c r="J455" i="2"/>
  <c r="J447" i="2"/>
  <c r="K447" i="2" s="1"/>
  <c r="J439" i="2"/>
  <c r="K439" i="2" s="1"/>
  <c r="J431" i="2"/>
  <c r="J423" i="2"/>
  <c r="J415" i="2"/>
  <c r="K415" i="2" s="1"/>
  <c r="J407" i="2"/>
  <c r="K407" i="2" s="1"/>
  <c r="J393" i="2"/>
  <c r="J385" i="2"/>
  <c r="J377" i="2"/>
  <c r="J369" i="2"/>
  <c r="K369" i="2" s="1"/>
  <c r="J361" i="2"/>
  <c r="J353" i="2"/>
  <c r="L353" i="2" s="1"/>
  <c r="J345" i="2"/>
  <c r="K345" i="2" s="1"/>
  <c r="J337" i="2"/>
  <c r="K337" i="2" s="1"/>
  <c r="J329" i="2"/>
  <c r="J321" i="2"/>
  <c r="J313" i="2"/>
  <c r="J305" i="2"/>
  <c r="K305" i="2" s="1"/>
  <c r="J297" i="2"/>
  <c r="K297" i="2" s="1"/>
  <c r="J289" i="2"/>
  <c r="M289" i="2" s="1"/>
  <c r="J281" i="2"/>
  <c r="J273" i="2"/>
  <c r="M273" i="2" s="1"/>
  <c r="J265" i="2"/>
  <c r="K265" i="2" s="1"/>
  <c r="J257" i="2"/>
  <c r="J249" i="2"/>
  <c r="J241" i="2"/>
  <c r="M241" i="2" s="1"/>
  <c r="J233" i="2"/>
  <c r="K233" i="2" s="1"/>
  <c r="J226" i="2"/>
  <c r="J218" i="2"/>
  <c r="K218" i="2" s="1"/>
  <c r="J210" i="2"/>
  <c r="K210" i="2" s="1"/>
  <c r="J202" i="2"/>
  <c r="K202" i="2" s="1"/>
  <c r="J194" i="2"/>
  <c r="J186" i="2"/>
  <c r="J178" i="2"/>
  <c r="K178" i="2" s="1"/>
  <c r="J170" i="2"/>
  <c r="K170" i="2" s="1"/>
  <c r="J162" i="2"/>
  <c r="J154" i="2"/>
  <c r="J146" i="2"/>
  <c r="K146" i="2" s="1"/>
  <c r="J138" i="2"/>
  <c r="K138" i="2" s="1"/>
  <c r="J130" i="2"/>
  <c r="J122" i="2"/>
  <c r="J114" i="2"/>
  <c r="J106" i="2"/>
  <c r="J98" i="2"/>
  <c r="M98" i="2" s="1"/>
  <c r="J90" i="2"/>
  <c r="K90" i="2" s="1"/>
  <c r="J82" i="2"/>
  <c r="K82" i="2" s="1"/>
  <c r="J74" i="2"/>
  <c r="J66" i="2"/>
  <c r="J58" i="2"/>
  <c r="J47" i="2"/>
  <c r="K47" i="2" s="1"/>
  <c r="J39" i="2"/>
  <c r="J31" i="2"/>
  <c r="K31" i="2" s="1"/>
  <c r="J20" i="2"/>
  <c r="J15" i="2"/>
  <c r="K15" i="2" s="1"/>
  <c r="J1655" i="2"/>
  <c r="J1616" i="2"/>
  <c r="J1552" i="2"/>
  <c r="K1552" i="2" s="1"/>
  <c r="J1513" i="2"/>
  <c r="K1513" i="2" s="1"/>
  <c r="J1449" i="2"/>
  <c r="M1449" i="2" s="1"/>
  <c r="J1409" i="2"/>
  <c r="J1353" i="2"/>
  <c r="K1353" i="2" s="1"/>
  <c r="J1297" i="2"/>
  <c r="K1297" i="2" s="1"/>
  <c r="J1241" i="2"/>
  <c r="J1193" i="2"/>
  <c r="J1141" i="2"/>
  <c r="K1141" i="2" s="1"/>
  <c r="J1101" i="2"/>
  <c r="J1037" i="2"/>
  <c r="M1037" i="2" s="1"/>
  <c r="J989" i="2"/>
  <c r="K989" i="2" s="1"/>
  <c r="J949" i="2"/>
  <c r="K949" i="2" s="1"/>
  <c r="J885" i="2"/>
  <c r="J845" i="2"/>
  <c r="J781" i="2"/>
  <c r="J733" i="2"/>
  <c r="K733" i="2" s="1"/>
  <c r="J685" i="2"/>
  <c r="K685" i="2" s="1"/>
  <c r="J668" i="2"/>
  <c r="K668" i="2" s="1"/>
  <c r="J644" i="2"/>
  <c r="K644" i="2" s="1"/>
  <c r="J629" i="2"/>
  <c r="K629" i="2" s="1"/>
  <c r="J574" i="2"/>
  <c r="J549" i="2"/>
  <c r="K549" i="2" s="1"/>
  <c r="J532" i="2"/>
  <c r="M532" i="2" s="1"/>
  <c r="J508" i="2"/>
  <c r="J488" i="2"/>
  <c r="K488" i="2" s="1"/>
  <c r="J464" i="2"/>
  <c r="J440" i="2"/>
  <c r="J416" i="2"/>
  <c r="J354" i="2"/>
  <c r="K354" i="2" s="1"/>
  <c r="J1685" i="2"/>
  <c r="J1677" i="2"/>
  <c r="J1669" i="2"/>
  <c r="K1669" i="2" s="1"/>
  <c r="J1661" i="2"/>
  <c r="J1653" i="2"/>
  <c r="J1645" i="2"/>
  <c r="J1637" i="2"/>
  <c r="J1629" i="2"/>
  <c r="K1629" i="2" s="1"/>
  <c r="J1614" i="2"/>
  <c r="M1614" i="2" s="1"/>
  <c r="J1606" i="2"/>
  <c r="K1606" i="2" s="1"/>
  <c r="J1598" i="2"/>
  <c r="K1598" i="2" s="1"/>
  <c r="J1590" i="2"/>
  <c r="M1590" i="2" s="1"/>
  <c r="J1582" i="2"/>
  <c r="J1574" i="2"/>
  <c r="J1566" i="2"/>
  <c r="K1566" i="2" s="1"/>
  <c r="J1558" i="2"/>
  <c r="J1550" i="2"/>
  <c r="M1550" i="2" s="1"/>
  <c r="J1542" i="2"/>
  <c r="K1542" i="2" s="1"/>
  <c r="J1534" i="2"/>
  <c r="K1534" i="2" s="1"/>
  <c r="J1526" i="2"/>
  <c r="K1526" i="2" s="1"/>
  <c r="J1519" i="2"/>
  <c r="J1511" i="2"/>
  <c r="J1503" i="2"/>
  <c r="J1495" i="2"/>
  <c r="K1495" i="2" s="1"/>
  <c r="J1487" i="2"/>
  <c r="J1479" i="2"/>
  <c r="K1479" i="2" s="1"/>
  <c r="J1471" i="2"/>
  <c r="K1471" i="2" s="1"/>
  <c r="J1463" i="2"/>
  <c r="J1455" i="2"/>
  <c r="J1447" i="2"/>
  <c r="J1439" i="2"/>
  <c r="K1439" i="2" s="1"/>
  <c r="J1431" i="2"/>
  <c r="K1431" i="2" s="1"/>
  <c r="J1423" i="2"/>
  <c r="M1423" i="2" s="1"/>
  <c r="J1415" i="2"/>
  <c r="J1407" i="2"/>
  <c r="J1399" i="2"/>
  <c r="K1399" i="2" s="1"/>
  <c r="J1391" i="2"/>
  <c r="J1383" i="2"/>
  <c r="J1375" i="2"/>
  <c r="J1367" i="2"/>
  <c r="K1367" i="2" s="1"/>
  <c r="J1359" i="2"/>
  <c r="M1359" i="2" s="1"/>
  <c r="J1351" i="2"/>
  <c r="K1351" i="2" s="1"/>
  <c r="J1343" i="2"/>
  <c r="M1343" i="2" s="1"/>
  <c r="J1335" i="2"/>
  <c r="K1335" i="2" s="1"/>
  <c r="J1327" i="2"/>
  <c r="J1319" i="2"/>
  <c r="J1311" i="2"/>
  <c r="J1303" i="2"/>
  <c r="K1303" i="2" s="1"/>
  <c r="J1295" i="2"/>
  <c r="J1287" i="2"/>
  <c r="K1287" i="2" s="1"/>
  <c r="J1279" i="2"/>
  <c r="M1279" i="2" s="1"/>
  <c r="J1271" i="2"/>
  <c r="K1271" i="2" s="1"/>
  <c r="J1263" i="2"/>
  <c r="J1255" i="2"/>
  <c r="J1247" i="2"/>
  <c r="M1247" i="2" s="1"/>
  <c r="J1239" i="2"/>
  <c r="K1239" i="2" s="1"/>
  <c r="J1231" i="2"/>
  <c r="M1231" i="2" s="1"/>
  <c r="J1223" i="2"/>
  <c r="J1215" i="2"/>
  <c r="K1215" i="2" s="1"/>
  <c r="J1207" i="2"/>
  <c r="K1207" i="2" s="1"/>
  <c r="J1199" i="2"/>
  <c r="J1191" i="2"/>
  <c r="J1183" i="2"/>
  <c r="K1183" i="2" s="1"/>
  <c r="J1171" i="2"/>
  <c r="J1163" i="2"/>
  <c r="K1163" i="2" s="1"/>
  <c r="J1155" i="2"/>
  <c r="K1155" i="2" s="1"/>
  <c r="J1147" i="2"/>
  <c r="K1147" i="2" s="1"/>
  <c r="J1139" i="2"/>
  <c r="J1131" i="2"/>
  <c r="J1123" i="2"/>
  <c r="J1115" i="2"/>
  <c r="K1115" i="2" s="1"/>
  <c r="J1107" i="2"/>
  <c r="M1107" i="2" s="1"/>
  <c r="J1099" i="2"/>
  <c r="J1091" i="2"/>
  <c r="J1083" i="2"/>
  <c r="J1075" i="2"/>
  <c r="J1067" i="2"/>
  <c r="J1059" i="2"/>
  <c r="K1059" i="2" s="1"/>
  <c r="J1051" i="2"/>
  <c r="K1051" i="2" s="1"/>
  <c r="J1043" i="2"/>
  <c r="M1043" i="2" s="1"/>
  <c r="J1035" i="2"/>
  <c r="K1035" i="2" s="1"/>
  <c r="J1027" i="2"/>
  <c r="K1027" i="2" s="1"/>
  <c r="J1019" i="2"/>
  <c r="K1019" i="2" s="1"/>
  <c r="J1011" i="2"/>
  <c r="J1003" i="2"/>
  <c r="J995" i="2"/>
  <c r="K995" i="2" s="1"/>
  <c r="J987" i="2"/>
  <c r="K987" i="2" s="1"/>
  <c r="J979" i="2"/>
  <c r="J971" i="2"/>
  <c r="J963" i="2"/>
  <c r="K963" i="2" s="1"/>
  <c r="J955" i="2"/>
  <c r="K955" i="2" s="1"/>
  <c r="J947" i="2"/>
  <c r="J939" i="2"/>
  <c r="J931" i="2"/>
  <c r="K931" i="2" s="1"/>
  <c r="J923" i="2"/>
  <c r="J915" i="2"/>
  <c r="M915" i="2" s="1"/>
  <c r="J907" i="2"/>
  <c r="K907" i="2" s="1"/>
  <c r="J899" i="2"/>
  <c r="J891" i="2"/>
  <c r="K891" i="2" s="1"/>
  <c r="J883" i="2"/>
  <c r="J875" i="2"/>
  <c r="J867" i="2"/>
  <c r="J859" i="2"/>
  <c r="M859" i="2" s="1"/>
  <c r="J851" i="2"/>
  <c r="M851" i="2" s="1"/>
  <c r="J843" i="2"/>
  <c r="J835" i="2"/>
  <c r="K835" i="2" s="1"/>
  <c r="J827" i="2"/>
  <c r="J819" i="2"/>
  <c r="J811" i="2"/>
  <c r="L811" i="2" s="1"/>
  <c r="J803" i="2"/>
  <c r="K803" i="2" s="1"/>
  <c r="J795" i="2"/>
  <c r="M795" i="2" s="1"/>
  <c r="J787" i="2"/>
  <c r="M787" i="2" s="1"/>
  <c r="J779" i="2"/>
  <c r="J771" i="2"/>
  <c r="K771" i="2" s="1"/>
  <c r="J763" i="2"/>
  <c r="J755" i="2"/>
  <c r="J747" i="2"/>
  <c r="L747" i="2" s="1"/>
  <c r="J739" i="2"/>
  <c r="J731" i="2"/>
  <c r="M731" i="2" s="1"/>
  <c r="J723" i="2"/>
  <c r="J715" i="2"/>
  <c r="J707" i="2"/>
  <c r="J699" i="2"/>
  <c r="K699" i="2" s="1"/>
  <c r="J691" i="2"/>
  <c r="J683" i="2"/>
  <c r="J675" i="2"/>
  <c r="J674" i="2"/>
  <c r="M674" i="2" s="1"/>
  <c r="J666" i="2"/>
  <c r="K666" i="2" s="1"/>
  <c r="J658" i="2"/>
  <c r="J650" i="2"/>
  <c r="J642" i="2"/>
  <c r="J634" i="2"/>
  <c r="J627" i="2"/>
  <c r="M627" i="2" s="1"/>
  <c r="J619" i="2"/>
  <c r="M619" i="2" s="1"/>
  <c r="J611" i="2"/>
  <c r="K611" i="2" s="1"/>
  <c r="J603" i="2"/>
  <c r="J595" i="2"/>
  <c r="J587" i="2"/>
  <c r="J572" i="2"/>
  <c r="K572" i="2" s="1"/>
  <c r="J564" i="2"/>
  <c r="M564" i="2" s="1"/>
  <c r="J555" i="2"/>
  <c r="J547" i="2"/>
  <c r="M547" i="2" s="1"/>
  <c r="J539" i="2"/>
  <c r="J530" i="2"/>
  <c r="J522" i="2"/>
  <c r="K522" i="2" s="1"/>
  <c r="J514" i="2"/>
  <c r="J506" i="2"/>
  <c r="J498" i="2"/>
  <c r="J490" i="2"/>
  <c r="J486" i="2"/>
  <c r="M486" i="2" s="1"/>
  <c r="J478" i="2"/>
  <c r="K478" i="2" s="1"/>
  <c r="J470" i="2"/>
  <c r="J462" i="2"/>
  <c r="K462" i="2" s="1"/>
  <c r="J454" i="2"/>
  <c r="J446" i="2"/>
  <c r="J438" i="2"/>
  <c r="J430" i="2"/>
  <c r="M430" i="2" s="1"/>
  <c r="J422" i="2"/>
  <c r="M422" i="2" s="1"/>
  <c r="J414" i="2"/>
  <c r="K414" i="2" s="1"/>
  <c r="J406" i="2"/>
  <c r="K406" i="2" s="1"/>
  <c r="J400" i="2"/>
  <c r="L400" i="2" s="1"/>
  <c r="J392" i="2"/>
  <c r="K392" i="2" s="1"/>
  <c r="J384" i="2"/>
  <c r="M384" i="2" s="1"/>
  <c r="J376" i="2"/>
  <c r="M376" i="2" s="1"/>
  <c r="J368" i="2"/>
  <c r="K368" i="2" s="1"/>
  <c r="J360" i="2"/>
  <c r="L360" i="2" s="1"/>
  <c r="J352" i="2"/>
  <c r="J344" i="2"/>
  <c r="J336" i="2"/>
  <c r="L336" i="2" s="1"/>
  <c r="J328" i="2"/>
  <c r="J320" i="2"/>
  <c r="M320" i="2" s="1"/>
  <c r="J312" i="2"/>
  <c r="J304" i="2"/>
  <c r="K304" i="2" s="1"/>
  <c r="J296" i="2"/>
  <c r="J288" i="2"/>
  <c r="J280" i="2"/>
  <c r="J272" i="2"/>
  <c r="J264" i="2"/>
  <c r="K264" i="2" s="1"/>
  <c r="J256" i="2"/>
  <c r="J248" i="2"/>
  <c r="M248" i="2" s="1"/>
  <c r="J240" i="2"/>
  <c r="K240" i="2" s="1"/>
  <c r="J232" i="2"/>
  <c r="J225" i="2"/>
  <c r="J217" i="2"/>
  <c r="J209" i="2"/>
  <c r="J201" i="2"/>
  <c r="M201" i="2" s="1"/>
  <c r="J193" i="2"/>
  <c r="M193" i="2" s="1"/>
  <c r="J185" i="2"/>
  <c r="M185" i="2" s="1"/>
  <c r="J177" i="2"/>
  <c r="K177" i="2" s="1"/>
  <c r="J169" i="2"/>
  <c r="J161" i="2"/>
  <c r="J153" i="2"/>
  <c r="J145" i="2"/>
  <c r="L145" i="2" s="1"/>
  <c r="J137" i="2"/>
  <c r="K137" i="2" s="1"/>
  <c r="J129" i="2"/>
  <c r="M129" i="2" s="1"/>
  <c r="J121" i="2"/>
  <c r="M121" i="2" s="1"/>
  <c r="J113" i="2"/>
  <c r="J105" i="2"/>
  <c r="K105" i="2" s="1"/>
  <c r="J97" i="2"/>
  <c r="J89" i="2"/>
  <c r="J81" i="2"/>
  <c r="L81" i="2" s="1"/>
  <c r="J73" i="2"/>
  <c r="K73" i="2" s="1"/>
  <c r="J65" i="2"/>
  <c r="M65" i="2" s="1"/>
  <c r="J57" i="2"/>
  <c r="J46" i="2"/>
  <c r="K46" i="2" s="1"/>
  <c r="J38" i="2"/>
  <c r="J30" i="2"/>
  <c r="J19" i="2"/>
  <c r="J1647" i="2"/>
  <c r="J1592" i="2"/>
  <c r="J1536" i="2"/>
  <c r="L1536" i="2" s="1"/>
  <c r="J1497" i="2"/>
  <c r="K1497" i="2" s="1"/>
  <c r="J1433" i="2"/>
  <c r="M1433" i="2" s="1"/>
  <c r="J1377" i="2"/>
  <c r="J1337" i="2"/>
  <c r="J1289" i="2"/>
  <c r="J1225" i="2"/>
  <c r="M1225" i="2" s="1"/>
  <c r="J1173" i="2"/>
  <c r="M1173" i="2" s="1"/>
  <c r="J1125" i="2"/>
  <c r="M1125" i="2" s="1"/>
  <c r="J1077" i="2"/>
  <c r="K1077" i="2" s="1"/>
  <c r="J1021" i="2"/>
  <c r="K1021" i="2" s="1"/>
  <c r="J973" i="2"/>
  <c r="J917" i="2"/>
  <c r="J877" i="2"/>
  <c r="L877" i="2" s="1"/>
  <c r="J821" i="2"/>
  <c r="K821" i="2" s="1"/>
  <c r="J765" i="2"/>
  <c r="L765" i="2" s="1"/>
  <c r="J717" i="2"/>
  <c r="L717" i="2" s="1"/>
  <c r="J677" i="2"/>
  <c r="J660" i="2"/>
  <c r="K660" i="2" s="1"/>
  <c r="J636" i="2"/>
  <c r="K636" i="2" s="1"/>
  <c r="J613" i="2"/>
  <c r="J566" i="2"/>
  <c r="L566" i="2" s="1"/>
  <c r="J541" i="2"/>
  <c r="J524" i="2"/>
  <c r="J500" i="2"/>
  <c r="K500" i="2" s="1"/>
  <c r="J480" i="2"/>
  <c r="K480" i="2" s="1"/>
  <c r="J456" i="2"/>
  <c r="J432" i="2"/>
  <c r="J408" i="2"/>
  <c r="J362" i="2"/>
  <c r="J1684" i="2"/>
  <c r="L1684" i="2" s="1"/>
  <c r="J1676" i="2"/>
  <c r="K1676" i="2" s="1"/>
  <c r="J1668" i="2"/>
  <c r="J1660" i="2"/>
  <c r="K1660" i="2" s="1"/>
  <c r="J1652" i="2"/>
  <c r="L1652" i="2" s="1"/>
  <c r="J1644" i="2"/>
  <c r="M1644" i="2" s="1"/>
  <c r="J1636" i="2"/>
  <c r="K1636" i="2" s="1"/>
  <c r="J1628" i="2"/>
  <c r="K1628" i="2" s="1"/>
  <c r="J1621" i="2"/>
  <c r="L1621" i="2" s="1"/>
  <c r="J1613" i="2"/>
  <c r="J1605" i="2"/>
  <c r="J1597" i="2"/>
  <c r="K1597" i="2" s="1"/>
  <c r="J1589" i="2"/>
  <c r="J1581" i="2"/>
  <c r="M1581" i="2" s="1"/>
  <c r="J1573" i="2"/>
  <c r="K1573" i="2" s="1"/>
  <c r="J1565" i="2"/>
  <c r="K1565" i="2" s="1"/>
  <c r="J1557" i="2"/>
  <c r="L1557" i="2" s="1"/>
  <c r="J1549" i="2"/>
  <c r="M1549" i="2" s="1"/>
  <c r="J1541" i="2"/>
  <c r="J1533" i="2"/>
  <c r="J1525" i="2"/>
  <c r="M1525" i="2" s="1"/>
  <c r="J1518" i="2"/>
  <c r="L1518" i="2" s="1"/>
  <c r="J1510" i="2"/>
  <c r="K1510" i="2" s="1"/>
  <c r="J1502" i="2"/>
  <c r="K1502" i="2" s="1"/>
  <c r="J1494" i="2"/>
  <c r="M1494" i="2" s="1"/>
  <c r="J1486" i="2"/>
  <c r="J1478" i="2"/>
  <c r="J1470" i="2"/>
  <c r="J1462" i="2"/>
  <c r="J1454" i="2"/>
  <c r="L1454" i="2" s="1"/>
  <c r="J1446" i="2"/>
  <c r="K1446" i="2" s="1"/>
  <c r="J1438" i="2"/>
  <c r="J1430" i="2"/>
  <c r="M1430" i="2" s="1"/>
  <c r="J1422" i="2"/>
  <c r="L1422" i="2" s="1"/>
  <c r="J1414" i="2"/>
  <c r="J1406" i="2"/>
  <c r="J1398" i="2"/>
  <c r="L1398" i="2" s="1"/>
  <c r="J1390" i="2"/>
  <c r="M1390" i="2" s="1"/>
  <c r="J1382" i="2"/>
  <c r="K1382" i="2" s="1"/>
  <c r="J1374" i="2"/>
  <c r="J1366" i="2"/>
  <c r="L1366" i="2" s="1"/>
  <c r="J1358" i="2"/>
  <c r="J1350" i="2"/>
  <c r="K1350" i="2" s="1"/>
  <c r="J1342" i="2"/>
  <c r="K1342" i="2" s="1"/>
  <c r="J1334" i="2"/>
  <c r="J1326" i="2"/>
  <c r="M1326" i="2" s="1"/>
  <c r="J1318" i="2"/>
  <c r="K1318" i="2" s="1"/>
  <c r="J1310" i="2"/>
  <c r="K1310" i="2" s="1"/>
  <c r="J1302" i="2"/>
  <c r="L1302" i="2" s="1"/>
  <c r="J1294" i="2"/>
  <c r="M1294" i="2" s="1"/>
  <c r="J1286" i="2"/>
  <c r="K1286" i="2" s="1"/>
  <c r="J1278" i="2"/>
  <c r="K1278" i="2" s="1"/>
  <c r="J1270" i="2"/>
  <c r="L1270" i="2" s="1"/>
  <c r="J1262" i="2"/>
  <c r="M1262" i="2" s="1"/>
  <c r="J1254" i="2"/>
  <c r="K1254" i="2" s="1"/>
  <c r="J1246" i="2"/>
  <c r="J1238" i="2"/>
  <c r="M1238" i="2" s="1"/>
  <c r="J1230" i="2"/>
  <c r="J1222" i="2"/>
  <c r="K1222" i="2" s="1"/>
  <c r="J1214" i="2"/>
  <c r="J1206" i="2"/>
  <c r="J1198" i="2"/>
  <c r="L1198" i="2" s="1"/>
  <c r="J1190" i="2"/>
  <c r="K1190" i="2" s="1"/>
  <c r="J1182" i="2"/>
  <c r="J1170" i="2"/>
  <c r="L1170" i="2" s="1"/>
  <c r="J1162" i="2"/>
  <c r="K1162" i="2" s="1"/>
  <c r="J1154" i="2"/>
  <c r="J1146" i="2"/>
  <c r="M1146" i="2" s="1"/>
  <c r="J1138" i="2"/>
  <c r="L1138" i="2" s="1"/>
  <c r="J1130" i="2"/>
  <c r="J1122" i="2"/>
  <c r="K1122" i="2" s="1"/>
  <c r="J1114" i="2"/>
  <c r="M1114" i="2" s="1"/>
  <c r="J1106" i="2"/>
  <c r="J1098" i="2"/>
  <c r="J1090" i="2"/>
  <c r="K1090" i="2" s="1"/>
  <c r="J1082" i="2"/>
  <c r="J1074" i="2"/>
  <c r="L1074" i="2" s="1"/>
  <c r="J1066" i="2"/>
  <c r="J1058" i="2"/>
  <c r="K1058" i="2" s="1"/>
  <c r="J1050" i="2"/>
  <c r="M1050" i="2" s="1"/>
  <c r="J1042" i="2"/>
  <c r="J1034" i="2"/>
  <c r="K1034" i="2" s="1"/>
  <c r="J1026" i="2"/>
  <c r="K1026" i="2" s="1"/>
  <c r="J1018" i="2"/>
  <c r="K1018" i="2" s="1"/>
  <c r="J1010" i="2"/>
  <c r="K1010" i="2" s="1"/>
  <c r="J1002" i="2"/>
  <c r="K1002" i="2" s="1"/>
  <c r="J994" i="2"/>
  <c r="M994" i="2" s="1"/>
  <c r="J986" i="2"/>
  <c r="J978" i="2"/>
  <c r="J970" i="2"/>
  <c r="K970" i="2" s="1"/>
  <c r="J962" i="2"/>
  <c r="K962" i="2" s="1"/>
  <c r="J954" i="2"/>
  <c r="K954" i="2" s="1"/>
  <c r="J946" i="2"/>
  <c r="J938" i="2"/>
  <c r="K938" i="2" s="1"/>
  <c r="J930" i="2"/>
  <c r="M930" i="2" s="1"/>
  <c r="J922" i="2"/>
  <c r="K922" i="2" s="1"/>
  <c r="J914" i="2"/>
  <c r="J906" i="2"/>
  <c r="J898" i="2"/>
  <c r="K898" i="2" s="1"/>
  <c r="J890" i="2"/>
  <c r="K890" i="2" s="1"/>
  <c r="J882" i="2"/>
  <c r="K882" i="2" s="1"/>
  <c r="J874" i="2"/>
  <c r="K874" i="2" s="1"/>
  <c r="J866" i="2"/>
  <c r="J858" i="2"/>
  <c r="K858" i="2" s="1"/>
  <c r="J850" i="2"/>
  <c r="J842" i="2"/>
  <c r="K842" i="2" s="1"/>
  <c r="J834" i="2"/>
  <c r="K834" i="2" s="1"/>
  <c r="J826" i="2"/>
  <c r="J818" i="2"/>
  <c r="J810" i="2"/>
  <c r="K810" i="2" s="1"/>
  <c r="J802" i="2"/>
  <c r="J794" i="2"/>
  <c r="K794" i="2" s="1"/>
  <c r="J786" i="2"/>
  <c r="J778" i="2"/>
  <c r="K778" i="2" s="1"/>
  <c r="J770" i="2"/>
  <c r="K770" i="2" s="1"/>
  <c r="J762" i="2"/>
  <c r="K762" i="2" s="1"/>
  <c r="J754" i="2"/>
  <c r="K754" i="2" s="1"/>
  <c r="J746" i="2"/>
  <c r="K746" i="2" s="1"/>
  <c r="J738" i="2"/>
  <c r="J730" i="2"/>
  <c r="J722" i="2"/>
  <c r="J714" i="2"/>
  <c r="K714" i="2" s="1"/>
  <c r="J706" i="2"/>
  <c r="K706" i="2" s="1"/>
  <c r="J698" i="2"/>
  <c r="J690" i="2"/>
  <c r="K690" i="2" s="1"/>
  <c r="J682" i="2"/>
  <c r="K682" i="2" s="1"/>
  <c r="J673" i="2"/>
  <c r="J665" i="2"/>
  <c r="K665" i="2" s="1"/>
  <c r="J657" i="2"/>
  <c r="K657" i="2" s="1"/>
  <c r="J649" i="2"/>
  <c r="K649" i="2" s="1"/>
  <c r="J641" i="2"/>
  <c r="K641" i="2" s="1"/>
  <c r="J633" i="2"/>
  <c r="K633" i="2" s="1"/>
  <c r="J626" i="2"/>
  <c r="K626" i="2" s="1"/>
  <c r="J618" i="2"/>
  <c r="J610" i="2"/>
  <c r="K610" i="2" s="1"/>
  <c r="J602" i="2"/>
  <c r="K602" i="2" s="1"/>
  <c r="J594" i="2"/>
  <c r="J586" i="2"/>
  <c r="K586" i="2" s="1"/>
  <c r="J579" i="2"/>
  <c r="K579" i="2" s="1"/>
  <c r="J571" i="2"/>
  <c r="M571" i="2" s="1"/>
  <c r="J563" i="2"/>
  <c r="K563" i="2" s="1"/>
  <c r="J554" i="2"/>
  <c r="M554" i="2" s="1"/>
  <c r="J546" i="2"/>
  <c r="J538" i="2"/>
  <c r="J529" i="2"/>
  <c r="K529" i="2" s="1"/>
  <c r="J521" i="2"/>
  <c r="K521" i="2" s="1"/>
  <c r="J513" i="2"/>
  <c r="J505" i="2"/>
  <c r="K505" i="2" s="1"/>
  <c r="J497" i="2"/>
  <c r="M497" i="2" s="1"/>
  <c r="J489" i="2"/>
  <c r="K489" i="2" s="1"/>
  <c r="J485" i="2"/>
  <c r="J477" i="2"/>
  <c r="J469" i="2"/>
  <c r="K469" i="2" s="1"/>
  <c r="J461" i="2"/>
  <c r="K461" i="2" s="1"/>
  <c r="J453" i="2"/>
  <c r="K453" i="2" s="1"/>
  <c r="J445" i="2"/>
  <c r="K445" i="2" s="1"/>
  <c r="J437" i="2"/>
  <c r="M437" i="2" s="1"/>
  <c r="J429" i="2"/>
  <c r="K429" i="2" s="1"/>
  <c r="J421" i="2"/>
  <c r="J413" i="2"/>
  <c r="K413" i="2" s="1"/>
  <c r="J405" i="2"/>
  <c r="K405" i="2" s="1"/>
  <c r="J399" i="2"/>
  <c r="K399" i="2" s="1"/>
  <c r="J391" i="2"/>
  <c r="J383" i="2"/>
  <c r="K383" i="2" s="1"/>
  <c r="J375" i="2"/>
  <c r="J367" i="2"/>
  <c r="K367" i="2" s="1"/>
  <c r="J359" i="2"/>
  <c r="K359" i="2" s="1"/>
  <c r="J351" i="2"/>
  <c r="J343" i="2"/>
  <c r="K343" i="2" s="1"/>
  <c r="J335" i="2"/>
  <c r="K335" i="2" s="1"/>
  <c r="J327" i="2"/>
  <c r="J319" i="2"/>
  <c r="K319" i="2" s="1"/>
  <c r="J311" i="2"/>
  <c r="J303" i="2"/>
  <c r="K303" i="2" s="1"/>
  <c r="J295" i="2"/>
  <c r="K295" i="2" s="1"/>
  <c r="J287" i="2"/>
  <c r="K287" i="2" s="1"/>
  <c r="J279" i="2"/>
  <c r="K279" i="2" s="1"/>
  <c r="J271" i="2"/>
  <c r="K271" i="2" s="1"/>
  <c r="J263" i="2"/>
  <c r="J255" i="2"/>
  <c r="K255" i="2" s="1"/>
  <c r="J247" i="2"/>
  <c r="J239" i="2"/>
  <c r="K239" i="2" s="1"/>
  <c r="J231" i="2"/>
  <c r="K231" i="2" s="1"/>
  <c r="J224" i="2"/>
  <c r="K224" i="2" s="1"/>
  <c r="J216" i="2"/>
  <c r="K216" i="2" s="1"/>
  <c r="J208" i="2"/>
  <c r="K208" i="2" s="1"/>
  <c r="J200" i="2"/>
  <c r="J192" i="2"/>
  <c r="J184" i="2"/>
  <c r="J176" i="2"/>
  <c r="K176" i="2" s="1"/>
  <c r="J168" i="2"/>
  <c r="K168" i="2" s="1"/>
  <c r="J160" i="2"/>
  <c r="J152" i="2"/>
  <c r="J144" i="2"/>
  <c r="K144" i="2" s="1"/>
  <c r="J136" i="2"/>
  <c r="K136" i="2" s="1"/>
  <c r="J128" i="2"/>
  <c r="K128" i="2" s="1"/>
  <c r="J120" i="2"/>
  <c r="J112" i="2"/>
  <c r="K112" i="2" s="1"/>
  <c r="J104" i="2"/>
  <c r="K104" i="2" s="1"/>
  <c r="J96" i="2"/>
  <c r="K96" i="2" s="1"/>
  <c r="J88" i="2"/>
  <c r="K88" i="2" s="1"/>
  <c r="J80" i="2"/>
  <c r="K80" i="2" s="1"/>
  <c r="J72" i="2"/>
  <c r="K72" i="2" s="1"/>
  <c r="J64" i="2"/>
  <c r="J56" i="2"/>
  <c r="J45" i="2"/>
  <c r="K45" i="2" s="1"/>
  <c r="J37" i="2"/>
  <c r="K37" i="2" s="1"/>
  <c r="J29" i="2"/>
  <c r="J18" i="2"/>
  <c r="K18" i="2" s="1"/>
  <c r="J1584" i="2"/>
  <c r="K1584" i="2" s="1"/>
  <c r="J1481" i="2"/>
  <c r="J1393" i="2"/>
  <c r="J1273" i="2"/>
  <c r="K1273" i="2" s="1"/>
  <c r="J1185" i="2"/>
  <c r="K1185" i="2" s="1"/>
  <c r="J1069" i="2"/>
  <c r="J933" i="2"/>
  <c r="K933" i="2" s="1"/>
  <c r="J813" i="2"/>
  <c r="K813" i="2" s="1"/>
  <c r="J605" i="2"/>
  <c r="J1667" i="2"/>
  <c r="K1667" i="2" s="1"/>
  <c r="J1620" i="2"/>
  <c r="J1572" i="2"/>
  <c r="K1572" i="2" s="1"/>
  <c r="J1509" i="2"/>
  <c r="K1509" i="2" s="1"/>
  <c r="J1261" i="2"/>
  <c r="K1261" i="2" s="1"/>
  <c r="J1253" i="2"/>
  <c r="K1253" i="2" s="1"/>
  <c r="J1245" i="2"/>
  <c r="J1221" i="2"/>
  <c r="J1213" i="2"/>
  <c r="K1213" i="2" s="1"/>
  <c r="J1205" i="2"/>
  <c r="J1197" i="2"/>
  <c r="K1197" i="2" s="1"/>
  <c r="J1189" i="2"/>
  <c r="K1189" i="2" s="1"/>
  <c r="J1181" i="2"/>
  <c r="K1181" i="2" s="1"/>
  <c r="J1169" i="2"/>
  <c r="K1169" i="2" s="1"/>
  <c r="J1161" i="2"/>
  <c r="K1161" i="2" s="1"/>
  <c r="J1153" i="2"/>
  <c r="K1153" i="2" s="1"/>
  <c r="J1145" i="2"/>
  <c r="J1137" i="2"/>
  <c r="K1137" i="2" s="1"/>
  <c r="J1129" i="2"/>
  <c r="K1129" i="2" s="1"/>
  <c r="J1121" i="2"/>
  <c r="K1121" i="2" s="1"/>
  <c r="J1113" i="2"/>
  <c r="J1105" i="2"/>
  <c r="K1105" i="2" s="1"/>
  <c r="J1097" i="2"/>
  <c r="M1097" i="2" s="1"/>
  <c r="J1089" i="2"/>
  <c r="K1089" i="2" s="1"/>
  <c r="J1081" i="2"/>
  <c r="J1073" i="2"/>
  <c r="K1073" i="2" s="1"/>
  <c r="J1065" i="2"/>
  <c r="K1065" i="2" s="1"/>
  <c r="J1057" i="2"/>
  <c r="K1057" i="2" s="1"/>
  <c r="J1049" i="2"/>
  <c r="K1049" i="2" s="1"/>
  <c r="J1041" i="2"/>
  <c r="K1041" i="2" s="1"/>
  <c r="J1033" i="2"/>
  <c r="J1025" i="2"/>
  <c r="J1017" i="2"/>
  <c r="J1009" i="2"/>
  <c r="K1009" i="2" s="1"/>
  <c r="J1001" i="2"/>
  <c r="K1001" i="2" s="1"/>
  <c r="J993" i="2"/>
  <c r="J985" i="2"/>
  <c r="K985" i="2" s="1"/>
  <c r="J977" i="2"/>
  <c r="J969" i="2"/>
  <c r="K969" i="2" s="1"/>
  <c r="J961" i="2"/>
  <c r="K961" i="2" s="1"/>
  <c r="J953" i="2"/>
  <c r="J945" i="2"/>
  <c r="K945" i="2" s="1"/>
  <c r="J937" i="2"/>
  <c r="K937" i="2" s="1"/>
  <c r="J929" i="2"/>
  <c r="K929" i="2" s="1"/>
  <c r="J921" i="2"/>
  <c r="J913" i="2"/>
  <c r="K913" i="2" s="1"/>
  <c r="J905" i="2"/>
  <c r="K905" i="2" s="1"/>
  <c r="J897" i="2"/>
  <c r="M897" i="2" s="1"/>
  <c r="J889" i="2"/>
  <c r="J881" i="2"/>
  <c r="K881" i="2" s="1"/>
  <c r="J873" i="2"/>
  <c r="K873" i="2" s="1"/>
  <c r="J865" i="2"/>
  <c r="K865" i="2" s="1"/>
  <c r="J857" i="2"/>
  <c r="J849" i="2"/>
  <c r="K849" i="2" s="1"/>
  <c r="J841" i="2"/>
  <c r="K841" i="2" s="1"/>
  <c r="J833" i="2"/>
  <c r="J825" i="2"/>
  <c r="J817" i="2"/>
  <c r="K817" i="2" s="1"/>
  <c r="J809" i="2"/>
  <c r="K809" i="2" s="1"/>
  <c r="J801" i="2"/>
  <c r="K801" i="2" s="1"/>
  <c r="J793" i="2"/>
  <c r="K793" i="2" s="1"/>
  <c r="J785" i="2"/>
  <c r="J777" i="2"/>
  <c r="J769" i="2"/>
  <c r="K769" i="2" s="1"/>
  <c r="J761" i="2"/>
  <c r="J753" i="2"/>
  <c r="K753" i="2" s="1"/>
  <c r="J745" i="2"/>
  <c r="K745" i="2" s="1"/>
  <c r="J737" i="2"/>
  <c r="J729" i="2"/>
  <c r="K729" i="2" s="1"/>
  <c r="J721" i="2"/>
  <c r="J713" i="2"/>
  <c r="K713" i="2" s="1"/>
  <c r="J705" i="2"/>
  <c r="K705" i="2" s="1"/>
  <c r="J697" i="2"/>
  <c r="J689" i="2"/>
  <c r="K689" i="2" s="1"/>
  <c r="J681" i="2"/>
  <c r="K681" i="2" s="1"/>
  <c r="J672" i="2"/>
  <c r="J664" i="2"/>
  <c r="J656" i="2"/>
  <c r="K656" i="2" s="1"/>
  <c r="J648" i="2"/>
  <c r="J640" i="2"/>
  <c r="K640" i="2" s="1"/>
  <c r="J625" i="2"/>
  <c r="K625" i="2" s="1"/>
  <c r="J617" i="2"/>
  <c r="K617" i="2" s="1"/>
  <c r="J609" i="2"/>
  <c r="J601" i="2"/>
  <c r="K601" i="2" s="1"/>
  <c r="J593" i="2"/>
  <c r="J585" i="2"/>
  <c r="K585" i="2" s="1"/>
  <c r="J578" i="2"/>
  <c r="K578" i="2" s="1"/>
  <c r="J570" i="2"/>
  <c r="K570" i="2" s="1"/>
  <c r="J562" i="2"/>
  <c r="K562" i="2" s="1"/>
  <c r="J553" i="2"/>
  <c r="J545" i="2"/>
  <c r="K545" i="2" s="1"/>
  <c r="J537" i="2"/>
  <c r="J528" i="2"/>
  <c r="J520" i="2"/>
  <c r="J512" i="2"/>
  <c r="K512" i="2" s="1"/>
  <c r="J504" i="2"/>
  <c r="J496" i="2"/>
  <c r="K496" i="2" s="1"/>
  <c r="J484" i="2"/>
  <c r="K484" i="2" s="1"/>
  <c r="J476" i="2"/>
  <c r="K476" i="2" s="1"/>
  <c r="J468" i="2"/>
  <c r="J460" i="2"/>
  <c r="J452" i="2"/>
  <c r="J444" i="2"/>
  <c r="J436" i="2"/>
  <c r="K436" i="2" s="1"/>
  <c r="J428" i="2"/>
  <c r="J420" i="2"/>
  <c r="J412" i="2"/>
  <c r="K412" i="2" s="1"/>
  <c r="J404" i="2"/>
  <c r="J398" i="2"/>
  <c r="J390" i="2"/>
  <c r="J382" i="2"/>
  <c r="K382" i="2" s="1"/>
  <c r="J374" i="2"/>
  <c r="K374" i="2" s="1"/>
  <c r="J366" i="2"/>
  <c r="J358" i="2"/>
  <c r="K358" i="2" s="1"/>
  <c r="J350" i="2"/>
  <c r="J342" i="2"/>
  <c r="J334" i="2"/>
  <c r="J326" i="2"/>
  <c r="K326" i="2" s="1"/>
  <c r="J318" i="2"/>
  <c r="K318" i="2" s="1"/>
  <c r="J310" i="2"/>
  <c r="J302" i="2"/>
  <c r="J294" i="2"/>
  <c r="K294" i="2" s="1"/>
  <c r="J286" i="2"/>
  <c r="J278" i="2"/>
  <c r="J270" i="2"/>
  <c r="J262" i="2"/>
  <c r="K262" i="2" s="1"/>
  <c r="J254" i="2"/>
  <c r="K254" i="2" s="1"/>
  <c r="J246" i="2"/>
  <c r="J238" i="2"/>
  <c r="K238" i="2" s="1"/>
  <c r="J230" i="2"/>
  <c r="K230" i="2" s="1"/>
  <c r="J223" i="2"/>
  <c r="J215" i="2"/>
  <c r="J207" i="2"/>
  <c r="J199" i="2"/>
  <c r="K199" i="2" s="1"/>
  <c r="J191" i="2"/>
  <c r="K191" i="2" s="1"/>
  <c r="J183" i="2"/>
  <c r="K183" i="2" s="1"/>
  <c r="J175" i="2"/>
  <c r="J167" i="2"/>
  <c r="K167" i="2" s="1"/>
  <c r="J159" i="2"/>
  <c r="J151" i="2"/>
  <c r="J143" i="2"/>
  <c r="J135" i="2"/>
  <c r="J127" i="2"/>
  <c r="J119" i="2"/>
  <c r="K119" i="2" s="1"/>
  <c r="J111" i="2"/>
  <c r="K111" i="2" s="1"/>
  <c r="J103" i="2"/>
  <c r="K103" i="2" s="1"/>
  <c r="J95" i="2"/>
  <c r="L95" i="2" s="1"/>
  <c r="J87" i="2"/>
  <c r="L87" i="2" s="1"/>
  <c r="J79" i="2"/>
  <c r="J71" i="2"/>
  <c r="M71" i="2" s="1"/>
  <c r="J63" i="2"/>
  <c r="K63" i="2" s="1"/>
  <c r="J55" i="2"/>
  <c r="K55" i="2" s="1"/>
  <c r="J52" i="2"/>
  <c r="K52" i="2" s="1"/>
  <c r="J44" i="2"/>
  <c r="J36" i="2"/>
  <c r="J28" i="2"/>
  <c r="J17" i="2"/>
  <c r="J1671" i="2"/>
  <c r="J1623" i="2"/>
  <c r="K1623" i="2" s="1"/>
  <c r="J1568" i="2"/>
  <c r="J1528" i="2"/>
  <c r="J1465" i="2"/>
  <c r="K1465" i="2" s="1"/>
  <c r="J1417" i="2"/>
  <c r="L1417" i="2" s="1"/>
  <c r="J1369" i="2"/>
  <c r="J1313" i="2"/>
  <c r="J1257" i="2"/>
  <c r="J1209" i="2"/>
  <c r="K1209" i="2" s="1"/>
  <c r="J1165" i="2"/>
  <c r="K1165" i="2" s="1"/>
  <c r="J1117" i="2"/>
  <c r="K1117" i="2" s="1"/>
  <c r="J1061" i="2"/>
  <c r="K1061" i="2" s="1"/>
  <c r="J1005" i="2"/>
  <c r="J957" i="2"/>
  <c r="L957" i="2" s="1"/>
  <c r="J901" i="2"/>
  <c r="J853" i="2"/>
  <c r="M853" i="2" s="1"/>
  <c r="J797" i="2"/>
  <c r="J757" i="2"/>
  <c r="K757" i="2" s="1"/>
  <c r="J701" i="2"/>
  <c r="K701" i="2" s="1"/>
  <c r="J581" i="2"/>
  <c r="J1675" i="2"/>
  <c r="J1643" i="2"/>
  <c r="J1612" i="2"/>
  <c r="J1588" i="2"/>
  <c r="J1556" i="2"/>
  <c r="J1532" i="2"/>
  <c r="K1532" i="2" s="1"/>
  <c r="J1501" i="2"/>
  <c r="L1501" i="2" s="1"/>
  <c r="J1477" i="2"/>
  <c r="J1461" i="2"/>
  <c r="L1461" i="2" s="1"/>
  <c r="J1445" i="2"/>
  <c r="J1421" i="2"/>
  <c r="J1405" i="2"/>
  <c r="M1405" i="2" s="1"/>
  <c r="J1389" i="2"/>
  <c r="J1373" i="2"/>
  <c r="J1357" i="2"/>
  <c r="J1341" i="2"/>
  <c r="J1325" i="2"/>
  <c r="J1309" i="2"/>
  <c r="L1309" i="2" s="1"/>
  <c r="J1293" i="2"/>
  <c r="J1277" i="2"/>
  <c r="J1229" i="2"/>
  <c r="J1682" i="2"/>
  <c r="K1682" i="2" s="1"/>
  <c r="J1674" i="2"/>
  <c r="J1666" i="2"/>
  <c r="J1658" i="2"/>
  <c r="J1650" i="2"/>
  <c r="J1642" i="2"/>
  <c r="J1634" i="2"/>
  <c r="J1626" i="2"/>
  <c r="J1619" i="2"/>
  <c r="K1619" i="2" s="1"/>
  <c r="J1611" i="2"/>
  <c r="J1603" i="2"/>
  <c r="J1595" i="2"/>
  <c r="M1595" i="2" s="1"/>
  <c r="J1587" i="2"/>
  <c r="M1587" i="2" s="1"/>
  <c r="J1579" i="2"/>
  <c r="J1571" i="2"/>
  <c r="L1571" i="2" s="1"/>
  <c r="J1563" i="2"/>
  <c r="K1563" i="2" s="1"/>
  <c r="J1555" i="2"/>
  <c r="J1547" i="2"/>
  <c r="J1539" i="2"/>
  <c r="L1539" i="2" s="1"/>
  <c r="J1531" i="2"/>
  <c r="J1516" i="2"/>
  <c r="J1508" i="2"/>
  <c r="J1500" i="2"/>
  <c r="J1492" i="2"/>
  <c r="K1492" i="2" s="1"/>
  <c r="J1484" i="2"/>
  <c r="K1484" i="2" s="1"/>
  <c r="J1476" i="2"/>
  <c r="K1476" i="2" s="1"/>
  <c r="J1468" i="2"/>
  <c r="M1468" i="2" s="1"/>
  <c r="J1460" i="2"/>
  <c r="J1452" i="2"/>
  <c r="J1444" i="2"/>
  <c r="J1436" i="2"/>
  <c r="J1428" i="2"/>
  <c r="J1420" i="2"/>
  <c r="J1412" i="2"/>
  <c r="J1404" i="2"/>
  <c r="J1396" i="2"/>
  <c r="M1396" i="2" s="1"/>
  <c r="J1388" i="2"/>
  <c r="J1380" i="2"/>
  <c r="L1380" i="2" s="1"/>
  <c r="J1372" i="2"/>
  <c r="J1364" i="2"/>
  <c r="J1356" i="2"/>
  <c r="J1348" i="2"/>
  <c r="J1340" i="2"/>
  <c r="J1332" i="2"/>
  <c r="J1324" i="2"/>
  <c r="J1316" i="2"/>
  <c r="J1308" i="2"/>
  <c r="J1300" i="2"/>
  <c r="J1292" i="2"/>
  <c r="J1284" i="2"/>
  <c r="K1284" i="2" s="1"/>
  <c r="J1276" i="2"/>
  <c r="M1276" i="2" s="1"/>
  <c r="J1268" i="2"/>
  <c r="J1260" i="2"/>
  <c r="J1252" i="2"/>
  <c r="L1252" i="2" s="1"/>
  <c r="J1244" i="2"/>
  <c r="J1236" i="2"/>
  <c r="J1228" i="2"/>
  <c r="J1220" i="2"/>
  <c r="J1212" i="2"/>
  <c r="J1204" i="2"/>
  <c r="M1204" i="2" s="1"/>
  <c r="J1196" i="2"/>
  <c r="J1188" i="2"/>
  <c r="J1180" i="2"/>
  <c r="J1168" i="2"/>
  <c r="J1160" i="2"/>
  <c r="M1160" i="2" s="1"/>
  <c r="J1152" i="2"/>
  <c r="J1144" i="2"/>
  <c r="J1136" i="2"/>
  <c r="J1128" i="2"/>
  <c r="J1120" i="2"/>
  <c r="K1120" i="2" s="1"/>
  <c r="J1112" i="2"/>
  <c r="J1104" i="2"/>
  <c r="J1096" i="2"/>
  <c r="M1096" i="2" s="1"/>
  <c r="J1088" i="2"/>
  <c r="L1088" i="2" s="1"/>
  <c r="J1080" i="2"/>
  <c r="L1080" i="2" s="1"/>
  <c r="J1072" i="2"/>
  <c r="J1064" i="2"/>
  <c r="M1064" i="2" s="1"/>
  <c r="J1056" i="2"/>
  <c r="K1056" i="2" s="1"/>
  <c r="J1048" i="2"/>
  <c r="K1048" i="2" s="1"/>
  <c r="J1040" i="2"/>
  <c r="K1040" i="2" s="1"/>
  <c r="J1032" i="2"/>
  <c r="J1024" i="2"/>
  <c r="J1016" i="2"/>
  <c r="J1008" i="2"/>
  <c r="J1000" i="2"/>
  <c r="J992" i="2"/>
  <c r="J984" i="2"/>
  <c r="K984" i="2" s="1"/>
  <c r="J976" i="2"/>
  <c r="K976" i="2" s="1"/>
  <c r="J968" i="2"/>
  <c r="J960" i="2"/>
  <c r="L960" i="2" s="1"/>
  <c r="J952" i="2"/>
  <c r="J944" i="2"/>
  <c r="J936" i="2"/>
  <c r="M936" i="2" s="1"/>
  <c r="J928" i="2"/>
  <c r="M928" i="2" s="1"/>
  <c r="J920" i="2"/>
  <c r="J912" i="2"/>
  <c r="K912" i="2" s="1"/>
  <c r="J904" i="2"/>
  <c r="L904" i="2" s="1"/>
  <c r="J896" i="2"/>
  <c r="L896" i="2" s="1"/>
  <c r="J888" i="2"/>
  <c r="J880" i="2"/>
  <c r="J872" i="2"/>
  <c r="J864" i="2"/>
  <c r="J856" i="2"/>
  <c r="M856" i="2" s="1"/>
  <c r="J848" i="2"/>
  <c r="M848" i="2" s="1"/>
  <c r="J840" i="2"/>
  <c r="K840" i="2" s="1"/>
  <c r="J832" i="2"/>
  <c r="K832" i="2" s="1"/>
  <c r="J824" i="2"/>
  <c r="J816" i="2"/>
  <c r="L816" i="2" s="1"/>
  <c r="J808" i="2"/>
  <c r="J800" i="2"/>
  <c r="M800" i="2" s="1"/>
  <c r="J792" i="2"/>
  <c r="J784" i="2"/>
  <c r="M784" i="2" s="1"/>
  <c r="J776" i="2"/>
  <c r="J768" i="2"/>
  <c r="J760" i="2"/>
  <c r="J752" i="2"/>
  <c r="J744" i="2"/>
  <c r="J736" i="2"/>
  <c r="J728" i="2"/>
  <c r="M728" i="2" s="1"/>
  <c r="J720" i="2"/>
  <c r="J712" i="2"/>
  <c r="J704" i="2"/>
  <c r="J696" i="2"/>
  <c r="J688" i="2"/>
  <c r="L688" i="2" s="1"/>
  <c r="J680" i="2"/>
  <c r="K680" i="2" s="1"/>
  <c r="J671" i="2"/>
  <c r="L671" i="2" s="1"/>
  <c r="J663" i="2"/>
  <c r="L663" i="2" s="1"/>
  <c r="J655" i="2"/>
  <c r="J647" i="2"/>
  <c r="J639" i="2"/>
  <c r="J632" i="2"/>
  <c r="J624" i="2"/>
  <c r="M624" i="2" s="1"/>
  <c r="J616" i="2"/>
  <c r="J608" i="2"/>
  <c r="J600" i="2"/>
  <c r="K600" i="2" s="1"/>
  <c r="J592" i="2"/>
  <c r="J584" i="2"/>
  <c r="L584" i="2" s="1"/>
  <c r="J577" i="2"/>
  <c r="K577" i="2" s="1"/>
  <c r="J569" i="2"/>
  <c r="L569" i="2" s="1"/>
  <c r="J561" i="2"/>
  <c r="J552" i="2"/>
  <c r="J544" i="2"/>
  <c r="J536" i="2"/>
  <c r="K536" i="2" s="1"/>
  <c r="J527" i="2"/>
  <c r="J519" i="2"/>
  <c r="K519" i="2" s="1"/>
  <c r="J511" i="2"/>
  <c r="K511" i="2" s="1"/>
  <c r="J503" i="2"/>
  <c r="J495" i="2"/>
  <c r="K495" i="2" s="1"/>
  <c r="J483" i="2"/>
  <c r="K483" i="2" s="1"/>
  <c r="J475" i="2"/>
  <c r="J467" i="2"/>
  <c r="L467" i="2" s="1"/>
  <c r="J459" i="2"/>
  <c r="J451" i="2"/>
  <c r="K451" i="2" s="1"/>
  <c r="J443" i="2"/>
  <c r="K443" i="2" s="1"/>
  <c r="J435" i="2"/>
  <c r="J427" i="2"/>
  <c r="J419" i="2"/>
  <c r="K419" i="2" s="1"/>
  <c r="J411" i="2"/>
  <c r="J403" i="2"/>
  <c r="J397" i="2"/>
  <c r="K397" i="2" s="1"/>
  <c r="J389" i="2"/>
  <c r="K389" i="2" s="1"/>
  <c r="J381" i="2"/>
  <c r="J373" i="2"/>
  <c r="K373" i="2" s="1"/>
  <c r="J365" i="2"/>
  <c r="J357" i="2"/>
  <c r="J349" i="2"/>
  <c r="K349" i="2" s="1"/>
  <c r="J341" i="2"/>
  <c r="K341" i="2" s="1"/>
  <c r="J333" i="2"/>
  <c r="K333" i="2" s="1"/>
  <c r="J325" i="2"/>
  <c r="K325" i="2" s="1"/>
  <c r="J317" i="2"/>
  <c r="J309" i="2"/>
  <c r="K309" i="2" s="1"/>
  <c r="J301" i="2"/>
  <c r="J293" i="2"/>
  <c r="K293" i="2" s="1"/>
  <c r="J285" i="2"/>
  <c r="K285" i="2" s="1"/>
  <c r="J277" i="2"/>
  <c r="K277" i="2" s="1"/>
  <c r="J269" i="2"/>
  <c r="J261" i="2"/>
  <c r="K261" i="2" s="1"/>
  <c r="J253" i="2"/>
  <c r="J245" i="2"/>
  <c r="K245" i="2" s="1"/>
  <c r="J237" i="2"/>
  <c r="L237" i="2" s="1"/>
  <c r="J229" i="2"/>
  <c r="K229" i="2" s="1"/>
  <c r="J222" i="2"/>
  <c r="K222" i="2" s="1"/>
  <c r="J214" i="2"/>
  <c r="K214" i="2" s="1"/>
  <c r="J206" i="2"/>
  <c r="J198" i="2"/>
  <c r="K198" i="2" s="1"/>
  <c r="J190" i="2"/>
  <c r="J182" i="2"/>
  <c r="K182" i="2" s="1"/>
  <c r="J174" i="2"/>
  <c r="K174" i="2" s="1"/>
  <c r="J166" i="2"/>
  <c r="J158" i="2"/>
  <c r="J150" i="2"/>
  <c r="K150" i="2" s="1"/>
  <c r="J142" i="2"/>
  <c r="J134" i="2"/>
  <c r="K134" i="2" s="1"/>
  <c r="J126" i="2"/>
  <c r="J118" i="2"/>
  <c r="K118" i="2" s="1"/>
  <c r="J110" i="2"/>
  <c r="K110" i="2" s="1"/>
  <c r="J102" i="2"/>
  <c r="J94" i="2"/>
  <c r="K94" i="2" s="1"/>
  <c r="J86" i="2"/>
  <c r="K86" i="2" s="1"/>
  <c r="J78" i="2"/>
  <c r="K78" i="2" s="1"/>
  <c r="J70" i="2"/>
  <c r="J62" i="2"/>
  <c r="J54" i="2"/>
  <c r="K54" i="2" s="1"/>
  <c r="J51" i="2"/>
  <c r="J43" i="2"/>
  <c r="M43" i="2" s="1"/>
  <c r="J35" i="2"/>
  <c r="L35" i="2" s="1"/>
  <c r="J27" i="2"/>
  <c r="K27" i="2" s="1"/>
  <c r="J16" i="2"/>
  <c r="K16" i="2" s="1"/>
  <c r="J1663" i="2"/>
  <c r="J1608" i="2"/>
  <c r="J1560" i="2"/>
  <c r="K1560" i="2" s="1"/>
  <c r="J1505" i="2"/>
  <c r="K1505" i="2" s="1"/>
  <c r="J1457" i="2"/>
  <c r="K1457" i="2" s="1"/>
  <c r="J1401" i="2"/>
  <c r="M1401" i="2" s="1"/>
  <c r="J1345" i="2"/>
  <c r="K1345" i="2" s="1"/>
  <c r="J1305" i="2"/>
  <c r="K1305" i="2" s="1"/>
  <c r="J1249" i="2"/>
  <c r="K1249" i="2" s="1"/>
  <c r="J1201" i="2"/>
  <c r="J1149" i="2"/>
  <c r="K1149" i="2" s="1"/>
  <c r="J1093" i="2"/>
  <c r="K1093" i="2" s="1"/>
  <c r="J1045" i="2"/>
  <c r="J997" i="2"/>
  <c r="J941" i="2"/>
  <c r="K941" i="2" s="1"/>
  <c r="J893" i="2"/>
  <c r="K893" i="2" s="1"/>
  <c r="J837" i="2"/>
  <c r="K837" i="2" s="1"/>
  <c r="J789" i="2"/>
  <c r="J749" i="2"/>
  <c r="K749" i="2" s="1"/>
  <c r="J693" i="2"/>
  <c r="K693" i="2" s="1"/>
  <c r="J589" i="2"/>
  <c r="K589" i="2" s="1"/>
  <c r="J1659" i="2"/>
  <c r="L1659" i="2" s="1"/>
  <c r="J1635" i="2"/>
  <c r="K1635" i="2" s="1"/>
  <c r="J1604" i="2"/>
  <c r="J1580" i="2"/>
  <c r="K1580" i="2" s="1"/>
  <c r="J1548" i="2"/>
  <c r="J1524" i="2"/>
  <c r="K1524" i="2" s="1"/>
  <c r="J1493" i="2"/>
  <c r="J1469" i="2"/>
  <c r="K1469" i="2" s="1"/>
  <c r="J1437" i="2"/>
  <c r="K1437" i="2" s="1"/>
  <c r="J1413" i="2"/>
  <c r="K1413" i="2" s="1"/>
  <c r="J1397" i="2"/>
  <c r="K1397" i="2" s="1"/>
  <c r="J1381" i="2"/>
  <c r="K1381" i="2" s="1"/>
  <c r="J1365" i="2"/>
  <c r="J1349" i="2"/>
  <c r="K1349" i="2" s="1"/>
  <c r="J1333" i="2"/>
  <c r="J1317" i="2"/>
  <c r="M1317" i="2" s="1"/>
  <c r="J1301" i="2"/>
  <c r="K1301" i="2" s="1"/>
  <c r="J1285" i="2"/>
  <c r="K1285" i="2" s="1"/>
  <c r="J1237" i="2"/>
  <c r="J1681" i="2"/>
  <c r="K1681" i="2" s="1"/>
  <c r="J1673" i="2"/>
  <c r="J1665" i="2"/>
  <c r="K1665" i="2" s="1"/>
  <c r="J1657" i="2"/>
  <c r="K1657" i="2" s="1"/>
  <c r="J1649" i="2"/>
  <c r="L1649" i="2" s="1"/>
  <c r="J1641" i="2"/>
  <c r="J1633" i="2"/>
  <c r="K1633" i="2" s="1"/>
  <c r="J1625" i="2"/>
  <c r="J1618" i="2"/>
  <c r="K1618" i="2" s="1"/>
  <c r="J1610" i="2"/>
  <c r="J1602" i="2"/>
  <c r="K1602" i="2" s="1"/>
  <c r="J1594" i="2"/>
  <c r="K1594" i="2" s="1"/>
  <c r="J1586" i="2"/>
  <c r="J1578" i="2"/>
  <c r="J1570" i="2"/>
  <c r="K1570" i="2" s="1"/>
  <c r="J1562" i="2"/>
  <c r="K1562" i="2" s="1"/>
  <c r="J1554" i="2"/>
  <c r="J1546" i="2"/>
  <c r="J1538" i="2"/>
  <c r="K1538" i="2" s="1"/>
  <c r="J1530" i="2"/>
  <c r="K1530" i="2" s="1"/>
  <c r="J1523" i="2"/>
  <c r="K1523" i="2" s="1"/>
  <c r="J1515" i="2"/>
  <c r="J1507" i="2"/>
  <c r="K1507" i="2" s="1"/>
  <c r="J1499" i="2"/>
  <c r="K1499" i="2" s="1"/>
  <c r="J1491" i="2"/>
  <c r="K1491" i="2" s="1"/>
  <c r="J1483" i="2"/>
  <c r="J1475" i="2"/>
  <c r="K1475" i="2" s="1"/>
  <c r="J1467" i="2"/>
  <c r="K1467" i="2" s="1"/>
  <c r="J1459" i="2"/>
  <c r="K1459" i="2" s="1"/>
  <c r="J1451" i="2"/>
  <c r="M1451" i="2" s="1"/>
  <c r="J1443" i="2"/>
  <c r="K1443" i="2" s="1"/>
  <c r="J1435" i="2"/>
  <c r="K1435" i="2" s="1"/>
  <c r="J1427" i="2"/>
  <c r="K1427" i="2" s="1"/>
  <c r="J1419" i="2"/>
  <c r="J1411" i="2"/>
  <c r="K1411" i="2" s="1"/>
  <c r="J1403" i="2"/>
  <c r="J1395" i="2"/>
  <c r="K1395" i="2" s="1"/>
  <c r="J1387" i="2"/>
  <c r="J1379" i="2"/>
  <c r="K1379" i="2" s="1"/>
  <c r="J1371" i="2"/>
  <c r="K1371" i="2" s="1"/>
  <c r="J1363" i="2"/>
  <c r="K1363" i="2" s="1"/>
  <c r="J1355" i="2"/>
  <c r="J1347" i="2"/>
  <c r="K1347" i="2" s="1"/>
  <c r="J1339" i="2"/>
  <c r="K1339" i="2" s="1"/>
  <c r="J1331" i="2"/>
  <c r="L1331" i="2" s="1"/>
  <c r="J1323" i="2"/>
  <c r="K1323" i="2" s="1"/>
  <c r="J1315" i="2"/>
  <c r="K1315" i="2" s="1"/>
  <c r="J1307" i="2"/>
  <c r="K1307" i="2" s="1"/>
  <c r="J1299" i="2"/>
  <c r="K1299" i="2" s="1"/>
  <c r="J1291" i="2"/>
  <c r="J1283" i="2"/>
  <c r="K1283" i="2" s="1"/>
  <c r="J1275" i="2"/>
  <c r="J1267" i="2"/>
  <c r="K1267" i="2" s="1"/>
  <c r="J1259" i="2"/>
  <c r="K1259" i="2" s="1"/>
  <c r="J1251" i="2"/>
  <c r="K1251" i="2" s="1"/>
  <c r="J1243" i="2"/>
  <c r="K1243" i="2" s="1"/>
  <c r="J1235" i="2"/>
  <c r="K1235" i="2" s="1"/>
  <c r="J1227" i="2"/>
  <c r="J1219" i="2"/>
  <c r="K1219" i="2" s="1"/>
  <c r="J1211" i="2"/>
  <c r="K1211" i="2" s="1"/>
  <c r="J1203" i="2"/>
  <c r="K1203" i="2" s="1"/>
  <c r="J1195" i="2"/>
  <c r="K1195" i="2" s="1"/>
  <c r="J1187" i="2"/>
  <c r="K1187" i="2" s="1"/>
  <c r="J1179" i="2"/>
  <c r="J1175" i="2"/>
  <c r="K1175" i="2" s="1"/>
  <c r="J1167" i="2"/>
  <c r="J1159" i="2"/>
  <c r="K1159" i="2" s="1"/>
  <c r="J1151" i="2"/>
  <c r="K1151" i="2" s="1"/>
  <c r="J1143" i="2"/>
  <c r="M1143" i="2" s="1"/>
  <c r="J1135" i="2"/>
  <c r="K1135" i="2" s="1"/>
  <c r="J1127" i="2"/>
  <c r="K1127" i="2" s="1"/>
  <c r="J1119" i="2"/>
  <c r="K1119" i="2" s="1"/>
  <c r="J1111" i="2"/>
  <c r="K1111" i="2" s="1"/>
  <c r="J1103" i="2"/>
  <c r="J1095" i="2"/>
  <c r="K1095" i="2" s="1"/>
  <c r="J1087" i="2"/>
  <c r="K1087" i="2" s="1"/>
  <c r="J1079" i="2"/>
  <c r="J1071" i="2"/>
  <c r="K1071" i="2" s="1"/>
  <c r="J1063" i="2"/>
  <c r="K1063" i="2" s="1"/>
  <c r="J1055" i="2"/>
  <c r="K1055" i="2" s="1"/>
  <c r="J1047" i="2"/>
  <c r="J1039" i="2"/>
  <c r="J1031" i="2"/>
  <c r="K1031" i="2" s="1"/>
  <c r="J1023" i="2"/>
  <c r="K1023" i="2" s="1"/>
  <c r="J1015" i="2"/>
  <c r="K1015" i="2" s="1"/>
  <c r="J1007" i="2"/>
  <c r="M1007" i="2" s="1"/>
  <c r="J999" i="2"/>
  <c r="K999" i="2" s="1"/>
  <c r="J991" i="2"/>
  <c r="K991" i="2" s="1"/>
  <c r="J983" i="2"/>
  <c r="K983" i="2" s="1"/>
  <c r="J975" i="2"/>
  <c r="J967" i="2"/>
  <c r="K967" i="2" s="1"/>
  <c r="J959" i="2"/>
  <c r="K959" i="2" s="1"/>
  <c r="J951" i="2"/>
  <c r="K951" i="2" s="1"/>
  <c r="J943" i="2"/>
  <c r="J935" i="2"/>
  <c r="K935" i="2" s="1"/>
  <c r="J927" i="2"/>
  <c r="K927" i="2" s="1"/>
  <c r="J919" i="2"/>
  <c r="K919" i="2" s="1"/>
  <c r="J911" i="2"/>
  <c r="J903" i="2"/>
  <c r="K903" i="2" s="1"/>
  <c r="J895" i="2"/>
  <c r="K895" i="2" s="1"/>
  <c r="J887" i="2"/>
  <c r="K887" i="2" s="1"/>
  <c r="J879" i="2"/>
  <c r="J871" i="2"/>
  <c r="K871" i="2" s="1"/>
  <c r="J863" i="2"/>
  <c r="K863" i="2" s="1"/>
  <c r="J855" i="2"/>
  <c r="K855" i="2" s="1"/>
  <c r="J847" i="2"/>
  <c r="J839" i="2"/>
  <c r="K839" i="2" s="1"/>
  <c r="J831" i="2"/>
  <c r="K831" i="2" s="1"/>
  <c r="J823" i="2"/>
  <c r="K823" i="2" s="1"/>
  <c r="J815" i="2"/>
  <c r="K815" i="2" s="1"/>
  <c r="J807" i="2"/>
  <c r="K807" i="2" s="1"/>
  <c r="J799" i="2"/>
  <c r="K799" i="2" s="1"/>
  <c r="J791" i="2"/>
  <c r="K791" i="2" s="1"/>
  <c r="J783" i="2"/>
  <c r="J775" i="2"/>
  <c r="K775" i="2" s="1"/>
  <c r="J767" i="2"/>
  <c r="J759" i="2"/>
  <c r="K759" i="2" s="1"/>
  <c r="J751" i="2"/>
  <c r="K751" i="2" s="1"/>
  <c r="J743" i="2"/>
  <c r="K743" i="2" s="1"/>
  <c r="J735" i="2"/>
  <c r="K735" i="2" s="1"/>
  <c r="J727" i="2"/>
  <c r="K727" i="2" s="1"/>
  <c r="J719" i="2"/>
  <c r="J711" i="2"/>
  <c r="K711" i="2" s="1"/>
  <c r="J703" i="2"/>
  <c r="K703" i="2" s="1"/>
  <c r="J695" i="2"/>
  <c r="K695" i="2" s="1"/>
  <c r="J687" i="2"/>
  <c r="K687" i="2" s="1"/>
  <c r="J679" i="2"/>
  <c r="K679" i="2" s="1"/>
  <c r="J670" i="2"/>
  <c r="J662" i="2"/>
  <c r="K662" i="2" s="1"/>
  <c r="J654" i="2"/>
  <c r="K654" i="2" s="1"/>
  <c r="J646" i="2"/>
  <c r="J638" i="2"/>
  <c r="K638" i="2" s="1"/>
  <c r="J631" i="2"/>
  <c r="K631" i="2" s="1"/>
  <c r="J623" i="2"/>
  <c r="K623" i="2" s="1"/>
  <c r="J615" i="2"/>
  <c r="J607" i="2"/>
  <c r="K607" i="2" s="1"/>
  <c r="J599" i="2"/>
  <c r="K599" i="2" s="1"/>
  <c r="J591" i="2"/>
  <c r="J583" i="2"/>
  <c r="K583" i="2" s="1"/>
  <c r="J576" i="2"/>
  <c r="K576" i="2" s="1"/>
  <c r="J568" i="2"/>
  <c r="K568" i="2" s="1"/>
  <c r="J560" i="2"/>
  <c r="K560" i="2" s="1"/>
  <c r="J559" i="2"/>
  <c r="K559" i="2" s="1"/>
  <c r="J551" i="2"/>
  <c r="K551" i="2" s="1"/>
  <c r="J543" i="2"/>
  <c r="K543" i="2" s="1"/>
  <c r="J535" i="2"/>
  <c r="J534" i="2"/>
  <c r="K534" i="2" s="1"/>
  <c r="J526" i="2"/>
  <c r="K526" i="2" s="1"/>
  <c r="J518" i="2"/>
  <c r="J510" i="2"/>
  <c r="K510" i="2" s="1"/>
  <c r="J502" i="2"/>
  <c r="K502" i="2" s="1"/>
  <c r="J494" i="2"/>
  <c r="K494" i="2" s="1"/>
  <c r="J482" i="2"/>
  <c r="J474" i="2"/>
  <c r="K474" i="2" s="1"/>
  <c r="J466" i="2"/>
  <c r="K466" i="2" s="1"/>
  <c r="J458" i="2"/>
  <c r="J450" i="2"/>
  <c r="K450" i="2" s="1"/>
  <c r="J442" i="2"/>
  <c r="K442" i="2" s="1"/>
  <c r="J434" i="2"/>
  <c r="K434" i="2" s="1"/>
  <c r="J426" i="2"/>
  <c r="J418" i="2"/>
  <c r="J410" i="2"/>
  <c r="K410" i="2" s="1"/>
  <c r="J402" i="2"/>
  <c r="K402" i="2" s="1"/>
  <c r="J396" i="2"/>
  <c r="K396" i="2" s="1"/>
  <c r="J388" i="2"/>
  <c r="K388" i="2" s="1"/>
  <c r="J380" i="2"/>
  <c r="K380" i="2" s="1"/>
  <c r="J372" i="2"/>
  <c r="J364" i="2"/>
  <c r="K364" i="2" s="1"/>
  <c r="J356" i="2"/>
  <c r="K356" i="2" s="1"/>
  <c r="J348" i="2"/>
  <c r="K348" i="2" s="1"/>
  <c r="J340" i="2"/>
  <c r="J332" i="2"/>
  <c r="J324" i="2"/>
  <c r="K324" i="2" s="1"/>
  <c r="J316" i="2"/>
  <c r="K316" i="2" s="1"/>
  <c r="J308" i="2"/>
  <c r="J300" i="2"/>
  <c r="J292" i="2"/>
  <c r="K292" i="2" s="1"/>
  <c r="J284" i="2"/>
  <c r="K284" i="2" s="1"/>
  <c r="J276" i="2"/>
  <c r="J268" i="2"/>
  <c r="K268" i="2" s="1"/>
  <c r="J260" i="2"/>
  <c r="J252" i="2"/>
  <c r="K252" i="2" s="1"/>
  <c r="J244" i="2"/>
  <c r="M244" i="2" s="1"/>
  <c r="J236" i="2"/>
  <c r="J221" i="2"/>
  <c r="K221" i="2" s="1"/>
  <c r="J213" i="2"/>
  <c r="J205" i="2"/>
  <c r="J197" i="2"/>
  <c r="J189" i="2"/>
  <c r="K189" i="2" s="1"/>
  <c r="J181" i="2"/>
  <c r="M181" i="2" s="1"/>
  <c r="J173" i="2"/>
  <c r="J165" i="2"/>
  <c r="K165" i="2" s="1"/>
  <c r="J157" i="2"/>
  <c r="K157" i="2" s="1"/>
  <c r="J149" i="2"/>
  <c r="J141" i="2"/>
  <c r="J133" i="2"/>
  <c r="J125" i="2"/>
  <c r="K125" i="2" s="1"/>
  <c r="J117" i="2"/>
  <c r="M117" i="2" s="1"/>
  <c r="J109" i="2"/>
  <c r="J101" i="2"/>
  <c r="K101" i="2" s="1"/>
  <c r="J93" i="2"/>
  <c r="K93" i="2" s="1"/>
  <c r="J85" i="2"/>
  <c r="J77" i="2"/>
  <c r="J69" i="2"/>
  <c r="J61" i="2"/>
  <c r="J53" i="2"/>
  <c r="M53" i="2" s="1"/>
  <c r="J50" i="2"/>
  <c r="J42" i="2"/>
  <c r="J34" i="2"/>
  <c r="L34" i="2" s="1"/>
  <c r="J26" i="2"/>
  <c r="K26" i="2" s="1"/>
  <c r="J1639" i="2"/>
  <c r="K1639" i="2" s="1"/>
  <c r="J1600" i="2"/>
  <c r="M1600" i="2" s="1"/>
  <c r="J1544" i="2"/>
  <c r="L1544" i="2" s="1"/>
  <c r="J1489" i="2"/>
  <c r="J1441" i="2"/>
  <c r="K1441" i="2" s="1"/>
  <c r="J1385" i="2"/>
  <c r="K1385" i="2" s="1"/>
  <c r="J1329" i="2"/>
  <c r="K1329" i="2" s="1"/>
  <c r="J1281" i="2"/>
  <c r="L1281" i="2" s="1"/>
  <c r="J1233" i="2"/>
  <c r="K1233" i="2" s="1"/>
  <c r="J1177" i="2"/>
  <c r="L1177" i="2" s="1"/>
  <c r="J1133" i="2"/>
  <c r="M1133" i="2" s="1"/>
  <c r="J1085" i="2"/>
  <c r="J1029" i="2"/>
  <c r="J981" i="2"/>
  <c r="L981" i="2" s="1"/>
  <c r="J925" i="2"/>
  <c r="K925" i="2" s="1"/>
  <c r="J869" i="2"/>
  <c r="J829" i="2"/>
  <c r="K829" i="2" s="1"/>
  <c r="J773" i="2"/>
  <c r="M773" i="2" s="1"/>
  <c r="J725" i="2"/>
  <c r="J597" i="2"/>
  <c r="J1683" i="2"/>
  <c r="K1683" i="2" s="1"/>
  <c r="J1651" i="2"/>
  <c r="L1651" i="2" s="1"/>
  <c r="J1627" i="2"/>
  <c r="K1627" i="2" s="1"/>
  <c r="J1596" i="2"/>
  <c r="J1564" i="2"/>
  <c r="K1564" i="2" s="1"/>
  <c r="J1540" i="2"/>
  <c r="M1540" i="2" s="1"/>
  <c r="J1517" i="2"/>
  <c r="M1517" i="2" s="1"/>
  <c r="J1485" i="2"/>
  <c r="J1453" i="2"/>
  <c r="K1453" i="2" s="1"/>
  <c r="J1429" i="2"/>
  <c r="M1429" i="2" s="1"/>
  <c r="J1269" i="2"/>
  <c r="K1269" i="2" s="1"/>
  <c r="J1680" i="2"/>
  <c r="M1680" i="2" s="1"/>
  <c r="J1672" i="2"/>
  <c r="J1664" i="2"/>
  <c r="J1656" i="2"/>
  <c r="J1648" i="2"/>
  <c r="J1640" i="2"/>
  <c r="K1640" i="2" s="1"/>
  <c r="J1632" i="2"/>
  <c r="J1624" i="2"/>
  <c r="J1617" i="2"/>
  <c r="M1617" i="2" s="1"/>
  <c r="J1609" i="2"/>
  <c r="K1609" i="2" s="1"/>
  <c r="J1601" i="2"/>
  <c r="M1601" i="2" s="1"/>
  <c r="J1593" i="2"/>
  <c r="J1585" i="2"/>
  <c r="J1577" i="2"/>
  <c r="K1577" i="2" s="1"/>
  <c r="J1569" i="2"/>
  <c r="J1561" i="2"/>
  <c r="M1561" i="2" s="1"/>
  <c r="J1553" i="2"/>
  <c r="M1553" i="2" s="1"/>
  <c r="J1545" i="2"/>
  <c r="K1545" i="2" s="1"/>
  <c r="J1537" i="2"/>
  <c r="J1529" i="2"/>
  <c r="M1529" i="2" s="1"/>
  <c r="J1522" i="2"/>
  <c r="J1514" i="2"/>
  <c r="K1514" i="2" s="1"/>
  <c r="J1506" i="2"/>
  <c r="J1498" i="2"/>
  <c r="K1498" i="2" s="1"/>
  <c r="J1490" i="2"/>
  <c r="L1490" i="2" s="1"/>
  <c r="J1482" i="2"/>
  <c r="K1482" i="2" s="1"/>
  <c r="J1474" i="2"/>
  <c r="J1466" i="2"/>
  <c r="M1466" i="2" s="1"/>
  <c r="J1458" i="2"/>
  <c r="J1450" i="2"/>
  <c r="K1450" i="2" s="1"/>
  <c r="J1442" i="2"/>
  <c r="K1442" i="2" s="1"/>
  <c r="J1434" i="2"/>
  <c r="K1434" i="2" s="1"/>
  <c r="J1426" i="2"/>
  <c r="J1418" i="2"/>
  <c r="K1418" i="2" s="1"/>
  <c r="J1410" i="2"/>
  <c r="L1410" i="2" s="1"/>
  <c r="J1402" i="2"/>
  <c r="L1402" i="2" s="1"/>
  <c r="J1394" i="2"/>
  <c r="J1386" i="2"/>
  <c r="J1378" i="2"/>
  <c r="J1370" i="2"/>
  <c r="L1370" i="2" s="1"/>
  <c r="J1362" i="2"/>
  <c r="M1362" i="2" s="1"/>
  <c r="J1354" i="2"/>
  <c r="K1354" i="2" s="1"/>
  <c r="J1346" i="2"/>
  <c r="M1346" i="2" s="1"/>
  <c r="J1338" i="2"/>
  <c r="L1338" i="2" s="1"/>
  <c r="J1330" i="2"/>
  <c r="J1322" i="2"/>
  <c r="K1322" i="2" s="1"/>
  <c r="J1314" i="2"/>
  <c r="K1314" i="2" s="1"/>
  <c r="J1306" i="2"/>
  <c r="K1306" i="2" s="1"/>
  <c r="J1298" i="2"/>
  <c r="J1290" i="2"/>
  <c r="K1290" i="2" s="1"/>
  <c r="J1282" i="2"/>
  <c r="M1282" i="2" s="1"/>
  <c r="J1274" i="2"/>
  <c r="J1266" i="2"/>
  <c r="J1258" i="2"/>
  <c r="K1258" i="2" s="1"/>
  <c r="J1250" i="2"/>
  <c r="K1250" i="2" s="1"/>
  <c r="J1242" i="2"/>
  <c r="L1242" i="2" s="1"/>
  <c r="J1234" i="2"/>
  <c r="J1226" i="2"/>
  <c r="J1218" i="2"/>
  <c r="L1218" i="2" s="1"/>
  <c r="J1210" i="2"/>
  <c r="M1210" i="2" s="1"/>
  <c r="J1202" i="2"/>
  <c r="J1194" i="2"/>
  <c r="J1186" i="2"/>
  <c r="K1186" i="2" s="1"/>
  <c r="J1178" i="2"/>
  <c r="J1174" i="2"/>
  <c r="L1174" i="2" s="1"/>
  <c r="J1166" i="2"/>
  <c r="K1166" i="2" s="1"/>
  <c r="J1158" i="2"/>
  <c r="J1150" i="2"/>
  <c r="J1142" i="2"/>
  <c r="J1134" i="2"/>
  <c r="K1134" i="2" s="1"/>
  <c r="J1126" i="2"/>
  <c r="K1126" i="2" s="1"/>
  <c r="J1118" i="2"/>
  <c r="K1118" i="2" s="1"/>
  <c r="J1110" i="2"/>
  <c r="L1110" i="2" s="1"/>
  <c r="J1102" i="2"/>
  <c r="J1094" i="2"/>
  <c r="L1094" i="2" s="1"/>
  <c r="J1086" i="2"/>
  <c r="J1078" i="2"/>
  <c r="J1070" i="2"/>
  <c r="K1070" i="2" s="1"/>
  <c r="J1062" i="2"/>
  <c r="K1062" i="2" s="1"/>
  <c r="J1054" i="2"/>
  <c r="K1054" i="2" s="1"/>
  <c r="J1046" i="2"/>
  <c r="L1046" i="2" s="1"/>
  <c r="J1038" i="2"/>
  <c r="K1038" i="2" s="1"/>
  <c r="J1030" i="2"/>
  <c r="J1022" i="2"/>
  <c r="M1022" i="2" s="1"/>
  <c r="J1014" i="2"/>
  <c r="J1006" i="2"/>
  <c r="J998" i="2"/>
  <c r="L998" i="2" s="1"/>
  <c r="J990" i="2"/>
  <c r="J982" i="2"/>
  <c r="L982" i="2" s="1"/>
  <c r="J974" i="2"/>
  <c r="K974" i="2" s="1"/>
  <c r="J966" i="2"/>
  <c r="J958" i="2"/>
  <c r="M958" i="2" s="1"/>
  <c r="J950" i="2"/>
  <c r="J942" i="2"/>
  <c r="J934" i="2"/>
  <c r="J926" i="2"/>
  <c r="J918" i="2"/>
  <c r="J910" i="2"/>
  <c r="K910" i="2" s="1"/>
  <c r="J902" i="2"/>
  <c r="L902" i="2" s="1"/>
  <c r="J894" i="2"/>
  <c r="M894" i="2" s="1"/>
  <c r="J886" i="2"/>
  <c r="J878" i="2"/>
  <c r="K878" i="2" s="1"/>
  <c r="J870" i="2"/>
  <c r="K870" i="2" s="1"/>
  <c r="J862" i="2"/>
  <c r="K862" i="2" s="1"/>
  <c r="J854" i="2"/>
  <c r="L854" i="2" s="1"/>
  <c r="J846" i="2"/>
  <c r="K846" i="2" s="1"/>
  <c r="J838" i="2"/>
  <c r="L838" i="2" s="1"/>
  <c r="J830" i="2"/>
  <c r="M830" i="2" s="1"/>
  <c r="J822" i="2"/>
  <c r="J814" i="2"/>
  <c r="J806" i="2"/>
  <c r="J798" i="2"/>
  <c r="J790" i="2"/>
  <c r="J782" i="2"/>
  <c r="K782" i="2" s="1"/>
  <c r="J774" i="2"/>
  <c r="L774" i="2" s="1"/>
  <c r="J766" i="2"/>
  <c r="J758" i="2"/>
  <c r="J750" i="2"/>
  <c r="J742" i="2"/>
  <c r="M742" i="2" s="1"/>
  <c r="J734" i="2"/>
  <c r="K734" i="2" s="1"/>
  <c r="J726" i="2"/>
  <c r="J718" i="2"/>
  <c r="K718" i="2" s="1"/>
  <c r="J710" i="2"/>
  <c r="L710" i="2" s="1"/>
  <c r="J702" i="2"/>
  <c r="M702" i="2" s="1"/>
  <c r="J694" i="2"/>
  <c r="J686" i="2"/>
  <c r="J678" i="2"/>
  <c r="M678" i="2" s="1"/>
  <c r="J669" i="2"/>
  <c r="J661" i="2"/>
  <c r="J653" i="2"/>
  <c r="J645" i="2"/>
  <c r="J637" i="2"/>
  <c r="K637" i="2" s="1"/>
  <c r="J630" i="2"/>
  <c r="L630" i="2" s="1"/>
  <c r="J622" i="2"/>
  <c r="L622" i="2" s="1"/>
  <c r="J614" i="2"/>
  <c r="K614" i="2" s="1"/>
  <c r="J606" i="2"/>
  <c r="L606" i="2" s="1"/>
  <c r="J598" i="2"/>
  <c r="J590" i="2"/>
  <c r="J582" i="2"/>
  <c r="J575" i="2"/>
  <c r="L575" i="2" s="1"/>
  <c r="J567" i="2"/>
  <c r="J558" i="2"/>
  <c r="K558" i="2" s="1"/>
  <c r="J550" i="2"/>
  <c r="K550" i="2" s="1"/>
  <c r="J542" i="2"/>
  <c r="L542" i="2" s="1"/>
  <c r="J533" i="2"/>
  <c r="J525" i="2"/>
  <c r="M525" i="2" s="1"/>
  <c r="J517" i="2"/>
  <c r="M517" i="2" s="1"/>
  <c r="J509" i="2"/>
  <c r="J501" i="2"/>
  <c r="L501" i="2" s="1"/>
  <c r="J493" i="2"/>
  <c r="K493" i="2" s="1"/>
  <c r="J481" i="2"/>
  <c r="L481" i="2" s="1"/>
  <c r="J473" i="2"/>
  <c r="L473" i="2" s="1"/>
  <c r="J465" i="2"/>
  <c r="M465" i="2" s="1"/>
  <c r="J457" i="2"/>
  <c r="M457" i="2" s="1"/>
  <c r="J449" i="2"/>
  <c r="K449" i="2" s="1"/>
  <c r="J441" i="2"/>
  <c r="J433" i="2"/>
  <c r="K433" i="2" s="1"/>
  <c r="J425" i="2"/>
  <c r="J417" i="2"/>
  <c r="L417" i="2" s="1"/>
  <c r="J409" i="2"/>
  <c r="L409" i="2" s="1"/>
  <c r="J401" i="2"/>
  <c r="M401" i="2" s="1"/>
  <c r="J395" i="2"/>
  <c r="J387" i="2"/>
  <c r="K387" i="2" s="1"/>
  <c r="J379" i="2"/>
  <c r="L379" i="2" s="1"/>
  <c r="J371" i="2"/>
  <c r="L371" i="2" s="1"/>
  <c r="J363" i="2"/>
  <c r="L363" i="2" s="1"/>
  <c r="J355" i="2"/>
  <c r="M355" i="2" s="1"/>
  <c r="J347" i="2"/>
  <c r="M347" i="2" s="1"/>
  <c r="J339" i="2"/>
  <c r="K339" i="2" s="1"/>
  <c r="J331" i="2"/>
  <c r="K331" i="2" s="1"/>
  <c r="J323" i="2"/>
  <c r="L323" i="2" s="1"/>
  <c r="J315" i="2"/>
  <c r="L315" i="2" s="1"/>
  <c r="J307" i="2"/>
  <c r="L307" i="2" s="1"/>
  <c r="J299" i="2"/>
  <c r="J291" i="2"/>
  <c r="M291" i="2" s="1"/>
  <c r="J283" i="2"/>
  <c r="M283" i="2" s="1"/>
  <c r="J275" i="2"/>
  <c r="J267" i="2"/>
  <c r="J259" i="2"/>
  <c r="K259" i="2" s="1"/>
  <c r="J251" i="2"/>
  <c r="L251" i="2" s="1"/>
  <c r="J243" i="2"/>
  <c r="J235" i="2"/>
  <c r="L235" i="2" s="1"/>
  <c r="J228" i="2"/>
  <c r="M228" i="2" s="1"/>
  <c r="J220" i="2"/>
  <c r="M220" i="2" s="1"/>
  <c r="J212" i="2"/>
  <c r="K212" i="2" s="1"/>
  <c r="J204" i="2"/>
  <c r="K204" i="2" s="1"/>
  <c r="J196" i="2"/>
  <c r="K196" i="2" s="1"/>
  <c r="J188" i="2"/>
  <c r="L188" i="2" s="1"/>
  <c r="J180" i="2"/>
  <c r="L180" i="2" s="1"/>
  <c r="J172" i="2"/>
  <c r="L172" i="2" s="1"/>
  <c r="J164" i="2"/>
  <c r="M164" i="2" s="1"/>
  <c r="J156" i="2"/>
  <c r="J148" i="2"/>
  <c r="K148" i="2" s="1"/>
  <c r="J140" i="2"/>
  <c r="K140" i="2" s="1"/>
  <c r="J132" i="2"/>
  <c r="K132" i="2" s="1"/>
  <c r="J124" i="2"/>
  <c r="L124" i="2" s="1"/>
  <c r="J116" i="2"/>
  <c r="L116" i="2" s="1"/>
  <c r="J108" i="2"/>
  <c r="L108" i="2" s="1"/>
  <c r="J100" i="2"/>
  <c r="J92" i="2"/>
  <c r="M92" i="2" s="1"/>
  <c r="J84" i="2"/>
  <c r="K84" i="2" s="1"/>
  <c r="J76" i="2"/>
  <c r="K76" i="2" s="1"/>
  <c r="J68" i="2"/>
  <c r="K68" i="2" s="1"/>
  <c r="J60" i="2"/>
  <c r="L60" i="2" s="1"/>
  <c r="J49" i="2"/>
  <c r="L49" i="2" s="1"/>
  <c r="J41" i="2"/>
  <c r="M41" i="2" s="1"/>
  <c r="J33" i="2"/>
  <c r="M33" i="2" s="1"/>
  <c r="J25" i="2"/>
  <c r="K25" i="2" s="1"/>
  <c r="L740" i="2" l="1"/>
  <c r="M1121" i="2"/>
  <c r="M890" i="2"/>
  <c r="M1222" i="2"/>
  <c r="M940" i="2"/>
  <c r="M1248" i="2"/>
  <c r="L1269" i="2"/>
  <c r="M629" i="2"/>
  <c r="L73" i="2"/>
  <c r="M1471" i="2"/>
  <c r="L1472" i="2"/>
  <c r="L1681" i="2"/>
  <c r="L230" i="2"/>
  <c r="M1523" i="2"/>
  <c r="L1566" i="2"/>
  <c r="L1523" i="2"/>
  <c r="L912" i="2"/>
  <c r="L793" i="2"/>
  <c r="L1318" i="2"/>
  <c r="M1502" i="2"/>
  <c r="L1141" i="2"/>
  <c r="M868" i="2"/>
  <c r="M378" i="2"/>
  <c r="M354" i="2"/>
  <c r="M1070" i="2"/>
  <c r="M229" i="2"/>
  <c r="L1492" i="2"/>
  <c r="L757" i="2"/>
  <c r="M406" i="2"/>
  <c r="M522" i="2"/>
  <c r="M1155" i="2"/>
  <c r="M139" i="2"/>
  <c r="M489" i="2"/>
  <c r="L665" i="2"/>
  <c r="L1606" i="2"/>
  <c r="L90" i="2"/>
  <c r="M656" i="2"/>
  <c r="L961" i="2"/>
  <c r="M563" i="2"/>
  <c r="L910" i="2"/>
  <c r="M224" i="2"/>
  <c r="M343" i="2"/>
  <c r="L820" i="2"/>
  <c r="M984" i="2"/>
  <c r="M191" i="2"/>
  <c r="L500" i="2"/>
  <c r="M659" i="2"/>
  <c r="L1100" i="2"/>
  <c r="L1156" i="2"/>
  <c r="M1161" i="2"/>
  <c r="M954" i="2"/>
  <c r="L177" i="2"/>
  <c r="M178" i="2"/>
  <c r="L91" i="2"/>
  <c r="M1109" i="2"/>
  <c r="L1397" i="2"/>
  <c r="L1307" i="2"/>
  <c r="L1015" i="2"/>
  <c r="L1061" i="2"/>
  <c r="L656" i="2"/>
  <c r="L1161" i="2"/>
  <c r="M136" i="2"/>
  <c r="L1573" i="2"/>
  <c r="M73" i="2"/>
  <c r="L629" i="2"/>
  <c r="M439" i="2"/>
  <c r="L1344" i="2"/>
  <c r="M932" i="2"/>
  <c r="M1036" i="2"/>
  <c r="L560" i="2"/>
  <c r="M389" i="2"/>
  <c r="M461" i="2"/>
  <c r="L1491" i="2"/>
  <c r="M1530" i="2"/>
  <c r="M912" i="2"/>
  <c r="L841" i="2"/>
  <c r="M961" i="2"/>
  <c r="M933" i="2"/>
  <c r="M1669" i="2"/>
  <c r="L692" i="2"/>
  <c r="M964" i="2"/>
  <c r="L146" i="2"/>
  <c r="L331" i="2"/>
  <c r="L568" i="2"/>
  <c r="M882" i="2"/>
  <c r="L970" i="2"/>
  <c r="M1286" i="2"/>
  <c r="M1051" i="2"/>
  <c r="L1552" i="2"/>
  <c r="L1216" i="2"/>
  <c r="M266" i="2"/>
  <c r="M1054" i="2"/>
  <c r="M1442" i="2"/>
  <c r="L1469" i="2"/>
  <c r="L198" i="2"/>
  <c r="M1209" i="2"/>
  <c r="M111" i="2"/>
  <c r="M167" i="2"/>
  <c r="M713" i="2"/>
  <c r="L769" i="2"/>
  <c r="M1169" i="2"/>
  <c r="L1667" i="2"/>
  <c r="M319" i="2"/>
  <c r="L367" i="2"/>
  <c r="M641" i="2"/>
  <c r="M1018" i="2"/>
  <c r="L1058" i="2"/>
  <c r="L1382" i="2"/>
  <c r="L1077" i="2"/>
  <c r="M1019" i="2"/>
  <c r="L1215" i="2"/>
  <c r="M1495" i="2"/>
  <c r="L471" i="2"/>
  <c r="M708" i="2"/>
  <c r="M1328" i="2"/>
  <c r="M107" i="2"/>
  <c r="L219" i="2"/>
  <c r="M148" i="2"/>
  <c r="M849" i="2"/>
  <c r="M255" i="2"/>
  <c r="L976" i="2"/>
  <c r="M1382" i="2"/>
  <c r="L1019" i="2"/>
  <c r="L862" i="2"/>
  <c r="L1395" i="2"/>
  <c r="M976" i="2"/>
  <c r="M199" i="2"/>
  <c r="L801" i="2"/>
  <c r="M586" i="2"/>
  <c r="M762" i="2"/>
  <c r="M922" i="2"/>
  <c r="M1010" i="2"/>
  <c r="L240" i="2"/>
  <c r="M1303" i="2"/>
  <c r="L238" i="2"/>
  <c r="M1089" i="2"/>
  <c r="L1163" i="2"/>
  <c r="L1534" i="2"/>
  <c r="M558" i="2"/>
  <c r="L1118" i="2"/>
  <c r="M1627" i="2"/>
  <c r="L799" i="2"/>
  <c r="M1203" i="2"/>
  <c r="L94" i="2"/>
  <c r="L519" i="2"/>
  <c r="L1619" i="2"/>
  <c r="M254" i="2"/>
  <c r="M412" i="2"/>
  <c r="M1153" i="2"/>
  <c r="M279" i="2"/>
  <c r="M453" i="2"/>
  <c r="L610" i="2"/>
  <c r="M649" i="2"/>
  <c r="L1342" i="2"/>
  <c r="M1660" i="2"/>
  <c r="L821" i="2"/>
  <c r="M264" i="2"/>
  <c r="L522" i="2"/>
  <c r="L1353" i="2"/>
  <c r="M772" i="2"/>
  <c r="M1028" i="2"/>
  <c r="M1288" i="2"/>
  <c r="L1512" i="2"/>
  <c r="M1609" i="2"/>
  <c r="M545" i="2"/>
  <c r="M652" i="2"/>
  <c r="M1215" i="2"/>
  <c r="M202" i="2"/>
  <c r="L558" i="2"/>
  <c r="L687" i="2"/>
  <c r="L927" i="2"/>
  <c r="L983" i="2"/>
  <c r="L1203" i="2"/>
  <c r="L261" i="2"/>
  <c r="L1532" i="2"/>
  <c r="M1061" i="2"/>
  <c r="M230" i="2"/>
  <c r="M382" i="2"/>
  <c r="L1153" i="2"/>
  <c r="M383" i="2"/>
  <c r="L413" i="2"/>
  <c r="M858" i="2"/>
  <c r="L1034" i="2"/>
  <c r="M1122" i="2"/>
  <c r="M1310" i="2"/>
  <c r="M1446" i="2"/>
  <c r="M572" i="2"/>
  <c r="M771" i="2"/>
  <c r="L24" i="2"/>
  <c r="M331" i="2"/>
  <c r="L1250" i="2"/>
  <c r="M402" i="2"/>
  <c r="L510" i="2"/>
  <c r="M1339" i="2"/>
  <c r="M495" i="2"/>
  <c r="M238" i="2"/>
  <c r="M96" i="2"/>
  <c r="M208" i="2"/>
  <c r="M429" i="2"/>
  <c r="M1090" i="2"/>
  <c r="M1190" i="2"/>
  <c r="L1636" i="2"/>
  <c r="M1534" i="2"/>
  <c r="M521" i="2"/>
  <c r="L714" i="2"/>
  <c r="M835" i="2"/>
  <c r="L76" i="2"/>
  <c r="M1126" i="2"/>
  <c r="L771" i="2"/>
  <c r="L1035" i="2"/>
  <c r="M1141" i="2"/>
  <c r="M233" i="2"/>
  <c r="M692" i="2"/>
  <c r="M836" i="2"/>
  <c r="M884" i="2"/>
  <c r="M140" i="2"/>
  <c r="L974" i="2"/>
  <c r="K1007" i="2"/>
  <c r="L1007" i="2"/>
  <c r="K513" i="2"/>
  <c r="M513" i="2"/>
  <c r="K818" i="2"/>
  <c r="M818" i="2"/>
  <c r="K1406" i="2"/>
  <c r="L1406" i="2"/>
  <c r="K1374" i="2"/>
  <c r="L1374" i="2"/>
  <c r="K1506" i="2"/>
  <c r="L1506" i="2"/>
  <c r="M1506" i="2"/>
  <c r="K408" i="2"/>
  <c r="M408" i="2"/>
  <c r="K267" i="2"/>
  <c r="M267" i="2"/>
  <c r="M1450" i="2"/>
  <c r="K1611" i="2"/>
  <c r="L1611" i="2"/>
  <c r="M1611" i="2"/>
  <c r="K246" i="2"/>
  <c r="M246" i="2"/>
  <c r="K843" i="2"/>
  <c r="L843" i="2"/>
  <c r="K1403" i="2"/>
  <c r="M1403" i="2"/>
  <c r="K508" i="2"/>
  <c r="L508" i="2"/>
  <c r="K650" i="2"/>
  <c r="M650" i="2"/>
  <c r="L650" i="2"/>
  <c r="K1685" i="2"/>
  <c r="M1685" i="2"/>
  <c r="K777" i="2"/>
  <c r="L777" i="2"/>
  <c r="K730" i="2"/>
  <c r="M730" i="2"/>
  <c r="K986" i="2"/>
  <c r="M986" i="2"/>
  <c r="K1605" i="2"/>
  <c r="L1605" i="2"/>
  <c r="K763" i="2"/>
  <c r="M763" i="2"/>
  <c r="K1503" i="2"/>
  <c r="L1503" i="2"/>
  <c r="M1503" i="2"/>
  <c r="K114" i="2"/>
  <c r="M114" i="2"/>
  <c r="K716" i="2"/>
  <c r="L716" i="2"/>
  <c r="M716" i="2"/>
  <c r="K946" i="2"/>
  <c r="M946" i="2"/>
  <c r="K715" i="2"/>
  <c r="L715" i="2"/>
  <c r="K1463" i="2"/>
  <c r="L1463" i="2"/>
  <c r="K234" i="2"/>
  <c r="M234" i="2"/>
  <c r="M870" i="2"/>
  <c r="K51" i="2"/>
  <c r="M51" i="2"/>
  <c r="K420" i="2"/>
  <c r="M420" i="2"/>
  <c r="K1113" i="2"/>
  <c r="M1113" i="2"/>
  <c r="K192" i="2"/>
  <c r="L192" i="2"/>
  <c r="K906" i="2"/>
  <c r="L906" i="2"/>
  <c r="K20" i="2"/>
  <c r="L20" i="2"/>
  <c r="M20" i="2"/>
  <c r="K281" i="2"/>
  <c r="L281" i="2"/>
  <c r="K477" i="2"/>
  <c r="L477" i="2"/>
  <c r="K1194" i="2"/>
  <c r="M1194" i="2"/>
  <c r="L870" i="2"/>
  <c r="K1317" i="2"/>
  <c r="L1317" i="2"/>
  <c r="M1580" i="2"/>
  <c r="K390" i="2"/>
  <c r="M390" i="2"/>
  <c r="K546" i="2"/>
  <c r="M546" i="2"/>
  <c r="K232" i="2"/>
  <c r="M232" i="2"/>
  <c r="K1091" i="2"/>
  <c r="L1091" i="2"/>
  <c r="M1091" i="2"/>
  <c r="K1415" i="2"/>
  <c r="L1415" i="2"/>
  <c r="M101" i="2"/>
  <c r="L221" i="2"/>
  <c r="L1119" i="2"/>
  <c r="L1175" i="2"/>
  <c r="M1323" i="2"/>
  <c r="M222" i="2"/>
  <c r="L1476" i="2"/>
  <c r="M1117" i="2"/>
  <c r="M358" i="2"/>
  <c r="L601" i="2"/>
  <c r="M929" i="2"/>
  <c r="M969" i="2"/>
  <c r="M1261" i="2"/>
  <c r="L1584" i="2"/>
  <c r="M144" i="2"/>
  <c r="M287" i="2"/>
  <c r="M626" i="2"/>
  <c r="M690" i="2"/>
  <c r="L778" i="2"/>
  <c r="M1254" i="2"/>
  <c r="M1510" i="2"/>
  <c r="L660" i="2"/>
  <c r="M137" i="2"/>
  <c r="L907" i="2"/>
  <c r="M955" i="2"/>
  <c r="M1147" i="2"/>
  <c r="M1183" i="2"/>
  <c r="M210" i="2"/>
  <c r="L479" i="2"/>
  <c r="L612" i="2"/>
  <c r="M908" i="2"/>
  <c r="M1004" i="2"/>
  <c r="L1140" i="2"/>
  <c r="L1224" i="2"/>
  <c r="L1256" i="2"/>
  <c r="L1384" i="2"/>
  <c r="L1599" i="2"/>
  <c r="L32" i="2"/>
  <c r="M1425" i="2"/>
  <c r="L1323" i="2"/>
  <c r="M1476" i="2"/>
  <c r="L1117" i="2"/>
  <c r="M1584" i="2"/>
  <c r="M660" i="2"/>
  <c r="L1183" i="2"/>
  <c r="L210" i="2"/>
  <c r="M479" i="2"/>
  <c r="M1140" i="2"/>
  <c r="M1224" i="2"/>
  <c r="M1256" i="2"/>
  <c r="M433" i="2"/>
  <c r="M1062" i="2"/>
  <c r="L1258" i="2"/>
  <c r="M1434" i="2"/>
  <c r="L1627" i="2"/>
  <c r="L1233" i="2"/>
  <c r="M1023" i="2"/>
  <c r="L1299" i="2"/>
  <c r="L229" i="2"/>
  <c r="M680" i="2"/>
  <c r="M1056" i="2"/>
  <c r="L1682" i="2"/>
  <c r="M103" i="2"/>
  <c r="M326" i="2"/>
  <c r="M374" i="2"/>
  <c r="M985" i="2"/>
  <c r="M1041" i="2"/>
  <c r="M18" i="2"/>
  <c r="M128" i="2"/>
  <c r="L303" i="2"/>
  <c r="M754" i="2"/>
  <c r="M794" i="2"/>
  <c r="L842" i="2"/>
  <c r="L1350" i="2"/>
  <c r="L480" i="2"/>
  <c r="M105" i="2"/>
  <c r="L368" i="2"/>
  <c r="L666" i="2"/>
  <c r="M699" i="2"/>
  <c r="M1399" i="2"/>
  <c r="M1439" i="2"/>
  <c r="L1297" i="2"/>
  <c r="L138" i="2"/>
  <c r="L218" i="2"/>
  <c r="L369" i="2"/>
  <c r="L531" i="2"/>
  <c r="M667" i="2"/>
  <c r="M1068" i="2"/>
  <c r="M1320" i="2"/>
  <c r="L1352" i="2"/>
  <c r="L1575" i="2"/>
  <c r="L103" i="2"/>
  <c r="L128" i="2"/>
  <c r="L699" i="2"/>
  <c r="L1399" i="2"/>
  <c r="L1068" i="2"/>
  <c r="M499" i="2"/>
  <c r="L635" i="2"/>
  <c r="L1124" i="2"/>
  <c r="L1248" i="2"/>
  <c r="L1328" i="2"/>
  <c r="L1583" i="2"/>
  <c r="L652" i="2"/>
  <c r="K1373" i="2"/>
  <c r="M1373" i="2"/>
  <c r="K605" i="2"/>
  <c r="L605" i="2"/>
  <c r="K1246" i="2"/>
  <c r="M1246" i="2"/>
  <c r="K1543" i="2"/>
  <c r="M1543" i="2"/>
  <c r="L1543" i="2"/>
  <c r="K75" i="2"/>
  <c r="L75" i="2"/>
  <c r="M75" i="2"/>
  <c r="K282" i="2"/>
  <c r="L282" i="2"/>
  <c r="M212" i="2"/>
  <c r="M550" i="2"/>
  <c r="L1166" i="2"/>
  <c r="L1322" i="2"/>
  <c r="M1498" i="2"/>
  <c r="M1564" i="2"/>
  <c r="L1329" i="2"/>
  <c r="L157" i="2"/>
  <c r="M292" i="2"/>
  <c r="L551" i="2"/>
  <c r="M638" i="2"/>
  <c r="M703" i="2"/>
  <c r="L759" i="2"/>
  <c r="M831" i="2"/>
  <c r="L887" i="2"/>
  <c r="L1071" i="2"/>
  <c r="L1435" i="2"/>
  <c r="K1578" i="2"/>
  <c r="L1578" i="2"/>
  <c r="K1604" i="2"/>
  <c r="M1604" i="2"/>
  <c r="M1093" i="2"/>
  <c r="K35" i="2"/>
  <c r="M35" i="2"/>
  <c r="K503" i="2"/>
  <c r="M503" i="2"/>
  <c r="K552" i="2"/>
  <c r="M552" i="2"/>
  <c r="M1040" i="2"/>
  <c r="L1284" i="2"/>
  <c r="K1229" i="2"/>
  <c r="M1229" i="2"/>
  <c r="K581" i="2"/>
  <c r="M581" i="2"/>
  <c r="L581" i="2"/>
  <c r="M119" i="2"/>
  <c r="K302" i="2"/>
  <c r="L302" i="2"/>
  <c r="K885" i="2"/>
  <c r="L885" i="2"/>
  <c r="M885" i="2"/>
  <c r="K74" i="2"/>
  <c r="L74" i="2"/>
  <c r="M74" i="2"/>
  <c r="K616" i="2"/>
  <c r="L616" i="2"/>
  <c r="M616" i="2"/>
  <c r="K507" i="2"/>
  <c r="M507" i="2"/>
  <c r="L507" i="2"/>
  <c r="K643" i="2"/>
  <c r="L643" i="2"/>
  <c r="M643" i="2"/>
  <c r="L1498" i="2"/>
  <c r="L638" i="2"/>
  <c r="K1641" i="2"/>
  <c r="M1641" i="2"/>
  <c r="K1333" i="2"/>
  <c r="M1333" i="2"/>
  <c r="L1040" i="2"/>
  <c r="K1244" i="2"/>
  <c r="L1244" i="2"/>
  <c r="K1500" i="2"/>
  <c r="L1500" i="2"/>
  <c r="K127" i="2"/>
  <c r="M127" i="2"/>
  <c r="K537" i="2"/>
  <c r="M537" i="2"/>
  <c r="K737" i="2"/>
  <c r="L737" i="2"/>
  <c r="K1025" i="2"/>
  <c r="L1025" i="2"/>
  <c r="K826" i="2"/>
  <c r="M826" i="2"/>
  <c r="K1214" i="2"/>
  <c r="M1214" i="2"/>
  <c r="K1223" i="2"/>
  <c r="L1223" i="2"/>
  <c r="K1504" i="2"/>
  <c r="M1504" i="2"/>
  <c r="K1662" i="2"/>
  <c r="L1662" i="2"/>
  <c r="K1625" i="2"/>
  <c r="M1625" i="2"/>
  <c r="K528" i="2"/>
  <c r="L528" i="2"/>
  <c r="M528" i="2"/>
  <c r="L550" i="2"/>
  <c r="L140" i="2"/>
  <c r="L433" i="2"/>
  <c r="L718" i="2"/>
  <c r="L1054" i="2"/>
  <c r="L1126" i="2"/>
  <c r="L1306" i="2"/>
  <c r="L1434" i="2"/>
  <c r="M1385" i="2"/>
  <c r="M165" i="2"/>
  <c r="M815" i="2"/>
  <c r="M895" i="2"/>
  <c r="M1135" i="2"/>
  <c r="M1211" i="2"/>
  <c r="L1267" i="2"/>
  <c r="L1641" i="2"/>
  <c r="K1659" i="2"/>
  <c r="M1659" i="2"/>
  <c r="K43" i="2"/>
  <c r="L43" i="2"/>
  <c r="K142" i="2"/>
  <c r="L142" i="2"/>
  <c r="K768" i="2"/>
  <c r="L768" i="2"/>
  <c r="M768" i="2"/>
  <c r="L701" i="2"/>
  <c r="M1165" i="2"/>
  <c r="K366" i="2"/>
  <c r="M366" i="2"/>
  <c r="K977" i="2"/>
  <c r="M977" i="2"/>
  <c r="K152" i="2"/>
  <c r="M152" i="2"/>
  <c r="K698" i="2"/>
  <c r="M698" i="2"/>
  <c r="K361" i="2"/>
  <c r="L361" i="2"/>
  <c r="K1012" i="2"/>
  <c r="L1012" i="2"/>
  <c r="M1012" i="2"/>
  <c r="K203" i="2"/>
  <c r="L203" i="2"/>
  <c r="M203" i="2"/>
  <c r="M1306" i="2"/>
  <c r="L1385" i="2"/>
  <c r="L815" i="2"/>
  <c r="L1135" i="2"/>
  <c r="K237" i="2"/>
  <c r="M237" i="2"/>
  <c r="K776" i="2"/>
  <c r="L776" i="2"/>
  <c r="M776" i="2"/>
  <c r="K1308" i="2"/>
  <c r="L1308" i="2"/>
  <c r="M701" i="2"/>
  <c r="K1069" i="2"/>
  <c r="M1069" i="2"/>
  <c r="K594" i="2"/>
  <c r="M594" i="2"/>
  <c r="K1182" i="2"/>
  <c r="L1182" i="2"/>
  <c r="K1478" i="2"/>
  <c r="M1478" i="2"/>
  <c r="K1668" i="2"/>
  <c r="M1668" i="2"/>
  <c r="L1668" i="2"/>
  <c r="K1661" i="2"/>
  <c r="L1661" i="2"/>
  <c r="K573" i="2"/>
  <c r="L573" i="2"/>
  <c r="M573" i="2"/>
  <c r="K492" i="2"/>
  <c r="L492" i="2"/>
  <c r="M492" i="2"/>
  <c r="K1157" i="2"/>
  <c r="M1157" i="2"/>
  <c r="K1515" i="2"/>
  <c r="L1515" i="2"/>
  <c r="K158" i="2"/>
  <c r="L158" i="2"/>
  <c r="K206" i="2"/>
  <c r="L206" i="2"/>
  <c r="K527" i="2"/>
  <c r="M527" i="2"/>
  <c r="L527" i="2"/>
  <c r="K920" i="2"/>
  <c r="M920" i="2"/>
  <c r="K1666" i="2"/>
  <c r="M1666" i="2"/>
  <c r="L1666" i="2"/>
  <c r="K664" i="2"/>
  <c r="M664" i="2"/>
  <c r="L664" i="2"/>
  <c r="K351" i="2"/>
  <c r="M351" i="2"/>
  <c r="K1438" i="2"/>
  <c r="L1438" i="2"/>
  <c r="K155" i="2"/>
  <c r="L155" i="2"/>
  <c r="M204" i="2"/>
  <c r="M387" i="2"/>
  <c r="L614" i="2"/>
  <c r="M734" i="2"/>
  <c r="L782" i="2"/>
  <c r="L1062" i="2"/>
  <c r="L1186" i="2"/>
  <c r="L1314" i="2"/>
  <c r="L1442" i="2"/>
  <c r="M1441" i="2"/>
  <c r="L93" i="2"/>
  <c r="L324" i="2"/>
  <c r="L380" i="2"/>
  <c r="L631" i="2"/>
  <c r="M695" i="2"/>
  <c r="L791" i="2"/>
  <c r="M823" i="2"/>
  <c r="L1195" i="2"/>
  <c r="M1515" i="2"/>
  <c r="L1301" i="2"/>
  <c r="L589" i="2"/>
  <c r="L1305" i="2"/>
  <c r="K1663" i="2"/>
  <c r="M1663" i="2"/>
  <c r="M158" i="2"/>
  <c r="L293" i="2"/>
  <c r="K357" i="2"/>
  <c r="M357" i="2"/>
  <c r="M397" i="2"/>
  <c r="L600" i="2"/>
  <c r="M840" i="2"/>
  <c r="K1674" i="2"/>
  <c r="M1674" i="2"/>
  <c r="L1674" i="2"/>
  <c r="K672" i="2"/>
  <c r="L672" i="2"/>
  <c r="K1221" i="2"/>
  <c r="L1221" i="2"/>
  <c r="K1123" i="2"/>
  <c r="L1123" i="2"/>
  <c r="M1123" i="2"/>
  <c r="K1101" i="2"/>
  <c r="M1101" i="2"/>
  <c r="K330" i="2"/>
  <c r="L330" i="2"/>
  <c r="M330" i="2"/>
  <c r="M449" i="2"/>
  <c r="M493" i="2"/>
  <c r="L204" i="2"/>
  <c r="M339" i="2"/>
  <c r="L387" i="2"/>
  <c r="L734" i="2"/>
  <c r="M878" i="2"/>
  <c r="L1038" i="2"/>
  <c r="M1118" i="2"/>
  <c r="M1314" i="2"/>
  <c r="M1514" i="2"/>
  <c r="M1269" i="2"/>
  <c r="L284" i="2"/>
  <c r="L450" i="2"/>
  <c r="L494" i="2"/>
  <c r="L583" i="2"/>
  <c r="L695" i="2"/>
  <c r="L823" i="2"/>
  <c r="M1015" i="2"/>
  <c r="K1331" i="2"/>
  <c r="M1331" i="2"/>
  <c r="L1618" i="2"/>
  <c r="M589" i="2"/>
  <c r="K1045" i="2"/>
  <c r="L1045" i="2"/>
  <c r="L357" i="2"/>
  <c r="K608" i="2"/>
  <c r="L608" i="2"/>
  <c r="M608" i="2"/>
  <c r="L840" i="2"/>
  <c r="K1032" i="2"/>
  <c r="L1032" i="2"/>
  <c r="M1032" i="2"/>
  <c r="L1484" i="2"/>
  <c r="K797" i="2"/>
  <c r="L797" i="2"/>
  <c r="K1541" i="2"/>
  <c r="M1541" i="2"/>
  <c r="L1541" i="2"/>
  <c r="K1083" i="2"/>
  <c r="L1083" i="2"/>
  <c r="K106" i="2"/>
  <c r="M106" i="2"/>
  <c r="K329" i="2"/>
  <c r="L329" i="2"/>
  <c r="M329" i="2"/>
  <c r="M496" i="2"/>
  <c r="L625" i="2"/>
  <c r="L412" i="2"/>
  <c r="M1318" i="2"/>
  <c r="M1350" i="2"/>
  <c r="L408" i="2"/>
  <c r="M821" i="2"/>
  <c r="L105" i="2"/>
  <c r="L955" i="2"/>
  <c r="L1155" i="2"/>
  <c r="L1439" i="2"/>
  <c r="L1471" i="2"/>
  <c r="M1552" i="2"/>
  <c r="L178" i="2"/>
  <c r="L932" i="2"/>
  <c r="L1036" i="2"/>
  <c r="M1575" i="2"/>
  <c r="M1367" i="2"/>
  <c r="M668" i="2"/>
  <c r="M1353" i="2"/>
  <c r="L31" i="2"/>
  <c r="M146" i="2"/>
  <c r="M218" i="2"/>
  <c r="L439" i="2"/>
  <c r="M972" i="2"/>
  <c r="M1013" i="2"/>
  <c r="M841" i="2"/>
  <c r="L1190" i="2"/>
  <c r="L1222" i="2"/>
  <c r="L1254" i="2"/>
  <c r="M1676" i="2"/>
  <c r="L1497" i="2"/>
  <c r="M46" i="2"/>
  <c r="L304" i="2"/>
  <c r="M392" i="2"/>
  <c r="M462" i="2"/>
  <c r="L572" i="2"/>
  <c r="L763" i="2"/>
  <c r="M891" i="2"/>
  <c r="M1059" i="2"/>
  <c r="M1207" i="2"/>
  <c r="M1526" i="2"/>
  <c r="L1598" i="2"/>
  <c r="L1629" i="2"/>
  <c r="L114" i="2"/>
  <c r="M305" i="2"/>
  <c r="M337" i="2"/>
  <c r="M580" i="2"/>
  <c r="M684" i="2"/>
  <c r="M748" i="2"/>
  <c r="L868" i="2"/>
  <c r="L908" i="2"/>
  <c r="L940" i="2"/>
  <c r="L1132" i="2"/>
  <c r="M1200" i="2"/>
  <c r="L1392" i="2"/>
  <c r="L1440" i="2"/>
  <c r="L1480" i="2"/>
  <c r="M1512" i="2"/>
  <c r="M1583" i="2"/>
  <c r="L4" i="2"/>
  <c r="M171" i="2"/>
  <c r="M298" i="2"/>
  <c r="L741" i="2"/>
  <c r="L1013" i="2"/>
  <c r="L1576" i="2"/>
  <c r="L414" i="2"/>
  <c r="L462" i="2"/>
  <c r="L803" i="2"/>
  <c r="L891" i="2"/>
  <c r="L1059" i="2"/>
  <c r="M1239" i="2"/>
  <c r="M1463" i="2"/>
  <c r="L1526" i="2"/>
  <c r="M488" i="2"/>
  <c r="L989" i="2"/>
  <c r="M15" i="2"/>
  <c r="L305" i="2"/>
  <c r="L337" i="2"/>
  <c r="L580" i="2"/>
  <c r="L748" i="2"/>
  <c r="L1060" i="2"/>
  <c r="M1100" i="2"/>
  <c r="M1132" i="2"/>
  <c r="M1392" i="2"/>
  <c r="M1440" i="2"/>
  <c r="M1480" i="2"/>
  <c r="L1567" i="2"/>
  <c r="M1646" i="2"/>
  <c r="L139" i="2"/>
  <c r="L266" i="2"/>
  <c r="M557" i="2"/>
  <c r="M805" i="2"/>
  <c r="L1361" i="2"/>
  <c r="K767" i="2"/>
  <c r="M767" i="2"/>
  <c r="K1180" i="2"/>
  <c r="L1180" i="2"/>
  <c r="K866" i="2"/>
  <c r="L866" i="2"/>
  <c r="K676" i="2"/>
  <c r="L676" i="2"/>
  <c r="M676" i="2"/>
  <c r="M900" i="2"/>
  <c r="M196" i="2"/>
  <c r="M25" i="2"/>
  <c r="M84" i="2"/>
  <c r="L267" i="2"/>
  <c r="L493" i="2"/>
  <c r="K582" i="2"/>
  <c r="M582" i="2"/>
  <c r="K630" i="2"/>
  <c r="M630" i="2"/>
  <c r="K669" i="2"/>
  <c r="L669" i="2"/>
  <c r="K1006" i="2"/>
  <c r="M1006" i="2"/>
  <c r="K1242" i="2"/>
  <c r="M1242" i="2"/>
  <c r="K1429" i="2"/>
  <c r="L1429" i="2"/>
  <c r="K133" i="2"/>
  <c r="L133" i="2"/>
  <c r="K276" i="2"/>
  <c r="L276" i="2"/>
  <c r="M276" i="2"/>
  <c r="L1111" i="2"/>
  <c r="K1275" i="2"/>
  <c r="M1275" i="2"/>
  <c r="K1451" i="2"/>
  <c r="L1451" i="2"/>
  <c r="L832" i="2"/>
  <c r="K1372" i="2"/>
  <c r="L1372" i="2"/>
  <c r="K1420" i="2"/>
  <c r="L1420" i="2"/>
  <c r="M1420" i="2"/>
  <c r="K1586" i="2"/>
  <c r="L1586" i="2"/>
  <c r="M1586" i="2"/>
  <c r="K365" i="2"/>
  <c r="M365" i="2"/>
  <c r="K1102" i="2"/>
  <c r="L1102" i="2"/>
  <c r="K149" i="2"/>
  <c r="L149" i="2"/>
  <c r="M149" i="2"/>
  <c r="K943" i="2"/>
  <c r="L943" i="2"/>
  <c r="K1470" i="2"/>
  <c r="M1470" i="2"/>
  <c r="L68" i="2"/>
  <c r="K441" i="2"/>
  <c r="L441" i="2"/>
  <c r="K509" i="2"/>
  <c r="M509" i="2"/>
  <c r="K798" i="2"/>
  <c r="L798" i="2"/>
  <c r="M798" i="2"/>
  <c r="L846" i="2"/>
  <c r="K926" i="2"/>
  <c r="L926" i="2"/>
  <c r="M926" i="2"/>
  <c r="K1569" i="2"/>
  <c r="M1569" i="2"/>
  <c r="L1569" i="2"/>
  <c r="K1672" i="2"/>
  <c r="M1672" i="2"/>
  <c r="K197" i="2"/>
  <c r="L197" i="2"/>
  <c r="K340" i="2"/>
  <c r="L340" i="2"/>
  <c r="M943" i="2"/>
  <c r="K1079" i="2"/>
  <c r="L1079" i="2"/>
  <c r="M1079" i="2"/>
  <c r="L1243" i="2"/>
  <c r="K997" i="2"/>
  <c r="L997" i="2"/>
  <c r="M997" i="2"/>
  <c r="K166" i="2"/>
  <c r="L166" i="2"/>
  <c r="L333" i="2"/>
  <c r="M577" i="2"/>
  <c r="K1357" i="2"/>
  <c r="M1357" i="2"/>
  <c r="K1556" i="2"/>
  <c r="L1556" i="2"/>
  <c r="L813" i="2"/>
  <c r="K1481" i="2"/>
  <c r="L1481" i="2"/>
  <c r="M1481" i="2"/>
  <c r="M866" i="2"/>
  <c r="K1066" i="2"/>
  <c r="L1066" i="2"/>
  <c r="M1066" i="2"/>
  <c r="K1154" i="2"/>
  <c r="L1154" i="2"/>
  <c r="M1154" i="2"/>
  <c r="K161" i="2"/>
  <c r="M161" i="2"/>
  <c r="K498" i="2"/>
  <c r="M498" i="2"/>
  <c r="L498" i="2"/>
  <c r="K971" i="2"/>
  <c r="L971" i="2"/>
  <c r="K269" i="2"/>
  <c r="L269" i="2"/>
  <c r="M68" i="2"/>
  <c r="L623" i="2"/>
  <c r="K712" i="2"/>
  <c r="M712" i="2"/>
  <c r="L712" i="2"/>
  <c r="L196" i="2"/>
  <c r="K395" i="2"/>
  <c r="L395" i="2"/>
  <c r="M441" i="2"/>
  <c r="K567" i="2"/>
  <c r="L567" i="2"/>
  <c r="K750" i="2"/>
  <c r="M750" i="2"/>
  <c r="K806" i="2"/>
  <c r="M806" i="2"/>
  <c r="K934" i="2"/>
  <c r="M934" i="2"/>
  <c r="M1134" i="2"/>
  <c r="K1178" i="2"/>
  <c r="M1178" i="2"/>
  <c r="K1378" i="2"/>
  <c r="M1378" i="2"/>
  <c r="L1378" i="2"/>
  <c r="K1624" i="2"/>
  <c r="L1624" i="2"/>
  <c r="M829" i="2"/>
  <c r="M1639" i="2"/>
  <c r="M340" i="2"/>
  <c r="K458" i="2"/>
  <c r="L458" i="2"/>
  <c r="M458" i="2"/>
  <c r="L543" i="2"/>
  <c r="K1554" i="2"/>
  <c r="L1554" i="2"/>
  <c r="K1237" i="2"/>
  <c r="L1237" i="2"/>
  <c r="L134" i="2"/>
  <c r="M166" i="2"/>
  <c r="L1357" i="2"/>
  <c r="K857" i="2"/>
  <c r="M857" i="2"/>
  <c r="K993" i="2"/>
  <c r="M993" i="2"/>
  <c r="K169" i="2"/>
  <c r="L169" i="2"/>
  <c r="M169" i="2"/>
  <c r="K275" i="2"/>
  <c r="M275" i="2"/>
  <c r="K1029" i="2"/>
  <c r="M1029" i="2"/>
  <c r="K704" i="2"/>
  <c r="L704" i="2"/>
  <c r="K428" i="2"/>
  <c r="M428" i="2"/>
  <c r="K742" i="2"/>
  <c r="L742" i="2"/>
  <c r="K70" i="2"/>
  <c r="L70" i="2"/>
  <c r="L365" i="2"/>
  <c r="M88" i="2"/>
  <c r="K323" i="2"/>
  <c r="M323" i="2"/>
  <c r="L132" i="2"/>
  <c r="M259" i="2"/>
  <c r="M76" i="2"/>
  <c r="L259" i="2"/>
  <c r="M395" i="2"/>
  <c r="M567" i="2"/>
  <c r="K678" i="2"/>
  <c r="L678" i="2"/>
  <c r="L806" i="2"/>
  <c r="L934" i="2"/>
  <c r="K990" i="2"/>
  <c r="L990" i="2"/>
  <c r="M990" i="2"/>
  <c r="L1178" i="2"/>
  <c r="K1386" i="2"/>
  <c r="L1386" i="2"/>
  <c r="M1624" i="2"/>
  <c r="K1651" i="2"/>
  <c r="M1651" i="2"/>
  <c r="K69" i="2"/>
  <c r="L69" i="2"/>
  <c r="K213" i="2"/>
  <c r="L213" i="2"/>
  <c r="M213" i="2"/>
  <c r="K591" i="2"/>
  <c r="L591" i="2"/>
  <c r="M591" i="2"/>
  <c r="L735" i="2"/>
  <c r="K1387" i="2"/>
  <c r="L1387" i="2"/>
  <c r="M1387" i="2"/>
  <c r="K1649" i="2"/>
  <c r="M1649" i="2"/>
  <c r="L693" i="2"/>
  <c r="K921" i="2"/>
  <c r="M921" i="2"/>
  <c r="K501" i="2"/>
  <c r="M501" i="2"/>
  <c r="K1561" i="2"/>
  <c r="L1561" i="2"/>
  <c r="K646" i="2"/>
  <c r="L646" i="2"/>
  <c r="K160" i="2"/>
  <c r="M160" i="2"/>
  <c r="K1370" i="2"/>
  <c r="M1370" i="2"/>
  <c r="M646" i="2"/>
  <c r="K575" i="2"/>
  <c r="M575" i="2"/>
  <c r="K814" i="2"/>
  <c r="M814" i="2"/>
  <c r="K942" i="2"/>
  <c r="M942" i="2"/>
  <c r="K998" i="2"/>
  <c r="M998" i="2"/>
  <c r="K1226" i="2"/>
  <c r="L1226" i="2"/>
  <c r="K1632" i="2"/>
  <c r="M1632" i="2"/>
  <c r="L1632" i="2"/>
  <c r="K260" i="2"/>
  <c r="L260" i="2"/>
  <c r="K1047" i="2"/>
  <c r="L1047" i="2"/>
  <c r="K1179" i="2"/>
  <c r="L1179" i="2"/>
  <c r="K1493" i="2"/>
  <c r="M1493" i="2"/>
  <c r="K1401" i="2"/>
  <c r="L1401" i="2"/>
  <c r="K301" i="2"/>
  <c r="L301" i="2"/>
  <c r="M301" i="2"/>
  <c r="K475" i="2"/>
  <c r="M475" i="2"/>
  <c r="L475" i="2"/>
  <c r="K1104" i="2"/>
  <c r="M1104" i="2"/>
  <c r="L1104" i="2"/>
  <c r="K785" i="2"/>
  <c r="L785" i="2"/>
  <c r="K437" i="2"/>
  <c r="L437" i="2"/>
  <c r="K42" i="2"/>
  <c r="M42" i="2"/>
  <c r="K1228" i="2"/>
  <c r="M1228" i="2"/>
  <c r="L1228" i="2"/>
  <c r="K263" i="2"/>
  <c r="L263" i="2"/>
  <c r="M263" i="2"/>
  <c r="M132" i="2"/>
  <c r="K686" i="2"/>
  <c r="M686" i="2"/>
  <c r="K981" i="2"/>
  <c r="M981" i="2"/>
  <c r="K34" i="2"/>
  <c r="M34" i="2"/>
  <c r="K85" i="2"/>
  <c r="L85" i="2"/>
  <c r="M85" i="2"/>
  <c r="K426" i="2"/>
  <c r="L426" i="2"/>
  <c r="K518" i="2"/>
  <c r="L518" i="2"/>
  <c r="M518" i="2"/>
  <c r="K879" i="2"/>
  <c r="L879" i="2"/>
  <c r="M879" i="2"/>
  <c r="K1143" i="2"/>
  <c r="L1143" i="2"/>
  <c r="K102" i="2"/>
  <c r="L102" i="2"/>
  <c r="M102" i="2"/>
  <c r="K784" i="2"/>
  <c r="L784" i="2"/>
  <c r="K1364" i="2"/>
  <c r="L1364" i="2"/>
  <c r="K1412" i="2"/>
  <c r="M1412" i="2"/>
  <c r="L1412" i="2"/>
  <c r="K1547" i="2"/>
  <c r="M1547" i="2"/>
  <c r="L1547" i="2"/>
  <c r="K435" i="2"/>
  <c r="M435" i="2"/>
  <c r="K1160" i="2"/>
  <c r="L1160" i="2"/>
  <c r="K1236" i="2"/>
  <c r="L1236" i="2"/>
  <c r="K1555" i="2"/>
  <c r="L1555" i="2"/>
  <c r="K553" i="2"/>
  <c r="M553" i="2"/>
  <c r="K833" i="2"/>
  <c r="M833" i="2"/>
  <c r="L833" i="2"/>
  <c r="K1097" i="2"/>
  <c r="L1097" i="2"/>
  <c r="K554" i="2"/>
  <c r="L554" i="2"/>
  <c r="K994" i="2"/>
  <c r="L994" i="2"/>
  <c r="K524" i="2"/>
  <c r="L524" i="2"/>
  <c r="K655" i="2"/>
  <c r="L655" i="2"/>
  <c r="K720" i="2"/>
  <c r="M720" i="2"/>
  <c r="K992" i="2"/>
  <c r="M992" i="2"/>
  <c r="K1112" i="2"/>
  <c r="M1112" i="2"/>
  <c r="K1428" i="2"/>
  <c r="L1428" i="2"/>
  <c r="K1626" i="2"/>
  <c r="L1626" i="2"/>
  <c r="K1477" i="2"/>
  <c r="M1477" i="2"/>
  <c r="K1528" i="2"/>
  <c r="L1528" i="2"/>
  <c r="K44" i="2"/>
  <c r="L44" i="2"/>
  <c r="M44" i="2"/>
  <c r="K404" i="2"/>
  <c r="L404" i="2"/>
  <c r="M404" i="2"/>
  <c r="K609" i="2"/>
  <c r="M609" i="2"/>
  <c r="K391" i="2"/>
  <c r="L391" i="2"/>
  <c r="K802" i="2"/>
  <c r="L802" i="2"/>
  <c r="K1377" i="2"/>
  <c r="M1377" i="2"/>
  <c r="K1647" i="2"/>
  <c r="M1647" i="2"/>
  <c r="K97" i="2"/>
  <c r="M97" i="2"/>
  <c r="K455" i="2"/>
  <c r="M455" i="2"/>
  <c r="L1482" i="2"/>
  <c r="M1545" i="2"/>
  <c r="M1453" i="2"/>
  <c r="M1683" i="2"/>
  <c r="M925" i="2"/>
  <c r="M26" i="2"/>
  <c r="L316" i="2"/>
  <c r="M348" i="2"/>
  <c r="L434" i="2"/>
  <c r="M654" i="2"/>
  <c r="M751" i="2"/>
  <c r="L919" i="2"/>
  <c r="M951" i="2"/>
  <c r="L1055" i="2"/>
  <c r="M1151" i="2"/>
  <c r="M1259" i="2"/>
  <c r="L1427" i="2"/>
  <c r="M1459" i="2"/>
  <c r="L1562" i="2"/>
  <c r="L1657" i="2"/>
  <c r="M1437" i="2"/>
  <c r="L1249" i="2"/>
  <c r="M1457" i="2"/>
  <c r="L78" i="2"/>
  <c r="M174" i="2"/>
  <c r="L349" i="2"/>
  <c r="K403" i="2"/>
  <c r="L403" i="2"/>
  <c r="M443" i="2"/>
  <c r="M655" i="2"/>
  <c r="L720" i="2"/>
  <c r="K808" i="2"/>
  <c r="M808" i="2"/>
  <c r="K968" i="2"/>
  <c r="M968" i="2"/>
  <c r="K1168" i="2"/>
  <c r="L1168" i="2"/>
  <c r="K1292" i="2"/>
  <c r="M1292" i="2"/>
  <c r="K1436" i="2"/>
  <c r="L1436" i="2"/>
  <c r="L1563" i="2"/>
  <c r="K1603" i="2"/>
  <c r="L1603" i="2"/>
  <c r="K1389" i="2"/>
  <c r="M1389" i="2"/>
  <c r="L1477" i="2"/>
  <c r="M1528" i="2"/>
  <c r="K175" i="2"/>
  <c r="L175" i="2"/>
  <c r="L609" i="2"/>
  <c r="M1057" i="2"/>
  <c r="K64" i="2"/>
  <c r="L64" i="2"/>
  <c r="M391" i="2"/>
  <c r="M802" i="2"/>
  <c r="L1377" i="2"/>
  <c r="L1647" i="2"/>
  <c r="K328" i="2"/>
  <c r="M328" i="2"/>
  <c r="L328" i="2"/>
  <c r="K393" i="2"/>
  <c r="M393" i="2"/>
  <c r="L393" i="2"/>
  <c r="L455" i="2"/>
  <c r="K1638" i="2"/>
  <c r="M1638" i="2"/>
  <c r="K83" i="2"/>
  <c r="L83" i="2"/>
  <c r="M83" i="2"/>
  <c r="K211" i="2"/>
  <c r="L211" i="2"/>
  <c r="M211" i="2"/>
  <c r="K338" i="2"/>
  <c r="L338" i="2"/>
  <c r="M338" i="2"/>
  <c r="M637" i="2"/>
  <c r="M862" i="2"/>
  <c r="M1186" i="2"/>
  <c r="M1250" i="2"/>
  <c r="M1290" i="2"/>
  <c r="M1354" i="2"/>
  <c r="L1418" i="2"/>
  <c r="L1577" i="2"/>
  <c r="L1640" i="2"/>
  <c r="L925" i="2"/>
  <c r="M1329" i="2"/>
  <c r="L26" i="2"/>
  <c r="M93" i="2"/>
  <c r="L125" i="2"/>
  <c r="M157" i="2"/>
  <c r="L189" i="2"/>
  <c r="M221" i="2"/>
  <c r="L252" i="2"/>
  <c r="M284" i="2"/>
  <c r="L348" i="2"/>
  <c r="L388" i="2"/>
  <c r="M466" i="2"/>
  <c r="L502" i="2"/>
  <c r="M526" i="2"/>
  <c r="L559" i="2"/>
  <c r="L576" i="2"/>
  <c r="M599" i="2"/>
  <c r="M687" i="2"/>
  <c r="L751" i="2"/>
  <c r="L855" i="2"/>
  <c r="M887" i="2"/>
  <c r="L951" i="2"/>
  <c r="L991" i="2"/>
  <c r="M1087" i="2"/>
  <c r="M1195" i="2"/>
  <c r="L1259" i="2"/>
  <c r="L1363" i="2"/>
  <c r="M1395" i="2"/>
  <c r="L1459" i="2"/>
  <c r="L1499" i="2"/>
  <c r="M1594" i="2"/>
  <c r="M1301" i="2"/>
  <c r="L1437" i="2"/>
  <c r="M837" i="2"/>
  <c r="M1045" i="2"/>
  <c r="L1457" i="2"/>
  <c r="L16" i="2"/>
  <c r="M110" i="2"/>
  <c r="L174" i="2"/>
  <c r="M285" i="2"/>
  <c r="M403" i="2"/>
  <c r="K663" i="2"/>
  <c r="M663" i="2"/>
  <c r="K848" i="2"/>
  <c r="L848" i="2"/>
  <c r="K896" i="2"/>
  <c r="M896" i="2"/>
  <c r="L968" i="2"/>
  <c r="L1120" i="2"/>
  <c r="M1168" i="2"/>
  <c r="L1292" i="2"/>
  <c r="K1348" i="2"/>
  <c r="M1348" i="2"/>
  <c r="L1348" i="2"/>
  <c r="M1603" i="2"/>
  <c r="K1501" i="2"/>
  <c r="M1501" i="2"/>
  <c r="K1568" i="2"/>
  <c r="L1568" i="2"/>
  <c r="M175" i="2"/>
  <c r="M570" i="2"/>
  <c r="K897" i="2"/>
  <c r="L897" i="2"/>
  <c r="K1245" i="2"/>
  <c r="M1245" i="2"/>
  <c r="M64" i="2"/>
  <c r="K497" i="2"/>
  <c r="L497" i="2"/>
  <c r="K930" i="2"/>
  <c r="L930" i="2"/>
  <c r="K1130" i="2"/>
  <c r="L1130" i="2"/>
  <c r="M1130" i="2"/>
  <c r="K1653" i="2"/>
  <c r="M1653" i="2"/>
  <c r="L1653" i="2"/>
  <c r="K241" i="2"/>
  <c r="L241" i="2"/>
  <c r="K1520" i="2"/>
  <c r="M1520" i="2"/>
  <c r="L1520" i="2"/>
  <c r="L1638" i="2"/>
  <c r="K411" i="2"/>
  <c r="L411" i="2"/>
  <c r="K459" i="2"/>
  <c r="L459" i="2"/>
  <c r="K1220" i="2"/>
  <c r="M1220" i="2"/>
  <c r="K1300" i="2"/>
  <c r="L1300" i="2"/>
  <c r="K1356" i="2"/>
  <c r="L1356" i="2"/>
  <c r="K1341" i="2"/>
  <c r="M1341" i="2"/>
  <c r="K468" i="2"/>
  <c r="L468" i="2"/>
  <c r="K721" i="2"/>
  <c r="L721" i="2"/>
  <c r="K200" i="2"/>
  <c r="L200" i="2"/>
  <c r="M200" i="2"/>
  <c r="K327" i="2"/>
  <c r="L327" i="2"/>
  <c r="K738" i="2"/>
  <c r="L738" i="2"/>
  <c r="K1414" i="2"/>
  <c r="L1414" i="2"/>
  <c r="M1414" i="2"/>
  <c r="K677" i="2"/>
  <c r="M677" i="2"/>
  <c r="K1311" i="2"/>
  <c r="L1311" i="2"/>
  <c r="M356" i="2"/>
  <c r="M450" i="2"/>
  <c r="M510" i="2"/>
  <c r="M583" i="2"/>
  <c r="L727" i="2"/>
  <c r="M759" i="2"/>
  <c r="L863" i="2"/>
  <c r="M959" i="2"/>
  <c r="M1071" i="2"/>
  <c r="L1235" i="2"/>
  <c r="M1267" i="2"/>
  <c r="L1371" i="2"/>
  <c r="M1467" i="2"/>
  <c r="M1578" i="2"/>
  <c r="L1381" i="2"/>
  <c r="M1469" i="2"/>
  <c r="L893" i="2"/>
  <c r="M1505" i="2"/>
  <c r="M94" i="2"/>
  <c r="M293" i="2"/>
  <c r="L325" i="2"/>
  <c r="M411" i="2"/>
  <c r="K467" i="2"/>
  <c r="M467" i="2"/>
  <c r="K671" i="2"/>
  <c r="M671" i="2"/>
  <c r="K904" i="2"/>
  <c r="M904" i="2"/>
  <c r="M1048" i="2"/>
  <c r="K1096" i="2"/>
  <c r="L1096" i="2"/>
  <c r="L1220" i="2"/>
  <c r="M1356" i="2"/>
  <c r="K1539" i="2"/>
  <c r="M1539" i="2"/>
  <c r="L1341" i="2"/>
  <c r="K310" i="2"/>
  <c r="M310" i="2"/>
  <c r="M468" i="2"/>
  <c r="K1033" i="2"/>
  <c r="L1033" i="2"/>
  <c r="M1033" i="2"/>
  <c r="K29" i="2"/>
  <c r="M29" i="2"/>
  <c r="M327" i="2"/>
  <c r="K571" i="2"/>
  <c r="L571" i="2"/>
  <c r="M738" i="2"/>
  <c r="K1098" i="2"/>
  <c r="L1098" i="2"/>
  <c r="M1098" i="2"/>
  <c r="K1533" i="2"/>
  <c r="L1533" i="2"/>
  <c r="M1533" i="2"/>
  <c r="K675" i="2"/>
  <c r="L675" i="2"/>
  <c r="M675" i="2"/>
  <c r="M1311" i="2"/>
  <c r="K1407" i="2"/>
  <c r="L1407" i="2"/>
  <c r="M1407" i="2"/>
  <c r="K1456" i="2"/>
  <c r="M1456" i="2"/>
  <c r="L1456" i="2"/>
  <c r="K973" i="2"/>
  <c r="M973" i="2"/>
  <c r="K1433" i="2"/>
  <c r="L1433" i="2"/>
  <c r="K201" i="2"/>
  <c r="L201" i="2"/>
  <c r="K288" i="2"/>
  <c r="L288" i="2"/>
  <c r="K470" i="2"/>
  <c r="M470" i="2"/>
  <c r="L470" i="2"/>
  <c r="K658" i="2"/>
  <c r="L658" i="2"/>
  <c r="M658" i="2"/>
  <c r="K1279" i="2"/>
  <c r="L1279" i="2"/>
  <c r="K1590" i="2"/>
  <c r="L1590" i="2"/>
  <c r="K780" i="2"/>
  <c r="L780" i="2"/>
  <c r="K1076" i="2"/>
  <c r="L1076" i="2"/>
  <c r="M1076" i="2"/>
  <c r="K1192" i="2"/>
  <c r="M1192" i="2"/>
  <c r="K1376" i="2"/>
  <c r="M1376" i="2"/>
  <c r="L1376" i="2"/>
  <c r="K48" i="2"/>
  <c r="M48" i="2"/>
  <c r="K296" i="2"/>
  <c r="M296" i="2"/>
  <c r="K555" i="2"/>
  <c r="M555" i="2"/>
  <c r="L555" i="2"/>
  <c r="K1375" i="2"/>
  <c r="L1375" i="2"/>
  <c r="M1375" i="2"/>
  <c r="K1607" i="2"/>
  <c r="M1607" i="2"/>
  <c r="K179" i="2"/>
  <c r="L179" i="2"/>
  <c r="M179" i="2"/>
  <c r="K306" i="2"/>
  <c r="L306" i="2"/>
  <c r="M306" i="2"/>
  <c r="M1521" i="2"/>
  <c r="M1465" i="2"/>
  <c r="L1623" i="2"/>
  <c r="L111" i="2"/>
  <c r="M183" i="2"/>
  <c r="M294" i="2"/>
  <c r="M318" i="2"/>
  <c r="L358" i="2"/>
  <c r="M436" i="2"/>
  <c r="M476" i="2"/>
  <c r="L617" i="2"/>
  <c r="L705" i="2"/>
  <c r="L729" i="2"/>
  <c r="M769" i="2"/>
  <c r="M865" i="2"/>
  <c r="M905" i="2"/>
  <c r="L969" i="2"/>
  <c r="M1105" i="2"/>
  <c r="M1213" i="2"/>
  <c r="M1253" i="2"/>
  <c r="M1667" i="2"/>
  <c r="M37" i="2"/>
  <c r="M72" i="2"/>
  <c r="L136" i="2"/>
  <c r="M271" i="2"/>
  <c r="M335" i="2"/>
  <c r="M399" i="2"/>
  <c r="M445" i="2"/>
  <c r="M505" i="2"/>
  <c r="M579" i="2"/>
  <c r="M633" i="2"/>
  <c r="M682" i="2"/>
  <c r="M746" i="2"/>
  <c r="M810" i="2"/>
  <c r="M874" i="2"/>
  <c r="M938" i="2"/>
  <c r="M1002" i="2"/>
  <c r="M1162" i="2"/>
  <c r="L1278" i="2"/>
  <c r="L1446" i="2"/>
  <c r="L1478" i="2"/>
  <c r="L1510" i="2"/>
  <c r="M1565" i="2"/>
  <c r="L1597" i="2"/>
  <c r="L1628" i="2"/>
  <c r="L636" i="2"/>
  <c r="M1021" i="2"/>
  <c r="K1225" i="2"/>
  <c r="L1225" i="2"/>
  <c r="K38" i="2"/>
  <c r="L38" i="2"/>
  <c r="L137" i="2"/>
  <c r="L296" i="2"/>
  <c r="K438" i="2"/>
  <c r="M438" i="2"/>
  <c r="L438" i="2"/>
  <c r="L478" i="2"/>
  <c r="K739" i="2"/>
  <c r="L739" i="2"/>
  <c r="M739" i="2"/>
  <c r="K899" i="2"/>
  <c r="M899" i="2"/>
  <c r="L899" i="2"/>
  <c r="K1099" i="2"/>
  <c r="L1099" i="2"/>
  <c r="K464" i="2"/>
  <c r="L464" i="2"/>
  <c r="M464" i="2"/>
  <c r="M297" i="2"/>
  <c r="K876" i="2"/>
  <c r="L876" i="2"/>
  <c r="M876" i="2"/>
  <c r="K1312" i="2"/>
  <c r="M1312" i="2"/>
  <c r="L1607" i="2"/>
  <c r="L1465" i="2"/>
  <c r="L294" i="2"/>
  <c r="L476" i="2"/>
  <c r="M705" i="2"/>
  <c r="L905" i="2"/>
  <c r="L1213" i="2"/>
  <c r="L72" i="2"/>
  <c r="L1162" i="2"/>
  <c r="M1278" i="2"/>
  <c r="L1660" i="2"/>
  <c r="L1021" i="2"/>
  <c r="K595" i="2"/>
  <c r="M595" i="2"/>
  <c r="L595" i="2"/>
  <c r="K1247" i="2"/>
  <c r="L1247" i="2"/>
  <c r="K1343" i="2"/>
  <c r="L1343" i="2"/>
  <c r="K1558" i="2"/>
  <c r="M1558" i="2"/>
  <c r="K1409" i="2"/>
  <c r="L1409" i="2"/>
  <c r="K154" i="2"/>
  <c r="L154" i="2"/>
  <c r="M154" i="2"/>
  <c r="K273" i="2"/>
  <c r="L273" i="2"/>
  <c r="K756" i="2"/>
  <c r="L756" i="2"/>
  <c r="M756" i="2"/>
  <c r="K1164" i="2"/>
  <c r="M1164" i="2"/>
  <c r="L1312" i="2"/>
  <c r="K147" i="2"/>
  <c r="L147" i="2"/>
  <c r="M147" i="2"/>
  <c r="K274" i="2"/>
  <c r="L274" i="2"/>
  <c r="M274" i="2"/>
  <c r="K113" i="2"/>
  <c r="L113" i="2"/>
  <c r="K225" i="2"/>
  <c r="M225" i="2"/>
  <c r="K352" i="2"/>
  <c r="M352" i="2"/>
  <c r="K530" i="2"/>
  <c r="M530" i="2"/>
  <c r="L530" i="2"/>
  <c r="K603" i="2"/>
  <c r="L603" i="2"/>
  <c r="K707" i="2"/>
  <c r="L707" i="2"/>
  <c r="M707" i="2"/>
  <c r="K779" i="2"/>
  <c r="L779" i="2"/>
  <c r="K867" i="2"/>
  <c r="M867" i="2"/>
  <c r="L867" i="2"/>
  <c r="K604" i="2"/>
  <c r="M604" i="2"/>
  <c r="K844" i="2"/>
  <c r="L844" i="2"/>
  <c r="M844" i="2"/>
  <c r="K996" i="2"/>
  <c r="L996" i="2"/>
  <c r="M996" i="2"/>
  <c r="K386" i="2"/>
  <c r="L386" i="2"/>
  <c r="M1284" i="2"/>
  <c r="M1484" i="2"/>
  <c r="M63" i="2"/>
  <c r="L167" i="2"/>
  <c r="M262" i="2"/>
  <c r="M302" i="2"/>
  <c r="L366" i="2"/>
  <c r="M484" i="2"/>
  <c r="M562" i="2"/>
  <c r="M601" i="2"/>
  <c r="L713" i="2"/>
  <c r="M777" i="2"/>
  <c r="M913" i="2"/>
  <c r="M1025" i="2"/>
  <c r="M1049" i="2"/>
  <c r="L1089" i="2"/>
  <c r="M1181" i="2"/>
  <c r="M1221" i="2"/>
  <c r="M605" i="2"/>
  <c r="M80" i="2"/>
  <c r="M192" i="2"/>
  <c r="M216" i="2"/>
  <c r="L255" i="2"/>
  <c r="L319" i="2"/>
  <c r="L383" i="2"/>
  <c r="L429" i="2"/>
  <c r="L489" i="2"/>
  <c r="L546" i="2"/>
  <c r="L563" i="2"/>
  <c r="L626" i="2"/>
  <c r="L730" i="2"/>
  <c r="L794" i="2"/>
  <c r="L858" i="2"/>
  <c r="L922" i="2"/>
  <c r="L986" i="2"/>
  <c r="L1286" i="2"/>
  <c r="M1406" i="2"/>
  <c r="M1573" i="2"/>
  <c r="M1605" i="2"/>
  <c r="M1636" i="2"/>
  <c r="M500" i="2"/>
  <c r="L46" i="2"/>
  <c r="L225" i="2"/>
  <c r="K360" i="2"/>
  <c r="M360" i="2"/>
  <c r="M603" i="2"/>
  <c r="K827" i="2"/>
  <c r="L827" i="2"/>
  <c r="M827" i="2"/>
  <c r="M1431" i="2"/>
  <c r="K515" i="2"/>
  <c r="M515" i="2"/>
  <c r="L515" i="2"/>
  <c r="K812" i="2"/>
  <c r="L812" i="2"/>
  <c r="K1280" i="2"/>
  <c r="L1280" i="2"/>
  <c r="K1670" i="2"/>
  <c r="M1670" i="2"/>
  <c r="L1670" i="2"/>
  <c r="K115" i="2"/>
  <c r="L115" i="2"/>
  <c r="M115" i="2"/>
  <c r="K242" i="2"/>
  <c r="L242" i="2"/>
  <c r="M242" i="2"/>
  <c r="M386" i="2"/>
  <c r="L931" i="2"/>
  <c r="L963" i="2"/>
  <c r="L995" i="2"/>
  <c r="L1027" i="2"/>
  <c r="L1271" i="2"/>
  <c r="L1335" i="2"/>
  <c r="M644" i="2"/>
  <c r="M733" i="2"/>
  <c r="L949" i="2"/>
  <c r="L82" i="2"/>
  <c r="L265" i="2"/>
  <c r="L345" i="2"/>
  <c r="M415" i="2"/>
  <c r="M447" i="2"/>
  <c r="M556" i="2"/>
  <c r="L588" i="2"/>
  <c r="L804" i="2"/>
  <c r="L948" i="2"/>
  <c r="M1184" i="2"/>
  <c r="M1264" i="2"/>
  <c r="M1416" i="2"/>
  <c r="M1448" i="2"/>
  <c r="M1630" i="2"/>
  <c r="L611" i="2"/>
  <c r="M803" i="2"/>
  <c r="M987" i="2"/>
  <c r="M1083" i="2"/>
  <c r="L1287" i="2"/>
  <c r="L1351" i="2"/>
  <c r="M1566" i="2"/>
  <c r="M1598" i="2"/>
  <c r="M549" i="2"/>
  <c r="L685" i="2"/>
  <c r="M1297" i="2"/>
  <c r="M138" i="2"/>
  <c r="M281" i="2"/>
  <c r="L407" i="2"/>
  <c r="L499" i="2"/>
  <c r="M612" i="2"/>
  <c r="M635" i="2"/>
  <c r="M740" i="2"/>
  <c r="M820" i="2"/>
  <c r="M1060" i="2"/>
  <c r="L1200" i="2"/>
  <c r="L1288" i="2"/>
  <c r="L1320" i="2"/>
  <c r="L1408" i="2"/>
  <c r="L1504" i="2"/>
  <c r="L1646" i="2"/>
  <c r="M24" i="2"/>
  <c r="M965" i="2"/>
  <c r="M1576" i="2"/>
  <c r="L965" i="2"/>
  <c r="L232" i="2"/>
  <c r="L264" i="2"/>
  <c r="L392" i="2"/>
  <c r="L406" i="2"/>
  <c r="L835" i="2"/>
  <c r="M931" i="2"/>
  <c r="M963" i="2"/>
  <c r="M995" i="2"/>
  <c r="M1027" i="2"/>
  <c r="M1115" i="2"/>
  <c r="L1147" i="2"/>
  <c r="L1207" i="2"/>
  <c r="M1271" i="2"/>
  <c r="M1335" i="2"/>
  <c r="L1479" i="2"/>
  <c r="L1542" i="2"/>
  <c r="M1629" i="2"/>
  <c r="M1661" i="2"/>
  <c r="L354" i="2"/>
  <c r="L488" i="2"/>
  <c r="L644" i="2"/>
  <c r="L733" i="2"/>
  <c r="M949" i="2"/>
  <c r="M1513" i="2"/>
  <c r="L15" i="2"/>
  <c r="M47" i="2"/>
  <c r="M82" i="2"/>
  <c r="M170" i="2"/>
  <c r="L202" i="2"/>
  <c r="M265" i="2"/>
  <c r="M345" i="2"/>
  <c r="M369" i="2"/>
  <c r="L415" i="2"/>
  <c r="L447" i="2"/>
  <c r="L556" i="2"/>
  <c r="M588" i="2"/>
  <c r="L667" i="2"/>
  <c r="L684" i="2"/>
  <c r="M804" i="2"/>
  <c r="L884" i="2"/>
  <c r="M948" i="2"/>
  <c r="L972" i="2"/>
  <c r="L1004" i="2"/>
  <c r="M1092" i="2"/>
  <c r="M1124" i="2"/>
  <c r="L1184" i="2"/>
  <c r="L1264" i="2"/>
  <c r="M1352" i="2"/>
  <c r="M1384" i="2"/>
  <c r="L1416" i="2"/>
  <c r="L1448" i="2"/>
  <c r="L1535" i="2"/>
  <c r="M1567" i="2"/>
  <c r="L1630" i="2"/>
  <c r="M4" i="2"/>
  <c r="M472" i="2"/>
  <c r="L557" i="2"/>
  <c r="M741" i="2"/>
  <c r="L1157" i="2"/>
  <c r="L1425" i="2"/>
  <c r="M55" i="2"/>
  <c r="M52" i="2"/>
  <c r="L52" i="2"/>
  <c r="K50" i="2"/>
  <c r="L50" i="2"/>
  <c r="M50" i="2"/>
  <c r="K300" i="2"/>
  <c r="L300" i="2"/>
  <c r="M300" i="2"/>
  <c r="K975" i="2"/>
  <c r="L975" i="2"/>
  <c r="M975" i="2"/>
  <c r="K544" i="2"/>
  <c r="M544" i="2"/>
  <c r="L544" i="2"/>
  <c r="K1675" i="2"/>
  <c r="L1675" i="2"/>
  <c r="M1675" i="2"/>
  <c r="K1393" i="2"/>
  <c r="L1393" i="2"/>
  <c r="M1393" i="2"/>
  <c r="K431" i="2"/>
  <c r="M431" i="2"/>
  <c r="L431" i="2"/>
  <c r="K41" i="2"/>
  <c r="L41" i="2"/>
  <c r="K92" i="2"/>
  <c r="L92" i="2"/>
  <c r="K124" i="2"/>
  <c r="M124" i="2"/>
  <c r="K180" i="2"/>
  <c r="M180" i="2"/>
  <c r="K235" i="2"/>
  <c r="M235" i="2"/>
  <c r="K291" i="2"/>
  <c r="L291" i="2"/>
  <c r="K347" i="2"/>
  <c r="L347" i="2"/>
  <c r="K379" i="2"/>
  <c r="M379" i="2"/>
  <c r="K417" i="2"/>
  <c r="M417" i="2"/>
  <c r="K473" i="2"/>
  <c r="M473" i="2"/>
  <c r="K525" i="2"/>
  <c r="L525" i="2"/>
  <c r="K622" i="2"/>
  <c r="M622" i="2"/>
  <c r="K838" i="2"/>
  <c r="M838" i="2"/>
  <c r="K958" i="2"/>
  <c r="L958" i="2"/>
  <c r="K1014" i="2"/>
  <c r="L1014" i="2"/>
  <c r="M1014" i="2"/>
  <c r="K1110" i="2"/>
  <c r="M1110" i="2"/>
  <c r="K1346" i="2"/>
  <c r="L1346" i="2"/>
  <c r="K1466" i="2"/>
  <c r="L1466" i="2"/>
  <c r="K1522" i="2"/>
  <c r="L1522" i="2"/>
  <c r="M1522" i="2"/>
  <c r="K1617" i="2"/>
  <c r="L1617" i="2"/>
  <c r="K1177" i="2"/>
  <c r="M1177" i="2"/>
  <c r="K53" i="2"/>
  <c r="L53" i="2"/>
  <c r="K117" i="2"/>
  <c r="L117" i="2"/>
  <c r="K181" i="2"/>
  <c r="L181" i="2"/>
  <c r="K244" i="2"/>
  <c r="L244" i="2"/>
  <c r="K308" i="2"/>
  <c r="L308" i="2"/>
  <c r="M308" i="2"/>
  <c r="K911" i="2"/>
  <c r="L911" i="2"/>
  <c r="M911" i="2"/>
  <c r="K1419" i="2"/>
  <c r="L1419" i="2"/>
  <c r="M1419" i="2"/>
  <c r="K1201" i="2"/>
  <c r="L1201" i="2"/>
  <c r="M1201" i="2"/>
  <c r="K744" i="2"/>
  <c r="L744" i="2"/>
  <c r="M744" i="2"/>
  <c r="K1008" i="2"/>
  <c r="L1008" i="2"/>
  <c r="M1008" i="2"/>
  <c r="K135" i="2"/>
  <c r="L135" i="2"/>
  <c r="M135" i="2"/>
  <c r="K774" i="2"/>
  <c r="M774" i="2"/>
  <c r="K1402" i="2"/>
  <c r="M1402" i="2"/>
  <c r="K173" i="2"/>
  <c r="L173" i="2"/>
  <c r="M173" i="2"/>
  <c r="K1608" i="2"/>
  <c r="M1608" i="2"/>
  <c r="L1608" i="2"/>
  <c r="K825" i="2"/>
  <c r="M825" i="2"/>
  <c r="L825" i="2"/>
  <c r="K590" i="2"/>
  <c r="L590" i="2"/>
  <c r="M590" i="2"/>
  <c r="K902" i="2"/>
  <c r="M902" i="2"/>
  <c r="K1022" i="2"/>
  <c r="L1022" i="2"/>
  <c r="K1078" i="2"/>
  <c r="L1078" i="2"/>
  <c r="M1078" i="2"/>
  <c r="K1174" i="2"/>
  <c r="M1174" i="2"/>
  <c r="K1410" i="2"/>
  <c r="M1410" i="2"/>
  <c r="K1529" i="2"/>
  <c r="L1529" i="2"/>
  <c r="K1585" i="2"/>
  <c r="M1585" i="2"/>
  <c r="L1585" i="2"/>
  <c r="K1680" i="2"/>
  <c r="L1680" i="2"/>
  <c r="K1600" i="2"/>
  <c r="L1600" i="2"/>
  <c r="K847" i="2"/>
  <c r="L847" i="2"/>
  <c r="M847" i="2"/>
  <c r="K1355" i="2"/>
  <c r="L1355" i="2"/>
  <c r="M1355" i="2"/>
  <c r="K789" i="2"/>
  <c r="M789" i="2"/>
  <c r="L789" i="2"/>
  <c r="K427" i="2"/>
  <c r="M427" i="2"/>
  <c r="L427" i="2"/>
  <c r="K1516" i="2"/>
  <c r="M1516" i="2"/>
  <c r="L1516" i="2"/>
  <c r="K109" i="2"/>
  <c r="L109" i="2"/>
  <c r="M109" i="2"/>
  <c r="K156" i="2"/>
  <c r="L156" i="2"/>
  <c r="K299" i="2"/>
  <c r="M299" i="2"/>
  <c r="K533" i="2"/>
  <c r="M533" i="2"/>
  <c r="K598" i="2"/>
  <c r="L598" i="2"/>
  <c r="K645" i="2"/>
  <c r="L645" i="2"/>
  <c r="M645" i="2"/>
  <c r="K726" i="2"/>
  <c r="M726" i="2"/>
  <c r="K966" i="2"/>
  <c r="M966" i="2"/>
  <c r="K1086" i="2"/>
  <c r="L1086" i="2"/>
  <c r="K1142" i="2"/>
  <c r="L1142" i="2"/>
  <c r="M1142" i="2"/>
  <c r="K1234" i="2"/>
  <c r="M1234" i="2"/>
  <c r="K1474" i="2"/>
  <c r="M1474" i="2"/>
  <c r="K1593" i="2"/>
  <c r="M1593" i="2"/>
  <c r="K1648" i="2"/>
  <c r="M1648" i="2"/>
  <c r="L1648" i="2"/>
  <c r="K1596" i="2"/>
  <c r="L1596" i="2"/>
  <c r="K61" i="2"/>
  <c r="M61" i="2"/>
  <c r="K783" i="2"/>
  <c r="L783" i="2"/>
  <c r="M783" i="2"/>
  <c r="K1291" i="2"/>
  <c r="L1291" i="2"/>
  <c r="M1291" i="2"/>
  <c r="K1548" i="2"/>
  <c r="M1548" i="2"/>
  <c r="L1548" i="2"/>
  <c r="K381" i="2"/>
  <c r="M381" i="2"/>
  <c r="L381" i="2"/>
  <c r="K952" i="2"/>
  <c r="M952" i="2"/>
  <c r="L952" i="2"/>
  <c r="K17" i="2"/>
  <c r="L17" i="2"/>
  <c r="M17" i="2"/>
  <c r="K950" i="2"/>
  <c r="L950" i="2"/>
  <c r="M950" i="2"/>
  <c r="K1282" i="2"/>
  <c r="L1282" i="2"/>
  <c r="K1553" i="2"/>
  <c r="L1553" i="2"/>
  <c r="K1634" i="2"/>
  <c r="M1634" i="2"/>
  <c r="L1634" i="2"/>
  <c r="K100" i="2"/>
  <c r="L100" i="2"/>
  <c r="K243" i="2"/>
  <c r="M243" i="2"/>
  <c r="K425" i="2"/>
  <c r="M425" i="2"/>
  <c r="M100" i="2"/>
  <c r="M156" i="2"/>
  <c r="L243" i="2"/>
  <c r="L299" i="2"/>
  <c r="L425" i="2"/>
  <c r="L533" i="2"/>
  <c r="M598" i="2"/>
  <c r="K653" i="2"/>
  <c r="L653" i="2"/>
  <c r="K694" i="2"/>
  <c r="L694" i="2"/>
  <c r="M694" i="2"/>
  <c r="L726" i="2"/>
  <c r="K790" i="2"/>
  <c r="M790" i="2"/>
  <c r="L966" i="2"/>
  <c r="K1030" i="2"/>
  <c r="M1030" i="2"/>
  <c r="M1086" i="2"/>
  <c r="K1150" i="2"/>
  <c r="L1150" i="2"/>
  <c r="K1202" i="2"/>
  <c r="L1202" i="2"/>
  <c r="M1202" i="2"/>
  <c r="L1234" i="2"/>
  <c r="K1298" i="2"/>
  <c r="L1298" i="2"/>
  <c r="L1474" i="2"/>
  <c r="K1537" i="2"/>
  <c r="L1537" i="2"/>
  <c r="L1593" i="2"/>
  <c r="K1656" i="2"/>
  <c r="M1656" i="2"/>
  <c r="K1485" i="2"/>
  <c r="L1485" i="2"/>
  <c r="M1485" i="2"/>
  <c r="M1596" i="2"/>
  <c r="K869" i="2"/>
  <c r="M869" i="2"/>
  <c r="L61" i="2"/>
  <c r="K719" i="2"/>
  <c r="L719" i="2"/>
  <c r="M719" i="2"/>
  <c r="K1227" i="2"/>
  <c r="L1227" i="2"/>
  <c r="M1227" i="2"/>
  <c r="K1365" i="2"/>
  <c r="L1365" i="2"/>
  <c r="M1365" i="2"/>
  <c r="K317" i="2"/>
  <c r="L317" i="2"/>
  <c r="M317" i="2"/>
  <c r="K1460" i="2"/>
  <c r="L1460" i="2"/>
  <c r="M1460" i="2"/>
  <c r="K1046" i="2"/>
  <c r="M1046" i="2"/>
  <c r="K1544" i="2"/>
  <c r="M1544" i="2"/>
  <c r="K372" i="2"/>
  <c r="L372" i="2"/>
  <c r="M372" i="2"/>
  <c r="K1483" i="2"/>
  <c r="L1483" i="2"/>
  <c r="M1483" i="2"/>
  <c r="K872" i="2"/>
  <c r="L872" i="2"/>
  <c r="M872" i="2"/>
  <c r="K1255" i="2"/>
  <c r="L1255" i="2"/>
  <c r="M1255" i="2"/>
  <c r="K188" i="2"/>
  <c r="M188" i="2"/>
  <c r="K355" i="2"/>
  <c r="L355" i="2"/>
  <c r="K481" i="2"/>
  <c r="M481" i="2"/>
  <c r="K108" i="2"/>
  <c r="M108" i="2"/>
  <c r="K164" i="2"/>
  <c r="L164" i="2"/>
  <c r="K220" i="2"/>
  <c r="L220" i="2"/>
  <c r="K251" i="2"/>
  <c r="M251" i="2"/>
  <c r="K307" i="2"/>
  <c r="M307" i="2"/>
  <c r="K363" i="2"/>
  <c r="M363" i="2"/>
  <c r="K401" i="2"/>
  <c r="L401" i="2"/>
  <c r="K457" i="2"/>
  <c r="L457" i="2"/>
  <c r="K606" i="2"/>
  <c r="M606" i="2"/>
  <c r="M653" i="2"/>
  <c r="K702" i="2"/>
  <c r="L702" i="2"/>
  <c r="K758" i="2"/>
  <c r="L758" i="2"/>
  <c r="M758" i="2"/>
  <c r="L790" i="2"/>
  <c r="K854" i="2"/>
  <c r="M854" i="2"/>
  <c r="L1030" i="2"/>
  <c r="K1094" i="2"/>
  <c r="M1094" i="2"/>
  <c r="M1150" i="2"/>
  <c r="K1210" i="2"/>
  <c r="L1210" i="2"/>
  <c r="K1266" i="2"/>
  <c r="M1266" i="2"/>
  <c r="L1266" i="2"/>
  <c r="M1298" i="2"/>
  <c r="K1362" i="2"/>
  <c r="L1362" i="2"/>
  <c r="M1537" i="2"/>
  <c r="K1601" i="2"/>
  <c r="L1601" i="2"/>
  <c r="L1656" i="2"/>
  <c r="K1517" i="2"/>
  <c r="L1517" i="2"/>
  <c r="K597" i="2"/>
  <c r="M597" i="2"/>
  <c r="L597" i="2"/>
  <c r="L869" i="2"/>
  <c r="K1281" i="2"/>
  <c r="M1281" i="2"/>
  <c r="K670" i="2"/>
  <c r="L670" i="2"/>
  <c r="M670" i="2"/>
  <c r="K1167" i="2"/>
  <c r="L1167" i="2"/>
  <c r="M1167" i="2"/>
  <c r="K1673" i="2"/>
  <c r="M1673" i="2"/>
  <c r="L1673" i="2"/>
  <c r="K253" i="2"/>
  <c r="L253" i="2"/>
  <c r="M253" i="2"/>
  <c r="K792" i="2"/>
  <c r="L792" i="2"/>
  <c r="M792" i="2"/>
  <c r="K1369" i="2"/>
  <c r="M1369" i="2"/>
  <c r="L1369" i="2"/>
  <c r="K1199" i="2"/>
  <c r="L1199" i="2"/>
  <c r="M1199" i="2"/>
  <c r="K49" i="2"/>
  <c r="M49" i="2"/>
  <c r="K661" i="2"/>
  <c r="M661" i="2"/>
  <c r="K766" i="2"/>
  <c r="L766" i="2"/>
  <c r="K822" i="2"/>
  <c r="L822" i="2"/>
  <c r="M822" i="2"/>
  <c r="K918" i="2"/>
  <c r="M918" i="2"/>
  <c r="K1158" i="2"/>
  <c r="M1158" i="2"/>
  <c r="K1274" i="2"/>
  <c r="M1274" i="2"/>
  <c r="K1330" i="2"/>
  <c r="M1330" i="2"/>
  <c r="L1330" i="2"/>
  <c r="K1426" i="2"/>
  <c r="M1426" i="2"/>
  <c r="K1664" i="2"/>
  <c r="L1664" i="2"/>
  <c r="K725" i="2"/>
  <c r="M725" i="2"/>
  <c r="K1085" i="2"/>
  <c r="L1085" i="2"/>
  <c r="M1085" i="2"/>
  <c r="K332" i="2"/>
  <c r="L332" i="2"/>
  <c r="M332" i="2"/>
  <c r="K482" i="2"/>
  <c r="L482" i="2"/>
  <c r="M482" i="2"/>
  <c r="K535" i="2"/>
  <c r="L535" i="2"/>
  <c r="M535" i="2"/>
  <c r="K615" i="2"/>
  <c r="L615" i="2"/>
  <c r="M615" i="2"/>
  <c r="K1103" i="2"/>
  <c r="L1103" i="2"/>
  <c r="M1103" i="2"/>
  <c r="K1610" i="2"/>
  <c r="L1610" i="2"/>
  <c r="M1610" i="2"/>
  <c r="K126" i="2"/>
  <c r="L126" i="2"/>
  <c r="M126" i="2"/>
  <c r="K190" i="2"/>
  <c r="L190" i="2"/>
  <c r="M190" i="2"/>
  <c r="K894" i="2"/>
  <c r="L894" i="2"/>
  <c r="K1458" i="2"/>
  <c r="L1458" i="2"/>
  <c r="M1458" i="2"/>
  <c r="K773" i="2"/>
  <c r="L773" i="2"/>
  <c r="K236" i="2"/>
  <c r="L236" i="2"/>
  <c r="M236" i="2"/>
  <c r="K33" i="2"/>
  <c r="L33" i="2"/>
  <c r="K60" i="2"/>
  <c r="M60" i="2"/>
  <c r="K116" i="2"/>
  <c r="M116" i="2"/>
  <c r="K172" i="2"/>
  <c r="M172" i="2"/>
  <c r="K228" i="2"/>
  <c r="L228" i="2"/>
  <c r="K283" i="2"/>
  <c r="L283" i="2"/>
  <c r="K315" i="2"/>
  <c r="M315" i="2"/>
  <c r="K371" i="2"/>
  <c r="M371" i="2"/>
  <c r="K409" i="2"/>
  <c r="M409" i="2"/>
  <c r="K465" i="2"/>
  <c r="L465" i="2"/>
  <c r="K517" i="2"/>
  <c r="L517" i="2"/>
  <c r="K542" i="2"/>
  <c r="M542" i="2"/>
  <c r="L661" i="2"/>
  <c r="K710" i="2"/>
  <c r="M710" i="2"/>
  <c r="M766" i="2"/>
  <c r="K830" i="2"/>
  <c r="L830" i="2"/>
  <c r="K886" i="2"/>
  <c r="L886" i="2"/>
  <c r="M886" i="2"/>
  <c r="L918" i="2"/>
  <c r="K982" i="2"/>
  <c r="M982" i="2"/>
  <c r="L1158" i="2"/>
  <c r="K1218" i="2"/>
  <c r="M1218" i="2"/>
  <c r="L1274" i="2"/>
  <c r="K1338" i="2"/>
  <c r="M1338" i="2"/>
  <c r="K1394" i="2"/>
  <c r="M1394" i="2"/>
  <c r="L1394" i="2"/>
  <c r="L1426" i="2"/>
  <c r="K1490" i="2"/>
  <c r="M1490" i="2"/>
  <c r="M1664" i="2"/>
  <c r="K1540" i="2"/>
  <c r="L1540" i="2"/>
  <c r="L725" i="2"/>
  <c r="K1133" i="2"/>
  <c r="L1133" i="2"/>
  <c r="K1489" i="2"/>
  <c r="L1489" i="2"/>
  <c r="M1489" i="2"/>
  <c r="K77" i="2"/>
  <c r="L77" i="2"/>
  <c r="M77" i="2"/>
  <c r="K141" i="2"/>
  <c r="L141" i="2"/>
  <c r="M141" i="2"/>
  <c r="K205" i="2"/>
  <c r="L205" i="2"/>
  <c r="M205" i="2"/>
  <c r="K418" i="2"/>
  <c r="L418" i="2"/>
  <c r="M418" i="2"/>
  <c r="K1039" i="2"/>
  <c r="L1039" i="2"/>
  <c r="M1039" i="2"/>
  <c r="K1546" i="2"/>
  <c r="L1546" i="2"/>
  <c r="M1546" i="2"/>
  <c r="K62" i="2"/>
  <c r="L62" i="2"/>
  <c r="M62" i="2"/>
  <c r="K561" i="2"/>
  <c r="M561" i="2"/>
  <c r="L561" i="2"/>
  <c r="K1128" i="2"/>
  <c r="M1128" i="2"/>
  <c r="L1128" i="2"/>
  <c r="K1340" i="2"/>
  <c r="L1340" i="2"/>
  <c r="M1340" i="2"/>
  <c r="K592" i="2"/>
  <c r="M592" i="2"/>
  <c r="K696" i="2"/>
  <c r="M696" i="2"/>
  <c r="K824" i="2"/>
  <c r="M824" i="2"/>
  <c r="K1016" i="2"/>
  <c r="M1016" i="2"/>
  <c r="K1072" i="2"/>
  <c r="L1072" i="2"/>
  <c r="M1072" i="2"/>
  <c r="K1188" i="2"/>
  <c r="M1188" i="2"/>
  <c r="K1404" i="2"/>
  <c r="L1404" i="2"/>
  <c r="K1579" i="2"/>
  <c r="M1579" i="2"/>
  <c r="L1579" i="2"/>
  <c r="K1277" i="2"/>
  <c r="L1277" i="2"/>
  <c r="K1005" i="2"/>
  <c r="M1005" i="2"/>
  <c r="K28" i="2"/>
  <c r="M28" i="2"/>
  <c r="K79" i="2"/>
  <c r="L79" i="2"/>
  <c r="M79" i="2"/>
  <c r="K761" i="2"/>
  <c r="M761" i="2"/>
  <c r="L761" i="2"/>
  <c r="K1620" i="2"/>
  <c r="M1620" i="2"/>
  <c r="L1620" i="2"/>
  <c r="K587" i="2"/>
  <c r="L587" i="2"/>
  <c r="M587" i="2"/>
  <c r="K634" i="2"/>
  <c r="M634" i="2"/>
  <c r="L634" i="2"/>
  <c r="K1171" i="2"/>
  <c r="L1171" i="2"/>
  <c r="M1171" i="2"/>
  <c r="K1400" i="2"/>
  <c r="M1400" i="2"/>
  <c r="L1400" i="2"/>
  <c r="M268" i="2"/>
  <c r="M396" i="2"/>
  <c r="M442" i="2"/>
  <c r="M502" i="2"/>
  <c r="M559" i="2"/>
  <c r="M576" i="2"/>
  <c r="M679" i="2"/>
  <c r="M743" i="2"/>
  <c r="M807" i="2"/>
  <c r="M871" i="2"/>
  <c r="M935" i="2"/>
  <c r="M999" i="2"/>
  <c r="M1063" i="2"/>
  <c r="M1127" i="2"/>
  <c r="M1187" i="2"/>
  <c r="M1251" i="2"/>
  <c r="M1315" i="2"/>
  <c r="M1379" i="2"/>
  <c r="M1443" i="2"/>
  <c r="M1507" i="2"/>
  <c r="M1570" i="2"/>
  <c r="L1633" i="2"/>
  <c r="M1285" i="2"/>
  <c r="M1413" i="2"/>
  <c r="L1635" i="2"/>
  <c r="M941" i="2"/>
  <c r="M1345" i="2"/>
  <c r="M27" i="2"/>
  <c r="M86" i="2"/>
  <c r="M150" i="2"/>
  <c r="M214" i="2"/>
  <c r="M277" i="2"/>
  <c r="M341" i="2"/>
  <c r="L451" i="2"/>
  <c r="L511" i="2"/>
  <c r="K569" i="2"/>
  <c r="M569" i="2"/>
  <c r="L592" i="2"/>
  <c r="L696" i="2"/>
  <c r="K800" i="2"/>
  <c r="L800" i="2"/>
  <c r="L824" i="2"/>
  <c r="K928" i="2"/>
  <c r="L928" i="2"/>
  <c r="K960" i="2"/>
  <c r="M960" i="2"/>
  <c r="L1016" i="2"/>
  <c r="K1080" i="2"/>
  <c r="M1080" i="2"/>
  <c r="K1136" i="2"/>
  <c r="M1136" i="2"/>
  <c r="L1136" i="2"/>
  <c r="L1188" i="2"/>
  <c r="K1252" i="2"/>
  <c r="M1252" i="2"/>
  <c r="M1404" i="2"/>
  <c r="K1468" i="2"/>
  <c r="L1468" i="2"/>
  <c r="K1587" i="2"/>
  <c r="L1587" i="2"/>
  <c r="K1642" i="2"/>
  <c r="M1642" i="2"/>
  <c r="L1642" i="2"/>
  <c r="M1277" i="2"/>
  <c r="K1405" i="2"/>
  <c r="L1405" i="2"/>
  <c r="L1005" i="2"/>
  <c r="K1417" i="2"/>
  <c r="M1417" i="2"/>
  <c r="L28" i="2"/>
  <c r="K87" i="2"/>
  <c r="M87" i="2"/>
  <c r="K143" i="2"/>
  <c r="L143" i="2"/>
  <c r="M143" i="2"/>
  <c r="K697" i="2"/>
  <c r="M697" i="2"/>
  <c r="L697" i="2"/>
  <c r="K1205" i="2"/>
  <c r="L1205" i="2"/>
  <c r="M1205" i="2"/>
  <c r="K194" i="2"/>
  <c r="L194" i="2"/>
  <c r="M194" i="2"/>
  <c r="K1116" i="2"/>
  <c r="M1116" i="2"/>
  <c r="L1116" i="2"/>
  <c r="L396" i="2"/>
  <c r="L442" i="2"/>
  <c r="L679" i="2"/>
  <c r="L743" i="2"/>
  <c r="L807" i="2"/>
  <c r="L871" i="2"/>
  <c r="L935" i="2"/>
  <c r="L999" i="2"/>
  <c r="L1063" i="2"/>
  <c r="L1127" i="2"/>
  <c r="L1187" i="2"/>
  <c r="L1251" i="2"/>
  <c r="L1315" i="2"/>
  <c r="L1379" i="2"/>
  <c r="L1443" i="2"/>
  <c r="L1507" i="2"/>
  <c r="L1570" i="2"/>
  <c r="M1633" i="2"/>
  <c r="L1285" i="2"/>
  <c r="L1413" i="2"/>
  <c r="M1635" i="2"/>
  <c r="L941" i="2"/>
  <c r="L1345" i="2"/>
  <c r="L27" i="2"/>
  <c r="L86" i="2"/>
  <c r="L150" i="2"/>
  <c r="L214" i="2"/>
  <c r="L277" i="2"/>
  <c r="L341" i="2"/>
  <c r="M451" i="2"/>
  <c r="M511" i="2"/>
  <c r="K639" i="2"/>
  <c r="M639" i="2"/>
  <c r="K752" i="2"/>
  <c r="M752" i="2"/>
  <c r="K880" i="2"/>
  <c r="M880" i="2"/>
  <c r="K1024" i="2"/>
  <c r="M1024" i="2"/>
  <c r="K1144" i="2"/>
  <c r="L1144" i="2"/>
  <c r="K1196" i="2"/>
  <c r="M1196" i="2"/>
  <c r="L1196" i="2"/>
  <c r="K1316" i="2"/>
  <c r="M1316" i="2"/>
  <c r="K1531" i="2"/>
  <c r="L1531" i="2"/>
  <c r="K1650" i="2"/>
  <c r="L1650" i="2"/>
  <c r="K1293" i="2"/>
  <c r="L1293" i="2"/>
  <c r="M1293" i="2"/>
  <c r="K1588" i="2"/>
  <c r="M1588" i="2"/>
  <c r="K36" i="2"/>
  <c r="M36" i="2"/>
  <c r="K151" i="2"/>
  <c r="M151" i="2"/>
  <c r="K207" i="2"/>
  <c r="L207" i="2"/>
  <c r="M207" i="2"/>
  <c r="K270" i="2"/>
  <c r="L270" i="2"/>
  <c r="M270" i="2"/>
  <c r="K334" i="2"/>
  <c r="L334" i="2"/>
  <c r="M334" i="2"/>
  <c r="K398" i="2"/>
  <c r="L398" i="2"/>
  <c r="M398" i="2"/>
  <c r="K444" i="2"/>
  <c r="L444" i="2"/>
  <c r="M444" i="2"/>
  <c r="K504" i="2"/>
  <c r="L504" i="2"/>
  <c r="M504" i="2"/>
  <c r="K648" i="2"/>
  <c r="M648" i="2"/>
  <c r="L648" i="2"/>
  <c r="K1145" i="2"/>
  <c r="L1145" i="2"/>
  <c r="M1145" i="2"/>
  <c r="K1289" i="2"/>
  <c r="M1289" i="2"/>
  <c r="L1289" i="2"/>
  <c r="K162" i="2"/>
  <c r="L162" i="2"/>
  <c r="M162" i="2"/>
  <c r="K1084" i="2"/>
  <c r="L1084" i="2"/>
  <c r="M1084" i="2"/>
  <c r="L268" i="2"/>
  <c r="L25" i="2"/>
  <c r="L84" i="2"/>
  <c r="L148" i="2"/>
  <c r="L212" i="2"/>
  <c r="L275" i="2"/>
  <c r="L339" i="2"/>
  <c r="L449" i="2"/>
  <c r="L509" i="2"/>
  <c r="L582" i="2"/>
  <c r="L637" i="2"/>
  <c r="L686" i="2"/>
  <c r="L750" i="2"/>
  <c r="L814" i="2"/>
  <c r="L878" i="2"/>
  <c r="L942" i="2"/>
  <c r="L1006" i="2"/>
  <c r="L1070" i="2"/>
  <c r="L1134" i="2"/>
  <c r="L1194" i="2"/>
  <c r="M1258" i="2"/>
  <c r="M1322" i="2"/>
  <c r="M1386" i="2"/>
  <c r="L1450" i="2"/>
  <c r="L1514" i="2"/>
  <c r="M1577" i="2"/>
  <c r="M1640" i="2"/>
  <c r="L1453" i="2"/>
  <c r="L1683" i="2"/>
  <c r="L1029" i="2"/>
  <c r="L1441" i="2"/>
  <c r="L42" i="2"/>
  <c r="L101" i="2"/>
  <c r="M125" i="2"/>
  <c r="L165" i="2"/>
  <c r="M189" i="2"/>
  <c r="M252" i="2"/>
  <c r="L292" i="2"/>
  <c r="M316" i="2"/>
  <c r="L356" i="2"/>
  <c r="M380" i="2"/>
  <c r="L402" i="2"/>
  <c r="M426" i="2"/>
  <c r="L466" i="2"/>
  <c r="L526" i="2"/>
  <c r="M543" i="2"/>
  <c r="M560" i="2"/>
  <c r="L599" i="2"/>
  <c r="M623" i="2"/>
  <c r="L654" i="2"/>
  <c r="L703" i="2"/>
  <c r="M727" i="2"/>
  <c r="L767" i="2"/>
  <c r="M791" i="2"/>
  <c r="L831" i="2"/>
  <c r="M855" i="2"/>
  <c r="L895" i="2"/>
  <c r="M919" i="2"/>
  <c r="L959" i="2"/>
  <c r="M983" i="2"/>
  <c r="L1023" i="2"/>
  <c r="M1047" i="2"/>
  <c r="L1087" i="2"/>
  <c r="M1111" i="2"/>
  <c r="L1151" i="2"/>
  <c r="M1175" i="2"/>
  <c r="L1211" i="2"/>
  <c r="M1235" i="2"/>
  <c r="L1275" i="2"/>
  <c r="M1299" i="2"/>
  <c r="L1339" i="2"/>
  <c r="M1363" i="2"/>
  <c r="L1403" i="2"/>
  <c r="M1427" i="2"/>
  <c r="L1467" i="2"/>
  <c r="M1491" i="2"/>
  <c r="L1530" i="2"/>
  <c r="M1554" i="2"/>
  <c r="L1594" i="2"/>
  <c r="M1618" i="2"/>
  <c r="M1657" i="2"/>
  <c r="M1681" i="2"/>
  <c r="L1333" i="2"/>
  <c r="M1381" i="2"/>
  <c r="L1493" i="2"/>
  <c r="L1580" i="2"/>
  <c r="M693" i="2"/>
  <c r="L837" i="2"/>
  <c r="L1093" i="2"/>
  <c r="M1249" i="2"/>
  <c r="L1505" i="2"/>
  <c r="L1663" i="2"/>
  <c r="L51" i="2"/>
  <c r="M70" i="2"/>
  <c r="L110" i="2"/>
  <c r="M134" i="2"/>
  <c r="M198" i="2"/>
  <c r="M261" i="2"/>
  <c r="M325" i="2"/>
  <c r="L389" i="2"/>
  <c r="L435" i="2"/>
  <c r="L495" i="2"/>
  <c r="L552" i="2"/>
  <c r="M600" i="2"/>
  <c r="K624" i="2"/>
  <c r="L624" i="2"/>
  <c r="L639" i="2"/>
  <c r="M704" i="2"/>
  <c r="K728" i="2"/>
  <c r="L728" i="2"/>
  <c r="L752" i="2"/>
  <c r="M832" i="2"/>
  <c r="K856" i="2"/>
  <c r="L856" i="2"/>
  <c r="L880" i="2"/>
  <c r="K936" i="2"/>
  <c r="L936" i="2"/>
  <c r="L1024" i="2"/>
  <c r="K1088" i="2"/>
  <c r="M1088" i="2"/>
  <c r="M1144" i="2"/>
  <c r="K1204" i="2"/>
  <c r="L1204" i="2"/>
  <c r="K1260" i="2"/>
  <c r="M1260" i="2"/>
  <c r="L1260" i="2"/>
  <c r="L1316" i="2"/>
  <c r="K1380" i="2"/>
  <c r="M1380" i="2"/>
  <c r="M1531" i="2"/>
  <c r="K1595" i="2"/>
  <c r="L1595" i="2"/>
  <c r="M1650" i="2"/>
  <c r="K1309" i="2"/>
  <c r="M1309" i="2"/>
  <c r="K1421" i="2"/>
  <c r="L1421" i="2"/>
  <c r="M1421" i="2"/>
  <c r="L1588" i="2"/>
  <c r="K853" i="2"/>
  <c r="L853" i="2"/>
  <c r="L36" i="2"/>
  <c r="K95" i="2"/>
  <c r="M95" i="2"/>
  <c r="L151" i="2"/>
  <c r="K215" i="2"/>
  <c r="M215" i="2"/>
  <c r="L215" i="2"/>
  <c r="K278" i="2"/>
  <c r="M278" i="2"/>
  <c r="L278" i="2"/>
  <c r="K342" i="2"/>
  <c r="M342" i="2"/>
  <c r="L342" i="2"/>
  <c r="K452" i="2"/>
  <c r="M452" i="2"/>
  <c r="L452" i="2"/>
  <c r="K593" i="2"/>
  <c r="M593" i="2"/>
  <c r="L593" i="2"/>
  <c r="K1081" i="2"/>
  <c r="L1081" i="2"/>
  <c r="M1081" i="2"/>
  <c r="K247" i="2"/>
  <c r="L247" i="2"/>
  <c r="M247" i="2"/>
  <c r="K311" i="2"/>
  <c r="L311" i="2"/>
  <c r="M311" i="2"/>
  <c r="K375" i="2"/>
  <c r="L375" i="2"/>
  <c r="M375" i="2"/>
  <c r="K421" i="2"/>
  <c r="L421" i="2"/>
  <c r="M421" i="2"/>
  <c r="K485" i="2"/>
  <c r="L485" i="2"/>
  <c r="M485" i="2"/>
  <c r="K538" i="2"/>
  <c r="L538" i="2"/>
  <c r="M538" i="2"/>
  <c r="K618" i="2"/>
  <c r="L618" i="2"/>
  <c r="M618" i="2"/>
  <c r="K673" i="2"/>
  <c r="L673" i="2"/>
  <c r="M673" i="2"/>
  <c r="K722" i="2"/>
  <c r="L722" i="2"/>
  <c r="M722" i="2"/>
  <c r="K786" i="2"/>
  <c r="L786" i="2"/>
  <c r="M786" i="2"/>
  <c r="K850" i="2"/>
  <c r="L850" i="2"/>
  <c r="M850" i="2"/>
  <c r="K914" i="2"/>
  <c r="L914" i="2"/>
  <c r="M914" i="2"/>
  <c r="K978" i="2"/>
  <c r="L978" i="2"/>
  <c r="M978" i="2"/>
  <c r="K1042" i="2"/>
  <c r="L1042" i="2"/>
  <c r="M1042" i="2"/>
  <c r="K917" i="2"/>
  <c r="L917" i="2"/>
  <c r="M917" i="2"/>
  <c r="K209" i="2"/>
  <c r="M209" i="2"/>
  <c r="L209" i="2"/>
  <c r="K860" i="2"/>
  <c r="L860" i="2"/>
  <c r="M860" i="2"/>
  <c r="K647" i="2"/>
  <c r="M647" i="2"/>
  <c r="K760" i="2"/>
  <c r="M760" i="2"/>
  <c r="K888" i="2"/>
  <c r="M888" i="2"/>
  <c r="K1152" i="2"/>
  <c r="L1152" i="2"/>
  <c r="K1268" i="2"/>
  <c r="L1268" i="2"/>
  <c r="K1324" i="2"/>
  <c r="M1324" i="2"/>
  <c r="L1324" i="2"/>
  <c r="K1444" i="2"/>
  <c r="M1444" i="2"/>
  <c r="K1658" i="2"/>
  <c r="L1658" i="2"/>
  <c r="K1445" i="2"/>
  <c r="M1445" i="2"/>
  <c r="K1612" i="2"/>
  <c r="M1612" i="2"/>
  <c r="L1612" i="2"/>
  <c r="K1257" i="2"/>
  <c r="L1257" i="2"/>
  <c r="K159" i="2"/>
  <c r="M159" i="2"/>
  <c r="K223" i="2"/>
  <c r="M223" i="2"/>
  <c r="K286" i="2"/>
  <c r="M286" i="2"/>
  <c r="K350" i="2"/>
  <c r="M350" i="2"/>
  <c r="K460" i="2"/>
  <c r="M460" i="2"/>
  <c r="K520" i="2"/>
  <c r="M520" i="2"/>
  <c r="K1017" i="2"/>
  <c r="L1017" i="2"/>
  <c r="M1017" i="2"/>
  <c r="K184" i="2"/>
  <c r="L184" i="2"/>
  <c r="M184" i="2"/>
  <c r="K153" i="2"/>
  <c r="L153" i="2"/>
  <c r="M153" i="2"/>
  <c r="K446" i="2"/>
  <c r="M446" i="2"/>
  <c r="L446" i="2"/>
  <c r="K819" i="2"/>
  <c r="L819" i="2"/>
  <c r="M819" i="2"/>
  <c r="K875" i="2"/>
  <c r="M875" i="2"/>
  <c r="L875" i="2"/>
  <c r="K440" i="2"/>
  <c r="L440" i="2"/>
  <c r="M440" i="2"/>
  <c r="K828" i="2"/>
  <c r="L828" i="2"/>
  <c r="M828" i="2"/>
  <c r="M364" i="2"/>
  <c r="M410" i="2"/>
  <c r="M474" i="2"/>
  <c r="M534" i="2"/>
  <c r="M607" i="2"/>
  <c r="M662" i="2"/>
  <c r="M711" i="2"/>
  <c r="M775" i="2"/>
  <c r="M839" i="2"/>
  <c r="M903" i="2"/>
  <c r="M967" i="2"/>
  <c r="M1031" i="2"/>
  <c r="M1095" i="2"/>
  <c r="M1159" i="2"/>
  <c r="M1219" i="2"/>
  <c r="M1283" i="2"/>
  <c r="M1347" i="2"/>
  <c r="M1411" i="2"/>
  <c r="M1475" i="2"/>
  <c r="M1538" i="2"/>
  <c r="M1602" i="2"/>
  <c r="L1665" i="2"/>
  <c r="M1349" i="2"/>
  <c r="M1524" i="2"/>
  <c r="L749" i="2"/>
  <c r="M1149" i="2"/>
  <c r="L1560" i="2"/>
  <c r="M54" i="2"/>
  <c r="M118" i="2"/>
  <c r="M182" i="2"/>
  <c r="L222" i="2"/>
  <c r="M245" i="2"/>
  <c r="L285" i="2"/>
  <c r="M309" i="2"/>
  <c r="M349" i="2"/>
  <c r="L373" i="2"/>
  <c r="L419" i="2"/>
  <c r="M459" i="2"/>
  <c r="L483" i="2"/>
  <c r="M519" i="2"/>
  <c r="L536" i="2"/>
  <c r="L577" i="2"/>
  <c r="K632" i="2"/>
  <c r="L632" i="2"/>
  <c r="L647" i="2"/>
  <c r="L680" i="2"/>
  <c r="K736" i="2"/>
  <c r="L736" i="2"/>
  <c r="L760" i="2"/>
  <c r="L808" i="2"/>
  <c r="K864" i="2"/>
  <c r="L864" i="2"/>
  <c r="L888" i="2"/>
  <c r="K944" i="2"/>
  <c r="M944" i="2"/>
  <c r="K1000" i="2"/>
  <c r="L1000" i="2"/>
  <c r="M1152" i="2"/>
  <c r="K1212" i="2"/>
  <c r="L1212" i="2"/>
  <c r="M1268" i="2"/>
  <c r="K1332" i="2"/>
  <c r="L1332" i="2"/>
  <c r="K1388" i="2"/>
  <c r="M1388" i="2"/>
  <c r="L1388" i="2"/>
  <c r="L1444" i="2"/>
  <c r="K1508" i="2"/>
  <c r="M1508" i="2"/>
  <c r="M1658" i="2"/>
  <c r="K1325" i="2"/>
  <c r="M1325" i="2"/>
  <c r="L1445" i="2"/>
  <c r="K1643" i="2"/>
  <c r="L1643" i="2"/>
  <c r="K901" i="2"/>
  <c r="L901" i="2"/>
  <c r="M901" i="2"/>
  <c r="M1257" i="2"/>
  <c r="K1671" i="2"/>
  <c r="M1671" i="2"/>
  <c r="L159" i="2"/>
  <c r="L223" i="2"/>
  <c r="L286" i="2"/>
  <c r="L350" i="2"/>
  <c r="L460" i="2"/>
  <c r="L520" i="2"/>
  <c r="K953" i="2"/>
  <c r="L953" i="2"/>
  <c r="M953" i="2"/>
  <c r="K120" i="2"/>
  <c r="L120" i="2"/>
  <c r="M120" i="2"/>
  <c r="K1677" i="2"/>
  <c r="L1677" i="2"/>
  <c r="M1677" i="2"/>
  <c r="K628" i="2"/>
  <c r="L628" i="2"/>
  <c r="M628" i="2"/>
  <c r="M614" i="2"/>
  <c r="M669" i="2"/>
  <c r="M718" i="2"/>
  <c r="M782" i="2"/>
  <c r="M846" i="2"/>
  <c r="M910" i="2"/>
  <c r="M974" i="2"/>
  <c r="M1038" i="2"/>
  <c r="M1102" i="2"/>
  <c r="M1166" i="2"/>
  <c r="M1226" i="2"/>
  <c r="L1290" i="2"/>
  <c r="L1354" i="2"/>
  <c r="M1418" i="2"/>
  <c r="M1482" i="2"/>
  <c r="L1545" i="2"/>
  <c r="L1609" i="2"/>
  <c r="L1672" i="2"/>
  <c r="L1564" i="2"/>
  <c r="L829" i="2"/>
  <c r="M1233" i="2"/>
  <c r="L1639" i="2"/>
  <c r="M69" i="2"/>
  <c r="M133" i="2"/>
  <c r="M197" i="2"/>
  <c r="M260" i="2"/>
  <c r="M324" i="2"/>
  <c r="L364" i="2"/>
  <c r="M388" i="2"/>
  <c r="L410" i="2"/>
  <c r="M434" i="2"/>
  <c r="L474" i="2"/>
  <c r="M494" i="2"/>
  <c r="L534" i="2"/>
  <c r="M551" i="2"/>
  <c r="M568" i="2"/>
  <c r="L607" i="2"/>
  <c r="M631" i="2"/>
  <c r="L662" i="2"/>
  <c r="L711" i="2"/>
  <c r="M735" i="2"/>
  <c r="L775" i="2"/>
  <c r="M799" i="2"/>
  <c r="L839" i="2"/>
  <c r="M863" i="2"/>
  <c r="L903" i="2"/>
  <c r="M927" i="2"/>
  <c r="L967" i="2"/>
  <c r="M991" i="2"/>
  <c r="L1031" i="2"/>
  <c r="M1055" i="2"/>
  <c r="L1095" i="2"/>
  <c r="M1119" i="2"/>
  <c r="L1159" i="2"/>
  <c r="M1179" i="2"/>
  <c r="L1219" i="2"/>
  <c r="M1243" i="2"/>
  <c r="L1283" i="2"/>
  <c r="M1307" i="2"/>
  <c r="L1347" i="2"/>
  <c r="M1371" i="2"/>
  <c r="L1411" i="2"/>
  <c r="M1435" i="2"/>
  <c r="L1475" i="2"/>
  <c r="M1499" i="2"/>
  <c r="L1538" i="2"/>
  <c r="M1562" i="2"/>
  <c r="L1602" i="2"/>
  <c r="L1625" i="2"/>
  <c r="M1665" i="2"/>
  <c r="M1237" i="2"/>
  <c r="L1349" i="2"/>
  <c r="M1397" i="2"/>
  <c r="L1524" i="2"/>
  <c r="L1604" i="2"/>
  <c r="M749" i="2"/>
  <c r="M893" i="2"/>
  <c r="L1149" i="2"/>
  <c r="M1305" i="2"/>
  <c r="M1560" i="2"/>
  <c r="M16" i="2"/>
  <c r="L54" i="2"/>
  <c r="M78" i="2"/>
  <c r="L118" i="2"/>
  <c r="M142" i="2"/>
  <c r="L182" i="2"/>
  <c r="M206" i="2"/>
  <c r="L245" i="2"/>
  <c r="M269" i="2"/>
  <c r="L309" i="2"/>
  <c r="M333" i="2"/>
  <c r="M373" i="2"/>
  <c r="L397" i="2"/>
  <c r="M419" i="2"/>
  <c r="L443" i="2"/>
  <c r="M483" i="2"/>
  <c r="L503" i="2"/>
  <c r="M536" i="2"/>
  <c r="K584" i="2"/>
  <c r="M584" i="2"/>
  <c r="M632" i="2"/>
  <c r="K688" i="2"/>
  <c r="M688" i="2"/>
  <c r="M736" i="2"/>
  <c r="K816" i="2"/>
  <c r="M816" i="2"/>
  <c r="M864" i="2"/>
  <c r="L944" i="2"/>
  <c r="M1000" i="2"/>
  <c r="K1064" i="2"/>
  <c r="L1064" i="2"/>
  <c r="M1212" i="2"/>
  <c r="K1276" i="2"/>
  <c r="L1276" i="2"/>
  <c r="M1332" i="2"/>
  <c r="K1396" i="2"/>
  <c r="L1396" i="2"/>
  <c r="K1452" i="2"/>
  <c r="M1452" i="2"/>
  <c r="L1452" i="2"/>
  <c r="L1508" i="2"/>
  <c r="K1571" i="2"/>
  <c r="M1571" i="2"/>
  <c r="L1325" i="2"/>
  <c r="K1461" i="2"/>
  <c r="M1461" i="2"/>
  <c r="M1643" i="2"/>
  <c r="K957" i="2"/>
  <c r="M957" i="2"/>
  <c r="K1313" i="2"/>
  <c r="L1313" i="2"/>
  <c r="M1313" i="2"/>
  <c r="L1671" i="2"/>
  <c r="K71" i="2"/>
  <c r="L71" i="2"/>
  <c r="K889" i="2"/>
  <c r="L889" i="2"/>
  <c r="M889" i="2"/>
  <c r="K56" i="2"/>
  <c r="L56" i="2"/>
  <c r="M56" i="2"/>
  <c r="K596" i="2"/>
  <c r="L596" i="2"/>
  <c r="M596" i="2"/>
  <c r="L512" i="2"/>
  <c r="M585" i="2"/>
  <c r="M640" i="2"/>
  <c r="M689" i="2"/>
  <c r="M753" i="2"/>
  <c r="M817" i="2"/>
  <c r="L881" i="2"/>
  <c r="L945" i="2"/>
  <c r="L1009" i="2"/>
  <c r="L1073" i="2"/>
  <c r="L1137" i="2"/>
  <c r="L1197" i="2"/>
  <c r="M1572" i="2"/>
  <c r="L1273" i="2"/>
  <c r="L112" i="2"/>
  <c r="L176" i="2"/>
  <c r="L239" i="2"/>
  <c r="K1114" i="2"/>
  <c r="L1114" i="2"/>
  <c r="K1138" i="2"/>
  <c r="M1138" i="2"/>
  <c r="K1238" i="2"/>
  <c r="L1238" i="2"/>
  <c r="K1262" i="2"/>
  <c r="L1262" i="2"/>
  <c r="K1366" i="2"/>
  <c r="M1366" i="2"/>
  <c r="K1390" i="2"/>
  <c r="L1390" i="2"/>
  <c r="K1494" i="2"/>
  <c r="L1494" i="2"/>
  <c r="K1518" i="2"/>
  <c r="M1518" i="2"/>
  <c r="K1621" i="2"/>
  <c r="M1621" i="2"/>
  <c r="K1644" i="2"/>
  <c r="L1644" i="2"/>
  <c r="K717" i="2"/>
  <c r="M717" i="2"/>
  <c r="K65" i="2"/>
  <c r="L65" i="2"/>
  <c r="K121" i="2"/>
  <c r="L121" i="2"/>
  <c r="K320" i="2"/>
  <c r="L320" i="2"/>
  <c r="K376" i="2"/>
  <c r="L376" i="2"/>
  <c r="K547" i="2"/>
  <c r="L547" i="2"/>
  <c r="K731" i="2"/>
  <c r="L731" i="2"/>
  <c r="K787" i="2"/>
  <c r="L787" i="2"/>
  <c r="K1107" i="2"/>
  <c r="L1107" i="2"/>
  <c r="K1139" i="2"/>
  <c r="L1139" i="2"/>
  <c r="M1139" i="2"/>
  <c r="K1191" i="2"/>
  <c r="L1191" i="2"/>
  <c r="M1191" i="2"/>
  <c r="K1614" i="2"/>
  <c r="L1614" i="2"/>
  <c r="K1645" i="2"/>
  <c r="M1645" i="2"/>
  <c r="L1645" i="2"/>
  <c r="K416" i="2"/>
  <c r="L416" i="2"/>
  <c r="M416" i="2"/>
  <c r="K186" i="2"/>
  <c r="L186" i="2"/>
  <c r="M186" i="2"/>
  <c r="K423" i="2"/>
  <c r="M423" i="2"/>
  <c r="L423" i="2"/>
  <c r="K620" i="2"/>
  <c r="L620" i="2"/>
  <c r="M620" i="2"/>
  <c r="K852" i="2"/>
  <c r="L852" i="2"/>
  <c r="M852" i="2"/>
  <c r="K1108" i="2"/>
  <c r="L1108" i="2"/>
  <c r="M1108" i="2"/>
  <c r="K1336" i="2"/>
  <c r="M1336" i="2"/>
  <c r="L1336" i="2"/>
  <c r="L199" i="2"/>
  <c r="L262" i="2"/>
  <c r="L326" i="2"/>
  <c r="L390" i="2"/>
  <c r="L436" i="2"/>
  <c r="L496" i="2"/>
  <c r="L553" i="2"/>
  <c r="L570" i="2"/>
  <c r="M737" i="2"/>
  <c r="M801" i="2"/>
  <c r="L865" i="2"/>
  <c r="L929" i="2"/>
  <c r="L993" i="2"/>
  <c r="L1057" i="2"/>
  <c r="L1121" i="2"/>
  <c r="L1181" i="2"/>
  <c r="L1261" i="2"/>
  <c r="L1069" i="2"/>
  <c r="L37" i="2"/>
  <c r="L96" i="2"/>
  <c r="L160" i="2"/>
  <c r="L224" i="2"/>
  <c r="L287" i="2"/>
  <c r="L351" i="2"/>
  <c r="L461" i="2"/>
  <c r="L521" i="2"/>
  <c r="L594" i="2"/>
  <c r="L649" i="2"/>
  <c r="L698" i="2"/>
  <c r="L762" i="2"/>
  <c r="L826" i="2"/>
  <c r="L890" i="2"/>
  <c r="L954" i="2"/>
  <c r="L1018" i="2"/>
  <c r="L1090" i="2"/>
  <c r="K1146" i="2"/>
  <c r="L1146" i="2"/>
  <c r="K1170" i="2"/>
  <c r="M1170" i="2"/>
  <c r="L1214" i="2"/>
  <c r="K1270" i="2"/>
  <c r="M1270" i="2"/>
  <c r="K1294" i="2"/>
  <c r="L1294" i="2"/>
  <c r="M1342" i="2"/>
  <c r="K1398" i="2"/>
  <c r="M1398" i="2"/>
  <c r="K1422" i="2"/>
  <c r="M1422" i="2"/>
  <c r="L1470" i="2"/>
  <c r="K1525" i="2"/>
  <c r="L1525" i="2"/>
  <c r="K1549" i="2"/>
  <c r="L1549" i="2"/>
  <c r="M1597" i="2"/>
  <c r="K1652" i="2"/>
  <c r="M1652" i="2"/>
  <c r="M636" i="2"/>
  <c r="K765" i="2"/>
  <c r="M765" i="2"/>
  <c r="K1125" i="2"/>
  <c r="L1125" i="2"/>
  <c r="L97" i="2"/>
  <c r="K129" i="2"/>
  <c r="L129" i="2"/>
  <c r="K185" i="2"/>
  <c r="L185" i="2"/>
  <c r="L352" i="2"/>
  <c r="K384" i="2"/>
  <c r="L384" i="2"/>
  <c r="K422" i="2"/>
  <c r="L422" i="2"/>
  <c r="K564" i="2"/>
  <c r="L564" i="2"/>
  <c r="K619" i="2"/>
  <c r="L619" i="2"/>
  <c r="K795" i="2"/>
  <c r="L795" i="2"/>
  <c r="K851" i="2"/>
  <c r="L851" i="2"/>
  <c r="K1231" i="2"/>
  <c r="L1231" i="2"/>
  <c r="K1263" i="2"/>
  <c r="L1263" i="2"/>
  <c r="M1263" i="2"/>
  <c r="K1319" i="2"/>
  <c r="L1319" i="2"/>
  <c r="M1319" i="2"/>
  <c r="K532" i="2"/>
  <c r="L532" i="2"/>
  <c r="K574" i="2"/>
  <c r="M574" i="2"/>
  <c r="L574" i="2"/>
  <c r="K781" i="2"/>
  <c r="M781" i="2"/>
  <c r="L781" i="2"/>
  <c r="K249" i="2"/>
  <c r="L249" i="2"/>
  <c r="M249" i="2"/>
  <c r="K487" i="2"/>
  <c r="M487" i="2"/>
  <c r="L487" i="2"/>
  <c r="K916" i="2"/>
  <c r="L916" i="2"/>
  <c r="M916" i="2"/>
  <c r="K1172" i="2"/>
  <c r="M1172" i="2"/>
  <c r="L1172" i="2"/>
  <c r="K1464" i="2"/>
  <c r="M1464" i="2"/>
  <c r="L1464" i="2"/>
  <c r="K1321" i="2"/>
  <c r="L1321" i="2"/>
  <c r="M1321" i="2"/>
  <c r="K432" i="2"/>
  <c r="M432" i="2"/>
  <c r="K1337" i="2"/>
  <c r="L1337" i="2"/>
  <c r="M1337" i="2"/>
  <c r="K19" i="2"/>
  <c r="M19" i="2"/>
  <c r="K217" i="2"/>
  <c r="L217" i="2"/>
  <c r="M217" i="2"/>
  <c r="K272" i="2"/>
  <c r="M272" i="2"/>
  <c r="K454" i="2"/>
  <c r="L454" i="2"/>
  <c r="M454" i="2"/>
  <c r="K506" i="2"/>
  <c r="M506" i="2"/>
  <c r="K642" i="2"/>
  <c r="L642" i="2"/>
  <c r="M642" i="2"/>
  <c r="K683" i="2"/>
  <c r="M683" i="2"/>
  <c r="K883" i="2"/>
  <c r="L883" i="2"/>
  <c r="M883" i="2"/>
  <c r="K939" i="2"/>
  <c r="M939" i="2"/>
  <c r="K1295" i="2"/>
  <c r="L1295" i="2"/>
  <c r="K1327" i="2"/>
  <c r="L1327" i="2"/>
  <c r="M1327" i="2"/>
  <c r="K1383" i="2"/>
  <c r="L1383" i="2"/>
  <c r="M1383" i="2"/>
  <c r="K845" i="2"/>
  <c r="L845" i="2"/>
  <c r="M845" i="2"/>
  <c r="K1193" i="2"/>
  <c r="L1193" i="2"/>
  <c r="M1193" i="2"/>
  <c r="K226" i="2"/>
  <c r="L226" i="2"/>
  <c r="K257" i="2"/>
  <c r="L257" i="2"/>
  <c r="M257" i="2"/>
  <c r="K463" i="2"/>
  <c r="M463" i="2"/>
  <c r="K491" i="2"/>
  <c r="M491" i="2"/>
  <c r="L491" i="2"/>
  <c r="K651" i="2"/>
  <c r="L651" i="2"/>
  <c r="K892" i="2"/>
  <c r="L892" i="2"/>
  <c r="K924" i="2"/>
  <c r="L924" i="2"/>
  <c r="M924" i="2"/>
  <c r="K1148" i="2"/>
  <c r="M1148" i="2"/>
  <c r="K1176" i="2"/>
  <c r="M1176" i="2"/>
  <c r="L1176" i="2"/>
  <c r="K1527" i="2"/>
  <c r="M1527" i="2"/>
  <c r="L1527" i="2"/>
  <c r="K909" i="2"/>
  <c r="L909" i="2"/>
  <c r="M909" i="2"/>
  <c r="L920" i="2"/>
  <c r="L984" i="2"/>
  <c r="L1048" i="2"/>
  <c r="L1112" i="2"/>
  <c r="M1236" i="2"/>
  <c r="M1300" i="2"/>
  <c r="M1364" i="2"/>
  <c r="M1428" i="2"/>
  <c r="M1492" i="2"/>
  <c r="M1555" i="2"/>
  <c r="M1619" i="2"/>
  <c r="M1682" i="2"/>
  <c r="L1373" i="2"/>
  <c r="M1532" i="2"/>
  <c r="M757" i="2"/>
  <c r="L1165" i="2"/>
  <c r="M1568" i="2"/>
  <c r="L55" i="2"/>
  <c r="L119" i="2"/>
  <c r="L183" i="2"/>
  <c r="L246" i="2"/>
  <c r="L310" i="2"/>
  <c r="L374" i="2"/>
  <c r="L420" i="2"/>
  <c r="L484" i="2"/>
  <c r="L537" i="2"/>
  <c r="L578" i="2"/>
  <c r="M617" i="2"/>
  <c r="M672" i="2"/>
  <c r="L681" i="2"/>
  <c r="M721" i="2"/>
  <c r="L745" i="2"/>
  <c r="M785" i="2"/>
  <c r="L809" i="2"/>
  <c r="L849" i="2"/>
  <c r="M873" i="2"/>
  <c r="L913" i="2"/>
  <c r="M937" i="2"/>
  <c r="L977" i="2"/>
  <c r="M1001" i="2"/>
  <c r="L1041" i="2"/>
  <c r="M1065" i="2"/>
  <c r="L1105" i="2"/>
  <c r="M1129" i="2"/>
  <c r="L1169" i="2"/>
  <c r="M1189" i="2"/>
  <c r="L1245" i="2"/>
  <c r="M1509" i="2"/>
  <c r="M813" i="2"/>
  <c r="M1185" i="2"/>
  <c r="L18" i="2"/>
  <c r="M45" i="2"/>
  <c r="L80" i="2"/>
  <c r="M104" i="2"/>
  <c r="L144" i="2"/>
  <c r="M168" i="2"/>
  <c r="L208" i="2"/>
  <c r="M231" i="2"/>
  <c r="L271" i="2"/>
  <c r="M295" i="2"/>
  <c r="L335" i="2"/>
  <c r="M359" i="2"/>
  <c r="L399" i="2"/>
  <c r="M405" i="2"/>
  <c r="L445" i="2"/>
  <c r="M469" i="2"/>
  <c r="L505" i="2"/>
  <c r="M529" i="2"/>
  <c r="L579" i="2"/>
  <c r="M602" i="2"/>
  <c r="L633" i="2"/>
  <c r="M657" i="2"/>
  <c r="L682" i="2"/>
  <c r="M706" i="2"/>
  <c r="L746" i="2"/>
  <c r="M770" i="2"/>
  <c r="L810" i="2"/>
  <c r="M834" i="2"/>
  <c r="L874" i="2"/>
  <c r="M898" i="2"/>
  <c r="L938" i="2"/>
  <c r="M962" i="2"/>
  <c r="L1002" i="2"/>
  <c r="M1026" i="2"/>
  <c r="K1050" i="2"/>
  <c r="L1050" i="2"/>
  <c r="K1074" i="2"/>
  <c r="M1074" i="2"/>
  <c r="L1122" i="2"/>
  <c r="K1198" i="2"/>
  <c r="M1198" i="2"/>
  <c r="L1246" i="2"/>
  <c r="K1302" i="2"/>
  <c r="M1302" i="2"/>
  <c r="K1326" i="2"/>
  <c r="L1326" i="2"/>
  <c r="M1374" i="2"/>
  <c r="K1430" i="2"/>
  <c r="L1430" i="2"/>
  <c r="K1454" i="2"/>
  <c r="M1454" i="2"/>
  <c r="L1502" i="2"/>
  <c r="K1557" i="2"/>
  <c r="M1557" i="2"/>
  <c r="K1581" i="2"/>
  <c r="L1581" i="2"/>
  <c r="M1628" i="2"/>
  <c r="K1684" i="2"/>
  <c r="M1684" i="2"/>
  <c r="L432" i="2"/>
  <c r="L973" i="2"/>
  <c r="K1173" i="2"/>
  <c r="L1173" i="2"/>
  <c r="K1536" i="2"/>
  <c r="M1536" i="2"/>
  <c r="L19" i="2"/>
  <c r="L161" i="2"/>
  <c r="K193" i="2"/>
  <c r="L193" i="2"/>
  <c r="K248" i="2"/>
  <c r="L248" i="2"/>
  <c r="L272" i="2"/>
  <c r="K430" i="2"/>
  <c r="L430" i="2"/>
  <c r="K486" i="2"/>
  <c r="L486" i="2"/>
  <c r="L506" i="2"/>
  <c r="K627" i="2"/>
  <c r="L627" i="2"/>
  <c r="K674" i="2"/>
  <c r="L674" i="2"/>
  <c r="L683" i="2"/>
  <c r="K859" i="2"/>
  <c r="L859" i="2"/>
  <c r="K915" i="2"/>
  <c r="L915" i="2"/>
  <c r="L939" i="2"/>
  <c r="M1295" i="2"/>
  <c r="K1359" i="2"/>
  <c r="L1359" i="2"/>
  <c r="K1391" i="2"/>
  <c r="L1391" i="2"/>
  <c r="M1391" i="2"/>
  <c r="K1447" i="2"/>
  <c r="L1447" i="2"/>
  <c r="M1447" i="2"/>
  <c r="K1037" i="2"/>
  <c r="L1037" i="2"/>
  <c r="K1241" i="2"/>
  <c r="L1241" i="2"/>
  <c r="M1241" i="2"/>
  <c r="K1616" i="2"/>
  <c r="M1616" i="2"/>
  <c r="L1616" i="2"/>
  <c r="M226" i="2"/>
  <c r="K313" i="2"/>
  <c r="L313" i="2"/>
  <c r="M313" i="2"/>
  <c r="L463" i="2"/>
  <c r="K540" i="2"/>
  <c r="M540" i="2"/>
  <c r="L540" i="2"/>
  <c r="M651" i="2"/>
  <c r="K724" i="2"/>
  <c r="L724" i="2"/>
  <c r="M724" i="2"/>
  <c r="M892" i="2"/>
  <c r="K980" i="2"/>
  <c r="L980" i="2"/>
  <c r="M980" i="2"/>
  <c r="L1148" i="2"/>
  <c r="K1591" i="2"/>
  <c r="M1591" i="2"/>
  <c r="L1591" i="2"/>
  <c r="K621" i="2"/>
  <c r="M621" i="2"/>
  <c r="L621" i="2"/>
  <c r="M578" i="2"/>
  <c r="M681" i="2"/>
  <c r="M745" i="2"/>
  <c r="M809" i="2"/>
  <c r="L873" i="2"/>
  <c r="L937" i="2"/>
  <c r="L1001" i="2"/>
  <c r="L1065" i="2"/>
  <c r="L1129" i="2"/>
  <c r="L1189" i="2"/>
  <c r="L1509" i="2"/>
  <c r="L1185" i="2"/>
  <c r="L45" i="2"/>
  <c r="L104" i="2"/>
  <c r="L168" i="2"/>
  <c r="L231" i="2"/>
  <c r="L295" i="2"/>
  <c r="L359" i="2"/>
  <c r="L405" i="2"/>
  <c r="L469" i="2"/>
  <c r="L529" i="2"/>
  <c r="L602" i="2"/>
  <c r="L657" i="2"/>
  <c r="L706" i="2"/>
  <c r="L770" i="2"/>
  <c r="L834" i="2"/>
  <c r="L898" i="2"/>
  <c r="L962" i="2"/>
  <c r="L1026" i="2"/>
  <c r="K456" i="2"/>
  <c r="L456" i="2"/>
  <c r="M456" i="2"/>
  <c r="K566" i="2"/>
  <c r="M566" i="2"/>
  <c r="K30" i="2"/>
  <c r="L30" i="2"/>
  <c r="M30" i="2"/>
  <c r="K81" i="2"/>
  <c r="M81" i="2"/>
  <c r="K280" i="2"/>
  <c r="L280" i="2"/>
  <c r="M280" i="2"/>
  <c r="K336" i="2"/>
  <c r="M336" i="2"/>
  <c r="K514" i="2"/>
  <c r="L514" i="2"/>
  <c r="M514" i="2"/>
  <c r="K691" i="2"/>
  <c r="L691" i="2"/>
  <c r="M691" i="2"/>
  <c r="K747" i="2"/>
  <c r="M747" i="2"/>
  <c r="K947" i="2"/>
  <c r="L947" i="2"/>
  <c r="M947" i="2"/>
  <c r="K1003" i="2"/>
  <c r="L1003" i="2"/>
  <c r="M1003" i="2"/>
  <c r="K1423" i="2"/>
  <c r="L1423" i="2"/>
  <c r="K1455" i="2"/>
  <c r="L1455" i="2"/>
  <c r="M1455" i="2"/>
  <c r="K1511" i="2"/>
  <c r="L1511" i="2"/>
  <c r="M1511" i="2"/>
  <c r="K1449" i="2"/>
  <c r="L1449" i="2"/>
  <c r="K1655" i="2"/>
  <c r="M1655" i="2"/>
  <c r="L1655" i="2"/>
  <c r="K58" i="2"/>
  <c r="L58" i="2"/>
  <c r="M58" i="2"/>
  <c r="K289" i="2"/>
  <c r="L289" i="2"/>
  <c r="K321" i="2"/>
  <c r="L321" i="2"/>
  <c r="M321" i="2"/>
  <c r="K523" i="2"/>
  <c r="M523" i="2"/>
  <c r="K548" i="2"/>
  <c r="M548" i="2"/>
  <c r="L548" i="2"/>
  <c r="K700" i="2"/>
  <c r="L700" i="2"/>
  <c r="K732" i="2"/>
  <c r="L732" i="2"/>
  <c r="M732" i="2"/>
  <c r="K956" i="2"/>
  <c r="L956" i="2"/>
  <c r="K988" i="2"/>
  <c r="L988" i="2"/>
  <c r="M988" i="2"/>
  <c r="K1208" i="2"/>
  <c r="M1208" i="2"/>
  <c r="K1240" i="2"/>
  <c r="M1240" i="2"/>
  <c r="L1240" i="2"/>
  <c r="K1654" i="2"/>
  <c r="M1654" i="2"/>
  <c r="L1654" i="2"/>
  <c r="K448" i="2"/>
  <c r="L448" i="2"/>
  <c r="M448" i="2"/>
  <c r="K1082" i="2"/>
  <c r="L1082" i="2"/>
  <c r="K1106" i="2"/>
  <c r="M1106" i="2"/>
  <c r="K1206" i="2"/>
  <c r="L1206" i="2"/>
  <c r="K1230" i="2"/>
  <c r="M1230" i="2"/>
  <c r="K1334" i="2"/>
  <c r="M1334" i="2"/>
  <c r="K1358" i="2"/>
  <c r="L1358" i="2"/>
  <c r="K1462" i="2"/>
  <c r="L1462" i="2"/>
  <c r="K1486" i="2"/>
  <c r="M1486" i="2"/>
  <c r="K1589" i="2"/>
  <c r="M1589" i="2"/>
  <c r="K1613" i="2"/>
  <c r="L1613" i="2"/>
  <c r="K362" i="2"/>
  <c r="L362" i="2"/>
  <c r="K541" i="2"/>
  <c r="L541" i="2"/>
  <c r="K1592" i="2"/>
  <c r="M1592" i="2"/>
  <c r="K57" i="2"/>
  <c r="L57" i="2"/>
  <c r="K256" i="2"/>
  <c r="L256" i="2"/>
  <c r="K312" i="2"/>
  <c r="L312" i="2"/>
  <c r="K490" i="2"/>
  <c r="L490" i="2"/>
  <c r="K539" i="2"/>
  <c r="L539" i="2"/>
  <c r="K723" i="2"/>
  <c r="L723" i="2"/>
  <c r="K923" i="2"/>
  <c r="L923" i="2"/>
  <c r="K979" i="2"/>
  <c r="L979" i="2"/>
  <c r="K1011" i="2"/>
  <c r="L1011" i="2"/>
  <c r="M1011" i="2"/>
  <c r="K1067" i="2"/>
  <c r="L1067" i="2"/>
  <c r="M1067" i="2"/>
  <c r="K1487" i="2"/>
  <c r="L1487" i="2"/>
  <c r="K1519" i="2"/>
  <c r="L1519" i="2"/>
  <c r="M1519" i="2"/>
  <c r="K1574" i="2"/>
  <c r="L1574" i="2"/>
  <c r="M1574" i="2"/>
  <c r="K39" i="2"/>
  <c r="L39" i="2"/>
  <c r="K66" i="2"/>
  <c r="L66" i="2"/>
  <c r="M66" i="2"/>
  <c r="K122" i="2"/>
  <c r="L122" i="2"/>
  <c r="M122" i="2"/>
  <c r="K377" i="2"/>
  <c r="M377" i="2"/>
  <c r="L377" i="2"/>
  <c r="K788" i="2"/>
  <c r="L788" i="2"/>
  <c r="M788" i="2"/>
  <c r="K1044" i="2"/>
  <c r="L1044" i="2"/>
  <c r="M1044" i="2"/>
  <c r="K370" i="2"/>
  <c r="L370" i="2"/>
  <c r="M370" i="2"/>
  <c r="L992" i="2"/>
  <c r="L1056" i="2"/>
  <c r="M1120" i="2"/>
  <c r="M1180" i="2"/>
  <c r="M1244" i="2"/>
  <c r="M1308" i="2"/>
  <c r="M1372" i="2"/>
  <c r="M1436" i="2"/>
  <c r="M1500" i="2"/>
  <c r="M1563" i="2"/>
  <c r="M1626" i="2"/>
  <c r="L1229" i="2"/>
  <c r="L1389" i="2"/>
  <c r="M1556" i="2"/>
  <c r="M797" i="2"/>
  <c r="L1209" i="2"/>
  <c r="M1623" i="2"/>
  <c r="L63" i="2"/>
  <c r="L127" i="2"/>
  <c r="L191" i="2"/>
  <c r="L254" i="2"/>
  <c r="L318" i="2"/>
  <c r="L382" i="2"/>
  <c r="L428" i="2"/>
  <c r="M512" i="2"/>
  <c r="L545" i="2"/>
  <c r="L562" i="2"/>
  <c r="L585" i="2"/>
  <c r="M625" i="2"/>
  <c r="L640" i="2"/>
  <c r="L689" i="2"/>
  <c r="M729" i="2"/>
  <c r="L753" i="2"/>
  <c r="M793" i="2"/>
  <c r="L817" i="2"/>
  <c r="L857" i="2"/>
  <c r="M881" i="2"/>
  <c r="L921" i="2"/>
  <c r="M945" i="2"/>
  <c r="L985" i="2"/>
  <c r="M1009" i="2"/>
  <c r="L1049" i="2"/>
  <c r="M1073" i="2"/>
  <c r="L1113" i="2"/>
  <c r="M1137" i="2"/>
  <c r="M1197" i="2"/>
  <c r="L1253" i="2"/>
  <c r="L1572" i="2"/>
  <c r="L933" i="2"/>
  <c r="M1273" i="2"/>
  <c r="L29" i="2"/>
  <c r="L88" i="2"/>
  <c r="M112" i="2"/>
  <c r="L152" i="2"/>
  <c r="M176" i="2"/>
  <c r="L216" i="2"/>
  <c r="M239" i="2"/>
  <c r="L279" i="2"/>
  <c r="M303" i="2"/>
  <c r="L343" i="2"/>
  <c r="M367" i="2"/>
  <c r="M413" i="2"/>
  <c r="L453" i="2"/>
  <c r="M477" i="2"/>
  <c r="L513" i="2"/>
  <c r="L586" i="2"/>
  <c r="M610" i="2"/>
  <c r="L641" i="2"/>
  <c r="M665" i="2"/>
  <c r="L690" i="2"/>
  <c r="M714" i="2"/>
  <c r="L754" i="2"/>
  <c r="M778" i="2"/>
  <c r="L818" i="2"/>
  <c r="M842" i="2"/>
  <c r="L882" i="2"/>
  <c r="M906" i="2"/>
  <c r="L946" i="2"/>
  <c r="M970" i="2"/>
  <c r="L1010" i="2"/>
  <c r="M1034" i="2"/>
  <c r="M1058" i="2"/>
  <c r="M1082" i="2"/>
  <c r="L1106" i="2"/>
  <c r="M1182" i="2"/>
  <c r="M1206" i="2"/>
  <c r="L1230" i="2"/>
  <c r="L1310" i="2"/>
  <c r="L1334" i="2"/>
  <c r="M1358" i="2"/>
  <c r="M1438" i="2"/>
  <c r="M1462" i="2"/>
  <c r="L1486" i="2"/>
  <c r="L1565" i="2"/>
  <c r="L1589" i="2"/>
  <c r="M1613" i="2"/>
  <c r="M362" i="2"/>
  <c r="M480" i="2"/>
  <c r="M541" i="2"/>
  <c r="K613" i="2"/>
  <c r="M613" i="2"/>
  <c r="L613" i="2"/>
  <c r="K877" i="2"/>
  <c r="M877" i="2"/>
  <c r="L1592" i="2"/>
  <c r="M38" i="2"/>
  <c r="M57" i="2"/>
  <c r="K89" i="2"/>
  <c r="L89" i="2"/>
  <c r="M89" i="2"/>
  <c r="K145" i="2"/>
  <c r="M145" i="2"/>
  <c r="M256" i="2"/>
  <c r="M288" i="2"/>
  <c r="M312" i="2"/>
  <c r="K344" i="2"/>
  <c r="L344" i="2"/>
  <c r="M344" i="2"/>
  <c r="K400" i="2"/>
  <c r="M400" i="2"/>
  <c r="M490" i="2"/>
  <c r="M539" i="2"/>
  <c r="M723" i="2"/>
  <c r="K755" i="2"/>
  <c r="L755" i="2"/>
  <c r="M755" i="2"/>
  <c r="K811" i="2"/>
  <c r="M811" i="2"/>
  <c r="M923" i="2"/>
  <c r="M979" i="2"/>
  <c r="K1043" i="2"/>
  <c r="L1043" i="2"/>
  <c r="K1075" i="2"/>
  <c r="L1075" i="2"/>
  <c r="M1075" i="2"/>
  <c r="K1131" i="2"/>
  <c r="L1131" i="2"/>
  <c r="M1131" i="2"/>
  <c r="M1487" i="2"/>
  <c r="K1550" i="2"/>
  <c r="L1550" i="2"/>
  <c r="K1582" i="2"/>
  <c r="L1582" i="2"/>
  <c r="M1582" i="2"/>
  <c r="K1637" i="2"/>
  <c r="M1637" i="2"/>
  <c r="L1637" i="2"/>
  <c r="M39" i="2"/>
  <c r="K98" i="2"/>
  <c r="L98" i="2"/>
  <c r="K130" i="2"/>
  <c r="L130" i="2"/>
  <c r="M130" i="2"/>
  <c r="K353" i="2"/>
  <c r="M353" i="2"/>
  <c r="K385" i="2"/>
  <c r="M385" i="2"/>
  <c r="L385" i="2"/>
  <c r="K565" i="2"/>
  <c r="M565" i="2"/>
  <c r="L565" i="2"/>
  <c r="K764" i="2"/>
  <c r="L764" i="2"/>
  <c r="K796" i="2"/>
  <c r="L796" i="2"/>
  <c r="M796" i="2"/>
  <c r="K1020" i="2"/>
  <c r="L1020" i="2"/>
  <c r="K1052" i="2"/>
  <c r="L1052" i="2"/>
  <c r="M1052" i="2"/>
  <c r="K1272" i="2"/>
  <c r="M1272" i="2"/>
  <c r="L1272" i="2"/>
  <c r="K40" i="2"/>
  <c r="L40" i="2"/>
  <c r="M40" i="2"/>
  <c r="K99" i="2"/>
  <c r="L99" i="2"/>
  <c r="M99" i="2"/>
  <c r="K163" i="2"/>
  <c r="L163" i="2"/>
  <c r="M163" i="2"/>
  <c r="K227" i="2"/>
  <c r="L227" i="2"/>
  <c r="M227" i="2"/>
  <c r="K290" i="2"/>
  <c r="L290" i="2"/>
  <c r="M290" i="2"/>
  <c r="L1232" i="2"/>
  <c r="L1296" i="2"/>
  <c r="L1360" i="2"/>
  <c r="L1424" i="2"/>
  <c r="L1488" i="2"/>
  <c r="L1551" i="2"/>
  <c r="L1615" i="2"/>
  <c r="L1678" i="2"/>
  <c r="M59" i="2"/>
  <c r="M123" i="2"/>
  <c r="M187" i="2"/>
  <c r="M250" i="2"/>
  <c r="M314" i="2"/>
  <c r="M394" i="2"/>
  <c r="M516" i="2"/>
  <c r="M1053" i="2"/>
  <c r="M1473" i="2"/>
  <c r="M1232" i="2"/>
  <c r="M1296" i="2"/>
  <c r="M1360" i="2"/>
  <c r="M1424" i="2"/>
  <c r="M1488" i="2"/>
  <c r="M1551" i="2"/>
  <c r="M1615" i="2"/>
  <c r="M1678" i="2"/>
  <c r="L59" i="2"/>
  <c r="L123" i="2"/>
  <c r="L187" i="2"/>
  <c r="L250" i="2"/>
  <c r="L314" i="2"/>
  <c r="L394" i="2"/>
  <c r="L516" i="2"/>
  <c r="L805" i="2"/>
  <c r="L1053" i="2"/>
  <c r="M1217" i="2"/>
  <c r="L1473" i="2"/>
  <c r="L1631" i="2"/>
  <c r="L1217" i="2"/>
  <c r="M1361" i="2"/>
  <c r="M1631" i="2"/>
  <c r="L987" i="2"/>
  <c r="L1051" i="2"/>
  <c r="L1115" i="2"/>
  <c r="L1239" i="2"/>
  <c r="L1303" i="2"/>
  <c r="L1367" i="2"/>
  <c r="L1431" i="2"/>
  <c r="L1495" i="2"/>
  <c r="L1558" i="2"/>
  <c r="L1685" i="2"/>
  <c r="L549" i="2"/>
  <c r="M685" i="2"/>
  <c r="L1101" i="2"/>
  <c r="L1513" i="2"/>
  <c r="L47" i="2"/>
  <c r="L106" i="2"/>
  <c r="L170" i="2"/>
  <c r="L233" i="2"/>
  <c r="L297" i="2"/>
  <c r="M361" i="2"/>
  <c r="M407" i="2"/>
  <c r="M471" i="2"/>
  <c r="M531" i="2"/>
  <c r="L604" i="2"/>
  <c r="L659" i="2"/>
  <c r="L708" i="2"/>
  <c r="L772" i="2"/>
  <c r="L836" i="2"/>
  <c r="L900" i="2"/>
  <c r="L964" i="2"/>
  <c r="L1028" i="2"/>
  <c r="L1092" i="2"/>
  <c r="M1156" i="2"/>
  <c r="M1216" i="2"/>
  <c r="M1280" i="2"/>
  <c r="L1304" i="2"/>
  <c r="M1344" i="2"/>
  <c r="L1368" i="2"/>
  <c r="M1408" i="2"/>
  <c r="L1432" i="2"/>
  <c r="M1472" i="2"/>
  <c r="L1496" i="2"/>
  <c r="M1535" i="2"/>
  <c r="L1559" i="2"/>
  <c r="M1599" i="2"/>
  <c r="L1622" i="2"/>
  <c r="M1662" i="2"/>
  <c r="L48" i="2"/>
  <c r="M67" i="2"/>
  <c r="L107" i="2"/>
  <c r="M131" i="2"/>
  <c r="L171" i="2"/>
  <c r="M195" i="2"/>
  <c r="L234" i="2"/>
  <c r="M258" i="2"/>
  <c r="L298" i="2"/>
  <c r="M322" i="2"/>
  <c r="L378" i="2"/>
  <c r="L472" i="2"/>
  <c r="L709" i="2"/>
  <c r="L1676" i="2"/>
  <c r="M524" i="2"/>
  <c r="L677" i="2"/>
  <c r="M1077" i="2"/>
  <c r="M1497" i="2"/>
  <c r="M113" i="2"/>
  <c r="M177" i="2"/>
  <c r="M240" i="2"/>
  <c r="M304" i="2"/>
  <c r="M368" i="2"/>
  <c r="M414" i="2"/>
  <c r="M478" i="2"/>
  <c r="M611" i="2"/>
  <c r="M666" i="2"/>
  <c r="M715" i="2"/>
  <c r="M779" i="2"/>
  <c r="M843" i="2"/>
  <c r="M907" i="2"/>
  <c r="M971" i="2"/>
  <c r="M1035" i="2"/>
  <c r="M1099" i="2"/>
  <c r="M1163" i="2"/>
  <c r="M1223" i="2"/>
  <c r="M1287" i="2"/>
  <c r="M1351" i="2"/>
  <c r="M1415" i="2"/>
  <c r="M1479" i="2"/>
  <c r="M1542" i="2"/>
  <c r="M1606" i="2"/>
  <c r="L1669" i="2"/>
  <c r="M508" i="2"/>
  <c r="L668" i="2"/>
  <c r="M989" i="2"/>
  <c r="M1409" i="2"/>
  <c r="M31" i="2"/>
  <c r="M90" i="2"/>
  <c r="M1304" i="2"/>
  <c r="M1368" i="2"/>
  <c r="M1432" i="2"/>
  <c r="M1496" i="2"/>
  <c r="M1559" i="2"/>
  <c r="M1622" i="2"/>
  <c r="M32" i="2"/>
  <c r="L67" i="2"/>
  <c r="M91" i="2"/>
  <c r="L131" i="2"/>
  <c r="M155" i="2"/>
  <c r="L195" i="2"/>
  <c r="M219" i="2"/>
  <c r="L258" i="2"/>
  <c r="M282" i="2"/>
  <c r="L322" i="2"/>
  <c r="M346" i="2"/>
  <c r="M424" i="2"/>
  <c r="M709" i="2"/>
  <c r="M861" i="2"/>
  <c r="L1109" i="2"/>
  <c r="M1265" i="2"/>
  <c r="L1521" i="2"/>
  <c r="L1679" i="2"/>
  <c r="L346" i="2"/>
  <c r="L424" i="2"/>
  <c r="L861" i="2"/>
  <c r="L1265" i="2"/>
  <c r="M167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D62D4448-99D8-4814-9F86-72E3957F3A4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L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M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N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O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P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Q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R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S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U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V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Y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Z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A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B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C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D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F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P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Q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R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T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U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V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X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CA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B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C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D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E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F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G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H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I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J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K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L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M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N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O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P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Q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R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S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T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U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V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W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Y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P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P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P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P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S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B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C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D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E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F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</t>
        </r>
      </text>
    </comment>
    <comment ref="G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
MED = Median</t>
        </r>
      </text>
    </comment>
    <comment ref="H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H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ECFE526C-DC11-49BA-8B0C-18D45A2AE1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4E5C497A-D13D-4593-9247-F98C26C9F03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7051291F-3199-42E6-95FD-432E1AC4D8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All workers are considered, there is no subsetting</t>
        </r>
      </text>
    </comment>
    <comment ref="O1" authorId="0" shapeId="0" xr:uid="{AE36DD11-5016-4743-93FE-4EE9207D2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P1" authorId="0" shapeId="0" xr:uid="{C8F8EF38-5F27-440C-8EB1-91F0E93263B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Q1" authorId="0" shapeId="0" xr:uid="{1ACDCA3E-3E74-45E8-A5C7-02CCEC06275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R1" authorId="0" shapeId="0" xr:uid="{F7166332-4BA8-4BF6-A47E-71B6639E851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S1" authorId="0" shapeId="0" xr:uid="{EDD5E1C9-A45B-4F3E-938E-4F6CE24AF6B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T1" authorId="0" shapeId="0" xr:uid="{282C46C2-BA61-46E6-8169-5AB261223A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U1" authorId="0" shapeId="0" xr:uid="{5B99FEBC-BBD7-4EDB-996C-2FBDF879A0E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V1" authorId="0" shapeId="0" xr:uid="{84ECADC9-3664-4056-A3FE-8B058CD559A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76252D38-E208-4CF8-802E-7E1DE6EBE0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C789CD25-6C0C-434F-9E91-A89560A9BF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9CA30311-03C7-467B-AF0B-00C4B3F783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A4342D6E-A230-418D-8ADC-FFC4C2DEF47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07811A13-D781-43A4-B525-6A6D34403C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D1" authorId="0" shapeId="0" xr:uid="{B775CC5E-6307-487B-A6EC-A8B0BC3E40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E1" authorId="0" shapeId="0" xr:uid="{A16A82CB-C6C3-4646-A0D6-47ACE507156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an industry</t>
        </r>
      </text>
    </comment>
    <comment ref="AF1" authorId="0" shapeId="0" xr:uid="{378F8FD1-DE3A-48C3-9CDF-989C904E169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DDFB1D5B-53DC-4B7C-8D9D-A582AEC770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H1" authorId="0" shapeId="0" xr:uid="{F11E9900-3B8C-4A4E-AE44-9C90A79363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AI1" authorId="0" shapeId="0" xr:uid="{F3356EE3-472E-4128-A4E0-6696091B658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AJ1" authorId="0" shapeId="0" xr:uid="{298E0ED7-5FE7-4207-90C5-6C4FCC8F5EF6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AK1" authorId="0" shapeId="0" xr:uid="{831A5025-1CE0-498A-A8BC-E7E79EB4A75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L1" authorId="0" shapeId="0" xr:uid="{9D395EB4-FD2B-4E48-8BF3-A00BDD9AB5C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M1" authorId="0" shapeId="0" xr:uid="{53C44995-E4FA-4B54-B9BA-4ACB6FBDEA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earnings per worker</t>
        </r>
      </text>
    </comment>
    <comment ref="AN1" authorId="0" shapeId="0" xr:uid="{18D717F5-608A-4526-B5A5-61966897D9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O1" authorId="0" shapeId="0" xr:uid="{8E162C67-9A40-423A-A5B5-2749F37234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P1" authorId="0" shapeId="0" xr:uid="{9F10CEE2-48B5-4DE0-BD1C-1F37DCD0759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Q1" authorId="0" shapeId="0" xr:uid="{C29D3AC2-10E7-4944-9D69-2CA0B292C5F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R1" authorId="0" shapeId="0" xr:uid="{FEA3CED5-6248-480F-9E5E-D7A1FF456A4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S1" authorId="0" shapeId="0" xr:uid="{F9F991BD-9A07-471C-97A4-C24DFA04565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T1" authorId="0" shapeId="0" xr:uid="{FB4310B4-7F4E-45A1-A61E-3B882224E01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U1" authorId="0" shapeId="0" xr:uid="{D006D064-FD18-4AE3-AB16-C3BD351D33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V1" authorId="0" shapeId="0" xr:uid="{2F081CBB-3653-434B-9EBD-238AD1BF5B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W1" authorId="0" shapeId="0" xr:uid="{C642C27A-1841-43E7-A25B-BCCBEC15FC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X1" authorId="0" shapeId="0" xr:uid="{1CC6BDF2-4FFE-4C9D-9071-206E88F3295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Y1" authorId="0" shapeId="0" xr:uid="{1C8FA275-11C0-4F12-BE14-7ABED758D5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Z1" authorId="0" shapeId="0" xr:uid="{63537765-D36A-4A35-AA93-4F244C91B31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BA1" authorId="0" shapeId="0" xr:uid="{06BA9C44-04BF-475C-AA0F-72C863774D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BB1" authorId="0" shapeId="0" xr:uid="{C84C75CF-2599-4F80-A537-89342AB47D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BE1" authorId="0" shapeId="0" xr:uid="{478387AA-EEDE-44C4-8BAA-4FB19BC0103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BF1" authorId="0" shapeId="0" xr:uid="{8B7C394E-F3D7-4994-9105-2C6BCE6C2F4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G1" authorId="0" shapeId="0" xr:uid="{354E1356-A7F6-4CF8-B31D-7A54D1D5BE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did not finish education</t>
        </r>
      </text>
    </comment>
    <comment ref="BH1" authorId="0" shapeId="0" xr:uid="{F88CCA5A-D075-42F1-AACF-D0AB6B91D3C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finished education</t>
        </r>
      </text>
    </comment>
    <comment ref="BI1" authorId="0" shapeId="0" xr:uid="{48B3AB11-6496-46DC-9AF6-CCED0A2B81A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J1" authorId="0" shapeId="0" xr:uid="{27D16BD8-846C-419D-8F7D-AAB1FB2058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L1" authorId="0" shapeId="0" xr:uid="{838E80F8-C8D0-4809-9067-DCC04FC1EF7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V1" authorId="0" shapeId="0" xr:uid="{A655978D-EFBB-4A82-A576-004221B79DC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W1" authorId="0" shapeId="0" xr:uid="{B13EC411-3D53-4924-981F-B0298E7441B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X1" authorId="0" shapeId="0" xr:uid="{1197C622-3AA3-4E5A-AFCE-36036E59F1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CA1" authorId="0" shapeId="0" xr:uid="{E360A1A0-4525-435C-B24E-FFA1A71BC46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Matching method</t>
        </r>
      </text>
    </comment>
    <comment ref="CC1" authorId="0" shapeId="0" xr:uid="{F0D3AC71-4F25-4E47-B502-4FDF4DBE2E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Unit fixed effects - fixed for firm, country</t>
        </r>
      </text>
    </comment>
    <comment ref="CD1" authorId="0" shapeId="0" xr:uid="{A9B2511E-27E5-4CB1-9FBE-DEF43533F5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Time fixed effects - fixed in time</t>
        </r>
      </text>
    </comment>
    <comment ref="CE1" authorId="0" shapeId="0" xr:uid="{F99D9A2B-057B-4D11-A0E8-056803DEDD2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an experiment</t>
        </r>
      </text>
    </comment>
    <comment ref="CF1" authorId="0" shapeId="0" xr:uid="{C3129515-0C70-4EA9-9CA0-043C139B7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</t>
        </r>
      </text>
    </comment>
    <comment ref="CG1" authorId="0" shapeId="0" xr:uid="{15CBB3B1-D7C7-4D36-B2E7-FD58F8BAF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by a proxy</t>
        </r>
      </text>
    </comment>
    <comment ref="CH1" authorId="0" shapeId="0" xr:uid="{0D6B7C02-3E2D-4E7B-9CBE-4FC7DDDCC0F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not measured</t>
        </r>
      </text>
    </comment>
    <comment ref="CI1" authorId="0" shapeId="0" xr:uid="{3DE31CB8-2055-4211-9EC1-17505CEC06C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CJ1" authorId="0" shapeId="0" xr:uid="{C1D4F4AB-6171-45B6-B43A-B6C3EB1DAC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</t>
        </r>
      </text>
    </comment>
    <comment ref="CK1" authorId="0" shapeId="0" xr:uid="{BE7417B8-0A26-45A2-B993-87033E9B56F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L1" authorId="0" shapeId="0" xr:uid="{BFC4DD1A-B860-472C-AA7F-E64A139CADD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M1" authorId="0" shapeId="0" xr:uid="{A535AC55-2CA7-449C-8FA1-E63E9BBE99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N1" authorId="0" shapeId="0" xr:uid="{C3ACAC45-6028-41CE-A307-63D50631098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O1" authorId="0" shapeId="0" xr:uid="{8CFC829F-6AB3-4FED-81C7-CF35808CE27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P1" authorId="0" shapeId="0" xr:uid="{ACACAD9D-5554-47C9-B4BF-FB8F37970A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Q1" authorId="0" shapeId="0" xr:uid="{502D9C0A-5075-4F21-AE3A-DB3F38B30A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R1" authorId="0" shapeId="0" xr:uid="{0982AA9F-D597-4123-98AF-8450C1BCEB3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Tech control in the Mincer equation</t>
        </r>
      </text>
    </comment>
    <comment ref="CS1" authorId="0" shapeId="0" xr:uid="{BFB69134-5931-45BB-9690-D19AE8415F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T1" authorId="0" shapeId="0" xr:uid="{CC327186-2FC5-4D45-A5B6-1DA2761968A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U1" authorId="0" shapeId="0" xr:uid="{95A76BB3-E540-4D29-914B-F53A4652CF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</t>
        </r>
      </text>
    </comment>
    <comment ref="CV1" authorId="0" shapeId="0" xr:uid="{3DB619FA-92AD-4FFF-9BE5-5A13228BA6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W1" authorId="0" shapeId="0" xr:uid="{AEF630B1-692E-4915-BD3F-5152B6C04F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X1" authorId="0" shapeId="0" xr:uid="{97A574D9-CD8F-41A9-9DCC-954CEE5C49C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Y1" authorId="0" shapeId="0" xr:uid="{9F0F32AD-1AF4-41F9-B5EA-6B150990E0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37B5AB9A-5B90-46EE-B42F-D0D4BF71438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available</t>
        </r>
      </text>
    </comment>
    <comment ref="E1" authorId="0" shapeId="0" xr:uid="{AEC0F0D1-F97E-48B0-AB63-E956467C4AD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F1" authorId="0" shapeId="0" xr:uid="{2B7C1F91-BC07-4184-9E51-4C8F5341CBF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G1" authorId="0" shapeId="0" xr:uid="{CA65569F-C196-494E-B539-466D3CCCA4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Degrees of freedom in the regression</t>
        </r>
      </text>
    </comment>
    <comment ref="P1" authorId="0" shapeId="0" xr:uid="{5898977F-D734-49D2-8A6D-8360BDAE99D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overall effect</t>
        </r>
      </text>
    </comment>
    <comment ref="Q1" authorId="0" shapeId="0" xr:uid="{93B2C107-9D54-49C3-933E-076DCD5D853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R1" authorId="0" shapeId="0" xr:uid="{CDC352DA-B757-404A-9A2E-C9AE85653E3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S1" authorId="0" shapeId="0" xr:uid="{D7739D95-757D-4CCE-A864-6B164C0524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T1" authorId="0" shapeId="0" xr:uid="{A74D56AA-FBD3-4549-BA99-B1A57B29EF5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U1" authorId="0" shapeId="0" xr:uid="{B1DE560F-1042-4C78-A48B-789A3C5F74E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V1" authorId="0" shapeId="0" xr:uid="{2D626240-B850-4F76-A6A7-5F82CD031D1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W1" authorId="0" shapeId="0" xr:uid="{79F04FBC-9983-493F-8149-A4F2551386C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X1" authorId="0" shapeId="0" xr:uid="{FC048E54-D9DF-44CC-954A-A56387185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D78E5B9C-4C07-44A9-A8A5-6BCFA1CD56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87ABD8B5-450D-41D9-B14D-B6558FFDCE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C5E1C752-A263-405E-8958-37467FD02D1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A878EF84-E388-4534-9E86-A2FCAC069A2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2214DE8A-F08A-4ADF-A7B2-8AA0CC68D5D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D1" authorId="0" shapeId="0" xr:uid="{D8CE5771-FE64-4547-BDBD-4BB2FC91ED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E1" authorId="0" shapeId="0" xr:uid="{65A07ABE-9BD1-4AB2-B09A-8368D71B332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an industry</t>
        </r>
      </text>
    </comment>
    <comment ref="AF1" authorId="0" shapeId="0" xr:uid="{A55E8633-0A71-43FF-B2F9-72FA3A04926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8B43F726-A98F-485A-A77F-C6C5BCE2330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H1" authorId="0" shapeId="0" xr:uid="{B54CF575-444F-44B3-91F5-ED2B9D3C487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I1" authorId="0" shapeId="0" xr:uid="{01C131A7-AE27-4095-87E7-069C13B167D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J1" authorId="0" shapeId="0" xr:uid="{2F216C85-8B2B-49D7-8F0B-0B735F683F9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Dummy for the way wages are defined - add new variables as you go</t>
        </r>
      </text>
    </comment>
    <comment ref="AL1" authorId="0" shapeId="0" xr:uid="{54B6CED4-D8A3-4D02-9CBC-254815A5633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M1" authorId="0" shapeId="0" xr:uid="{E7843B2F-F5C2-4DC7-9285-9820F155572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N1" authorId="0" shapeId="0" xr:uid="{E16F522D-CAC9-4E2B-807F-D8B07AA8AD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O1" authorId="0" shapeId="0" xr:uid="{DA3DE1F2-F3AA-4AEB-BDDA-6D67A6A56F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</t>
        </r>
      </text>
    </comment>
    <comment ref="AP1" authorId="0" shapeId="0" xr:uid="{66572721-018E-4FF1-9878-1C49AAB7D7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</t>
        </r>
      </text>
    </comment>
    <comment ref="AQ1" authorId="0" shapeId="0" xr:uid="{CAEFD9D0-07C2-4458-807E-BEC8FAAC2D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</t>
        </r>
      </text>
    </comment>
    <comment ref="AR1" authorId="0" shapeId="0" xr:uid="{76A0BCC6-2FF1-4798-8D35-EE1C53B294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S1" authorId="0" shapeId="0" xr:uid="{0291EBDD-4CF0-4CD5-905C-DD196068CB7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T1" authorId="0" shapeId="0" xr:uid="{71A8B14D-BDC1-4D3B-9792-0EA24560283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STEM</t>
        </r>
      </text>
    </comment>
    <comment ref="AU1" authorId="0" shapeId="0" xr:uid="{783944E5-4065-4681-94D1-52F317D810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social sciences</t>
        </r>
      </text>
    </comment>
    <comment ref="AV1" authorId="0" shapeId="0" xr:uid="{751992DB-70FF-4CBF-B302-F37FB683531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medicine</t>
        </r>
      </text>
    </comment>
    <comment ref="AW1" authorId="0" shapeId="0" xr:uid="{5857F368-C440-48A0-809D-43DE82B10D4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humanities</t>
        </r>
      </text>
    </comment>
    <comment ref="AX1" authorId="0" shapeId="0" xr:uid="{07F63AC3-4D31-4090-A061-92E90D5455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did not finish education</t>
        </r>
      </text>
    </comment>
    <comment ref="AY1" authorId="0" shapeId="0" xr:uid="{EA43FBC5-5B17-4369-91E4-588E74AC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finished education</t>
        </r>
      </text>
    </comment>
    <comment ref="AZ1" authorId="0" shapeId="0" xr:uid="{58B628B0-4C50-489E-9DE1-4DE6F79237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Employment sector = private</t>
        </r>
      </text>
    </comment>
    <comment ref="BA1" authorId="0" shapeId="0" xr:uid="{1F6BE906-7BC3-4049-936B-72CDC558666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Employment sector = public</t>
        </r>
      </text>
    </comment>
    <comment ref="BB1" authorId="0" shapeId="0" xr:uid="{AD29BBC6-18CF-44D2-AB26-3584303A923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employed (enterpreneur)</t>
        </r>
      </text>
    </comment>
    <comment ref="BC1" authorId="0" shapeId="0" xr:uid="{CD32836D-23DE-4E3E-95D9-C96F3526ADE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Has an employer (is an employee)</t>
        </r>
      </text>
    </comment>
    <comment ref="BD1" authorId="0" shapeId="0" xr:uid="{985CDD84-943E-4DA4-AAD9-FBF22912721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E1" authorId="0" shapeId="0" xr:uid="{81E5665A-9703-4430-90C7-27BAB2CB92F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G1" authorId="0" shapeId="0" xr:uid="{62E2524E-94C3-43A7-AC40-0F1D634843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S1" authorId="0" shapeId="0" xr:uid="{40076178-DA82-45AA-9B83-D566D6F999A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T1" authorId="0" shapeId="0" xr:uid="{0356AF04-985E-4453-8A70-F07BD01E523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U1" authorId="0" shapeId="0" xr:uid="{111A8D9F-2EEB-425B-8390-0AB4BC96C9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Y1" authorId="0" shapeId="0" xr:uid="{56096F0F-8E12-4152-90EC-61C63CB651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Matching method</t>
        </r>
      </text>
    </comment>
    <comment ref="CA1" authorId="0" shapeId="0" xr:uid="{EFBFBF42-1951-43D8-90E9-4BCFEBD0339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Unit fixed effects - fixed for firm, country</t>
        </r>
      </text>
    </comment>
    <comment ref="CB1" authorId="0" shapeId="0" xr:uid="{13C8DD1A-229E-4B70-B73A-6994D806D0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Time fixed effects - fixed in time</t>
        </r>
      </text>
    </comment>
    <comment ref="CC1" authorId="0" shapeId="0" xr:uid="{669371A3-8F13-4F9B-9C41-31F07462594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an experiment</t>
        </r>
      </text>
    </comment>
    <comment ref="CD1" authorId="0" shapeId="0" xr:uid="{D71DCC03-A90F-4762-9F6B-460B97DF475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</t>
        </r>
      </text>
    </comment>
    <comment ref="CE1" authorId="0" shapeId="0" xr:uid="{A380F559-788B-48DC-B8C8-A3FC7B9C29C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by a proxy</t>
        </r>
      </text>
    </comment>
    <comment ref="CF1" authorId="0" shapeId="0" xr:uid="{78DC6153-BE91-4950-A3A7-B1ADAC3B2C6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CG1" authorId="0" shapeId="0" xr:uid="{129B86A5-C66B-4530-A790-F1B916110A9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</t>
        </r>
      </text>
    </comment>
    <comment ref="CH1" authorId="0" shapeId="0" xr:uid="{AA913873-A81B-4CFF-8229-0DEEB8F633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I1" authorId="0" shapeId="0" xr:uid="{16E8F494-42CF-4C64-9764-114C6A0177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J1" authorId="0" shapeId="0" xr:uid="{6DD6C11C-D025-4932-A7CE-4710F8E9D16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K1" authorId="0" shapeId="0" xr:uid="{97644130-E13C-4E25-BB3F-C4C7FFBD0C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L1" authorId="0" shapeId="0" xr:uid="{C5A4F5FD-D357-4A32-8AEC-8B8F19AD4C6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M1" authorId="0" shapeId="0" xr:uid="{3B31CA13-52CC-4844-9466-89E8965ED66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N1" authorId="0" shapeId="0" xr:uid="{3996DC54-8C82-4CB2-8BEB-78339BDB4A4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Tech control in the Mincer equation</t>
        </r>
      </text>
    </comment>
    <comment ref="CO1" authorId="0" shapeId="0" xr:uid="{EEE164F3-24FF-4FFA-880D-F31A10C68D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P1" authorId="0" shapeId="0" xr:uid="{99B8CDDF-6902-44E4-B1DB-A136CA6B90E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Q1" authorId="0" shapeId="0" xr:uid="{B2F30EBA-9A27-4EF1-8F1F-93F175886A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</t>
        </r>
      </text>
    </comment>
    <comment ref="CT1" authorId="0" shapeId="0" xr:uid="{8E4200ED-432A-424B-B32E-7B0CC30D94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044CF85F-C638-41DE-99E8-D9C8E300743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C1C1DB17-0D4C-4298-A0E2-5616E5C0DC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W1" authorId="0" shapeId="0" xr:uid="{67181B38-8A11-4EB6-8F51-76640517E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</commentList>
</comments>
</file>

<file path=xl/sharedStrings.xml><?xml version="1.0" encoding="utf-8"?>
<sst xmlns="http://schemas.openxmlformats.org/spreadsheetml/2006/main" count="22472" uniqueCount="709">
  <si>
    <t>obs_n</t>
  </si>
  <si>
    <t>study_id</t>
  </si>
  <si>
    <t>Albania</t>
  </si>
  <si>
    <t>Peet, Fink and Fawzi (2015)</t>
  </si>
  <si>
    <t>Algeria</t>
  </si>
  <si>
    <t>Arbak (2012)</t>
  </si>
  <si>
    <t>Argentina</t>
  </si>
  <si>
    <t>Kaboski (2003)</t>
  </si>
  <si>
    <t>Psacharopoulos (1994)</t>
  </si>
  <si>
    <t>Lopez Boo (2010)</t>
  </si>
  <si>
    <t>Giovagnoli, Fiszbein and Patrinos (2005)</t>
  </si>
  <si>
    <t>Australia</t>
  </si>
  <si>
    <t>Psacharopoulos (1985)</t>
  </si>
  <si>
    <t>Miller, Mulvey and Martin (1995)</t>
  </si>
  <si>
    <t>Trostel, Walker and Woolley (2002); Rummery, Vella and Verbeek (1999)</t>
  </si>
  <si>
    <t>Patrinos (1995)</t>
  </si>
  <si>
    <t>Cohn and Addison (1998)</t>
  </si>
  <si>
    <t>Miller, Mulvey and Martin (2006)</t>
  </si>
  <si>
    <t>Harmon, Oosterbeek and Walker (2003)</t>
  </si>
  <si>
    <t>Leigh and Ryan (2008)</t>
  </si>
  <si>
    <t>Mariotti and Meinecke (2011)</t>
  </si>
  <si>
    <t>Austria</t>
  </si>
  <si>
    <t>Fersterer and Winter-Ebmer (2003)</t>
  </si>
  <si>
    <t>Fersterer and Winter-Ebmer (2003); Kaboski (2003)</t>
  </si>
  <si>
    <t>Fersterer and Winter-Ebmer (2003); Martins and Pereira (2004)</t>
  </si>
  <si>
    <t>Glocker and Steiner (2011)</t>
  </si>
  <si>
    <t>Azerbaijan</t>
  </si>
  <si>
    <t>Bangladesh</t>
  </si>
  <si>
    <t>Asadullah (2006)</t>
  </si>
  <si>
    <t>Taposh and Lin (2009)</t>
  </si>
  <si>
    <t>Belarus</t>
  </si>
  <si>
    <t>Yemtsov, Cnobloch, Mete (2006)</t>
  </si>
  <si>
    <t>Belgium</t>
  </si>
  <si>
    <t>Belize</t>
  </si>
  <si>
    <t>Hausman and Klinger (2007)</t>
  </si>
  <si>
    <t>Bolivia</t>
  </si>
  <si>
    <t>World Bank (1996b)</t>
  </si>
  <si>
    <t>Psacharopoulos and Patrinos (2004)</t>
  </si>
  <si>
    <t>Jimenez, Casazola and Aguilar (2006)</t>
  </si>
  <si>
    <t>Patrinos, Ridao and Sakellariou (2009)</t>
  </si>
  <si>
    <t>Psacharopoulos and Mattson (1998)</t>
  </si>
  <si>
    <t>Bosnia &amp; Herzegovina</t>
  </si>
  <si>
    <t>Botswana</t>
  </si>
  <si>
    <t>Siphambe (2000)</t>
  </si>
  <si>
    <t>Siphambe (2008)</t>
  </si>
  <si>
    <t>Brazil</t>
  </si>
  <si>
    <t>Psacharopoulos (1981)</t>
  </si>
  <si>
    <t>Banerjee and Duflo (2005)</t>
  </si>
  <si>
    <t>Bulgaria</t>
  </si>
  <si>
    <t>Trostel, Walker and Woolley (2002)</t>
  </si>
  <si>
    <t>Jones and Simon (2005)</t>
  </si>
  <si>
    <t>Flabbi, Paternostro and Tiongson (2007)</t>
  </si>
  <si>
    <t>Rutkowski (2001)</t>
  </si>
  <si>
    <t>Flabbi, Paternostro and Tiongson (2008)</t>
  </si>
  <si>
    <t>Burkina Faso</t>
  </si>
  <si>
    <t>Cambodia</t>
  </si>
  <si>
    <t>Lall (2008)</t>
  </si>
  <si>
    <t>Lall and Sakellariou (2010)</t>
  </si>
  <si>
    <t>Cameroon</t>
  </si>
  <si>
    <t>Canada</t>
  </si>
  <si>
    <t>Chile</t>
  </si>
  <si>
    <t>Riveros (1990)</t>
  </si>
  <si>
    <t>China</t>
  </si>
  <si>
    <t>Fleisher and Wang (2005)</t>
  </si>
  <si>
    <t>Zhao and Zhou (2002)</t>
  </si>
  <si>
    <t>Yang (2005)</t>
  </si>
  <si>
    <t>Xiu and Gunderson (2013)</t>
  </si>
  <si>
    <t>Zhang et al (2005)</t>
  </si>
  <si>
    <t>Colombia</t>
  </si>
  <si>
    <t>Sanchez and Nunez (2003)</t>
  </si>
  <si>
    <t>Tenjo et al. (2015)</t>
  </si>
  <si>
    <t>Costa Rica</t>
  </si>
  <si>
    <t>Funkhouser (1996)</t>
  </si>
  <si>
    <t>van der Gaag and Vijverberg (1989)</t>
  </si>
  <si>
    <t>Cote d'Ivoire</t>
  </si>
  <si>
    <t>Psacharopoulos and Patrinos (2004); Banerjee and Duflo (2005)</t>
  </si>
  <si>
    <t>Croatia</t>
  </si>
  <si>
    <t>Vujcic and Sosic (2009); Sosic (2013)</t>
  </si>
  <si>
    <t>Sosic (2013)</t>
  </si>
  <si>
    <t>Vujcic and Sosic (2009)</t>
  </si>
  <si>
    <t>Cyprus</t>
  </si>
  <si>
    <t>Czech Republic</t>
  </si>
  <si>
    <t>Flanagan (1998)</t>
  </si>
  <si>
    <t>Vecernik (2001)</t>
  </si>
  <si>
    <t>Filer, Jurajda, Planovsky (1999)</t>
  </si>
  <si>
    <t>Denmark</t>
  </si>
  <si>
    <t>Martins and Pereira (2004)</t>
  </si>
  <si>
    <t>Christensen and Westergard-Nielsen (1999)</t>
  </si>
  <si>
    <t>Harmon, Oosterbeek and Walker (2003); Martins and Pereira (2004)</t>
  </si>
  <si>
    <t>Polachek (2008)</t>
  </si>
  <si>
    <t>Djibouti</t>
  </si>
  <si>
    <t>Anos-Casero and Seshan (2006)</t>
  </si>
  <si>
    <t>Dominican Republic</t>
  </si>
  <si>
    <t>Ecuador</t>
  </si>
  <si>
    <t>Egypt</t>
  </si>
  <si>
    <t>Salehi, Tunali, Assaad (2009)</t>
  </si>
  <si>
    <t>Rizk (2016)</t>
  </si>
  <si>
    <t>Wahba (2000)</t>
  </si>
  <si>
    <t>El Salvador</t>
  </si>
  <si>
    <t>Psacharopoulos (1994); Funkhouser (1996)</t>
  </si>
  <si>
    <t>Eritrea</t>
  </si>
  <si>
    <t>Kifle (2007)</t>
  </si>
  <si>
    <t>Estonia</t>
  </si>
  <si>
    <t>Kroncke and Smith (1999)</t>
  </si>
  <si>
    <t>Ethiopia</t>
  </si>
  <si>
    <t>Finland</t>
  </si>
  <si>
    <t>Asplund (1999)</t>
  </si>
  <si>
    <t>France</t>
  </si>
  <si>
    <t>Harmon, Oosterbeek and Walker (2003); Kaboski (2003)</t>
  </si>
  <si>
    <t>Gambia</t>
  </si>
  <si>
    <t>Foltz and Gajigo (2012)</t>
  </si>
  <si>
    <t>Georgia</t>
  </si>
  <si>
    <t>Botchorishvili (2007)</t>
  </si>
  <si>
    <t>Germany</t>
  </si>
  <si>
    <t>Ichino and Winter-Ebmer (1999)</t>
  </si>
  <si>
    <t>Pischke and Wachter (2005)</t>
  </si>
  <si>
    <t>Jochman and Pohlmeier (2004)</t>
  </si>
  <si>
    <t>Kamhöfer and Schmitz (2013)</t>
  </si>
  <si>
    <t>Ghana</t>
  </si>
  <si>
    <t>Psacharopoulos and Patrinos (2004); Glewwe (1996)</t>
  </si>
  <si>
    <t>Cogneau (2003)</t>
  </si>
  <si>
    <t>World Bank (1996a)</t>
  </si>
  <si>
    <t>Jones (2001)</t>
  </si>
  <si>
    <t>Fasih et al (2012)</t>
  </si>
  <si>
    <t>Baffour (2015)</t>
  </si>
  <si>
    <t>Great Britain</t>
  </si>
  <si>
    <t>Psacharopoulos and Layard (1979)</t>
  </si>
  <si>
    <t>Harmon and Walker (1999)</t>
  </si>
  <si>
    <t>Silles (2007)</t>
  </si>
  <si>
    <t>Silles (2007); Banerjee and Duflo (2005)</t>
  </si>
  <si>
    <t>McGuinness and Bennett (2009)</t>
  </si>
  <si>
    <t>Silles (2007); Martins and Pereira (2004)</t>
  </si>
  <si>
    <t>Greece</t>
  </si>
  <si>
    <t>Psacharopoulos (1982)</t>
  </si>
  <si>
    <t>Magoula and Psacharopoulos (1999)</t>
  </si>
  <si>
    <t>Guatemala</t>
  </si>
  <si>
    <t>Laguna and Porta (2004)</t>
  </si>
  <si>
    <t>Honduras</t>
  </si>
  <si>
    <t>Bedi (1997)</t>
  </si>
  <si>
    <t>Hong Kong</t>
  </si>
  <si>
    <t>Psacharopoulos (1989)</t>
  </si>
  <si>
    <t>Hungary</t>
  </si>
  <si>
    <t>Flabbi, Paternostro and Tiongson (2007); Campos and Jolliffe (2007)</t>
  </si>
  <si>
    <t>Campos and Jolliffe (2007)</t>
  </si>
  <si>
    <t>India</t>
  </si>
  <si>
    <t>Psacharopulos (1989)</t>
  </si>
  <si>
    <t>World Bank (2011)</t>
  </si>
  <si>
    <t>Kingdon (1998)</t>
  </si>
  <si>
    <t>World Bank (2011); Agrawal (2011)</t>
  </si>
  <si>
    <t>Indonesia</t>
  </si>
  <si>
    <t>Duflo (2001)</t>
  </si>
  <si>
    <t>Sohn (2013)</t>
  </si>
  <si>
    <t>Iran</t>
  </si>
  <si>
    <t>Iraq</t>
  </si>
  <si>
    <t>Ireland</t>
  </si>
  <si>
    <t>Israel</t>
  </si>
  <si>
    <t>Italy</t>
  </si>
  <si>
    <t>Brunello, Comi and Lucifora (1999)</t>
  </si>
  <si>
    <t>Brunello and Miniaci (1997)</t>
  </si>
  <si>
    <t>Jamaica</t>
  </si>
  <si>
    <t>Japan</t>
  </si>
  <si>
    <t>Jordan</t>
  </si>
  <si>
    <t>Kazakhstan</t>
  </si>
  <si>
    <t>Arabsheibani and Mussurov (2006)</t>
  </si>
  <si>
    <t>Kenya</t>
  </si>
  <si>
    <t>Dabalen (1998)</t>
  </si>
  <si>
    <t>Korea</t>
  </si>
  <si>
    <t>Choi (1993); Psacharopoulos and Patrinos (2004)</t>
  </si>
  <si>
    <t>Lee and Lee (2006)</t>
  </si>
  <si>
    <t>Kwack, Lee and Choi (2007)</t>
  </si>
  <si>
    <t>Kuwait</t>
  </si>
  <si>
    <t>Shahin and Dibeh (2000)</t>
  </si>
  <si>
    <t>Alqattan (2012)</t>
  </si>
  <si>
    <t>Kyrgyzstan</t>
  </si>
  <si>
    <t>Latvia</t>
  </si>
  <si>
    <t>Vilerts, Krasnopjorovs, Brekis (2015)</t>
  </si>
  <si>
    <t>Lesotho</t>
  </si>
  <si>
    <t>Madagascar</t>
  </si>
  <si>
    <t>Malawi</t>
  </si>
  <si>
    <t>Chirwa and Matita (2009)</t>
  </si>
  <si>
    <t>Gondwe (2015)</t>
  </si>
  <si>
    <t>Malaysia</t>
  </si>
  <si>
    <t>Milanovic (2006)</t>
  </si>
  <si>
    <t>Ismail (2007)</t>
  </si>
  <si>
    <t>Kenayathulla (2013)</t>
  </si>
  <si>
    <t>Maldives</t>
  </si>
  <si>
    <t>Malta</t>
  </si>
  <si>
    <t>Mexico</t>
  </si>
  <si>
    <t>Carnoy (1967)</t>
  </si>
  <si>
    <t>Psacharopoulos et. al. (1996)</t>
  </si>
  <si>
    <t>Metzger and Patrinos (2005)</t>
  </si>
  <si>
    <t>Moldova</t>
  </si>
  <si>
    <t>Mongolia</t>
  </si>
  <si>
    <t>Morocco</t>
  </si>
  <si>
    <t>Muller and Nordman (2004)</t>
  </si>
  <si>
    <t>Namibia</t>
  </si>
  <si>
    <t>Godana and Ashipala (2006)</t>
  </si>
  <si>
    <t>Nepal</t>
  </si>
  <si>
    <t>Netherlands</t>
  </si>
  <si>
    <t>Hartog, Odink, Smits (1999)</t>
  </si>
  <si>
    <t>Canton (2009)</t>
  </si>
  <si>
    <t>New Zealand</t>
  </si>
  <si>
    <t>Nicaragua</t>
  </si>
  <si>
    <t>Behrman, Wolfe and Blau (1985)</t>
  </si>
  <si>
    <t>Belli and Ayadi (1998)</t>
  </si>
  <si>
    <t>Laguna (2003)</t>
  </si>
  <si>
    <t>Niger</t>
  </si>
  <si>
    <t>Nigeria</t>
  </si>
  <si>
    <t>Oyelere (2010)</t>
  </si>
  <si>
    <t>Aromolaran (2006)</t>
  </si>
  <si>
    <t>Oyelere (2011)</t>
  </si>
  <si>
    <t>Northern Ireland</t>
  </si>
  <si>
    <t>Norway</t>
  </si>
  <si>
    <t>Barth and Roed (1999)</t>
  </si>
  <si>
    <t>Pakistan</t>
  </si>
  <si>
    <t>Farooq (2011)</t>
  </si>
  <si>
    <t>Nasir and Nazli (2000)</t>
  </si>
  <si>
    <t>Jamal, Toor and Khan (2003)</t>
  </si>
  <si>
    <t>Palestine</t>
  </si>
  <si>
    <t>Angrist (1995)</t>
  </si>
  <si>
    <t>Daoud (2005)</t>
  </si>
  <si>
    <t>Tansel and Daoud (2014)</t>
  </si>
  <si>
    <t>Panama</t>
  </si>
  <si>
    <t>Freire, Nunez and Teijeiro (2015)</t>
  </si>
  <si>
    <t>Papua New Guinea</t>
  </si>
  <si>
    <t>Gibson and Fatai (2006)</t>
  </si>
  <si>
    <t>Paraguay</t>
  </si>
  <si>
    <t>Psacharopoulos (1994); Patrinos, Velez and Psacharopoulos (1994)</t>
  </si>
  <si>
    <t>Peru</t>
  </si>
  <si>
    <t>Trivelli (2006)</t>
  </si>
  <si>
    <t>Philippines</t>
  </si>
  <si>
    <t>Maluccio (1998)</t>
  </si>
  <si>
    <t>Schady (2003)</t>
  </si>
  <si>
    <t>Poland</t>
  </si>
  <si>
    <t>Rutkowski (1997)</t>
  </si>
  <si>
    <t>Portugal</t>
  </si>
  <si>
    <t>Vieira (1999)</t>
  </si>
  <si>
    <t>Griffin and Cox Edwards (1993)</t>
  </si>
  <si>
    <t>García-Mainar and Montuenga-Gómez (2003)</t>
  </si>
  <si>
    <t>Puerto Rico</t>
  </si>
  <si>
    <t>Romania</t>
  </si>
  <si>
    <t>Andren, Earle and Sapatoru (2005)</t>
  </si>
  <si>
    <t>Ion Zgreaban (2013)</t>
  </si>
  <si>
    <t>Russia</t>
  </si>
  <si>
    <t>Gorodnichenko and Klara (2005)</t>
  </si>
  <si>
    <t>Flabbi, Paternostro and Tiongson (2007); Gorodnichenko and Klara (2005)</t>
  </si>
  <si>
    <t>Rwanda</t>
  </si>
  <si>
    <t>Lassibillie and Tan (2005)</t>
  </si>
  <si>
    <t>Lassibille and Tan (2005)</t>
  </si>
  <si>
    <t>Serbia</t>
  </si>
  <si>
    <t>Bevc (1993)</t>
  </si>
  <si>
    <t>Popov (2013)</t>
  </si>
  <si>
    <t>Singapore</t>
  </si>
  <si>
    <t>Sakellariou (2003)</t>
  </si>
  <si>
    <t>Low et al (2004)</t>
  </si>
  <si>
    <t>Slovakia</t>
  </si>
  <si>
    <t>Slovenia</t>
  </si>
  <si>
    <t>South Africa</t>
  </si>
  <si>
    <t>Keswell and Poswell (2004)</t>
  </si>
  <si>
    <t>Salisbury (2016)</t>
  </si>
  <si>
    <t>Spain</t>
  </si>
  <si>
    <t>Alba-Ramirez and Segundo (1995)</t>
  </si>
  <si>
    <t>Sri Lanka</t>
  </si>
  <si>
    <t>Sudan</t>
  </si>
  <si>
    <t>Cohen and House (1994)</t>
  </si>
  <si>
    <t>Nour (2011)</t>
  </si>
  <si>
    <t>Ali (2002)</t>
  </si>
  <si>
    <t>Sweden</t>
  </si>
  <si>
    <t>Arai and Kjellstrom (1999)</t>
  </si>
  <si>
    <t>Isacsson (1999)</t>
  </si>
  <si>
    <t>Arai and Kjellstrom (1999); Banerjee and Duflo (2005)</t>
  </si>
  <si>
    <t>Switzerland</t>
  </si>
  <si>
    <t>Weber and Wolter (1999)</t>
  </si>
  <si>
    <t>Weber and Wolter (1999); Martins and Pereira (2004)</t>
  </si>
  <si>
    <t>Taiwan</t>
  </si>
  <si>
    <t>Bourguignon, Fournier and Gurgand (2001)</t>
  </si>
  <si>
    <t>Tajikistan</t>
  </si>
  <si>
    <t>Arabsheibani and Mussurov (2001)</t>
  </si>
  <si>
    <t>Tanzania</t>
  </si>
  <si>
    <t>Thailand</t>
  </si>
  <si>
    <t>Warunsiri and McNown (2010)</t>
  </si>
  <si>
    <t>Tangtipongkul (2015)</t>
  </si>
  <si>
    <t>Timor-Leste</t>
  </si>
  <si>
    <t>Santos (2014)</t>
  </si>
  <si>
    <t>Tunisia</t>
  </si>
  <si>
    <t>Turkey</t>
  </si>
  <si>
    <t>Tansel (2008)</t>
  </si>
  <si>
    <t>Tansel (2015)</t>
  </si>
  <si>
    <t>Tansel and Bodur (2012)</t>
  </si>
  <si>
    <t>Uganda</t>
  </si>
  <si>
    <t>Cuaresma and Raggl (2014)</t>
  </si>
  <si>
    <t>Ukraine</t>
  </si>
  <si>
    <t>United Arab Emirates</t>
  </si>
  <si>
    <t>Squalli, Vellinga and Wilson (2008)</t>
  </si>
  <si>
    <t>United States of America</t>
  </si>
  <si>
    <t>Kling (2001)</t>
  </si>
  <si>
    <t>Jaeger (2003)</t>
  </si>
  <si>
    <t>Rouse (1999)</t>
  </si>
  <si>
    <t>Uruguay</t>
  </si>
  <si>
    <t>Venezuela</t>
  </si>
  <si>
    <t>Patrinos and Sakellariou (2004)</t>
  </si>
  <si>
    <t>Psacharopoulos (1994); Patrinos and Sakellariou (2004)</t>
  </si>
  <si>
    <t>Gonzales and Oyelere (2009)</t>
  </si>
  <si>
    <t>Vietnam</t>
  </si>
  <si>
    <t>Moock, Patrinos and Venkataraman (1998)</t>
  </si>
  <si>
    <t>Liu (2006)</t>
  </si>
  <si>
    <t>Nguyen (2002)</t>
  </si>
  <si>
    <t>Doan, Tuyen, and Quan (2016)</t>
  </si>
  <si>
    <t>Zambia</t>
  </si>
  <si>
    <t>Zimbabwe</t>
  </si>
  <si>
    <t>source</t>
  </si>
  <si>
    <t>years_of_schooling</t>
  </si>
  <si>
    <t>overall</t>
  </si>
  <si>
    <t>gender_male</t>
  </si>
  <si>
    <t>gender_female</t>
  </si>
  <si>
    <t>private_sector</t>
  </si>
  <si>
    <t>public_sector</t>
  </si>
  <si>
    <t>country</t>
  </si>
  <si>
    <t>disc_prim</t>
  </si>
  <si>
    <t>disc_sec</t>
  </si>
  <si>
    <t>disc_higher</t>
  </si>
  <si>
    <t>prim</t>
  </si>
  <si>
    <t>sec</t>
  </si>
  <si>
    <t>higher</t>
  </si>
  <si>
    <t>est_agg_region</t>
  </si>
  <si>
    <t>est_agg_city</t>
  </si>
  <si>
    <t>est_agg_industry</t>
  </si>
  <si>
    <t>est_agg_country</t>
  </si>
  <si>
    <t>est_short_run</t>
  </si>
  <si>
    <t>est_long_run</t>
  </si>
  <si>
    <t>est_agg_subregion</t>
  </si>
  <si>
    <t>years_of_experience</t>
  </si>
  <si>
    <t>wages_1</t>
  </si>
  <si>
    <t>wages_2</t>
  </si>
  <si>
    <t>data_type_micro</t>
  </si>
  <si>
    <t>data_type_survey</t>
  </si>
  <si>
    <t>data_type_national_register</t>
  </si>
  <si>
    <t>data_cross_section</t>
  </si>
  <si>
    <t>data_panel</t>
  </si>
  <si>
    <t>data_time_series</t>
  </si>
  <si>
    <t>education_stem</t>
  </si>
  <si>
    <t>education_ss</t>
  </si>
  <si>
    <t>education_medicine</t>
  </si>
  <si>
    <t>education_hum</t>
  </si>
  <si>
    <t>students_dropouts</t>
  </si>
  <si>
    <t>students_finished</t>
  </si>
  <si>
    <t>emp_sector_private</t>
  </si>
  <si>
    <t>emp_sector_public</t>
  </si>
  <si>
    <t>employer_self</t>
  </si>
  <si>
    <t>employer_other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</si>
  <si>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</si>
  <si>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</si>
  <si>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</si>
  <si>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</si>
  <si>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</si>
  <si>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</si>
  <si>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</si>
  <si>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</si>
  <si>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</si>
  <si>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</si>
  <si>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</si>
  <si>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</si>
  <si>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geo_urban</t>
  </si>
  <si>
    <t>geo_rural</t>
  </si>
  <si>
    <t>data_avgyear</t>
  </si>
  <si>
    <t>TEMP_data_avgyear</t>
  </si>
  <si>
    <t>med_exp</t>
  </si>
  <si>
    <t>min_wage</t>
  </si>
  <si>
    <t>mean_age</t>
  </si>
  <si>
    <t>OTHER_DEL_LATER</t>
  </si>
  <si>
    <t>method_ols</t>
  </si>
  <si>
    <t>method_diff_in_diff</t>
  </si>
  <si>
    <t>method_matching</t>
  </si>
  <si>
    <t>method_IV</t>
  </si>
  <si>
    <t>unit_fixed_eff</t>
  </si>
  <si>
    <t>time_fixed_eff</t>
  </si>
  <si>
    <t>experiment</t>
  </si>
  <si>
    <t>ability_direct</t>
  </si>
  <si>
    <t>ability_proxy</t>
  </si>
  <si>
    <t>ability_cognitive</t>
  </si>
  <si>
    <t>ability_non_cognitive</t>
  </si>
  <si>
    <t>age_control</t>
  </si>
  <si>
    <t>age_sq_control</t>
  </si>
  <si>
    <t>exp_control</t>
  </si>
  <si>
    <t>ethnicity_control</t>
  </si>
  <si>
    <t>health_control</t>
  </si>
  <si>
    <t>gender_control</t>
  </si>
  <si>
    <t>tech_control</t>
  </si>
  <si>
    <t>occupation_control</t>
  </si>
  <si>
    <t>macro_var_control</t>
  </si>
  <si>
    <t>firm_char_control</t>
  </si>
  <si>
    <t>signalling_effect</t>
  </si>
  <si>
    <t>sheepskin_effect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</si>
  <si>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</si>
  <si>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</si>
  <si>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</si>
  <si>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</si>
  <si>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</si>
  <si>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</si>
  <si>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</si>
  <si>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</si>
  <si>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</si>
  <si>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</si>
  <si>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</si>
  <si>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</si>
  <si>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</si>
  <si>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</si>
  <si>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</si>
  <si>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</si>
  <si>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collectible</t>
  </si>
  <si>
    <t>n_obs</t>
  </si>
  <si>
    <t>regressands</t>
  </si>
  <si>
    <t>self_employed</t>
  </si>
  <si>
    <t>wage_earners</t>
  </si>
  <si>
    <t>g_all_workers</t>
  </si>
  <si>
    <t>g_prim</t>
  </si>
  <si>
    <t>g_sec</t>
  </si>
  <si>
    <t>g_higher</t>
  </si>
  <si>
    <t>g_disc_prim</t>
  </si>
  <si>
    <t>g_disc_sec</t>
  </si>
  <si>
    <t>g_disc_higher</t>
  </si>
  <si>
    <t>g_gender_male</t>
  </si>
  <si>
    <t>g_gender_female</t>
  </si>
  <si>
    <t>g_wage_earners</t>
  </si>
  <si>
    <t>g_self_employed</t>
  </si>
  <si>
    <t>g_private_sector</t>
  </si>
  <si>
    <t>g_public_sector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</si>
  <si>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</si>
  <si>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</si>
  <si>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</si>
  <si>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</si>
  <si>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</si>
  <si>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</si>
  <si>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</si>
  <si>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</si>
  <si>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wage_mean_earnings</t>
  </si>
  <si>
    <t>wage_TEMP</t>
  </si>
  <si>
    <t>ability_none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</si>
  <si>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</si>
  <si>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</si>
  <si>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</si>
  <si>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</si>
  <si>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</si>
  <si>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</si>
  <si>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</si>
  <si>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</si>
  <si>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</si>
  <si>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</si>
  <si>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</si>
  <si>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</si>
  <si>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</si>
  <si>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</si>
  <si>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</si>
  <si>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</si>
  <si>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</si>
  <si>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</si>
  <si>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</si>
  <si>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</si>
  <si>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</si>
  <si>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</si>
  <si>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</si>
  <si>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</si>
  <si>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</si>
  <si>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</si>
  <si>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</si>
  <si>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</si>
  <si>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</si>
  <si>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</si>
  <si>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</si>
  <si>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</si>
  <si>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</si>
  <si>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</si>
  <si>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</si>
  <si>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</si>
  <si>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</si>
  <si>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</si>
  <si>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</si>
  <si>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</si>
  <si>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</si>
  <si>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</si>
  <si>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</si>
  <si>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</si>
  <si>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</si>
  <si>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</si>
  <si>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</si>
  <si>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</si>
  <si>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</si>
  <si>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</si>
  <si>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</si>
  <si>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</si>
  <si>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</si>
  <si>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</si>
  <si>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</si>
  <si>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</si>
  <si>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</si>
  <si>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</si>
  <si>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</si>
  <si>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</si>
  <si>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</si>
  <si>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</si>
  <si>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</si>
  <si>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</si>
  <si>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</si>
  <si>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</si>
  <si>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</si>
  <si>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</si>
  <si>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</si>
  <si>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</si>
  <si>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</si>
  <si>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</si>
  <si>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</si>
  <si>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</si>
  <si>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</si>
  <si>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</si>
  <si>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</si>
  <si>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</si>
  <si>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</si>
  <si>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</si>
  <si>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</si>
  <si>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</si>
  <si>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</si>
  <si>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</si>
  <si>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</si>
  <si>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</si>
  <si>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</si>
  <si>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</si>
  <si>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</si>
  <si>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</si>
  <si>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</si>
  <si>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</si>
  <si>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</si>
  <si>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</si>
  <si>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</si>
  <si>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</si>
  <si>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</si>
  <si>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</si>
  <si>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</si>
  <si>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</si>
  <si>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</si>
  <si>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</si>
  <si>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</si>
  <si>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</si>
  <si>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</si>
  <si>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</si>
  <si>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</si>
  <si>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</si>
  <si>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</si>
  <si>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</si>
  <si>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</si>
  <si>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</si>
  <si>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</si>
  <si>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</si>
  <si>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</si>
  <si>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</si>
  <si>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</si>
  <si>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</si>
  <si>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</si>
  <si>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</si>
  <si>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</si>
  <si>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</si>
  <si>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</si>
  <si>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</si>
  <si>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</si>
  <si>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</si>
  <si>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</si>
  <si>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</si>
  <si>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</si>
  <si>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</si>
  <si>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</si>
  <si>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</si>
  <si>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</si>
  <si>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</si>
  <si>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</si>
  <si>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</si>
  <si>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</si>
  <si>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</si>
  <si>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</si>
  <si>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</si>
  <si>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</si>
  <si>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</si>
  <si>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</si>
  <si>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</si>
  <si>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</si>
  <si>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</si>
  <si>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</si>
  <si>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</si>
  <si>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</si>
  <si>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</si>
  <si>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</si>
  <si>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</si>
  <si>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</si>
  <si>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</si>
  <si>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</si>
  <si>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</si>
  <si>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</si>
  <si>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</si>
  <si>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</si>
  <si>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</si>
  <si>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</si>
  <si>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</si>
  <si>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</si>
  <si>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</si>
  <si>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</si>
  <si>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</si>
  <si>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</si>
  <si>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</si>
  <si>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</si>
  <si>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</si>
  <si>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</si>
  <si>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</si>
  <si>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</si>
  <si>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</si>
  <si>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</si>
  <si>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</si>
  <si>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</si>
  <si>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</si>
  <si>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</si>
  <si>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</si>
  <si>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</si>
  <si>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</si>
  <si>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</si>
  <si>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</si>
  <si>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</si>
  <si>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</si>
  <si>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</si>
  <si>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</si>
  <si>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</si>
  <si>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</si>
  <si>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</si>
  <si>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</si>
  <si>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</si>
  <si>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</si>
  <si>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</si>
  <si>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</si>
  <si>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</si>
  <si>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</si>
  <si>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</si>
  <si>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</si>
  <si>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</si>
  <si>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</si>
  <si>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</si>
  <si>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</si>
  <si>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</si>
  <si>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</si>
  <si>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</si>
  <si>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</si>
  <si>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</si>
  <si>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</si>
  <si>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</si>
  <si>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</si>
  <si>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</si>
  <si>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</si>
  <si>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</si>
  <si>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</si>
  <si>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</si>
  <si>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</si>
  <si>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</si>
  <si>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</si>
  <si>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</si>
  <si>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</si>
  <si>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</si>
  <si>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</si>
  <si>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</si>
  <si>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</si>
  <si>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</si>
  <si>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</si>
  <si>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List of variables, and their use in various parts of the code. Fill in later, once either dealing with the variables in the code, or once the dataset is finished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</si>
  <si>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</si>
  <si>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</si>
  <si>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</si>
  <si>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</si>
  <si>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</si>
  <si>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</si>
  <si>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</si>
  <si>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</si>
  <si>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</si>
  <si>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</si>
  <si>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</si>
  <si>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</si>
  <si>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</si>
  <si>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</si>
  <si>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</si>
  <si>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</si>
  <si>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</si>
  <si>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</si>
  <si>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</si>
  <si>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</si>
  <si>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</si>
  <si>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</si>
  <si>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</si>
  <si>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</si>
  <si>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</si>
  <si>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cat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</si>
  <si>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</si>
  <si>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</si>
  <si>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</si>
  <si>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</si>
  <si>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</si>
  <si>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</si>
  <si>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</si>
  <si>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</si>
  <si>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If pcc_sum_stats == TRUE, one of equal, gt, lt must be non NA</t>
  </si>
  <si>
    <t>all from same group category must have same data type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</si>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</sst>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  <border>
      <left style="dotted">
        <color auto="1"/>
      </left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</borders>
  <cellStyleXfs count="1">
    <xf numFmtId="0" fontId="0" fillId="0" borderId="0"/>
  </cellStyleXfs>
  <cellXfs count="203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5" borderId="3" xfId="0" applyNumberFormat="1" applyFill="1" applyBorder="1"/>
    <xf numFmtId="1" fontId="0" fillId="0" borderId="3" xfId="0" applyNumberFormat="1" applyBorder="1" applyAlignment="1">
      <alignment horizontal="center"/>
    </xf>
    <xf numFmtId="1" fontId="0" fillId="9" borderId="1" xfId="0" applyNumberFormat="1" applyFill="1" applyBorder="1"/>
    <xf numFmtId="1" fontId="0" fillId="9" borderId="3" xfId="0" applyNumberFormat="1" applyFill="1" applyBorder="1"/>
    <xf numFmtId="0" fontId="0" fillId="0" borderId="0" xfId="0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5" xfId="0" applyBorder="1"/>
    <xf numFmtId="1" fontId="0" fillId="0" borderId="7" xfId="0" applyNumberFormat="1" applyBorder="1" applyAlignment="1">
      <alignment horizontal="center"/>
    </xf>
    <xf numFmtId="0" fontId="0" fillId="0" borderId="6" xfId="0" applyBorder="1"/>
    <xf numFmtId="165" fontId="0" fillId="5" borderId="7" xfId="0" applyNumberFormat="1" applyFill="1" applyBorder="1"/>
    <xf numFmtId="165" fontId="0" fillId="5" borderId="2" xfId="0" applyNumberFormat="1" applyFill="1" applyBorder="1"/>
    <xf numFmtId="165" fontId="0" fillId="5" borderId="0" xfId="0" applyNumberFormat="1" applyFill="1"/>
    <xf numFmtId="165" fontId="0" fillId="0" borderId="0" xfId="0" applyNumberFormat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5" borderId="8" xfId="0" applyFill="1" applyBorder="1"/>
    <xf numFmtId="0" fontId="4" fillId="5" borderId="10" xfId="0" applyFont="1" applyFill="1" applyBorder="1"/>
    <xf numFmtId="0" fontId="0" fillId="10" borderId="1" xfId="0" applyFill="1" applyBorder="1"/>
    <xf numFmtId="0" fontId="0" fillId="8" borderId="6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11" borderId="1" xfId="0" applyFill="1" applyBorder="1"/>
    <xf numFmtId="0" fontId="0" fillId="8" borderId="2" xfId="0" applyFill="1" applyBorder="1"/>
    <xf numFmtId="0" fontId="0" fillId="0" borderId="2" xfId="0" applyBorder="1"/>
    <xf numFmtId="164" fontId="0" fillId="0" borderId="2" xfId="0" applyNumberFormat="1" applyBorder="1"/>
    <xf numFmtId="164" fontId="0" fillId="0" borderId="3" xfId="0" applyNumberFormat="1" applyBorder="1" applyAlignment="1">
      <alignment horizontal="center"/>
    </xf>
    <xf numFmtId="0" fontId="3" fillId="12" borderId="0" xfId="0" applyFont="1" applyFill="1"/>
    <xf numFmtId="0" fontId="3" fillId="12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9" xfId="0" applyFont="1" applyFill="1" applyBorder="1"/>
    <xf numFmtId="0" fontId="4" fillId="5" borderId="8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4" fillId="6" borderId="1" xfId="0" applyFont="1" applyFill="1" applyBorder="1"/>
    <xf numFmtId="0" fontId="0" fillId="0" borderId="11" xfId="0" applyBorder="1"/>
    <xf numFmtId="0" fontId="0" fillId="0" borderId="12" xfId="0" applyBorder="1"/>
    <xf numFmtId="2" fontId="0" fillId="4" borderId="11" xfId="0" applyNumberFormat="1" applyFill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0" fillId="4" borderId="11" xfId="0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3" xfId="0" applyBorder="1"/>
    <xf numFmtId="0" fontId="0" fillId="0" borderId="14" xfId="0" applyBorder="1"/>
    <xf numFmtId="164" fontId="0" fillId="0" borderId="14" xfId="0" applyNumberFormat="1" applyBorder="1"/>
    <xf numFmtId="0" fontId="0" fillId="0" borderId="15" xfId="0" applyBorder="1"/>
    <xf numFmtId="164" fontId="0" fillId="0" borderId="11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6" fontId="0" fillId="0" borderId="0" xfId="0" applyNumberFormat="1" applyAlignment="1">
      <alignment horizontal="center"/>
    </xf>
    <xf numFmtId="0" fontId="0" fillId="13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3" borderId="0" xfId="0" applyNumberFormat="1" applyFill="1"/>
    <xf numFmtId="0" fontId="0" fillId="14" borderId="1" xfId="0" applyFill="1" applyBorder="1"/>
    <xf numFmtId="0" fontId="0" fillId="14" borderId="12" xfId="0" applyFill="1" applyBorder="1"/>
    <xf numFmtId="0" fontId="0" fillId="0" borderId="16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5" borderId="1" xfId="0" applyFill="1" applyBorder="1"/>
    <xf numFmtId="0" fontId="0" fillId="0" borderId="17" xfId="0" applyBorder="1"/>
    <xf numFmtId="0" fontId="0" fillId="0" borderId="18" xfId="0" applyBorder="1"/>
    <xf numFmtId="0" fontId="0" fillId="12" borderId="0" xfId="0" applyFill="1"/>
    <xf numFmtId="0" fontId="0" fillId="12" borderId="17" xfId="0" applyFill="1" applyBorder="1"/>
    <xf numFmtId="0" fontId="0" fillId="0" borderId="20" xfId="0" applyBorder="1"/>
    <xf numFmtId="0" fontId="0" fillId="12" borderId="19" xfId="0" applyFill="1" applyBorder="1"/>
    <xf numFmtId="1" fontId="0" fillId="0" borderId="19" xfId="0" applyNumberFormat="1" applyBorder="1"/>
    <xf numFmtId="0" fontId="6" fillId="0" borderId="0" xfId="0" applyFont="1"/>
    <xf numFmtId="0" fontId="4" fillId="16" borderId="0" xfId="0" applyFont="1" applyFill="1"/>
    <xf numFmtId="0" fontId="4" fillId="17" borderId="0" xfId="0" applyFont="1" applyFill="1"/>
    <xf numFmtId="0" fontId="4" fillId="18" borderId="0" xfId="0" applyFont="1" applyFill="1"/>
    <xf numFmtId="2" fontId="0" fillId="0" borderId="1" xfId="0" applyNumberFormat="1" applyBorder="1"/>
    <xf numFmtId="0" fontId="0" fillId="0" borderId="21" xfId="0" applyBorder="1"/>
    <xf numFmtId="0" fontId="0" fillId="0" borderId="22" xfId="0" applyBorder="1"/>
    <xf numFmtId="2" fontId="0" fillId="4" borderId="21" xfId="0" applyNumberFormat="1" applyFill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0" fontId="0" fillId="4" borderId="21" xfId="0" applyFill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0" fontId="0" fillId="0" borderId="23" xfId="0" applyBorder="1"/>
    <xf numFmtId="0" fontId="0" fillId="0" borderId="24" xfId="0" applyBorder="1"/>
    <xf numFmtId="164" fontId="0" fillId="0" borderId="24" xfId="0" applyNumberFormat="1" applyBorder="1"/>
    <xf numFmtId="0" fontId="0" fillId="0" borderId="25" xfId="0" applyBorder="1"/>
    <xf numFmtId="164" fontId="0" fillId="0" borderId="21" xfId="0" applyNumberFormat="1" applyBorder="1"/>
    <xf numFmtId="2" fontId="0" fillId="0" borderId="22" xfId="0" applyNumberFormat="1" applyBorder="1"/>
    <xf numFmtId="0" fontId="0" fillId="0" borderId="26" xfId="0" applyBorder="1"/>
    <xf numFmtId="0" fontId="0" fillId="0" borderId="27" xfId="0" applyBorder="1"/>
    <xf numFmtId="2" fontId="0" fillId="4" borderId="26" xfId="0" applyNumberFormat="1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0" fontId="0" fillId="4" borderId="26" xfId="0" applyFill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0" fontId="0" fillId="0" borderId="28" xfId="0" applyBorder="1"/>
    <xf numFmtId="0" fontId="0" fillId="0" borderId="29" xfId="0" applyBorder="1"/>
    <xf numFmtId="164" fontId="0" fillId="0" borderId="29" xfId="0" applyNumberFormat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2" fontId="0" fillId="4" borderId="31" xfId="0" applyNumberFormat="1" applyFill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0" fontId="0" fillId="4" borderId="31" xfId="0" applyFill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164" fontId="0" fillId="0" borderId="34" xfId="0" applyNumberFormat="1" applyBorder="1" applyAlignment="1">
      <alignment horizontal="center"/>
    </xf>
    <xf numFmtId="0" fontId="0" fillId="0" borderId="33" xfId="0" applyBorder="1"/>
    <xf numFmtId="0" fontId="0" fillId="0" borderId="34" xfId="0" applyBorder="1"/>
    <xf numFmtId="164" fontId="0" fillId="0" borderId="34" xfId="0" applyNumberFormat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2" fontId="0" fillId="4" borderId="36" xfId="0" applyNumberFormat="1" applyFill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0" fontId="0" fillId="4" borderId="36" xfId="0" applyFill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0" fillId="0" borderId="38" xfId="0" applyBorder="1"/>
    <xf numFmtId="0" fontId="0" fillId="0" borderId="39" xfId="0" applyBorder="1"/>
    <xf numFmtId="164" fontId="0" fillId="0" borderId="39" xfId="0" applyNumberFormat="1" applyBorder="1"/>
    <xf numFmtId="2" fontId="0" fillId="0" borderId="37" xfId="0" applyNumberFormat="1" applyBorder="1"/>
    <xf numFmtId="0" fontId="0" fillId="0" borderId="40" xfId="0" applyBorder="1"/>
    <xf numFmtId="0" fontId="4" fillId="18" borderId="41" xfId="0" applyFont="1" applyFill="1" applyBorder="1"/>
    <xf numFmtId="0" fontId="0" fillId="0" borderId="41" xfId="0" applyBorder="1"/>
    <xf numFmtId="1" fontId="0" fillId="9" borderId="42" xfId="0" applyNumberFormat="1" applyFill="1" applyBorder="1"/>
    <xf numFmtId="0" fontId="0" fillId="3" borderId="41" xfId="0" applyFill="1" applyBorder="1" applyAlignment="1">
      <alignment horizontal="left"/>
    </xf>
    <xf numFmtId="1" fontId="0" fillId="5" borderId="41" xfId="0" applyNumberFormat="1" applyFill="1" applyBorder="1"/>
    <xf numFmtId="0" fontId="0" fillId="6" borderId="41" xfId="0" applyFill="1" applyBorder="1"/>
    <xf numFmtId="0" fontId="0" fillId="8" borderId="43" xfId="0" applyFill="1" applyBorder="1"/>
    <xf numFmtId="0" fontId="3" fillId="7" borderId="41" xfId="0" applyFont="1" applyFill="1" applyBorder="1"/>
    <xf numFmtId="0" fontId="3" fillId="12" borderId="41" xfId="0" applyFont="1" applyFill="1" applyBorder="1"/>
    <xf numFmtId="0" fontId="0" fillId="0" borderId="0" xfId="0" applyBorder="1"/>
    <xf numFmtId="0" fontId="4" fillId="13" borderId="2" xfId="0" applyFont="1" applyFill="1" applyBorder="1"/>
    <xf numFmtId="0" fontId="4" fillId="19" borderId="0" xfId="0" applyFont="1" applyFill="1" applyBorder="1"/>
    <xf numFmtId="0" fontId="4" fillId="19" borderId="0" xfId="0" applyFont="1" applyFill="1"/>
    <xf numFmtId="0" fontId="0" fillId="0" borderId="0" xfId="0" applyFill="1" applyBorder="1"/>
  </cellXfs>
  <cellStyles count="1">
    <cellStyle name="Normal" xfId="0" builtinId="0"/>
  </cellStyles>
  <dxfs count="37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S1685"/>
  <sheetViews>
    <sheetView workbookViewId="0">
      <selection activeCell="C7" sqref="C7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4" customWidth="1"/>
    <col min="5" max="8" width="8.7109375" style="7" customWidth="1"/>
    <col min="9" max="9" width="8.7109375" style="34" customWidth="1"/>
    <col min="10" max="15" width="8.7109375" style="9" customWidth="1"/>
    <col min="16" max="16" width="8.7109375" style="8" customWidth="1"/>
    <col min="17" max="20" width="8.7109375" style="9" customWidth="1"/>
    <col min="21" max="21" width="8.7109375" style="8" customWidth="1"/>
    <col min="22" max="23" width="8.7109375" style="9" customWidth="1"/>
    <col min="24" max="24" width="8.7109375" style="9" hidden="1" customWidth="1"/>
    <col min="25" max="26" width="8.7109375" style="7" customWidth="1"/>
    <col min="27" max="38" width="8.7109375" style="9" customWidth="1"/>
    <col min="39" max="39" width="8.7109375" style="23" customWidth="1"/>
    <col min="40" max="40" width="8.7109375" style="7" hidden="1" customWidth="1"/>
    <col min="41" max="43" width="8.7109375" style="39" customWidth="1"/>
    <col min="44" max="44" width="8.7109375" style="59" customWidth="1"/>
    <col min="45" max="45" width="8.7109375" style="39" customWidth="1"/>
    <col min="46" max="46" width="8.7109375" style="59" customWidth="1"/>
    <col min="47" max="47" width="8.7109375" style="57" customWidth="1"/>
    <col min="48" max="48" width="8.7109375" style="18" customWidth="1"/>
    <col min="49" max="49" width="8.7109375" customWidth="1"/>
    <col min="50" max="50" width="8.7109375" style="53" customWidth="1"/>
    <col min="51" max="51" width="8.7109375" customWidth="1"/>
    <col min="52" max="52" width="8.7109375" style="53" customWidth="1"/>
    <col min="53" max="54" width="8.7109375" hidden="1" customWidth="1"/>
    <col min="55" max="57" width="8.7109375" customWidth="1"/>
    <col min="58" max="69" width="8.7109375" hidden="1" customWidth="1"/>
    <col min="70" max="70" width="8.7109375" style="25" customWidth="1"/>
    <col min="71" max="78" width="8.7109375" customWidth="1"/>
    <col min="79" max="79" width="8.5703125" customWidth="1"/>
    <col min="80" max="98" width="8.7109375" customWidth="1"/>
    <col min="99" max="102" width="8.7109375" hidden="1" customWidth="1"/>
    <col min="103" max="103" width="8.7109375" style="25" hidden="1" customWidth="1"/>
    <col min="104" max="104" width="8.85546875" style="43"/>
  </cols>
  <sheetData>
    <row r="1" spans="1:104" x14ac:dyDescent="0.25">
      <c r="A1" s="1" t="s">
        <v>0</v>
      </c>
      <c r="B1" s="1" t="s">
        <v>1</v>
      </c>
      <c r="C1" s="27" t="s">
        <v>669</v>
      </c>
      <c r="D1" s="10" t="s">
        <v>401</v>
      </c>
      <c r="E1" s="28" t="s">
        <v>402</v>
      </c>
      <c r="F1" s="29" t="s">
        <v>398</v>
      </c>
      <c r="G1" s="29" t="s">
        <v>399</v>
      </c>
      <c r="H1" s="33" t="s">
        <v>400</v>
      </c>
      <c r="I1" s="10" t="s">
        <v>403</v>
      </c>
      <c r="J1" s="29" t="s">
        <v>404</v>
      </c>
      <c r="K1" s="29" t="s">
        <v>405</v>
      </c>
      <c r="L1" s="29" t="s">
        <v>406</v>
      </c>
      <c r="M1" s="29" t="s">
        <v>407</v>
      </c>
      <c r="N1" s="5" t="s">
        <v>328</v>
      </c>
      <c r="O1" s="6" t="s">
        <v>329</v>
      </c>
      <c r="P1" s="5" t="s">
        <v>325</v>
      </c>
      <c r="Q1" s="6" t="s">
        <v>330</v>
      </c>
      <c r="R1" s="6" t="s">
        <v>324</v>
      </c>
      <c r="S1" s="6" t="s">
        <v>327</v>
      </c>
      <c r="T1" s="6" t="s">
        <v>616</v>
      </c>
      <c r="U1" s="5" t="s">
        <v>410</v>
      </c>
      <c r="V1" s="6" t="s">
        <v>411</v>
      </c>
      <c r="W1" s="6" t="s">
        <v>408</v>
      </c>
      <c r="X1" s="6" t="s">
        <v>475</v>
      </c>
      <c r="Y1" s="2" t="s">
        <v>311</v>
      </c>
      <c r="Z1" s="2" t="s">
        <v>331</v>
      </c>
      <c r="AA1" s="2" t="s">
        <v>533</v>
      </c>
      <c r="AB1" s="2" t="s">
        <v>534</v>
      </c>
      <c r="AC1" s="2" t="s">
        <v>459</v>
      </c>
      <c r="AD1" s="2" t="s">
        <v>458</v>
      </c>
      <c r="AE1" s="2" t="s">
        <v>473</v>
      </c>
      <c r="AF1" s="2" t="s">
        <v>468</v>
      </c>
      <c r="AG1" s="13" t="s">
        <v>334</v>
      </c>
      <c r="AH1" s="2" t="s">
        <v>335</v>
      </c>
      <c r="AI1" s="15" t="s">
        <v>336</v>
      </c>
      <c r="AJ1" s="2" t="s">
        <v>337</v>
      </c>
      <c r="AK1" s="2" t="s">
        <v>339</v>
      </c>
      <c r="AL1" s="15" t="s">
        <v>338</v>
      </c>
      <c r="AM1" s="22" t="s">
        <v>365</v>
      </c>
      <c r="AN1" s="67" t="s">
        <v>364</v>
      </c>
      <c r="AO1" s="3" t="s">
        <v>439</v>
      </c>
      <c r="AP1" s="52" t="s">
        <v>432</v>
      </c>
      <c r="AQ1" s="3" t="s">
        <v>433</v>
      </c>
      <c r="AR1" s="17" t="s">
        <v>434</v>
      </c>
      <c r="AS1" s="3" t="s">
        <v>440</v>
      </c>
      <c r="AT1" s="17" t="s">
        <v>441</v>
      </c>
      <c r="AU1" s="56" t="s">
        <v>413</v>
      </c>
      <c r="AV1" s="17" t="s">
        <v>412</v>
      </c>
      <c r="AW1" s="3" t="s">
        <v>313</v>
      </c>
      <c r="AX1" s="17" t="s">
        <v>314</v>
      </c>
      <c r="AY1" s="3" t="s">
        <v>315</v>
      </c>
      <c r="AZ1" s="17" t="s">
        <v>316</v>
      </c>
      <c r="BA1" s="3" t="s">
        <v>350</v>
      </c>
      <c r="BB1" s="17" t="s">
        <v>351</v>
      </c>
      <c r="BC1" s="3" t="s">
        <v>564</v>
      </c>
      <c r="BD1" s="17" t="s">
        <v>563</v>
      </c>
      <c r="BE1" s="17" t="s">
        <v>317</v>
      </c>
      <c r="BF1" s="3" t="s">
        <v>355</v>
      </c>
      <c r="BG1" s="3" t="s">
        <v>356</v>
      </c>
      <c r="BH1" s="3" t="s">
        <v>357</v>
      </c>
      <c r="BI1" s="3" t="s">
        <v>358</v>
      </c>
      <c r="BJ1" s="3" t="s">
        <v>359</v>
      </c>
      <c r="BK1" s="3" t="s">
        <v>360</v>
      </c>
      <c r="BL1" s="17" t="s">
        <v>361</v>
      </c>
      <c r="BM1" s="3" t="s">
        <v>354</v>
      </c>
      <c r="BN1" s="3" t="s">
        <v>353</v>
      </c>
      <c r="BO1" s="17" t="s">
        <v>352</v>
      </c>
      <c r="BP1" s="3" t="s">
        <v>366</v>
      </c>
      <c r="BQ1" s="3" t="s">
        <v>367</v>
      </c>
      <c r="BR1" s="24" t="s">
        <v>368</v>
      </c>
      <c r="BS1" s="4" t="s">
        <v>370</v>
      </c>
      <c r="BT1" s="4" t="s">
        <v>571</v>
      </c>
      <c r="BU1" s="4" t="s">
        <v>602</v>
      </c>
      <c r="BV1" s="4" t="s">
        <v>491</v>
      </c>
      <c r="BW1" s="4" t="s">
        <v>461</v>
      </c>
      <c r="BX1" s="4" t="s">
        <v>471</v>
      </c>
      <c r="BY1" s="4" t="s">
        <v>470</v>
      </c>
      <c r="BZ1" s="19" t="s">
        <v>373</v>
      </c>
      <c r="CA1" s="65" t="s">
        <v>377</v>
      </c>
      <c r="CB1" s="65" t="s">
        <v>378</v>
      </c>
      <c r="CC1" s="65" t="s">
        <v>455</v>
      </c>
      <c r="CD1" s="66" t="s">
        <v>456</v>
      </c>
      <c r="CE1" s="4" t="s">
        <v>464</v>
      </c>
      <c r="CF1" s="4" t="s">
        <v>474</v>
      </c>
      <c r="CG1" s="4" t="s">
        <v>492</v>
      </c>
      <c r="CH1" s="4" t="s">
        <v>654</v>
      </c>
      <c r="CI1" s="19" t="s">
        <v>465</v>
      </c>
      <c r="CJ1" s="4" t="s">
        <v>381</v>
      </c>
      <c r="CK1" s="4" t="s">
        <v>382</v>
      </c>
      <c r="CL1" s="4" t="s">
        <v>383</v>
      </c>
      <c r="CM1" s="4" t="s">
        <v>438</v>
      </c>
      <c r="CN1" s="4" t="s">
        <v>384</v>
      </c>
      <c r="CO1" s="4" t="s">
        <v>385</v>
      </c>
      <c r="CP1" s="4" t="s">
        <v>386</v>
      </c>
      <c r="CQ1" s="4" t="s">
        <v>388</v>
      </c>
      <c r="CR1" s="4" t="s">
        <v>390</v>
      </c>
      <c r="CS1" s="4" t="s">
        <v>472</v>
      </c>
      <c r="CT1" s="19" t="s">
        <v>389</v>
      </c>
      <c r="CU1" s="60" t="s">
        <v>393</v>
      </c>
      <c r="CV1" s="60" t="s">
        <v>394</v>
      </c>
      <c r="CW1" s="60" t="s">
        <v>395</v>
      </c>
      <c r="CX1" s="60" t="s">
        <v>696</v>
      </c>
      <c r="CY1" s="61" t="s">
        <v>396</v>
      </c>
      <c r="CZ1" s="43" t="s">
        <v>397</v>
      </c>
    </row>
    <row r="2" spans="1:104" ht="14.45" customHeight="1" x14ac:dyDescent="0.25">
      <c r="A2">
        <v>1</v>
      </c>
      <c r="B2">
        <v>1</v>
      </c>
      <c r="C2" s="25" t="s">
        <v>457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>IFERROR(F2/SQRT(F2^2+W2), "X")</f>
        <v>0.12240880647423871</v>
      </c>
      <c r="J2" s="39">
        <f>IFERROR(SQRT((1-I2^2)/W2), "X")</f>
        <v>9.291757587153433E-3</v>
      </c>
      <c r="K2" s="39">
        <f>IFERROR(1/J2, "X")</f>
        <v>107.6222652840811</v>
      </c>
      <c r="L2" s="39">
        <f>IFERROR(I2-J2, "X")</f>
        <v>0.11311704888708528</v>
      </c>
      <c r="M2" s="39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0">U2-V2-1</f>
        <v>11409</v>
      </c>
      <c r="Y2" s="7">
        <v>15</v>
      </c>
      <c r="Z2" s="7">
        <f>BR2-Y2-6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1">
        <v>0</v>
      </c>
      <c r="AJ2" s="9">
        <v>1</v>
      </c>
      <c r="AK2" s="9">
        <v>0</v>
      </c>
      <c r="AL2" s="31">
        <v>0</v>
      </c>
      <c r="AM2" s="21">
        <v>2003</v>
      </c>
      <c r="AN2" s="23">
        <f>LN(AM2)</f>
        <v>7.6024013356658182</v>
      </c>
      <c r="AO2" s="39">
        <v>0</v>
      </c>
      <c r="AP2" s="39">
        <v>0</v>
      </c>
      <c r="AQ2" s="39">
        <v>0</v>
      </c>
      <c r="AR2" s="59">
        <v>1</v>
      </c>
      <c r="AS2" s="39" t="s">
        <v>431</v>
      </c>
      <c r="AT2" s="59" t="s">
        <v>431</v>
      </c>
      <c r="AU2" s="57" t="s">
        <v>431</v>
      </c>
      <c r="AV2" s="18" t="s">
        <v>431</v>
      </c>
      <c r="AW2" s="39" t="s">
        <v>431</v>
      </c>
      <c r="AX2" s="54" t="s">
        <v>431</v>
      </c>
      <c r="AY2" t="s">
        <v>431</v>
      </c>
      <c r="AZ2" s="54" t="s">
        <v>431</v>
      </c>
      <c r="BB2" s="18"/>
      <c r="BC2" t="s">
        <v>431</v>
      </c>
      <c r="BD2" s="18" t="s">
        <v>431</v>
      </c>
      <c r="BE2" s="18" t="s">
        <v>11</v>
      </c>
      <c r="BL2" s="18"/>
      <c r="BO2" s="18"/>
      <c r="BR2" s="25">
        <v>44.5</v>
      </c>
      <c r="BS2">
        <v>1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 s="18">
        <v>0</v>
      </c>
      <c r="CA2">
        <v>0</v>
      </c>
      <c r="CB2">
        <v>1</v>
      </c>
      <c r="CC2">
        <v>0</v>
      </c>
      <c r="CD2" s="18">
        <v>0</v>
      </c>
      <c r="CE2">
        <v>0</v>
      </c>
      <c r="CF2">
        <v>0</v>
      </c>
      <c r="CG2">
        <v>0</v>
      </c>
      <c r="CH2">
        <v>0</v>
      </c>
      <c r="CI2" s="18">
        <v>0</v>
      </c>
      <c r="CJ2">
        <v>0</v>
      </c>
      <c r="CK2">
        <v>0</v>
      </c>
      <c r="CL2">
        <v>1</v>
      </c>
      <c r="CM2">
        <v>0</v>
      </c>
      <c r="CN2">
        <v>0</v>
      </c>
      <c r="CO2">
        <v>0</v>
      </c>
      <c r="CP2">
        <v>1</v>
      </c>
      <c r="CQ2">
        <v>0</v>
      </c>
      <c r="CR2">
        <v>0</v>
      </c>
      <c r="CS2">
        <v>0</v>
      </c>
      <c r="CT2" s="18">
        <v>0</v>
      </c>
      <c r="CZ2" s="43" t="s">
        <v>397</v>
      </c>
    </row>
    <row r="3" spans="1:104" ht="14.45" customHeight="1" x14ac:dyDescent="0.25">
      <c r="A3">
        <v>2</v>
      </c>
      <c r="B3">
        <v>1</v>
      </c>
      <c r="C3" s="25" t="s">
        <v>457</v>
      </c>
      <c r="D3" s="12">
        <v>15</v>
      </c>
      <c r="E3" s="14">
        <f t="shared" ref="E3:E5" si="1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>IFERROR(F3/SQRT(F3^2+W3), "X")</f>
        <v>0.10718916127037026</v>
      </c>
      <c r="J3" s="39">
        <f>IFERROR(SQRT((1-I3^2)/W3), "X")</f>
        <v>8.9764322246122883E-3</v>
      </c>
      <c r="K3" s="39">
        <f>IFERROR(1/J3, "X")</f>
        <v>111.4028352220074</v>
      </c>
      <c r="L3" s="39">
        <f>IFERROR(I3-J3, "X")</f>
        <v>9.8212729045757965E-2</v>
      </c>
      <c r="M3" s="39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0"/>
        <v>12268</v>
      </c>
      <c r="Y3" s="7">
        <v>15</v>
      </c>
      <c r="Z3" s="7">
        <f>BR3-Y3-6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1">
        <v>0</v>
      </c>
      <c r="AJ3" s="9">
        <v>1</v>
      </c>
      <c r="AK3" s="9">
        <v>0</v>
      </c>
      <c r="AL3" s="31">
        <v>0</v>
      </c>
      <c r="AM3" s="21">
        <v>2003</v>
      </c>
      <c r="AN3" s="23">
        <f t="shared" ref="AN3:AN7" si="2">LN(AM3)</f>
        <v>7.6024013356658182</v>
      </c>
      <c r="AO3" s="39">
        <v>0</v>
      </c>
      <c r="AP3" s="39">
        <v>0</v>
      </c>
      <c r="AQ3" s="39">
        <v>0</v>
      </c>
      <c r="AR3" s="59">
        <v>1</v>
      </c>
      <c r="AS3" s="39" t="s">
        <v>431</v>
      </c>
      <c r="AT3" s="59" t="s">
        <v>431</v>
      </c>
      <c r="AU3" s="57" t="s">
        <v>431</v>
      </c>
      <c r="AV3" s="18" t="s">
        <v>431</v>
      </c>
      <c r="AW3" s="39" t="s">
        <v>431</v>
      </c>
      <c r="AX3" s="54" t="s">
        <v>431</v>
      </c>
      <c r="AY3" t="s">
        <v>431</v>
      </c>
      <c r="AZ3" s="54" t="s">
        <v>431</v>
      </c>
      <c r="BB3" s="18"/>
      <c r="BC3" t="s">
        <v>431</v>
      </c>
      <c r="BD3" s="18" t="s">
        <v>431</v>
      </c>
      <c r="BE3" s="18" t="s">
        <v>11</v>
      </c>
      <c r="BL3" s="18"/>
      <c r="BO3" s="18"/>
      <c r="BR3" s="25">
        <v>44.5</v>
      </c>
      <c r="BS3">
        <v>1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 s="18">
        <v>0</v>
      </c>
      <c r="CA3">
        <v>0</v>
      </c>
      <c r="CB3">
        <v>1</v>
      </c>
      <c r="CC3">
        <v>0</v>
      </c>
      <c r="CD3" s="18">
        <v>0</v>
      </c>
      <c r="CE3">
        <v>0</v>
      </c>
      <c r="CF3">
        <v>0</v>
      </c>
      <c r="CG3">
        <v>0</v>
      </c>
      <c r="CH3">
        <v>0</v>
      </c>
      <c r="CI3" s="18">
        <v>0</v>
      </c>
      <c r="CJ3">
        <v>0</v>
      </c>
      <c r="CK3">
        <v>0</v>
      </c>
      <c r="CL3">
        <v>1</v>
      </c>
      <c r="CM3">
        <v>0</v>
      </c>
      <c r="CN3">
        <v>0</v>
      </c>
      <c r="CO3">
        <v>0</v>
      </c>
      <c r="CP3">
        <v>1</v>
      </c>
      <c r="CQ3">
        <v>0</v>
      </c>
      <c r="CR3">
        <v>0</v>
      </c>
      <c r="CS3">
        <v>0</v>
      </c>
      <c r="CT3" s="18">
        <v>0</v>
      </c>
      <c r="CZ3" s="43" t="s">
        <v>397</v>
      </c>
    </row>
    <row r="4" spans="1:104" ht="14.45" customHeight="1" x14ac:dyDescent="0.25">
      <c r="A4">
        <v>3</v>
      </c>
      <c r="B4">
        <v>1</v>
      </c>
      <c r="C4" s="25" t="s">
        <v>457</v>
      </c>
      <c r="D4" s="12">
        <v>8</v>
      </c>
      <c r="E4" s="14">
        <f t="shared" si="1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>IFERROR(F4/SQRT(F4^2+W4), "X")</f>
        <v>9.9280972227489342E-2</v>
      </c>
      <c r="J4" s="39">
        <f>IFERROR(SQRT((1-I4^2)/W4), "X")</f>
        <v>9.3159089221504753E-3</v>
      </c>
      <c r="K4" s="39">
        <f t="shared" ref="K4:K53" si="3">IFERROR(1/J4, "X")</f>
        <v>107.34325639683917</v>
      </c>
      <c r="L4" s="39">
        <f t="shared" ref="L4:L5" si="4">IFERROR(I4-J4, "X")</f>
        <v>8.9965063305338863E-2</v>
      </c>
      <c r="M4" s="39">
        <f t="shared" ref="M4:M5" si="5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0"/>
        <v>11409</v>
      </c>
      <c r="Y4" s="7">
        <v>17</v>
      </c>
      <c r="Z4" s="7">
        <f>BR4-Y4-6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1">
        <v>0</v>
      </c>
      <c r="AJ4" s="9">
        <v>1</v>
      </c>
      <c r="AK4" s="9">
        <v>0</v>
      </c>
      <c r="AL4" s="31">
        <v>0</v>
      </c>
      <c r="AM4" s="21">
        <v>2003</v>
      </c>
      <c r="AN4" s="23">
        <f t="shared" si="2"/>
        <v>7.6024013356658182</v>
      </c>
      <c r="AO4" s="39">
        <v>0</v>
      </c>
      <c r="AP4" s="39">
        <v>0</v>
      </c>
      <c r="AQ4" s="39">
        <v>0</v>
      </c>
      <c r="AR4" s="59">
        <v>1</v>
      </c>
      <c r="AS4" s="39" t="s">
        <v>431</v>
      </c>
      <c r="AT4" s="59" t="s">
        <v>431</v>
      </c>
      <c r="AU4" s="57" t="s">
        <v>431</v>
      </c>
      <c r="AV4" s="18" t="s">
        <v>431</v>
      </c>
      <c r="AW4" s="39" t="s">
        <v>431</v>
      </c>
      <c r="AX4" s="54" t="s">
        <v>431</v>
      </c>
      <c r="AY4" t="s">
        <v>431</v>
      </c>
      <c r="AZ4" s="54" t="s">
        <v>431</v>
      </c>
      <c r="BB4" s="18"/>
      <c r="BC4" t="s">
        <v>431</v>
      </c>
      <c r="BD4" s="18" t="s">
        <v>431</v>
      </c>
      <c r="BE4" s="18" t="s">
        <v>11</v>
      </c>
      <c r="BL4" s="18"/>
      <c r="BO4" s="18"/>
      <c r="BR4" s="25">
        <v>44.5</v>
      </c>
      <c r="BS4">
        <v>1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 s="18">
        <v>0</v>
      </c>
      <c r="CA4">
        <v>0</v>
      </c>
      <c r="CB4">
        <v>1</v>
      </c>
      <c r="CC4">
        <v>0</v>
      </c>
      <c r="CD4" s="18">
        <v>0</v>
      </c>
      <c r="CE4">
        <v>0</v>
      </c>
      <c r="CF4">
        <v>0</v>
      </c>
      <c r="CG4">
        <v>0</v>
      </c>
      <c r="CH4">
        <v>0</v>
      </c>
      <c r="CI4" s="18">
        <v>0</v>
      </c>
      <c r="CJ4">
        <v>0</v>
      </c>
      <c r="CK4">
        <v>0</v>
      </c>
      <c r="CL4">
        <v>1</v>
      </c>
      <c r="CM4">
        <v>0</v>
      </c>
      <c r="CN4">
        <v>0</v>
      </c>
      <c r="CO4">
        <v>0</v>
      </c>
      <c r="CP4">
        <v>1</v>
      </c>
      <c r="CQ4">
        <v>0</v>
      </c>
      <c r="CR4">
        <v>0</v>
      </c>
      <c r="CS4">
        <v>0</v>
      </c>
      <c r="CT4" s="18">
        <v>0</v>
      </c>
      <c r="CZ4" s="43" t="s">
        <v>397</v>
      </c>
    </row>
    <row r="5" spans="1:104" s="68" customFormat="1" ht="14.45" customHeight="1" x14ac:dyDescent="0.25">
      <c r="A5" s="68">
        <v>4</v>
      </c>
      <c r="B5" s="68">
        <v>1</v>
      </c>
      <c r="C5" s="69" t="s">
        <v>457</v>
      </c>
      <c r="D5" s="70">
        <v>13</v>
      </c>
      <c r="E5" s="71">
        <f t="shared" si="1"/>
        <v>1.2224231464737794</v>
      </c>
      <c r="F5" s="72">
        <f>553/52</f>
        <v>10.634615384615385</v>
      </c>
      <c r="G5" s="72">
        <f>D5-E5</f>
        <v>11.77757685352622</v>
      </c>
      <c r="H5" s="73">
        <f>D5+E5</f>
        <v>14.22242314647378</v>
      </c>
      <c r="I5" s="74">
        <f>IFERROR(F5/SQRT(F5^2+W5), "X")</f>
        <v>9.5574549348597881E-2</v>
      </c>
      <c r="J5" s="75">
        <f>IFERROR(SQRT((1-I5^2)/W5), "X")</f>
        <v>8.9871185644251183E-3</v>
      </c>
      <c r="K5" s="75">
        <f t="shared" si="3"/>
        <v>111.27036912124763</v>
      </c>
      <c r="L5" s="75">
        <f t="shared" si="4"/>
        <v>8.6587430784172761E-2</v>
      </c>
      <c r="M5" s="75">
        <f t="shared" si="5"/>
        <v>0.104561667913023</v>
      </c>
      <c r="N5" s="76">
        <v>1</v>
      </c>
      <c r="O5" s="77">
        <v>0</v>
      </c>
      <c r="P5" s="76">
        <v>0</v>
      </c>
      <c r="Q5" s="77">
        <v>0</v>
      </c>
      <c r="R5" s="77">
        <v>0</v>
      </c>
      <c r="S5" s="77">
        <v>1</v>
      </c>
      <c r="T5" s="77">
        <v>0</v>
      </c>
      <c r="U5" s="76">
        <v>12273</v>
      </c>
      <c r="V5" s="77">
        <v>4</v>
      </c>
      <c r="W5" s="77">
        <f t="shared" si="0"/>
        <v>12268</v>
      </c>
      <c r="X5" s="77"/>
      <c r="Y5" s="72">
        <v>17</v>
      </c>
      <c r="Z5" s="72">
        <f>BR5-Y5-6</f>
        <v>21.5</v>
      </c>
      <c r="AA5" s="77">
        <v>0</v>
      </c>
      <c r="AB5" s="77">
        <v>1</v>
      </c>
      <c r="AC5" s="77">
        <v>1</v>
      </c>
      <c r="AD5" s="77">
        <v>0</v>
      </c>
      <c r="AE5" s="77">
        <v>0</v>
      </c>
      <c r="AF5" s="77">
        <v>0</v>
      </c>
      <c r="AG5" s="76">
        <v>0</v>
      </c>
      <c r="AH5" s="77">
        <v>1</v>
      </c>
      <c r="AI5" s="78">
        <v>0</v>
      </c>
      <c r="AJ5" s="77">
        <v>1</v>
      </c>
      <c r="AK5" s="77">
        <v>0</v>
      </c>
      <c r="AL5" s="78">
        <v>0</v>
      </c>
      <c r="AM5" s="79">
        <v>2003</v>
      </c>
      <c r="AN5" s="80">
        <f t="shared" si="2"/>
        <v>7.6024013356658182</v>
      </c>
      <c r="AO5" s="75">
        <v>0</v>
      </c>
      <c r="AP5" s="75">
        <v>0</v>
      </c>
      <c r="AQ5" s="75">
        <v>0</v>
      </c>
      <c r="AR5" s="81">
        <v>1</v>
      </c>
      <c r="AS5" s="75" t="s">
        <v>431</v>
      </c>
      <c r="AT5" s="81" t="s">
        <v>431</v>
      </c>
      <c r="AU5" s="82" t="s">
        <v>431</v>
      </c>
      <c r="AV5" s="83" t="s">
        <v>431</v>
      </c>
      <c r="AW5" s="75" t="s">
        <v>431</v>
      </c>
      <c r="AX5" s="84" t="s">
        <v>431</v>
      </c>
      <c r="AY5" s="68" t="s">
        <v>431</v>
      </c>
      <c r="AZ5" s="84" t="s">
        <v>431</v>
      </c>
      <c r="BB5" s="83"/>
      <c r="BC5" s="68" t="s">
        <v>431</v>
      </c>
      <c r="BD5" s="83" t="s">
        <v>431</v>
      </c>
      <c r="BE5" s="83" t="s">
        <v>11</v>
      </c>
      <c r="BL5" s="83"/>
      <c r="BO5" s="83"/>
      <c r="BR5" s="69">
        <v>44.5</v>
      </c>
      <c r="BS5" s="68">
        <v>1</v>
      </c>
      <c r="BT5" s="68">
        <v>0</v>
      </c>
      <c r="BU5" s="68">
        <v>0</v>
      </c>
      <c r="BV5" s="68">
        <v>0</v>
      </c>
      <c r="BW5" s="68">
        <v>0</v>
      </c>
      <c r="BX5" s="68">
        <v>0</v>
      </c>
      <c r="BY5" s="68">
        <v>0</v>
      </c>
      <c r="BZ5" s="83">
        <v>0</v>
      </c>
      <c r="CA5" s="68">
        <v>0</v>
      </c>
      <c r="CB5" s="68">
        <v>1</v>
      </c>
      <c r="CC5" s="68">
        <v>0</v>
      </c>
      <c r="CD5" s="83">
        <v>0</v>
      </c>
      <c r="CE5" s="68">
        <v>0</v>
      </c>
      <c r="CF5" s="68">
        <v>0</v>
      </c>
      <c r="CG5" s="68">
        <v>0</v>
      </c>
      <c r="CH5" s="68">
        <v>0</v>
      </c>
      <c r="CI5" s="83">
        <v>0</v>
      </c>
      <c r="CJ5" s="68">
        <v>0</v>
      </c>
      <c r="CK5" s="68">
        <v>0</v>
      </c>
      <c r="CL5" s="68">
        <v>1</v>
      </c>
      <c r="CM5" s="68">
        <v>0</v>
      </c>
      <c r="CN5" s="68">
        <v>0</v>
      </c>
      <c r="CO5" s="68">
        <v>0</v>
      </c>
      <c r="CP5" s="68">
        <v>1</v>
      </c>
      <c r="CQ5" s="68">
        <v>0</v>
      </c>
      <c r="CR5" s="68">
        <v>0</v>
      </c>
      <c r="CS5" s="68">
        <v>0</v>
      </c>
      <c r="CT5" s="83">
        <v>0</v>
      </c>
      <c r="CY5" s="69"/>
      <c r="CZ5" s="85" t="s">
        <v>397</v>
      </c>
    </row>
    <row r="6" spans="1:104" ht="14.45" customHeight="1" x14ac:dyDescent="0.25">
      <c r="A6">
        <v>5</v>
      </c>
      <c r="B6">
        <v>2</v>
      </c>
      <c r="C6" s="25" t="s">
        <v>460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6">D6-E6</f>
        <v>8.331714974113785</v>
      </c>
      <c r="H6" s="16">
        <f t="shared" ref="H6:H54" si="7">D6+E6</f>
        <v>11.833450253089145</v>
      </c>
      <c r="I6" s="11">
        <f>IFERROR(F6/SQRT(F6^2+W6), "X")</f>
        <v>3.5306280470906153E-3</v>
      </c>
      <c r="J6" s="39">
        <f>IFERROR(SQRT((1-I6^2)/W6), "X")</f>
        <v>6.1310307404567577E-4</v>
      </c>
      <c r="K6" s="39">
        <f t="shared" si="3"/>
        <v>1631.0471148045503</v>
      </c>
      <c r="L6" s="39">
        <f t="shared" ref="L6:L53" si="8">IFERROR(I6-J6, "X")</f>
        <v>2.9175249730449397E-3</v>
      </c>
      <c r="M6" s="39">
        <f t="shared" ref="M6:M53" si="9">IFERROR(I6+J6, "X")</f>
        <v>4.1437311211362914E-3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5194050*AW6</f>
        <v>2660288.5290000006</v>
      </c>
      <c r="V6" s="9">
        <v>6</v>
      </c>
      <c r="W6" s="9">
        <f t="shared" si="0"/>
        <v>2660281.5290000006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1">
        <v>1</v>
      </c>
      <c r="AJ6" s="9">
        <v>0</v>
      </c>
      <c r="AK6" s="9">
        <v>0</v>
      </c>
      <c r="AL6" s="31">
        <v>1</v>
      </c>
      <c r="AM6" s="21">
        <v>2004</v>
      </c>
      <c r="AN6" s="23">
        <f t="shared" si="2"/>
        <v>7.6029004622047553</v>
      </c>
      <c r="AO6" s="39">
        <v>0</v>
      </c>
      <c r="AP6" s="39">
        <v>0</v>
      </c>
      <c r="AQ6" s="39">
        <v>0</v>
      </c>
      <c r="AR6" s="59">
        <v>1</v>
      </c>
      <c r="AS6" s="39" t="s">
        <v>431</v>
      </c>
      <c r="AT6" s="59" t="s">
        <v>431</v>
      </c>
      <c r="AU6" s="57" t="s">
        <v>431</v>
      </c>
      <c r="AV6" s="18" t="s">
        <v>431</v>
      </c>
      <c r="AW6" s="53">
        <f>1-AX6</f>
        <v>0.51218000000000008</v>
      </c>
      <c r="AX6" s="54">
        <v>0.48781999999999998</v>
      </c>
      <c r="AY6">
        <v>0.52400000000000002</v>
      </c>
      <c r="AZ6" s="54">
        <v>0.47599999999999998</v>
      </c>
      <c r="BB6" s="18"/>
      <c r="BC6" t="s">
        <v>431</v>
      </c>
      <c r="BD6" s="18" t="s">
        <v>431</v>
      </c>
      <c r="BE6" s="18" t="s">
        <v>256</v>
      </c>
      <c r="BL6" s="18"/>
      <c r="BO6" s="18"/>
      <c r="BR6" s="25">
        <v>38.43</v>
      </c>
      <c r="BS6">
        <v>1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 s="18">
        <v>0</v>
      </c>
      <c r="CA6">
        <v>0</v>
      </c>
      <c r="CB6">
        <v>0</v>
      </c>
      <c r="CC6">
        <v>1</v>
      </c>
      <c r="CD6" s="18">
        <v>0</v>
      </c>
      <c r="CE6">
        <v>0</v>
      </c>
      <c r="CF6">
        <v>0</v>
      </c>
      <c r="CG6">
        <v>0</v>
      </c>
      <c r="CH6">
        <v>0</v>
      </c>
      <c r="CI6" s="18">
        <v>0</v>
      </c>
      <c r="CJ6">
        <v>0</v>
      </c>
      <c r="CK6">
        <v>0</v>
      </c>
      <c r="CL6">
        <v>1</v>
      </c>
      <c r="CM6">
        <v>1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 s="18">
        <v>0</v>
      </c>
      <c r="CZ6" s="43" t="s">
        <v>397</v>
      </c>
    </row>
    <row r="7" spans="1:104" ht="14.45" customHeight="1" x14ac:dyDescent="0.25">
      <c r="A7">
        <v>6</v>
      </c>
      <c r="B7">
        <v>2</v>
      </c>
      <c r="C7" s="25" t="s">
        <v>460</v>
      </c>
      <c r="D7" s="12">
        <v>9.4270241253097353</v>
      </c>
      <c r="E7" s="14">
        <v>0.34792180427329433</v>
      </c>
      <c r="F7" s="7">
        <v>27.095238095238091</v>
      </c>
      <c r="G7" s="7">
        <f t="shared" si="6"/>
        <v>9.0791023210364408</v>
      </c>
      <c r="H7" s="16">
        <f t="shared" si="7"/>
        <v>9.7749459295830299</v>
      </c>
      <c r="I7" s="11">
        <f>IFERROR(F7/SQRT(F7^2+W7), "X")</f>
        <v>1.6609985555178588E-2</v>
      </c>
      <c r="J7" s="39">
        <f>IFERROR(SQRT((1-I7^2)/W7), "X")</f>
        <v>6.1302231398725911E-4</v>
      </c>
      <c r="K7" s="39">
        <f t="shared" si="3"/>
        <v>1631.2619902785198</v>
      </c>
      <c r="L7" s="39">
        <f t="shared" si="8"/>
        <v>1.599696324119133E-2</v>
      </c>
      <c r="M7" s="39">
        <f t="shared" si="9"/>
        <v>1.7223007869165845E-2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0">5194050*AW7</f>
        <v>2660288.5290000006</v>
      </c>
      <c r="V7" s="9">
        <v>6</v>
      </c>
      <c r="W7" s="9">
        <f t="shared" si="0"/>
        <v>2660281.5290000006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1">
        <v>1</v>
      </c>
      <c r="AJ7" s="9">
        <v>0</v>
      </c>
      <c r="AK7" s="9">
        <v>0</v>
      </c>
      <c r="AL7" s="31">
        <v>1</v>
      </c>
      <c r="AM7" s="21">
        <v>2004</v>
      </c>
      <c r="AN7" s="23">
        <f t="shared" si="2"/>
        <v>7.6029004622047553</v>
      </c>
      <c r="AO7" s="39">
        <v>0</v>
      </c>
      <c r="AP7" s="39">
        <v>0</v>
      </c>
      <c r="AQ7" s="39">
        <v>0</v>
      </c>
      <c r="AR7" s="59">
        <v>1</v>
      </c>
      <c r="AS7" s="39" t="s">
        <v>431</v>
      </c>
      <c r="AT7" s="59" t="s">
        <v>431</v>
      </c>
      <c r="AU7" s="57" t="s">
        <v>431</v>
      </c>
      <c r="AV7" s="18" t="s">
        <v>431</v>
      </c>
      <c r="AW7" s="53">
        <f t="shared" ref="AW7:AW54" si="11">1-AX7</f>
        <v>0.51218000000000008</v>
      </c>
      <c r="AX7" s="54">
        <v>0.48781999999999998</v>
      </c>
      <c r="AY7">
        <v>0.52400000000000002</v>
      </c>
      <c r="AZ7" s="54">
        <v>0.47599999999999998</v>
      </c>
      <c r="BB7" s="18"/>
      <c r="BC7" t="s">
        <v>431</v>
      </c>
      <c r="BD7" s="18" t="s">
        <v>431</v>
      </c>
      <c r="BE7" s="18" t="s">
        <v>256</v>
      </c>
      <c r="BL7" s="18"/>
      <c r="BO7" s="18"/>
      <c r="BR7" s="25">
        <v>38.43</v>
      </c>
      <c r="BS7">
        <v>1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 s="18">
        <v>0</v>
      </c>
      <c r="CA7">
        <v>0</v>
      </c>
      <c r="CB7">
        <v>0</v>
      </c>
      <c r="CC7">
        <v>1</v>
      </c>
      <c r="CD7" s="18">
        <v>0</v>
      </c>
      <c r="CE7">
        <v>0</v>
      </c>
      <c r="CF7">
        <v>0</v>
      </c>
      <c r="CG7">
        <v>0</v>
      </c>
      <c r="CH7">
        <v>0</v>
      </c>
      <c r="CI7" s="18">
        <v>0</v>
      </c>
      <c r="CJ7">
        <v>0</v>
      </c>
      <c r="CK7">
        <v>0</v>
      </c>
      <c r="CL7">
        <v>1</v>
      </c>
      <c r="CM7">
        <v>1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 s="18">
        <v>0</v>
      </c>
      <c r="CZ7" s="43" t="s">
        <v>397</v>
      </c>
    </row>
    <row r="8" spans="1:104" ht="14.45" customHeight="1" x14ac:dyDescent="0.25">
      <c r="A8">
        <v>7</v>
      </c>
      <c r="B8">
        <v>2</v>
      </c>
      <c r="C8" s="25" t="s">
        <v>460</v>
      </c>
      <c r="D8" s="12">
        <v>21.983605455815258</v>
      </c>
      <c r="E8" s="14">
        <v>1.8302339452334369</v>
      </c>
      <c r="F8" s="7">
        <v>12.011363636363637</v>
      </c>
      <c r="G8" s="7">
        <f t="shared" si="6"/>
        <v>20.15337151058182</v>
      </c>
      <c r="H8" s="16">
        <f t="shared" si="7"/>
        <v>23.813839401048696</v>
      </c>
      <c r="I8" s="11">
        <f>IFERROR(F8/SQRT(F8^2+W8), "X")</f>
        <v>7.364050186470586E-3</v>
      </c>
      <c r="J8" s="39">
        <f>IFERROR(SQRT((1-I8^2)/W8), "X")</f>
        <v>6.1309027096443855E-4</v>
      </c>
      <c r="K8" s="39">
        <f t="shared" si="3"/>
        <v>1631.0811757409272</v>
      </c>
      <c r="L8" s="39">
        <f t="shared" si="8"/>
        <v>6.7509599155061474E-3</v>
      </c>
      <c r="M8" s="39">
        <f t="shared" si="9"/>
        <v>7.9771404574350245E-3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0"/>
        <v>2660288.5290000006</v>
      </c>
      <c r="V8" s="9">
        <v>6</v>
      </c>
      <c r="W8" s="9">
        <f t="shared" si="0"/>
        <v>2660281.5290000006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1">
        <v>1</v>
      </c>
      <c r="AJ8" s="9">
        <v>0</v>
      </c>
      <c r="AK8" s="9">
        <v>0</v>
      </c>
      <c r="AL8" s="31">
        <v>1</v>
      </c>
      <c r="AM8" s="21">
        <v>2004</v>
      </c>
      <c r="AN8" s="23"/>
      <c r="AO8" s="39">
        <v>0</v>
      </c>
      <c r="AP8" s="39">
        <v>0</v>
      </c>
      <c r="AQ8" s="39">
        <v>0</v>
      </c>
      <c r="AR8" s="59">
        <v>1</v>
      </c>
      <c r="AS8" s="39" t="s">
        <v>431</v>
      </c>
      <c r="AT8" s="59" t="s">
        <v>431</v>
      </c>
      <c r="AU8" s="57" t="s">
        <v>431</v>
      </c>
      <c r="AV8" s="18" t="s">
        <v>431</v>
      </c>
      <c r="AW8" s="53">
        <f t="shared" si="11"/>
        <v>0.51218000000000008</v>
      </c>
      <c r="AX8" s="54">
        <v>0.48781999999999998</v>
      </c>
      <c r="AY8">
        <v>0.52400000000000002</v>
      </c>
      <c r="AZ8" s="54">
        <v>0.47599999999999998</v>
      </c>
      <c r="BB8" s="18"/>
      <c r="BC8" t="s">
        <v>431</v>
      </c>
      <c r="BD8" s="18" t="s">
        <v>431</v>
      </c>
      <c r="BE8" s="18" t="s">
        <v>256</v>
      </c>
      <c r="BL8" s="18"/>
      <c r="BO8" s="18"/>
      <c r="BR8" s="25">
        <v>38.43</v>
      </c>
      <c r="BS8">
        <v>1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 s="18">
        <v>0</v>
      </c>
      <c r="CA8">
        <v>0</v>
      </c>
      <c r="CB8">
        <v>0</v>
      </c>
      <c r="CC8">
        <v>1</v>
      </c>
      <c r="CD8" s="18">
        <v>0</v>
      </c>
      <c r="CE8">
        <v>0</v>
      </c>
      <c r="CF8">
        <v>0</v>
      </c>
      <c r="CG8">
        <v>0</v>
      </c>
      <c r="CH8">
        <v>0</v>
      </c>
      <c r="CI8" s="18">
        <v>0</v>
      </c>
      <c r="CJ8">
        <v>0</v>
      </c>
      <c r="CK8">
        <v>0</v>
      </c>
      <c r="CL8">
        <v>1</v>
      </c>
      <c r="CM8">
        <v>1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 s="18">
        <v>0</v>
      </c>
      <c r="CZ8" s="43" t="s">
        <v>397</v>
      </c>
    </row>
    <row r="9" spans="1:104" ht="14.45" customHeight="1" x14ac:dyDescent="0.25">
      <c r="A9">
        <v>8</v>
      </c>
      <c r="B9">
        <v>2</v>
      </c>
      <c r="C9" s="25" t="s">
        <v>460</v>
      </c>
      <c r="D9" s="12">
        <v>9.3160555453772211</v>
      </c>
      <c r="E9" s="14">
        <v>2.0983447793900765</v>
      </c>
      <c r="F9" s="7">
        <v>4.4397163120567384</v>
      </c>
      <c r="G9" s="7">
        <f t="shared" si="6"/>
        <v>7.2177107659871442</v>
      </c>
      <c r="H9" s="16">
        <f t="shared" si="7"/>
        <v>11.414400324767298</v>
      </c>
      <c r="I9" s="11">
        <f>IFERROR(F9/SQRT(F9^2+W9), "X")</f>
        <v>2.7220106001052619E-3</v>
      </c>
      <c r="J9" s="39">
        <f>IFERROR(SQRT((1-I9^2)/W9), "X")</f>
        <v>6.1310462398537048E-4</v>
      </c>
      <c r="K9" s="39">
        <f t="shared" si="3"/>
        <v>1631.0429914876345</v>
      </c>
      <c r="L9" s="39">
        <f t="shared" si="8"/>
        <v>2.1089059761198914E-3</v>
      </c>
      <c r="M9" s="39">
        <f t="shared" si="9"/>
        <v>3.3351152240906324E-3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0"/>
        <v>2660288.5290000006</v>
      </c>
      <c r="V9" s="9">
        <v>6</v>
      </c>
      <c r="W9" s="9">
        <f t="shared" si="0"/>
        <v>2660281.5290000006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1">
        <v>1</v>
      </c>
      <c r="AJ9" s="9">
        <v>0</v>
      </c>
      <c r="AK9" s="9">
        <v>0</v>
      </c>
      <c r="AL9" s="31">
        <v>1</v>
      </c>
      <c r="AM9" s="21">
        <v>2004</v>
      </c>
      <c r="AN9" s="23"/>
      <c r="AO9" s="39">
        <v>0</v>
      </c>
      <c r="AP9" s="39">
        <v>0</v>
      </c>
      <c r="AQ9" s="39">
        <v>0</v>
      </c>
      <c r="AR9" s="59">
        <v>1</v>
      </c>
      <c r="AS9" s="39" t="s">
        <v>431</v>
      </c>
      <c r="AT9" s="59" t="s">
        <v>431</v>
      </c>
      <c r="AU9" s="57" t="s">
        <v>431</v>
      </c>
      <c r="AV9" s="18" t="s">
        <v>431</v>
      </c>
      <c r="AW9" s="53">
        <f t="shared" si="11"/>
        <v>0.51218000000000008</v>
      </c>
      <c r="AX9" s="54">
        <v>0.48781999999999998</v>
      </c>
      <c r="AY9">
        <v>0.52400000000000002</v>
      </c>
      <c r="AZ9" s="54">
        <v>0.47599999999999998</v>
      </c>
      <c r="BB9" s="18"/>
      <c r="BC9" t="s">
        <v>431</v>
      </c>
      <c r="BD9" s="18" t="s">
        <v>431</v>
      </c>
      <c r="BE9" s="18" t="s">
        <v>256</v>
      </c>
      <c r="BL9" s="18"/>
      <c r="BO9" s="18"/>
      <c r="BR9" s="25">
        <v>38.43</v>
      </c>
      <c r="BS9">
        <v>1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 s="18">
        <v>0</v>
      </c>
      <c r="CA9">
        <v>0</v>
      </c>
      <c r="CB9">
        <v>0</v>
      </c>
      <c r="CC9">
        <v>1</v>
      </c>
      <c r="CD9" s="18">
        <v>0</v>
      </c>
      <c r="CE9">
        <v>0</v>
      </c>
      <c r="CF9">
        <v>0</v>
      </c>
      <c r="CG9">
        <v>0</v>
      </c>
      <c r="CH9">
        <v>0</v>
      </c>
      <c r="CI9" s="18">
        <v>0</v>
      </c>
      <c r="CJ9">
        <v>0</v>
      </c>
      <c r="CK9">
        <v>0</v>
      </c>
      <c r="CL9">
        <v>1</v>
      </c>
      <c r="CM9">
        <v>1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 s="18">
        <v>0</v>
      </c>
      <c r="CZ9" s="43" t="s">
        <v>397</v>
      </c>
    </row>
    <row r="10" spans="1:104" x14ac:dyDescent="0.25">
      <c r="A10">
        <v>9</v>
      </c>
      <c r="B10">
        <v>2</v>
      </c>
      <c r="C10" s="25" t="s">
        <v>460</v>
      </c>
      <c r="D10" s="12">
        <v>10.055068845243875</v>
      </c>
      <c r="E10" s="14">
        <v>1.2682068813821104</v>
      </c>
      <c r="F10" s="7">
        <v>7.9285714285714288</v>
      </c>
      <c r="G10" s="7">
        <f t="shared" si="6"/>
        <v>8.7868619638617655</v>
      </c>
      <c r="H10" s="16">
        <f t="shared" si="7"/>
        <v>11.323275726625985</v>
      </c>
      <c r="I10" s="11">
        <f>IFERROR(F10/SQRT(F10^2+W10), "X")</f>
        <v>4.8610043808850279E-3</v>
      </c>
      <c r="J10" s="39">
        <f>IFERROR(SQRT((1-I10^2)/W10), "X")</f>
        <v>6.1309965164315662E-4</v>
      </c>
      <c r="K10" s="39">
        <f t="shared" si="3"/>
        <v>1631.056219523073</v>
      </c>
      <c r="L10" s="39">
        <f t="shared" si="8"/>
        <v>4.2479047292418711E-3</v>
      </c>
      <c r="M10" s="39">
        <f t="shared" si="9"/>
        <v>5.4741040325281846E-3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0"/>
        <v>2660288.5290000006</v>
      </c>
      <c r="V10" s="9">
        <v>6</v>
      </c>
      <c r="W10" s="9">
        <f t="shared" si="0"/>
        <v>2660281.5290000006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1">
        <v>1</v>
      </c>
      <c r="AJ10" s="9">
        <v>0</v>
      </c>
      <c r="AK10" s="9">
        <v>0</v>
      </c>
      <c r="AL10" s="31">
        <v>1</v>
      </c>
      <c r="AM10" s="21">
        <v>2006</v>
      </c>
      <c r="AN10" s="23"/>
      <c r="AO10" s="39">
        <v>0</v>
      </c>
      <c r="AP10" s="39">
        <v>0</v>
      </c>
      <c r="AQ10" s="39">
        <v>0</v>
      </c>
      <c r="AR10" s="59">
        <v>1</v>
      </c>
      <c r="AS10" s="39" t="s">
        <v>431</v>
      </c>
      <c r="AT10" s="59" t="s">
        <v>431</v>
      </c>
      <c r="AU10" s="57" t="s">
        <v>431</v>
      </c>
      <c r="AV10" s="18" t="s">
        <v>431</v>
      </c>
      <c r="AW10" s="53">
        <f t="shared" si="11"/>
        <v>0.51218000000000008</v>
      </c>
      <c r="AX10" s="54">
        <v>0.48781999999999998</v>
      </c>
      <c r="AY10">
        <v>0.52400000000000002</v>
      </c>
      <c r="AZ10" s="54">
        <v>0.47599999999999998</v>
      </c>
      <c r="BB10" s="18"/>
      <c r="BC10" t="s">
        <v>431</v>
      </c>
      <c r="BD10" s="18" t="s">
        <v>431</v>
      </c>
      <c r="BE10" s="18" t="s">
        <v>256</v>
      </c>
      <c r="BL10" s="18"/>
      <c r="BO10" s="18"/>
      <c r="BR10" s="25">
        <v>38.43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 s="18">
        <v>0</v>
      </c>
      <c r="CA10">
        <v>0</v>
      </c>
      <c r="CB10">
        <v>0</v>
      </c>
      <c r="CC10">
        <v>1</v>
      </c>
      <c r="CD10" s="18">
        <v>0</v>
      </c>
      <c r="CE10">
        <v>0</v>
      </c>
      <c r="CF10">
        <v>0</v>
      </c>
      <c r="CG10">
        <v>0</v>
      </c>
      <c r="CH10">
        <v>0</v>
      </c>
      <c r="CI10" s="18">
        <v>0</v>
      </c>
      <c r="CJ10">
        <v>0</v>
      </c>
      <c r="CK10">
        <v>0</v>
      </c>
      <c r="CL10">
        <v>1</v>
      </c>
      <c r="CM10">
        <v>1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 s="18">
        <v>0</v>
      </c>
      <c r="CZ10" s="43" t="s">
        <v>397</v>
      </c>
    </row>
    <row r="11" spans="1:104" x14ac:dyDescent="0.25">
      <c r="A11">
        <v>10</v>
      </c>
      <c r="B11">
        <v>2</v>
      </c>
      <c r="C11" s="25" t="s">
        <v>460</v>
      </c>
      <c r="D11" s="12">
        <v>9.3011973943858628</v>
      </c>
      <c r="E11" s="14">
        <v>0.23252993485964657</v>
      </c>
      <c r="F11" s="7">
        <v>40</v>
      </c>
      <c r="G11" s="7">
        <f t="shared" si="6"/>
        <v>9.0686674595262158</v>
      </c>
      <c r="H11" s="16">
        <f t="shared" si="7"/>
        <v>9.5337273292455098</v>
      </c>
      <c r="I11" s="11">
        <f>IFERROR(F11/SQRT(F11^2+W11), "X")</f>
        <v>2.4516904197475181E-2</v>
      </c>
      <c r="J11" s="39">
        <f>IFERROR(SQRT((1-I11^2)/W11), "X")</f>
        <v>6.1292260493687946E-4</v>
      </c>
      <c r="K11" s="39">
        <f t="shared" si="3"/>
        <v>1631.5273607880442</v>
      </c>
      <c r="L11" s="39">
        <f t="shared" si="8"/>
        <v>2.3903981592538301E-2</v>
      </c>
      <c r="M11" s="39">
        <f t="shared" si="9"/>
        <v>2.5129826802412061E-2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0"/>
        <v>2660288.5290000006</v>
      </c>
      <c r="V11" s="9">
        <v>6</v>
      </c>
      <c r="W11" s="9">
        <f t="shared" si="0"/>
        <v>2660281.5290000006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1">
        <v>1</v>
      </c>
      <c r="AJ11" s="9">
        <v>0</v>
      </c>
      <c r="AK11" s="9">
        <v>0</v>
      </c>
      <c r="AL11" s="31">
        <v>1</v>
      </c>
      <c r="AM11" s="21">
        <v>2006</v>
      </c>
      <c r="AN11" s="23"/>
      <c r="AO11" s="39">
        <v>0</v>
      </c>
      <c r="AP11" s="39">
        <v>0</v>
      </c>
      <c r="AQ11" s="39">
        <v>0</v>
      </c>
      <c r="AR11" s="59">
        <v>1</v>
      </c>
      <c r="AS11" s="39" t="s">
        <v>431</v>
      </c>
      <c r="AT11" s="59" t="s">
        <v>431</v>
      </c>
      <c r="AU11" s="57" t="s">
        <v>431</v>
      </c>
      <c r="AV11" s="18" t="s">
        <v>431</v>
      </c>
      <c r="AW11" s="53">
        <f t="shared" si="11"/>
        <v>0.51218000000000008</v>
      </c>
      <c r="AX11" s="54">
        <v>0.48781999999999998</v>
      </c>
      <c r="AY11">
        <v>0.52400000000000002</v>
      </c>
      <c r="AZ11" s="54">
        <v>0.47599999999999998</v>
      </c>
      <c r="BB11" s="18"/>
      <c r="BC11" t="s">
        <v>431</v>
      </c>
      <c r="BD11" s="18" t="s">
        <v>431</v>
      </c>
      <c r="BE11" s="18" t="s">
        <v>256</v>
      </c>
      <c r="BL11" s="18"/>
      <c r="BO11" s="18"/>
      <c r="BR11" s="25">
        <v>38.43</v>
      </c>
      <c r="BS11">
        <v>1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 s="18">
        <v>0</v>
      </c>
      <c r="CA11">
        <v>0</v>
      </c>
      <c r="CB11">
        <v>0</v>
      </c>
      <c r="CC11">
        <v>1</v>
      </c>
      <c r="CD11" s="18">
        <v>0</v>
      </c>
      <c r="CE11">
        <v>0</v>
      </c>
      <c r="CF11">
        <v>0</v>
      </c>
      <c r="CG11">
        <v>0</v>
      </c>
      <c r="CH11">
        <v>0</v>
      </c>
      <c r="CI11" s="18">
        <v>0</v>
      </c>
      <c r="CJ11">
        <v>0</v>
      </c>
      <c r="CK11">
        <v>0</v>
      </c>
      <c r="CL11">
        <v>1</v>
      </c>
      <c r="CM11">
        <v>1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 s="18">
        <v>0</v>
      </c>
      <c r="CZ11" s="43" t="s">
        <v>397</v>
      </c>
    </row>
    <row r="12" spans="1:104" x14ac:dyDescent="0.25">
      <c r="A12">
        <v>11</v>
      </c>
      <c r="B12">
        <v>2</v>
      </c>
      <c r="C12" s="25" t="s">
        <v>460</v>
      </c>
      <c r="D12" s="12">
        <v>16.017240098185415</v>
      </c>
      <c r="E12" s="14">
        <v>0.81323735597850888</v>
      </c>
      <c r="F12" s="7">
        <v>19.695652173913043</v>
      </c>
      <c r="G12" s="7">
        <f t="shared" si="6"/>
        <v>15.204002742206907</v>
      </c>
      <c r="H12" s="16">
        <f t="shared" si="7"/>
        <v>16.830477454163923</v>
      </c>
      <c r="I12" s="11">
        <f>IFERROR(F12/SQRT(F12^2+W12), "X")</f>
        <v>1.2074659832889693E-2</v>
      </c>
      <c r="J12" s="39">
        <f>IFERROR(SQRT((1-I12^2)/W12), "X")</f>
        <v>6.1306219902088944E-4</v>
      </c>
      <c r="K12" s="39">
        <f t="shared" si="3"/>
        <v>1631.1558624835816</v>
      </c>
      <c r="L12" s="39">
        <f t="shared" si="8"/>
        <v>1.1461597633868803E-2</v>
      </c>
      <c r="M12" s="39">
        <f t="shared" si="9"/>
        <v>1.2687722031910582E-2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0"/>
        <v>2660288.5290000006</v>
      </c>
      <c r="V12" s="9">
        <v>6</v>
      </c>
      <c r="W12" s="9">
        <f t="shared" si="0"/>
        <v>2660281.5290000006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1">
        <v>1</v>
      </c>
      <c r="AJ12" s="9">
        <v>0</v>
      </c>
      <c r="AK12" s="9">
        <v>0</v>
      </c>
      <c r="AL12" s="31">
        <v>1</v>
      </c>
      <c r="AM12" s="21">
        <v>2006</v>
      </c>
      <c r="AN12" s="23"/>
      <c r="AO12" s="39">
        <v>0</v>
      </c>
      <c r="AP12" s="39">
        <v>0</v>
      </c>
      <c r="AQ12" s="39">
        <v>0</v>
      </c>
      <c r="AR12" s="59">
        <v>1</v>
      </c>
      <c r="AS12" s="39" t="s">
        <v>431</v>
      </c>
      <c r="AT12" s="59" t="s">
        <v>431</v>
      </c>
      <c r="AU12" s="57" t="s">
        <v>431</v>
      </c>
      <c r="AV12" s="18" t="s">
        <v>431</v>
      </c>
      <c r="AW12" s="53">
        <f t="shared" si="11"/>
        <v>0.51218000000000008</v>
      </c>
      <c r="AX12" s="54">
        <v>0.48781999999999998</v>
      </c>
      <c r="AY12">
        <v>0.52400000000000002</v>
      </c>
      <c r="AZ12" s="54">
        <v>0.47599999999999998</v>
      </c>
      <c r="BB12" s="18"/>
      <c r="BC12" t="s">
        <v>431</v>
      </c>
      <c r="BD12" s="18" t="s">
        <v>431</v>
      </c>
      <c r="BE12" s="18" t="s">
        <v>256</v>
      </c>
      <c r="BL12" s="18"/>
      <c r="BO12" s="18"/>
      <c r="BR12" s="25">
        <v>38.43</v>
      </c>
      <c r="BS12">
        <v>1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 s="18">
        <v>0</v>
      </c>
      <c r="CA12">
        <v>0</v>
      </c>
      <c r="CB12">
        <v>0</v>
      </c>
      <c r="CC12">
        <v>1</v>
      </c>
      <c r="CD12" s="18">
        <v>0</v>
      </c>
      <c r="CE12">
        <v>0</v>
      </c>
      <c r="CF12">
        <v>0</v>
      </c>
      <c r="CG12">
        <v>0</v>
      </c>
      <c r="CH12">
        <v>0</v>
      </c>
      <c r="CI12" s="18">
        <v>0</v>
      </c>
      <c r="CJ12">
        <v>0</v>
      </c>
      <c r="CK12">
        <v>0</v>
      </c>
      <c r="CL12">
        <v>1</v>
      </c>
      <c r="CM12">
        <v>1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 s="18">
        <v>0</v>
      </c>
      <c r="CZ12" s="43" t="s">
        <v>397</v>
      </c>
    </row>
    <row r="13" spans="1:104" x14ac:dyDescent="0.25">
      <c r="A13">
        <v>12</v>
      </c>
      <c r="B13">
        <v>2</v>
      </c>
      <c r="C13" s="25" t="s">
        <v>460</v>
      </c>
      <c r="D13" s="12">
        <v>4.690018626419179</v>
      </c>
      <c r="E13" s="14">
        <v>0.40253652881442054</v>
      </c>
      <c r="F13" s="7">
        <v>11.651162790697676</v>
      </c>
      <c r="G13" s="7">
        <f t="shared" si="6"/>
        <v>4.2874820976047587</v>
      </c>
      <c r="H13" s="16">
        <f t="shared" si="7"/>
        <v>5.0925551552335993</v>
      </c>
      <c r="I13" s="11">
        <f>IFERROR(F13/SQRT(F13^2+W13), "X")</f>
        <v>7.1432259948603759E-3</v>
      </c>
      <c r="J13" s="39">
        <f>IFERROR(SQRT((1-I13^2)/W13), "X")</f>
        <v>6.1309125305188843E-4</v>
      </c>
      <c r="K13" s="39">
        <f t="shared" si="3"/>
        <v>1631.0785629743211</v>
      </c>
      <c r="L13" s="39">
        <f t="shared" si="8"/>
        <v>6.5301347418084878E-3</v>
      </c>
      <c r="M13" s="39">
        <f t="shared" si="9"/>
        <v>7.7563172479122641E-3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0"/>
        <v>2660288.5290000006</v>
      </c>
      <c r="V13" s="9">
        <v>6</v>
      </c>
      <c r="W13" s="9">
        <f t="shared" si="0"/>
        <v>2660281.5290000006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1">
        <v>1</v>
      </c>
      <c r="AJ13" s="9">
        <v>0</v>
      </c>
      <c r="AK13" s="9">
        <v>0</v>
      </c>
      <c r="AL13" s="31">
        <v>1</v>
      </c>
      <c r="AM13" s="21">
        <v>2006</v>
      </c>
      <c r="AN13" s="23"/>
      <c r="AO13" s="39">
        <v>0</v>
      </c>
      <c r="AP13" s="39">
        <v>0</v>
      </c>
      <c r="AQ13" s="39">
        <v>0</v>
      </c>
      <c r="AR13" s="59">
        <v>1</v>
      </c>
      <c r="AS13" s="39" t="s">
        <v>431</v>
      </c>
      <c r="AT13" s="59" t="s">
        <v>431</v>
      </c>
      <c r="AU13" s="57" t="s">
        <v>431</v>
      </c>
      <c r="AV13" s="18" t="s">
        <v>431</v>
      </c>
      <c r="AW13" s="53">
        <f t="shared" si="11"/>
        <v>0.51218000000000008</v>
      </c>
      <c r="AX13" s="54">
        <v>0.48781999999999998</v>
      </c>
      <c r="AY13">
        <v>0.52400000000000002</v>
      </c>
      <c r="AZ13" s="54">
        <v>0.47599999999999998</v>
      </c>
      <c r="BB13" s="18"/>
      <c r="BC13" t="s">
        <v>431</v>
      </c>
      <c r="BD13" s="18" t="s">
        <v>431</v>
      </c>
      <c r="BE13" s="18" t="s">
        <v>256</v>
      </c>
      <c r="BL13" s="18"/>
      <c r="BO13" s="18"/>
      <c r="BR13" s="25">
        <v>38.43</v>
      </c>
      <c r="BS13">
        <v>1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 s="18">
        <v>0</v>
      </c>
      <c r="CA13">
        <v>0</v>
      </c>
      <c r="CB13">
        <v>0</v>
      </c>
      <c r="CC13">
        <v>1</v>
      </c>
      <c r="CD13" s="18">
        <v>0</v>
      </c>
      <c r="CE13">
        <v>0</v>
      </c>
      <c r="CF13">
        <v>0</v>
      </c>
      <c r="CG13">
        <v>0</v>
      </c>
      <c r="CH13">
        <v>0</v>
      </c>
      <c r="CI13" s="18">
        <v>0</v>
      </c>
      <c r="CJ13">
        <v>0</v>
      </c>
      <c r="CK13">
        <v>0</v>
      </c>
      <c r="CL13">
        <v>1</v>
      </c>
      <c r="CM13">
        <v>1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 s="18">
        <v>0</v>
      </c>
      <c r="CZ13" s="43" t="s">
        <v>397</v>
      </c>
    </row>
    <row r="14" spans="1:104" x14ac:dyDescent="0.25">
      <c r="A14">
        <v>13</v>
      </c>
      <c r="B14">
        <v>2</v>
      </c>
      <c r="C14" s="25" t="s">
        <v>460</v>
      </c>
      <c r="D14" s="12">
        <v>6.0884511510989503</v>
      </c>
      <c r="E14" s="14">
        <v>1.0042806022431259</v>
      </c>
      <c r="F14" s="7">
        <v>6.0625</v>
      </c>
      <c r="G14" s="7">
        <f t="shared" si="6"/>
        <v>5.0841705488558242</v>
      </c>
      <c r="H14" s="16">
        <f t="shared" si="7"/>
        <v>7.0927317533420764</v>
      </c>
      <c r="I14" s="11">
        <f>IFERROR(F14/SQRT(F14^2+W14), "X")</f>
        <v>3.71693487693438E-3</v>
      </c>
      <c r="J14" s="39">
        <f>IFERROR(SQRT((1-I14^2)/W14), "X")</f>
        <v>6.1310266011288745E-4</v>
      </c>
      <c r="K14" s="39">
        <f t="shared" si="3"/>
        <v>1631.0482159967714</v>
      </c>
      <c r="L14" s="39">
        <f t="shared" si="8"/>
        <v>3.1038322168214926E-3</v>
      </c>
      <c r="M14" s="39">
        <f t="shared" si="9"/>
        <v>4.3300375370472679E-3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0"/>
        <v>2660288.5290000006</v>
      </c>
      <c r="V14" s="9">
        <v>6</v>
      </c>
      <c r="W14" s="9">
        <f t="shared" si="0"/>
        <v>2660281.5290000006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1">
        <v>1</v>
      </c>
      <c r="AJ14" s="9">
        <v>0</v>
      </c>
      <c r="AK14" s="9">
        <v>0</v>
      </c>
      <c r="AL14" s="31">
        <v>1</v>
      </c>
      <c r="AM14" s="21">
        <v>2008</v>
      </c>
      <c r="AN14" s="23"/>
      <c r="AO14" s="39">
        <v>0</v>
      </c>
      <c r="AP14" s="39">
        <v>0</v>
      </c>
      <c r="AQ14" s="39">
        <v>0</v>
      </c>
      <c r="AR14" s="59">
        <v>1</v>
      </c>
      <c r="AS14" s="39" t="s">
        <v>431</v>
      </c>
      <c r="AT14" s="59" t="s">
        <v>431</v>
      </c>
      <c r="AU14" s="57" t="s">
        <v>431</v>
      </c>
      <c r="AV14" s="18" t="s">
        <v>431</v>
      </c>
      <c r="AW14" s="53">
        <f t="shared" si="11"/>
        <v>0.51218000000000008</v>
      </c>
      <c r="AX14" s="54">
        <v>0.48781999999999998</v>
      </c>
      <c r="AY14">
        <v>0.52400000000000002</v>
      </c>
      <c r="AZ14" s="54">
        <v>0.47599999999999998</v>
      </c>
      <c r="BB14" s="18"/>
      <c r="BC14" t="s">
        <v>431</v>
      </c>
      <c r="BD14" s="18" t="s">
        <v>431</v>
      </c>
      <c r="BE14" s="18" t="s">
        <v>256</v>
      </c>
      <c r="BL14" s="18"/>
      <c r="BO14" s="18"/>
      <c r="BR14" s="25">
        <v>38.43</v>
      </c>
      <c r="BS14">
        <v>1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 s="18">
        <v>0</v>
      </c>
      <c r="CA14">
        <v>0</v>
      </c>
      <c r="CB14">
        <v>0</v>
      </c>
      <c r="CC14">
        <v>1</v>
      </c>
      <c r="CD14" s="18">
        <v>0</v>
      </c>
      <c r="CE14">
        <v>0</v>
      </c>
      <c r="CF14">
        <v>0</v>
      </c>
      <c r="CG14">
        <v>0</v>
      </c>
      <c r="CH14">
        <v>0</v>
      </c>
      <c r="CI14" s="18">
        <v>0</v>
      </c>
      <c r="CJ14">
        <v>0</v>
      </c>
      <c r="CK14">
        <v>0</v>
      </c>
      <c r="CL14">
        <v>1</v>
      </c>
      <c r="CM14">
        <v>1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 s="18">
        <v>0</v>
      </c>
      <c r="CZ14" s="43" t="s">
        <v>397</v>
      </c>
    </row>
    <row r="15" spans="1:104" x14ac:dyDescent="0.25">
      <c r="A15">
        <v>14</v>
      </c>
      <c r="B15">
        <v>2</v>
      </c>
      <c r="C15" s="25" t="s">
        <v>460</v>
      </c>
      <c r="D15" s="12">
        <v>8.8490569773641781</v>
      </c>
      <c r="E15" s="14">
        <v>0.16759577608644274</v>
      </c>
      <c r="F15" s="7">
        <v>52.800000000000004</v>
      </c>
      <c r="G15" s="7">
        <f t="shared" si="6"/>
        <v>8.6814612012777346</v>
      </c>
      <c r="H15" s="16">
        <f t="shared" si="7"/>
        <v>9.0166527534506216</v>
      </c>
      <c r="I15" s="11">
        <f>IFERROR(F15/SQRT(F15^2+W15), "X")</f>
        <v>3.2355095264921183E-2</v>
      </c>
      <c r="J15" s="39">
        <f>IFERROR(SQRT((1-I15^2)/W15), "X")</f>
        <v>6.1278589516896177E-4</v>
      </c>
      <c r="K15" s="39">
        <f t="shared" si="3"/>
        <v>1631.8913471797075</v>
      </c>
      <c r="L15" s="39">
        <f t="shared" si="8"/>
        <v>3.1742309369752218E-2</v>
      </c>
      <c r="M15" s="39">
        <f t="shared" si="9"/>
        <v>3.2967881160090147E-2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0"/>
        <v>2660288.5290000006</v>
      </c>
      <c r="V15" s="9">
        <v>6</v>
      </c>
      <c r="W15" s="9">
        <f t="shared" si="0"/>
        <v>2660281.5290000006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1">
        <v>1</v>
      </c>
      <c r="AJ15" s="9">
        <v>0</v>
      </c>
      <c r="AK15" s="9">
        <v>0</v>
      </c>
      <c r="AL15" s="31">
        <v>1</v>
      </c>
      <c r="AM15" s="21">
        <v>2008</v>
      </c>
      <c r="AN15" s="23"/>
      <c r="AO15" s="39">
        <v>0</v>
      </c>
      <c r="AP15" s="39">
        <v>0</v>
      </c>
      <c r="AQ15" s="39">
        <v>0</v>
      </c>
      <c r="AR15" s="59">
        <v>1</v>
      </c>
      <c r="AS15" s="39" t="s">
        <v>431</v>
      </c>
      <c r="AT15" s="59" t="s">
        <v>431</v>
      </c>
      <c r="AU15" s="57" t="s">
        <v>431</v>
      </c>
      <c r="AV15" s="18" t="s">
        <v>431</v>
      </c>
      <c r="AW15" s="53">
        <f t="shared" si="11"/>
        <v>0.51218000000000008</v>
      </c>
      <c r="AX15" s="54">
        <v>0.48781999999999998</v>
      </c>
      <c r="AY15">
        <v>0.52400000000000002</v>
      </c>
      <c r="AZ15" s="54">
        <v>0.47599999999999998</v>
      </c>
      <c r="BB15" s="18"/>
      <c r="BC15" t="s">
        <v>431</v>
      </c>
      <c r="BD15" s="18" t="s">
        <v>431</v>
      </c>
      <c r="BE15" s="18" t="s">
        <v>256</v>
      </c>
      <c r="BL15" s="18"/>
      <c r="BO15" s="18"/>
      <c r="BR15" s="25">
        <v>38.43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 s="18">
        <v>0</v>
      </c>
      <c r="CA15">
        <v>0</v>
      </c>
      <c r="CB15">
        <v>0</v>
      </c>
      <c r="CC15">
        <v>1</v>
      </c>
      <c r="CD15" s="18">
        <v>0</v>
      </c>
      <c r="CE15">
        <v>0</v>
      </c>
      <c r="CF15">
        <v>0</v>
      </c>
      <c r="CG15">
        <v>0</v>
      </c>
      <c r="CH15">
        <v>0</v>
      </c>
      <c r="CI15" s="18">
        <v>0</v>
      </c>
      <c r="CJ15">
        <v>0</v>
      </c>
      <c r="CK15">
        <v>0</v>
      </c>
      <c r="CL15">
        <v>1</v>
      </c>
      <c r="CM15">
        <v>1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 s="18">
        <v>0</v>
      </c>
      <c r="CZ15" s="43" t="s">
        <v>397</v>
      </c>
    </row>
    <row r="16" spans="1:104" x14ac:dyDescent="0.25">
      <c r="A16">
        <v>15</v>
      </c>
      <c r="B16">
        <v>2</v>
      </c>
      <c r="C16" s="25" t="s">
        <v>460</v>
      </c>
      <c r="D16" s="12">
        <v>15.758369027902241</v>
      </c>
      <c r="E16" s="14">
        <v>0.56279889385365145</v>
      </c>
      <c r="F16" s="7">
        <v>28</v>
      </c>
      <c r="G16" s="7">
        <f t="shared" si="6"/>
        <v>15.195570134048589</v>
      </c>
      <c r="H16" s="16">
        <f t="shared" si="7"/>
        <v>16.321167921755894</v>
      </c>
      <c r="I16" s="11">
        <f>IFERROR(F16/SQRT(F16^2+W16), "X")</f>
        <v>1.7164464023811759E-2</v>
      </c>
      <c r="J16" s="39">
        <f>IFERROR(SQRT((1-I16^2)/W16), "X")</f>
        <v>6.1301657227899142E-4</v>
      </c>
      <c r="K16" s="39">
        <f t="shared" si="3"/>
        <v>1631.2772691973614</v>
      </c>
      <c r="L16" s="39">
        <f t="shared" si="8"/>
        <v>1.6551447451532766E-2</v>
      </c>
      <c r="M16" s="39">
        <f t="shared" si="9"/>
        <v>1.7777480596090751E-2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0"/>
        <v>2660288.5290000006</v>
      </c>
      <c r="V16" s="9">
        <v>6</v>
      </c>
      <c r="W16" s="9">
        <f t="shared" si="0"/>
        <v>2660281.5290000006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1">
        <v>1</v>
      </c>
      <c r="AJ16" s="9">
        <v>0</v>
      </c>
      <c r="AK16" s="9">
        <v>0</v>
      </c>
      <c r="AL16" s="31">
        <v>1</v>
      </c>
      <c r="AM16" s="21">
        <v>2008</v>
      </c>
      <c r="AN16" s="23"/>
      <c r="AO16" s="39">
        <v>0</v>
      </c>
      <c r="AP16" s="39">
        <v>0</v>
      </c>
      <c r="AQ16" s="39">
        <v>0</v>
      </c>
      <c r="AR16" s="59">
        <v>1</v>
      </c>
      <c r="AS16" s="39" t="s">
        <v>431</v>
      </c>
      <c r="AT16" s="59" t="s">
        <v>431</v>
      </c>
      <c r="AU16" s="57" t="s">
        <v>431</v>
      </c>
      <c r="AV16" s="18" t="s">
        <v>431</v>
      </c>
      <c r="AW16" s="53">
        <f t="shared" si="11"/>
        <v>0.51218000000000008</v>
      </c>
      <c r="AX16" s="54">
        <v>0.48781999999999998</v>
      </c>
      <c r="AY16">
        <v>0.52400000000000002</v>
      </c>
      <c r="AZ16" s="54">
        <v>0.47599999999999998</v>
      </c>
      <c r="BB16" s="18"/>
      <c r="BC16" t="s">
        <v>431</v>
      </c>
      <c r="BD16" s="18" t="s">
        <v>431</v>
      </c>
      <c r="BE16" s="18" t="s">
        <v>256</v>
      </c>
      <c r="BL16" s="18"/>
      <c r="BO16" s="18"/>
      <c r="BR16" s="25">
        <v>38.43</v>
      </c>
      <c r="BS16">
        <v>1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 s="18">
        <v>0</v>
      </c>
      <c r="CA16">
        <v>0</v>
      </c>
      <c r="CB16">
        <v>0</v>
      </c>
      <c r="CC16">
        <v>1</v>
      </c>
      <c r="CD16" s="18">
        <v>0</v>
      </c>
      <c r="CE16">
        <v>0</v>
      </c>
      <c r="CF16">
        <v>0</v>
      </c>
      <c r="CG16">
        <v>0</v>
      </c>
      <c r="CH16">
        <v>0</v>
      </c>
      <c r="CI16" s="18">
        <v>0</v>
      </c>
      <c r="CJ16">
        <v>0</v>
      </c>
      <c r="CK16">
        <v>0</v>
      </c>
      <c r="CL16">
        <v>1</v>
      </c>
      <c r="CM16">
        <v>1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 s="18">
        <v>0</v>
      </c>
      <c r="CZ16" s="43" t="s">
        <v>397</v>
      </c>
    </row>
    <row r="17" spans="1:104" x14ac:dyDescent="0.25">
      <c r="A17">
        <v>16</v>
      </c>
      <c r="B17">
        <v>2</v>
      </c>
      <c r="C17" s="25" t="s">
        <v>460</v>
      </c>
      <c r="D17" s="12">
        <v>4.5466403094810204</v>
      </c>
      <c r="E17" s="14">
        <v>0.20817083623014038</v>
      </c>
      <c r="F17" s="7">
        <v>21.84090909090909</v>
      </c>
      <c r="G17" s="7">
        <f t="shared" si="6"/>
        <v>4.3384694732508802</v>
      </c>
      <c r="H17" s="16">
        <f t="shared" si="7"/>
        <v>4.7548111457111606</v>
      </c>
      <c r="I17" s="11">
        <f>IFERROR(F17/SQRT(F17^2+W17), "X")</f>
        <v>1.3389611546768437E-2</v>
      </c>
      <c r="J17" s="39">
        <f>IFERROR(SQRT((1-I17^2)/W17), "X")</f>
        <v>6.1305193346286287E-4</v>
      </c>
      <c r="K17" s="39">
        <f t="shared" si="3"/>
        <v>1631.1831761975473</v>
      </c>
      <c r="L17" s="39">
        <f t="shared" si="8"/>
        <v>1.2776559613305575E-2</v>
      </c>
      <c r="M17" s="39">
        <f t="shared" si="9"/>
        <v>1.4002663480231299E-2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0"/>
        <v>2660288.5290000006</v>
      </c>
      <c r="V17" s="9">
        <v>6</v>
      </c>
      <c r="W17" s="9">
        <f t="shared" si="0"/>
        <v>2660281.5290000006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1">
        <v>1</v>
      </c>
      <c r="AJ17" s="9">
        <v>0</v>
      </c>
      <c r="AK17" s="9">
        <v>0</v>
      </c>
      <c r="AL17" s="31">
        <v>1</v>
      </c>
      <c r="AM17" s="21">
        <v>2008</v>
      </c>
      <c r="AN17" s="23"/>
      <c r="AO17" s="39">
        <v>0</v>
      </c>
      <c r="AP17" s="39">
        <v>0</v>
      </c>
      <c r="AQ17" s="39">
        <v>0</v>
      </c>
      <c r="AR17" s="59">
        <v>1</v>
      </c>
      <c r="AS17" s="39" t="s">
        <v>431</v>
      </c>
      <c r="AT17" s="59" t="s">
        <v>431</v>
      </c>
      <c r="AU17" s="57" t="s">
        <v>431</v>
      </c>
      <c r="AV17" s="18" t="s">
        <v>431</v>
      </c>
      <c r="AW17" s="53">
        <f t="shared" si="11"/>
        <v>0.51218000000000008</v>
      </c>
      <c r="AX17" s="54">
        <v>0.48781999999999998</v>
      </c>
      <c r="AY17">
        <v>0.52400000000000002</v>
      </c>
      <c r="AZ17" s="54">
        <v>0.47599999999999998</v>
      </c>
      <c r="BB17" s="18"/>
      <c r="BC17" t="s">
        <v>431</v>
      </c>
      <c r="BD17" s="18" t="s">
        <v>431</v>
      </c>
      <c r="BE17" s="18" t="s">
        <v>256</v>
      </c>
      <c r="BL17" s="18"/>
      <c r="BO17" s="18"/>
      <c r="BQ17" s="18"/>
      <c r="BR17" s="25">
        <v>38.43</v>
      </c>
      <c r="BS17">
        <v>1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 s="18">
        <v>0</v>
      </c>
      <c r="CA17">
        <v>0</v>
      </c>
      <c r="CB17">
        <v>0</v>
      </c>
      <c r="CC17">
        <v>1</v>
      </c>
      <c r="CD17" s="18">
        <v>0</v>
      </c>
      <c r="CE17">
        <v>0</v>
      </c>
      <c r="CF17">
        <v>0</v>
      </c>
      <c r="CG17">
        <v>0</v>
      </c>
      <c r="CH17">
        <v>0</v>
      </c>
      <c r="CI17" s="18">
        <v>0</v>
      </c>
      <c r="CJ17">
        <v>0</v>
      </c>
      <c r="CK17">
        <v>0</v>
      </c>
      <c r="CL17">
        <v>1</v>
      </c>
      <c r="CM17">
        <v>1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 s="18">
        <v>0</v>
      </c>
      <c r="CZ17" s="43" t="s">
        <v>397</v>
      </c>
    </row>
    <row r="18" spans="1:104" x14ac:dyDescent="0.25">
      <c r="A18">
        <v>17</v>
      </c>
      <c r="B18">
        <v>2</v>
      </c>
      <c r="C18" s="25" t="s">
        <v>460</v>
      </c>
      <c r="D18" s="12">
        <v>4.9811001507905184</v>
      </c>
      <c r="E18" s="14">
        <v>1.7766981429571278</v>
      </c>
      <c r="F18" s="7">
        <v>2.8035714285714284</v>
      </c>
      <c r="G18" s="7">
        <f t="shared" si="6"/>
        <v>3.2044020078333908</v>
      </c>
      <c r="H18" s="16">
        <f t="shared" si="7"/>
        <v>6.757798293747646</v>
      </c>
      <c r="I18" s="11">
        <f>IFERROR(F18/SQRT(F18^2+W18), "X")</f>
        <v>1.7612811526384949E-3</v>
      </c>
      <c r="J18" s="39">
        <f>IFERROR(SQRT((1-I18^2)/W18), "X")</f>
        <v>6.2822767227869883E-4</v>
      </c>
      <c r="K18" s="39">
        <f t="shared" si="3"/>
        <v>1591.7796113195932</v>
      </c>
      <c r="L18" s="39">
        <f t="shared" si="8"/>
        <v>1.133053480359796E-3</v>
      </c>
      <c r="M18" s="39">
        <f t="shared" si="9"/>
        <v>2.3895088249171938E-3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5194050*AX18</f>
        <v>2533761.4709999999</v>
      </c>
      <c r="V18" s="9">
        <v>6</v>
      </c>
      <c r="W18" s="9">
        <f t="shared" si="0"/>
        <v>2533754.4709999999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1">
        <v>1</v>
      </c>
      <c r="AJ18" s="9">
        <v>0</v>
      </c>
      <c r="AK18" s="9">
        <v>0</v>
      </c>
      <c r="AL18" s="31">
        <v>1</v>
      </c>
      <c r="AM18" s="21">
        <v>2004</v>
      </c>
      <c r="AN18" s="23"/>
      <c r="AO18" s="39">
        <v>0</v>
      </c>
      <c r="AP18" s="39">
        <v>0</v>
      </c>
      <c r="AQ18" s="39">
        <v>0</v>
      </c>
      <c r="AR18" s="59">
        <v>1</v>
      </c>
      <c r="AS18" s="39" t="s">
        <v>431</v>
      </c>
      <c r="AT18" s="59" t="s">
        <v>431</v>
      </c>
      <c r="AU18" s="57" t="s">
        <v>431</v>
      </c>
      <c r="AV18" s="18" t="s">
        <v>431</v>
      </c>
      <c r="AW18" s="53">
        <f t="shared" si="11"/>
        <v>0.51218000000000008</v>
      </c>
      <c r="AX18" s="54">
        <v>0.48781999999999998</v>
      </c>
      <c r="AY18">
        <v>0.52400000000000002</v>
      </c>
      <c r="AZ18" s="54">
        <v>0.47599999999999998</v>
      </c>
      <c r="BB18" s="18"/>
      <c r="BC18" t="s">
        <v>431</v>
      </c>
      <c r="BD18" s="18" t="s">
        <v>431</v>
      </c>
      <c r="BE18" s="18" t="s">
        <v>256</v>
      </c>
      <c r="BL18" s="18"/>
      <c r="BO18" s="18"/>
      <c r="BR18" s="25">
        <v>38.43</v>
      </c>
      <c r="BS18">
        <v>1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 s="18">
        <v>0</v>
      </c>
      <c r="CA18">
        <v>0</v>
      </c>
      <c r="CB18">
        <v>0</v>
      </c>
      <c r="CC18">
        <v>1</v>
      </c>
      <c r="CD18" s="18">
        <v>0</v>
      </c>
      <c r="CE18">
        <v>0</v>
      </c>
      <c r="CF18">
        <v>0</v>
      </c>
      <c r="CG18">
        <v>0</v>
      </c>
      <c r="CH18">
        <v>0</v>
      </c>
      <c r="CI18" s="18">
        <v>0</v>
      </c>
      <c r="CJ18">
        <v>0</v>
      </c>
      <c r="CK18">
        <v>0</v>
      </c>
      <c r="CL18">
        <v>1</v>
      </c>
      <c r="CM18">
        <v>1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 s="18">
        <v>0</v>
      </c>
      <c r="CZ18" s="43" t="s">
        <v>397</v>
      </c>
    </row>
    <row r="19" spans="1:104" x14ac:dyDescent="0.25">
      <c r="A19">
        <v>18</v>
      </c>
      <c r="B19">
        <v>2</v>
      </c>
      <c r="C19" s="25" t="s">
        <v>460</v>
      </c>
      <c r="D19" s="12">
        <v>8.3312525606173082</v>
      </c>
      <c r="E19" s="14">
        <v>0.3386688032771264</v>
      </c>
      <c r="F19" s="7">
        <v>24.599999999999998</v>
      </c>
      <c r="G19" s="7">
        <f t="shared" si="6"/>
        <v>7.9925837573401814</v>
      </c>
      <c r="H19" s="16">
        <f t="shared" si="7"/>
        <v>8.669921363894435</v>
      </c>
      <c r="I19" s="11">
        <f>IFERROR(F19/SQRT(F19^2+W19), "X")</f>
        <v>1.5452579477726115E-2</v>
      </c>
      <c r="J19" s="39">
        <f>IFERROR(SQRT((1-I19^2)/W19), "X")</f>
        <v>6.2815363730593968E-4</v>
      </c>
      <c r="K19" s="39">
        <f t="shared" si="3"/>
        <v>1591.9672204539891</v>
      </c>
      <c r="L19" s="39">
        <f t="shared" si="8"/>
        <v>1.4824425840420175E-2</v>
      </c>
      <c r="M19" s="39">
        <f t="shared" si="9"/>
        <v>1.6080733115032053E-2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2">5194050*AX19</f>
        <v>2533761.4709999999</v>
      </c>
      <c r="V19" s="9">
        <v>6</v>
      </c>
      <c r="W19" s="9">
        <f t="shared" si="0"/>
        <v>2533754.4709999999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1">
        <v>1</v>
      </c>
      <c r="AJ19" s="9">
        <v>0</v>
      </c>
      <c r="AK19" s="9">
        <v>0</v>
      </c>
      <c r="AL19" s="31">
        <v>1</v>
      </c>
      <c r="AM19" s="21">
        <v>2004</v>
      </c>
      <c r="AN19" s="23"/>
      <c r="AO19" s="39">
        <v>0</v>
      </c>
      <c r="AP19" s="39">
        <v>0</v>
      </c>
      <c r="AQ19" s="39">
        <v>0</v>
      </c>
      <c r="AR19" s="59">
        <v>1</v>
      </c>
      <c r="AS19" s="39" t="s">
        <v>431</v>
      </c>
      <c r="AT19" s="59" t="s">
        <v>431</v>
      </c>
      <c r="AU19" s="57" t="s">
        <v>431</v>
      </c>
      <c r="AV19" s="18" t="s">
        <v>431</v>
      </c>
      <c r="AW19" s="53">
        <f t="shared" si="11"/>
        <v>0.51218000000000008</v>
      </c>
      <c r="AX19" s="54">
        <v>0.48781999999999998</v>
      </c>
      <c r="AY19">
        <v>0.52400000000000002</v>
      </c>
      <c r="AZ19" s="54">
        <v>0.47599999999999998</v>
      </c>
      <c r="BB19" s="18"/>
      <c r="BC19" t="s">
        <v>431</v>
      </c>
      <c r="BD19" s="18" t="s">
        <v>431</v>
      </c>
      <c r="BE19" s="18" t="s">
        <v>256</v>
      </c>
      <c r="BL19" s="18"/>
      <c r="BO19" s="18"/>
      <c r="BR19" s="25">
        <v>38.43</v>
      </c>
      <c r="BS19">
        <v>1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 s="18">
        <v>0</v>
      </c>
      <c r="CA19">
        <v>0</v>
      </c>
      <c r="CB19">
        <v>0</v>
      </c>
      <c r="CC19">
        <v>1</v>
      </c>
      <c r="CD19" s="18">
        <v>0</v>
      </c>
      <c r="CE19">
        <v>0</v>
      </c>
      <c r="CF19">
        <v>0</v>
      </c>
      <c r="CG19">
        <v>0</v>
      </c>
      <c r="CH19">
        <v>0</v>
      </c>
      <c r="CI19" s="18">
        <v>0</v>
      </c>
      <c r="CJ19">
        <v>0</v>
      </c>
      <c r="CK19">
        <v>0</v>
      </c>
      <c r="CL19">
        <v>1</v>
      </c>
      <c r="CM19">
        <v>1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 s="18">
        <v>0</v>
      </c>
      <c r="CZ19" s="43" t="s">
        <v>397</v>
      </c>
    </row>
    <row r="20" spans="1:104" x14ac:dyDescent="0.25">
      <c r="A20">
        <v>19</v>
      </c>
      <c r="B20">
        <v>2</v>
      </c>
      <c r="C20" s="25" t="s">
        <v>460</v>
      </c>
      <c r="D20" s="12">
        <v>23.004064973479643</v>
      </c>
      <c r="E20" s="14">
        <v>2.1974032213473094</v>
      </c>
      <c r="F20" s="7">
        <v>10.46875</v>
      </c>
      <c r="G20" s="7">
        <f t="shared" si="6"/>
        <v>20.806661752132335</v>
      </c>
      <c r="H20" s="16">
        <f t="shared" si="7"/>
        <v>25.201468194826951</v>
      </c>
      <c r="I20" s="11">
        <f>IFERROR(F20/SQRT(F20^2+W20), "X")</f>
        <v>6.576626414323718E-3</v>
      </c>
      <c r="J20" s="39">
        <f>IFERROR(SQRT((1-I20^2)/W20), "X")</f>
        <v>6.2821506047271343E-4</v>
      </c>
      <c r="K20" s="39">
        <f t="shared" si="3"/>
        <v>1591.8115672800479</v>
      </c>
      <c r="L20" s="39">
        <f t="shared" si="8"/>
        <v>5.9484113538510047E-3</v>
      </c>
      <c r="M20" s="39">
        <f t="shared" si="9"/>
        <v>7.2048414747964314E-3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2"/>
        <v>2533761.4709999999</v>
      </c>
      <c r="V20" s="9">
        <v>6</v>
      </c>
      <c r="W20" s="9">
        <f t="shared" si="0"/>
        <v>2533754.4709999999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1">
        <v>1</v>
      </c>
      <c r="AJ20" s="9">
        <v>0</v>
      </c>
      <c r="AK20" s="9">
        <v>0</v>
      </c>
      <c r="AL20" s="31">
        <v>1</v>
      </c>
      <c r="AM20" s="21">
        <v>2004</v>
      </c>
      <c r="AN20" s="23"/>
      <c r="AO20" s="39">
        <v>0</v>
      </c>
      <c r="AP20" s="39">
        <v>0</v>
      </c>
      <c r="AQ20" s="39">
        <v>0</v>
      </c>
      <c r="AR20" s="59">
        <v>1</v>
      </c>
      <c r="AS20" s="39" t="s">
        <v>431</v>
      </c>
      <c r="AT20" s="59" t="s">
        <v>431</v>
      </c>
      <c r="AU20" s="57" t="s">
        <v>431</v>
      </c>
      <c r="AV20" s="18" t="s">
        <v>431</v>
      </c>
      <c r="AW20" s="53">
        <f t="shared" si="11"/>
        <v>0.51218000000000008</v>
      </c>
      <c r="AX20" s="54">
        <v>0.48781999999999998</v>
      </c>
      <c r="AY20">
        <v>0.52400000000000002</v>
      </c>
      <c r="AZ20" s="54">
        <v>0.47599999999999998</v>
      </c>
      <c r="BB20" s="18"/>
      <c r="BC20" t="s">
        <v>431</v>
      </c>
      <c r="BD20" s="18" t="s">
        <v>431</v>
      </c>
      <c r="BE20" s="18" t="s">
        <v>256</v>
      </c>
      <c r="BL20" s="18"/>
      <c r="BO20" s="18"/>
      <c r="BR20" s="25">
        <v>38.43</v>
      </c>
      <c r="BS20">
        <v>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 s="18">
        <v>0</v>
      </c>
      <c r="CA20">
        <v>0</v>
      </c>
      <c r="CB20">
        <v>0</v>
      </c>
      <c r="CC20">
        <v>1</v>
      </c>
      <c r="CD20" s="18">
        <v>0</v>
      </c>
      <c r="CE20">
        <v>0</v>
      </c>
      <c r="CF20">
        <v>0</v>
      </c>
      <c r="CG20">
        <v>0</v>
      </c>
      <c r="CH20">
        <v>0</v>
      </c>
      <c r="CI20" s="18">
        <v>0</v>
      </c>
      <c r="CJ20">
        <v>0</v>
      </c>
      <c r="CK20">
        <v>0</v>
      </c>
      <c r="CL20">
        <v>1</v>
      </c>
      <c r="CM20">
        <v>1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 s="18">
        <v>0</v>
      </c>
      <c r="CZ20" s="43" t="s">
        <v>397</v>
      </c>
    </row>
    <row r="21" spans="1:104" x14ac:dyDescent="0.25">
      <c r="A21">
        <v>20</v>
      </c>
      <c r="B21">
        <v>2</v>
      </c>
      <c r="C21" s="25" t="s">
        <v>460</v>
      </c>
      <c r="D21" s="12">
        <v>-2.7888895238820988</v>
      </c>
      <c r="E21" s="14">
        <v>2.052035554940618</v>
      </c>
      <c r="F21" s="7">
        <v>-1.3590844062947067</v>
      </c>
      <c r="G21" s="7">
        <f t="shared" si="6"/>
        <v>-4.8409250788227167</v>
      </c>
      <c r="H21" s="16">
        <f t="shared" si="7"/>
        <v>-0.73685396894148081</v>
      </c>
      <c r="I21" s="11">
        <f>IFERROR(F21/SQRT(F21^2+W21), "X")</f>
        <v>-8.5381544609733329E-4</v>
      </c>
      <c r="J21" s="39">
        <f>IFERROR(SQRT((1-I21^2)/W21), "X")</f>
        <v>6.2822841770740631E-4</v>
      </c>
      <c r="K21" s="39">
        <f t="shared" si="3"/>
        <v>1591.7777225826549</v>
      </c>
      <c r="L21" s="39">
        <f t="shared" si="8"/>
        <v>-1.4820438638047397E-3</v>
      </c>
      <c r="M21" s="39">
        <f t="shared" si="9"/>
        <v>-2.2558702838992699E-4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2"/>
        <v>2533761.4709999999</v>
      </c>
      <c r="V21" s="9">
        <v>6</v>
      </c>
      <c r="W21" s="9">
        <f t="shared" si="0"/>
        <v>2533754.4709999999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1">
        <v>1</v>
      </c>
      <c r="AJ21" s="9">
        <v>0</v>
      </c>
      <c r="AK21" s="9">
        <v>0</v>
      </c>
      <c r="AL21" s="31">
        <v>1</v>
      </c>
      <c r="AM21" s="21">
        <v>2004</v>
      </c>
      <c r="AN21" s="23"/>
      <c r="AO21" s="39">
        <v>0</v>
      </c>
      <c r="AP21" s="39">
        <v>0</v>
      </c>
      <c r="AQ21" s="39">
        <v>0</v>
      </c>
      <c r="AR21" s="59">
        <v>1</v>
      </c>
      <c r="AS21" s="39" t="s">
        <v>431</v>
      </c>
      <c r="AT21" s="59" t="s">
        <v>431</v>
      </c>
      <c r="AU21" s="57" t="s">
        <v>431</v>
      </c>
      <c r="AV21" s="18" t="s">
        <v>431</v>
      </c>
      <c r="AW21" s="53">
        <f t="shared" si="11"/>
        <v>0.51218000000000008</v>
      </c>
      <c r="AX21" s="54">
        <v>0.48781999999999998</v>
      </c>
      <c r="AY21">
        <v>0.52400000000000002</v>
      </c>
      <c r="AZ21" s="54">
        <v>0.47599999999999998</v>
      </c>
      <c r="BB21" s="18"/>
      <c r="BC21" t="s">
        <v>431</v>
      </c>
      <c r="BD21" s="18" t="s">
        <v>431</v>
      </c>
      <c r="BE21" s="18" t="s">
        <v>256</v>
      </c>
      <c r="BL21" s="18"/>
      <c r="BO21" s="18"/>
      <c r="BR21" s="25">
        <v>38.43</v>
      </c>
      <c r="BS21">
        <v>1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 s="18">
        <v>0</v>
      </c>
      <c r="CA21">
        <v>0</v>
      </c>
      <c r="CB21">
        <v>0</v>
      </c>
      <c r="CC21">
        <v>1</v>
      </c>
      <c r="CD21" s="18">
        <v>0</v>
      </c>
      <c r="CE21">
        <v>0</v>
      </c>
      <c r="CF21">
        <v>0</v>
      </c>
      <c r="CG21">
        <v>0</v>
      </c>
      <c r="CH21">
        <v>0</v>
      </c>
      <c r="CI21" s="18">
        <v>0</v>
      </c>
      <c r="CJ21">
        <v>0</v>
      </c>
      <c r="CK21">
        <v>0</v>
      </c>
      <c r="CL21">
        <v>1</v>
      </c>
      <c r="CM21">
        <v>1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 s="18">
        <v>0</v>
      </c>
      <c r="CZ21" s="43" t="s">
        <v>397</v>
      </c>
    </row>
    <row r="22" spans="1:104" x14ac:dyDescent="0.25">
      <c r="A22">
        <v>21</v>
      </c>
      <c r="B22">
        <v>2</v>
      </c>
      <c r="C22" s="25" t="s">
        <v>460</v>
      </c>
      <c r="D22" s="12">
        <v>5.8807249810217455</v>
      </c>
      <c r="E22" s="14">
        <v>1.3208045411920499</v>
      </c>
      <c r="F22" s="7">
        <v>4.4523809523809517</v>
      </c>
      <c r="G22" s="7">
        <f t="shared" si="6"/>
        <v>4.5599204398296953</v>
      </c>
      <c r="H22" s="16">
        <f t="shared" si="7"/>
        <v>7.2015295222137956</v>
      </c>
      <c r="I22" s="11">
        <f>IFERROR(F22/SQRT(F22^2+W22), "X")</f>
        <v>2.7971023182712679E-3</v>
      </c>
      <c r="J22" s="39">
        <f>IFERROR(SQRT((1-I22^2)/W22), "X")</f>
        <v>6.2822618913044531E-4</v>
      </c>
      <c r="K22" s="39">
        <f t="shared" si="3"/>
        <v>1591.7833692736413</v>
      </c>
      <c r="L22" s="39">
        <f t="shared" si="8"/>
        <v>2.1688761291408227E-3</v>
      </c>
      <c r="M22" s="39">
        <f t="shared" si="9"/>
        <v>3.4253285074017131E-3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2"/>
        <v>2533761.4709999999</v>
      </c>
      <c r="V22" s="9">
        <v>6</v>
      </c>
      <c r="W22" s="9">
        <f t="shared" si="0"/>
        <v>2533754.4709999999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1">
        <v>1</v>
      </c>
      <c r="AJ22" s="9">
        <v>0</v>
      </c>
      <c r="AK22" s="9">
        <v>0</v>
      </c>
      <c r="AL22" s="31">
        <v>1</v>
      </c>
      <c r="AM22" s="21">
        <v>2006</v>
      </c>
      <c r="AN22" s="23"/>
      <c r="AO22" s="39">
        <v>0</v>
      </c>
      <c r="AP22" s="39">
        <v>0</v>
      </c>
      <c r="AQ22" s="39">
        <v>0</v>
      </c>
      <c r="AR22" s="59">
        <v>1</v>
      </c>
      <c r="AS22" s="39" t="s">
        <v>431</v>
      </c>
      <c r="AT22" s="59" t="s">
        <v>431</v>
      </c>
      <c r="AU22" s="57" t="s">
        <v>431</v>
      </c>
      <c r="AV22" s="18" t="s">
        <v>431</v>
      </c>
      <c r="AW22" s="53">
        <f t="shared" si="11"/>
        <v>0.51218000000000008</v>
      </c>
      <c r="AX22" s="54">
        <v>0.48781999999999998</v>
      </c>
      <c r="AY22">
        <v>0.52400000000000002</v>
      </c>
      <c r="AZ22" s="54">
        <v>0.47599999999999998</v>
      </c>
      <c r="BB22" s="18"/>
      <c r="BC22" t="s">
        <v>431</v>
      </c>
      <c r="BD22" s="18" t="s">
        <v>431</v>
      </c>
      <c r="BE22" s="18" t="s">
        <v>256</v>
      </c>
      <c r="BL22" s="18"/>
      <c r="BO22" s="18"/>
      <c r="BR22" s="25">
        <v>38.43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 s="18">
        <v>0</v>
      </c>
      <c r="CA22">
        <v>0</v>
      </c>
      <c r="CB22">
        <v>0</v>
      </c>
      <c r="CC22">
        <v>1</v>
      </c>
      <c r="CD22" s="18">
        <v>0</v>
      </c>
      <c r="CE22">
        <v>0</v>
      </c>
      <c r="CF22">
        <v>0</v>
      </c>
      <c r="CG22">
        <v>0</v>
      </c>
      <c r="CH22">
        <v>0</v>
      </c>
      <c r="CI22" s="18">
        <v>0</v>
      </c>
      <c r="CJ22">
        <v>0</v>
      </c>
      <c r="CK22">
        <v>0</v>
      </c>
      <c r="CL22">
        <v>1</v>
      </c>
      <c r="CM22">
        <v>1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 s="18">
        <v>0</v>
      </c>
      <c r="CZ22" s="43" t="s">
        <v>397</v>
      </c>
    </row>
    <row r="23" spans="1:104" x14ac:dyDescent="0.25">
      <c r="A23">
        <v>22</v>
      </c>
      <c r="B23">
        <v>2</v>
      </c>
      <c r="C23" s="25" t="s">
        <v>460</v>
      </c>
      <c r="D23" s="12">
        <v>7.4305815657685015</v>
      </c>
      <c r="E23" s="14">
        <v>0.25860492688289449</v>
      </c>
      <c r="F23" s="7">
        <v>28.733333333333331</v>
      </c>
      <c r="G23" s="7">
        <f t="shared" si="6"/>
        <v>7.1719766388856065</v>
      </c>
      <c r="H23" s="16">
        <f t="shared" si="7"/>
        <v>7.6891864926513964</v>
      </c>
      <c r="I23" s="11">
        <f>IFERROR(F23/SQRT(F23^2+W23), "X")</f>
        <v>1.8048162926911995E-2</v>
      </c>
      <c r="J23" s="39">
        <f>IFERROR(SQRT((1-I23^2)/W23), "X")</f>
        <v>6.2812631996213449E-4</v>
      </c>
      <c r="K23" s="39">
        <f t="shared" si="3"/>
        <v>1592.0364554382679</v>
      </c>
      <c r="L23" s="39">
        <f t="shared" si="8"/>
        <v>1.7420036606949862E-2</v>
      </c>
      <c r="M23" s="39">
        <f t="shared" si="9"/>
        <v>1.8676289246874127E-2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2"/>
        <v>2533761.4709999999</v>
      </c>
      <c r="V23" s="9">
        <v>6</v>
      </c>
      <c r="W23" s="9">
        <f t="shared" si="0"/>
        <v>2533754.4709999999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1">
        <v>1</v>
      </c>
      <c r="AJ23" s="9">
        <v>0</v>
      </c>
      <c r="AK23" s="9">
        <v>0</v>
      </c>
      <c r="AL23" s="31">
        <v>1</v>
      </c>
      <c r="AM23" s="21">
        <v>2006</v>
      </c>
      <c r="AN23" s="23"/>
      <c r="AO23" s="39">
        <v>0</v>
      </c>
      <c r="AP23" s="39">
        <v>0</v>
      </c>
      <c r="AQ23" s="39">
        <v>0</v>
      </c>
      <c r="AR23" s="59">
        <v>1</v>
      </c>
      <c r="AS23" s="39" t="s">
        <v>431</v>
      </c>
      <c r="AT23" s="59" t="s">
        <v>431</v>
      </c>
      <c r="AU23" s="57" t="s">
        <v>431</v>
      </c>
      <c r="AV23" s="18" t="s">
        <v>431</v>
      </c>
      <c r="AW23" s="53">
        <f t="shared" si="11"/>
        <v>0.51218000000000008</v>
      </c>
      <c r="AX23" s="54">
        <v>0.48781999999999998</v>
      </c>
      <c r="AY23">
        <v>0.52400000000000002</v>
      </c>
      <c r="AZ23" s="54">
        <v>0.47599999999999998</v>
      </c>
      <c r="BB23" s="18"/>
      <c r="BC23" t="s">
        <v>431</v>
      </c>
      <c r="BD23" s="18" t="s">
        <v>431</v>
      </c>
      <c r="BE23" s="18" t="s">
        <v>256</v>
      </c>
      <c r="BL23" s="18"/>
      <c r="BO23" s="18"/>
      <c r="BR23" s="25">
        <v>38.43</v>
      </c>
      <c r="BS23">
        <v>1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 s="18">
        <v>0</v>
      </c>
      <c r="CA23">
        <v>0</v>
      </c>
      <c r="CB23">
        <v>0</v>
      </c>
      <c r="CC23">
        <v>1</v>
      </c>
      <c r="CD23" s="18">
        <v>0</v>
      </c>
      <c r="CE23">
        <v>0</v>
      </c>
      <c r="CF23">
        <v>0</v>
      </c>
      <c r="CG23">
        <v>0</v>
      </c>
      <c r="CH23">
        <v>0</v>
      </c>
      <c r="CI23" s="18">
        <v>0</v>
      </c>
      <c r="CJ23">
        <v>0</v>
      </c>
      <c r="CK23">
        <v>0</v>
      </c>
      <c r="CL23">
        <v>1</v>
      </c>
      <c r="CM23">
        <v>1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 s="18">
        <v>0</v>
      </c>
      <c r="CZ23" s="43" t="s">
        <v>397</v>
      </c>
    </row>
    <row r="24" spans="1:104" x14ac:dyDescent="0.25">
      <c r="A24">
        <v>23</v>
      </c>
      <c r="B24">
        <v>2</v>
      </c>
      <c r="C24" s="25" t="s">
        <v>460</v>
      </c>
      <c r="D24" s="12">
        <v>11.758668567588092</v>
      </c>
      <c r="E24" s="14">
        <v>0.88190014256910676</v>
      </c>
      <c r="F24" s="7">
        <v>13.333333333333336</v>
      </c>
      <c r="G24" s="7">
        <f t="shared" si="6"/>
        <v>10.876768425018986</v>
      </c>
      <c r="H24" s="16">
        <f t="shared" si="7"/>
        <v>12.640568710157199</v>
      </c>
      <c r="I24" s="11">
        <f>IFERROR(F24/SQRT(F24^2+W24), "X")</f>
        <v>8.3760881121353568E-3</v>
      </c>
      <c r="J24" s="39">
        <f>IFERROR(SQRT((1-I24^2)/W24), "X")</f>
        <v>6.2820660841015165E-4</v>
      </c>
      <c r="K24" s="39">
        <f t="shared" si="3"/>
        <v>1591.8329839457961</v>
      </c>
      <c r="L24" s="39">
        <f t="shared" si="8"/>
        <v>7.7478815037252055E-3</v>
      </c>
      <c r="M24" s="39">
        <f t="shared" si="9"/>
        <v>9.0042947205455082E-3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2"/>
        <v>2533761.4709999999</v>
      </c>
      <c r="V24" s="9">
        <v>6</v>
      </c>
      <c r="W24" s="9">
        <f t="shared" si="0"/>
        <v>2533754.4709999999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1">
        <v>1</v>
      </c>
      <c r="AJ24" s="9">
        <v>0</v>
      </c>
      <c r="AK24" s="9">
        <v>0</v>
      </c>
      <c r="AL24" s="31">
        <v>1</v>
      </c>
      <c r="AM24" s="21">
        <v>2006</v>
      </c>
      <c r="AN24" s="23"/>
      <c r="AO24" s="39">
        <v>0</v>
      </c>
      <c r="AP24" s="39">
        <v>0</v>
      </c>
      <c r="AQ24" s="39">
        <v>0</v>
      </c>
      <c r="AR24" s="59">
        <v>1</v>
      </c>
      <c r="AS24" s="39" t="s">
        <v>431</v>
      </c>
      <c r="AT24" s="59" t="s">
        <v>431</v>
      </c>
      <c r="AU24" s="57" t="s">
        <v>431</v>
      </c>
      <c r="AV24" s="18" t="s">
        <v>431</v>
      </c>
      <c r="AW24" s="53">
        <f t="shared" si="11"/>
        <v>0.51218000000000008</v>
      </c>
      <c r="AX24" s="54">
        <v>0.48781999999999998</v>
      </c>
      <c r="AY24">
        <v>0.52400000000000002</v>
      </c>
      <c r="AZ24" s="54">
        <v>0.47599999999999998</v>
      </c>
      <c r="BB24" s="18"/>
      <c r="BC24" t="s">
        <v>431</v>
      </c>
      <c r="BD24" s="18" t="s">
        <v>431</v>
      </c>
      <c r="BE24" s="18" t="s">
        <v>256</v>
      </c>
      <c r="BL24" s="18"/>
      <c r="BO24" s="18"/>
      <c r="BR24" s="25">
        <v>38.43</v>
      </c>
      <c r="BS24">
        <v>1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 s="18">
        <v>0</v>
      </c>
      <c r="CA24">
        <v>0</v>
      </c>
      <c r="CB24">
        <v>0</v>
      </c>
      <c r="CC24">
        <v>1</v>
      </c>
      <c r="CD24" s="18">
        <v>0</v>
      </c>
      <c r="CE24">
        <v>0</v>
      </c>
      <c r="CF24">
        <v>0</v>
      </c>
      <c r="CG24">
        <v>0</v>
      </c>
      <c r="CH24">
        <v>0</v>
      </c>
      <c r="CI24" s="18">
        <v>0</v>
      </c>
      <c r="CJ24">
        <v>0</v>
      </c>
      <c r="CK24">
        <v>0</v>
      </c>
      <c r="CL24">
        <v>1</v>
      </c>
      <c r="CM24">
        <v>1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 s="18">
        <v>0</v>
      </c>
      <c r="CZ24" s="43" t="s">
        <v>397</v>
      </c>
    </row>
    <row r="25" spans="1:104" x14ac:dyDescent="0.25">
      <c r="A25">
        <v>24</v>
      </c>
      <c r="B25">
        <v>2</v>
      </c>
      <c r="C25" s="25" t="s">
        <v>460</v>
      </c>
      <c r="D25" s="12">
        <v>12.383272776690379</v>
      </c>
      <c r="E25" s="14">
        <v>1.8515816134818064</v>
      </c>
      <c r="F25" s="7">
        <v>6.6879432624113475</v>
      </c>
      <c r="G25" s="7">
        <f t="shared" si="6"/>
        <v>10.531691163208572</v>
      </c>
      <c r="H25" s="16">
        <f t="shared" si="7"/>
        <v>14.234854390172186</v>
      </c>
      <c r="I25" s="11">
        <f>IFERROR(F25/SQRT(F25^2+W25), "X")</f>
        <v>4.2015204601943785E-3</v>
      </c>
      <c r="J25" s="39">
        <f>IFERROR(SQRT((1-I25^2)/W25), "X")</f>
        <v>6.282231016833588E-4</v>
      </c>
      <c r="K25" s="39">
        <f t="shared" si="3"/>
        <v>1591.7911922061514</v>
      </c>
      <c r="L25" s="39">
        <f t="shared" si="8"/>
        <v>3.5732973585110199E-3</v>
      </c>
      <c r="M25" s="39">
        <f t="shared" si="9"/>
        <v>4.8297435618777371E-3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2"/>
        <v>2533761.4709999999</v>
      </c>
      <c r="V25" s="9">
        <v>6</v>
      </c>
      <c r="W25" s="9">
        <f t="shared" si="0"/>
        <v>2533754.4709999999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1">
        <v>1</v>
      </c>
      <c r="AJ25" s="9">
        <v>0</v>
      </c>
      <c r="AK25" s="9">
        <v>0</v>
      </c>
      <c r="AL25" s="31">
        <v>1</v>
      </c>
      <c r="AM25" s="21">
        <v>2006</v>
      </c>
      <c r="AN25" s="23"/>
      <c r="AO25" s="39">
        <v>0</v>
      </c>
      <c r="AP25" s="39">
        <v>0</v>
      </c>
      <c r="AQ25" s="39">
        <v>0</v>
      </c>
      <c r="AR25" s="59">
        <v>1</v>
      </c>
      <c r="AS25" s="39" t="s">
        <v>431</v>
      </c>
      <c r="AT25" s="59" t="s">
        <v>431</v>
      </c>
      <c r="AU25" s="57" t="s">
        <v>431</v>
      </c>
      <c r="AV25" s="18" t="s">
        <v>431</v>
      </c>
      <c r="AW25" s="53">
        <f t="shared" si="11"/>
        <v>0.51218000000000008</v>
      </c>
      <c r="AX25" s="54">
        <v>0.48781999999999998</v>
      </c>
      <c r="AY25">
        <v>0.52400000000000002</v>
      </c>
      <c r="AZ25" s="54">
        <v>0.47599999999999998</v>
      </c>
      <c r="BB25" s="18"/>
      <c r="BC25" t="s">
        <v>431</v>
      </c>
      <c r="BD25" s="18" t="s">
        <v>431</v>
      </c>
      <c r="BE25" s="18" t="s">
        <v>256</v>
      </c>
      <c r="BL25" s="18"/>
      <c r="BO25" s="18"/>
      <c r="BR25" s="25">
        <v>38.43</v>
      </c>
      <c r="BS25">
        <v>1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 s="18">
        <v>0</v>
      </c>
      <c r="CA25">
        <v>0</v>
      </c>
      <c r="CB25">
        <v>0</v>
      </c>
      <c r="CC25">
        <v>1</v>
      </c>
      <c r="CD25" s="18">
        <v>0</v>
      </c>
      <c r="CE25">
        <v>0</v>
      </c>
      <c r="CF25">
        <v>0</v>
      </c>
      <c r="CG25">
        <v>0</v>
      </c>
      <c r="CH25">
        <v>0</v>
      </c>
      <c r="CI25" s="18">
        <v>0</v>
      </c>
      <c r="CJ25">
        <v>0</v>
      </c>
      <c r="CK25">
        <v>0</v>
      </c>
      <c r="CL25">
        <v>1</v>
      </c>
      <c r="CM25">
        <v>1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 s="18">
        <v>0</v>
      </c>
      <c r="CZ25" s="43" t="s">
        <v>397</v>
      </c>
    </row>
    <row r="26" spans="1:104" x14ac:dyDescent="0.25">
      <c r="A26">
        <v>25</v>
      </c>
      <c r="B26">
        <v>2</v>
      </c>
      <c r="C26" s="25" t="s">
        <v>460</v>
      </c>
      <c r="D26" s="12">
        <v>4.3114431330610214</v>
      </c>
      <c r="E26" s="14">
        <v>1.0539083214149163</v>
      </c>
      <c r="F26" s="7">
        <v>4.0909090909090908</v>
      </c>
      <c r="G26" s="7">
        <f t="shared" si="6"/>
        <v>3.2575348116461051</v>
      </c>
      <c r="H26" s="16">
        <f t="shared" si="7"/>
        <v>5.3653514544759382</v>
      </c>
      <c r="I26" s="11">
        <f>IFERROR(F26/SQRT(F26^2+W26), "X")</f>
        <v>2.5700177944276191E-3</v>
      </c>
      <c r="J26" s="39">
        <f>IFERROR(SQRT((1-I26^2)/W26), "X")</f>
        <v>6.2822657197119584E-4</v>
      </c>
      <c r="K26" s="39">
        <f t="shared" si="3"/>
        <v>1591.7823992421797</v>
      </c>
      <c r="L26" s="39">
        <f t="shared" si="8"/>
        <v>1.9417912224564233E-3</v>
      </c>
      <c r="M26" s="39">
        <f t="shared" si="9"/>
        <v>3.1982443663988152E-3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2"/>
        <v>2533761.4709999999</v>
      </c>
      <c r="V26" s="9">
        <v>6</v>
      </c>
      <c r="W26" s="9">
        <f t="shared" si="0"/>
        <v>2533754.4709999999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1">
        <v>1</v>
      </c>
      <c r="AJ26" s="9">
        <v>0</v>
      </c>
      <c r="AK26" s="9">
        <v>0</v>
      </c>
      <c r="AL26" s="31">
        <v>1</v>
      </c>
      <c r="AM26" s="21">
        <v>2008</v>
      </c>
      <c r="AN26" s="23"/>
      <c r="AO26" s="39">
        <v>0</v>
      </c>
      <c r="AP26" s="39">
        <v>0</v>
      </c>
      <c r="AQ26" s="39">
        <v>0</v>
      </c>
      <c r="AR26" s="59">
        <v>1</v>
      </c>
      <c r="AS26" s="39" t="s">
        <v>431</v>
      </c>
      <c r="AT26" s="59" t="s">
        <v>431</v>
      </c>
      <c r="AU26" s="57" t="s">
        <v>431</v>
      </c>
      <c r="AV26" s="18" t="s">
        <v>431</v>
      </c>
      <c r="AW26" s="53">
        <f t="shared" si="11"/>
        <v>0.51218000000000008</v>
      </c>
      <c r="AX26" s="54">
        <v>0.48781999999999998</v>
      </c>
      <c r="AY26">
        <v>0.52400000000000002</v>
      </c>
      <c r="AZ26" s="54">
        <v>0.47599999999999998</v>
      </c>
      <c r="BB26" s="18"/>
      <c r="BC26" t="s">
        <v>431</v>
      </c>
      <c r="BD26" s="18" t="s">
        <v>431</v>
      </c>
      <c r="BE26" s="18" t="s">
        <v>256</v>
      </c>
      <c r="BL26" s="18"/>
      <c r="BO26" s="18"/>
      <c r="BR26" s="25">
        <v>38.43</v>
      </c>
      <c r="BS26">
        <v>1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 s="18">
        <v>0</v>
      </c>
      <c r="CA26">
        <v>0</v>
      </c>
      <c r="CB26">
        <v>0</v>
      </c>
      <c r="CC26">
        <v>1</v>
      </c>
      <c r="CD26" s="18">
        <v>0</v>
      </c>
      <c r="CE26">
        <v>0</v>
      </c>
      <c r="CF26">
        <v>0</v>
      </c>
      <c r="CG26">
        <v>0</v>
      </c>
      <c r="CH26">
        <v>0</v>
      </c>
      <c r="CI26" s="18">
        <v>0</v>
      </c>
      <c r="CJ26">
        <v>0</v>
      </c>
      <c r="CK26">
        <v>0</v>
      </c>
      <c r="CL26">
        <v>1</v>
      </c>
      <c r="CM26">
        <v>1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 s="18">
        <v>0</v>
      </c>
      <c r="CZ26" s="43" t="s">
        <v>397</v>
      </c>
    </row>
    <row r="27" spans="1:104" x14ac:dyDescent="0.25">
      <c r="A27">
        <v>26</v>
      </c>
      <c r="B27">
        <v>2</v>
      </c>
      <c r="C27" s="25" t="s">
        <v>460</v>
      </c>
      <c r="D27" s="12">
        <v>6.8385160164647019</v>
      </c>
      <c r="E27" s="14">
        <v>0.19189713311508089</v>
      </c>
      <c r="F27" s="7">
        <v>35.63636363636364</v>
      </c>
      <c r="G27" s="7">
        <f t="shared" si="6"/>
        <v>6.6466188833496211</v>
      </c>
      <c r="H27" s="16">
        <f t="shared" si="7"/>
        <v>7.0304131495797826</v>
      </c>
      <c r="I27" s="11">
        <f>IFERROR(F27/SQRT(F27^2+W27), "X")</f>
        <v>2.2382176085506678E-2</v>
      </c>
      <c r="J27" s="39">
        <f>IFERROR(SQRT((1-I27^2)/W27), "X")</f>
        <v>6.2807126770554448E-4</v>
      </c>
      <c r="K27" s="39">
        <f t="shared" si="3"/>
        <v>1592.1760020215174</v>
      </c>
      <c r="L27" s="39">
        <f t="shared" si="8"/>
        <v>2.1754104817801132E-2</v>
      </c>
      <c r="M27" s="39">
        <f t="shared" si="9"/>
        <v>2.3010247353212224E-2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2"/>
        <v>2533761.4709999999</v>
      </c>
      <c r="V27" s="9">
        <v>6</v>
      </c>
      <c r="W27" s="9">
        <f t="shared" si="0"/>
        <v>2533754.4709999999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1">
        <v>1</v>
      </c>
      <c r="AJ27" s="9">
        <v>0</v>
      </c>
      <c r="AK27" s="9">
        <v>0</v>
      </c>
      <c r="AL27" s="31">
        <v>1</v>
      </c>
      <c r="AM27" s="21">
        <v>2008</v>
      </c>
      <c r="AN27" s="23"/>
      <c r="AO27" s="39">
        <v>0</v>
      </c>
      <c r="AP27" s="39">
        <v>0</v>
      </c>
      <c r="AQ27" s="39">
        <v>0</v>
      </c>
      <c r="AR27" s="59">
        <v>1</v>
      </c>
      <c r="AS27" s="39" t="s">
        <v>431</v>
      </c>
      <c r="AT27" s="59" t="s">
        <v>431</v>
      </c>
      <c r="AU27" s="57" t="s">
        <v>431</v>
      </c>
      <c r="AV27" s="18" t="s">
        <v>431</v>
      </c>
      <c r="AW27" s="53">
        <f t="shared" si="11"/>
        <v>0.51218000000000008</v>
      </c>
      <c r="AX27" s="54">
        <v>0.48781999999999998</v>
      </c>
      <c r="AY27">
        <v>0.52400000000000002</v>
      </c>
      <c r="AZ27" s="54">
        <v>0.47599999999999998</v>
      </c>
      <c r="BB27" s="18"/>
      <c r="BC27" t="s">
        <v>431</v>
      </c>
      <c r="BD27" s="18" t="s">
        <v>431</v>
      </c>
      <c r="BE27" s="18" t="s">
        <v>256</v>
      </c>
      <c r="BL27" s="18"/>
      <c r="BO27" s="18"/>
      <c r="BR27" s="25">
        <v>38.43</v>
      </c>
      <c r="BS27">
        <v>1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 s="18">
        <v>0</v>
      </c>
      <c r="CA27">
        <v>0</v>
      </c>
      <c r="CB27">
        <v>0</v>
      </c>
      <c r="CC27">
        <v>1</v>
      </c>
      <c r="CD27" s="18">
        <v>0</v>
      </c>
      <c r="CE27">
        <v>0</v>
      </c>
      <c r="CF27">
        <v>0</v>
      </c>
      <c r="CG27">
        <v>0</v>
      </c>
      <c r="CH27">
        <v>0</v>
      </c>
      <c r="CI27" s="18">
        <v>0</v>
      </c>
      <c r="CJ27">
        <v>0</v>
      </c>
      <c r="CK27">
        <v>0</v>
      </c>
      <c r="CL27">
        <v>1</v>
      </c>
      <c r="CM27">
        <v>1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 s="18">
        <v>0</v>
      </c>
      <c r="CZ27" s="43" t="s">
        <v>397</v>
      </c>
    </row>
    <row r="28" spans="1:104" x14ac:dyDescent="0.25">
      <c r="A28">
        <v>27</v>
      </c>
      <c r="B28">
        <v>2</v>
      </c>
      <c r="C28" s="25" t="s">
        <v>460</v>
      </c>
      <c r="D28" s="12">
        <v>11.579568022107001</v>
      </c>
      <c r="E28" s="14">
        <v>0.58170514396769868</v>
      </c>
      <c r="F28" s="7">
        <v>19.906249999999996</v>
      </c>
      <c r="G28" s="7">
        <f t="shared" si="6"/>
        <v>10.997862878139301</v>
      </c>
      <c r="H28" s="16">
        <f t="shared" si="7"/>
        <v>12.1612731660747</v>
      </c>
      <c r="I28" s="11">
        <f>IFERROR(F28/SQRT(F28^2+W28), "X")</f>
        <v>1.250469871946557E-2</v>
      </c>
      <c r="J28" s="39">
        <f>IFERROR(SQRT((1-I28^2)/W28), "X")</f>
        <v>6.281795275084746E-4</v>
      </c>
      <c r="K28" s="39">
        <f t="shared" si="3"/>
        <v>1591.9016080741492</v>
      </c>
      <c r="L28" s="39">
        <f t="shared" si="8"/>
        <v>1.1876519191957096E-2</v>
      </c>
      <c r="M28" s="39">
        <f t="shared" si="9"/>
        <v>1.3132878246974044E-2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2"/>
        <v>2533761.4709999999</v>
      </c>
      <c r="V28" s="9">
        <v>6</v>
      </c>
      <c r="W28" s="9">
        <f t="shared" si="0"/>
        <v>2533754.4709999999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1">
        <v>1</v>
      </c>
      <c r="AJ28" s="9">
        <v>0</v>
      </c>
      <c r="AK28" s="9">
        <v>0</v>
      </c>
      <c r="AL28" s="31">
        <v>1</v>
      </c>
      <c r="AM28" s="21">
        <v>2008</v>
      </c>
      <c r="AN28" s="23"/>
      <c r="AO28" s="39">
        <v>0</v>
      </c>
      <c r="AP28" s="39">
        <v>0</v>
      </c>
      <c r="AQ28" s="39">
        <v>0</v>
      </c>
      <c r="AR28" s="59">
        <v>1</v>
      </c>
      <c r="AS28" s="39" t="s">
        <v>431</v>
      </c>
      <c r="AT28" s="59" t="s">
        <v>431</v>
      </c>
      <c r="AU28" s="57" t="s">
        <v>431</v>
      </c>
      <c r="AV28" s="18" t="s">
        <v>431</v>
      </c>
      <c r="AW28" s="53">
        <f t="shared" si="11"/>
        <v>0.51218000000000008</v>
      </c>
      <c r="AX28" s="54">
        <v>0.48781999999999998</v>
      </c>
      <c r="AY28">
        <v>0.52400000000000002</v>
      </c>
      <c r="AZ28" s="54">
        <v>0.47599999999999998</v>
      </c>
      <c r="BB28" s="18"/>
      <c r="BC28" t="s">
        <v>431</v>
      </c>
      <c r="BD28" s="18" t="s">
        <v>431</v>
      </c>
      <c r="BE28" s="18" t="s">
        <v>256</v>
      </c>
      <c r="BL28" s="18"/>
      <c r="BO28" s="18"/>
      <c r="BR28" s="25">
        <v>38.43</v>
      </c>
      <c r="BS28">
        <v>1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 s="18">
        <v>0</v>
      </c>
      <c r="CA28">
        <v>0</v>
      </c>
      <c r="CB28">
        <v>0</v>
      </c>
      <c r="CC28">
        <v>1</v>
      </c>
      <c r="CD28" s="18">
        <v>0</v>
      </c>
      <c r="CE28">
        <v>0</v>
      </c>
      <c r="CF28">
        <v>0</v>
      </c>
      <c r="CG28">
        <v>0</v>
      </c>
      <c r="CH28">
        <v>0</v>
      </c>
      <c r="CI28" s="18">
        <v>0</v>
      </c>
      <c r="CJ28">
        <v>0</v>
      </c>
      <c r="CK28">
        <v>0</v>
      </c>
      <c r="CL28">
        <v>1</v>
      </c>
      <c r="CM28">
        <v>1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 s="18">
        <v>0</v>
      </c>
      <c r="CZ28" s="43" t="s">
        <v>397</v>
      </c>
    </row>
    <row r="29" spans="1:104" x14ac:dyDescent="0.25">
      <c r="A29">
        <v>28</v>
      </c>
      <c r="B29">
        <v>2</v>
      </c>
      <c r="C29" s="25" t="s">
        <v>460</v>
      </c>
      <c r="D29" s="12">
        <v>3.8749247893831162</v>
      </c>
      <c r="E29" s="14">
        <v>0.36800961686878764</v>
      </c>
      <c r="F29" s="7">
        <v>10.52941176470588</v>
      </c>
      <c r="G29" s="7">
        <f t="shared" si="6"/>
        <v>3.5069151725143284</v>
      </c>
      <c r="H29" s="16">
        <f t="shared" si="7"/>
        <v>4.2429344062519041</v>
      </c>
      <c r="I29" s="11">
        <f>IFERROR(F29/SQRT(F29^2+W29), "X")</f>
        <v>6.6147333858780069E-3</v>
      </c>
      <c r="J29" s="39">
        <f>IFERROR(SQRT((1-I29^2)/W29), "X")</f>
        <v>6.2821490256941969E-4</v>
      </c>
      <c r="K29" s="39">
        <f t="shared" si="3"/>
        <v>1591.8119673856304</v>
      </c>
      <c r="L29" s="39">
        <f t="shared" si="8"/>
        <v>5.9865184833085873E-3</v>
      </c>
      <c r="M29" s="39">
        <f t="shared" si="9"/>
        <v>7.2429482884474265E-3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2"/>
        <v>2533761.4709999999</v>
      </c>
      <c r="V29" s="9">
        <v>6</v>
      </c>
      <c r="W29" s="9">
        <f t="shared" si="0"/>
        <v>2533754.4709999999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1">
        <v>1</v>
      </c>
      <c r="AJ29" s="9">
        <v>0</v>
      </c>
      <c r="AK29" s="9">
        <v>0</v>
      </c>
      <c r="AL29" s="31">
        <v>1</v>
      </c>
      <c r="AM29" s="21">
        <v>2008</v>
      </c>
      <c r="AN29" s="23"/>
      <c r="AO29" s="39">
        <v>0</v>
      </c>
      <c r="AP29" s="39">
        <v>0</v>
      </c>
      <c r="AQ29" s="39">
        <v>0</v>
      </c>
      <c r="AR29" s="59">
        <v>1</v>
      </c>
      <c r="AS29" s="39" t="s">
        <v>431</v>
      </c>
      <c r="AT29" s="59" t="s">
        <v>431</v>
      </c>
      <c r="AU29" s="57" t="s">
        <v>431</v>
      </c>
      <c r="AV29" s="18" t="s">
        <v>431</v>
      </c>
      <c r="AW29" s="53">
        <f t="shared" si="11"/>
        <v>0.51218000000000008</v>
      </c>
      <c r="AX29" s="54">
        <v>0.48781999999999998</v>
      </c>
      <c r="AY29">
        <v>0.52400000000000002</v>
      </c>
      <c r="AZ29" s="54">
        <v>0.47599999999999998</v>
      </c>
      <c r="BB29" s="18"/>
      <c r="BC29" t="s">
        <v>431</v>
      </c>
      <c r="BD29" s="18" t="s">
        <v>431</v>
      </c>
      <c r="BE29" s="18" t="s">
        <v>256</v>
      </c>
      <c r="BL29" s="18"/>
      <c r="BO29" s="18"/>
      <c r="BR29" s="25">
        <v>38.43</v>
      </c>
      <c r="BS29">
        <v>1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 s="18">
        <v>0</v>
      </c>
      <c r="CA29">
        <v>0</v>
      </c>
      <c r="CB29">
        <v>0</v>
      </c>
      <c r="CC29">
        <v>1</v>
      </c>
      <c r="CD29" s="18">
        <v>0</v>
      </c>
      <c r="CE29">
        <v>0</v>
      </c>
      <c r="CF29">
        <v>0</v>
      </c>
      <c r="CG29">
        <v>0</v>
      </c>
      <c r="CH29">
        <v>0</v>
      </c>
      <c r="CI29" s="18">
        <v>0</v>
      </c>
      <c r="CJ29">
        <v>0</v>
      </c>
      <c r="CK29">
        <v>0</v>
      </c>
      <c r="CL29">
        <v>1</v>
      </c>
      <c r="CM29">
        <v>1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 s="18">
        <v>0</v>
      </c>
      <c r="CZ29" s="43" t="s">
        <v>397</v>
      </c>
    </row>
    <row r="30" spans="1:104" x14ac:dyDescent="0.25">
      <c r="A30">
        <v>29</v>
      </c>
      <c r="B30">
        <v>2</v>
      </c>
      <c r="C30" s="25" t="s">
        <v>460</v>
      </c>
      <c r="D30" s="12">
        <v>10.520944959211608</v>
      </c>
      <c r="E30" s="14">
        <v>1.9839496208799032</v>
      </c>
      <c r="F30" s="7">
        <v>5.3030303030303028</v>
      </c>
      <c r="G30" s="7">
        <f t="shared" si="6"/>
        <v>8.536995338331705</v>
      </c>
      <c r="H30" s="16">
        <f t="shared" si="7"/>
        <v>12.504894580091511</v>
      </c>
      <c r="I30" s="11">
        <f>IFERROR(F30/SQRT(F30^2+W30), "X")</f>
        <v>1.866683906815433E-2</v>
      </c>
      <c r="J30" s="39">
        <f>IFERROR(SQRT((1-I30^2)/W30), "X")</f>
        <v>3.5200325099948165E-3</v>
      </c>
      <c r="K30" s="39">
        <f t="shared" si="3"/>
        <v>284.08828531003326</v>
      </c>
      <c r="L30" s="39">
        <f t="shared" si="8"/>
        <v>1.5146806558159514E-2</v>
      </c>
      <c r="M30" s="39">
        <f t="shared" si="9"/>
        <v>2.2186871578149147E-2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174751*AW30</f>
        <v>80686.031719999999</v>
      </c>
      <c r="V30" s="9">
        <v>7</v>
      </c>
      <c r="W30" s="9">
        <f t="shared" si="0"/>
        <v>80678.031719999999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1">
        <v>1</v>
      </c>
      <c r="AJ30" s="9">
        <v>0</v>
      </c>
      <c r="AK30" s="9">
        <v>0</v>
      </c>
      <c r="AL30" s="31">
        <v>1</v>
      </c>
      <c r="AM30" s="21">
        <v>2004</v>
      </c>
      <c r="AN30" s="23"/>
      <c r="AO30" s="39">
        <v>0</v>
      </c>
      <c r="AP30" s="39">
        <v>0</v>
      </c>
      <c r="AQ30" s="39">
        <v>0</v>
      </c>
      <c r="AR30" s="59">
        <v>1</v>
      </c>
      <c r="AS30" s="39" t="s">
        <v>431</v>
      </c>
      <c r="AT30" s="59" t="s">
        <v>431</v>
      </c>
      <c r="AU30" s="57" t="s">
        <v>431</v>
      </c>
      <c r="AV30" s="18" t="s">
        <v>431</v>
      </c>
      <c r="AW30" s="53">
        <f t="shared" si="11"/>
        <v>0.46172000000000002</v>
      </c>
      <c r="AX30" s="54">
        <v>0.53827999999999998</v>
      </c>
      <c r="AY30">
        <v>0.52400000000000002</v>
      </c>
      <c r="AZ30" s="54">
        <v>0.47599999999999998</v>
      </c>
      <c r="BB30" s="18"/>
      <c r="BC30" t="s">
        <v>431</v>
      </c>
      <c r="BD30" s="18" t="s">
        <v>431</v>
      </c>
      <c r="BE30" s="18" t="s">
        <v>256</v>
      </c>
      <c r="BL30" s="18"/>
      <c r="BO30" s="18"/>
      <c r="BR30" s="25">
        <v>27.56</v>
      </c>
      <c r="BS30">
        <v>1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 s="18">
        <v>0</v>
      </c>
      <c r="CA30">
        <v>1</v>
      </c>
      <c r="CB30">
        <v>0</v>
      </c>
      <c r="CC30">
        <v>0</v>
      </c>
      <c r="CD30" s="18">
        <v>0</v>
      </c>
      <c r="CE30">
        <v>0</v>
      </c>
      <c r="CF30">
        <v>0</v>
      </c>
      <c r="CG30">
        <v>0</v>
      </c>
      <c r="CH30">
        <v>0</v>
      </c>
      <c r="CI30" s="18">
        <v>0</v>
      </c>
      <c r="CJ30">
        <v>0</v>
      </c>
      <c r="CK30">
        <v>0</v>
      </c>
      <c r="CL30">
        <v>1</v>
      </c>
      <c r="CM30">
        <v>1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 s="18">
        <v>0</v>
      </c>
      <c r="CZ30" s="43" t="s">
        <v>397</v>
      </c>
    </row>
    <row r="31" spans="1:104" x14ac:dyDescent="0.25">
      <c r="A31">
        <v>30</v>
      </c>
      <c r="B31">
        <v>2</v>
      </c>
      <c r="C31" s="25" t="s">
        <v>460</v>
      </c>
      <c r="D31" s="12">
        <v>8.8775365880074055</v>
      </c>
      <c r="E31" s="14">
        <v>0.40200165681542965</v>
      </c>
      <c r="F31" s="7">
        <v>22.083333333333336</v>
      </c>
      <c r="G31" s="7">
        <f t="shared" si="6"/>
        <v>8.4755349311919765</v>
      </c>
      <c r="H31" s="16">
        <f t="shared" si="7"/>
        <v>9.2795382448228345</v>
      </c>
      <c r="I31" s="11">
        <f>IFERROR(F31/SQRT(F31^2+W31), "X")</f>
        <v>7.7513677974632711E-2</v>
      </c>
      <c r="J31" s="39">
        <f>IFERROR(SQRT((1-I31^2)/W31), "X")</f>
        <v>3.5100533422475189E-3</v>
      </c>
      <c r="K31" s="39">
        <f t="shared" si="3"/>
        <v>284.89595527334376</v>
      </c>
      <c r="L31" s="39">
        <f t="shared" si="8"/>
        <v>7.400362463238519E-2</v>
      </c>
      <c r="M31" s="39">
        <f t="shared" si="9"/>
        <v>8.1023731316880232E-2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39" si="13">174751*AW31</f>
        <v>80686.031719999999</v>
      </c>
      <c r="V31" s="9">
        <v>7</v>
      </c>
      <c r="W31" s="9">
        <f t="shared" si="0"/>
        <v>80678.031719999999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1">
        <v>1</v>
      </c>
      <c r="AJ31" s="9">
        <v>0</v>
      </c>
      <c r="AK31" s="9">
        <v>0</v>
      </c>
      <c r="AL31" s="31">
        <v>1</v>
      </c>
      <c r="AM31" s="21">
        <v>2004</v>
      </c>
      <c r="AN31" s="23"/>
      <c r="AO31" s="39">
        <v>0</v>
      </c>
      <c r="AP31" s="39">
        <v>0</v>
      </c>
      <c r="AQ31" s="39">
        <v>0</v>
      </c>
      <c r="AR31" s="59">
        <v>1</v>
      </c>
      <c r="AS31" s="39" t="s">
        <v>431</v>
      </c>
      <c r="AT31" s="59" t="s">
        <v>431</v>
      </c>
      <c r="AU31" s="57" t="s">
        <v>431</v>
      </c>
      <c r="AV31" s="18" t="s">
        <v>431</v>
      </c>
      <c r="AW31" s="53">
        <f t="shared" si="11"/>
        <v>0.46172000000000002</v>
      </c>
      <c r="AX31" s="54">
        <v>0.53827999999999998</v>
      </c>
      <c r="AY31">
        <v>0.52400000000000002</v>
      </c>
      <c r="AZ31" s="54">
        <v>0.47599999999999998</v>
      </c>
      <c r="BB31" s="18"/>
      <c r="BC31" t="s">
        <v>431</v>
      </c>
      <c r="BD31" s="18" t="s">
        <v>431</v>
      </c>
      <c r="BE31" s="18" t="s">
        <v>256</v>
      </c>
      <c r="BL31" s="18"/>
      <c r="BO31" s="18"/>
      <c r="BR31" s="25">
        <v>27.56</v>
      </c>
      <c r="BS31">
        <v>1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 s="18">
        <v>0</v>
      </c>
      <c r="CA31">
        <v>1</v>
      </c>
      <c r="CB31">
        <v>0</v>
      </c>
      <c r="CC31">
        <v>0</v>
      </c>
      <c r="CD31" s="18">
        <v>0</v>
      </c>
      <c r="CE31">
        <v>0</v>
      </c>
      <c r="CF31">
        <v>0</v>
      </c>
      <c r="CG31">
        <v>0</v>
      </c>
      <c r="CH31">
        <v>0</v>
      </c>
      <c r="CI31" s="18">
        <v>0</v>
      </c>
      <c r="CJ31">
        <v>0</v>
      </c>
      <c r="CK31">
        <v>0</v>
      </c>
      <c r="CL31">
        <v>1</v>
      </c>
      <c r="CM31">
        <v>1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 s="18">
        <v>0</v>
      </c>
      <c r="CZ31" s="43" t="s">
        <v>397</v>
      </c>
    </row>
    <row r="32" spans="1:104" x14ac:dyDescent="0.25">
      <c r="A32">
        <v>31</v>
      </c>
      <c r="B32">
        <v>2</v>
      </c>
      <c r="C32" s="25" t="s">
        <v>460</v>
      </c>
      <c r="D32" s="12">
        <v>19.999999999999996</v>
      </c>
      <c r="E32" s="14">
        <v>1.8969072164948451</v>
      </c>
      <c r="F32" s="7">
        <v>10.543478260869565</v>
      </c>
      <c r="G32" s="7">
        <f t="shared" si="6"/>
        <v>18.103092783505151</v>
      </c>
      <c r="H32" s="16">
        <f t="shared" si="7"/>
        <v>21.896907216494842</v>
      </c>
      <c r="I32" s="11">
        <f>IFERROR(F32/SQRT(F32^2+W32), "X")</f>
        <v>3.709430701228749E-2</v>
      </c>
      <c r="J32" s="39">
        <f>IFERROR(SQRT((1-I32^2)/W32), "X")</f>
        <v>3.5182229331241748E-3</v>
      </c>
      <c r="K32" s="39">
        <f t="shared" si="3"/>
        <v>284.23440441620966</v>
      </c>
      <c r="L32" s="39">
        <f t="shared" si="8"/>
        <v>3.3576084079163314E-2</v>
      </c>
      <c r="M32" s="39">
        <f t="shared" si="9"/>
        <v>4.0612529945411667E-2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3"/>
        <v>80686.031719999999</v>
      </c>
      <c r="V32" s="9">
        <v>7</v>
      </c>
      <c r="W32" s="9">
        <f t="shared" si="0"/>
        <v>80678.031719999999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1">
        <v>1</v>
      </c>
      <c r="AJ32" s="9">
        <v>0</v>
      </c>
      <c r="AK32" s="9">
        <v>0</v>
      </c>
      <c r="AL32" s="31">
        <v>1</v>
      </c>
      <c r="AM32" s="21">
        <v>2004</v>
      </c>
      <c r="AN32" s="23"/>
      <c r="AO32" s="39">
        <v>0</v>
      </c>
      <c r="AP32" s="39">
        <v>0</v>
      </c>
      <c r="AQ32" s="39">
        <v>0</v>
      </c>
      <c r="AR32" s="59">
        <v>1</v>
      </c>
      <c r="AS32" s="39" t="s">
        <v>431</v>
      </c>
      <c r="AT32" s="59" t="s">
        <v>431</v>
      </c>
      <c r="AU32" s="57" t="s">
        <v>431</v>
      </c>
      <c r="AV32" s="18" t="s">
        <v>431</v>
      </c>
      <c r="AW32" s="53">
        <f t="shared" si="11"/>
        <v>0.46172000000000002</v>
      </c>
      <c r="AX32" s="54">
        <v>0.53827999999999998</v>
      </c>
      <c r="AY32">
        <v>0.52400000000000002</v>
      </c>
      <c r="AZ32" s="54">
        <v>0.47599999999999998</v>
      </c>
      <c r="BB32" s="18"/>
      <c r="BC32" t="s">
        <v>431</v>
      </c>
      <c r="BD32" s="18" t="s">
        <v>431</v>
      </c>
      <c r="BE32" s="18" t="s">
        <v>256</v>
      </c>
      <c r="BL32" s="18"/>
      <c r="BO32" s="18"/>
      <c r="BR32" s="25">
        <v>27.56</v>
      </c>
      <c r="BS32">
        <v>1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 s="18">
        <v>0</v>
      </c>
      <c r="CA32">
        <v>1</v>
      </c>
      <c r="CB32">
        <v>0</v>
      </c>
      <c r="CC32">
        <v>0</v>
      </c>
      <c r="CD32" s="18">
        <v>0</v>
      </c>
      <c r="CE32">
        <v>0</v>
      </c>
      <c r="CF32">
        <v>0</v>
      </c>
      <c r="CG32">
        <v>0</v>
      </c>
      <c r="CH32">
        <v>0</v>
      </c>
      <c r="CI32" s="18">
        <v>0</v>
      </c>
      <c r="CJ32">
        <v>0</v>
      </c>
      <c r="CK32">
        <v>0</v>
      </c>
      <c r="CL32">
        <v>1</v>
      </c>
      <c r="CM32">
        <v>1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 s="18">
        <v>0</v>
      </c>
      <c r="CZ32" s="43" t="s">
        <v>397</v>
      </c>
    </row>
    <row r="33" spans="1:104" x14ac:dyDescent="0.25">
      <c r="A33">
        <v>32</v>
      </c>
      <c r="B33">
        <v>2</v>
      </c>
      <c r="C33" s="25" t="s">
        <v>460</v>
      </c>
      <c r="D33" s="12">
        <v>8.5357084097210656</v>
      </c>
      <c r="E33" s="14">
        <v>2.1264918163590809</v>
      </c>
      <c r="F33" s="7">
        <v>4.0139860139860142</v>
      </c>
      <c r="G33" s="7">
        <f t="shared" si="6"/>
        <v>6.4092165933619842</v>
      </c>
      <c r="H33" s="16">
        <f t="shared" si="7"/>
        <v>10.662200226080147</v>
      </c>
      <c r="I33" s="11">
        <f>IFERROR(F33/SQRT(F33^2+W33), "X")</f>
        <v>1.4130412690719161E-2</v>
      </c>
      <c r="J33" s="39">
        <f>IFERROR(SQRT((1-I33^2)/W33), "X")</f>
        <v>3.5202944508237631E-3</v>
      </c>
      <c r="K33" s="39">
        <f t="shared" si="3"/>
        <v>284.06714664621194</v>
      </c>
      <c r="L33" s="39">
        <f t="shared" si="8"/>
        <v>1.0610118239895397E-2</v>
      </c>
      <c r="M33" s="39">
        <f t="shared" si="9"/>
        <v>1.7650707141542925E-2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3"/>
        <v>80686.031719999999</v>
      </c>
      <c r="V33" s="9">
        <v>7</v>
      </c>
      <c r="W33" s="9">
        <f t="shared" si="0"/>
        <v>80678.031719999999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1">
        <v>1</v>
      </c>
      <c r="AJ33" s="9">
        <v>0</v>
      </c>
      <c r="AK33" s="9">
        <v>0</v>
      </c>
      <c r="AL33" s="31">
        <v>1</v>
      </c>
      <c r="AM33" s="21">
        <v>2004</v>
      </c>
      <c r="AN33" s="23"/>
      <c r="AO33" s="39">
        <v>0</v>
      </c>
      <c r="AP33" s="39">
        <v>0</v>
      </c>
      <c r="AQ33" s="39">
        <v>0</v>
      </c>
      <c r="AR33" s="59">
        <v>1</v>
      </c>
      <c r="AS33" s="39" t="s">
        <v>431</v>
      </c>
      <c r="AT33" s="59" t="s">
        <v>431</v>
      </c>
      <c r="AU33" s="57" t="s">
        <v>431</v>
      </c>
      <c r="AV33" s="18" t="s">
        <v>431</v>
      </c>
      <c r="AW33" s="53">
        <f t="shared" si="11"/>
        <v>0.46172000000000002</v>
      </c>
      <c r="AX33" s="54">
        <v>0.53827999999999998</v>
      </c>
      <c r="AY33">
        <v>0.52400000000000002</v>
      </c>
      <c r="AZ33" s="54">
        <v>0.47599999999999998</v>
      </c>
      <c r="BB33" s="18"/>
      <c r="BC33" t="s">
        <v>431</v>
      </c>
      <c r="BD33" s="18" t="s">
        <v>431</v>
      </c>
      <c r="BE33" s="18" t="s">
        <v>256</v>
      </c>
      <c r="BL33" s="18"/>
      <c r="BO33" s="18"/>
      <c r="BR33" s="25">
        <v>27.56</v>
      </c>
      <c r="BS33">
        <v>1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 s="18">
        <v>0</v>
      </c>
      <c r="CA33">
        <v>1</v>
      </c>
      <c r="CB33">
        <v>0</v>
      </c>
      <c r="CC33">
        <v>0</v>
      </c>
      <c r="CD33" s="18">
        <v>0</v>
      </c>
      <c r="CE33">
        <v>0</v>
      </c>
      <c r="CF33">
        <v>0</v>
      </c>
      <c r="CG33">
        <v>0</v>
      </c>
      <c r="CH33">
        <v>0</v>
      </c>
      <c r="CI33" s="18">
        <v>0</v>
      </c>
      <c r="CJ33">
        <v>0</v>
      </c>
      <c r="CK33">
        <v>0</v>
      </c>
      <c r="CL33">
        <v>1</v>
      </c>
      <c r="CM33">
        <v>1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 s="18">
        <v>0</v>
      </c>
      <c r="CZ33" s="43" t="s">
        <v>397</v>
      </c>
    </row>
    <row r="34" spans="1:104" x14ac:dyDescent="0.25">
      <c r="A34">
        <v>33</v>
      </c>
      <c r="B34">
        <v>2</v>
      </c>
      <c r="C34" s="25" t="s">
        <v>460</v>
      </c>
      <c r="D34" s="12">
        <v>10.302199320664297</v>
      </c>
      <c r="E34" s="14">
        <v>1.3856759320191743</v>
      </c>
      <c r="F34" s="7">
        <v>7.4347826086956532</v>
      </c>
      <c r="G34" s="7">
        <f t="shared" si="6"/>
        <v>8.9165233886451229</v>
      </c>
      <c r="H34" s="16">
        <f t="shared" si="7"/>
        <v>11.687875252683471</v>
      </c>
      <c r="I34" s="11">
        <f>IFERROR(F34/SQRT(F34^2+W34), "X")</f>
        <v>2.6166274991099851E-2</v>
      </c>
      <c r="J34" s="39">
        <f>IFERROR(SQRT((1-I34^2)/W34), "X")</f>
        <v>3.5194404958789264E-3</v>
      </c>
      <c r="K34" s="39">
        <f t="shared" si="3"/>
        <v>284.13607252941074</v>
      </c>
      <c r="L34" s="39">
        <f t="shared" si="8"/>
        <v>2.2646834495220924E-2</v>
      </c>
      <c r="M34" s="39">
        <f t="shared" si="9"/>
        <v>2.9685715486978778E-2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3"/>
        <v>80686.031719999999</v>
      </c>
      <c r="V34" s="9">
        <v>7</v>
      </c>
      <c r="W34" s="9">
        <f t="shared" si="0"/>
        <v>80678.031719999999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1">
        <v>1</v>
      </c>
      <c r="AJ34" s="9">
        <v>0</v>
      </c>
      <c r="AK34" s="9">
        <v>0</v>
      </c>
      <c r="AL34" s="31">
        <v>1</v>
      </c>
      <c r="AM34" s="21">
        <v>2006</v>
      </c>
      <c r="AN34" s="23"/>
      <c r="AO34" s="39">
        <v>0</v>
      </c>
      <c r="AP34" s="39">
        <v>0</v>
      </c>
      <c r="AQ34" s="39">
        <v>0</v>
      </c>
      <c r="AR34" s="59">
        <v>1</v>
      </c>
      <c r="AS34" s="39" t="s">
        <v>431</v>
      </c>
      <c r="AT34" s="59" t="s">
        <v>431</v>
      </c>
      <c r="AU34" s="57" t="s">
        <v>431</v>
      </c>
      <c r="AV34" s="18" t="s">
        <v>431</v>
      </c>
      <c r="AW34" s="53">
        <f t="shared" si="11"/>
        <v>0.46172000000000002</v>
      </c>
      <c r="AX34" s="54">
        <v>0.53827999999999998</v>
      </c>
      <c r="AY34">
        <v>0.52400000000000002</v>
      </c>
      <c r="AZ34" s="54">
        <v>0.47599999999999998</v>
      </c>
      <c r="BB34" s="18"/>
      <c r="BC34" t="s">
        <v>431</v>
      </c>
      <c r="BD34" s="18" t="s">
        <v>431</v>
      </c>
      <c r="BE34" s="18" t="s">
        <v>256</v>
      </c>
      <c r="BL34" s="18"/>
      <c r="BO34" s="18"/>
      <c r="BR34" s="25">
        <v>27.56</v>
      </c>
      <c r="BS34">
        <v>1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 s="18">
        <v>0</v>
      </c>
      <c r="CA34">
        <v>1</v>
      </c>
      <c r="CB34">
        <v>0</v>
      </c>
      <c r="CC34">
        <v>0</v>
      </c>
      <c r="CD34" s="18">
        <v>0</v>
      </c>
      <c r="CE34">
        <v>0</v>
      </c>
      <c r="CF34">
        <v>0</v>
      </c>
      <c r="CG34">
        <v>0</v>
      </c>
      <c r="CH34">
        <v>0</v>
      </c>
      <c r="CI34" s="18">
        <v>0</v>
      </c>
      <c r="CJ34">
        <v>0</v>
      </c>
      <c r="CK34">
        <v>0</v>
      </c>
      <c r="CL34">
        <v>1</v>
      </c>
      <c r="CM34">
        <v>1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 s="18">
        <v>0</v>
      </c>
      <c r="CZ34" s="43" t="s">
        <v>397</v>
      </c>
    </row>
    <row r="35" spans="1:104" x14ac:dyDescent="0.25">
      <c r="A35">
        <v>34</v>
      </c>
      <c r="B35">
        <v>2</v>
      </c>
      <c r="C35" s="25" t="s">
        <v>460</v>
      </c>
      <c r="D35" s="12">
        <v>8.7920081740137324</v>
      </c>
      <c r="E35" s="14">
        <v>0.25167962330191979</v>
      </c>
      <c r="F35" s="7">
        <v>34.933333333333337</v>
      </c>
      <c r="G35" s="7">
        <f t="shared" si="6"/>
        <v>8.5403285507118127</v>
      </c>
      <c r="H35" s="16">
        <f t="shared" si="7"/>
        <v>9.043687797315652</v>
      </c>
      <c r="I35" s="11">
        <f>IFERROR(F35/SQRT(F35^2+W35), "X")</f>
        <v>0.12206816053172656</v>
      </c>
      <c r="J35" s="39">
        <f>IFERROR(SQRT((1-I35^2)/W35), "X")</f>
        <v>3.4943175724730879E-3</v>
      </c>
      <c r="K35" s="39">
        <f t="shared" si="3"/>
        <v>286.17891169297883</v>
      </c>
      <c r="L35" s="39">
        <f t="shared" si="8"/>
        <v>0.11857384295925347</v>
      </c>
      <c r="M35" s="39">
        <f t="shared" si="9"/>
        <v>0.12556247810419965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3"/>
        <v>80686.031719999999</v>
      </c>
      <c r="V35" s="9">
        <v>7</v>
      </c>
      <c r="W35" s="9">
        <f t="shared" si="0"/>
        <v>80678.031719999999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1">
        <v>1</v>
      </c>
      <c r="AJ35" s="9">
        <v>0</v>
      </c>
      <c r="AK35" s="9">
        <v>0</v>
      </c>
      <c r="AL35" s="31">
        <v>1</v>
      </c>
      <c r="AM35" s="21">
        <v>2006</v>
      </c>
      <c r="AN35" s="23"/>
      <c r="AO35" s="39">
        <v>0</v>
      </c>
      <c r="AP35" s="39">
        <v>0</v>
      </c>
      <c r="AQ35" s="39">
        <v>0</v>
      </c>
      <c r="AR35" s="59">
        <v>1</v>
      </c>
      <c r="AS35" s="39" t="s">
        <v>431</v>
      </c>
      <c r="AT35" s="59" t="s">
        <v>431</v>
      </c>
      <c r="AU35" s="57" t="s">
        <v>431</v>
      </c>
      <c r="AV35" s="18" t="s">
        <v>431</v>
      </c>
      <c r="AW35" s="53">
        <f t="shared" si="11"/>
        <v>0.46172000000000002</v>
      </c>
      <c r="AX35" s="54">
        <v>0.53827999999999998</v>
      </c>
      <c r="AY35">
        <v>0.52400000000000002</v>
      </c>
      <c r="AZ35" s="54">
        <v>0.47599999999999998</v>
      </c>
      <c r="BB35" s="18"/>
      <c r="BC35" t="s">
        <v>431</v>
      </c>
      <c r="BD35" s="18" t="s">
        <v>431</v>
      </c>
      <c r="BE35" s="18" t="s">
        <v>256</v>
      </c>
      <c r="BL35" s="18"/>
      <c r="BO35" s="18"/>
      <c r="BR35" s="25">
        <v>27.56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 s="18">
        <v>0</v>
      </c>
      <c r="CA35">
        <v>1</v>
      </c>
      <c r="CB35">
        <v>0</v>
      </c>
      <c r="CC35">
        <v>0</v>
      </c>
      <c r="CD35" s="18">
        <v>0</v>
      </c>
      <c r="CE35">
        <v>0</v>
      </c>
      <c r="CF35">
        <v>0</v>
      </c>
      <c r="CG35">
        <v>0</v>
      </c>
      <c r="CH35">
        <v>0</v>
      </c>
      <c r="CI35" s="18">
        <v>0</v>
      </c>
      <c r="CJ35">
        <v>0</v>
      </c>
      <c r="CK35">
        <v>0</v>
      </c>
      <c r="CL35">
        <v>1</v>
      </c>
      <c r="CM35">
        <v>1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 s="18">
        <v>0</v>
      </c>
      <c r="CZ35" s="43" t="s">
        <v>397</v>
      </c>
    </row>
    <row r="36" spans="1:104" x14ac:dyDescent="0.25">
      <c r="A36">
        <v>35</v>
      </c>
      <c r="B36">
        <v>2</v>
      </c>
      <c r="C36" s="25" t="s">
        <v>460</v>
      </c>
      <c r="D36" s="12">
        <v>15.108644332213373</v>
      </c>
      <c r="E36" s="14">
        <v>0.83640316091169442</v>
      </c>
      <c r="F36" s="7">
        <v>18.063829787234042</v>
      </c>
      <c r="G36" s="7">
        <f t="shared" si="6"/>
        <v>14.27224117130168</v>
      </c>
      <c r="H36" s="16">
        <f t="shared" si="7"/>
        <v>15.945047493125067</v>
      </c>
      <c r="I36" s="11">
        <f>IFERROR(F36/SQRT(F36^2+W36), "X")</f>
        <v>6.3468130399684367E-2</v>
      </c>
      <c r="J36" s="39">
        <f>IFERROR(SQRT((1-I36^2)/W36), "X")</f>
        <v>3.513547854870631E-3</v>
      </c>
      <c r="K36" s="39">
        <f t="shared" si="3"/>
        <v>284.61260278944457</v>
      </c>
      <c r="L36" s="39">
        <f t="shared" si="8"/>
        <v>5.9954582544813735E-2</v>
      </c>
      <c r="M36" s="39">
        <f t="shared" si="9"/>
        <v>6.6981678254554991E-2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3"/>
        <v>80686.031719999999</v>
      </c>
      <c r="V36" s="9">
        <v>7</v>
      </c>
      <c r="W36" s="9">
        <f t="shared" si="0"/>
        <v>80678.031719999999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1">
        <v>1</v>
      </c>
      <c r="AJ36" s="9">
        <v>0</v>
      </c>
      <c r="AK36" s="9">
        <v>0</v>
      </c>
      <c r="AL36" s="31">
        <v>1</v>
      </c>
      <c r="AM36" s="21">
        <v>2006</v>
      </c>
      <c r="AN36" s="23"/>
      <c r="AO36" s="39">
        <v>0</v>
      </c>
      <c r="AP36" s="39">
        <v>0</v>
      </c>
      <c r="AQ36" s="39">
        <v>0</v>
      </c>
      <c r="AR36" s="59">
        <v>1</v>
      </c>
      <c r="AS36" s="39" t="s">
        <v>431</v>
      </c>
      <c r="AT36" s="59" t="s">
        <v>431</v>
      </c>
      <c r="AU36" s="57" t="s">
        <v>431</v>
      </c>
      <c r="AV36" s="18" t="s">
        <v>431</v>
      </c>
      <c r="AW36" s="53">
        <f t="shared" si="11"/>
        <v>0.46172000000000002</v>
      </c>
      <c r="AX36" s="54">
        <v>0.53827999999999998</v>
      </c>
      <c r="AY36">
        <v>0.52400000000000002</v>
      </c>
      <c r="AZ36" s="54">
        <v>0.47599999999999998</v>
      </c>
      <c r="BB36" s="18"/>
      <c r="BC36" t="s">
        <v>431</v>
      </c>
      <c r="BD36" s="18" t="s">
        <v>431</v>
      </c>
      <c r="BE36" s="18" t="s">
        <v>256</v>
      </c>
      <c r="BL36" s="18"/>
      <c r="BO36" s="18"/>
      <c r="BR36" s="25">
        <v>27.56</v>
      </c>
      <c r="BS36">
        <v>1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 s="18">
        <v>0</v>
      </c>
      <c r="CA36">
        <v>1</v>
      </c>
      <c r="CB36">
        <v>0</v>
      </c>
      <c r="CC36">
        <v>0</v>
      </c>
      <c r="CD36" s="18">
        <v>0</v>
      </c>
      <c r="CE36">
        <v>0</v>
      </c>
      <c r="CF36">
        <v>0</v>
      </c>
      <c r="CG36">
        <v>0</v>
      </c>
      <c r="CH36">
        <v>0</v>
      </c>
      <c r="CI36" s="18">
        <v>0</v>
      </c>
      <c r="CJ36">
        <v>0</v>
      </c>
      <c r="CK36">
        <v>0</v>
      </c>
      <c r="CL36">
        <v>1</v>
      </c>
      <c r="CM36">
        <v>1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 s="18">
        <v>0</v>
      </c>
      <c r="CZ36" s="43" t="s">
        <v>397</v>
      </c>
    </row>
    <row r="37" spans="1:104" x14ac:dyDescent="0.25">
      <c r="A37">
        <v>36</v>
      </c>
      <c r="B37">
        <v>2</v>
      </c>
      <c r="C37" s="25" t="s">
        <v>460</v>
      </c>
      <c r="D37" s="12">
        <v>3.6339712642529332</v>
      </c>
      <c r="E37" s="14">
        <v>0.33859320555336098</v>
      </c>
      <c r="F37" s="7">
        <v>10.732558139534886</v>
      </c>
      <c r="G37" s="7">
        <f t="shared" si="6"/>
        <v>3.2953780586995722</v>
      </c>
      <c r="H37" s="16">
        <f t="shared" si="7"/>
        <v>3.9725644698062941</v>
      </c>
      <c r="I37" s="11">
        <f>IFERROR(F37/SQRT(F37^2+W37), "X")</f>
        <v>3.7758592101221095E-2</v>
      </c>
      <c r="J37" s="39">
        <f>IFERROR(SQRT((1-I37^2)/W37), "X")</f>
        <v>3.5181353420422681E-3</v>
      </c>
      <c r="K37" s="39">
        <f t="shared" si="3"/>
        <v>284.24148100553253</v>
      </c>
      <c r="L37" s="39">
        <f t="shared" si="8"/>
        <v>3.4240456759178826E-2</v>
      </c>
      <c r="M37" s="39">
        <f t="shared" si="9"/>
        <v>4.1276727443263363E-2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3"/>
        <v>80686.031719999999</v>
      </c>
      <c r="V37" s="9">
        <v>7</v>
      </c>
      <c r="W37" s="9">
        <f t="shared" si="0"/>
        <v>80678.031719999999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1">
        <v>1</v>
      </c>
      <c r="AJ37" s="9">
        <v>0</v>
      </c>
      <c r="AK37" s="9">
        <v>0</v>
      </c>
      <c r="AL37" s="31">
        <v>1</v>
      </c>
      <c r="AM37" s="21">
        <v>2006</v>
      </c>
      <c r="AN37" s="23"/>
      <c r="AO37" s="39">
        <v>0</v>
      </c>
      <c r="AP37" s="39">
        <v>0</v>
      </c>
      <c r="AQ37" s="39">
        <v>0</v>
      </c>
      <c r="AR37" s="59">
        <v>1</v>
      </c>
      <c r="AS37" s="39" t="s">
        <v>431</v>
      </c>
      <c r="AT37" s="59" t="s">
        <v>431</v>
      </c>
      <c r="AU37" s="57" t="s">
        <v>431</v>
      </c>
      <c r="AV37" s="18" t="s">
        <v>431</v>
      </c>
      <c r="AW37" s="53">
        <f t="shared" si="11"/>
        <v>0.46172000000000002</v>
      </c>
      <c r="AX37" s="54">
        <v>0.53827999999999998</v>
      </c>
      <c r="AY37">
        <v>0.52400000000000002</v>
      </c>
      <c r="AZ37" s="54">
        <v>0.47599999999999998</v>
      </c>
      <c r="BB37" s="18"/>
      <c r="BC37" t="s">
        <v>431</v>
      </c>
      <c r="BD37" s="18" t="s">
        <v>431</v>
      </c>
      <c r="BE37" s="18" t="s">
        <v>256</v>
      </c>
      <c r="BL37" s="18"/>
      <c r="BO37" s="18"/>
      <c r="BR37" s="25">
        <v>27.56</v>
      </c>
      <c r="BS37">
        <v>1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 s="18">
        <v>0</v>
      </c>
      <c r="CA37">
        <v>1</v>
      </c>
      <c r="CB37">
        <v>0</v>
      </c>
      <c r="CC37">
        <v>0</v>
      </c>
      <c r="CD37" s="18">
        <v>0</v>
      </c>
      <c r="CE37">
        <v>0</v>
      </c>
      <c r="CF37">
        <v>0</v>
      </c>
      <c r="CG37">
        <v>0</v>
      </c>
      <c r="CH37">
        <v>0</v>
      </c>
      <c r="CI37" s="18">
        <v>0</v>
      </c>
      <c r="CJ37">
        <v>0</v>
      </c>
      <c r="CK37">
        <v>0</v>
      </c>
      <c r="CL37">
        <v>1</v>
      </c>
      <c r="CM37">
        <v>1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 s="18">
        <v>0</v>
      </c>
      <c r="CZ37" s="43" t="s">
        <v>397</v>
      </c>
    </row>
    <row r="38" spans="1:104" x14ac:dyDescent="0.25">
      <c r="A38">
        <v>37</v>
      </c>
      <c r="B38">
        <v>2</v>
      </c>
      <c r="C38" s="25" t="s">
        <v>460</v>
      </c>
      <c r="D38" s="12">
        <v>5.9401584624788173</v>
      </c>
      <c r="E38" s="14">
        <v>1.0685999350490993</v>
      </c>
      <c r="F38" s="7">
        <v>5.5588235294117654</v>
      </c>
      <c r="G38" s="7">
        <f t="shared" si="6"/>
        <v>4.871558527429718</v>
      </c>
      <c r="H38" s="16">
        <f t="shared" si="7"/>
        <v>7.0087583975279166</v>
      </c>
      <c r="I38" s="11">
        <f>IFERROR(F38/SQRT(F38^2+W38), "X")</f>
        <v>1.9566902738827035E-2</v>
      </c>
      <c r="J38" s="39">
        <f>IFERROR(SQRT((1-I38^2)/W38), "X")</f>
        <v>3.5199719212704707E-3</v>
      </c>
      <c r="K38" s="39">
        <f t="shared" si="3"/>
        <v>284.09317527711073</v>
      </c>
      <c r="L38" s="39">
        <f t="shared" si="8"/>
        <v>1.6046930817556565E-2</v>
      </c>
      <c r="M38" s="39">
        <f t="shared" si="9"/>
        <v>2.3086874660097505E-2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3"/>
        <v>80686.031719999999</v>
      </c>
      <c r="V38" s="9">
        <v>7</v>
      </c>
      <c r="W38" s="9">
        <f t="shared" si="0"/>
        <v>80678.031719999999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1">
        <v>1</v>
      </c>
      <c r="AJ38" s="9">
        <v>0</v>
      </c>
      <c r="AK38" s="9">
        <v>0</v>
      </c>
      <c r="AL38" s="31">
        <v>1</v>
      </c>
      <c r="AM38" s="21">
        <v>2008</v>
      </c>
      <c r="AN38" s="23"/>
      <c r="AO38" s="39">
        <v>0</v>
      </c>
      <c r="AP38" s="39">
        <v>0</v>
      </c>
      <c r="AQ38" s="39">
        <v>0</v>
      </c>
      <c r="AR38" s="59">
        <v>1</v>
      </c>
      <c r="AS38" s="39" t="s">
        <v>431</v>
      </c>
      <c r="AT38" s="59" t="s">
        <v>431</v>
      </c>
      <c r="AU38" s="57" t="s">
        <v>431</v>
      </c>
      <c r="AV38" s="18" t="s">
        <v>431</v>
      </c>
      <c r="AW38" s="53">
        <f t="shared" si="11"/>
        <v>0.46172000000000002</v>
      </c>
      <c r="AX38" s="54">
        <v>0.53827999999999998</v>
      </c>
      <c r="AY38">
        <v>0.52400000000000002</v>
      </c>
      <c r="AZ38" s="54">
        <v>0.47599999999999998</v>
      </c>
      <c r="BB38" s="18"/>
      <c r="BC38" t="s">
        <v>431</v>
      </c>
      <c r="BD38" s="18" t="s">
        <v>431</v>
      </c>
      <c r="BE38" s="18" t="s">
        <v>256</v>
      </c>
      <c r="BL38" s="18"/>
      <c r="BO38" s="18"/>
      <c r="BR38" s="25">
        <v>27.56</v>
      </c>
      <c r="BS38">
        <v>1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 s="18">
        <v>0</v>
      </c>
      <c r="CA38">
        <v>1</v>
      </c>
      <c r="CB38">
        <v>0</v>
      </c>
      <c r="CC38">
        <v>0</v>
      </c>
      <c r="CD38" s="18">
        <v>0</v>
      </c>
      <c r="CE38">
        <v>0</v>
      </c>
      <c r="CF38">
        <v>0</v>
      </c>
      <c r="CG38">
        <v>0</v>
      </c>
      <c r="CH38">
        <v>0</v>
      </c>
      <c r="CI38" s="18">
        <v>0</v>
      </c>
      <c r="CJ38">
        <v>0</v>
      </c>
      <c r="CK38">
        <v>0</v>
      </c>
      <c r="CL38">
        <v>1</v>
      </c>
      <c r="CM38">
        <v>1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 s="18">
        <v>0</v>
      </c>
      <c r="CZ38" s="43" t="s">
        <v>397</v>
      </c>
    </row>
    <row r="39" spans="1:104" x14ac:dyDescent="0.25">
      <c r="A39">
        <v>38</v>
      </c>
      <c r="B39">
        <v>2</v>
      </c>
      <c r="C39" s="25" t="s">
        <v>460</v>
      </c>
      <c r="D39" s="12">
        <v>8.476080955730648</v>
      </c>
      <c r="E39" s="14">
        <v>0.18573085759569147</v>
      </c>
      <c r="F39" s="7">
        <v>45.63636363636364</v>
      </c>
      <c r="G39" s="7">
        <f t="shared" si="6"/>
        <v>8.2903500981349563</v>
      </c>
      <c r="H39" s="16">
        <f t="shared" si="7"/>
        <v>8.6618118133263398</v>
      </c>
      <c r="I39" s="11">
        <f>IFERROR(F39/SQRT(F39^2+W39), "X")</f>
        <v>0.15863496957834702</v>
      </c>
      <c r="J39" s="39">
        <f>IFERROR(SQRT((1-I39^2)/W39), "X")</f>
        <v>3.4760650704418667E-3</v>
      </c>
      <c r="K39" s="39">
        <f t="shared" si="3"/>
        <v>287.68161117101386</v>
      </c>
      <c r="L39" s="39">
        <f t="shared" si="8"/>
        <v>0.15515890450790515</v>
      </c>
      <c r="M39" s="39">
        <f t="shared" si="9"/>
        <v>0.1621110346487889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3"/>
        <v>80686.031719999999</v>
      </c>
      <c r="V39" s="9">
        <v>7</v>
      </c>
      <c r="W39" s="9">
        <f t="shared" si="0"/>
        <v>80678.031719999999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1">
        <v>1</v>
      </c>
      <c r="AJ39" s="9">
        <v>0</v>
      </c>
      <c r="AK39" s="9">
        <v>0</v>
      </c>
      <c r="AL39" s="31">
        <v>1</v>
      </c>
      <c r="AM39" s="21">
        <v>2008</v>
      </c>
      <c r="AN39" s="23"/>
      <c r="AO39" s="39">
        <v>0</v>
      </c>
      <c r="AP39" s="39">
        <v>0</v>
      </c>
      <c r="AQ39" s="39">
        <v>0</v>
      </c>
      <c r="AR39" s="59">
        <v>1</v>
      </c>
      <c r="AS39" s="39" t="s">
        <v>431</v>
      </c>
      <c r="AT39" s="59" t="s">
        <v>431</v>
      </c>
      <c r="AU39" s="57" t="s">
        <v>431</v>
      </c>
      <c r="AV39" s="18" t="s">
        <v>431</v>
      </c>
      <c r="AW39" s="53">
        <f t="shared" si="11"/>
        <v>0.46172000000000002</v>
      </c>
      <c r="AX39" s="54">
        <v>0.53827999999999998</v>
      </c>
      <c r="AY39">
        <v>0.52400000000000002</v>
      </c>
      <c r="AZ39" s="54">
        <v>0.47599999999999998</v>
      </c>
      <c r="BB39" s="18"/>
      <c r="BC39" t="s">
        <v>431</v>
      </c>
      <c r="BD39" s="18" t="s">
        <v>431</v>
      </c>
      <c r="BE39" s="18" t="s">
        <v>256</v>
      </c>
      <c r="BL39" s="18"/>
      <c r="BO39" s="18"/>
      <c r="BR39" s="25">
        <v>27.56</v>
      </c>
      <c r="BS39">
        <v>1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 s="18">
        <v>0</v>
      </c>
      <c r="CA39">
        <v>1</v>
      </c>
      <c r="CB39">
        <v>0</v>
      </c>
      <c r="CC39">
        <v>0</v>
      </c>
      <c r="CD39" s="18">
        <v>0</v>
      </c>
      <c r="CE39">
        <v>0</v>
      </c>
      <c r="CF39">
        <v>0</v>
      </c>
      <c r="CG39">
        <v>0</v>
      </c>
      <c r="CH39">
        <v>0</v>
      </c>
      <c r="CI39" s="18">
        <v>0</v>
      </c>
      <c r="CJ39">
        <v>0</v>
      </c>
      <c r="CK39">
        <v>0</v>
      </c>
      <c r="CL39">
        <v>1</v>
      </c>
      <c r="CM39">
        <v>1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 s="18">
        <v>0</v>
      </c>
      <c r="CZ39" s="43" t="s">
        <v>397</v>
      </c>
    </row>
    <row r="40" spans="1:104" x14ac:dyDescent="0.25">
      <c r="A40">
        <v>39</v>
      </c>
      <c r="B40">
        <v>2</v>
      </c>
      <c r="C40" s="25" t="s">
        <v>460</v>
      </c>
      <c r="D40" s="12">
        <v>15.108644332213373</v>
      </c>
      <c r="E40" s="14">
        <v>0.56634579721718814</v>
      </c>
      <c r="F40" s="7">
        <v>26.677419354838708</v>
      </c>
      <c r="G40" s="7">
        <f t="shared" si="6"/>
        <v>14.542298534996185</v>
      </c>
      <c r="H40" s="16">
        <f t="shared" si="7"/>
        <v>15.674990129430562</v>
      </c>
      <c r="I40" s="11">
        <f>IFERROR(F40/SQRT(F40^2+W40), "X")</f>
        <v>9.351021339012261E-2</v>
      </c>
      <c r="J40" s="39">
        <f>IFERROR(SQRT((1-I40^2)/W40), "X")</f>
        <v>3.5052196071267243E-3</v>
      </c>
      <c r="K40" s="39">
        <f t="shared" si="3"/>
        <v>285.28882982590454</v>
      </c>
      <c r="L40" s="39">
        <f t="shared" si="8"/>
        <v>9.0004993782995882E-2</v>
      </c>
      <c r="M40" s="39">
        <f t="shared" si="9"/>
        <v>9.7015432997249337E-2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>174751*AW40</f>
        <v>80686.031719999999</v>
      </c>
      <c r="V40" s="9">
        <v>7</v>
      </c>
      <c r="W40" s="9">
        <f t="shared" si="0"/>
        <v>80678.031719999999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1">
        <v>1</v>
      </c>
      <c r="AJ40" s="9">
        <v>0</v>
      </c>
      <c r="AK40" s="9">
        <v>0</v>
      </c>
      <c r="AL40" s="31">
        <v>1</v>
      </c>
      <c r="AM40" s="21">
        <v>2008</v>
      </c>
      <c r="AN40" s="23"/>
      <c r="AO40" s="39">
        <v>0</v>
      </c>
      <c r="AP40" s="39">
        <v>0</v>
      </c>
      <c r="AQ40" s="39">
        <v>0</v>
      </c>
      <c r="AR40" s="59">
        <v>1</v>
      </c>
      <c r="AS40" s="39" t="s">
        <v>431</v>
      </c>
      <c r="AT40" s="59" t="s">
        <v>431</v>
      </c>
      <c r="AU40" s="57" t="s">
        <v>431</v>
      </c>
      <c r="AV40" s="18" t="s">
        <v>431</v>
      </c>
      <c r="AW40" s="53">
        <f t="shared" si="11"/>
        <v>0.46172000000000002</v>
      </c>
      <c r="AX40" s="54">
        <v>0.53827999999999998</v>
      </c>
      <c r="AY40">
        <v>0.52400000000000002</v>
      </c>
      <c r="AZ40" s="54">
        <v>0.47599999999999998</v>
      </c>
      <c r="BB40" s="18"/>
      <c r="BC40" t="s">
        <v>431</v>
      </c>
      <c r="BD40" s="18" t="s">
        <v>431</v>
      </c>
      <c r="BE40" s="18" t="s">
        <v>256</v>
      </c>
      <c r="BL40" s="18"/>
      <c r="BO40" s="18"/>
      <c r="BR40" s="25">
        <v>27.56</v>
      </c>
      <c r="BS40">
        <v>1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 s="18">
        <v>0</v>
      </c>
      <c r="CA40">
        <v>1</v>
      </c>
      <c r="CB40">
        <v>0</v>
      </c>
      <c r="CC40">
        <v>0</v>
      </c>
      <c r="CD40" s="18">
        <v>0</v>
      </c>
      <c r="CE40">
        <v>0</v>
      </c>
      <c r="CF40">
        <v>0</v>
      </c>
      <c r="CG40">
        <v>0</v>
      </c>
      <c r="CH40">
        <v>0</v>
      </c>
      <c r="CI40" s="18">
        <v>0</v>
      </c>
      <c r="CJ40">
        <v>0</v>
      </c>
      <c r="CK40">
        <v>0</v>
      </c>
      <c r="CL40">
        <v>1</v>
      </c>
      <c r="CM40">
        <v>1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 s="18">
        <v>0</v>
      </c>
      <c r="CZ40" s="43" t="s">
        <v>397</v>
      </c>
    </row>
    <row r="41" spans="1:104" x14ac:dyDescent="0.25">
      <c r="A41">
        <v>40</v>
      </c>
      <c r="B41">
        <v>2</v>
      </c>
      <c r="C41" s="25" t="s">
        <v>460</v>
      </c>
      <c r="D41" s="12">
        <v>3.2472759931224449</v>
      </c>
      <c r="E41" s="14">
        <v>0.16000016091532762</v>
      </c>
      <c r="F41" s="7">
        <v>20.295454545454547</v>
      </c>
      <c r="G41" s="7">
        <f t="shared" si="6"/>
        <v>3.0872758322071174</v>
      </c>
      <c r="H41" s="16">
        <f t="shared" si="7"/>
        <v>3.4072761540377723</v>
      </c>
      <c r="I41" s="11">
        <f>IFERROR(F41/SQRT(F41^2+W41), "X")</f>
        <v>7.1271401731552483E-2</v>
      </c>
      <c r="J41" s="39">
        <f>IFERROR(SQRT((1-I41^2)/W41), "X")</f>
        <v>3.5116928064818694E-3</v>
      </c>
      <c r="K41" s="39">
        <f t="shared" si="3"/>
        <v>284.76294912647364</v>
      </c>
      <c r="L41" s="39">
        <f t="shared" si="8"/>
        <v>6.7759708925070619E-2</v>
      </c>
      <c r="M41" s="39">
        <f t="shared" si="9"/>
        <v>7.4783094538034348E-2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>174751*AW41</f>
        <v>80686.031719999999</v>
      </c>
      <c r="V41" s="9">
        <v>7</v>
      </c>
      <c r="W41" s="9">
        <f t="shared" si="0"/>
        <v>80678.031719999999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1">
        <v>1</v>
      </c>
      <c r="AJ41" s="9">
        <v>0</v>
      </c>
      <c r="AK41" s="9">
        <v>0</v>
      </c>
      <c r="AL41" s="31">
        <v>1</v>
      </c>
      <c r="AM41" s="21">
        <v>2008</v>
      </c>
      <c r="AN41" s="23"/>
      <c r="AO41" s="39">
        <v>0</v>
      </c>
      <c r="AP41" s="39">
        <v>0</v>
      </c>
      <c r="AQ41" s="39">
        <v>0</v>
      </c>
      <c r="AR41" s="59">
        <v>1</v>
      </c>
      <c r="AS41" s="39" t="s">
        <v>431</v>
      </c>
      <c r="AT41" s="59" t="s">
        <v>431</v>
      </c>
      <c r="AU41" s="57" t="s">
        <v>431</v>
      </c>
      <c r="AV41" s="18" t="s">
        <v>431</v>
      </c>
      <c r="AW41" s="53">
        <f t="shared" si="11"/>
        <v>0.46172000000000002</v>
      </c>
      <c r="AX41" s="54">
        <v>0.53827999999999998</v>
      </c>
      <c r="AY41">
        <v>0.52400000000000002</v>
      </c>
      <c r="AZ41" s="54">
        <v>0.47599999999999998</v>
      </c>
      <c r="BB41" s="18"/>
      <c r="BC41" t="s">
        <v>431</v>
      </c>
      <c r="BD41" s="18" t="s">
        <v>431</v>
      </c>
      <c r="BE41" s="18" t="s">
        <v>256</v>
      </c>
      <c r="BL41" s="18"/>
      <c r="BO41" s="18"/>
      <c r="BR41" s="25">
        <v>27.56</v>
      </c>
      <c r="BS41">
        <v>1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 s="18">
        <v>0</v>
      </c>
      <c r="CA41">
        <v>1</v>
      </c>
      <c r="CB41">
        <v>0</v>
      </c>
      <c r="CC41">
        <v>0</v>
      </c>
      <c r="CD41" s="18">
        <v>0</v>
      </c>
      <c r="CE41">
        <v>0</v>
      </c>
      <c r="CF41">
        <v>0</v>
      </c>
      <c r="CG41">
        <v>0</v>
      </c>
      <c r="CH41">
        <v>0</v>
      </c>
      <c r="CI41" s="18">
        <v>0</v>
      </c>
      <c r="CJ41">
        <v>0</v>
      </c>
      <c r="CK41">
        <v>0</v>
      </c>
      <c r="CL41">
        <v>1</v>
      </c>
      <c r="CM41">
        <v>1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 s="18">
        <v>0</v>
      </c>
      <c r="CZ41" s="43" t="s">
        <v>397</v>
      </c>
    </row>
    <row r="42" spans="1:104" x14ac:dyDescent="0.25">
      <c r="A42">
        <v>41</v>
      </c>
      <c r="B42">
        <v>2</v>
      </c>
      <c r="C42" s="25" t="s">
        <v>460</v>
      </c>
      <c r="D42" s="12">
        <v>4.5254472798147649</v>
      </c>
      <c r="E42" s="14">
        <v>1.9440301694978921</v>
      </c>
      <c r="F42" s="7">
        <v>2.3278688524590163</v>
      </c>
      <c r="G42" s="7">
        <f t="shared" si="6"/>
        <v>2.581417110316873</v>
      </c>
      <c r="H42" s="16">
        <f t="shared" si="7"/>
        <v>6.4694774493126568</v>
      </c>
      <c r="I42" s="11">
        <f>IFERROR(F42/SQRT(F42^2+W42), "X")</f>
        <v>7.5901526619205654E-3</v>
      </c>
      <c r="J42" s="39">
        <f>IFERROR(SQRT((1-I42^2)/W42), "X")</f>
        <v>3.2605585378672852E-3</v>
      </c>
      <c r="K42" s="39">
        <f t="shared" si="3"/>
        <v>306.6959198512335</v>
      </c>
      <c r="L42" s="39">
        <f t="shared" si="8"/>
        <v>4.3295941240532806E-3</v>
      </c>
      <c r="M42" s="39">
        <f t="shared" si="9"/>
        <v>1.085071119978785E-2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 t="shared" ref="U42:U53" si="14">174751*AX42</f>
        <v>94064.968280000001</v>
      </c>
      <c r="V42" s="9">
        <v>7</v>
      </c>
      <c r="W42" s="9">
        <f t="shared" si="0"/>
        <v>94056.968280000001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1">
        <v>1</v>
      </c>
      <c r="AJ42" s="9">
        <v>0</v>
      </c>
      <c r="AK42" s="9">
        <v>0</v>
      </c>
      <c r="AL42" s="31">
        <v>1</v>
      </c>
      <c r="AM42" s="21">
        <v>2004</v>
      </c>
      <c r="AN42" s="23"/>
      <c r="AO42" s="39">
        <v>0</v>
      </c>
      <c r="AP42" s="39">
        <v>0</v>
      </c>
      <c r="AQ42" s="39">
        <v>0</v>
      </c>
      <c r="AR42" s="59">
        <v>1</v>
      </c>
      <c r="AS42" s="39" t="s">
        <v>431</v>
      </c>
      <c r="AT42" s="59" t="s">
        <v>431</v>
      </c>
      <c r="AU42" s="57" t="s">
        <v>431</v>
      </c>
      <c r="AV42" s="18" t="s">
        <v>431</v>
      </c>
      <c r="AW42" s="53">
        <f t="shared" si="11"/>
        <v>0.46172000000000002</v>
      </c>
      <c r="AX42" s="54">
        <v>0.53827999999999998</v>
      </c>
      <c r="AY42">
        <v>0.52400000000000002</v>
      </c>
      <c r="AZ42" s="54">
        <v>0.47599999999999998</v>
      </c>
      <c r="BB42" s="18"/>
      <c r="BC42" t="s">
        <v>431</v>
      </c>
      <c r="BD42" s="18" t="s">
        <v>431</v>
      </c>
      <c r="BE42" s="18" t="s">
        <v>256</v>
      </c>
      <c r="BL42" s="18"/>
      <c r="BO42" s="18"/>
      <c r="BR42" s="25">
        <v>27.56</v>
      </c>
      <c r="BS42">
        <v>1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 s="18">
        <v>0</v>
      </c>
      <c r="CA42">
        <v>1</v>
      </c>
      <c r="CB42">
        <v>0</v>
      </c>
      <c r="CC42">
        <v>0</v>
      </c>
      <c r="CD42" s="18">
        <v>0</v>
      </c>
      <c r="CE42">
        <v>0</v>
      </c>
      <c r="CF42">
        <v>0</v>
      </c>
      <c r="CG42">
        <v>0</v>
      </c>
      <c r="CH42">
        <v>0</v>
      </c>
      <c r="CI42" s="18">
        <v>0</v>
      </c>
      <c r="CJ42">
        <v>0</v>
      </c>
      <c r="CK42">
        <v>0</v>
      </c>
      <c r="CL42">
        <v>1</v>
      </c>
      <c r="CM42">
        <v>1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 s="18">
        <v>0</v>
      </c>
      <c r="CZ42" s="43" t="s">
        <v>397</v>
      </c>
    </row>
    <row r="43" spans="1:104" x14ac:dyDescent="0.25">
      <c r="A43">
        <v>42</v>
      </c>
      <c r="B43">
        <v>2</v>
      </c>
      <c r="C43" s="25" t="s">
        <v>460</v>
      </c>
      <c r="D43" s="12">
        <v>7.4005352510223332</v>
      </c>
      <c r="E43" s="14">
        <v>0.37951462825755555</v>
      </c>
      <c r="F43" s="7">
        <v>19.5</v>
      </c>
      <c r="G43" s="7">
        <f t="shared" si="6"/>
        <v>7.0210206227647776</v>
      </c>
      <c r="H43" s="16">
        <f t="shared" si="7"/>
        <v>7.7800498792798889</v>
      </c>
      <c r="I43" s="11">
        <f>IFERROR(F43/SQRT(F43^2+W43), "X")</f>
        <v>6.3454586487504697E-2</v>
      </c>
      <c r="J43" s="39">
        <f>IFERROR(SQRT((1-I43^2)/W43), "X")</f>
        <v>3.254081358333574E-3</v>
      </c>
      <c r="K43" s="39">
        <f t="shared" si="3"/>
        <v>307.30639153782664</v>
      </c>
      <c r="L43" s="39">
        <f t="shared" si="8"/>
        <v>6.020050512917112E-2</v>
      </c>
      <c r="M43" s="39">
        <f t="shared" si="9"/>
        <v>6.6708667845838274E-2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si="14"/>
        <v>94064.968280000001</v>
      </c>
      <c r="V43" s="9">
        <v>7</v>
      </c>
      <c r="W43" s="9">
        <f t="shared" si="0"/>
        <v>94056.968280000001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1">
        <v>1</v>
      </c>
      <c r="AJ43" s="9">
        <v>0</v>
      </c>
      <c r="AK43" s="9">
        <v>0</v>
      </c>
      <c r="AL43" s="31">
        <v>1</v>
      </c>
      <c r="AM43" s="21">
        <v>2004</v>
      </c>
      <c r="AN43" s="23"/>
      <c r="AO43" s="39">
        <v>0</v>
      </c>
      <c r="AP43" s="39">
        <v>0</v>
      </c>
      <c r="AQ43" s="39">
        <v>0</v>
      </c>
      <c r="AR43" s="59">
        <v>1</v>
      </c>
      <c r="AS43" s="39" t="s">
        <v>431</v>
      </c>
      <c r="AT43" s="59" t="s">
        <v>431</v>
      </c>
      <c r="AU43" s="57" t="s">
        <v>431</v>
      </c>
      <c r="AV43" s="18" t="s">
        <v>431</v>
      </c>
      <c r="AW43" s="53">
        <f t="shared" si="11"/>
        <v>0.46172000000000002</v>
      </c>
      <c r="AX43" s="54">
        <v>0.53827999999999998</v>
      </c>
      <c r="AY43">
        <v>0.52400000000000002</v>
      </c>
      <c r="AZ43" s="54">
        <v>0.47599999999999998</v>
      </c>
      <c r="BB43" s="18"/>
      <c r="BC43" t="s">
        <v>431</v>
      </c>
      <c r="BD43" s="18" t="s">
        <v>431</v>
      </c>
      <c r="BE43" s="18" t="s">
        <v>256</v>
      </c>
      <c r="BL43" s="18"/>
      <c r="BO43" s="18"/>
      <c r="BR43" s="25">
        <v>27.56</v>
      </c>
      <c r="BS43">
        <v>1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 s="18">
        <v>0</v>
      </c>
      <c r="CA43">
        <v>1</v>
      </c>
      <c r="CB43">
        <v>0</v>
      </c>
      <c r="CC43">
        <v>0</v>
      </c>
      <c r="CD43" s="18">
        <v>0</v>
      </c>
      <c r="CE43">
        <v>0</v>
      </c>
      <c r="CF43">
        <v>0</v>
      </c>
      <c r="CG43">
        <v>0</v>
      </c>
      <c r="CH43">
        <v>0</v>
      </c>
      <c r="CI43" s="18">
        <v>0</v>
      </c>
      <c r="CJ43">
        <v>0</v>
      </c>
      <c r="CK43">
        <v>0</v>
      </c>
      <c r="CL43">
        <v>1</v>
      </c>
      <c r="CM43">
        <v>1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 s="18">
        <v>0</v>
      </c>
      <c r="CZ43" s="43" t="s">
        <v>397</v>
      </c>
    </row>
    <row r="44" spans="1:104" x14ac:dyDescent="0.25">
      <c r="A44">
        <v>43</v>
      </c>
      <c r="B44">
        <v>2</v>
      </c>
      <c r="C44" s="25" t="s">
        <v>460</v>
      </c>
      <c r="D44" s="12">
        <v>21.819538662728476</v>
      </c>
      <c r="E44" s="14">
        <v>2.2703791598676943</v>
      </c>
      <c r="F44" s="7">
        <v>9.6105263157894747</v>
      </c>
      <c r="G44" s="7">
        <f t="shared" si="6"/>
        <v>19.549159502860782</v>
      </c>
      <c r="H44" s="16">
        <f t="shared" si="7"/>
        <v>24.089917822596171</v>
      </c>
      <c r="I44" s="11">
        <f>IFERROR(F44/SQRT(F44^2+W44), "X")</f>
        <v>3.1321211648328781E-2</v>
      </c>
      <c r="J44" s="39">
        <f>IFERROR(SQRT((1-I44^2)/W44), "X")</f>
        <v>3.2590526906804314E-3</v>
      </c>
      <c r="K44" s="39">
        <f t="shared" si="3"/>
        <v>306.83762887896665</v>
      </c>
      <c r="L44" s="39">
        <f t="shared" si="8"/>
        <v>2.806215895764835E-2</v>
      </c>
      <c r="M44" s="39">
        <f t="shared" si="9"/>
        <v>3.4580264339009209E-2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4"/>
        <v>94064.968280000001</v>
      </c>
      <c r="V44" s="9">
        <v>7</v>
      </c>
      <c r="W44" s="9">
        <f t="shared" si="0"/>
        <v>94056.968280000001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1">
        <v>1</v>
      </c>
      <c r="AJ44" s="9">
        <v>0</v>
      </c>
      <c r="AK44" s="9">
        <v>0</v>
      </c>
      <c r="AL44" s="31">
        <v>1</v>
      </c>
      <c r="AM44" s="21">
        <v>2004</v>
      </c>
      <c r="AN44" s="23"/>
      <c r="AO44" s="39">
        <v>0</v>
      </c>
      <c r="AP44" s="39">
        <v>0</v>
      </c>
      <c r="AQ44" s="39">
        <v>0</v>
      </c>
      <c r="AR44" s="59">
        <v>1</v>
      </c>
      <c r="AS44" s="39" t="s">
        <v>431</v>
      </c>
      <c r="AT44" s="59" t="s">
        <v>431</v>
      </c>
      <c r="AU44" s="57" t="s">
        <v>431</v>
      </c>
      <c r="AV44" s="18" t="s">
        <v>431</v>
      </c>
      <c r="AW44" s="53">
        <f t="shared" si="11"/>
        <v>0.46172000000000002</v>
      </c>
      <c r="AX44" s="54">
        <v>0.53827999999999998</v>
      </c>
      <c r="AY44">
        <v>0.52400000000000002</v>
      </c>
      <c r="AZ44" s="54">
        <v>0.47599999999999998</v>
      </c>
      <c r="BB44" s="18"/>
      <c r="BC44" t="s">
        <v>431</v>
      </c>
      <c r="BD44" s="18" t="s">
        <v>431</v>
      </c>
      <c r="BE44" s="18" t="s">
        <v>256</v>
      </c>
      <c r="BL44" s="18"/>
      <c r="BO44" s="18"/>
      <c r="BR44" s="25">
        <v>27.56</v>
      </c>
      <c r="BS44">
        <v>1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 s="18">
        <v>0</v>
      </c>
      <c r="CA44">
        <v>1</v>
      </c>
      <c r="CB44">
        <v>0</v>
      </c>
      <c r="CC44">
        <v>0</v>
      </c>
      <c r="CD44" s="18">
        <v>0</v>
      </c>
      <c r="CE44">
        <v>0</v>
      </c>
      <c r="CF44">
        <v>0</v>
      </c>
      <c r="CG44">
        <v>0</v>
      </c>
      <c r="CH44">
        <v>0</v>
      </c>
      <c r="CI44" s="18">
        <v>0</v>
      </c>
      <c r="CJ44">
        <v>0</v>
      </c>
      <c r="CK44">
        <v>0</v>
      </c>
      <c r="CL44">
        <v>1</v>
      </c>
      <c r="CM44">
        <v>1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 s="18">
        <v>0</v>
      </c>
      <c r="CZ44" s="43" t="s">
        <v>397</v>
      </c>
    </row>
    <row r="45" spans="1:104" x14ac:dyDescent="0.25">
      <c r="A45">
        <v>44</v>
      </c>
      <c r="B45">
        <v>2</v>
      </c>
      <c r="C45" s="25" t="s">
        <v>460</v>
      </c>
      <c r="D45" s="12">
        <v>-1.4606677513999022</v>
      </c>
      <c r="E45" s="14">
        <v>1.1268952561705128</v>
      </c>
      <c r="F45" s="7">
        <v>-1.2961876832844574</v>
      </c>
      <c r="G45" s="7">
        <f t="shared" si="6"/>
        <v>-2.5875630075704148</v>
      </c>
      <c r="H45" s="16">
        <f t="shared" si="7"/>
        <v>-0.33377249522938945</v>
      </c>
      <c r="I45" s="11">
        <f>IFERROR(F45/SQRT(F45^2+W45), "X")</f>
        <v>-4.2263798150961032E-3</v>
      </c>
      <c r="J45" s="39">
        <f>IFERROR(SQRT((1-I45^2)/W45), "X")</f>
        <v>3.2606233415107952E-3</v>
      </c>
      <c r="K45" s="39">
        <f t="shared" si="3"/>
        <v>306.68982438696969</v>
      </c>
      <c r="L45" s="39">
        <f t="shared" si="8"/>
        <v>-7.4870031566068983E-3</v>
      </c>
      <c r="M45" s="39">
        <f t="shared" si="9"/>
        <v>-9.6575647358530803E-4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4"/>
        <v>94064.968280000001</v>
      </c>
      <c r="V45" s="9">
        <v>7</v>
      </c>
      <c r="W45" s="9">
        <f t="shared" si="0"/>
        <v>94056.968280000001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1">
        <v>1</v>
      </c>
      <c r="AJ45" s="9">
        <v>0</v>
      </c>
      <c r="AK45" s="9">
        <v>0</v>
      </c>
      <c r="AL45" s="31">
        <v>1</v>
      </c>
      <c r="AM45" s="21">
        <v>2004</v>
      </c>
      <c r="AN45" s="23"/>
      <c r="AO45" s="39">
        <v>0</v>
      </c>
      <c r="AP45" s="39">
        <v>0</v>
      </c>
      <c r="AQ45" s="39">
        <v>0</v>
      </c>
      <c r="AR45" s="59">
        <v>1</v>
      </c>
      <c r="AS45" s="39" t="s">
        <v>431</v>
      </c>
      <c r="AT45" s="59" t="s">
        <v>431</v>
      </c>
      <c r="AU45" s="57" t="s">
        <v>431</v>
      </c>
      <c r="AV45" s="18" t="s">
        <v>431</v>
      </c>
      <c r="AW45" s="53">
        <f t="shared" si="11"/>
        <v>0.46172000000000002</v>
      </c>
      <c r="AX45" s="54">
        <v>0.53827999999999998</v>
      </c>
      <c r="AY45">
        <v>0.52400000000000002</v>
      </c>
      <c r="AZ45" s="54">
        <v>0.47599999999999998</v>
      </c>
      <c r="BB45" s="18"/>
      <c r="BC45" t="s">
        <v>431</v>
      </c>
      <c r="BD45" s="18" t="s">
        <v>431</v>
      </c>
      <c r="BE45" s="18" t="s">
        <v>256</v>
      </c>
      <c r="BL45" s="18"/>
      <c r="BO45" s="18"/>
      <c r="BR45" s="25">
        <v>27.56</v>
      </c>
      <c r="BS45">
        <v>1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 s="18">
        <v>0</v>
      </c>
      <c r="CA45">
        <v>1</v>
      </c>
      <c r="CB45">
        <v>0</v>
      </c>
      <c r="CC45">
        <v>0</v>
      </c>
      <c r="CD45" s="18">
        <v>0</v>
      </c>
      <c r="CE45">
        <v>0</v>
      </c>
      <c r="CF45">
        <v>0</v>
      </c>
      <c r="CG45">
        <v>0</v>
      </c>
      <c r="CH45">
        <v>0</v>
      </c>
      <c r="CI45" s="18">
        <v>0</v>
      </c>
      <c r="CJ45">
        <v>0</v>
      </c>
      <c r="CK45">
        <v>0</v>
      </c>
      <c r="CL45">
        <v>1</v>
      </c>
      <c r="CM45">
        <v>1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 s="18">
        <v>0</v>
      </c>
      <c r="CZ45" s="43" t="s">
        <v>397</v>
      </c>
    </row>
    <row r="46" spans="1:104" x14ac:dyDescent="0.25">
      <c r="A46">
        <v>45</v>
      </c>
      <c r="B46">
        <v>2</v>
      </c>
      <c r="C46" s="25" t="s">
        <v>460</v>
      </c>
      <c r="D46" s="12">
        <v>5.7318486246754397</v>
      </c>
      <c r="E46" s="14">
        <v>1.4172153192878836</v>
      </c>
      <c r="F46" s="7">
        <v>4.0444444444444443</v>
      </c>
      <c r="G46" s="7">
        <f t="shared" si="6"/>
        <v>4.3146333053875559</v>
      </c>
      <c r="H46" s="16">
        <f t="shared" si="7"/>
        <v>7.1490639439633235</v>
      </c>
      <c r="I46" s="11">
        <f>IFERROR(F46/SQRT(F46^2+W46), "X")</f>
        <v>1.3186381161444095E-2</v>
      </c>
      <c r="J46" s="39">
        <f>IFERROR(SQRT((1-I46^2)/W46), "X")</f>
        <v>3.2603689684889249E-3</v>
      </c>
      <c r="K46" s="39">
        <f t="shared" si="3"/>
        <v>306.71375223628985</v>
      </c>
      <c r="L46" s="39">
        <f t="shared" si="8"/>
        <v>9.9260121929551706E-3</v>
      </c>
      <c r="M46" s="39">
        <f t="shared" si="9"/>
        <v>1.6446750129933019E-2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4"/>
        <v>94064.968280000001</v>
      </c>
      <c r="V46" s="9">
        <v>7</v>
      </c>
      <c r="W46" s="9">
        <f t="shared" si="0"/>
        <v>94056.968280000001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1">
        <v>1</v>
      </c>
      <c r="AJ46" s="9">
        <v>0</v>
      </c>
      <c r="AK46" s="9">
        <v>0</v>
      </c>
      <c r="AL46" s="31">
        <v>1</v>
      </c>
      <c r="AM46" s="21">
        <v>2006</v>
      </c>
      <c r="AN46" s="23"/>
      <c r="AO46" s="39">
        <v>0</v>
      </c>
      <c r="AP46" s="39">
        <v>0</v>
      </c>
      <c r="AQ46" s="39">
        <v>0</v>
      </c>
      <c r="AR46" s="59">
        <v>1</v>
      </c>
      <c r="AS46" s="39" t="s">
        <v>431</v>
      </c>
      <c r="AT46" s="59" t="s">
        <v>431</v>
      </c>
      <c r="AU46" s="57" t="s">
        <v>431</v>
      </c>
      <c r="AV46" s="18" t="s">
        <v>431</v>
      </c>
      <c r="AW46" s="53">
        <f t="shared" si="11"/>
        <v>0.46172000000000002</v>
      </c>
      <c r="AX46" s="54">
        <v>0.53827999999999998</v>
      </c>
      <c r="AY46">
        <v>0.52400000000000002</v>
      </c>
      <c r="AZ46" s="54">
        <v>0.47599999999999998</v>
      </c>
      <c r="BB46" s="18"/>
      <c r="BC46" t="s">
        <v>431</v>
      </c>
      <c r="BD46" s="18" t="s">
        <v>431</v>
      </c>
      <c r="BE46" s="18" t="s">
        <v>256</v>
      </c>
      <c r="BL46" s="18"/>
      <c r="BO46" s="18"/>
      <c r="BR46" s="25">
        <v>27.56</v>
      </c>
      <c r="BS46">
        <v>1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 s="18">
        <v>0</v>
      </c>
      <c r="CA46">
        <v>1</v>
      </c>
      <c r="CB46">
        <v>0</v>
      </c>
      <c r="CC46">
        <v>0</v>
      </c>
      <c r="CD46" s="18">
        <v>0</v>
      </c>
      <c r="CE46">
        <v>0</v>
      </c>
      <c r="CF46">
        <v>0</v>
      </c>
      <c r="CG46">
        <v>0</v>
      </c>
      <c r="CH46">
        <v>0</v>
      </c>
      <c r="CI46" s="18">
        <v>0</v>
      </c>
      <c r="CJ46">
        <v>0</v>
      </c>
      <c r="CK46">
        <v>0</v>
      </c>
      <c r="CL46">
        <v>1</v>
      </c>
      <c r="CM46">
        <v>1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 s="18">
        <v>0</v>
      </c>
      <c r="CZ46" s="43" t="s">
        <v>397</v>
      </c>
    </row>
    <row r="47" spans="1:104" x14ac:dyDescent="0.25">
      <c r="A47">
        <v>46</v>
      </c>
      <c r="B47">
        <v>2</v>
      </c>
      <c r="C47" s="25" t="s">
        <v>460</v>
      </c>
      <c r="D47" s="12">
        <v>6.498652656427617</v>
      </c>
      <c r="E47" s="14">
        <v>0.28102281757524833</v>
      </c>
      <c r="F47" s="7">
        <v>23.124999999999996</v>
      </c>
      <c r="G47" s="7">
        <f t="shared" si="6"/>
        <v>6.2176298388523685</v>
      </c>
      <c r="H47" s="16">
        <f t="shared" si="7"/>
        <v>6.7796754740028655</v>
      </c>
      <c r="I47" s="11">
        <f>IFERROR(F47/SQRT(F47^2+W47), "X")</f>
        <v>7.5189145327607496E-2</v>
      </c>
      <c r="J47" s="39">
        <f>IFERROR(SQRT((1-I47^2)/W47), "X")</f>
        <v>3.2514225006532982E-3</v>
      </c>
      <c r="K47" s="39">
        <f t="shared" si="3"/>
        <v>307.55769199452641</v>
      </c>
      <c r="L47" s="39">
        <f t="shared" si="8"/>
        <v>7.1937722826954195E-2</v>
      </c>
      <c r="M47" s="39">
        <f t="shared" si="9"/>
        <v>7.8440567828260796E-2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4"/>
        <v>94064.968280000001</v>
      </c>
      <c r="V47" s="9">
        <v>7</v>
      </c>
      <c r="W47" s="9">
        <f t="shared" si="0"/>
        <v>94056.968280000001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1">
        <v>1</v>
      </c>
      <c r="AJ47" s="9">
        <v>0</v>
      </c>
      <c r="AK47" s="9">
        <v>0</v>
      </c>
      <c r="AL47" s="31">
        <v>1</v>
      </c>
      <c r="AM47" s="21">
        <v>2006</v>
      </c>
      <c r="AN47" s="23"/>
      <c r="AO47" s="39">
        <v>0</v>
      </c>
      <c r="AP47" s="39">
        <v>0</v>
      </c>
      <c r="AQ47" s="39">
        <v>0</v>
      </c>
      <c r="AR47" s="59">
        <v>1</v>
      </c>
      <c r="AS47" s="39" t="s">
        <v>431</v>
      </c>
      <c r="AT47" s="59" t="s">
        <v>431</v>
      </c>
      <c r="AU47" s="57" t="s">
        <v>431</v>
      </c>
      <c r="AV47" s="18" t="s">
        <v>431</v>
      </c>
      <c r="AW47" s="53">
        <f t="shared" si="11"/>
        <v>0.46172000000000002</v>
      </c>
      <c r="AX47" s="54">
        <v>0.53827999999999998</v>
      </c>
      <c r="AY47">
        <v>0.52400000000000002</v>
      </c>
      <c r="AZ47" s="54">
        <v>0.47599999999999998</v>
      </c>
      <c r="BB47" s="18"/>
      <c r="BC47" t="s">
        <v>431</v>
      </c>
      <c r="BD47" s="18" t="s">
        <v>431</v>
      </c>
      <c r="BE47" s="18" t="s">
        <v>256</v>
      </c>
      <c r="BL47" s="18"/>
      <c r="BO47" s="18"/>
      <c r="BR47" s="25">
        <v>27.56</v>
      </c>
      <c r="BS47">
        <v>1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 s="18">
        <v>0</v>
      </c>
      <c r="CA47">
        <v>1</v>
      </c>
      <c r="CB47">
        <v>0</v>
      </c>
      <c r="CC47">
        <v>0</v>
      </c>
      <c r="CD47" s="18">
        <v>0</v>
      </c>
      <c r="CE47">
        <v>0</v>
      </c>
      <c r="CF47">
        <v>0</v>
      </c>
      <c r="CG47">
        <v>0</v>
      </c>
      <c r="CH47">
        <v>0</v>
      </c>
      <c r="CI47" s="18">
        <v>0</v>
      </c>
      <c r="CJ47">
        <v>0</v>
      </c>
      <c r="CK47">
        <v>0</v>
      </c>
      <c r="CL47">
        <v>1</v>
      </c>
      <c r="CM47">
        <v>1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 s="18">
        <v>0</v>
      </c>
      <c r="CZ47" s="43" t="s">
        <v>397</v>
      </c>
    </row>
    <row r="48" spans="1:104" x14ac:dyDescent="0.25">
      <c r="A48">
        <v>47</v>
      </c>
      <c r="B48">
        <v>2</v>
      </c>
      <c r="C48" s="25" t="s">
        <v>460</v>
      </c>
      <c r="D48" s="12">
        <v>10.000000000000009</v>
      </c>
      <c r="E48" s="14">
        <v>0.87931034482758696</v>
      </c>
      <c r="F48" s="7">
        <v>11.372549019607844</v>
      </c>
      <c r="G48" s="7">
        <f t="shared" si="6"/>
        <v>9.1206896551724217</v>
      </c>
      <c r="H48" s="16">
        <f t="shared" si="7"/>
        <v>10.879310344827596</v>
      </c>
      <c r="I48" s="11">
        <f>IFERROR(F48/SQRT(F48^2+W48), "X")</f>
        <v>3.7056461118372665E-2</v>
      </c>
      <c r="J48" s="39">
        <f>IFERROR(SQRT((1-I48^2)/W48), "X")</f>
        <v>3.2584129604086307E-3</v>
      </c>
      <c r="K48" s="39">
        <f t="shared" si="3"/>
        <v>306.89787088085734</v>
      </c>
      <c r="L48" s="39">
        <f t="shared" si="8"/>
        <v>3.3798048157964035E-2</v>
      </c>
      <c r="M48" s="39">
        <f t="shared" si="9"/>
        <v>4.0314874078781295E-2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4"/>
        <v>94064.968280000001</v>
      </c>
      <c r="V48" s="9">
        <v>7</v>
      </c>
      <c r="W48" s="9">
        <f t="shared" si="0"/>
        <v>94056.968280000001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1">
        <v>1</v>
      </c>
      <c r="AJ48" s="9">
        <v>0</v>
      </c>
      <c r="AK48" s="9">
        <v>0</v>
      </c>
      <c r="AL48" s="31">
        <v>1</v>
      </c>
      <c r="AM48" s="21">
        <v>2006</v>
      </c>
      <c r="AN48" s="23"/>
      <c r="AO48" s="39">
        <v>0</v>
      </c>
      <c r="AP48" s="39">
        <v>0</v>
      </c>
      <c r="AQ48" s="39">
        <v>0</v>
      </c>
      <c r="AR48" s="59">
        <v>1</v>
      </c>
      <c r="AS48" s="39" t="s">
        <v>431</v>
      </c>
      <c r="AT48" s="59" t="s">
        <v>431</v>
      </c>
      <c r="AU48" s="57" t="s">
        <v>431</v>
      </c>
      <c r="AV48" s="18" t="s">
        <v>431</v>
      </c>
      <c r="AW48" s="53">
        <f t="shared" si="11"/>
        <v>0.46172000000000002</v>
      </c>
      <c r="AX48" s="54">
        <v>0.53827999999999998</v>
      </c>
      <c r="AY48">
        <v>0.52400000000000002</v>
      </c>
      <c r="AZ48" s="54">
        <v>0.47599999999999998</v>
      </c>
      <c r="BB48" s="18"/>
      <c r="BC48" t="s">
        <v>431</v>
      </c>
      <c r="BD48" s="18" t="s">
        <v>431</v>
      </c>
      <c r="BE48" s="18" t="s">
        <v>256</v>
      </c>
      <c r="BL48" s="18"/>
      <c r="BO48" s="18"/>
      <c r="BR48" s="25">
        <v>27.56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 s="18">
        <v>0</v>
      </c>
      <c r="CA48">
        <v>1</v>
      </c>
      <c r="CB48">
        <v>0</v>
      </c>
      <c r="CC48">
        <v>0</v>
      </c>
      <c r="CD48" s="18">
        <v>0</v>
      </c>
      <c r="CE48">
        <v>0</v>
      </c>
      <c r="CF48">
        <v>0</v>
      </c>
      <c r="CG48">
        <v>0</v>
      </c>
      <c r="CH48">
        <v>0</v>
      </c>
      <c r="CI48" s="18">
        <v>0</v>
      </c>
      <c r="CJ48">
        <v>0</v>
      </c>
      <c r="CK48">
        <v>0</v>
      </c>
      <c r="CL48">
        <v>1</v>
      </c>
      <c r="CM48">
        <v>1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 s="18">
        <v>0</v>
      </c>
      <c r="CZ48" s="43" t="s">
        <v>397</v>
      </c>
    </row>
    <row r="49" spans="1:104" x14ac:dyDescent="0.25">
      <c r="A49">
        <v>48</v>
      </c>
      <c r="B49">
        <v>2</v>
      </c>
      <c r="C49" s="25" t="s">
        <v>460</v>
      </c>
      <c r="D49" s="12">
        <v>11.937482551645772</v>
      </c>
      <c r="E49" s="14">
        <v>0.19633074544723539</v>
      </c>
      <c r="F49" s="7">
        <v>60.802919708029194</v>
      </c>
      <c r="G49" s="7">
        <f t="shared" si="6"/>
        <v>11.741151806198536</v>
      </c>
      <c r="H49" s="16">
        <f t="shared" si="7"/>
        <v>12.133813297093008</v>
      </c>
      <c r="I49" s="11">
        <f>IFERROR(F49/SQRT(F49^2+W49), "X")</f>
        <v>0.19447207452426696</v>
      </c>
      <c r="J49" s="39">
        <f>IFERROR(SQRT((1-I49^2)/W49), "X")</f>
        <v>3.1984002652850627E-3</v>
      </c>
      <c r="K49" s="39">
        <f t="shared" si="3"/>
        <v>312.65630223141358</v>
      </c>
      <c r="L49" s="39">
        <f t="shared" si="8"/>
        <v>0.1912736742589819</v>
      </c>
      <c r="M49" s="39">
        <f t="shared" si="9"/>
        <v>0.19767047478955202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4"/>
        <v>94064.968280000001</v>
      </c>
      <c r="V49" s="9">
        <v>7</v>
      </c>
      <c r="W49" s="9">
        <f t="shared" si="0"/>
        <v>94056.968280000001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1">
        <v>1</v>
      </c>
      <c r="AJ49" s="9">
        <v>0</v>
      </c>
      <c r="AK49" s="9">
        <v>0</v>
      </c>
      <c r="AL49" s="31">
        <v>1</v>
      </c>
      <c r="AM49" s="21">
        <v>2006</v>
      </c>
      <c r="AN49" s="23"/>
      <c r="AO49" s="39">
        <v>0</v>
      </c>
      <c r="AP49" s="39">
        <v>0</v>
      </c>
      <c r="AQ49" s="39">
        <v>0</v>
      </c>
      <c r="AR49" s="59">
        <v>1</v>
      </c>
      <c r="AS49" s="39" t="s">
        <v>431</v>
      </c>
      <c r="AT49" s="59" t="s">
        <v>431</v>
      </c>
      <c r="AU49" s="57" t="s">
        <v>431</v>
      </c>
      <c r="AV49" s="18" t="s">
        <v>431</v>
      </c>
      <c r="AW49" s="53">
        <f t="shared" si="11"/>
        <v>0.46172000000000002</v>
      </c>
      <c r="AX49" s="54">
        <v>0.53827999999999998</v>
      </c>
      <c r="AY49">
        <v>0.52400000000000002</v>
      </c>
      <c r="AZ49" s="54">
        <v>0.47599999999999998</v>
      </c>
      <c r="BB49" s="18"/>
      <c r="BC49" t="s">
        <v>431</v>
      </c>
      <c r="BD49" s="18" t="s">
        <v>431</v>
      </c>
      <c r="BE49" s="18" t="s">
        <v>256</v>
      </c>
      <c r="BL49" s="18"/>
      <c r="BO49" s="18"/>
      <c r="BR49" s="25">
        <v>27.56</v>
      </c>
      <c r="BS49">
        <v>1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 s="18">
        <v>0</v>
      </c>
      <c r="CA49">
        <v>1</v>
      </c>
      <c r="CB49">
        <v>0</v>
      </c>
      <c r="CC49">
        <v>0</v>
      </c>
      <c r="CD49" s="18">
        <v>0</v>
      </c>
      <c r="CE49">
        <v>0</v>
      </c>
      <c r="CF49">
        <v>0</v>
      </c>
      <c r="CG49">
        <v>0</v>
      </c>
      <c r="CH49">
        <v>0</v>
      </c>
      <c r="CI49" s="18">
        <v>0</v>
      </c>
      <c r="CJ49">
        <v>0</v>
      </c>
      <c r="CK49">
        <v>0</v>
      </c>
      <c r="CL49">
        <v>1</v>
      </c>
      <c r="CM49">
        <v>1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 s="18">
        <v>0</v>
      </c>
      <c r="CZ49" s="43" t="s">
        <v>397</v>
      </c>
    </row>
    <row r="50" spans="1:104" x14ac:dyDescent="0.25">
      <c r="A50">
        <v>49</v>
      </c>
      <c r="B50">
        <v>2</v>
      </c>
      <c r="C50" s="25" t="s">
        <v>460</v>
      </c>
      <c r="D50" s="12">
        <v>4.5254472798147649</v>
      </c>
      <c r="E50" s="14">
        <v>1.1472964934741658</v>
      </c>
      <c r="F50" s="7">
        <v>3.9444444444444442</v>
      </c>
      <c r="G50" s="7">
        <f t="shared" si="6"/>
        <v>3.3781507863405991</v>
      </c>
      <c r="H50" s="16">
        <f t="shared" si="7"/>
        <v>5.6727437732889303</v>
      </c>
      <c r="I50" s="11">
        <f>IFERROR(F50/SQRT(F50^2+W50), "X")</f>
        <v>1.2860398871209185E-2</v>
      </c>
      <c r="J50" s="39">
        <f>IFERROR(SQRT((1-I50^2)/W50), "X")</f>
        <v>3.2603828124192305E-3</v>
      </c>
      <c r="K50" s="39">
        <f t="shared" si="3"/>
        <v>306.71244989725358</v>
      </c>
      <c r="L50" s="39">
        <f t="shared" si="8"/>
        <v>9.600016058789955E-3</v>
      </c>
      <c r="M50" s="39">
        <f t="shared" si="9"/>
        <v>1.6120781683628415E-2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4"/>
        <v>94064.968280000001</v>
      </c>
      <c r="V50" s="9">
        <v>7</v>
      </c>
      <c r="W50" s="9">
        <f t="shared" si="0"/>
        <v>94056.968280000001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1">
        <v>1</v>
      </c>
      <c r="AJ50" s="9">
        <v>0</v>
      </c>
      <c r="AK50" s="9">
        <v>0</v>
      </c>
      <c r="AL50" s="31">
        <v>1</v>
      </c>
      <c r="AM50" s="21">
        <v>2008</v>
      </c>
      <c r="AN50" s="23"/>
      <c r="AO50" s="39">
        <v>0</v>
      </c>
      <c r="AP50" s="39">
        <v>0</v>
      </c>
      <c r="AQ50" s="39">
        <v>0</v>
      </c>
      <c r="AR50" s="59">
        <v>1</v>
      </c>
      <c r="AS50" s="39" t="s">
        <v>431</v>
      </c>
      <c r="AT50" s="59" t="s">
        <v>431</v>
      </c>
      <c r="AU50" s="57" t="s">
        <v>431</v>
      </c>
      <c r="AV50" s="18" t="s">
        <v>431</v>
      </c>
      <c r="AW50" s="53">
        <f t="shared" si="11"/>
        <v>0.46172000000000002</v>
      </c>
      <c r="AX50" s="54">
        <v>0.53827999999999998</v>
      </c>
      <c r="AY50">
        <v>0.52400000000000002</v>
      </c>
      <c r="AZ50" s="54">
        <v>0.47599999999999998</v>
      </c>
      <c r="BB50" s="18"/>
      <c r="BC50" t="s">
        <v>431</v>
      </c>
      <c r="BD50" s="18" t="s">
        <v>431</v>
      </c>
      <c r="BE50" s="18" t="s">
        <v>256</v>
      </c>
      <c r="BL50" s="18"/>
      <c r="BO50" s="18"/>
      <c r="BR50" s="25">
        <v>27.56</v>
      </c>
      <c r="BS50">
        <v>1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 s="18">
        <v>0</v>
      </c>
      <c r="CA50">
        <v>1</v>
      </c>
      <c r="CB50">
        <v>0</v>
      </c>
      <c r="CC50">
        <v>0</v>
      </c>
      <c r="CD50" s="18">
        <v>0</v>
      </c>
      <c r="CE50">
        <v>0</v>
      </c>
      <c r="CF50">
        <v>0</v>
      </c>
      <c r="CG50">
        <v>0</v>
      </c>
      <c r="CH50">
        <v>0</v>
      </c>
      <c r="CI50" s="18">
        <v>0</v>
      </c>
      <c r="CJ50">
        <v>0</v>
      </c>
      <c r="CK50">
        <v>0</v>
      </c>
      <c r="CL50">
        <v>1</v>
      </c>
      <c r="CM50">
        <v>1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 s="18">
        <v>0</v>
      </c>
      <c r="CZ50" s="43" t="s">
        <v>397</v>
      </c>
    </row>
    <row r="51" spans="1:104" x14ac:dyDescent="0.25">
      <c r="A51">
        <v>50</v>
      </c>
      <c r="B51">
        <v>2</v>
      </c>
      <c r="C51" s="25" t="s">
        <v>460</v>
      </c>
      <c r="D51" s="12">
        <v>6.3895988043532581</v>
      </c>
      <c r="E51" s="14">
        <v>0.22882860731843624</v>
      </c>
      <c r="F51" s="7">
        <v>27.923076923076923</v>
      </c>
      <c r="G51" s="7">
        <f t="shared" si="6"/>
        <v>6.1607701970348216</v>
      </c>
      <c r="H51" s="16">
        <f t="shared" si="7"/>
        <v>6.6184274116716946</v>
      </c>
      <c r="I51" s="11">
        <f>IFERROR(F51/SQRT(F51^2+W51), "X")</f>
        <v>9.06724044784957E-2</v>
      </c>
      <c r="J51" s="39">
        <f>IFERROR(SQRT((1-I51^2)/W51), "X")</f>
        <v>3.2472210970260163E-3</v>
      </c>
      <c r="K51" s="39">
        <f t="shared" si="3"/>
        <v>307.95562424617623</v>
      </c>
      <c r="L51" s="39">
        <f t="shared" si="8"/>
        <v>8.7425183381469679E-2</v>
      </c>
      <c r="M51" s="39">
        <f t="shared" si="9"/>
        <v>9.391962557552172E-2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4"/>
        <v>94064.968280000001</v>
      </c>
      <c r="V51" s="9">
        <v>7</v>
      </c>
      <c r="W51" s="9">
        <f t="shared" si="0"/>
        <v>94056.968280000001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1">
        <v>1</v>
      </c>
      <c r="AJ51" s="9">
        <v>0</v>
      </c>
      <c r="AK51" s="9">
        <v>0</v>
      </c>
      <c r="AL51" s="31">
        <v>1</v>
      </c>
      <c r="AM51" s="21">
        <v>2008</v>
      </c>
      <c r="AN51" s="23"/>
      <c r="AO51" s="39">
        <v>0</v>
      </c>
      <c r="AP51" s="39">
        <v>0</v>
      </c>
      <c r="AQ51" s="39">
        <v>0</v>
      </c>
      <c r="AR51" s="59">
        <v>1</v>
      </c>
      <c r="AS51" s="39" t="s">
        <v>431</v>
      </c>
      <c r="AT51" s="59" t="s">
        <v>431</v>
      </c>
      <c r="AU51" s="57" t="s">
        <v>431</v>
      </c>
      <c r="AV51" s="18" t="s">
        <v>431</v>
      </c>
      <c r="AW51" s="53">
        <f t="shared" si="11"/>
        <v>0.46172000000000002</v>
      </c>
      <c r="AX51" s="54">
        <v>0.53827999999999998</v>
      </c>
      <c r="AY51">
        <v>0.52400000000000002</v>
      </c>
      <c r="AZ51" s="54">
        <v>0.47599999999999998</v>
      </c>
      <c r="BB51" s="18"/>
      <c r="BC51" t="s">
        <v>431</v>
      </c>
      <c r="BD51" s="18" t="s">
        <v>431</v>
      </c>
      <c r="BE51" s="18" t="s">
        <v>256</v>
      </c>
      <c r="BL51" s="18"/>
      <c r="BO51" s="18"/>
      <c r="BR51" s="25">
        <v>27.56</v>
      </c>
      <c r="BS51">
        <v>1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 s="18">
        <v>0</v>
      </c>
      <c r="CA51">
        <v>1</v>
      </c>
      <c r="CB51">
        <v>0</v>
      </c>
      <c r="CC51">
        <v>0</v>
      </c>
      <c r="CD51" s="18">
        <v>0</v>
      </c>
      <c r="CE51">
        <v>0</v>
      </c>
      <c r="CF51">
        <v>0</v>
      </c>
      <c r="CG51">
        <v>0</v>
      </c>
      <c r="CH51">
        <v>0</v>
      </c>
      <c r="CI51" s="18">
        <v>0</v>
      </c>
      <c r="CJ51">
        <v>0</v>
      </c>
      <c r="CK51">
        <v>0</v>
      </c>
      <c r="CL51">
        <v>1</v>
      </c>
      <c r="CM51">
        <v>1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 s="18">
        <v>0</v>
      </c>
      <c r="CZ51" s="43" t="s">
        <v>397</v>
      </c>
    </row>
    <row r="52" spans="1:104" x14ac:dyDescent="0.25">
      <c r="A52">
        <v>51</v>
      </c>
      <c r="B52">
        <v>2</v>
      </c>
      <c r="C52" s="25" t="s">
        <v>460</v>
      </c>
      <c r="D52" s="12">
        <v>10.408333018844186</v>
      </c>
      <c r="E52" s="14">
        <v>0.59016321240869107</v>
      </c>
      <c r="F52" s="7">
        <v>17.636363636363633</v>
      </c>
      <c r="G52" s="7">
        <f t="shared" si="6"/>
        <v>9.8181698064354954</v>
      </c>
      <c r="H52" s="16">
        <f t="shared" si="7"/>
        <v>10.998496231252876</v>
      </c>
      <c r="I52" s="11">
        <f>IFERROR(F52/SQRT(F52^2+W52), "X")</f>
        <v>5.7411203003737227E-2</v>
      </c>
      <c r="J52" s="39">
        <f>IFERROR(SQRT((1-I52^2)/W52), "X")</f>
        <v>3.2552743971191217E-3</v>
      </c>
      <c r="K52" s="39">
        <f t="shared" si="3"/>
        <v>307.19376556550435</v>
      </c>
      <c r="L52" s="39">
        <f t="shared" si="8"/>
        <v>5.4155928606618102E-2</v>
      </c>
      <c r="M52" s="39">
        <f t="shared" si="9"/>
        <v>6.0666477400856351E-2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4"/>
        <v>94064.968280000001</v>
      </c>
      <c r="V52" s="9">
        <v>7</v>
      </c>
      <c r="W52" s="9">
        <f t="shared" si="0"/>
        <v>94056.968280000001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1">
        <v>1</v>
      </c>
      <c r="AJ52" s="9">
        <v>0</v>
      </c>
      <c r="AK52" s="9">
        <v>0</v>
      </c>
      <c r="AL52" s="31">
        <v>1</v>
      </c>
      <c r="AM52" s="21">
        <v>2008</v>
      </c>
      <c r="AN52" s="23"/>
      <c r="AO52" s="39">
        <v>0</v>
      </c>
      <c r="AP52" s="39">
        <v>0</v>
      </c>
      <c r="AQ52" s="39">
        <v>0</v>
      </c>
      <c r="AR52" s="59">
        <v>1</v>
      </c>
      <c r="AS52" s="39" t="s">
        <v>431</v>
      </c>
      <c r="AT52" s="59" t="s">
        <v>431</v>
      </c>
      <c r="AU52" s="57" t="s">
        <v>431</v>
      </c>
      <c r="AV52" s="18" t="s">
        <v>431</v>
      </c>
      <c r="AW52" s="53">
        <f t="shared" si="11"/>
        <v>0.46172000000000002</v>
      </c>
      <c r="AX52" s="54">
        <v>0.53827999999999998</v>
      </c>
      <c r="AY52">
        <v>0.52400000000000002</v>
      </c>
      <c r="AZ52" s="54">
        <v>0.47599999999999998</v>
      </c>
      <c r="BB52" s="18"/>
      <c r="BC52" t="s">
        <v>431</v>
      </c>
      <c r="BD52" s="18" t="s">
        <v>431</v>
      </c>
      <c r="BE52" s="18" t="s">
        <v>256</v>
      </c>
      <c r="BL52" s="18"/>
      <c r="BO52" s="18"/>
      <c r="BR52" s="25">
        <v>27.56</v>
      </c>
      <c r="BS52">
        <v>1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 s="18">
        <v>0</v>
      </c>
      <c r="CA52">
        <v>1</v>
      </c>
      <c r="CB52">
        <v>0</v>
      </c>
      <c r="CC52">
        <v>0</v>
      </c>
      <c r="CD52" s="18">
        <v>0</v>
      </c>
      <c r="CE52">
        <v>0</v>
      </c>
      <c r="CF52">
        <v>0</v>
      </c>
      <c r="CG52">
        <v>0</v>
      </c>
      <c r="CH52">
        <v>0</v>
      </c>
      <c r="CI52" s="18">
        <v>0</v>
      </c>
      <c r="CJ52">
        <v>0</v>
      </c>
      <c r="CK52">
        <v>0</v>
      </c>
      <c r="CL52">
        <v>1</v>
      </c>
      <c r="CM52">
        <v>1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 s="18">
        <v>0</v>
      </c>
      <c r="CZ52" s="43" t="s">
        <v>397</v>
      </c>
    </row>
    <row r="53" spans="1:104" s="68" customFormat="1" x14ac:dyDescent="0.25">
      <c r="A53" s="68">
        <v>52</v>
      </c>
      <c r="B53" s="68">
        <v>2</v>
      </c>
      <c r="C53" s="69" t="s">
        <v>460</v>
      </c>
      <c r="D53" s="70">
        <v>3.0533842239060194</v>
      </c>
      <c r="E53" s="71">
        <v>0.32240702985343062</v>
      </c>
      <c r="F53" s="72">
        <v>9.4705882352941178</v>
      </c>
      <c r="G53" s="72">
        <f t="shared" si="6"/>
        <v>2.7309771940525889</v>
      </c>
      <c r="H53" s="73">
        <f t="shared" si="7"/>
        <v>3.3757912537594499</v>
      </c>
      <c r="I53" s="74">
        <f>IFERROR(F53/SQRT(F53^2+W53), "X")</f>
        <v>3.0865583763957854E-2</v>
      </c>
      <c r="J53" s="75">
        <f>IFERROR(SQRT((1-I53^2)/W53), "X")</f>
        <v>3.2590989067533141E-3</v>
      </c>
      <c r="K53" s="75">
        <f t="shared" si="3"/>
        <v>306.83327772834951</v>
      </c>
      <c r="L53" s="75">
        <f t="shared" si="8"/>
        <v>2.7606484857204541E-2</v>
      </c>
      <c r="M53" s="75">
        <f t="shared" si="9"/>
        <v>3.4124682670711171E-2</v>
      </c>
      <c r="N53" s="76">
        <v>1</v>
      </c>
      <c r="O53" s="77">
        <v>0</v>
      </c>
      <c r="P53" s="76">
        <v>0</v>
      </c>
      <c r="Q53" s="77">
        <v>0</v>
      </c>
      <c r="R53" s="77">
        <v>0</v>
      </c>
      <c r="S53" s="77">
        <v>1</v>
      </c>
      <c r="T53" s="77">
        <v>0</v>
      </c>
      <c r="U53" s="76">
        <f t="shared" si="14"/>
        <v>94064.968280000001</v>
      </c>
      <c r="V53" s="77">
        <v>7</v>
      </c>
      <c r="W53" s="77">
        <f t="shared" si="0"/>
        <v>94056.968280000001</v>
      </c>
      <c r="X53" s="77"/>
      <c r="Y53" s="72">
        <v>22</v>
      </c>
      <c r="Z53" s="72">
        <v>6.28</v>
      </c>
      <c r="AA53" s="77">
        <v>0</v>
      </c>
      <c r="AB53" s="77">
        <v>1</v>
      </c>
      <c r="AC53" s="77">
        <v>1</v>
      </c>
      <c r="AD53" s="77">
        <v>0</v>
      </c>
      <c r="AE53" s="77">
        <v>0</v>
      </c>
      <c r="AF53" s="77">
        <v>0</v>
      </c>
      <c r="AG53" s="76">
        <v>0</v>
      </c>
      <c r="AH53" s="77">
        <v>0</v>
      </c>
      <c r="AI53" s="78">
        <v>1</v>
      </c>
      <c r="AJ53" s="77">
        <v>0</v>
      </c>
      <c r="AK53" s="77">
        <v>0</v>
      </c>
      <c r="AL53" s="78">
        <v>1</v>
      </c>
      <c r="AM53" s="79">
        <v>2008</v>
      </c>
      <c r="AN53" s="80"/>
      <c r="AO53" s="75">
        <v>0</v>
      </c>
      <c r="AP53" s="75">
        <v>0</v>
      </c>
      <c r="AQ53" s="75">
        <v>0</v>
      </c>
      <c r="AR53" s="81">
        <v>1</v>
      </c>
      <c r="AS53" s="75" t="s">
        <v>431</v>
      </c>
      <c r="AT53" s="81" t="s">
        <v>431</v>
      </c>
      <c r="AU53" s="82" t="s">
        <v>431</v>
      </c>
      <c r="AV53" s="83" t="s">
        <v>431</v>
      </c>
      <c r="AW53" s="86">
        <f t="shared" si="11"/>
        <v>0.46172000000000002</v>
      </c>
      <c r="AX53" s="84">
        <v>0.53827999999999998</v>
      </c>
      <c r="AY53" s="68">
        <v>0.52400000000000002</v>
      </c>
      <c r="AZ53" s="84">
        <v>0.47599999999999998</v>
      </c>
      <c r="BB53" s="83"/>
      <c r="BC53" s="68" t="s">
        <v>431</v>
      </c>
      <c r="BD53" s="83" t="s">
        <v>431</v>
      </c>
      <c r="BE53" s="83" t="s">
        <v>256</v>
      </c>
      <c r="BL53" s="83"/>
      <c r="BO53" s="83"/>
      <c r="BR53" s="69">
        <v>27.56</v>
      </c>
      <c r="BS53" s="68">
        <v>1</v>
      </c>
      <c r="BT53" s="68">
        <v>0</v>
      </c>
      <c r="BU53" s="68">
        <v>0</v>
      </c>
      <c r="BV53" s="68">
        <v>0</v>
      </c>
      <c r="BW53" s="68">
        <v>0</v>
      </c>
      <c r="BX53" s="68">
        <v>0</v>
      </c>
      <c r="BY53" s="68">
        <v>0</v>
      </c>
      <c r="BZ53" s="83">
        <v>0</v>
      </c>
      <c r="CA53" s="68">
        <v>1</v>
      </c>
      <c r="CB53" s="68">
        <v>0</v>
      </c>
      <c r="CC53" s="68">
        <v>0</v>
      </c>
      <c r="CD53" s="83">
        <v>0</v>
      </c>
      <c r="CE53" s="68">
        <v>0</v>
      </c>
      <c r="CF53" s="68">
        <v>0</v>
      </c>
      <c r="CG53" s="68">
        <v>0</v>
      </c>
      <c r="CH53" s="68">
        <v>0</v>
      </c>
      <c r="CI53" s="83">
        <v>0</v>
      </c>
      <c r="CJ53" s="68">
        <v>0</v>
      </c>
      <c r="CK53" s="68">
        <v>0</v>
      </c>
      <c r="CL53" s="68">
        <v>1</v>
      </c>
      <c r="CM53" s="68">
        <v>1</v>
      </c>
      <c r="CN53" s="68">
        <v>0</v>
      </c>
      <c r="CO53" s="68">
        <v>0</v>
      </c>
      <c r="CP53" s="68">
        <v>0</v>
      </c>
      <c r="CQ53" s="68">
        <v>0</v>
      </c>
      <c r="CR53" s="68">
        <v>0</v>
      </c>
      <c r="CS53" s="68">
        <v>0</v>
      </c>
      <c r="CT53" s="83">
        <v>0</v>
      </c>
      <c r="CY53" s="69"/>
      <c r="CZ53" s="85" t="s">
        <v>397</v>
      </c>
    </row>
    <row r="54" spans="1:104" x14ac:dyDescent="0.25">
      <c r="A54">
        <v>53</v>
      </c>
      <c r="B54">
        <v>3</v>
      </c>
      <c r="C54" s="25" t="s">
        <v>462</v>
      </c>
      <c r="D54" s="12">
        <v>7.75</v>
      </c>
      <c r="E54" s="14">
        <f>D54/F54</f>
        <v>0.59237178017274328</v>
      </c>
      <c r="F54" s="7">
        <v>13.083</v>
      </c>
      <c r="G54" s="7">
        <f t="shared" si="6"/>
        <v>7.1576282198272567</v>
      </c>
      <c r="H54" s="16">
        <f t="shared" si="7"/>
        <v>8.3423717801727442</v>
      </c>
      <c r="I54" s="11">
        <f>IFERROR(F54/SQRT(F54^2+W54), "X")</f>
        <v>0.33914218547776914</v>
      </c>
      <c r="J54" s="39">
        <f>IFERROR(SQRT((1-I54^2)/W54), "X")</f>
        <v>2.5922356147502035E-2</v>
      </c>
      <c r="K54" s="39">
        <f t="shared" ref="K54:K63" si="15">IFERROR(1/J54, "X")</f>
        <v>38.576740258865833</v>
      </c>
      <c r="L54" s="39">
        <f t="shared" ref="L54:L63" si="16">IFERROR(I54-J54, "X")</f>
        <v>0.3132198293302671</v>
      </c>
      <c r="M54" s="39">
        <f t="shared" ref="M54:M63" si="17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0"/>
        <v>1317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1">
        <v>0</v>
      </c>
      <c r="AJ54" s="9">
        <v>1</v>
      </c>
      <c r="AK54" s="9">
        <v>0</v>
      </c>
      <c r="AL54" s="31">
        <v>0</v>
      </c>
      <c r="AM54" s="21">
        <v>1997</v>
      </c>
      <c r="AN54" s="23"/>
      <c r="AO54" s="39">
        <v>0</v>
      </c>
      <c r="AP54" s="39">
        <v>0</v>
      </c>
      <c r="AQ54" s="39">
        <v>0</v>
      </c>
      <c r="AR54" s="59">
        <v>1</v>
      </c>
      <c r="AS54" s="39">
        <v>0.72460000000000002</v>
      </c>
      <c r="AT54" s="59">
        <f>1-AS54</f>
        <v>0.27539999999999998</v>
      </c>
      <c r="AU54" s="57">
        <v>1</v>
      </c>
      <c r="AV54" s="18">
        <v>0</v>
      </c>
      <c r="AW54" s="53">
        <f t="shared" si="11"/>
        <v>0.52160000000000006</v>
      </c>
      <c r="AX54" s="54">
        <v>0.47839999999999999</v>
      </c>
      <c r="AY54">
        <f t="shared" ref="AY54:AY63" si="18">1-AZ54</f>
        <v>0.1552</v>
      </c>
      <c r="AZ54" s="54">
        <v>0.8448</v>
      </c>
      <c r="BB54" s="18"/>
      <c r="BC54" t="s">
        <v>431</v>
      </c>
      <c r="BD54" s="18" t="s">
        <v>431</v>
      </c>
      <c r="BE54" s="18" t="s">
        <v>260</v>
      </c>
      <c r="BL54" s="18"/>
      <c r="BO54" s="18"/>
      <c r="BR54" s="25" t="s">
        <v>431</v>
      </c>
      <c r="BS54">
        <v>1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 s="18">
        <v>0</v>
      </c>
      <c r="CA54">
        <v>0</v>
      </c>
      <c r="CB54">
        <v>0</v>
      </c>
      <c r="CC54">
        <v>1</v>
      </c>
      <c r="CD54" s="18">
        <v>0</v>
      </c>
      <c r="CE54">
        <v>0</v>
      </c>
      <c r="CF54">
        <v>0</v>
      </c>
      <c r="CG54">
        <v>0</v>
      </c>
      <c r="CH54">
        <v>0</v>
      </c>
      <c r="CI54" s="18">
        <v>0</v>
      </c>
      <c r="CJ54">
        <v>0</v>
      </c>
      <c r="CK54">
        <v>0</v>
      </c>
      <c r="CL54">
        <v>1</v>
      </c>
      <c r="CM54">
        <v>1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 s="18">
        <v>0</v>
      </c>
      <c r="CZ54" s="43" t="s">
        <v>397</v>
      </c>
    </row>
    <row r="55" spans="1:104" x14ac:dyDescent="0.25">
      <c r="A55">
        <v>54</v>
      </c>
      <c r="B55">
        <v>3</v>
      </c>
      <c r="C55" s="25" t="s">
        <v>462</v>
      </c>
      <c r="D55" s="12">
        <v>13.07</v>
      </c>
      <c r="E55" s="14">
        <f t="shared" ref="E55:E63" si="19">D55/F55</f>
        <v>1.8607630979498861</v>
      </c>
      <c r="F55" s="7">
        <v>7.024</v>
      </c>
      <c r="G55" s="7">
        <f t="shared" ref="G55:G63" si="20">D55-E55</f>
        <v>11.209236902050113</v>
      </c>
      <c r="H55" s="16">
        <f t="shared" ref="H55:H63" si="21">D55+E55</f>
        <v>14.930763097949887</v>
      </c>
      <c r="I55" s="11">
        <f>IFERROR(F55/SQRT(F55^2+W55), "X")</f>
        <v>0.19002277488018446</v>
      </c>
      <c r="J55" s="39">
        <f>IFERROR(SQRT((1-I55^2)/W55), "X")</f>
        <v>2.7053356332600295E-2</v>
      </c>
      <c r="K55" s="39">
        <f t="shared" si="15"/>
        <v>36.963990260793004</v>
      </c>
      <c r="L55" s="39">
        <f t="shared" si="16"/>
        <v>0.16296941854758418</v>
      </c>
      <c r="M55" s="39">
        <f t="shared" si="17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0"/>
        <v>1317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1">
        <v>0</v>
      </c>
      <c r="AJ55" s="9">
        <v>1</v>
      </c>
      <c r="AK55" s="9">
        <v>0</v>
      </c>
      <c r="AL55" s="31">
        <v>0</v>
      </c>
      <c r="AM55" s="21">
        <v>1997</v>
      </c>
      <c r="AN55" s="23"/>
      <c r="AO55" s="39">
        <v>0</v>
      </c>
      <c r="AP55" s="39">
        <v>0</v>
      </c>
      <c r="AQ55" s="39">
        <v>0</v>
      </c>
      <c r="AR55" s="59">
        <v>1</v>
      </c>
      <c r="AS55" s="39">
        <v>0.72460000000000002</v>
      </c>
      <c r="AT55" s="59">
        <f t="shared" ref="AT55:AT63" si="22">1-AS55</f>
        <v>0.27539999999999998</v>
      </c>
      <c r="AU55" s="57">
        <v>1</v>
      </c>
      <c r="AV55" s="18">
        <v>0</v>
      </c>
      <c r="AW55" s="53">
        <f t="shared" ref="AW55:AW63" si="23">1-AX55</f>
        <v>0.52160000000000006</v>
      </c>
      <c r="AX55" s="54">
        <v>0.47839999999999999</v>
      </c>
      <c r="AY55">
        <f t="shared" si="18"/>
        <v>0.1552</v>
      </c>
      <c r="AZ55" s="54">
        <v>0.8448</v>
      </c>
      <c r="BB55" s="18"/>
      <c r="BC55" t="s">
        <v>431</v>
      </c>
      <c r="BD55" s="18" t="s">
        <v>431</v>
      </c>
      <c r="BE55" s="18" t="s">
        <v>260</v>
      </c>
      <c r="BL55" s="18"/>
      <c r="BO55" s="18"/>
      <c r="BR55" s="25" t="s">
        <v>431</v>
      </c>
      <c r="BS55">
        <v>0</v>
      </c>
      <c r="BT55">
        <v>0</v>
      </c>
      <c r="BU55">
        <v>0</v>
      </c>
      <c r="BV55">
        <v>0</v>
      </c>
      <c r="BW55">
        <v>1</v>
      </c>
      <c r="BX55">
        <v>0</v>
      </c>
      <c r="BY55">
        <v>0</v>
      </c>
      <c r="BZ55" s="18">
        <v>0</v>
      </c>
      <c r="CA55">
        <v>0</v>
      </c>
      <c r="CB55">
        <v>0</v>
      </c>
      <c r="CC55">
        <v>1</v>
      </c>
      <c r="CD55" s="18">
        <v>0</v>
      </c>
      <c r="CE55">
        <v>1</v>
      </c>
      <c r="CF55">
        <v>0</v>
      </c>
      <c r="CG55">
        <v>0</v>
      </c>
      <c r="CH55">
        <v>0</v>
      </c>
      <c r="CI55" s="18">
        <v>0</v>
      </c>
      <c r="CJ55">
        <v>0</v>
      </c>
      <c r="CK55">
        <v>0</v>
      </c>
      <c r="CL55">
        <v>1</v>
      </c>
      <c r="CM55">
        <v>1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 s="18">
        <v>0</v>
      </c>
      <c r="CZ55" s="43" t="s">
        <v>397</v>
      </c>
    </row>
    <row r="56" spans="1:104" x14ac:dyDescent="0.25">
      <c r="A56">
        <v>55</v>
      </c>
      <c r="B56">
        <v>3</v>
      </c>
      <c r="C56" s="25" t="s">
        <v>462</v>
      </c>
      <c r="D56" s="12">
        <v>7.2</v>
      </c>
      <c r="E56" s="14">
        <f t="shared" si="19"/>
        <v>0.59990001666388937</v>
      </c>
      <c r="F56" s="7">
        <v>12.002000000000001</v>
      </c>
      <c r="G56" s="7">
        <f t="shared" si="20"/>
        <v>6.6000999833361105</v>
      </c>
      <c r="H56" s="16">
        <f t="shared" si="21"/>
        <v>7.7999000166638899</v>
      </c>
      <c r="I56" s="11">
        <f>IFERROR(F56/SQRT(F56^2+W56), "X")</f>
        <v>0.31507412029987036</v>
      </c>
      <c r="J56" s="39">
        <f>IFERROR(SQRT((1-I56^2)/W56), "X")</f>
        <v>2.6251801391423957E-2</v>
      </c>
      <c r="K56" s="39">
        <f t="shared" si="15"/>
        <v>38.092624010430157</v>
      </c>
      <c r="L56" s="39">
        <f t="shared" si="16"/>
        <v>0.2888223189084464</v>
      </c>
      <c r="M56" s="39">
        <f t="shared" si="17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0"/>
        <v>1307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1">
        <v>0</v>
      </c>
      <c r="AJ56" s="9">
        <v>1</v>
      </c>
      <c r="AK56" s="9">
        <v>0</v>
      </c>
      <c r="AL56" s="31">
        <v>0</v>
      </c>
      <c r="AM56" s="21">
        <v>1997</v>
      </c>
      <c r="AN56" s="23"/>
      <c r="AO56" s="39">
        <v>0</v>
      </c>
      <c r="AP56" s="39">
        <v>0</v>
      </c>
      <c r="AQ56" s="39">
        <v>0</v>
      </c>
      <c r="AR56" s="59">
        <v>1</v>
      </c>
      <c r="AS56" s="39">
        <v>0.72460000000000002</v>
      </c>
      <c r="AT56" s="59">
        <f t="shared" si="22"/>
        <v>0.27539999999999998</v>
      </c>
      <c r="AU56" s="57">
        <v>1</v>
      </c>
      <c r="AV56" s="18">
        <v>0</v>
      </c>
      <c r="AW56" s="53">
        <f t="shared" si="23"/>
        <v>0.52160000000000006</v>
      </c>
      <c r="AX56" s="54">
        <v>0.47839999999999999</v>
      </c>
      <c r="AY56">
        <f t="shared" si="18"/>
        <v>0.1552</v>
      </c>
      <c r="AZ56" s="54">
        <v>0.8448</v>
      </c>
      <c r="BB56" s="18"/>
      <c r="BC56" t="s">
        <v>431</v>
      </c>
      <c r="BD56" s="18" t="s">
        <v>431</v>
      </c>
      <c r="BE56" s="18" t="s">
        <v>260</v>
      </c>
      <c r="BL56" s="18"/>
      <c r="BO56" s="18"/>
      <c r="BR56" s="25" t="s">
        <v>431</v>
      </c>
      <c r="BS56">
        <v>1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 s="18">
        <v>0</v>
      </c>
      <c r="CA56">
        <v>0</v>
      </c>
      <c r="CB56">
        <v>0</v>
      </c>
      <c r="CC56">
        <v>1</v>
      </c>
      <c r="CD56" s="18">
        <v>0</v>
      </c>
      <c r="CE56">
        <v>0</v>
      </c>
      <c r="CF56">
        <v>0</v>
      </c>
      <c r="CG56">
        <v>0</v>
      </c>
      <c r="CH56">
        <v>0</v>
      </c>
      <c r="CI56" s="18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 s="18">
        <v>1</v>
      </c>
      <c r="CZ56" s="43" t="s">
        <v>397</v>
      </c>
    </row>
    <row r="57" spans="1:104" x14ac:dyDescent="0.25">
      <c r="A57">
        <v>56</v>
      </c>
      <c r="B57">
        <v>3</v>
      </c>
      <c r="C57" s="25" t="s">
        <v>462</v>
      </c>
      <c r="D57" s="12">
        <v>12.06</v>
      </c>
      <c r="E57" s="14">
        <f t="shared" si="19"/>
        <v>1.8116268589454709</v>
      </c>
      <c r="F57" s="7">
        <v>6.657</v>
      </c>
      <c r="G57" s="7">
        <f t="shared" si="20"/>
        <v>10.248373141054529</v>
      </c>
      <c r="H57" s="16">
        <f t="shared" si="21"/>
        <v>13.871626858945472</v>
      </c>
      <c r="I57" s="11">
        <f>IFERROR(F57/SQRT(F57^2+W57), "X")</f>
        <v>0.18109237057577759</v>
      </c>
      <c r="J57" s="39">
        <f>IFERROR(SQRT((1-I57^2)/W57), "X")</f>
        <v>2.7203300371905898E-2</v>
      </c>
      <c r="K57" s="39">
        <f t="shared" si="15"/>
        <v>36.760245497003964</v>
      </c>
      <c r="L57" s="39">
        <f t="shared" si="16"/>
        <v>0.15388907020387169</v>
      </c>
      <c r="M57" s="39">
        <f t="shared" si="17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0"/>
        <v>1307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1">
        <v>0</v>
      </c>
      <c r="AJ57" s="9">
        <v>1</v>
      </c>
      <c r="AK57" s="9">
        <v>0</v>
      </c>
      <c r="AL57" s="31">
        <v>0</v>
      </c>
      <c r="AM57" s="21">
        <v>1997</v>
      </c>
      <c r="AN57" s="23"/>
      <c r="AO57" s="39">
        <v>0</v>
      </c>
      <c r="AP57" s="39">
        <v>0</v>
      </c>
      <c r="AQ57" s="39">
        <v>0</v>
      </c>
      <c r="AR57" s="59">
        <v>1</v>
      </c>
      <c r="AS57" s="39">
        <v>0.72460000000000002</v>
      </c>
      <c r="AT57" s="59">
        <f t="shared" si="22"/>
        <v>0.27539999999999998</v>
      </c>
      <c r="AU57" s="57">
        <v>1</v>
      </c>
      <c r="AV57" s="18">
        <v>0</v>
      </c>
      <c r="AW57" s="53">
        <f t="shared" si="23"/>
        <v>0.52160000000000006</v>
      </c>
      <c r="AX57" s="54">
        <v>0.47839999999999999</v>
      </c>
      <c r="AY57">
        <f t="shared" si="18"/>
        <v>0.1552</v>
      </c>
      <c r="AZ57" s="54">
        <v>0.8448</v>
      </c>
      <c r="BB57" s="18"/>
      <c r="BC57" t="s">
        <v>431</v>
      </c>
      <c r="BD57" s="18" t="s">
        <v>431</v>
      </c>
      <c r="BE57" s="18" t="s">
        <v>260</v>
      </c>
      <c r="BL57" s="18"/>
      <c r="BO57" s="18"/>
      <c r="BR57" s="25" t="s">
        <v>431</v>
      </c>
      <c r="BS57">
        <v>0</v>
      </c>
      <c r="BT57">
        <v>0</v>
      </c>
      <c r="BU57">
        <v>0</v>
      </c>
      <c r="BV57">
        <v>0</v>
      </c>
      <c r="BW57">
        <v>1</v>
      </c>
      <c r="BX57">
        <v>0</v>
      </c>
      <c r="BY57">
        <v>0</v>
      </c>
      <c r="BZ57" s="18">
        <v>0</v>
      </c>
      <c r="CA57">
        <v>0</v>
      </c>
      <c r="CB57">
        <v>0</v>
      </c>
      <c r="CC57">
        <v>1</v>
      </c>
      <c r="CD57" s="18">
        <v>0</v>
      </c>
      <c r="CE57">
        <v>1</v>
      </c>
      <c r="CF57">
        <v>0</v>
      </c>
      <c r="CG57">
        <v>0</v>
      </c>
      <c r="CH57">
        <v>0</v>
      </c>
      <c r="CI57" s="18">
        <v>0</v>
      </c>
      <c r="CJ57">
        <v>0</v>
      </c>
      <c r="CK57">
        <v>0</v>
      </c>
      <c r="CL57">
        <v>1</v>
      </c>
      <c r="CM57">
        <v>1</v>
      </c>
      <c r="CN57">
        <v>0</v>
      </c>
      <c r="CO57">
        <v>0</v>
      </c>
      <c r="CP57">
        <v>0</v>
      </c>
      <c r="CQ57">
        <v>1</v>
      </c>
      <c r="CR57">
        <v>1</v>
      </c>
      <c r="CS57">
        <v>0</v>
      </c>
      <c r="CT57" s="18">
        <v>1</v>
      </c>
      <c r="CZ57" s="43" t="s">
        <v>397</v>
      </c>
    </row>
    <row r="58" spans="1:104" x14ac:dyDescent="0.25">
      <c r="A58">
        <v>57</v>
      </c>
      <c r="B58">
        <v>3</v>
      </c>
      <c r="C58" s="25" t="s">
        <v>462</v>
      </c>
      <c r="D58" s="12">
        <v>7.87</v>
      </c>
      <c r="E58" s="14">
        <f t="shared" si="19"/>
        <v>0.58240213128098872</v>
      </c>
      <c r="F58" s="7">
        <v>13.513</v>
      </c>
      <c r="G58" s="7">
        <f t="shared" si="20"/>
        <v>7.2875978687190113</v>
      </c>
      <c r="H58" s="16">
        <f t="shared" si="21"/>
        <v>8.4524021312809889</v>
      </c>
      <c r="I58" s="11">
        <f>IFERROR(F58/SQRT(F58^2+W58), "X")</f>
        <v>0.34906695957381573</v>
      </c>
      <c r="J58" s="39">
        <f>IFERROR(SQRT((1-I58^2)/W58), "X")</f>
        <v>2.5831936622053998E-2</v>
      </c>
      <c r="K58" s="39">
        <f t="shared" si="15"/>
        <v>38.711770419344042</v>
      </c>
      <c r="L58" s="39">
        <f t="shared" si="16"/>
        <v>0.32323502295176171</v>
      </c>
      <c r="M58" s="39">
        <f t="shared" si="17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4">U58-V58-1</f>
        <v>1316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1">
        <v>0</v>
      </c>
      <c r="AJ58" s="9">
        <v>1</v>
      </c>
      <c r="AK58" s="9">
        <v>0</v>
      </c>
      <c r="AL58" s="31">
        <v>0</v>
      </c>
      <c r="AM58" s="21">
        <v>1997</v>
      </c>
      <c r="AN58" s="23"/>
      <c r="AO58" s="39">
        <v>0</v>
      </c>
      <c r="AP58" s="39">
        <v>0</v>
      </c>
      <c r="AQ58" s="39">
        <v>0</v>
      </c>
      <c r="AR58" s="59">
        <v>1</v>
      </c>
      <c r="AS58" s="39">
        <v>0.72460000000000002</v>
      </c>
      <c r="AT58" s="59">
        <f t="shared" si="22"/>
        <v>0.27539999999999998</v>
      </c>
      <c r="AU58" s="57">
        <v>1</v>
      </c>
      <c r="AV58" s="18">
        <v>0</v>
      </c>
      <c r="AW58" s="53">
        <f t="shared" si="23"/>
        <v>0.52160000000000006</v>
      </c>
      <c r="AX58" s="54">
        <v>0.47839999999999999</v>
      </c>
      <c r="AY58">
        <f t="shared" si="18"/>
        <v>0.1552</v>
      </c>
      <c r="AZ58" s="54">
        <v>0.8448</v>
      </c>
      <c r="BB58" s="18"/>
      <c r="BC58" t="s">
        <v>431</v>
      </c>
      <c r="BD58" s="18" t="s">
        <v>431</v>
      </c>
      <c r="BE58" s="18" t="s">
        <v>260</v>
      </c>
      <c r="BL58" s="18"/>
      <c r="BO58" s="18"/>
      <c r="BR58" s="25" t="s">
        <v>431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 s="18">
        <v>0</v>
      </c>
      <c r="CA58">
        <v>0</v>
      </c>
      <c r="CB58">
        <v>0</v>
      </c>
      <c r="CC58">
        <v>0</v>
      </c>
      <c r="CD58" s="18">
        <v>0</v>
      </c>
      <c r="CE58">
        <v>0</v>
      </c>
      <c r="CF58">
        <v>0</v>
      </c>
      <c r="CG58">
        <v>0</v>
      </c>
      <c r="CH58">
        <v>0</v>
      </c>
      <c r="CI58" s="18">
        <v>0</v>
      </c>
      <c r="CJ58">
        <v>0</v>
      </c>
      <c r="CK58">
        <v>0</v>
      </c>
      <c r="CL58">
        <v>1</v>
      </c>
      <c r="CM58">
        <v>1</v>
      </c>
      <c r="CN58">
        <v>0</v>
      </c>
      <c r="CO58">
        <v>0</v>
      </c>
      <c r="CP58">
        <v>1</v>
      </c>
      <c r="CQ58">
        <v>1</v>
      </c>
      <c r="CR58">
        <v>1</v>
      </c>
      <c r="CS58">
        <v>0</v>
      </c>
      <c r="CT58" s="18">
        <v>1</v>
      </c>
      <c r="CZ58" s="43" t="s">
        <v>397</v>
      </c>
    </row>
    <row r="59" spans="1:104" x14ac:dyDescent="0.25">
      <c r="A59">
        <v>58</v>
      </c>
      <c r="B59">
        <v>3</v>
      </c>
      <c r="C59" s="25" t="s">
        <v>462</v>
      </c>
      <c r="D59" s="12">
        <v>7.27</v>
      </c>
      <c r="E59" s="14">
        <f t="shared" si="19"/>
        <v>0.59187494911666527</v>
      </c>
      <c r="F59" s="7">
        <v>12.282999999999999</v>
      </c>
      <c r="G59" s="7">
        <f t="shared" si="20"/>
        <v>6.6781250508833345</v>
      </c>
      <c r="H59" s="16">
        <f t="shared" si="21"/>
        <v>7.8618749491166646</v>
      </c>
      <c r="I59" s="11">
        <f>IFERROR(F59/SQRT(F59^2+W59), "X")</f>
        <v>0.32180570593240293</v>
      </c>
      <c r="J59" s="39">
        <f>IFERROR(SQRT((1-I59^2)/W59), "X")</f>
        <v>2.6199275904290723E-2</v>
      </c>
      <c r="K59" s="39">
        <f t="shared" si="15"/>
        <v>38.168993816971387</v>
      </c>
      <c r="L59" s="39">
        <f t="shared" si="16"/>
        <v>0.29560643002811221</v>
      </c>
      <c r="M59" s="39">
        <f t="shared" si="17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4"/>
        <v>1306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1">
        <v>0</v>
      </c>
      <c r="AJ59" s="9">
        <v>1</v>
      </c>
      <c r="AK59" s="9">
        <v>0</v>
      </c>
      <c r="AL59" s="31">
        <v>0</v>
      </c>
      <c r="AM59" s="21">
        <v>1997</v>
      </c>
      <c r="AN59" s="23"/>
      <c r="AO59" s="39">
        <v>0</v>
      </c>
      <c r="AP59" s="39">
        <v>0</v>
      </c>
      <c r="AQ59" s="39">
        <v>0</v>
      </c>
      <c r="AR59" s="59">
        <v>1</v>
      </c>
      <c r="AS59" s="39">
        <v>0.72460000000000002</v>
      </c>
      <c r="AT59" s="59">
        <f t="shared" si="22"/>
        <v>0.27539999999999998</v>
      </c>
      <c r="AU59" s="57">
        <v>1</v>
      </c>
      <c r="AV59" s="18">
        <v>0</v>
      </c>
      <c r="AW59" s="53">
        <f t="shared" si="23"/>
        <v>0.52160000000000006</v>
      </c>
      <c r="AX59" s="54">
        <v>0.47839999999999999</v>
      </c>
      <c r="AY59">
        <f t="shared" si="18"/>
        <v>0.1552</v>
      </c>
      <c r="AZ59" s="54">
        <v>0.8448</v>
      </c>
      <c r="BB59" s="18"/>
      <c r="BC59" t="s">
        <v>431</v>
      </c>
      <c r="BD59" s="18" t="s">
        <v>431</v>
      </c>
      <c r="BE59" s="18" t="s">
        <v>260</v>
      </c>
      <c r="BL59" s="18"/>
      <c r="BO59" s="18"/>
      <c r="BR59" s="25" t="s">
        <v>431</v>
      </c>
      <c r="BS59">
        <v>1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 s="18">
        <v>0</v>
      </c>
      <c r="CA59">
        <v>0</v>
      </c>
      <c r="CB59">
        <v>0</v>
      </c>
      <c r="CC59">
        <v>0</v>
      </c>
      <c r="CD59" s="18">
        <v>0</v>
      </c>
      <c r="CE59">
        <v>0</v>
      </c>
      <c r="CF59">
        <v>0</v>
      </c>
      <c r="CG59">
        <v>0</v>
      </c>
      <c r="CH59">
        <v>0</v>
      </c>
      <c r="CI59" s="18">
        <v>0</v>
      </c>
      <c r="CJ59">
        <v>0</v>
      </c>
      <c r="CK59">
        <v>0</v>
      </c>
      <c r="CL59">
        <v>1</v>
      </c>
      <c r="CM59">
        <v>1</v>
      </c>
      <c r="CN59">
        <v>0</v>
      </c>
      <c r="CO59">
        <v>0</v>
      </c>
      <c r="CP59">
        <v>1</v>
      </c>
      <c r="CQ59">
        <v>1</v>
      </c>
      <c r="CR59">
        <v>1</v>
      </c>
      <c r="CS59">
        <v>0</v>
      </c>
      <c r="CT59" s="18">
        <v>1</v>
      </c>
      <c r="CZ59" s="43" t="s">
        <v>397</v>
      </c>
    </row>
    <row r="60" spans="1:104" x14ac:dyDescent="0.25">
      <c r="A60">
        <v>59</v>
      </c>
      <c r="B60">
        <v>3</v>
      </c>
      <c r="C60" s="25" t="s">
        <v>462</v>
      </c>
      <c r="D60" s="12">
        <v>7.7720000000000002</v>
      </c>
      <c r="E60" s="14">
        <f t="shared" si="19"/>
        <v>0.60047902341033765</v>
      </c>
      <c r="F60" s="7">
        <v>12.943</v>
      </c>
      <c r="G60" s="7">
        <f t="shared" si="20"/>
        <v>7.1715209765896626</v>
      </c>
      <c r="H60" s="16">
        <f t="shared" si="21"/>
        <v>8.3724790234103388</v>
      </c>
      <c r="I60" s="11">
        <f>IFERROR(F60/SQRT(F60^2+W60), "X")</f>
        <v>0.33603774798577535</v>
      </c>
      <c r="J60" s="39">
        <f>IFERROR(SQRT((1-I60^2)/W60), "X")</f>
        <v>2.5962894845536221E-2</v>
      </c>
      <c r="K60" s="39">
        <f t="shared" si="15"/>
        <v>38.516506188905552</v>
      </c>
      <c r="L60" s="39">
        <f t="shared" si="16"/>
        <v>0.31007485314023914</v>
      </c>
      <c r="M60" s="39">
        <f t="shared" si="17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4"/>
        <v>1316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1">
        <v>0</v>
      </c>
      <c r="AJ60" s="9">
        <v>1</v>
      </c>
      <c r="AK60" s="9">
        <v>0</v>
      </c>
      <c r="AL60" s="31">
        <v>0</v>
      </c>
      <c r="AM60" s="21">
        <v>1997</v>
      </c>
      <c r="AN60" s="23"/>
      <c r="AO60" s="39">
        <v>0</v>
      </c>
      <c r="AP60" s="39">
        <v>0</v>
      </c>
      <c r="AQ60" s="39">
        <v>0</v>
      </c>
      <c r="AR60" s="59">
        <v>1</v>
      </c>
      <c r="AS60" s="39">
        <v>0.72460000000000002</v>
      </c>
      <c r="AT60" s="59">
        <f t="shared" si="22"/>
        <v>0.27539999999999998</v>
      </c>
      <c r="AU60" s="57">
        <v>1</v>
      </c>
      <c r="AV60" s="18">
        <v>0</v>
      </c>
      <c r="AW60" s="53">
        <f t="shared" si="23"/>
        <v>0.52160000000000006</v>
      </c>
      <c r="AX60" s="54">
        <v>0.47839999999999999</v>
      </c>
      <c r="AY60">
        <f t="shared" si="18"/>
        <v>0.1552</v>
      </c>
      <c r="AZ60" s="54">
        <v>0.8448</v>
      </c>
      <c r="BB60" s="18"/>
      <c r="BC60" t="s">
        <v>431</v>
      </c>
      <c r="BD60" s="18" t="s">
        <v>431</v>
      </c>
      <c r="BE60" s="18" t="s">
        <v>260</v>
      </c>
      <c r="BL60" s="18"/>
      <c r="BO60" s="18"/>
      <c r="BR60" s="25" t="s">
        <v>431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 s="18">
        <v>0</v>
      </c>
      <c r="CA60">
        <v>0</v>
      </c>
      <c r="CB60">
        <v>1</v>
      </c>
      <c r="CC60">
        <v>0</v>
      </c>
      <c r="CD60" s="18">
        <v>0</v>
      </c>
      <c r="CE60">
        <v>0</v>
      </c>
      <c r="CF60">
        <v>0</v>
      </c>
      <c r="CG60">
        <v>0</v>
      </c>
      <c r="CH60">
        <v>0</v>
      </c>
      <c r="CI60" s="18">
        <v>0</v>
      </c>
      <c r="CJ60">
        <v>0</v>
      </c>
      <c r="CK60">
        <v>0</v>
      </c>
      <c r="CL60">
        <v>1</v>
      </c>
      <c r="CM60">
        <v>1</v>
      </c>
      <c r="CN60">
        <v>0</v>
      </c>
      <c r="CO60">
        <v>0</v>
      </c>
      <c r="CP60">
        <v>0</v>
      </c>
      <c r="CQ60">
        <v>1</v>
      </c>
      <c r="CR60">
        <v>1</v>
      </c>
      <c r="CS60">
        <v>0</v>
      </c>
      <c r="CT60" s="18">
        <v>1</v>
      </c>
      <c r="CZ60" s="43" t="s">
        <v>397</v>
      </c>
    </row>
    <row r="61" spans="1:104" x14ac:dyDescent="0.25">
      <c r="A61">
        <v>60</v>
      </c>
      <c r="B61">
        <v>3</v>
      </c>
      <c r="C61" s="25" t="s">
        <v>462</v>
      </c>
      <c r="D61" s="12">
        <v>12.96</v>
      </c>
      <c r="E61" s="14">
        <f t="shared" si="19"/>
        <v>1.8861883277543299</v>
      </c>
      <c r="F61" s="7">
        <v>6.8710000000000004</v>
      </c>
      <c r="G61" s="7">
        <f t="shared" si="20"/>
        <v>11.073811672245672</v>
      </c>
      <c r="H61" s="16">
        <f t="shared" si="21"/>
        <v>14.84618832775433</v>
      </c>
      <c r="I61" s="11">
        <f>IFERROR(F61/SQRT(F61^2+W61), "X")</f>
        <v>0.18678295696006994</v>
      </c>
      <c r="J61" s="39">
        <f>IFERROR(SQRT((1-I61^2)/W61), "X")</f>
        <v>2.7184246392092843E-2</v>
      </c>
      <c r="K61" s="39">
        <f t="shared" si="15"/>
        <v>36.786011485345895</v>
      </c>
      <c r="L61" s="39">
        <f t="shared" si="16"/>
        <v>0.15959871056797709</v>
      </c>
      <c r="M61" s="39">
        <f t="shared" si="17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4"/>
        <v>1306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1">
        <v>0</v>
      </c>
      <c r="AJ61" s="9">
        <v>1</v>
      </c>
      <c r="AK61" s="9">
        <v>0</v>
      </c>
      <c r="AL61" s="31">
        <v>0</v>
      </c>
      <c r="AM61" s="21">
        <v>1997</v>
      </c>
      <c r="AN61" s="23"/>
      <c r="AO61" s="39">
        <v>0</v>
      </c>
      <c r="AP61" s="39">
        <v>0</v>
      </c>
      <c r="AQ61" s="39">
        <v>0</v>
      </c>
      <c r="AR61" s="59">
        <v>1</v>
      </c>
      <c r="AS61" s="39">
        <v>0.72460000000000002</v>
      </c>
      <c r="AT61" s="59">
        <f t="shared" si="22"/>
        <v>0.27539999999999998</v>
      </c>
      <c r="AU61" s="57">
        <v>1</v>
      </c>
      <c r="AV61" s="18">
        <v>0</v>
      </c>
      <c r="AW61" s="53">
        <f t="shared" si="23"/>
        <v>0.52160000000000006</v>
      </c>
      <c r="AX61" s="54">
        <v>0.47839999999999999</v>
      </c>
      <c r="AY61">
        <f t="shared" si="18"/>
        <v>0.1552</v>
      </c>
      <c r="AZ61" s="54">
        <v>0.8448</v>
      </c>
      <c r="BB61" s="18"/>
      <c r="BC61" t="s">
        <v>431</v>
      </c>
      <c r="BD61" s="18" t="s">
        <v>431</v>
      </c>
      <c r="BE61" s="18" t="s">
        <v>260</v>
      </c>
      <c r="BL61" s="18"/>
      <c r="BO61" s="18"/>
      <c r="BR61" s="25" t="s">
        <v>431</v>
      </c>
      <c r="BS61">
        <v>0</v>
      </c>
      <c r="BT61">
        <v>0</v>
      </c>
      <c r="BU61">
        <v>0</v>
      </c>
      <c r="BV61">
        <v>0</v>
      </c>
      <c r="BW61">
        <v>1</v>
      </c>
      <c r="BX61">
        <v>0</v>
      </c>
      <c r="BY61">
        <v>0</v>
      </c>
      <c r="BZ61" s="18">
        <v>0</v>
      </c>
      <c r="CA61">
        <v>0</v>
      </c>
      <c r="CB61">
        <v>1</v>
      </c>
      <c r="CC61">
        <v>0</v>
      </c>
      <c r="CD61" s="18">
        <v>0</v>
      </c>
      <c r="CE61">
        <v>1</v>
      </c>
      <c r="CF61">
        <v>0</v>
      </c>
      <c r="CG61">
        <v>0</v>
      </c>
      <c r="CH61">
        <v>0</v>
      </c>
      <c r="CI61" s="18">
        <v>0</v>
      </c>
      <c r="CJ61">
        <v>0</v>
      </c>
      <c r="CK61">
        <v>0</v>
      </c>
      <c r="CL61">
        <v>1</v>
      </c>
      <c r="CM61">
        <v>1</v>
      </c>
      <c r="CN61">
        <v>0</v>
      </c>
      <c r="CO61">
        <v>0</v>
      </c>
      <c r="CP61">
        <v>0</v>
      </c>
      <c r="CQ61">
        <v>1</v>
      </c>
      <c r="CR61">
        <v>1</v>
      </c>
      <c r="CS61">
        <v>0</v>
      </c>
      <c r="CT61" s="18">
        <v>1</v>
      </c>
      <c r="CZ61" s="43" t="s">
        <v>397</v>
      </c>
    </row>
    <row r="62" spans="1:104" x14ac:dyDescent="0.25">
      <c r="A62">
        <v>61</v>
      </c>
      <c r="B62">
        <v>3</v>
      </c>
      <c r="C62" s="25" t="s">
        <v>462</v>
      </c>
      <c r="D62" s="12">
        <v>7.18</v>
      </c>
      <c r="E62" s="14">
        <f t="shared" si="19"/>
        <v>0.60224794497567513</v>
      </c>
      <c r="F62" s="7">
        <v>11.922000000000001</v>
      </c>
      <c r="G62" s="7">
        <f t="shared" si="20"/>
        <v>6.5777520550243249</v>
      </c>
      <c r="H62" s="16">
        <f t="shared" si="21"/>
        <v>7.7822479449756745</v>
      </c>
      <c r="I62" s="11">
        <f>IFERROR(F62/SQRT(F62^2+W62), "X")</f>
        <v>0.31221257172325378</v>
      </c>
      <c r="J62" s="39">
        <f>IFERROR(SQRT((1-I62^2)/W62), "X")</f>
        <v>2.6187935893579414E-2</v>
      </c>
      <c r="K62" s="39">
        <f t="shared" si="15"/>
        <v>38.185521916035142</v>
      </c>
      <c r="L62" s="39">
        <f t="shared" si="16"/>
        <v>0.28602463582967436</v>
      </c>
      <c r="M62" s="39">
        <f t="shared" si="17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4"/>
        <v>1316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1">
        <v>0</v>
      </c>
      <c r="AJ62" s="9">
        <v>1</v>
      </c>
      <c r="AK62" s="9">
        <v>0</v>
      </c>
      <c r="AL62" s="31">
        <v>0</v>
      </c>
      <c r="AM62" s="21">
        <v>1997</v>
      </c>
      <c r="AN62" s="23"/>
      <c r="AO62" s="39">
        <v>0</v>
      </c>
      <c r="AP62" s="39">
        <v>0</v>
      </c>
      <c r="AQ62" s="39">
        <v>0</v>
      </c>
      <c r="AR62" s="59">
        <v>1</v>
      </c>
      <c r="AS62" s="39">
        <v>0.72460000000000002</v>
      </c>
      <c r="AT62" s="59">
        <f t="shared" si="22"/>
        <v>0.27539999999999998</v>
      </c>
      <c r="AU62" s="57">
        <v>1</v>
      </c>
      <c r="AV62" s="18">
        <v>0</v>
      </c>
      <c r="AW62" s="53">
        <f t="shared" si="23"/>
        <v>0.52160000000000006</v>
      </c>
      <c r="AX62" s="54">
        <v>0.47839999999999999</v>
      </c>
      <c r="AY62">
        <f t="shared" si="18"/>
        <v>0.1552</v>
      </c>
      <c r="AZ62" s="54">
        <v>0.8448</v>
      </c>
      <c r="BB62" s="18"/>
      <c r="BC62" t="s">
        <v>431</v>
      </c>
      <c r="BD62" s="18" t="s">
        <v>431</v>
      </c>
      <c r="BE62" s="18" t="s">
        <v>260</v>
      </c>
      <c r="BL62" s="18"/>
      <c r="BO62" s="18"/>
      <c r="BR62" s="25" t="s">
        <v>431</v>
      </c>
      <c r="BS62">
        <v>1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 s="18">
        <v>0</v>
      </c>
      <c r="CA62">
        <v>0</v>
      </c>
      <c r="CB62">
        <v>1</v>
      </c>
      <c r="CC62">
        <v>0</v>
      </c>
      <c r="CD62" s="18">
        <v>0</v>
      </c>
      <c r="CE62">
        <v>0</v>
      </c>
      <c r="CF62">
        <v>0</v>
      </c>
      <c r="CG62">
        <v>0</v>
      </c>
      <c r="CH62">
        <v>0</v>
      </c>
      <c r="CI62" s="18">
        <v>0</v>
      </c>
      <c r="CJ62">
        <v>0</v>
      </c>
      <c r="CK62">
        <v>0</v>
      </c>
      <c r="CL62">
        <v>1</v>
      </c>
      <c r="CM62">
        <v>1</v>
      </c>
      <c r="CN62">
        <v>0</v>
      </c>
      <c r="CO62">
        <v>0</v>
      </c>
      <c r="CP62">
        <v>0</v>
      </c>
      <c r="CQ62">
        <v>1</v>
      </c>
      <c r="CR62">
        <v>1</v>
      </c>
      <c r="CS62">
        <v>0</v>
      </c>
      <c r="CT62" s="18">
        <v>1</v>
      </c>
      <c r="CZ62" s="43" t="s">
        <v>397</v>
      </c>
    </row>
    <row r="63" spans="1:104" s="68" customFormat="1" x14ac:dyDescent="0.25">
      <c r="A63" s="68">
        <v>62</v>
      </c>
      <c r="B63" s="68">
        <v>3</v>
      </c>
      <c r="C63" s="69" t="s">
        <v>462</v>
      </c>
      <c r="D63" s="70">
        <v>11.97</v>
      </c>
      <c r="E63" s="71">
        <f t="shared" si="19"/>
        <v>1.8274809160305345</v>
      </c>
      <c r="F63" s="72">
        <v>6.55</v>
      </c>
      <c r="G63" s="72">
        <f t="shared" si="20"/>
        <v>10.142519083969466</v>
      </c>
      <c r="H63" s="73">
        <f t="shared" si="21"/>
        <v>13.797480916030535</v>
      </c>
      <c r="I63" s="74">
        <f>IFERROR(F63/SQRT(F63^2+W63), "X")</f>
        <v>0.17834092719289177</v>
      </c>
      <c r="J63" s="75">
        <f>IFERROR(SQRT((1-I63^2)/W63), "X")</f>
        <v>2.7227622472197219E-2</v>
      </c>
      <c r="K63" s="75">
        <f t="shared" si="15"/>
        <v>36.727408021803008</v>
      </c>
      <c r="L63" s="75">
        <f t="shared" si="16"/>
        <v>0.15111330472069456</v>
      </c>
      <c r="M63" s="75">
        <f t="shared" si="17"/>
        <v>0.20556854966508897</v>
      </c>
      <c r="N63" s="76">
        <v>1</v>
      </c>
      <c r="O63" s="77">
        <v>0</v>
      </c>
      <c r="P63" s="76">
        <v>0</v>
      </c>
      <c r="Q63" s="77">
        <v>0</v>
      </c>
      <c r="R63" s="77">
        <v>0</v>
      </c>
      <c r="S63" s="77">
        <v>1</v>
      </c>
      <c r="T63" s="77">
        <v>0</v>
      </c>
      <c r="U63" s="76">
        <v>1321</v>
      </c>
      <c r="V63" s="77">
        <v>14</v>
      </c>
      <c r="W63" s="77">
        <f t="shared" si="24"/>
        <v>1306</v>
      </c>
      <c r="X63" s="77"/>
      <c r="Y63" s="72">
        <v>16.529900000000001</v>
      </c>
      <c r="Z63" s="72">
        <v>12.6426</v>
      </c>
      <c r="AA63" s="77">
        <v>1</v>
      </c>
      <c r="AB63" s="77">
        <v>0</v>
      </c>
      <c r="AC63" s="77">
        <v>0</v>
      </c>
      <c r="AD63" s="77">
        <v>1</v>
      </c>
      <c r="AE63" s="77">
        <v>0</v>
      </c>
      <c r="AF63" s="77">
        <v>0</v>
      </c>
      <c r="AG63" s="76">
        <v>0</v>
      </c>
      <c r="AH63" s="77">
        <v>1</v>
      </c>
      <c r="AI63" s="78">
        <v>0</v>
      </c>
      <c r="AJ63" s="77">
        <v>1</v>
      </c>
      <c r="AK63" s="77">
        <v>0</v>
      </c>
      <c r="AL63" s="78">
        <v>0</v>
      </c>
      <c r="AM63" s="79">
        <v>1997</v>
      </c>
      <c r="AN63" s="80"/>
      <c r="AO63" s="75">
        <v>0</v>
      </c>
      <c r="AP63" s="75">
        <v>0</v>
      </c>
      <c r="AQ63" s="75">
        <v>0</v>
      </c>
      <c r="AR63" s="81">
        <v>1</v>
      </c>
      <c r="AS63" s="75">
        <v>0.72460000000000002</v>
      </c>
      <c r="AT63" s="81">
        <f t="shared" si="22"/>
        <v>0.27539999999999998</v>
      </c>
      <c r="AU63" s="82">
        <v>1</v>
      </c>
      <c r="AV63" s="83">
        <v>0</v>
      </c>
      <c r="AW63" s="86">
        <f t="shared" si="23"/>
        <v>0.52160000000000006</v>
      </c>
      <c r="AX63" s="84">
        <v>0.47839999999999999</v>
      </c>
      <c r="AY63" s="68">
        <f t="shared" si="18"/>
        <v>0.1552</v>
      </c>
      <c r="AZ63" s="84">
        <v>0.8448</v>
      </c>
      <c r="BB63" s="83"/>
      <c r="BC63" s="68" t="s">
        <v>431</v>
      </c>
      <c r="BD63" s="83" t="s">
        <v>431</v>
      </c>
      <c r="BE63" s="83" t="s">
        <v>260</v>
      </c>
      <c r="BL63" s="83"/>
      <c r="BO63" s="83"/>
      <c r="BR63" s="69" t="s">
        <v>431</v>
      </c>
      <c r="BS63" s="68">
        <v>0</v>
      </c>
      <c r="BT63" s="68">
        <v>0</v>
      </c>
      <c r="BU63" s="68">
        <v>0</v>
      </c>
      <c r="BV63" s="68">
        <v>0</v>
      </c>
      <c r="BW63" s="68">
        <v>1</v>
      </c>
      <c r="BX63" s="68">
        <v>0</v>
      </c>
      <c r="BY63" s="68">
        <v>0</v>
      </c>
      <c r="BZ63" s="83">
        <v>0</v>
      </c>
      <c r="CA63" s="68">
        <v>0</v>
      </c>
      <c r="CB63" s="68">
        <v>1</v>
      </c>
      <c r="CC63" s="68">
        <v>0</v>
      </c>
      <c r="CD63" s="83">
        <v>0</v>
      </c>
      <c r="CE63" s="68">
        <v>1</v>
      </c>
      <c r="CF63" s="68">
        <v>0</v>
      </c>
      <c r="CG63" s="68">
        <v>0</v>
      </c>
      <c r="CH63" s="68">
        <v>0</v>
      </c>
      <c r="CI63" s="83">
        <v>0</v>
      </c>
      <c r="CJ63" s="68">
        <v>0</v>
      </c>
      <c r="CK63" s="68">
        <v>0</v>
      </c>
      <c r="CL63" s="68">
        <v>1</v>
      </c>
      <c r="CM63" s="68">
        <v>1</v>
      </c>
      <c r="CN63" s="68">
        <v>0</v>
      </c>
      <c r="CO63" s="68">
        <v>0</v>
      </c>
      <c r="CP63" s="68">
        <v>0</v>
      </c>
      <c r="CQ63" s="68">
        <v>1</v>
      </c>
      <c r="CR63" s="68">
        <v>1</v>
      </c>
      <c r="CS63" s="68">
        <v>0</v>
      </c>
      <c r="CT63" s="83">
        <v>1</v>
      </c>
      <c r="CY63" s="69"/>
      <c r="CZ63" s="85" t="s">
        <v>397</v>
      </c>
    </row>
    <row r="64" spans="1:104" x14ac:dyDescent="0.25">
      <c r="A64">
        <v>63</v>
      </c>
      <c r="B64">
        <v>4</v>
      </c>
      <c r="C64" s="25" t="s">
        <v>463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5">D64-E64</f>
        <v>6.62</v>
      </c>
      <c r="H64" s="16">
        <f t="shared" ref="H64:H72" si="26">D64+E64</f>
        <v>6.9799999999999995</v>
      </c>
      <c r="I64" s="11">
        <f>IFERROR(F64/SQRT(F64^2+W64), "X")</f>
        <v>0.26682149061827387</v>
      </c>
      <c r="J64" s="39">
        <f>IFERROR(SQRT((1-I64^2)/W64), "X")</f>
        <v>7.0629218104837199E-3</v>
      </c>
      <c r="K64" s="39">
        <f t="shared" ref="K64:K68" si="27">IFERROR(1/J64, "X")</f>
        <v>141.58446416830895</v>
      </c>
      <c r="L64" s="39">
        <f t="shared" ref="L64:L68" si="28">IFERROR(I64-J64, "X")</f>
        <v>0.25975856880779014</v>
      </c>
      <c r="M64" s="39">
        <f t="shared" ref="M64:M68" si="29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4"/>
        <v>18619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1">
        <v>0</v>
      </c>
      <c r="AJ64" s="9">
        <v>0</v>
      </c>
      <c r="AK64" s="9">
        <v>0</v>
      </c>
      <c r="AL64" s="31">
        <v>1</v>
      </c>
      <c r="AM64" s="21">
        <v>2001</v>
      </c>
      <c r="AN64" s="23"/>
      <c r="AO64" s="39" t="s">
        <v>431</v>
      </c>
      <c r="AP64" s="39" t="s">
        <v>431</v>
      </c>
      <c r="AQ64" s="39" t="s">
        <v>431</v>
      </c>
      <c r="AR64" s="59" t="s">
        <v>431</v>
      </c>
      <c r="AS64" s="39" t="s">
        <v>431</v>
      </c>
      <c r="AT64" s="59" t="s">
        <v>431</v>
      </c>
      <c r="AU64" s="57">
        <v>1</v>
      </c>
      <c r="AV64" s="18">
        <v>0</v>
      </c>
      <c r="AW64" s="39" t="s">
        <v>431</v>
      </c>
      <c r="AX64" s="54" t="s">
        <v>431</v>
      </c>
      <c r="AY64">
        <v>0.5</v>
      </c>
      <c r="AZ64" s="54">
        <v>0.5</v>
      </c>
      <c r="BB64" s="18"/>
      <c r="BC64" t="s">
        <v>431</v>
      </c>
      <c r="BD64" s="18" t="s">
        <v>431</v>
      </c>
      <c r="BE64" s="18" t="s">
        <v>260</v>
      </c>
      <c r="BL64" s="18"/>
      <c r="BO64" s="18"/>
      <c r="BR64" s="25" t="s">
        <v>431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 s="18">
        <v>1</v>
      </c>
      <c r="CA64">
        <v>0</v>
      </c>
      <c r="CB64">
        <v>0</v>
      </c>
      <c r="CC64">
        <v>1</v>
      </c>
      <c r="CD64" s="18">
        <v>0</v>
      </c>
      <c r="CE64">
        <v>1</v>
      </c>
      <c r="CF64">
        <v>0</v>
      </c>
      <c r="CG64">
        <v>0</v>
      </c>
      <c r="CH64">
        <v>0</v>
      </c>
      <c r="CI64" s="18">
        <v>0</v>
      </c>
      <c r="CJ64">
        <v>0</v>
      </c>
      <c r="CK64">
        <v>0</v>
      </c>
      <c r="CL64">
        <v>1</v>
      </c>
      <c r="CM64">
        <v>1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 s="18">
        <v>0</v>
      </c>
      <c r="CZ64" s="43" t="s">
        <v>397</v>
      </c>
    </row>
    <row r="65" spans="1:104" x14ac:dyDescent="0.25">
      <c r="A65">
        <v>64</v>
      </c>
      <c r="B65">
        <v>4</v>
      </c>
      <c r="C65" s="25" t="s">
        <v>463</v>
      </c>
      <c r="D65" s="12">
        <v>7.23</v>
      </c>
      <c r="E65" s="14">
        <v>0.23</v>
      </c>
      <c r="F65" s="7">
        <f t="shared" ref="F65:F72" si="30">D65/E65</f>
        <v>31.434782608695652</v>
      </c>
      <c r="G65" s="7">
        <f t="shared" si="25"/>
        <v>7</v>
      </c>
      <c r="H65" s="16">
        <f t="shared" si="26"/>
        <v>7.4600000000000009</v>
      </c>
      <c r="I65" s="11">
        <f>IFERROR(F65/SQRT(F65^2+W65), "X")</f>
        <v>0.31722953329131282</v>
      </c>
      <c r="J65" s="39">
        <f>IFERROR(SQRT((1-I65^2)/W65), "X")</f>
        <v>1.0091672566666935E-2</v>
      </c>
      <c r="K65" s="39">
        <f t="shared" si="27"/>
        <v>99.091601852306113</v>
      </c>
      <c r="L65" s="39">
        <f t="shared" si="28"/>
        <v>0.30713786072464588</v>
      </c>
      <c r="M65" s="39">
        <f t="shared" si="29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4"/>
        <v>8831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1">
        <v>0</v>
      </c>
      <c r="AJ65" s="9">
        <v>0</v>
      </c>
      <c r="AK65" s="9">
        <v>0</v>
      </c>
      <c r="AL65" s="31">
        <v>1</v>
      </c>
      <c r="AM65" s="21">
        <v>2001</v>
      </c>
      <c r="AN65" s="23"/>
      <c r="AO65" s="39" t="s">
        <v>431</v>
      </c>
      <c r="AP65" s="39" t="s">
        <v>431</v>
      </c>
      <c r="AQ65" s="39" t="s">
        <v>431</v>
      </c>
      <c r="AR65" s="59" t="s">
        <v>431</v>
      </c>
      <c r="AS65" s="39" t="s">
        <v>431</v>
      </c>
      <c r="AT65" s="59" t="s">
        <v>431</v>
      </c>
      <c r="AU65" s="57">
        <v>1</v>
      </c>
      <c r="AV65" s="18">
        <v>0</v>
      </c>
      <c r="AW65" t="s">
        <v>431</v>
      </c>
      <c r="AX65" s="54" t="s">
        <v>431</v>
      </c>
      <c r="AY65">
        <v>0.5</v>
      </c>
      <c r="AZ65" s="54">
        <v>0.5</v>
      </c>
      <c r="BB65" s="18"/>
      <c r="BC65" t="s">
        <v>431</v>
      </c>
      <c r="BD65" s="18" t="s">
        <v>431</v>
      </c>
      <c r="BE65" s="18" t="s">
        <v>260</v>
      </c>
      <c r="BL65" s="18"/>
      <c r="BO65" s="18"/>
      <c r="BR65" s="25" t="s">
        <v>431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 s="18">
        <v>1</v>
      </c>
      <c r="CA65">
        <v>0</v>
      </c>
      <c r="CB65">
        <v>0</v>
      </c>
      <c r="CC65">
        <v>1</v>
      </c>
      <c r="CD65" s="18">
        <v>0</v>
      </c>
      <c r="CE65">
        <v>1</v>
      </c>
      <c r="CF65">
        <v>0</v>
      </c>
      <c r="CG65">
        <v>0</v>
      </c>
      <c r="CH65">
        <v>0</v>
      </c>
      <c r="CI65" s="18">
        <v>0</v>
      </c>
      <c r="CJ65">
        <v>0</v>
      </c>
      <c r="CK65">
        <v>0</v>
      </c>
      <c r="CL65">
        <v>1</v>
      </c>
      <c r="CM65">
        <v>1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 s="18">
        <v>0</v>
      </c>
      <c r="CZ65" s="43" t="s">
        <v>397</v>
      </c>
    </row>
    <row r="66" spans="1:104" x14ac:dyDescent="0.25">
      <c r="A66">
        <v>65</v>
      </c>
      <c r="B66">
        <v>4</v>
      </c>
      <c r="C66" s="25" t="s">
        <v>463</v>
      </c>
      <c r="D66" s="12">
        <v>6.4</v>
      </c>
      <c r="E66" s="14">
        <v>0.27</v>
      </c>
      <c r="F66" s="7">
        <f t="shared" si="30"/>
        <v>23.703703703703702</v>
      </c>
      <c r="G66" s="7">
        <f t="shared" si="25"/>
        <v>6.1300000000000008</v>
      </c>
      <c r="H66" s="16">
        <f t="shared" si="26"/>
        <v>6.67</v>
      </c>
      <c r="I66" s="11">
        <f>IFERROR(F66/SQRT(F66^2+W66), "X")</f>
        <v>0.23315395335818478</v>
      </c>
      <c r="J66" s="39">
        <f>IFERROR(SQRT((1-I66^2)/W66), "X")</f>
        <v>9.8361824072984213E-3</v>
      </c>
      <c r="K66" s="39">
        <f t="shared" si="27"/>
        <v>101.66545907668433</v>
      </c>
      <c r="L66" s="39">
        <f t="shared" si="28"/>
        <v>0.22331777095088637</v>
      </c>
      <c r="M66" s="39">
        <f t="shared" si="29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4"/>
        <v>9774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1">
        <v>0</v>
      </c>
      <c r="AJ66" s="9">
        <v>0</v>
      </c>
      <c r="AK66" s="9">
        <v>0</v>
      </c>
      <c r="AL66" s="31">
        <v>1</v>
      </c>
      <c r="AM66" s="21">
        <v>2001</v>
      </c>
      <c r="AN66" s="23"/>
      <c r="AO66" s="39" t="s">
        <v>431</v>
      </c>
      <c r="AP66" s="39" t="s">
        <v>431</v>
      </c>
      <c r="AQ66" s="39" t="s">
        <v>431</v>
      </c>
      <c r="AR66" s="59" t="s">
        <v>431</v>
      </c>
      <c r="AS66" s="39" t="s">
        <v>431</v>
      </c>
      <c r="AT66" s="59" t="s">
        <v>431</v>
      </c>
      <c r="AU66" s="57">
        <v>1</v>
      </c>
      <c r="AV66" s="18">
        <v>0</v>
      </c>
      <c r="AW66" t="s">
        <v>431</v>
      </c>
      <c r="AX66" s="54" t="s">
        <v>431</v>
      </c>
      <c r="AY66">
        <v>0.5</v>
      </c>
      <c r="AZ66" s="54">
        <v>0.5</v>
      </c>
      <c r="BB66" s="18"/>
      <c r="BC66" t="s">
        <v>431</v>
      </c>
      <c r="BD66" s="18" t="s">
        <v>431</v>
      </c>
      <c r="BE66" s="18" t="s">
        <v>260</v>
      </c>
      <c r="BL66" s="18"/>
      <c r="BO66" s="18"/>
      <c r="BR66" s="25" t="s">
        <v>431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 s="18">
        <v>1</v>
      </c>
      <c r="CA66">
        <v>0</v>
      </c>
      <c r="CB66">
        <v>0</v>
      </c>
      <c r="CC66">
        <v>1</v>
      </c>
      <c r="CD66" s="18">
        <v>0</v>
      </c>
      <c r="CE66">
        <v>1</v>
      </c>
      <c r="CF66">
        <v>0</v>
      </c>
      <c r="CG66">
        <v>0</v>
      </c>
      <c r="CH66">
        <v>0</v>
      </c>
      <c r="CI66" s="18">
        <v>0</v>
      </c>
      <c r="CJ66">
        <v>0</v>
      </c>
      <c r="CK66">
        <v>0</v>
      </c>
      <c r="CL66">
        <v>1</v>
      </c>
      <c r="CM66">
        <v>1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 s="18">
        <v>0</v>
      </c>
      <c r="CZ66" s="43" t="s">
        <v>397</v>
      </c>
    </row>
    <row r="67" spans="1:104" x14ac:dyDescent="0.25">
      <c r="A67">
        <v>66</v>
      </c>
      <c r="B67">
        <v>4</v>
      </c>
      <c r="C67" s="25" t="s">
        <v>463</v>
      </c>
      <c r="D67" s="12">
        <v>7.51</v>
      </c>
      <c r="E67" s="14">
        <v>0.22</v>
      </c>
      <c r="F67" s="7">
        <f t="shared" si="30"/>
        <v>34.136363636363633</v>
      </c>
      <c r="G67" s="7">
        <f t="shared" si="25"/>
        <v>7.29</v>
      </c>
      <c r="H67" s="16">
        <f t="shared" si="26"/>
        <v>7.7299999999999995</v>
      </c>
      <c r="I67" s="11">
        <f>IFERROR(F67/SQRT(F67^2+W67), "X")</f>
        <v>0.30012044195995219</v>
      </c>
      <c r="J67" s="39">
        <f>IFERROR(SQRT((1-I67^2)/W67), "X")</f>
        <v>8.7918105500918095E-3</v>
      </c>
      <c r="K67" s="39">
        <f t="shared" si="27"/>
        <v>113.74221433713188</v>
      </c>
      <c r="L67" s="39">
        <f t="shared" si="28"/>
        <v>0.29132863140986037</v>
      </c>
      <c r="M67" s="39">
        <f t="shared" si="29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4"/>
        <v>11772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1">
        <v>0</v>
      </c>
      <c r="AJ67" s="9">
        <v>0</v>
      </c>
      <c r="AK67" s="9">
        <v>0</v>
      </c>
      <c r="AL67" s="31">
        <v>1</v>
      </c>
      <c r="AM67" s="21">
        <v>2001</v>
      </c>
      <c r="AN67" s="23"/>
      <c r="AO67" s="39" t="s">
        <v>431</v>
      </c>
      <c r="AP67" s="39" t="s">
        <v>431</v>
      </c>
      <c r="AQ67" s="39" t="s">
        <v>431</v>
      </c>
      <c r="AR67" s="59" t="s">
        <v>431</v>
      </c>
      <c r="AS67" s="39" t="s">
        <v>431</v>
      </c>
      <c r="AT67" s="59" t="s">
        <v>431</v>
      </c>
      <c r="AU67" s="57">
        <v>1</v>
      </c>
      <c r="AV67" s="18">
        <v>0</v>
      </c>
      <c r="AW67">
        <v>1</v>
      </c>
      <c r="AX67" s="54">
        <v>0</v>
      </c>
      <c r="AY67">
        <v>0.5</v>
      </c>
      <c r="AZ67" s="54">
        <v>0.5</v>
      </c>
      <c r="BB67" s="18"/>
      <c r="BC67" t="s">
        <v>431</v>
      </c>
      <c r="BD67" s="18" t="s">
        <v>431</v>
      </c>
      <c r="BE67" s="18" t="s">
        <v>260</v>
      </c>
      <c r="BL67" s="18"/>
      <c r="BO67" s="18"/>
      <c r="BR67" s="25" t="s">
        <v>431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 s="18">
        <v>1</v>
      </c>
      <c r="CA67">
        <v>0</v>
      </c>
      <c r="CB67">
        <v>0</v>
      </c>
      <c r="CC67">
        <v>1</v>
      </c>
      <c r="CD67" s="18">
        <v>0</v>
      </c>
      <c r="CE67">
        <v>1</v>
      </c>
      <c r="CF67">
        <v>0</v>
      </c>
      <c r="CG67">
        <v>0</v>
      </c>
      <c r="CH67">
        <v>0</v>
      </c>
      <c r="CI67" s="18">
        <v>0</v>
      </c>
      <c r="CJ67">
        <v>0</v>
      </c>
      <c r="CK67">
        <v>0</v>
      </c>
      <c r="CL67">
        <v>1</v>
      </c>
      <c r="CM67">
        <v>1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 s="18">
        <v>0</v>
      </c>
      <c r="CZ67" s="43" t="s">
        <v>397</v>
      </c>
    </row>
    <row r="68" spans="1:104" s="68" customFormat="1" x14ac:dyDescent="0.25">
      <c r="A68" s="68">
        <v>67</v>
      </c>
      <c r="B68" s="68">
        <v>4</v>
      </c>
      <c r="C68" s="69" t="s">
        <v>463</v>
      </c>
      <c r="D68" s="70">
        <v>6.4</v>
      </c>
      <c r="E68" s="71">
        <v>0.31</v>
      </c>
      <c r="F68" s="72">
        <f t="shared" si="30"/>
        <v>20.645161290322584</v>
      </c>
      <c r="G68" s="72">
        <f t="shared" si="25"/>
        <v>6.0900000000000007</v>
      </c>
      <c r="H68" s="73">
        <f t="shared" si="26"/>
        <v>6.71</v>
      </c>
      <c r="I68" s="74">
        <f>IFERROR(F68/SQRT(F68^2+W68), "X")</f>
        <v>0.24231105060910629</v>
      </c>
      <c r="J68" s="75">
        <f>IFERROR(SQRT((1-I68^2)/W68), "X")</f>
        <v>1.1736941513878585E-2</v>
      </c>
      <c r="K68" s="75">
        <f t="shared" si="27"/>
        <v>85.201072086584887</v>
      </c>
      <c r="L68" s="75">
        <f t="shared" si="28"/>
        <v>0.23057410909522771</v>
      </c>
      <c r="M68" s="75">
        <f t="shared" si="29"/>
        <v>0.2540479921229849</v>
      </c>
      <c r="N68" s="76">
        <v>1</v>
      </c>
      <c r="O68" s="77">
        <v>0</v>
      </c>
      <c r="P68" s="76">
        <v>0</v>
      </c>
      <c r="Q68" s="77">
        <v>0</v>
      </c>
      <c r="R68" s="77">
        <v>0</v>
      </c>
      <c r="S68" s="77">
        <v>1</v>
      </c>
      <c r="T68" s="77">
        <v>0</v>
      </c>
      <c r="U68" s="76">
        <v>6842</v>
      </c>
      <c r="V68" s="77">
        <v>8</v>
      </c>
      <c r="W68" s="77">
        <f t="shared" si="24"/>
        <v>6833</v>
      </c>
      <c r="X68" s="77"/>
      <c r="Y68" s="72">
        <v>11.21</v>
      </c>
      <c r="Z68" s="72">
        <v>18</v>
      </c>
      <c r="AA68" s="77">
        <v>1</v>
      </c>
      <c r="AB68" s="77">
        <v>0</v>
      </c>
      <c r="AC68" s="77">
        <v>0</v>
      </c>
      <c r="AD68" s="77">
        <v>1</v>
      </c>
      <c r="AE68" s="77">
        <v>0</v>
      </c>
      <c r="AF68" s="77">
        <v>0</v>
      </c>
      <c r="AG68" s="76">
        <v>0</v>
      </c>
      <c r="AH68" s="77">
        <v>1</v>
      </c>
      <c r="AI68" s="78">
        <v>0</v>
      </c>
      <c r="AJ68" s="77">
        <v>0</v>
      </c>
      <c r="AK68" s="77">
        <v>0</v>
      </c>
      <c r="AL68" s="78">
        <v>1</v>
      </c>
      <c r="AM68" s="79">
        <v>2001</v>
      </c>
      <c r="AN68" s="80"/>
      <c r="AO68" s="75" t="s">
        <v>431</v>
      </c>
      <c r="AP68" s="75" t="s">
        <v>431</v>
      </c>
      <c r="AQ68" s="75" t="s">
        <v>431</v>
      </c>
      <c r="AR68" s="81" t="s">
        <v>431</v>
      </c>
      <c r="AS68" s="75" t="s">
        <v>431</v>
      </c>
      <c r="AT68" s="81" t="s">
        <v>431</v>
      </c>
      <c r="AU68" s="82">
        <v>1</v>
      </c>
      <c r="AV68" s="83">
        <v>0</v>
      </c>
      <c r="AW68" s="68">
        <v>0</v>
      </c>
      <c r="AX68" s="84">
        <v>1</v>
      </c>
      <c r="AY68" s="68">
        <v>0.5</v>
      </c>
      <c r="AZ68" s="84">
        <v>0.5</v>
      </c>
      <c r="BB68" s="83"/>
      <c r="BC68" s="68" t="s">
        <v>431</v>
      </c>
      <c r="BD68" s="83" t="s">
        <v>431</v>
      </c>
      <c r="BE68" s="83" t="s">
        <v>260</v>
      </c>
      <c r="BL68" s="83"/>
      <c r="BO68" s="83"/>
      <c r="BR68" s="69" t="s">
        <v>431</v>
      </c>
      <c r="BS68" s="68">
        <v>0</v>
      </c>
      <c r="BT68" s="68">
        <v>0</v>
      </c>
      <c r="BU68" s="68">
        <v>0</v>
      </c>
      <c r="BV68" s="68">
        <v>0</v>
      </c>
      <c r="BW68" s="68">
        <v>0</v>
      </c>
      <c r="BX68" s="68">
        <v>0</v>
      </c>
      <c r="BY68" s="68">
        <v>0</v>
      </c>
      <c r="BZ68" s="83">
        <v>1</v>
      </c>
      <c r="CA68" s="68">
        <v>0</v>
      </c>
      <c r="CB68" s="68">
        <v>0</v>
      </c>
      <c r="CC68" s="68">
        <v>1</v>
      </c>
      <c r="CD68" s="83">
        <v>0</v>
      </c>
      <c r="CE68" s="68">
        <v>1</v>
      </c>
      <c r="CF68" s="68">
        <v>0</v>
      </c>
      <c r="CG68" s="68">
        <v>0</v>
      </c>
      <c r="CH68" s="68">
        <v>0</v>
      </c>
      <c r="CI68" s="83">
        <v>0</v>
      </c>
      <c r="CJ68" s="68">
        <v>0</v>
      </c>
      <c r="CK68" s="68">
        <v>0</v>
      </c>
      <c r="CL68" s="68">
        <v>1</v>
      </c>
      <c r="CM68" s="68">
        <v>1</v>
      </c>
      <c r="CN68" s="68">
        <v>0</v>
      </c>
      <c r="CO68" s="68">
        <v>0</v>
      </c>
      <c r="CP68" s="68">
        <v>0</v>
      </c>
      <c r="CQ68" s="68">
        <v>0</v>
      </c>
      <c r="CR68" s="68">
        <v>0</v>
      </c>
      <c r="CS68" s="68">
        <v>0</v>
      </c>
      <c r="CT68" s="83">
        <v>0</v>
      </c>
      <c r="CY68" s="69"/>
      <c r="CZ68" s="85" t="s">
        <v>397</v>
      </c>
    </row>
    <row r="69" spans="1:104" x14ac:dyDescent="0.25">
      <c r="A69">
        <v>68</v>
      </c>
      <c r="B69">
        <v>5</v>
      </c>
      <c r="C69" s="25" t="s">
        <v>466</v>
      </c>
      <c r="D69" s="12">
        <v>8.1199999999999992</v>
      </c>
      <c r="E69" s="14">
        <v>7.0000000000000007E-2</v>
      </c>
      <c r="F69" s="7">
        <f t="shared" si="30"/>
        <v>115.99999999999997</v>
      </c>
      <c r="G69" s="7">
        <f t="shared" si="25"/>
        <v>8.0499999999999989</v>
      </c>
      <c r="H69" s="16">
        <f t="shared" si="26"/>
        <v>8.19</v>
      </c>
      <c r="I69" s="11">
        <f>IFERROR(F69/SQRT(F69^2+W69), "X")</f>
        <v>0.11732222220965668</v>
      </c>
      <c r="J69" s="39">
        <f>IFERROR(SQRT((1-I69^2)/W69), "X")</f>
        <v>1.0113984673246269E-3</v>
      </c>
      <c r="K69" s="39">
        <f t="shared" ref="K69:K72" si="31">IFERROR(1/J69, "X")</f>
        <v>988.72999347647988</v>
      </c>
      <c r="L69" s="39">
        <f t="shared" ref="L69:L72" si="32">IFERROR(I69-J69, "X")</f>
        <v>0.11631082374233206</v>
      </c>
      <c r="M69" s="39">
        <f t="shared" ref="M69:M72" si="33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4"/>
        <v>964131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1">
        <v>0</v>
      </c>
      <c r="AJ69" s="9">
        <v>0</v>
      </c>
      <c r="AK69" s="9">
        <v>0</v>
      </c>
      <c r="AL69" s="31">
        <v>1</v>
      </c>
      <c r="AM69" s="21">
        <v>2006</v>
      </c>
      <c r="AN69" s="23"/>
      <c r="AO69" s="39" t="s">
        <v>431</v>
      </c>
      <c r="AP69" s="39" t="s">
        <v>431</v>
      </c>
      <c r="AQ69" s="39" t="s">
        <v>431</v>
      </c>
      <c r="AR69" s="59" t="s">
        <v>431</v>
      </c>
      <c r="AS69" s="39" t="s">
        <v>431</v>
      </c>
      <c r="AT69" s="59" t="s">
        <v>431</v>
      </c>
      <c r="AU69" s="57" t="s">
        <v>431</v>
      </c>
      <c r="AV69" s="18" t="s">
        <v>431</v>
      </c>
      <c r="AW69">
        <v>0.47708695652173899</v>
      </c>
      <c r="AX69" s="54">
        <f>1-AW69</f>
        <v>0.52291304347826095</v>
      </c>
      <c r="AY69">
        <v>0.4</v>
      </c>
      <c r="AZ69" s="54">
        <v>0.6</v>
      </c>
      <c r="BB69" s="18"/>
      <c r="BC69" t="s">
        <v>431</v>
      </c>
      <c r="BD69" s="18" t="s">
        <v>431</v>
      </c>
      <c r="BE69" s="18" t="s">
        <v>233</v>
      </c>
      <c r="BL69" s="18"/>
      <c r="BO69" s="18"/>
      <c r="BR69" s="25" t="s">
        <v>431</v>
      </c>
      <c r="BS69">
        <v>1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 s="18">
        <v>0</v>
      </c>
      <c r="CA69">
        <v>0</v>
      </c>
      <c r="CB69">
        <v>0</v>
      </c>
      <c r="CC69">
        <v>1</v>
      </c>
      <c r="CD69" s="18">
        <v>0</v>
      </c>
      <c r="CE69">
        <v>0</v>
      </c>
      <c r="CF69">
        <v>0</v>
      </c>
      <c r="CG69">
        <v>0</v>
      </c>
      <c r="CH69">
        <v>0</v>
      </c>
      <c r="CI69" s="18">
        <v>0</v>
      </c>
      <c r="CJ69">
        <v>0</v>
      </c>
      <c r="CK69">
        <v>0</v>
      </c>
      <c r="CL69">
        <v>1</v>
      </c>
      <c r="CM69">
        <v>1</v>
      </c>
      <c r="CN69">
        <v>0</v>
      </c>
      <c r="CO69">
        <v>0</v>
      </c>
      <c r="CP69">
        <v>1</v>
      </c>
      <c r="CQ69">
        <v>1</v>
      </c>
      <c r="CR69">
        <v>1</v>
      </c>
      <c r="CS69">
        <v>0</v>
      </c>
      <c r="CT69" s="18">
        <v>1</v>
      </c>
      <c r="CZ69" s="43" t="s">
        <v>397</v>
      </c>
    </row>
    <row r="70" spans="1:104" x14ac:dyDescent="0.25">
      <c r="A70">
        <v>69</v>
      </c>
      <c r="B70">
        <v>5</v>
      </c>
      <c r="C70" s="25" t="s">
        <v>466</v>
      </c>
      <c r="D70" s="12">
        <v>7.19</v>
      </c>
      <c r="E70" s="14">
        <v>0.1</v>
      </c>
      <c r="F70" s="7">
        <f t="shared" si="30"/>
        <v>71.900000000000006</v>
      </c>
      <c r="G70" s="7">
        <f t="shared" si="25"/>
        <v>7.0900000000000007</v>
      </c>
      <c r="H70" s="16">
        <f t="shared" si="26"/>
        <v>7.29</v>
      </c>
      <c r="I70" s="11">
        <f>IFERROR(F70/SQRT(F70^2+W70), "X")</f>
        <v>7.3029759659608812E-2</v>
      </c>
      <c r="J70" s="39">
        <f>IFERROR(SQRT((1-I70^2)/W70), "X")</f>
        <v>1.0157129298972018E-3</v>
      </c>
      <c r="K70" s="39">
        <f t="shared" si="31"/>
        <v>984.53014682131493</v>
      </c>
      <c r="L70" s="39">
        <f t="shared" si="32"/>
        <v>7.2014046729711609E-2</v>
      </c>
      <c r="M70" s="39">
        <f t="shared" si="33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4"/>
        <v>964130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1">
        <v>0</v>
      </c>
      <c r="AJ70" s="9">
        <v>0</v>
      </c>
      <c r="AK70" s="9">
        <v>0</v>
      </c>
      <c r="AL70" s="31">
        <v>1</v>
      </c>
      <c r="AM70" s="21">
        <v>2006</v>
      </c>
      <c r="AN70" s="23"/>
      <c r="AO70" s="39" t="s">
        <v>431</v>
      </c>
      <c r="AP70" s="39" t="s">
        <v>431</v>
      </c>
      <c r="AQ70" s="39" t="s">
        <v>431</v>
      </c>
      <c r="AR70" s="59" t="s">
        <v>431</v>
      </c>
      <c r="AS70" s="39" t="s">
        <v>431</v>
      </c>
      <c r="AT70" s="59" t="s">
        <v>431</v>
      </c>
      <c r="AU70" s="57" t="s">
        <v>431</v>
      </c>
      <c r="AV70" s="18" t="s">
        <v>431</v>
      </c>
      <c r="AW70">
        <v>0.47708695652173899</v>
      </c>
      <c r="AX70" s="54">
        <f t="shared" ref="AX70:AX76" si="34">1-AW70</f>
        <v>0.52291304347826095</v>
      </c>
      <c r="AY70">
        <v>0.4</v>
      </c>
      <c r="AZ70" s="54">
        <v>0.6</v>
      </c>
      <c r="BB70" s="18"/>
      <c r="BC70" t="s">
        <v>431</v>
      </c>
      <c r="BD70" s="18" t="s">
        <v>431</v>
      </c>
      <c r="BE70" s="18" t="s">
        <v>233</v>
      </c>
      <c r="BL70" s="18"/>
      <c r="BO70" s="18"/>
      <c r="BR70" s="25" t="s">
        <v>431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 s="18">
        <v>0</v>
      </c>
      <c r="CA70">
        <v>0</v>
      </c>
      <c r="CB70">
        <v>0</v>
      </c>
      <c r="CC70">
        <v>1</v>
      </c>
      <c r="CD70" s="18">
        <v>0</v>
      </c>
      <c r="CE70">
        <v>0</v>
      </c>
      <c r="CF70">
        <v>0</v>
      </c>
      <c r="CG70">
        <v>0</v>
      </c>
      <c r="CH70">
        <v>0</v>
      </c>
      <c r="CI70" s="18">
        <v>0</v>
      </c>
      <c r="CJ70">
        <v>0</v>
      </c>
      <c r="CK70">
        <v>0</v>
      </c>
      <c r="CL70">
        <v>1</v>
      </c>
      <c r="CM70">
        <v>1</v>
      </c>
      <c r="CN70">
        <v>0</v>
      </c>
      <c r="CO70">
        <v>0</v>
      </c>
      <c r="CP70">
        <v>1</v>
      </c>
      <c r="CQ70">
        <v>1</v>
      </c>
      <c r="CR70">
        <v>1</v>
      </c>
      <c r="CS70">
        <v>0</v>
      </c>
      <c r="CT70" s="18">
        <v>1</v>
      </c>
      <c r="CZ70" s="43" t="s">
        <v>397</v>
      </c>
    </row>
    <row r="71" spans="1:104" x14ac:dyDescent="0.25">
      <c r="A71">
        <v>70</v>
      </c>
      <c r="B71">
        <v>5</v>
      </c>
      <c r="C71" s="25" t="s">
        <v>466</v>
      </c>
      <c r="D71" s="12">
        <v>7.4</v>
      </c>
      <c r="E71" s="14">
        <v>7.0000000000000007E-2</v>
      </c>
      <c r="F71" s="7">
        <f t="shared" si="30"/>
        <v>105.71428571428571</v>
      </c>
      <c r="G71" s="7">
        <f t="shared" si="25"/>
        <v>7.33</v>
      </c>
      <c r="H71" s="16">
        <f t="shared" si="26"/>
        <v>7.4700000000000006</v>
      </c>
      <c r="I71" s="11">
        <f>IFERROR(F71/SQRT(F71^2+W71), "X")</f>
        <v>0.1070442492936699</v>
      </c>
      <c r="J71" s="39">
        <f>IFERROR(SQRT((1-I71^2)/W71), "X")</f>
        <v>1.0125807365617423E-3</v>
      </c>
      <c r="K71" s="39">
        <f t="shared" si="31"/>
        <v>987.57557189517479</v>
      </c>
      <c r="L71" s="39">
        <f t="shared" si="32"/>
        <v>0.10603166855710816</v>
      </c>
      <c r="M71" s="39">
        <f t="shared" si="33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4"/>
        <v>964130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1">
        <v>0</v>
      </c>
      <c r="AJ71" s="9">
        <v>0</v>
      </c>
      <c r="AK71" s="9">
        <v>0</v>
      </c>
      <c r="AL71" s="31">
        <v>1</v>
      </c>
      <c r="AM71" s="21">
        <v>2006</v>
      </c>
      <c r="AN71" s="23"/>
      <c r="AO71" s="39" t="s">
        <v>431</v>
      </c>
      <c r="AP71" s="39" t="s">
        <v>431</v>
      </c>
      <c r="AQ71" s="39" t="s">
        <v>431</v>
      </c>
      <c r="AR71" s="59" t="s">
        <v>431</v>
      </c>
      <c r="AS71" s="39" t="s">
        <v>431</v>
      </c>
      <c r="AT71" s="59" t="s">
        <v>431</v>
      </c>
      <c r="AU71" s="57" t="s">
        <v>431</v>
      </c>
      <c r="AV71" s="18" t="s">
        <v>431</v>
      </c>
      <c r="AW71">
        <v>0.47708695652173899</v>
      </c>
      <c r="AX71" s="54">
        <f t="shared" si="34"/>
        <v>0.52291304347826095</v>
      </c>
      <c r="AY71">
        <v>0.4</v>
      </c>
      <c r="AZ71" s="54">
        <v>0.6</v>
      </c>
      <c r="BB71" s="18"/>
      <c r="BC71" t="s">
        <v>431</v>
      </c>
      <c r="BD71" s="18" t="s">
        <v>431</v>
      </c>
      <c r="BE71" s="18" t="s">
        <v>233</v>
      </c>
      <c r="BL71" s="18"/>
      <c r="BO71" s="18"/>
      <c r="BR71" s="25" t="s">
        <v>431</v>
      </c>
      <c r="BS71">
        <v>1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 s="18">
        <v>0</v>
      </c>
      <c r="CA71">
        <v>0</v>
      </c>
      <c r="CB71">
        <v>0</v>
      </c>
      <c r="CC71">
        <v>1</v>
      </c>
      <c r="CD71" s="18">
        <v>0</v>
      </c>
      <c r="CE71">
        <v>0</v>
      </c>
      <c r="CF71">
        <v>0</v>
      </c>
      <c r="CG71">
        <v>0</v>
      </c>
      <c r="CH71">
        <v>0</v>
      </c>
      <c r="CI71" s="18">
        <v>0</v>
      </c>
      <c r="CJ71">
        <v>0</v>
      </c>
      <c r="CK71">
        <v>0</v>
      </c>
      <c r="CL71">
        <v>1</v>
      </c>
      <c r="CM71">
        <v>1</v>
      </c>
      <c r="CN71">
        <v>0</v>
      </c>
      <c r="CO71">
        <v>0</v>
      </c>
      <c r="CP71">
        <v>1</v>
      </c>
      <c r="CQ71">
        <v>1</v>
      </c>
      <c r="CR71">
        <v>1</v>
      </c>
      <c r="CS71">
        <v>0</v>
      </c>
      <c r="CT71" s="18">
        <v>0</v>
      </c>
      <c r="CZ71" s="43" t="s">
        <v>397</v>
      </c>
    </row>
    <row r="72" spans="1:104" x14ac:dyDescent="0.25">
      <c r="A72">
        <v>71</v>
      </c>
      <c r="B72">
        <v>5</v>
      </c>
      <c r="C72" s="25" t="s">
        <v>466</v>
      </c>
      <c r="D72" s="12">
        <v>6.45</v>
      </c>
      <c r="E72" s="14">
        <v>0.1</v>
      </c>
      <c r="F72" s="7">
        <f t="shared" si="30"/>
        <v>64.5</v>
      </c>
      <c r="G72" s="7">
        <f t="shared" si="25"/>
        <v>6.3500000000000005</v>
      </c>
      <c r="H72" s="16">
        <f t="shared" si="26"/>
        <v>6.55</v>
      </c>
      <c r="I72" s="11">
        <f>IFERROR(F72/SQRT(F72^2+W72), "X")</f>
        <v>6.554765504121858E-2</v>
      </c>
      <c r="J72" s="39">
        <f>IFERROR(SQRT((1-I72^2)/W72), "X")</f>
        <v>1.0162427138173424E-3</v>
      </c>
      <c r="K72" s="39">
        <f t="shared" si="31"/>
        <v>984.01689518015894</v>
      </c>
      <c r="L72" s="39">
        <f t="shared" si="32"/>
        <v>6.4531412327401241E-2</v>
      </c>
      <c r="M72" s="39">
        <f t="shared" si="33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4"/>
        <v>964129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1">
        <v>0</v>
      </c>
      <c r="AJ72" s="9">
        <v>0</v>
      </c>
      <c r="AK72" s="9">
        <v>0</v>
      </c>
      <c r="AL72" s="31">
        <v>1</v>
      </c>
      <c r="AM72" s="21">
        <v>2006</v>
      </c>
      <c r="AN72" s="23"/>
      <c r="AO72" s="39" t="s">
        <v>431</v>
      </c>
      <c r="AP72" s="39" t="s">
        <v>431</v>
      </c>
      <c r="AQ72" s="39" t="s">
        <v>431</v>
      </c>
      <c r="AR72" s="59" t="s">
        <v>431</v>
      </c>
      <c r="AS72" s="39" t="s">
        <v>431</v>
      </c>
      <c r="AT72" s="59" t="s">
        <v>431</v>
      </c>
      <c r="AU72" s="57" t="s">
        <v>431</v>
      </c>
      <c r="AV72" s="18" t="s">
        <v>431</v>
      </c>
      <c r="AW72">
        <v>0.47708695652173899</v>
      </c>
      <c r="AX72" s="54">
        <f t="shared" si="34"/>
        <v>0.52291304347826095</v>
      </c>
      <c r="AY72">
        <v>0.4</v>
      </c>
      <c r="AZ72" s="54">
        <v>0.6</v>
      </c>
      <c r="BB72" s="18"/>
      <c r="BC72" t="s">
        <v>431</v>
      </c>
      <c r="BD72" s="18" t="s">
        <v>431</v>
      </c>
      <c r="BE72" s="18" t="s">
        <v>233</v>
      </c>
      <c r="BL72" s="18"/>
      <c r="BO72" s="18"/>
      <c r="BR72" s="25" t="s">
        <v>431</v>
      </c>
      <c r="BS72">
        <v>1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 s="18">
        <v>0</v>
      </c>
      <c r="CA72">
        <v>0</v>
      </c>
      <c r="CB72">
        <v>0</v>
      </c>
      <c r="CC72">
        <v>1</v>
      </c>
      <c r="CD72" s="18">
        <v>0</v>
      </c>
      <c r="CE72">
        <v>0</v>
      </c>
      <c r="CF72">
        <v>0</v>
      </c>
      <c r="CG72">
        <v>0</v>
      </c>
      <c r="CH72">
        <v>0</v>
      </c>
      <c r="CI72" s="18">
        <v>0</v>
      </c>
      <c r="CJ72">
        <v>0</v>
      </c>
      <c r="CK72">
        <v>0</v>
      </c>
      <c r="CL72">
        <v>1</v>
      </c>
      <c r="CM72">
        <v>1</v>
      </c>
      <c r="CN72">
        <v>0</v>
      </c>
      <c r="CO72">
        <v>0</v>
      </c>
      <c r="CP72">
        <v>1</v>
      </c>
      <c r="CQ72">
        <v>1</v>
      </c>
      <c r="CR72">
        <v>1</v>
      </c>
      <c r="CS72">
        <v>0</v>
      </c>
      <c r="CT72" s="18">
        <v>0</v>
      </c>
      <c r="CZ72" s="43" t="s">
        <v>397</v>
      </c>
    </row>
    <row r="73" spans="1:104" x14ac:dyDescent="0.25">
      <c r="A73">
        <v>72</v>
      </c>
      <c r="B73">
        <v>5</v>
      </c>
      <c r="C73" s="25" t="s">
        <v>466</v>
      </c>
      <c r="D73" s="12">
        <v>8.01</v>
      </c>
      <c r="E73" s="14">
        <v>1.17</v>
      </c>
      <c r="F73" s="7">
        <f t="shared" ref="F73:F76" si="35">D73/E73</f>
        <v>6.8461538461538467</v>
      </c>
      <c r="G73" s="7">
        <f t="shared" ref="G73:G76" si="36">D73-E73</f>
        <v>6.84</v>
      </c>
      <c r="H73" s="16">
        <f t="shared" ref="H73:H76" si="37">D73+E73</f>
        <v>9.18</v>
      </c>
      <c r="I73" s="11">
        <f>IFERROR(F73/SQRT(F73^2+W73), "X")</f>
        <v>6.9447151564347356E-3</v>
      </c>
      <c r="J73" s="39">
        <f>IFERROR(SQRT((1-I73^2)/W73), "X")</f>
        <v>1.0143965958837253E-3</v>
      </c>
      <c r="K73" s="39">
        <f t="shared" ref="K73:K76" si="38">IFERROR(1/J73, "X")</f>
        <v>985.8077245703065</v>
      </c>
      <c r="L73" s="39">
        <f t="shared" ref="L73:L76" si="39">IFERROR(I73-J73, "X")</f>
        <v>5.9303185605510105E-3</v>
      </c>
      <c r="M73" s="39">
        <f t="shared" ref="M73:M76" si="40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4"/>
        <v>971770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1">
        <v>0</v>
      </c>
      <c r="AJ73" s="9">
        <v>0</v>
      </c>
      <c r="AK73" s="9">
        <v>0</v>
      </c>
      <c r="AL73" s="31">
        <v>1</v>
      </c>
      <c r="AM73" s="21">
        <v>2006</v>
      </c>
      <c r="AN73" s="23"/>
      <c r="AO73" s="39" t="s">
        <v>431</v>
      </c>
      <c r="AP73" s="39" t="s">
        <v>431</v>
      </c>
      <c r="AQ73" s="39" t="s">
        <v>431</v>
      </c>
      <c r="AR73" s="59" t="s">
        <v>431</v>
      </c>
      <c r="AS73" s="39" t="s">
        <v>431</v>
      </c>
      <c r="AT73" s="59" t="s">
        <v>431</v>
      </c>
      <c r="AU73" s="57" t="s">
        <v>431</v>
      </c>
      <c r="AV73" s="18" t="s">
        <v>431</v>
      </c>
      <c r="AW73">
        <v>0.47708695652173899</v>
      </c>
      <c r="AX73" s="54">
        <f t="shared" si="34"/>
        <v>0.52291304347826095</v>
      </c>
      <c r="AY73">
        <v>0.4</v>
      </c>
      <c r="AZ73" s="54">
        <v>0.6</v>
      </c>
      <c r="BB73" s="18"/>
      <c r="BC73" t="s">
        <v>431</v>
      </c>
      <c r="BD73" s="18" t="s">
        <v>431</v>
      </c>
      <c r="BE73" s="18" t="s">
        <v>233</v>
      </c>
      <c r="BL73" s="18"/>
      <c r="BO73" s="18"/>
      <c r="BR73" s="25" t="s">
        <v>431</v>
      </c>
      <c r="BS73">
        <v>1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 s="18">
        <v>0</v>
      </c>
      <c r="CA73">
        <v>0</v>
      </c>
      <c r="CB73">
        <v>0</v>
      </c>
      <c r="CC73">
        <v>1</v>
      </c>
      <c r="CD73" s="18">
        <v>0</v>
      </c>
      <c r="CE73">
        <v>0</v>
      </c>
      <c r="CF73">
        <v>0</v>
      </c>
      <c r="CG73">
        <v>0</v>
      </c>
      <c r="CH73">
        <v>0</v>
      </c>
      <c r="CI73" s="18">
        <v>0</v>
      </c>
      <c r="CJ73">
        <v>0</v>
      </c>
      <c r="CK73">
        <v>0</v>
      </c>
      <c r="CL73">
        <v>1</v>
      </c>
      <c r="CM73">
        <v>1</v>
      </c>
      <c r="CN73">
        <v>0</v>
      </c>
      <c r="CO73">
        <v>0</v>
      </c>
      <c r="CP73">
        <v>1</v>
      </c>
      <c r="CQ73">
        <v>0</v>
      </c>
      <c r="CR73">
        <v>0</v>
      </c>
      <c r="CS73">
        <v>0</v>
      </c>
      <c r="CT73" s="18">
        <v>0</v>
      </c>
      <c r="CZ73" s="43" t="s">
        <v>397</v>
      </c>
    </row>
    <row r="74" spans="1:104" x14ac:dyDescent="0.25">
      <c r="A74">
        <v>73</v>
      </c>
      <c r="B74">
        <v>5</v>
      </c>
      <c r="C74" s="25" t="s">
        <v>466</v>
      </c>
      <c r="D74" s="12">
        <v>7.09</v>
      </c>
      <c r="E74" s="14">
        <v>0.85</v>
      </c>
      <c r="F74" s="7">
        <f t="shared" si="35"/>
        <v>8.3411764705882359</v>
      </c>
      <c r="G74" s="7">
        <f t="shared" si="36"/>
        <v>6.24</v>
      </c>
      <c r="H74" s="16">
        <f t="shared" si="37"/>
        <v>7.9399999999999995</v>
      </c>
      <c r="I74" s="11">
        <f>IFERROR(F74/SQRT(F74^2+W74), "X")</f>
        <v>8.4946221700158073E-3</v>
      </c>
      <c r="J74" s="39">
        <f>IFERROR(SQRT((1-I74^2)/W74), "X")</f>
        <v>1.01839616988906E-3</v>
      </c>
      <c r="K74" s="39">
        <f t="shared" si="38"/>
        <v>981.93613602154062</v>
      </c>
      <c r="L74" s="39">
        <f t="shared" si="39"/>
        <v>7.4762260001267474E-3</v>
      </c>
      <c r="M74" s="39">
        <f t="shared" si="40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4"/>
        <v>964129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1">
        <v>0</v>
      </c>
      <c r="AJ74" s="9">
        <v>0</v>
      </c>
      <c r="AK74" s="9">
        <v>0</v>
      </c>
      <c r="AL74" s="31">
        <v>1</v>
      </c>
      <c r="AM74" s="21">
        <v>2006</v>
      </c>
      <c r="AN74" s="23"/>
      <c r="AO74" s="39" t="s">
        <v>431</v>
      </c>
      <c r="AP74" s="39" t="s">
        <v>431</v>
      </c>
      <c r="AQ74" s="39" t="s">
        <v>431</v>
      </c>
      <c r="AR74" s="59" t="s">
        <v>431</v>
      </c>
      <c r="AS74" s="39" t="s">
        <v>431</v>
      </c>
      <c r="AT74" s="59" t="s">
        <v>431</v>
      </c>
      <c r="AU74" s="57" t="s">
        <v>431</v>
      </c>
      <c r="AV74" s="18" t="s">
        <v>431</v>
      </c>
      <c r="AW74">
        <v>0.47708695652173899</v>
      </c>
      <c r="AX74" s="54">
        <f t="shared" si="34"/>
        <v>0.52291304347826095</v>
      </c>
      <c r="AY74">
        <v>0.4</v>
      </c>
      <c r="AZ74" s="54">
        <v>0.6</v>
      </c>
      <c r="BB74" s="18"/>
      <c r="BC74" t="s">
        <v>431</v>
      </c>
      <c r="BD74" s="18" t="s">
        <v>431</v>
      </c>
      <c r="BE74" s="18" t="s">
        <v>233</v>
      </c>
      <c r="BL74" s="18"/>
      <c r="BO74" s="18"/>
      <c r="BR74" s="25" t="s">
        <v>431</v>
      </c>
      <c r="BS74">
        <v>1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 s="18">
        <v>0</v>
      </c>
      <c r="CA74">
        <v>0</v>
      </c>
      <c r="CB74">
        <v>0</v>
      </c>
      <c r="CC74">
        <v>1</v>
      </c>
      <c r="CD74" s="18">
        <v>0</v>
      </c>
      <c r="CE74">
        <v>0</v>
      </c>
      <c r="CF74">
        <v>0</v>
      </c>
      <c r="CG74">
        <v>0</v>
      </c>
      <c r="CH74">
        <v>0</v>
      </c>
      <c r="CI74" s="18">
        <v>0</v>
      </c>
      <c r="CJ74">
        <v>0</v>
      </c>
      <c r="CK74">
        <v>0</v>
      </c>
      <c r="CL74">
        <v>1</v>
      </c>
      <c r="CM74">
        <v>1</v>
      </c>
      <c r="CN74">
        <v>0</v>
      </c>
      <c r="CO74">
        <v>0</v>
      </c>
      <c r="CP74">
        <v>1</v>
      </c>
      <c r="CQ74">
        <v>1</v>
      </c>
      <c r="CR74">
        <v>1</v>
      </c>
      <c r="CS74">
        <v>0</v>
      </c>
      <c r="CT74" s="18">
        <v>0</v>
      </c>
      <c r="CZ74" s="43" t="s">
        <v>397</v>
      </c>
    </row>
    <row r="75" spans="1:104" x14ac:dyDescent="0.25">
      <c r="A75">
        <v>74</v>
      </c>
      <c r="B75">
        <v>5</v>
      </c>
      <c r="C75" s="25" t="s">
        <v>466</v>
      </c>
      <c r="D75" s="12">
        <v>7.08</v>
      </c>
      <c r="E75" s="14">
        <v>0.85</v>
      </c>
      <c r="F75" s="7">
        <f t="shared" si="35"/>
        <v>8.329411764705883</v>
      </c>
      <c r="G75" s="7">
        <f t="shared" si="36"/>
        <v>6.23</v>
      </c>
      <c r="H75" s="16">
        <f t="shared" si="37"/>
        <v>7.93</v>
      </c>
      <c r="I75" s="11">
        <f>IFERROR(F75/SQRT(F75^2+W75), "X")</f>
        <v>8.4826463001277368E-3</v>
      </c>
      <c r="J75" s="39">
        <f>IFERROR(SQRT((1-I75^2)/W75), "X")</f>
        <v>1.018396801569008E-3</v>
      </c>
      <c r="K75" s="39">
        <f t="shared" si="38"/>
        <v>981.9355269570126</v>
      </c>
      <c r="L75" s="39">
        <f t="shared" si="39"/>
        <v>7.4642494985587291E-3</v>
      </c>
      <c r="M75" s="39">
        <f t="shared" si="40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4"/>
        <v>964128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1">
        <v>0</v>
      </c>
      <c r="AJ75" s="9">
        <v>0</v>
      </c>
      <c r="AK75" s="9">
        <v>0</v>
      </c>
      <c r="AL75" s="31">
        <v>1</v>
      </c>
      <c r="AM75" s="21">
        <v>2006</v>
      </c>
      <c r="AN75" s="23"/>
      <c r="AO75" s="39" t="s">
        <v>431</v>
      </c>
      <c r="AP75" s="39" t="s">
        <v>431</v>
      </c>
      <c r="AQ75" s="39" t="s">
        <v>431</v>
      </c>
      <c r="AR75" s="59" t="s">
        <v>431</v>
      </c>
      <c r="AS75" s="39" t="s">
        <v>431</v>
      </c>
      <c r="AT75" s="59" t="s">
        <v>431</v>
      </c>
      <c r="AU75" s="57" t="s">
        <v>431</v>
      </c>
      <c r="AV75" s="18" t="s">
        <v>431</v>
      </c>
      <c r="AW75">
        <v>0.47708695652173899</v>
      </c>
      <c r="AX75" s="54">
        <f t="shared" si="34"/>
        <v>0.52291304347826095</v>
      </c>
      <c r="AY75">
        <v>0.4</v>
      </c>
      <c r="AZ75" s="54">
        <v>0.6</v>
      </c>
      <c r="BB75" s="18"/>
      <c r="BC75" t="s">
        <v>431</v>
      </c>
      <c r="BD75" s="18" t="s">
        <v>431</v>
      </c>
      <c r="BE75" s="18" t="s">
        <v>233</v>
      </c>
      <c r="BL75" s="18"/>
      <c r="BO75" s="18"/>
      <c r="BR75" s="25" t="s">
        <v>431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 s="18">
        <v>0</v>
      </c>
      <c r="CA75">
        <v>0</v>
      </c>
      <c r="CB75">
        <v>0</v>
      </c>
      <c r="CC75">
        <v>1</v>
      </c>
      <c r="CD75" s="18">
        <v>0</v>
      </c>
      <c r="CE75">
        <v>0</v>
      </c>
      <c r="CF75">
        <v>0</v>
      </c>
      <c r="CG75">
        <v>0</v>
      </c>
      <c r="CH75">
        <v>0</v>
      </c>
      <c r="CI75" s="18">
        <v>0</v>
      </c>
      <c r="CJ75">
        <v>0</v>
      </c>
      <c r="CK75">
        <v>0</v>
      </c>
      <c r="CL75">
        <v>1</v>
      </c>
      <c r="CM75">
        <v>1</v>
      </c>
      <c r="CN75">
        <v>0</v>
      </c>
      <c r="CO75">
        <v>0</v>
      </c>
      <c r="CP75">
        <v>1</v>
      </c>
      <c r="CQ75">
        <v>1</v>
      </c>
      <c r="CR75">
        <v>1</v>
      </c>
      <c r="CS75">
        <v>0</v>
      </c>
      <c r="CT75" s="18">
        <v>0</v>
      </c>
      <c r="CZ75" s="43" t="s">
        <v>397</v>
      </c>
    </row>
    <row r="76" spans="1:104" s="68" customFormat="1" x14ac:dyDescent="0.25">
      <c r="A76" s="68">
        <v>75</v>
      </c>
      <c r="B76" s="68">
        <v>5</v>
      </c>
      <c r="C76" s="69" t="s">
        <v>466</v>
      </c>
      <c r="D76" s="70">
        <v>6.22</v>
      </c>
      <c r="E76" s="71">
        <v>0.9</v>
      </c>
      <c r="F76" s="72">
        <f t="shared" si="35"/>
        <v>6.9111111111111105</v>
      </c>
      <c r="G76" s="72">
        <f t="shared" si="36"/>
        <v>5.3199999999999994</v>
      </c>
      <c r="H76" s="73">
        <f t="shared" si="37"/>
        <v>7.12</v>
      </c>
      <c r="I76" s="74">
        <f>IFERROR(F76/SQRT(F76^2+W76), "X")</f>
        <v>7.0383359948511404E-3</v>
      </c>
      <c r="J76" s="75">
        <f>IFERROR(SQRT((1-I76^2)/W76), "X")</f>
        <v>1.0184087452356956E-3</v>
      </c>
      <c r="K76" s="75">
        <f t="shared" si="38"/>
        <v>981.92401103995314</v>
      </c>
      <c r="L76" s="75">
        <f t="shared" si="39"/>
        <v>6.0199272496154451E-3</v>
      </c>
      <c r="M76" s="75">
        <f t="shared" si="40"/>
        <v>8.0567447400868367E-3</v>
      </c>
      <c r="N76" s="76">
        <v>0</v>
      </c>
      <c r="O76" s="77">
        <v>1</v>
      </c>
      <c r="P76" s="76">
        <v>0</v>
      </c>
      <c r="Q76" s="77">
        <v>0</v>
      </c>
      <c r="R76" s="77">
        <v>1</v>
      </c>
      <c r="S76" s="77">
        <v>0</v>
      </c>
      <c r="T76" s="77">
        <v>0</v>
      </c>
      <c r="U76" s="76">
        <v>964279</v>
      </c>
      <c r="V76" s="77">
        <f>12+23+92+16+5+1+1+1</f>
        <v>151</v>
      </c>
      <c r="W76" s="77">
        <f t="shared" si="24"/>
        <v>964127</v>
      </c>
      <c r="X76" s="77"/>
      <c r="Y76" s="72">
        <v>11.239434782608695</v>
      </c>
      <c r="Z76" s="72">
        <v>27.966043478260868</v>
      </c>
      <c r="AA76" s="77">
        <v>1</v>
      </c>
      <c r="AB76" s="77">
        <v>0</v>
      </c>
      <c r="AC76" s="77">
        <v>0</v>
      </c>
      <c r="AD76" s="77">
        <v>1</v>
      </c>
      <c r="AE76" s="77">
        <v>0</v>
      </c>
      <c r="AF76" s="77">
        <v>0</v>
      </c>
      <c r="AG76" s="76">
        <v>1</v>
      </c>
      <c r="AH76" s="77">
        <v>0</v>
      </c>
      <c r="AI76" s="78">
        <v>0</v>
      </c>
      <c r="AJ76" s="77">
        <v>0</v>
      </c>
      <c r="AK76" s="77">
        <v>0</v>
      </c>
      <c r="AL76" s="78">
        <v>1</v>
      </c>
      <c r="AM76" s="79">
        <v>2006</v>
      </c>
      <c r="AN76" s="80"/>
      <c r="AO76" s="75" t="s">
        <v>431</v>
      </c>
      <c r="AP76" s="75" t="s">
        <v>431</v>
      </c>
      <c r="AQ76" s="75" t="s">
        <v>431</v>
      </c>
      <c r="AR76" s="81" t="s">
        <v>431</v>
      </c>
      <c r="AS76" s="75" t="s">
        <v>431</v>
      </c>
      <c r="AT76" s="81" t="s">
        <v>431</v>
      </c>
      <c r="AU76" s="82" t="s">
        <v>431</v>
      </c>
      <c r="AV76" s="83" t="s">
        <v>431</v>
      </c>
      <c r="AW76" s="68">
        <v>0.47708695652173899</v>
      </c>
      <c r="AX76" s="84">
        <f t="shared" si="34"/>
        <v>0.52291304347826095</v>
      </c>
      <c r="AY76" s="68">
        <v>0.4</v>
      </c>
      <c r="AZ76" s="84">
        <v>0.6</v>
      </c>
      <c r="BB76" s="83"/>
      <c r="BC76" s="68" t="s">
        <v>431</v>
      </c>
      <c r="BD76" s="83" t="s">
        <v>431</v>
      </c>
      <c r="BE76" s="83" t="s">
        <v>233</v>
      </c>
      <c r="BL76" s="83"/>
      <c r="BO76" s="83"/>
      <c r="BR76" s="69" t="s">
        <v>431</v>
      </c>
      <c r="BS76" s="68">
        <v>1</v>
      </c>
      <c r="BT76" s="68">
        <v>0</v>
      </c>
      <c r="BU76" s="68">
        <v>0</v>
      </c>
      <c r="BV76" s="68">
        <v>0</v>
      </c>
      <c r="BW76" s="68">
        <v>0</v>
      </c>
      <c r="BX76" s="68">
        <v>0</v>
      </c>
      <c r="BY76" s="68">
        <v>0</v>
      </c>
      <c r="BZ76" s="83">
        <v>0</v>
      </c>
      <c r="CA76" s="68">
        <v>0</v>
      </c>
      <c r="CB76" s="68">
        <v>0</v>
      </c>
      <c r="CC76" s="68">
        <v>1</v>
      </c>
      <c r="CD76" s="83">
        <v>0</v>
      </c>
      <c r="CE76" s="68">
        <v>0</v>
      </c>
      <c r="CF76" s="68">
        <v>0</v>
      </c>
      <c r="CG76" s="68">
        <v>0</v>
      </c>
      <c r="CH76" s="68">
        <v>0</v>
      </c>
      <c r="CI76" s="83">
        <v>0</v>
      </c>
      <c r="CJ76" s="68">
        <v>0</v>
      </c>
      <c r="CK76" s="68">
        <v>0</v>
      </c>
      <c r="CL76" s="68">
        <v>1</v>
      </c>
      <c r="CM76" s="68">
        <v>1</v>
      </c>
      <c r="CN76" s="68">
        <v>0</v>
      </c>
      <c r="CO76" s="68">
        <v>0</v>
      </c>
      <c r="CP76" s="68">
        <v>1</v>
      </c>
      <c r="CQ76" s="68">
        <v>1</v>
      </c>
      <c r="CR76" s="68">
        <v>1</v>
      </c>
      <c r="CS76" s="68">
        <v>0</v>
      </c>
      <c r="CT76" s="83">
        <v>1</v>
      </c>
      <c r="CY76" s="69"/>
      <c r="CZ76" s="85" t="s">
        <v>397</v>
      </c>
    </row>
    <row r="77" spans="1:104" x14ac:dyDescent="0.25">
      <c r="A77">
        <v>76</v>
      </c>
      <c r="B77">
        <v>6</v>
      </c>
      <c r="C77" s="25" t="s">
        <v>467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1">D77-E77</f>
        <v>-0.93300826393946101</v>
      </c>
      <c r="H77" s="16">
        <f t="shared" ref="H77:H80" si="42">D77+E77</f>
        <v>4.1330082639394607</v>
      </c>
      <c r="I77" s="11">
        <f>IFERROR(F77/SQRT(F77^2+W77), "X")</f>
        <v>2.1204298527480476E-2</v>
      </c>
      <c r="J77" s="39">
        <f>IFERROR(SQRT((1-I77^2)/W77), "X")</f>
        <v>3.3569164625717123E-2</v>
      </c>
      <c r="K77" s="39">
        <f t="shared" ref="K77:K80" si="43">IFERROR(1/J77, "X")</f>
        <v>29.789242930218954</v>
      </c>
      <c r="L77" s="39">
        <f t="shared" ref="L77:L80" si="44">IFERROR(I77-J77, "X")</f>
        <v>-1.2364866098236647E-2</v>
      </c>
      <c r="M77" s="39">
        <f t="shared" ref="M77:M80" si="45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4"/>
        <v>887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1">
        <v>0</v>
      </c>
      <c r="AJ77" s="9">
        <v>1</v>
      </c>
      <c r="AK77" s="9">
        <v>0</v>
      </c>
      <c r="AL77" s="31">
        <v>0</v>
      </c>
      <c r="AM77" s="21">
        <v>1995</v>
      </c>
      <c r="AN77" s="23"/>
      <c r="AO77" s="39">
        <v>0</v>
      </c>
      <c r="AP77" s="39">
        <v>0</v>
      </c>
      <c r="AQ77" s="39">
        <v>1</v>
      </c>
      <c r="AR77" s="59">
        <v>0</v>
      </c>
      <c r="AS77" s="39" t="s">
        <v>431</v>
      </c>
      <c r="AT77" s="59" t="s">
        <v>431</v>
      </c>
      <c r="AU77" s="57">
        <f>1-AV77</f>
        <v>0.76400000000000001</v>
      </c>
      <c r="AV77" s="18">
        <v>0.23599999999999999</v>
      </c>
      <c r="AW77">
        <v>0.67300000000000004</v>
      </c>
      <c r="AX77" s="54">
        <v>0.32700000000000001</v>
      </c>
      <c r="AY77" s="53">
        <f>1-AZ77</f>
        <v>0.30230000000000001</v>
      </c>
      <c r="AZ77" s="54">
        <v>0.69769999999999999</v>
      </c>
      <c r="BB77" s="18"/>
      <c r="BC77" t="s">
        <v>431</v>
      </c>
      <c r="BD77" s="18" t="s">
        <v>431</v>
      </c>
      <c r="BE77" s="18" t="s">
        <v>207</v>
      </c>
      <c r="BL77" s="18"/>
      <c r="BO77" s="18"/>
      <c r="BR77" s="25">
        <v>30</v>
      </c>
      <c r="BS77">
        <v>1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 s="18">
        <v>0</v>
      </c>
      <c r="CA77">
        <v>0</v>
      </c>
      <c r="CB77">
        <v>0</v>
      </c>
      <c r="CC77">
        <v>0</v>
      </c>
      <c r="CD77" s="18">
        <v>1</v>
      </c>
      <c r="CE77">
        <v>0</v>
      </c>
      <c r="CF77">
        <v>0</v>
      </c>
      <c r="CG77">
        <v>0</v>
      </c>
      <c r="CH77">
        <v>0</v>
      </c>
      <c r="CI77" s="18">
        <v>0</v>
      </c>
      <c r="CJ77">
        <v>0</v>
      </c>
      <c r="CK77">
        <v>0</v>
      </c>
      <c r="CL77">
        <v>1</v>
      </c>
      <c r="CM77">
        <v>1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 s="18">
        <v>0</v>
      </c>
      <c r="CZ77" s="43" t="s">
        <v>397</v>
      </c>
    </row>
    <row r="78" spans="1:104" x14ac:dyDescent="0.25">
      <c r="A78">
        <v>77</v>
      </c>
      <c r="B78">
        <v>6</v>
      </c>
      <c r="C78" s="25" t="s">
        <v>467</v>
      </c>
      <c r="D78" s="12">
        <v>12.7</v>
      </c>
      <c r="E78" s="14">
        <f t="shared" ref="E78:E80" si="46">D78/F78</f>
        <v>2.2898561177022105</v>
      </c>
      <c r="F78" s="7">
        <v>5.5461999999999998</v>
      </c>
      <c r="G78" s="7">
        <f t="shared" si="41"/>
        <v>10.410143882297788</v>
      </c>
      <c r="H78" s="16">
        <f t="shared" si="42"/>
        <v>14.98985611770221</v>
      </c>
      <c r="I78" s="11">
        <f>IFERROR(F78/SQRT(F78^2+W78), "X")</f>
        <v>0.18307577644744008</v>
      </c>
      <c r="J78" s="39">
        <f>IFERROR(SQRT((1-I78^2)/W78), "X")</f>
        <v>3.3009227299311251E-2</v>
      </c>
      <c r="K78" s="39">
        <f t="shared" si="43"/>
        <v>30.294559485821875</v>
      </c>
      <c r="L78" s="39">
        <f t="shared" si="44"/>
        <v>0.15006654914812884</v>
      </c>
      <c r="M78" s="39">
        <f t="shared" si="45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4"/>
        <v>887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1">
        <v>0</v>
      </c>
      <c r="AJ78" s="9">
        <v>1</v>
      </c>
      <c r="AK78" s="9">
        <v>0</v>
      </c>
      <c r="AL78" s="31">
        <v>0</v>
      </c>
      <c r="AM78" s="21">
        <v>1995</v>
      </c>
      <c r="AN78" s="23"/>
      <c r="AO78" s="39">
        <v>0</v>
      </c>
      <c r="AP78" s="39">
        <v>0</v>
      </c>
      <c r="AQ78" s="39">
        <v>0</v>
      </c>
      <c r="AR78" s="59">
        <v>1</v>
      </c>
      <c r="AS78" s="39" t="s">
        <v>431</v>
      </c>
      <c r="AT78" s="59" t="s">
        <v>431</v>
      </c>
      <c r="AU78" s="57">
        <f>1-AV78</f>
        <v>0.75600000000000001</v>
      </c>
      <c r="AV78" s="18">
        <v>0.24399999999999999</v>
      </c>
      <c r="AW78">
        <v>0.68300000000000005</v>
      </c>
      <c r="AX78" s="54">
        <v>0.317</v>
      </c>
      <c r="AY78" s="53">
        <f>1-AZ78</f>
        <v>0.41139999999999999</v>
      </c>
      <c r="AZ78" s="54">
        <v>0.58860000000000001</v>
      </c>
      <c r="BB78" s="18"/>
      <c r="BC78" t="s">
        <v>431</v>
      </c>
      <c r="BD78" s="18" t="s">
        <v>431</v>
      </c>
      <c r="BE78" s="18" t="s">
        <v>207</v>
      </c>
      <c r="BL78" s="18"/>
      <c r="BO78" s="18"/>
      <c r="BR78" s="25">
        <v>37.799999999999997</v>
      </c>
      <c r="BS78">
        <v>1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 s="18">
        <v>0</v>
      </c>
      <c r="CA78">
        <v>0</v>
      </c>
      <c r="CB78">
        <v>0</v>
      </c>
      <c r="CC78">
        <v>0</v>
      </c>
      <c r="CD78" s="18">
        <v>1</v>
      </c>
      <c r="CE78">
        <v>0</v>
      </c>
      <c r="CF78">
        <v>0</v>
      </c>
      <c r="CG78">
        <v>0</v>
      </c>
      <c r="CH78">
        <v>0</v>
      </c>
      <c r="CI78" s="18">
        <v>0</v>
      </c>
      <c r="CJ78">
        <v>0</v>
      </c>
      <c r="CK78">
        <v>0</v>
      </c>
      <c r="CL78">
        <v>1</v>
      </c>
      <c r="CM78">
        <v>1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 s="18">
        <v>0</v>
      </c>
      <c r="CZ78" s="43" t="s">
        <v>397</v>
      </c>
    </row>
    <row r="79" spans="1:104" x14ac:dyDescent="0.25">
      <c r="A79">
        <v>78</v>
      </c>
      <c r="B79">
        <v>6</v>
      </c>
      <c r="C79" s="25" t="s">
        <v>467</v>
      </c>
      <c r="D79" s="12">
        <v>10.7</v>
      </c>
      <c r="E79" s="14">
        <f t="shared" si="46"/>
        <v>0.82090468299269626</v>
      </c>
      <c r="F79" s="7">
        <v>13.0344</v>
      </c>
      <c r="G79" s="7">
        <f t="shared" si="41"/>
        <v>9.8790953170073035</v>
      </c>
      <c r="H79" s="16">
        <f t="shared" si="42"/>
        <v>11.520904682992695</v>
      </c>
      <c r="I79" s="11">
        <f>IFERROR(F79/SQRT(F79^2+W79), "X")</f>
        <v>0.40093595358979528</v>
      </c>
      <c r="J79" s="39">
        <f>IFERROR(SQRT((1-I79^2)/W79), "X")</f>
        <v>3.0759831951589284E-2</v>
      </c>
      <c r="K79" s="39">
        <f t="shared" si="43"/>
        <v>32.509930534530518</v>
      </c>
      <c r="L79" s="39">
        <f t="shared" si="44"/>
        <v>0.37017612163820601</v>
      </c>
      <c r="M79" s="39">
        <f t="shared" si="45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4"/>
        <v>887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1">
        <v>0</v>
      </c>
      <c r="AJ79" s="9">
        <v>1</v>
      </c>
      <c r="AK79" s="9">
        <v>0</v>
      </c>
      <c r="AL79" s="31">
        <v>0</v>
      </c>
      <c r="AM79" s="21">
        <v>1995</v>
      </c>
      <c r="AN79" s="23"/>
      <c r="AO79" s="39">
        <v>0</v>
      </c>
      <c r="AP79" s="39">
        <v>0</v>
      </c>
      <c r="AQ79" s="39">
        <v>0</v>
      </c>
      <c r="AR79" s="59">
        <v>1</v>
      </c>
      <c r="AS79" s="39" t="s">
        <v>431</v>
      </c>
      <c r="AT79" s="59" t="s">
        <v>431</v>
      </c>
      <c r="AU79" s="57">
        <f t="shared" ref="AU79:AU80" si="47">1-AV79</f>
        <v>0.75600000000000001</v>
      </c>
      <c r="AV79" s="18">
        <v>0.24399999999999999</v>
      </c>
      <c r="AW79">
        <v>0.68300000000000005</v>
      </c>
      <c r="AX79" s="54">
        <v>0.317</v>
      </c>
      <c r="AY79" s="53">
        <f t="shared" ref="AY79:AY80" si="48">1-AZ79</f>
        <v>0.41139999999999999</v>
      </c>
      <c r="AZ79" s="54">
        <v>0.58860000000000001</v>
      </c>
      <c r="BB79" s="18"/>
      <c r="BC79" t="s">
        <v>431</v>
      </c>
      <c r="BD79" s="18" t="s">
        <v>431</v>
      </c>
      <c r="BE79" s="18" t="s">
        <v>207</v>
      </c>
      <c r="BL79" s="18"/>
      <c r="BO79" s="18"/>
      <c r="BR79" s="25">
        <v>37.799999999999997</v>
      </c>
      <c r="BS79">
        <v>1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 s="18">
        <v>0</v>
      </c>
      <c r="CA79">
        <v>0</v>
      </c>
      <c r="CB79">
        <v>0</v>
      </c>
      <c r="CC79">
        <v>0</v>
      </c>
      <c r="CD79" s="18">
        <v>1</v>
      </c>
      <c r="CE79">
        <v>0</v>
      </c>
      <c r="CF79">
        <v>0</v>
      </c>
      <c r="CG79">
        <v>0</v>
      </c>
      <c r="CH79">
        <v>0</v>
      </c>
      <c r="CI79" s="18">
        <v>0</v>
      </c>
      <c r="CJ79">
        <v>0</v>
      </c>
      <c r="CK79">
        <v>0</v>
      </c>
      <c r="CL79">
        <v>1</v>
      </c>
      <c r="CM79">
        <v>1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 s="18">
        <v>0</v>
      </c>
      <c r="CZ79" s="43" t="s">
        <v>397</v>
      </c>
    </row>
    <row r="80" spans="1:104" s="68" customFormat="1" x14ac:dyDescent="0.25">
      <c r="A80" s="68">
        <v>79</v>
      </c>
      <c r="B80" s="68">
        <v>6</v>
      </c>
      <c r="C80" s="69" t="s">
        <v>467</v>
      </c>
      <c r="D80" s="70">
        <v>16.7</v>
      </c>
      <c r="E80" s="71">
        <f t="shared" si="46"/>
        <v>0.82927798192471935</v>
      </c>
      <c r="F80" s="72">
        <v>20.138000000000002</v>
      </c>
      <c r="G80" s="72">
        <f t="shared" si="41"/>
        <v>15.870722018075281</v>
      </c>
      <c r="H80" s="73">
        <f t="shared" si="42"/>
        <v>17.529277981924718</v>
      </c>
      <c r="I80" s="74">
        <f>IFERROR(F80/SQRT(F80^2+W80), "X")</f>
        <v>0.56013730963505137</v>
      </c>
      <c r="J80" s="75">
        <f>IFERROR(SQRT((1-I80^2)/W80), "X")</f>
        <v>2.7814942379335152E-2</v>
      </c>
      <c r="K80" s="75">
        <f t="shared" si="43"/>
        <v>35.951899031900943</v>
      </c>
      <c r="L80" s="75">
        <f t="shared" si="44"/>
        <v>0.53232236725571624</v>
      </c>
      <c r="M80" s="75">
        <f t="shared" si="45"/>
        <v>0.5879522520143865</v>
      </c>
      <c r="N80" s="76">
        <v>1</v>
      </c>
      <c r="O80" s="77">
        <v>0</v>
      </c>
      <c r="P80" s="76">
        <v>0</v>
      </c>
      <c r="Q80" s="77">
        <v>1</v>
      </c>
      <c r="R80" s="77">
        <v>0</v>
      </c>
      <c r="S80" s="77">
        <v>0</v>
      </c>
      <c r="T80" s="77">
        <v>0</v>
      </c>
      <c r="U80" s="76">
        <v>894</v>
      </c>
      <c r="V80" s="77">
        <v>6</v>
      </c>
      <c r="W80" s="77">
        <f t="shared" si="24"/>
        <v>887</v>
      </c>
      <c r="X80" s="77"/>
      <c r="Y80" s="72">
        <v>18</v>
      </c>
      <c r="Z80" s="72">
        <v>17.32</v>
      </c>
      <c r="AA80" s="77">
        <v>0</v>
      </c>
      <c r="AB80" s="77">
        <v>1</v>
      </c>
      <c r="AC80" s="77">
        <v>0</v>
      </c>
      <c r="AD80" s="77">
        <v>0</v>
      </c>
      <c r="AE80" s="77">
        <v>0</v>
      </c>
      <c r="AF80" s="77">
        <v>1</v>
      </c>
      <c r="AG80" s="76">
        <v>0</v>
      </c>
      <c r="AH80" s="77">
        <v>1</v>
      </c>
      <c r="AI80" s="78">
        <v>0</v>
      </c>
      <c r="AJ80" s="77">
        <v>1</v>
      </c>
      <c r="AK80" s="77">
        <v>0</v>
      </c>
      <c r="AL80" s="78">
        <v>0</v>
      </c>
      <c r="AM80" s="79">
        <v>1995</v>
      </c>
      <c r="AN80" s="80"/>
      <c r="AO80" s="75">
        <v>0</v>
      </c>
      <c r="AP80" s="75">
        <v>0</v>
      </c>
      <c r="AQ80" s="75">
        <v>0</v>
      </c>
      <c r="AR80" s="81">
        <v>1</v>
      </c>
      <c r="AS80" s="75" t="s">
        <v>431</v>
      </c>
      <c r="AT80" s="81" t="s">
        <v>431</v>
      </c>
      <c r="AU80" s="82">
        <f t="shared" si="47"/>
        <v>0.75600000000000001</v>
      </c>
      <c r="AV80" s="83">
        <v>0.24399999999999999</v>
      </c>
      <c r="AW80" s="68">
        <v>0.68300000000000005</v>
      </c>
      <c r="AX80" s="84">
        <v>0.317</v>
      </c>
      <c r="AY80" s="86">
        <f t="shared" si="48"/>
        <v>0.41139999999999999</v>
      </c>
      <c r="AZ80" s="84">
        <v>0.58860000000000001</v>
      </c>
      <c r="BB80" s="83"/>
      <c r="BC80" s="68" t="s">
        <v>431</v>
      </c>
      <c r="BD80" s="83" t="s">
        <v>431</v>
      </c>
      <c r="BE80" s="83" t="s">
        <v>207</v>
      </c>
      <c r="BL80" s="83"/>
      <c r="BO80" s="83"/>
      <c r="BR80" s="69">
        <v>37.799999999999997</v>
      </c>
      <c r="BS80" s="68">
        <v>1</v>
      </c>
      <c r="BT80" s="68">
        <v>0</v>
      </c>
      <c r="BU80" s="68">
        <v>0</v>
      </c>
      <c r="BV80" s="68">
        <v>0</v>
      </c>
      <c r="BW80" s="68">
        <v>0</v>
      </c>
      <c r="BX80" s="68">
        <v>0</v>
      </c>
      <c r="BY80" s="68">
        <v>0</v>
      </c>
      <c r="BZ80" s="83">
        <v>0</v>
      </c>
      <c r="CA80" s="68">
        <v>0</v>
      </c>
      <c r="CB80" s="68">
        <v>0</v>
      </c>
      <c r="CC80" s="68">
        <v>0</v>
      </c>
      <c r="CD80" s="83">
        <v>1</v>
      </c>
      <c r="CE80" s="68">
        <v>0</v>
      </c>
      <c r="CF80" s="68">
        <v>0</v>
      </c>
      <c r="CG80" s="68">
        <v>0</v>
      </c>
      <c r="CH80" s="68">
        <v>0</v>
      </c>
      <c r="CI80" s="83">
        <v>0</v>
      </c>
      <c r="CJ80" s="68">
        <v>0</v>
      </c>
      <c r="CK80" s="68">
        <v>0</v>
      </c>
      <c r="CL80" s="68">
        <v>1</v>
      </c>
      <c r="CM80" s="68">
        <v>1</v>
      </c>
      <c r="CN80" s="68">
        <v>0</v>
      </c>
      <c r="CO80" s="68">
        <v>0</v>
      </c>
      <c r="CP80" s="68">
        <v>0</v>
      </c>
      <c r="CQ80" s="68">
        <v>0</v>
      </c>
      <c r="CR80" s="68">
        <v>0</v>
      </c>
      <c r="CS80" s="68">
        <v>0</v>
      </c>
      <c r="CT80" s="83">
        <v>0</v>
      </c>
      <c r="CY80" s="69"/>
      <c r="CZ80" s="85" t="s">
        <v>397</v>
      </c>
    </row>
    <row r="81" spans="1:104" x14ac:dyDescent="0.25">
      <c r="A81">
        <v>80</v>
      </c>
      <c r="B81">
        <v>7</v>
      </c>
      <c r="C81" s="25" t="s">
        <v>469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>IFERROR(F81/SQRT(F81^2+W81), "X")</f>
        <v>0.30269848814334432</v>
      </c>
      <c r="J81" s="39">
        <f>IFERROR(SQRT((1-I81^2)/W81), "X")</f>
        <v>3.783429501129591E-3</v>
      </c>
      <c r="K81" s="39">
        <f t="shared" ref="K81" si="49">IFERROR(1/J81, "X")</f>
        <v>264.3104621617602</v>
      </c>
      <c r="L81" s="39">
        <f t="shared" ref="L81" si="50">IFERROR(I81-J81, "X")</f>
        <v>0.29891505864221474</v>
      </c>
      <c r="M81" s="39">
        <f t="shared" ref="M81" si="51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4"/>
        <v>63459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1">
        <v>0</v>
      </c>
      <c r="AJ81" s="9">
        <v>1</v>
      </c>
      <c r="AK81" s="9">
        <v>0</v>
      </c>
      <c r="AL81" s="31">
        <v>0</v>
      </c>
      <c r="AM81" s="21">
        <v>1997</v>
      </c>
      <c r="AN81" s="23"/>
      <c r="AO81" s="39">
        <v>0</v>
      </c>
      <c r="AP81" s="39">
        <v>0</v>
      </c>
      <c r="AQ81" s="39">
        <v>0</v>
      </c>
      <c r="AR81" s="59">
        <v>1</v>
      </c>
      <c r="AS81" s="39" t="s">
        <v>431</v>
      </c>
      <c r="AT81" s="59" t="s">
        <v>431</v>
      </c>
      <c r="AU81" s="57">
        <v>1</v>
      </c>
      <c r="AV81" s="18">
        <v>0</v>
      </c>
      <c r="AW81" s="53">
        <f>1-AX81</f>
        <v>0.66725000000000001</v>
      </c>
      <c r="AX81" s="54">
        <v>0.33274999999999999</v>
      </c>
      <c r="AY81" t="s">
        <v>431</v>
      </c>
      <c r="AZ81" s="54" t="s">
        <v>431</v>
      </c>
      <c r="BB81" s="18"/>
      <c r="BC81" t="s">
        <v>431</v>
      </c>
      <c r="BD81" s="18" t="s">
        <v>431</v>
      </c>
      <c r="BE81" s="18" t="s">
        <v>198</v>
      </c>
      <c r="BL81" s="18"/>
      <c r="BO81" s="18"/>
      <c r="BR81" s="25">
        <v>34.975000000000001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 s="18">
        <v>0</v>
      </c>
      <c r="CA81">
        <v>0</v>
      </c>
      <c r="CB81">
        <v>0</v>
      </c>
      <c r="CC81">
        <v>1</v>
      </c>
      <c r="CD81" s="18">
        <v>0</v>
      </c>
      <c r="CE81">
        <v>0</v>
      </c>
      <c r="CF81">
        <v>0</v>
      </c>
      <c r="CG81">
        <v>0</v>
      </c>
      <c r="CH81">
        <v>0</v>
      </c>
      <c r="CI81" s="18">
        <v>0</v>
      </c>
      <c r="CJ81">
        <v>1</v>
      </c>
      <c r="CK81">
        <v>1</v>
      </c>
      <c r="CL81">
        <v>1</v>
      </c>
      <c r="CM81">
        <v>1</v>
      </c>
      <c r="CN81">
        <v>0</v>
      </c>
      <c r="CO81">
        <v>0</v>
      </c>
      <c r="CP81">
        <v>1</v>
      </c>
      <c r="CQ81">
        <v>0</v>
      </c>
      <c r="CR81">
        <v>0</v>
      </c>
      <c r="CS81">
        <v>0</v>
      </c>
      <c r="CT81" s="18">
        <v>0</v>
      </c>
      <c r="CZ81" s="43" t="s">
        <v>397</v>
      </c>
    </row>
    <row r="82" spans="1:104" x14ac:dyDescent="0.25">
      <c r="A82">
        <v>81</v>
      </c>
      <c r="B82">
        <v>7</v>
      </c>
      <c r="C82" s="25" t="s">
        <v>469</v>
      </c>
      <c r="D82" s="12">
        <f>(EXP(0.592)-EXP(-0.203))/13*100</f>
        <v>7.6255520091261113</v>
      </c>
      <c r="E82" s="14">
        <f t="shared" ref="E82:E83" si="52">D82/F82</f>
        <v>0.12184549320891738</v>
      </c>
      <c r="F82" s="7">
        <f>SQRT((-0.203/0.01)^2 + (0.592/0.01)^2)</f>
        <v>62.583783842142367</v>
      </c>
      <c r="G82" s="7">
        <f t="shared" ref="G82:G83" si="53">D82-E82</f>
        <v>7.5037065159171936</v>
      </c>
      <c r="H82" s="16">
        <f t="shared" ref="H82:H83" si="54">D82+E82</f>
        <v>7.747397502335029</v>
      </c>
      <c r="I82" s="11">
        <f>IFERROR(F82/SQRT(F82^2+W82), "X")</f>
        <v>0.29593259931080851</v>
      </c>
      <c r="J82" s="39">
        <f>IFERROR(SQRT((1-I82^2)/W82), "X")</f>
        <v>4.7285827277118849E-3</v>
      </c>
      <c r="K82" s="39">
        <f t="shared" ref="K82:K83" si="55">IFERROR(1/J82, "X")</f>
        <v>211.47985719684982</v>
      </c>
      <c r="L82" s="39">
        <f t="shared" ref="L82:L83" si="56">IFERROR(I82-J82, "X")</f>
        <v>0.29120401658309664</v>
      </c>
      <c r="M82" s="39">
        <f t="shared" ref="M82:M83" si="57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4"/>
        <v>40807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1">
        <v>0</v>
      </c>
      <c r="AJ82" s="9">
        <v>1</v>
      </c>
      <c r="AK82" s="9">
        <v>0</v>
      </c>
      <c r="AL82" s="31">
        <v>0</v>
      </c>
      <c r="AM82" s="21">
        <v>1997</v>
      </c>
      <c r="AN82" s="23"/>
      <c r="AO82" s="39">
        <v>0</v>
      </c>
      <c r="AP82" s="39">
        <v>0</v>
      </c>
      <c r="AQ82" s="39">
        <v>0</v>
      </c>
      <c r="AR82" s="59">
        <v>1</v>
      </c>
      <c r="AS82" s="39" t="s">
        <v>431</v>
      </c>
      <c r="AT82" s="59" t="s">
        <v>431</v>
      </c>
      <c r="AU82" s="57">
        <v>1</v>
      </c>
      <c r="AV82" s="18">
        <v>0</v>
      </c>
      <c r="AW82" s="53">
        <f>1-AX82</f>
        <v>0.66725000000000001</v>
      </c>
      <c r="AX82" s="54">
        <v>0.33274999999999999</v>
      </c>
      <c r="AY82" t="s">
        <v>431</v>
      </c>
      <c r="AZ82" s="54" t="s">
        <v>431</v>
      </c>
      <c r="BB82" s="18"/>
      <c r="BC82" t="s">
        <v>431</v>
      </c>
      <c r="BD82" s="18" t="s">
        <v>431</v>
      </c>
      <c r="BE82" s="18" t="s">
        <v>198</v>
      </c>
      <c r="BL82" s="18"/>
      <c r="BO82" s="18"/>
      <c r="BR82" s="25">
        <v>34.975000000000001</v>
      </c>
      <c r="BS82">
        <v>1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 s="18">
        <v>0</v>
      </c>
      <c r="CA82">
        <v>0</v>
      </c>
      <c r="CB82">
        <v>0</v>
      </c>
      <c r="CC82">
        <v>1</v>
      </c>
      <c r="CD82" s="18">
        <v>0</v>
      </c>
      <c r="CE82">
        <v>0</v>
      </c>
      <c r="CF82">
        <v>0</v>
      </c>
      <c r="CG82">
        <v>0</v>
      </c>
      <c r="CH82">
        <v>0</v>
      </c>
      <c r="CI82" s="18">
        <v>0</v>
      </c>
      <c r="CJ82">
        <v>1</v>
      </c>
      <c r="CK82">
        <v>1</v>
      </c>
      <c r="CL82">
        <v>1</v>
      </c>
      <c r="CM82">
        <v>1</v>
      </c>
      <c r="CN82">
        <v>0</v>
      </c>
      <c r="CO82">
        <v>0</v>
      </c>
      <c r="CP82">
        <v>1</v>
      </c>
      <c r="CQ82">
        <v>0</v>
      </c>
      <c r="CR82">
        <v>0</v>
      </c>
      <c r="CS82">
        <v>0</v>
      </c>
      <c r="CT82" s="18">
        <v>0</v>
      </c>
      <c r="CZ82" s="43" t="s">
        <v>397</v>
      </c>
    </row>
    <row r="83" spans="1:104" s="68" customFormat="1" x14ac:dyDescent="0.25">
      <c r="A83" s="68">
        <v>82</v>
      </c>
      <c r="B83" s="68">
        <v>7</v>
      </c>
      <c r="C83" s="69" t="s">
        <v>469</v>
      </c>
      <c r="D83" s="70">
        <f>(EXP(0.599)-EXP(-0.196))/13*100</f>
        <v>7.6791181359055507</v>
      </c>
      <c r="E83" s="71">
        <f t="shared" si="52"/>
        <v>0.14488486386832816</v>
      </c>
      <c r="F83" s="72">
        <f>SQRT((-0.196/0.011)^2 + (0.599/0.012)^2)</f>
        <v>53.001520868904279</v>
      </c>
      <c r="G83" s="72">
        <f t="shared" si="53"/>
        <v>7.5342332720372225</v>
      </c>
      <c r="H83" s="73">
        <f t="shared" si="54"/>
        <v>7.8240029997738789</v>
      </c>
      <c r="I83" s="74">
        <f>IFERROR(F83/SQRT(F83^2+W83), "X")</f>
        <v>0.33223975308266634</v>
      </c>
      <c r="J83" s="75">
        <f>IFERROR(SQRT((1-I83^2)/W83), "X")</f>
        <v>6.2684947079997798E-3</v>
      </c>
      <c r="K83" s="75">
        <f t="shared" si="55"/>
        <v>159.52793239560555</v>
      </c>
      <c r="L83" s="75">
        <f t="shared" si="56"/>
        <v>0.32597125837466656</v>
      </c>
      <c r="M83" s="75">
        <f t="shared" si="57"/>
        <v>0.33850824779066613</v>
      </c>
      <c r="N83" s="76">
        <v>1</v>
      </c>
      <c r="O83" s="77">
        <v>0</v>
      </c>
      <c r="P83" s="76">
        <v>0</v>
      </c>
      <c r="Q83" s="77">
        <v>0</v>
      </c>
      <c r="R83" s="77">
        <v>0</v>
      </c>
      <c r="S83" s="77">
        <v>0</v>
      </c>
      <c r="T83" s="77">
        <v>1</v>
      </c>
      <c r="U83" s="76">
        <v>22652</v>
      </c>
      <c r="V83" s="77">
        <v>11</v>
      </c>
      <c r="W83" s="77">
        <f t="shared" si="24"/>
        <v>22640</v>
      </c>
      <c r="X83" s="77"/>
      <c r="Y83" s="72">
        <v>17</v>
      </c>
      <c r="Z83" s="72">
        <v>9.6750000000000007</v>
      </c>
      <c r="AA83" s="77">
        <v>0</v>
      </c>
      <c r="AB83" s="77">
        <v>1</v>
      </c>
      <c r="AC83" s="77">
        <v>0</v>
      </c>
      <c r="AD83" s="77">
        <v>0</v>
      </c>
      <c r="AE83" s="77">
        <v>0</v>
      </c>
      <c r="AF83" s="77">
        <v>1</v>
      </c>
      <c r="AG83" s="76">
        <v>0</v>
      </c>
      <c r="AH83" s="77">
        <v>1</v>
      </c>
      <c r="AI83" s="78">
        <v>0</v>
      </c>
      <c r="AJ83" s="77">
        <v>1</v>
      </c>
      <c r="AK83" s="77">
        <v>0</v>
      </c>
      <c r="AL83" s="78">
        <v>0</v>
      </c>
      <c r="AM83" s="79">
        <v>1997</v>
      </c>
      <c r="AN83" s="80"/>
      <c r="AO83" s="75">
        <v>0</v>
      </c>
      <c r="AP83" s="75">
        <v>0</v>
      </c>
      <c r="AQ83" s="75">
        <v>0</v>
      </c>
      <c r="AR83" s="81">
        <v>1</v>
      </c>
      <c r="AS83" s="75" t="s">
        <v>431</v>
      </c>
      <c r="AT83" s="81" t="s">
        <v>431</v>
      </c>
      <c r="AU83" s="82">
        <v>1</v>
      </c>
      <c r="AV83" s="83">
        <v>0</v>
      </c>
      <c r="AW83" s="86">
        <f>1-AX83</f>
        <v>0.66725000000000001</v>
      </c>
      <c r="AX83" s="84">
        <v>0.33274999999999999</v>
      </c>
      <c r="AY83" s="68" t="s">
        <v>431</v>
      </c>
      <c r="AZ83" s="84" t="s">
        <v>431</v>
      </c>
      <c r="BB83" s="83"/>
      <c r="BC83" s="68" t="s">
        <v>431</v>
      </c>
      <c r="BD83" s="83" t="s">
        <v>431</v>
      </c>
      <c r="BE83" s="83" t="s">
        <v>198</v>
      </c>
      <c r="BL83" s="83"/>
      <c r="BO83" s="83"/>
      <c r="BR83" s="69">
        <v>34.975000000000001</v>
      </c>
      <c r="BS83" s="68">
        <v>1</v>
      </c>
      <c r="BT83" s="68">
        <v>0</v>
      </c>
      <c r="BU83" s="68">
        <v>0</v>
      </c>
      <c r="BV83" s="68">
        <v>0</v>
      </c>
      <c r="BW83" s="68">
        <v>0</v>
      </c>
      <c r="BX83" s="68">
        <v>0</v>
      </c>
      <c r="BY83" s="68">
        <v>0</v>
      </c>
      <c r="BZ83" s="83">
        <v>0</v>
      </c>
      <c r="CA83" s="68">
        <v>0</v>
      </c>
      <c r="CB83" s="68">
        <v>0</v>
      </c>
      <c r="CC83" s="68">
        <v>1</v>
      </c>
      <c r="CD83" s="83">
        <v>0</v>
      </c>
      <c r="CE83" s="68">
        <v>0</v>
      </c>
      <c r="CF83" s="68">
        <v>0</v>
      </c>
      <c r="CG83" s="68">
        <v>0</v>
      </c>
      <c r="CH83" s="68">
        <v>0</v>
      </c>
      <c r="CI83" s="83">
        <v>0</v>
      </c>
      <c r="CJ83" s="68">
        <v>1</v>
      </c>
      <c r="CK83" s="68">
        <v>1</v>
      </c>
      <c r="CL83" s="68">
        <v>1</v>
      </c>
      <c r="CM83" s="68">
        <v>1</v>
      </c>
      <c r="CN83" s="68">
        <v>0</v>
      </c>
      <c r="CO83" s="68">
        <v>0</v>
      </c>
      <c r="CP83" s="68">
        <v>1</v>
      </c>
      <c r="CQ83" s="68">
        <v>0</v>
      </c>
      <c r="CR83" s="68">
        <v>0</v>
      </c>
      <c r="CS83" s="68">
        <v>0</v>
      </c>
      <c r="CT83" s="83">
        <v>0</v>
      </c>
      <c r="CY83" s="69"/>
      <c r="CZ83" s="85" t="s">
        <v>397</v>
      </c>
    </row>
    <row r="84" spans="1:104" x14ac:dyDescent="0.25">
      <c r="A84">
        <v>83</v>
      </c>
      <c r="B84">
        <v>8</v>
      </c>
      <c r="C84" s="25" t="s">
        <v>184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58">D84-E84</f>
        <v>12</v>
      </c>
      <c r="H84" s="16">
        <f t="shared" ref="H84:H100" si="59">D84+E84</f>
        <v>12.2</v>
      </c>
      <c r="I84" s="11">
        <f>IFERROR(F84/SQRT(F84^2+W84), "X")</f>
        <v>0.53580225874082865</v>
      </c>
      <c r="J84" s="39">
        <f>IFERROR(SQRT((1-I84^2)/W84), "X")</f>
        <v>4.428117840833295E-3</v>
      </c>
      <c r="K84" s="39">
        <f t="shared" ref="K84:K87" si="60">IFERROR(1/J84, "X")</f>
        <v>225.82958176465723</v>
      </c>
      <c r="L84" s="39">
        <f t="shared" ref="L84:L87" si="61">IFERROR(I84-J84, "X")</f>
        <v>0.53137414089999535</v>
      </c>
      <c r="M84" s="39">
        <f t="shared" ref="M84:M87" si="62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4"/>
        <v>36358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1">
        <v>0</v>
      </c>
      <c r="AJ84" s="9">
        <v>1</v>
      </c>
      <c r="AK84" s="9">
        <v>0</v>
      </c>
      <c r="AL84" s="31">
        <v>0</v>
      </c>
      <c r="AM84" s="21">
        <v>2007</v>
      </c>
      <c r="AN84" s="23"/>
      <c r="AO84" s="39">
        <v>7.0999999999999994E-2</v>
      </c>
      <c r="AP84" s="39">
        <v>0.13150000000000001</v>
      </c>
      <c r="AQ84" s="39">
        <v>0.6623</v>
      </c>
      <c r="AR84" s="59">
        <v>0.13519999999999999</v>
      </c>
      <c r="AS84" s="39" t="s">
        <v>431</v>
      </c>
      <c r="AT84" s="59" t="s">
        <v>431</v>
      </c>
      <c r="AU84" s="57">
        <v>0.75800000000000001</v>
      </c>
      <c r="AV84" s="18">
        <f>1-AU84</f>
        <v>0.24199999999999999</v>
      </c>
      <c r="AW84">
        <v>1</v>
      </c>
      <c r="AX84" s="54">
        <v>0</v>
      </c>
      <c r="AY84" t="s">
        <v>431</v>
      </c>
      <c r="AZ84" s="54" t="s">
        <v>431</v>
      </c>
      <c r="BB84" s="18"/>
      <c r="BC84">
        <v>0.58150000000000002</v>
      </c>
      <c r="BD84" s="18">
        <f t="shared" ref="BD84:BD89" si="63">1-BC84</f>
        <v>0.41849999999999998</v>
      </c>
      <c r="BE84" s="18" t="s">
        <v>181</v>
      </c>
      <c r="BL84" s="18"/>
      <c r="BO84" s="18"/>
      <c r="BR84" s="25">
        <v>37</v>
      </c>
      <c r="BS84">
        <v>1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 s="18">
        <v>0</v>
      </c>
      <c r="CA84">
        <v>0</v>
      </c>
      <c r="CB84">
        <v>0</v>
      </c>
      <c r="CC84">
        <v>1</v>
      </c>
      <c r="CD84" s="18">
        <v>0</v>
      </c>
      <c r="CE84">
        <v>0</v>
      </c>
      <c r="CF84">
        <v>0</v>
      </c>
      <c r="CG84">
        <v>0</v>
      </c>
      <c r="CH84">
        <v>0</v>
      </c>
      <c r="CI84" s="18">
        <v>0</v>
      </c>
      <c r="CJ84">
        <v>0</v>
      </c>
      <c r="CK84">
        <v>0</v>
      </c>
      <c r="CL84">
        <v>1</v>
      </c>
      <c r="CM84">
        <v>1</v>
      </c>
      <c r="CN84">
        <v>1</v>
      </c>
      <c r="CO84">
        <v>0</v>
      </c>
      <c r="CP84">
        <v>1</v>
      </c>
      <c r="CQ84">
        <v>0</v>
      </c>
      <c r="CR84">
        <v>0</v>
      </c>
      <c r="CS84">
        <v>0</v>
      </c>
      <c r="CT84" s="18">
        <v>1</v>
      </c>
      <c r="CZ84" s="43" t="s">
        <v>397</v>
      </c>
    </row>
    <row r="85" spans="1:104" x14ac:dyDescent="0.25">
      <c r="A85">
        <v>84</v>
      </c>
      <c r="B85">
        <v>8</v>
      </c>
      <c r="C85" s="25" t="s">
        <v>184</v>
      </c>
      <c r="D85" s="12">
        <v>14.5</v>
      </c>
      <c r="E85" s="14">
        <v>0.2</v>
      </c>
      <c r="F85" s="7">
        <f t="shared" ref="F85:F99" si="64">D85/E85</f>
        <v>72.5</v>
      </c>
      <c r="G85" s="7">
        <f t="shared" si="58"/>
        <v>14.3</v>
      </c>
      <c r="H85" s="16">
        <f t="shared" si="59"/>
        <v>14.7</v>
      </c>
      <c r="I85" s="11">
        <f>IFERROR(F85/SQRT(F85^2+W85), "X")</f>
        <v>0.46997485226817143</v>
      </c>
      <c r="J85" s="39">
        <f>IFERROR(SQRT((1-I85^2)/W85), "X")</f>
        <v>6.4824117554230553E-3</v>
      </c>
      <c r="K85" s="39">
        <f t="shared" si="60"/>
        <v>154.26357314674127</v>
      </c>
      <c r="L85" s="39">
        <f t="shared" si="61"/>
        <v>0.46349244051274835</v>
      </c>
      <c r="M85" s="39">
        <f t="shared" si="62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4"/>
        <v>18541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1">
        <v>0</v>
      </c>
      <c r="AJ85" s="9">
        <v>1</v>
      </c>
      <c r="AK85" s="9">
        <v>0</v>
      </c>
      <c r="AL85" s="31">
        <v>0</v>
      </c>
      <c r="AM85" s="21">
        <v>2007</v>
      </c>
      <c r="AN85" s="23"/>
      <c r="AO85" s="39">
        <v>7.0999999999999994E-2</v>
      </c>
      <c r="AP85" s="39">
        <v>0.13150000000000001</v>
      </c>
      <c r="AQ85" s="39">
        <v>0.6623</v>
      </c>
      <c r="AR85" s="59">
        <v>0.13519999999999999</v>
      </c>
      <c r="AS85" s="39" t="s">
        <v>431</v>
      </c>
      <c r="AT85" s="59" t="s">
        <v>431</v>
      </c>
      <c r="AU85" s="57">
        <v>0.84099999999999997</v>
      </c>
      <c r="AV85" s="18">
        <f>1-AU85</f>
        <v>0.15900000000000003</v>
      </c>
      <c r="AW85">
        <v>0</v>
      </c>
      <c r="AX85" s="54">
        <v>1</v>
      </c>
      <c r="AY85" t="s">
        <v>431</v>
      </c>
      <c r="AZ85" s="54" t="s">
        <v>431</v>
      </c>
      <c r="BB85" s="18"/>
      <c r="BC85">
        <v>0.58150000000000002</v>
      </c>
      <c r="BD85" s="18">
        <f t="shared" si="63"/>
        <v>0.41849999999999998</v>
      </c>
      <c r="BE85" s="18" t="s">
        <v>181</v>
      </c>
      <c r="BL85" s="18"/>
      <c r="BO85" s="18"/>
      <c r="BR85" s="25">
        <v>37</v>
      </c>
      <c r="BS85">
        <v>1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 s="18">
        <v>0</v>
      </c>
      <c r="CA85">
        <v>0</v>
      </c>
      <c r="CB85">
        <v>0</v>
      </c>
      <c r="CC85">
        <v>1</v>
      </c>
      <c r="CD85" s="18">
        <v>0</v>
      </c>
      <c r="CE85">
        <v>0</v>
      </c>
      <c r="CF85">
        <v>0</v>
      </c>
      <c r="CG85">
        <v>0</v>
      </c>
      <c r="CH85">
        <v>0</v>
      </c>
      <c r="CI85" s="18">
        <v>0</v>
      </c>
      <c r="CJ85">
        <v>0</v>
      </c>
      <c r="CK85">
        <v>0</v>
      </c>
      <c r="CL85">
        <v>1</v>
      </c>
      <c r="CM85">
        <v>1</v>
      </c>
      <c r="CN85">
        <v>1</v>
      </c>
      <c r="CO85">
        <v>0</v>
      </c>
      <c r="CP85">
        <v>1</v>
      </c>
      <c r="CQ85">
        <v>0</v>
      </c>
      <c r="CR85">
        <v>0</v>
      </c>
      <c r="CS85">
        <v>0</v>
      </c>
      <c r="CT85" s="18">
        <v>1</v>
      </c>
      <c r="CZ85" s="43" t="s">
        <v>397</v>
      </c>
    </row>
    <row r="86" spans="1:104" x14ac:dyDescent="0.25">
      <c r="A86">
        <v>85</v>
      </c>
      <c r="B86">
        <v>8</v>
      </c>
      <c r="C86" s="25" t="s">
        <v>184</v>
      </c>
      <c r="D86" s="12">
        <v>15.4</v>
      </c>
      <c r="E86" s="14">
        <v>0.2</v>
      </c>
      <c r="F86" s="7">
        <f t="shared" si="64"/>
        <v>77</v>
      </c>
      <c r="G86" s="7">
        <f t="shared" si="58"/>
        <v>15.200000000000001</v>
      </c>
      <c r="H86" s="16">
        <f t="shared" si="59"/>
        <v>15.6</v>
      </c>
      <c r="I86" s="11">
        <f>IFERROR(F86/SQRT(F86^2+W86), "X")</f>
        <v>0.49224647486232498</v>
      </c>
      <c r="J86" s="39">
        <f>IFERROR(SQRT((1-I86^2)/W86), "X")</f>
        <v>6.3928113618483759E-3</v>
      </c>
      <c r="K86" s="39">
        <f t="shared" si="60"/>
        <v>156.42570121306795</v>
      </c>
      <c r="L86" s="39">
        <f t="shared" si="61"/>
        <v>0.4858536635004766</v>
      </c>
      <c r="M86" s="39">
        <f t="shared" si="62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4"/>
        <v>18540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1">
        <v>0</v>
      </c>
      <c r="AJ86" s="9">
        <v>1</v>
      </c>
      <c r="AK86" s="9">
        <v>0</v>
      </c>
      <c r="AL86" s="31">
        <v>0</v>
      </c>
      <c r="AM86" s="21">
        <v>2007</v>
      </c>
      <c r="AN86" s="23"/>
      <c r="AO86" s="39">
        <v>7.0999999999999994E-2</v>
      </c>
      <c r="AP86" s="39">
        <v>0.13150000000000001</v>
      </c>
      <c r="AQ86" s="39">
        <v>0.6623</v>
      </c>
      <c r="AR86" s="59">
        <v>0.13519999999999999</v>
      </c>
      <c r="AS86" s="39" t="s">
        <v>431</v>
      </c>
      <c r="AT86" s="59" t="s">
        <v>431</v>
      </c>
      <c r="AU86" s="57">
        <v>0.84099999999999997</v>
      </c>
      <c r="AV86" s="18">
        <f t="shared" ref="AV86:AV87" si="65">1-AU86</f>
        <v>0.15900000000000003</v>
      </c>
      <c r="AW86">
        <v>0</v>
      </c>
      <c r="AX86" s="54">
        <v>1</v>
      </c>
      <c r="AY86" t="s">
        <v>431</v>
      </c>
      <c r="AZ86" s="54" t="s">
        <v>431</v>
      </c>
      <c r="BB86" s="18"/>
      <c r="BC86">
        <v>0.58150000000000002</v>
      </c>
      <c r="BD86" s="18">
        <f t="shared" si="63"/>
        <v>0.41849999999999998</v>
      </c>
      <c r="BE86" s="18" t="s">
        <v>181</v>
      </c>
      <c r="BL86" s="18"/>
      <c r="BO86" s="18"/>
      <c r="BR86" s="25">
        <v>37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1</v>
      </c>
      <c r="BY86">
        <v>0</v>
      </c>
      <c r="BZ86" s="18">
        <v>0</v>
      </c>
      <c r="CA86">
        <v>0</v>
      </c>
      <c r="CB86">
        <v>0</v>
      </c>
      <c r="CC86">
        <v>1</v>
      </c>
      <c r="CD86" s="18">
        <v>0</v>
      </c>
      <c r="CE86">
        <v>0</v>
      </c>
      <c r="CF86">
        <v>0</v>
      </c>
      <c r="CG86">
        <v>0</v>
      </c>
      <c r="CH86">
        <v>0</v>
      </c>
      <c r="CI86" s="18">
        <v>0</v>
      </c>
      <c r="CJ86">
        <v>0</v>
      </c>
      <c r="CK86">
        <v>0</v>
      </c>
      <c r="CL86">
        <v>1</v>
      </c>
      <c r="CM86">
        <v>1</v>
      </c>
      <c r="CN86">
        <v>1</v>
      </c>
      <c r="CO86">
        <v>0</v>
      </c>
      <c r="CP86">
        <v>1</v>
      </c>
      <c r="CQ86">
        <v>0</v>
      </c>
      <c r="CR86">
        <v>0</v>
      </c>
      <c r="CS86">
        <v>0</v>
      </c>
      <c r="CT86" s="18">
        <v>1</v>
      </c>
      <c r="CZ86" s="43" t="s">
        <v>397</v>
      </c>
    </row>
    <row r="87" spans="1:104" s="68" customFormat="1" x14ac:dyDescent="0.25">
      <c r="A87" s="68">
        <v>86</v>
      </c>
      <c r="B87" s="68">
        <v>8</v>
      </c>
      <c r="C87" s="69" t="s">
        <v>184</v>
      </c>
      <c r="D87" s="70">
        <v>7.1</v>
      </c>
      <c r="E87" s="71">
        <v>0.4</v>
      </c>
      <c r="F87" s="72">
        <f t="shared" si="64"/>
        <v>17.749999999999996</v>
      </c>
      <c r="G87" s="72">
        <f t="shared" si="58"/>
        <v>6.6999999999999993</v>
      </c>
      <c r="H87" s="73">
        <f t="shared" si="59"/>
        <v>7.5</v>
      </c>
      <c r="I87" s="74">
        <f>IFERROR(F87/SQRT(F87^2+W87), "X")</f>
        <v>0.12250395627520262</v>
      </c>
      <c r="J87" s="75">
        <f>IFERROR(SQRT((1-I87^2)/W87), "X")</f>
        <v>6.9016313394480366E-3</v>
      </c>
      <c r="K87" s="75">
        <f t="shared" si="60"/>
        <v>144.89327969233079</v>
      </c>
      <c r="L87" s="75">
        <f t="shared" si="61"/>
        <v>0.11560232493575459</v>
      </c>
      <c r="M87" s="75">
        <f t="shared" si="62"/>
        <v>0.12940558761465065</v>
      </c>
      <c r="N87" s="76">
        <v>1</v>
      </c>
      <c r="O87" s="77">
        <v>0</v>
      </c>
      <c r="P87" s="76">
        <v>0</v>
      </c>
      <c r="Q87" s="77">
        <v>0</v>
      </c>
      <c r="R87" s="77">
        <v>0</v>
      </c>
      <c r="S87" s="77">
        <v>1</v>
      </c>
      <c r="T87" s="77">
        <v>0</v>
      </c>
      <c r="U87" s="76">
        <v>20690</v>
      </c>
      <c r="V87" s="77">
        <v>10</v>
      </c>
      <c r="W87" s="77">
        <f t="shared" si="24"/>
        <v>20679</v>
      </c>
      <c r="X87" s="77"/>
      <c r="Y87" s="72">
        <v>11.016999999999999</v>
      </c>
      <c r="Z87" s="72">
        <v>17.402999999999999</v>
      </c>
      <c r="AA87" s="77">
        <v>1</v>
      </c>
      <c r="AB87" s="77">
        <v>0</v>
      </c>
      <c r="AC87" s="77">
        <v>1</v>
      </c>
      <c r="AD87" s="77">
        <v>0</v>
      </c>
      <c r="AE87" s="77">
        <v>0</v>
      </c>
      <c r="AF87" s="77">
        <v>0</v>
      </c>
      <c r="AG87" s="76">
        <v>0</v>
      </c>
      <c r="AH87" s="77">
        <v>1</v>
      </c>
      <c r="AI87" s="78">
        <v>0</v>
      </c>
      <c r="AJ87" s="77">
        <v>1</v>
      </c>
      <c r="AK87" s="77">
        <v>0</v>
      </c>
      <c r="AL87" s="78">
        <v>0</v>
      </c>
      <c r="AM87" s="79">
        <v>2007</v>
      </c>
      <c r="AN87" s="80"/>
      <c r="AO87" s="75">
        <v>7.0999999999999994E-2</v>
      </c>
      <c r="AP87" s="75">
        <v>0.13150000000000001</v>
      </c>
      <c r="AQ87" s="75">
        <v>0.6623</v>
      </c>
      <c r="AR87" s="81">
        <v>0.13519999999999999</v>
      </c>
      <c r="AS87" s="75" t="s">
        <v>431</v>
      </c>
      <c r="AT87" s="81" t="s">
        <v>431</v>
      </c>
      <c r="AU87" s="82">
        <v>0.84099999999999997</v>
      </c>
      <c r="AV87" s="83">
        <f t="shared" si="65"/>
        <v>0.15900000000000003</v>
      </c>
      <c r="AW87" s="86">
        <v>0</v>
      </c>
      <c r="AX87" s="84">
        <v>1</v>
      </c>
      <c r="AY87" s="68" t="s">
        <v>431</v>
      </c>
      <c r="AZ87" s="84" t="s">
        <v>431</v>
      </c>
      <c r="BB87" s="83"/>
      <c r="BC87" s="68">
        <v>0.58150000000000002</v>
      </c>
      <c r="BD87" s="83">
        <f t="shared" si="63"/>
        <v>0.41849999999999998</v>
      </c>
      <c r="BE87" s="83" t="s">
        <v>181</v>
      </c>
      <c r="BL87" s="83"/>
      <c r="BO87" s="83"/>
      <c r="BR87" s="69">
        <v>37</v>
      </c>
      <c r="BS87" s="68">
        <v>0</v>
      </c>
      <c r="BT87" s="68">
        <v>0</v>
      </c>
      <c r="BU87" s="68">
        <v>0</v>
      </c>
      <c r="BV87" s="68">
        <v>0</v>
      </c>
      <c r="BW87" s="68">
        <v>0</v>
      </c>
      <c r="BX87" s="68">
        <v>0</v>
      </c>
      <c r="BY87" s="68">
        <v>1</v>
      </c>
      <c r="BZ87" s="83">
        <v>0</v>
      </c>
      <c r="CA87" s="68">
        <v>0</v>
      </c>
      <c r="CB87" s="68">
        <v>0</v>
      </c>
      <c r="CC87" s="68">
        <v>1</v>
      </c>
      <c r="CD87" s="83">
        <v>0</v>
      </c>
      <c r="CE87" s="68">
        <v>0</v>
      </c>
      <c r="CF87" s="68">
        <v>0</v>
      </c>
      <c r="CG87" s="68">
        <v>0</v>
      </c>
      <c r="CH87" s="68">
        <v>0</v>
      </c>
      <c r="CI87" s="83">
        <v>0</v>
      </c>
      <c r="CJ87" s="68">
        <v>0</v>
      </c>
      <c r="CK87" s="68">
        <v>0</v>
      </c>
      <c r="CL87" s="68">
        <v>1</v>
      </c>
      <c r="CM87" s="68">
        <v>1</v>
      </c>
      <c r="CN87" s="68">
        <v>1</v>
      </c>
      <c r="CO87" s="68">
        <v>0</v>
      </c>
      <c r="CP87" s="68">
        <v>1</v>
      </c>
      <c r="CQ87" s="68">
        <v>0</v>
      </c>
      <c r="CR87" s="68">
        <v>0</v>
      </c>
      <c r="CS87" s="68">
        <v>0</v>
      </c>
      <c r="CT87" s="83">
        <v>1</v>
      </c>
      <c r="CY87" s="69"/>
      <c r="CZ87" s="85" t="s">
        <v>397</v>
      </c>
    </row>
    <row r="88" spans="1:104" x14ac:dyDescent="0.25">
      <c r="A88">
        <v>87</v>
      </c>
      <c r="B88">
        <v>9</v>
      </c>
      <c r="C88" s="25" t="s">
        <v>28</v>
      </c>
      <c r="D88" s="12">
        <v>7.1</v>
      </c>
      <c r="E88" s="14">
        <v>0.2</v>
      </c>
      <c r="F88" s="7">
        <f t="shared" si="64"/>
        <v>35.499999999999993</v>
      </c>
      <c r="G88" s="7">
        <f t="shared" si="58"/>
        <v>6.8999999999999995</v>
      </c>
      <c r="H88" s="16">
        <f t="shared" si="59"/>
        <v>7.3</v>
      </c>
      <c r="I88" s="11">
        <f>IFERROR(F88/SQRT(F88^2+W88), "X")</f>
        <v>0.42671320708183785</v>
      </c>
      <c r="J88" s="39">
        <f>IFERROR(SQRT((1-I88^2)/W88), "X")</f>
        <v>1.2020090340333465E-2</v>
      </c>
      <c r="K88" s="39">
        <f t="shared" ref="K88:K100" si="66">IFERROR(1/J88, "X")</f>
        <v>83.194050268032981</v>
      </c>
      <c r="L88" s="39">
        <f t="shared" ref="L88:L100" si="67">IFERROR(I88-J88, "X")</f>
        <v>0.41469311674150439</v>
      </c>
      <c r="M88" s="39">
        <f t="shared" ref="M88:M100" si="68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4"/>
        <v>5661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1">
        <v>0</v>
      </c>
      <c r="AJ88" s="9">
        <v>1</v>
      </c>
      <c r="AK88" s="9">
        <v>0</v>
      </c>
      <c r="AL88" s="31">
        <v>0</v>
      </c>
      <c r="AM88" s="21">
        <v>2000</v>
      </c>
      <c r="AN88" s="23"/>
      <c r="AO88" s="39">
        <v>0.57299999999999995</v>
      </c>
      <c r="AP88" s="39">
        <v>0.13100000000000001</v>
      </c>
      <c r="AQ88" s="39">
        <v>0.22800000000000001</v>
      </c>
      <c r="AR88" s="59">
        <v>6.8000000000000005E-2</v>
      </c>
      <c r="AS88" s="39">
        <f>1-AT88</f>
        <v>0.47391786903440625</v>
      </c>
      <c r="AT88" s="59">
        <v>0.52608213096559375</v>
      </c>
      <c r="AU88" s="57">
        <v>0.48</v>
      </c>
      <c r="AV88" s="18">
        <v>0.52</v>
      </c>
      <c r="AW88">
        <v>0.54410000000000003</v>
      </c>
      <c r="AX88" s="54">
        <f>1-AW88</f>
        <v>0.45589999999999997</v>
      </c>
      <c r="AY88" t="s">
        <v>431</v>
      </c>
      <c r="AZ88" s="54" t="s">
        <v>431</v>
      </c>
      <c r="BB88" s="18"/>
      <c r="BC88">
        <v>0.58699999999999997</v>
      </c>
      <c r="BD88" s="18">
        <f t="shared" si="63"/>
        <v>0.41300000000000003</v>
      </c>
      <c r="BE88" s="18" t="s">
        <v>27</v>
      </c>
      <c r="BL88" s="18"/>
      <c r="BO88" s="18"/>
      <c r="BR88" s="25">
        <v>42</v>
      </c>
      <c r="BS88">
        <v>1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 s="18">
        <v>0</v>
      </c>
      <c r="CA88">
        <v>0</v>
      </c>
      <c r="CB88">
        <v>0</v>
      </c>
      <c r="CC88">
        <v>0</v>
      </c>
      <c r="CD88" s="18">
        <v>1</v>
      </c>
      <c r="CE88">
        <v>0</v>
      </c>
      <c r="CF88">
        <v>0</v>
      </c>
      <c r="CG88">
        <v>0</v>
      </c>
      <c r="CH88">
        <v>0</v>
      </c>
      <c r="CI88" s="18">
        <v>0</v>
      </c>
      <c r="CJ88">
        <v>0</v>
      </c>
      <c r="CK88">
        <v>0</v>
      </c>
      <c r="CL88">
        <v>1</v>
      </c>
      <c r="CM88">
        <v>1</v>
      </c>
      <c r="CN88">
        <v>1</v>
      </c>
      <c r="CO88">
        <v>0</v>
      </c>
      <c r="CP88">
        <v>1</v>
      </c>
      <c r="CQ88">
        <v>0</v>
      </c>
      <c r="CR88">
        <v>0</v>
      </c>
      <c r="CS88">
        <v>1</v>
      </c>
      <c r="CT88" s="18">
        <v>0</v>
      </c>
      <c r="CZ88" s="43" t="s">
        <v>397</v>
      </c>
    </row>
    <row r="89" spans="1:104" x14ac:dyDescent="0.25">
      <c r="A89">
        <v>88</v>
      </c>
      <c r="B89">
        <v>9</v>
      </c>
      <c r="C89" s="25" t="s">
        <v>28</v>
      </c>
      <c r="D89" s="12">
        <v>7.1</v>
      </c>
      <c r="E89" s="14">
        <v>0.2</v>
      </c>
      <c r="F89" s="7">
        <f t="shared" si="64"/>
        <v>35.499999999999993</v>
      </c>
      <c r="G89" s="7">
        <f t="shared" si="58"/>
        <v>6.8999999999999995</v>
      </c>
      <c r="H89" s="16">
        <f t="shared" si="59"/>
        <v>7.3</v>
      </c>
      <c r="I89" s="11">
        <f>IFERROR(F89/SQRT(F89^2+W89), "X")</f>
        <v>0.42674403673342659</v>
      </c>
      <c r="J89" s="39">
        <f>IFERROR(SQRT((1-I89^2)/W89), "X")</f>
        <v>1.2020958781223286E-2</v>
      </c>
      <c r="K89" s="39">
        <f t="shared" si="66"/>
        <v>83.188040005760442</v>
      </c>
      <c r="L89" s="39">
        <f t="shared" si="67"/>
        <v>0.41472307795220331</v>
      </c>
      <c r="M89" s="39">
        <f t="shared" si="68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4"/>
        <v>5660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1">
        <v>0</v>
      </c>
      <c r="AJ89" s="9">
        <v>1</v>
      </c>
      <c r="AK89" s="9">
        <v>0</v>
      </c>
      <c r="AL89" s="31">
        <v>0</v>
      </c>
      <c r="AM89" s="21">
        <v>2000</v>
      </c>
      <c r="AN89" s="23"/>
      <c r="AO89" s="39">
        <v>0.57299999999999995</v>
      </c>
      <c r="AP89" s="39">
        <v>0.13100000000000001</v>
      </c>
      <c r="AQ89" s="39">
        <v>0.22800000000000001</v>
      </c>
      <c r="AR89" s="59">
        <v>6.8000000000000005E-2</v>
      </c>
      <c r="AS89" s="39">
        <f>1-AT89</f>
        <v>0.47391786903440625</v>
      </c>
      <c r="AT89" s="59">
        <v>0.52608213096559375</v>
      </c>
      <c r="AU89" s="57">
        <v>0.48</v>
      </c>
      <c r="AV89" s="18">
        <v>0.52</v>
      </c>
      <c r="AW89">
        <v>0.54410000000000003</v>
      </c>
      <c r="AX89" s="54">
        <f t="shared" ref="AX89:AX90" si="69">1-AW89</f>
        <v>0.45589999999999997</v>
      </c>
      <c r="AY89" t="s">
        <v>431</v>
      </c>
      <c r="AZ89" s="54" t="s">
        <v>431</v>
      </c>
      <c r="BB89" s="18"/>
      <c r="BC89">
        <v>0.58699999999999997</v>
      </c>
      <c r="BD89" s="18">
        <f t="shared" si="63"/>
        <v>0.41300000000000003</v>
      </c>
      <c r="BE89" s="18" t="s">
        <v>27</v>
      </c>
      <c r="BL89" s="18"/>
      <c r="BO89" s="18"/>
      <c r="BR89" s="25">
        <v>42</v>
      </c>
      <c r="BS89">
        <v>1</v>
      </c>
      <c r="BT89">
        <v>0</v>
      </c>
      <c r="BU89">
        <v>0</v>
      </c>
      <c r="BV89">
        <v>0</v>
      </c>
      <c r="BW89">
        <v>0</v>
      </c>
      <c r="BX89">
        <v>1</v>
      </c>
      <c r="BY89">
        <v>0</v>
      </c>
      <c r="BZ89" s="18">
        <v>0</v>
      </c>
      <c r="CA89">
        <v>0</v>
      </c>
      <c r="CB89">
        <v>0</v>
      </c>
      <c r="CC89">
        <v>0</v>
      </c>
      <c r="CD89" s="18">
        <v>1</v>
      </c>
      <c r="CE89">
        <v>0</v>
      </c>
      <c r="CF89">
        <v>0</v>
      </c>
      <c r="CG89">
        <v>0</v>
      </c>
      <c r="CH89">
        <v>0</v>
      </c>
      <c r="CI89" s="18">
        <v>0</v>
      </c>
      <c r="CJ89">
        <v>0</v>
      </c>
      <c r="CK89">
        <v>0</v>
      </c>
      <c r="CL89">
        <v>1</v>
      </c>
      <c r="CM89">
        <v>1</v>
      </c>
      <c r="CN89">
        <v>1</v>
      </c>
      <c r="CO89">
        <v>0</v>
      </c>
      <c r="CP89">
        <v>1</v>
      </c>
      <c r="CQ89">
        <v>0</v>
      </c>
      <c r="CR89">
        <v>0</v>
      </c>
      <c r="CS89">
        <v>1</v>
      </c>
      <c r="CT89" s="18">
        <v>0</v>
      </c>
      <c r="CZ89" s="43" t="s">
        <v>397</v>
      </c>
    </row>
    <row r="90" spans="1:104" x14ac:dyDescent="0.25">
      <c r="A90">
        <v>89</v>
      </c>
      <c r="B90">
        <v>9</v>
      </c>
      <c r="C90" s="25" t="s">
        <v>28</v>
      </c>
      <c r="D90" s="12">
        <v>-0.7</v>
      </c>
      <c r="E90" s="14">
        <v>0.3</v>
      </c>
      <c r="F90" s="7">
        <f t="shared" si="64"/>
        <v>-2.3333333333333335</v>
      </c>
      <c r="G90" s="7">
        <f t="shared" si="58"/>
        <v>-1</v>
      </c>
      <c r="H90" s="16">
        <f t="shared" si="59"/>
        <v>-0.39999999999999997</v>
      </c>
      <c r="I90" s="11">
        <f>IFERROR(F90/SQRT(F90^2+W90), "X")</f>
        <v>-1.625929627638574E-2</v>
      </c>
      <c r="J90" s="39">
        <f>IFERROR(SQRT((1-I90^2)/W90), "X")</f>
        <v>6.9682698327367442E-3</v>
      </c>
      <c r="K90" s="39">
        <f t="shared" si="66"/>
        <v>143.50764594419505</v>
      </c>
      <c r="L90" s="39">
        <f t="shared" si="67"/>
        <v>-2.3227566109122483E-2</v>
      </c>
      <c r="M90" s="39">
        <f t="shared" si="68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4"/>
        <v>20589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1">
        <v>0</v>
      </c>
      <c r="AJ90" s="9">
        <v>1</v>
      </c>
      <c r="AK90" s="9">
        <v>0</v>
      </c>
      <c r="AL90" s="31">
        <v>0</v>
      </c>
      <c r="AM90" s="21">
        <v>2000</v>
      </c>
      <c r="AN90" s="23"/>
      <c r="AO90" s="39">
        <v>0.57299999999999995</v>
      </c>
      <c r="AP90" s="39">
        <v>0.13100000000000001</v>
      </c>
      <c r="AQ90" s="39">
        <v>0.22800000000000001</v>
      </c>
      <c r="AR90" s="59">
        <v>6.8000000000000005E-2</v>
      </c>
      <c r="AS90" s="39">
        <f t="shared" ref="AS90:AS99" si="70">1-AT90</f>
        <v>0.47391786903440625</v>
      </c>
      <c r="AT90" s="59">
        <v>0.52608213096559375</v>
      </c>
      <c r="AU90" s="57">
        <v>0.48</v>
      </c>
      <c r="AV90" s="18">
        <v>0.52</v>
      </c>
      <c r="AW90">
        <v>0.54410000000000003</v>
      </c>
      <c r="AX90" s="54">
        <f t="shared" si="69"/>
        <v>0.45589999999999997</v>
      </c>
      <c r="AY90" t="s">
        <v>431</v>
      </c>
      <c r="AZ90" s="54" t="s">
        <v>431</v>
      </c>
      <c r="BB90" s="18"/>
      <c r="BC90">
        <v>0.58699999999999997</v>
      </c>
      <c r="BD90" s="18">
        <f t="shared" ref="BD90:BD99" si="71">1-BC90</f>
        <v>0.41300000000000003</v>
      </c>
      <c r="BE90" s="18" t="s">
        <v>27</v>
      </c>
      <c r="BL90" s="18"/>
      <c r="BO90" s="18"/>
      <c r="BR90" s="25">
        <v>42</v>
      </c>
      <c r="BS90">
        <v>1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1</v>
      </c>
      <c r="BZ90" s="18">
        <v>0</v>
      </c>
      <c r="CA90">
        <v>0</v>
      </c>
      <c r="CB90">
        <v>0</v>
      </c>
      <c r="CC90">
        <v>0</v>
      </c>
      <c r="CD90" s="18">
        <v>1</v>
      </c>
      <c r="CE90">
        <v>0</v>
      </c>
      <c r="CF90">
        <v>0</v>
      </c>
      <c r="CG90">
        <v>0</v>
      </c>
      <c r="CH90">
        <v>0</v>
      </c>
      <c r="CI90" s="18">
        <v>0</v>
      </c>
      <c r="CJ90">
        <v>0</v>
      </c>
      <c r="CK90">
        <v>0</v>
      </c>
      <c r="CL90">
        <v>1</v>
      </c>
      <c r="CM90">
        <v>1</v>
      </c>
      <c r="CN90">
        <v>1</v>
      </c>
      <c r="CO90">
        <v>0</v>
      </c>
      <c r="CP90">
        <v>1</v>
      </c>
      <c r="CQ90">
        <v>0</v>
      </c>
      <c r="CR90">
        <v>0</v>
      </c>
      <c r="CS90">
        <v>1</v>
      </c>
      <c r="CT90" s="18">
        <v>1</v>
      </c>
      <c r="CZ90" s="43" t="s">
        <v>397</v>
      </c>
    </row>
    <row r="91" spans="1:104" x14ac:dyDescent="0.25">
      <c r="A91">
        <v>90</v>
      </c>
      <c r="B91">
        <v>9</v>
      </c>
      <c r="C91" s="25" t="s">
        <v>28</v>
      </c>
      <c r="D91" s="12">
        <v>8.1</v>
      </c>
      <c r="E91" s="14">
        <v>0.3</v>
      </c>
      <c r="F91" s="7">
        <f t="shared" si="64"/>
        <v>27</v>
      </c>
      <c r="G91" s="7">
        <f t="shared" si="58"/>
        <v>7.8</v>
      </c>
      <c r="H91" s="16">
        <f t="shared" si="59"/>
        <v>8.4</v>
      </c>
      <c r="I91" s="11">
        <f>IFERROR(F91/SQRT(F91^2+W91), "X")</f>
        <v>0.48769524889134491</v>
      </c>
      <c r="J91" s="39">
        <f>IFERROR(SQRT((1-I91^2)/W91), "X")</f>
        <v>1.8062786995975737E-2</v>
      </c>
      <c r="K91" s="39">
        <f t="shared" si="66"/>
        <v>55.362442142665635</v>
      </c>
      <c r="L91" s="39">
        <f t="shared" si="67"/>
        <v>0.46963246189536917</v>
      </c>
      <c r="M91" s="39">
        <f t="shared" si="68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4"/>
        <v>2336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1">
        <v>0</v>
      </c>
      <c r="AJ91" s="9">
        <v>1</v>
      </c>
      <c r="AK91" s="9">
        <v>0</v>
      </c>
      <c r="AL91" s="31">
        <v>0</v>
      </c>
      <c r="AM91" s="21">
        <v>2000</v>
      </c>
      <c r="AN91" s="23"/>
      <c r="AO91" s="39">
        <v>0.57299999999999995</v>
      </c>
      <c r="AP91" s="39">
        <v>0.13100000000000001</v>
      </c>
      <c r="AQ91" s="39">
        <v>0.22800000000000001</v>
      </c>
      <c r="AR91" s="59">
        <v>6.8000000000000005E-2</v>
      </c>
      <c r="AS91" s="39">
        <f t="shared" si="70"/>
        <v>0.47391786903440603</v>
      </c>
      <c r="AT91" s="59">
        <v>0.52608213096559397</v>
      </c>
      <c r="AU91" s="57">
        <v>0.48</v>
      </c>
      <c r="AV91" s="18">
        <v>0.52</v>
      </c>
      <c r="AW91">
        <v>0.54410000000000003</v>
      </c>
      <c r="AX91" s="54">
        <f t="shared" ref="AX91:AX96" si="72">1-AW91</f>
        <v>0.45589999999999997</v>
      </c>
      <c r="AY91" t="s">
        <v>431</v>
      </c>
      <c r="AZ91" s="54" t="s">
        <v>431</v>
      </c>
      <c r="BB91" s="18"/>
      <c r="BC91">
        <v>0.58699999999999997</v>
      </c>
      <c r="BD91" s="18">
        <f t="shared" si="71"/>
        <v>0.41300000000000003</v>
      </c>
      <c r="BE91" s="18" t="s">
        <v>27</v>
      </c>
      <c r="BL91" s="18"/>
      <c r="BO91" s="18"/>
      <c r="BR91" s="25">
        <v>42</v>
      </c>
      <c r="BS91">
        <v>1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 s="18">
        <v>0</v>
      </c>
      <c r="CA91">
        <v>0</v>
      </c>
      <c r="CB91">
        <v>0</v>
      </c>
      <c r="CC91">
        <v>0</v>
      </c>
      <c r="CD91" s="18">
        <v>1</v>
      </c>
      <c r="CE91">
        <v>0</v>
      </c>
      <c r="CF91">
        <v>0</v>
      </c>
      <c r="CG91">
        <v>0</v>
      </c>
      <c r="CH91">
        <v>0</v>
      </c>
      <c r="CI91" s="18">
        <v>0</v>
      </c>
      <c r="CJ91">
        <v>0</v>
      </c>
      <c r="CK91">
        <v>0</v>
      </c>
      <c r="CL91">
        <v>1</v>
      </c>
      <c r="CM91">
        <v>1</v>
      </c>
      <c r="CN91">
        <v>1</v>
      </c>
      <c r="CO91">
        <v>0</v>
      </c>
      <c r="CP91">
        <v>1</v>
      </c>
      <c r="CQ91">
        <v>0</v>
      </c>
      <c r="CR91">
        <v>0</v>
      </c>
      <c r="CS91">
        <v>1</v>
      </c>
      <c r="CT91" s="18">
        <v>0</v>
      </c>
      <c r="CZ91" s="43" t="s">
        <v>397</v>
      </c>
    </row>
    <row r="92" spans="1:104" x14ac:dyDescent="0.25">
      <c r="A92">
        <v>91</v>
      </c>
      <c r="B92">
        <v>9</v>
      </c>
      <c r="C92" s="25" t="s">
        <v>28</v>
      </c>
      <c r="D92" s="12">
        <v>8.1</v>
      </c>
      <c r="E92" s="14">
        <v>0.3</v>
      </c>
      <c r="F92" s="7">
        <f t="shared" si="64"/>
        <v>27</v>
      </c>
      <c r="G92" s="7">
        <f t="shared" si="58"/>
        <v>7.8</v>
      </c>
      <c r="H92" s="16">
        <f t="shared" si="59"/>
        <v>8.4</v>
      </c>
      <c r="I92" s="11">
        <f>IFERROR(F92/SQRT(F92^2+W92), "X")</f>
        <v>0.48777482713269882</v>
      </c>
      <c r="J92" s="39">
        <f>IFERROR(SQRT((1-I92^2)/W92), "X")</f>
        <v>1.8065734338248103E-2</v>
      </c>
      <c r="K92" s="39">
        <f t="shared" si="66"/>
        <v>55.353410012392196</v>
      </c>
      <c r="L92" s="39">
        <f t="shared" si="67"/>
        <v>0.46970909279445072</v>
      </c>
      <c r="M92" s="39">
        <f t="shared" si="68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4"/>
        <v>2335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1">
        <v>0</v>
      </c>
      <c r="AJ92" s="9">
        <v>1</v>
      </c>
      <c r="AK92" s="9">
        <v>0</v>
      </c>
      <c r="AL92" s="31">
        <v>0</v>
      </c>
      <c r="AM92" s="21">
        <v>2000</v>
      </c>
      <c r="AN92" s="23"/>
      <c r="AO92" s="39">
        <v>0.57299999999999995</v>
      </c>
      <c r="AP92" s="39">
        <v>0.13100000000000001</v>
      </c>
      <c r="AQ92" s="39">
        <v>0.22800000000000001</v>
      </c>
      <c r="AR92" s="59">
        <v>6.8000000000000005E-2</v>
      </c>
      <c r="AS92" s="39">
        <f t="shared" ref="AS92:AS96" si="73">1-AT92</f>
        <v>0.47391786903440603</v>
      </c>
      <c r="AT92" s="59">
        <v>0.52608213096559397</v>
      </c>
      <c r="AU92" s="57">
        <v>0.48</v>
      </c>
      <c r="AV92" s="18">
        <v>0.52</v>
      </c>
      <c r="AW92">
        <v>0.54410000000000003</v>
      </c>
      <c r="AX92" s="54">
        <f t="shared" si="72"/>
        <v>0.45589999999999997</v>
      </c>
      <c r="AY92" t="s">
        <v>431</v>
      </c>
      <c r="AZ92" s="54" t="s">
        <v>431</v>
      </c>
      <c r="BB92" s="18"/>
      <c r="BC92">
        <v>0.58699999999999997</v>
      </c>
      <c r="BD92" s="18">
        <f t="shared" si="71"/>
        <v>0.41300000000000003</v>
      </c>
      <c r="BE92" s="18" t="s">
        <v>27</v>
      </c>
      <c r="BL92" s="18"/>
      <c r="BO92" s="18"/>
      <c r="BR92" s="25">
        <v>42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1</v>
      </c>
      <c r="BY92">
        <v>0</v>
      </c>
      <c r="BZ92" s="18">
        <v>0</v>
      </c>
      <c r="CA92">
        <v>0</v>
      </c>
      <c r="CB92">
        <v>0</v>
      </c>
      <c r="CC92">
        <v>0</v>
      </c>
      <c r="CD92" s="18">
        <v>1</v>
      </c>
      <c r="CE92">
        <v>0</v>
      </c>
      <c r="CF92">
        <v>0</v>
      </c>
      <c r="CG92">
        <v>0</v>
      </c>
      <c r="CH92">
        <v>0</v>
      </c>
      <c r="CI92" s="18">
        <v>0</v>
      </c>
      <c r="CJ92">
        <v>0</v>
      </c>
      <c r="CK92">
        <v>0</v>
      </c>
      <c r="CL92">
        <v>1</v>
      </c>
      <c r="CM92">
        <v>1</v>
      </c>
      <c r="CN92">
        <v>1</v>
      </c>
      <c r="CO92">
        <v>0</v>
      </c>
      <c r="CP92">
        <v>1</v>
      </c>
      <c r="CQ92">
        <v>0</v>
      </c>
      <c r="CR92">
        <v>0</v>
      </c>
      <c r="CS92">
        <v>1</v>
      </c>
      <c r="CT92" s="18">
        <v>0</v>
      </c>
      <c r="CZ92" s="43" t="s">
        <v>397</v>
      </c>
    </row>
    <row r="93" spans="1:104" x14ac:dyDescent="0.25">
      <c r="A93">
        <v>92</v>
      </c>
      <c r="B93">
        <v>9</v>
      </c>
      <c r="C93" s="25" t="s">
        <v>28</v>
      </c>
      <c r="D93" s="12">
        <v>-1.1000000000000001</v>
      </c>
      <c r="E93" s="14">
        <v>0.5</v>
      </c>
      <c r="F93" s="7">
        <f t="shared" si="64"/>
        <v>-2.2000000000000002</v>
      </c>
      <c r="G93" s="7">
        <f t="shared" si="58"/>
        <v>-1.6</v>
      </c>
      <c r="H93" s="16">
        <f t="shared" si="59"/>
        <v>-0.60000000000000009</v>
      </c>
      <c r="I93" s="11">
        <f>IFERROR(F93/SQRT(F93^2+W93), "X")</f>
        <v>-2.7244002328770587E-2</v>
      </c>
      <c r="J93" s="39">
        <f>IFERROR(SQRT((1-I93^2)/W93), "X")</f>
        <v>1.2383637422168447E-2</v>
      </c>
      <c r="K93" s="39">
        <f t="shared" si="66"/>
        <v>80.751718247972903</v>
      </c>
      <c r="L93" s="39">
        <f t="shared" si="67"/>
        <v>-3.9627639750939032E-2</v>
      </c>
      <c r="M93" s="39">
        <f t="shared" si="68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4"/>
        <v>6516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1">
        <v>0</v>
      </c>
      <c r="AJ93" s="9">
        <v>1</v>
      </c>
      <c r="AK93" s="9">
        <v>0</v>
      </c>
      <c r="AL93" s="31">
        <v>0</v>
      </c>
      <c r="AM93" s="21">
        <v>2000</v>
      </c>
      <c r="AN93" s="23"/>
      <c r="AO93" s="39">
        <v>0.57299999999999995</v>
      </c>
      <c r="AP93" s="39">
        <v>0.13100000000000001</v>
      </c>
      <c r="AQ93" s="39">
        <v>0.22800000000000001</v>
      </c>
      <c r="AR93" s="59">
        <v>6.8000000000000005E-2</v>
      </c>
      <c r="AS93" s="39">
        <f t="shared" si="73"/>
        <v>0.47391786903440603</v>
      </c>
      <c r="AT93" s="59">
        <v>0.52608213096559397</v>
      </c>
      <c r="AU93" s="57">
        <v>0.48</v>
      </c>
      <c r="AV93" s="18">
        <v>0.52</v>
      </c>
      <c r="AW93">
        <v>0.54410000000000003</v>
      </c>
      <c r="AX93" s="54">
        <f t="shared" si="72"/>
        <v>0.45589999999999997</v>
      </c>
      <c r="AY93" t="s">
        <v>431</v>
      </c>
      <c r="AZ93" s="54" t="s">
        <v>431</v>
      </c>
      <c r="BB93" s="18"/>
      <c r="BC93">
        <v>0.58699999999999997</v>
      </c>
      <c r="BD93" s="18">
        <f t="shared" si="71"/>
        <v>0.41300000000000003</v>
      </c>
      <c r="BE93" s="18" t="s">
        <v>27</v>
      </c>
      <c r="BL93" s="18"/>
      <c r="BO93" s="18"/>
      <c r="BR93" s="25">
        <v>42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1</v>
      </c>
      <c r="BZ93" s="18">
        <v>0</v>
      </c>
      <c r="CA93">
        <v>0</v>
      </c>
      <c r="CB93">
        <v>0</v>
      </c>
      <c r="CC93">
        <v>0</v>
      </c>
      <c r="CD93" s="18">
        <v>1</v>
      </c>
      <c r="CE93">
        <v>0</v>
      </c>
      <c r="CF93">
        <v>0</v>
      </c>
      <c r="CG93">
        <v>0</v>
      </c>
      <c r="CH93">
        <v>0</v>
      </c>
      <c r="CI93" s="18">
        <v>0</v>
      </c>
      <c r="CJ93">
        <v>0</v>
      </c>
      <c r="CK93">
        <v>0</v>
      </c>
      <c r="CL93">
        <v>1</v>
      </c>
      <c r="CM93">
        <v>1</v>
      </c>
      <c r="CN93">
        <v>1</v>
      </c>
      <c r="CO93">
        <v>0</v>
      </c>
      <c r="CP93">
        <v>1</v>
      </c>
      <c r="CQ93">
        <v>0</v>
      </c>
      <c r="CR93">
        <v>0</v>
      </c>
      <c r="CS93">
        <v>1</v>
      </c>
      <c r="CT93" s="18">
        <v>1</v>
      </c>
      <c r="CZ93" s="43" t="s">
        <v>397</v>
      </c>
    </row>
    <row r="94" spans="1:104" x14ac:dyDescent="0.25">
      <c r="A94">
        <v>93</v>
      </c>
      <c r="B94">
        <v>9</v>
      </c>
      <c r="C94" s="25" t="s">
        <v>28</v>
      </c>
      <c r="D94" s="12">
        <v>5.7</v>
      </c>
      <c r="E94" s="14">
        <v>0.4</v>
      </c>
      <c r="F94" s="7">
        <f t="shared" si="64"/>
        <v>14.25</v>
      </c>
      <c r="G94" s="7">
        <f t="shared" si="58"/>
        <v>5.3</v>
      </c>
      <c r="H94" s="16">
        <f t="shared" si="59"/>
        <v>6.1000000000000005</v>
      </c>
      <c r="I94" s="11">
        <f>IFERROR(F94/SQRT(F94^2+W94), "X")</f>
        <v>0.24014745989109584</v>
      </c>
      <c r="J94" s="39">
        <f>IFERROR(SQRT((1-I94^2)/W94), "X")</f>
        <v>1.6852453325690936E-2</v>
      </c>
      <c r="K94" s="39">
        <f t="shared" si="66"/>
        <v>59.338541438090637</v>
      </c>
      <c r="L94" s="39">
        <f t="shared" si="67"/>
        <v>0.22329500656540491</v>
      </c>
      <c r="M94" s="39">
        <f t="shared" si="68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4"/>
        <v>3318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1">
        <v>0</v>
      </c>
      <c r="AJ94" s="9">
        <v>1</v>
      </c>
      <c r="AK94" s="9">
        <v>0</v>
      </c>
      <c r="AL94" s="31">
        <v>0</v>
      </c>
      <c r="AM94" s="21">
        <v>2000</v>
      </c>
      <c r="AN94" s="23"/>
      <c r="AO94" s="39">
        <v>0.57299999999999995</v>
      </c>
      <c r="AP94" s="39">
        <v>0.13100000000000001</v>
      </c>
      <c r="AQ94" s="39">
        <v>0.22800000000000001</v>
      </c>
      <c r="AR94" s="59">
        <v>6.8000000000000005E-2</v>
      </c>
      <c r="AS94" s="39">
        <f t="shared" si="73"/>
        <v>0.47391786903440603</v>
      </c>
      <c r="AT94" s="59">
        <v>0.52608213096559397</v>
      </c>
      <c r="AU94" s="57">
        <v>0.48</v>
      </c>
      <c r="AV94" s="18">
        <v>0.52</v>
      </c>
      <c r="AW94">
        <v>0.54410000000000003</v>
      </c>
      <c r="AX94" s="54">
        <f t="shared" si="72"/>
        <v>0.45589999999999997</v>
      </c>
      <c r="AY94" t="s">
        <v>431</v>
      </c>
      <c r="AZ94" s="54" t="s">
        <v>431</v>
      </c>
      <c r="BB94" s="18"/>
      <c r="BC94">
        <v>0.58699999999999997</v>
      </c>
      <c r="BD94" s="18">
        <f t="shared" si="71"/>
        <v>0.41300000000000003</v>
      </c>
      <c r="BE94" s="18" t="s">
        <v>27</v>
      </c>
      <c r="BL94" s="18"/>
      <c r="BO94" s="18"/>
      <c r="BR94" s="25">
        <v>42</v>
      </c>
      <c r="BS94">
        <v>1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 s="18">
        <v>0</v>
      </c>
      <c r="CA94">
        <v>0</v>
      </c>
      <c r="CB94">
        <v>0</v>
      </c>
      <c r="CC94">
        <v>0</v>
      </c>
      <c r="CD94" s="18">
        <v>1</v>
      </c>
      <c r="CE94">
        <v>0</v>
      </c>
      <c r="CF94">
        <v>0</v>
      </c>
      <c r="CG94">
        <v>0</v>
      </c>
      <c r="CH94">
        <v>0</v>
      </c>
      <c r="CI94" s="18">
        <v>0</v>
      </c>
      <c r="CJ94">
        <v>0</v>
      </c>
      <c r="CK94">
        <v>0</v>
      </c>
      <c r="CL94">
        <v>1</v>
      </c>
      <c r="CM94">
        <v>1</v>
      </c>
      <c r="CN94">
        <v>1</v>
      </c>
      <c r="CO94">
        <v>0</v>
      </c>
      <c r="CP94">
        <v>1</v>
      </c>
      <c r="CQ94">
        <v>0</v>
      </c>
      <c r="CR94">
        <v>0</v>
      </c>
      <c r="CS94">
        <v>1</v>
      </c>
      <c r="CT94" s="18">
        <v>0</v>
      </c>
      <c r="CZ94" s="43" t="s">
        <v>397</v>
      </c>
    </row>
    <row r="95" spans="1:104" x14ac:dyDescent="0.25">
      <c r="A95">
        <v>94</v>
      </c>
      <c r="B95">
        <v>9</v>
      </c>
      <c r="C95" s="25" t="s">
        <v>28</v>
      </c>
      <c r="D95" s="12">
        <v>5.7</v>
      </c>
      <c r="E95" s="14">
        <v>0.3</v>
      </c>
      <c r="F95" s="7">
        <f t="shared" si="64"/>
        <v>19</v>
      </c>
      <c r="G95" s="7">
        <f t="shared" si="58"/>
        <v>5.4</v>
      </c>
      <c r="H95" s="16">
        <f t="shared" si="59"/>
        <v>6</v>
      </c>
      <c r="I95" s="11">
        <f>IFERROR(F95/SQRT(F95^2+W95), "X")</f>
        <v>0.31329086982171811</v>
      </c>
      <c r="J95" s="39">
        <f>IFERROR(SQRT((1-I95^2)/W95), "X")</f>
        <v>1.6488993148511478E-2</v>
      </c>
      <c r="K95" s="39">
        <f t="shared" si="66"/>
        <v>60.646516800225228</v>
      </c>
      <c r="L95" s="39">
        <f t="shared" si="67"/>
        <v>0.29680187667320662</v>
      </c>
      <c r="M95" s="39">
        <f t="shared" si="68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4"/>
        <v>3317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1">
        <v>0</v>
      </c>
      <c r="AJ95" s="9">
        <v>1</v>
      </c>
      <c r="AK95" s="9">
        <v>0</v>
      </c>
      <c r="AL95" s="31">
        <v>0</v>
      </c>
      <c r="AM95" s="21">
        <v>2000</v>
      </c>
      <c r="AN95" s="23"/>
      <c r="AO95" s="39">
        <v>0.57299999999999995</v>
      </c>
      <c r="AP95" s="39">
        <v>0.13100000000000001</v>
      </c>
      <c r="AQ95" s="39">
        <v>0.22800000000000001</v>
      </c>
      <c r="AR95" s="59">
        <v>6.8000000000000005E-2</v>
      </c>
      <c r="AS95" s="39">
        <f t="shared" si="73"/>
        <v>0.47391786903440603</v>
      </c>
      <c r="AT95" s="59">
        <v>0.52608213096559397</v>
      </c>
      <c r="AU95" s="57">
        <v>0.48</v>
      </c>
      <c r="AV95" s="18">
        <v>0.52</v>
      </c>
      <c r="AW95">
        <v>0.54410000000000003</v>
      </c>
      <c r="AX95" s="54">
        <f t="shared" si="72"/>
        <v>0.45589999999999997</v>
      </c>
      <c r="AY95" t="s">
        <v>431</v>
      </c>
      <c r="AZ95" s="54" t="s">
        <v>431</v>
      </c>
      <c r="BB95" s="18"/>
      <c r="BC95">
        <v>0.58699999999999997</v>
      </c>
      <c r="BD95" s="18">
        <f t="shared" si="71"/>
        <v>0.41300000000000003</v>
      </c>
      <c r="BE95" s="18" t="s">
        <v>27</v>
      </c>
      <c r="BL95" s="18"/>
      <c r="BO95" s="18"/>
      <c r="BR95" s="25">
        <v>42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1</v>
      </c>
      <c r="BY95">
        <v>0</v>
      </c>
      <c r="BZ95" s="18">
        <v>0</v>
      </c>
      <c r="CA95">
        <v>0</v>
      </c>
      <c r="CB95">
        <v>0</v>
      </c>
      <c r="CC95">
        <v>0</v>
      </c>
      <c r="CD95" s="18">
        <v>1</v>
      </c>
      <c r="CE95">
        <v>0</v>
      </c>
      <c r="CF95">
        <v>0</v>
      </c>
      <c r="CG95">
        <v>0</v>
      </c>
      <c r="CH95">
        <v>0</v>
      </c>
      <c r="CI95" s="18">
        <v>0</v>
      </c>
      <c r="CJ95">
        <v>0</v>
      </c>
      <c r="CK95">
        <v>0</v>
      </c>
      <c r="CL95">
        <v>1</v>
      </c>
      <c r="CM95">
        <v>1</v>
      </c>
      <c r="CN95">
        <v>1</v>
      </c>
      <c r="CO95">
        <v>0</v>
      </c>
      <c r="CP95">
        <v>1</v>
      </c>
      <c r="CQ95">
        <v>0</v>
      </c>
      <c r="CR95">
        <v>0</v>
      </c>
      <c r="CS95">
        <v>1</v>
      </c>
      <c r="CT95" s="18">
        <v>0</v>
      </c>
      <c r="CZ95" s="43" t="s">
        <v>397</v>
      </c>
    </row>
    <row r="96" spans="1:104" x14ac:dyDescent="0.25">
      <c r="A96">
        <v>95</v>
      </c>
      <c r="B96">
        <v>9</v>
      </c>
      <c r="C96" s="25" t="s">
        <v>28</v>
      </c>
      <c r="D96" s="12">
        <v>-1.1000000000000001</v>
      </c>
      <c r="E96" s="14">
        <v>0.4</v>
      </c>
      <c r="F96" s="7">
        <f t="shared" si="64"/>
        <v>-2.75</v>
      </c>
      <c r="G96" s="7">
        <f t="shared" si="58"/>
        <v>-1.5</v>
      </c>
      <c r="H96" s="16">
        <f t="shared" si="59"/>
        <v>-0.70000000000000007</v>
      </c>
      <c r="I96" s="11">
        <f>IFERROR(F96/SQRT(F96^2+W96), "X")</f>
        <v>-2.3185863094754445E-2</v>
      </c>
      <c r="J96" s="39">
        <f>IFERROR(SQRT((1-I96^2)/W96), "X")</f>
        <v>8.4312229435470724E-3</v>
      </c>
      <c r="K96" s="39">
        <f t="shared" si="66"/>
        <v>118.60675570978239</v>
      </c>
      <c r="L96" s="39">
        <f t="shared" si="67"/>
        <v>-3.1617086038301517E-2</v>
      </c>
      <c r="M96" s="39">
        <f t="shared" si="68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4"/>
        <v>14060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1">
        <v>0</v>
      </c>
      <c r="AJ96" s="9">
        <v>1</v>
      </c>
      <c r="AK96" s="9">
        <v>0</v>
      </c>
      <c r="AL96" s="31">
        <v>0</v>
      </c>
      <c r="AM96" s="21">
        <v>2000</v>
      </c>
      <c r="AN96" s="23"/>
      <c r="AO96" s="39">
        <v>0.57299999999999995</v>
      </c>
      <c r="AP96" s="39">
        <v>0.13100000000000001</v>
      </c>
      <c r="AQ96" s="39">
        <v>0.22800000000000001</v>
      </c>
      <c r="AR96" s="59">
        <v>6.8000000000000005E-2</v>
      </c>
      <c r="AS96" s="39">
        <f t="shared" si="73"/>
        <v>0.47391786903440603</v>
      </c>
      <c r="AT96" s="59">
        <v>0.52608213096559397</v>
      </c>
      <c r="AU96" s="57">
        <v>0.48</v>
      </c>
      <c r="AV96" s="18">
        <v>0.52</v>
      </c>
      <c r="AW96">
        <v>0.54410000000000003</v>
      </c>
      <c r="AX96" s="54">
        <f t="shared" si="72"/>
        <v>0.45589999999999997</v>
      </c>
      <c r="AY96" t="s">
        <v>431</v>
      </c>
      <c r="AZ96" s="54" t="s">
        <v>431</v>
      </c>
      <c r="BB96" s="18"/>
      <c r="BC96">
        <v>0.58699999999999997</v>
      </c>
      <c r="BD96" s="18">
        <f t="shared" si="71"/>
        <v>0.41300000000000003</v>
      </c>
      <c r="BE96" s="18" t="s">
        <v>27</v>
      </c>
      <c r="BL96" s="18"/>
      <c r="BO96" s="18"/>
      <c r="BR96" s="25">
        <v>42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1</v>
      </c>
      <c r="BZ96" s="18">
        <v>0</v>
      </c>
      <c r="CA96">
        <v>0</v>
      </c>
      <c r="CB96">
        <v>0</v>
      </c>
      <c r="CC96">
        <v>0</v>
      </c>
      <c r="CD96" s="18">
        <v>1</v>
      </c>
      <c r="CE96">
        <v>0</v>
      </c>
      <c r="CF96">
        <v>0</v>
      </c>
      <c r="CG96">
        <v>0</v>
      </c>
      <c r="CH96">
        <v>0</v>
      </c>
      <c r="CI96" s="18">
        <v>0</v>
      </c>
      <c r="CJ96">
        <v>0</v>
      </c>
      <c r="CK96">
        <v>0</v>
      </c>
      <c r="CL96">
        <v>1</v>
      </c>
      <c r="CM96">
        <v>1</v>
      </c>
      <c r="CN96">
        <v>1</v>
      </c>
      <c r="CO96">
        <v>0</v>
      </c>
      <c r="CP96">
        <v>1</v>
      </c>
      <c r="CQ96">
        <v>0</v>
      </c>
      <c r="CR96">
        <v>0</v>
      </c>
      <c r="CS96">
        <v>1</v>
      </c>
      <c r="CT96" s="18">
        <v>1</v>
      </c>
      <c r="CZ96" s="43" t="s">
        <v>397</v>
      </c>
    </row>
    <row r="97" spans="1:104" x14ac:dyDescent="0.25">
      <c r="A97">
        <v>96</v>
      </c>
      <c r="B97">
        <v>9</v>
      </c>
      <c r="C97" s="25" t="s">
        <v>28</v>
      </c>
      <c r="D97" s="12">
        <v>6.2</v>
      </c>
      <c r="E97" s="14">
        <v>0.2</v>
      </c>
      <c r="F97" s="7">
        <f t="shared" si="64"/>
        <v>31</v>
      </c>
      <c r="G97" s="7">
        <f t="shared" si="58"/>
        <v>6</v>
      </c>
      <c r="H97" s="16">
        <f t="shared" si="59"/>
        <v>6.4</v>
      </c>
      <c r="I97" s="11">
        <f>IFERROR(F97/SQRT(F97^2+W97), "X")</f>
        <v>0.40655956227172746</v>
      </c>
      <c r="J97" s="39">
        <f>IFERROR(SQRT((1-I97^2)/W97), "X")</f>
        <v>1.3114824589410561E-2</v>
      </c>
      <c r="K97" s="39">
        <f t="shared" si="66"/>
        <v>76.249590162833016</v>
      </c>
      <c r="L97" s="39">
        <f t="shared" si="67"/>
        <v>0.39344473768231691</v>
      </c>
      <c r="M97" s="39">
        <f t="shared" si="68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4"/>
        <v>4853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1">
        <v>0</v>
      </c>
      <c r="AJ97" s="9">
        <v>1</v>
      </c>
      <c r="AK97" s="9">
        <v>0</v>
      </c>
      <c r="AL97" s="31">
        <v>0</v>
      </c>
      <c r="AM97" s="21">
        <v>2000</v>
      </c>
      <c r="AN97" s="23"/>
      <c r="AO97" s="39">
        <v>0.57299999999999995</v>
      </c>
      <c r="AP97" s="39">
        <v>0.13100000000000001</v>
      </c>
      <c r="AQ97" s="39">
        <v>0.22800000000000001</v>
      </c>
      <c r="AR97" s="59">
        <v>6.8000000000000005E-2</v>
      </c>
      <c r="AS97" s="39">
        <f t="shared" si="70"/>
        <v>0.47391786903440625</v>
      </c>
      <c r="AT97" s="59">
        <v>0.52608213096559375</v>
      </c>
      <c r="AU97" s="57">
        <v>0.48</v>
      </c>
      <c r="AV97" s="18">
        <v>0.52</v>
      </c>
      <c r="AW97">
        <v>1</v>
      </c>
      <c r="AX97" s="54">
        <v>0</v>
      </c>
      <c r="AY97" t="s">
        <v>431</v>
      </c>
      <c r="AZ97" s="54" t="s">
        <v>431</v>
      </c>
      <c r="BB97" s="18"/>
      <c r="BC97">
        <v>0.58699999999999997</v>
      </c>
      <c r="BD97" s="18">
        <f t="shared" si="71"/>
        <v>0.41300000000000003</v>
      </c>
      <c r="BE97" s="18" t="s">
        <v>27</v>
      </c>
      <c r="BL97" s="18"/>
      <c r="BO97" s="18"/>
      <c r="BR97" s="25">
        <v>42</v>
      </c>
      <c r="BS97">
        <v>1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1</v>
      </c>
      <c r="BZ97" s="18">
        <v>0</v>
      </c>
      <c r="CA97">
        <v>0</v>
      </c>
      <c r="CB97">
        <v>0</v>
      </c>
      <c r="CC97">
        <v>0</v>
      </c>
      <c r="CD97" s="18">
        <v>1</v>
      </c>
      <c r="CE97">
        <v>0</v>
      </c>
      <c r="CF97">
        <v>0</v>
      </c>
      <c r="CG97">
        <v>0</v>
      </c>
      <c r="CH97">
        <v>0</v>
      </c>
      <c r="CI97" s="18">
        <v>0</v>
      </c>
      <c r="CJ97">
        <v>0</v>
      </c>
      <c r="CK97">
        <v>0</v>
      </c>
      <c r="CL97">
        <v>1</v>
      </c>
      <c r="CM97">
        <v>1</v>
      </c>
      <c r="CN97">
        <v>1</v>
      </c>
      <c r="CO97">
        <v>0</v>
      </c>
      <c r="CP97">
        <v>1</v>
      </c>
      <c r="CQ97">
        <v>0</v>
      </c>
      <c r="CR97">
        <v>0</v>
      </c>
      <c r="CS97">
        <v>1</v>
      </c>
      <c r="CT97" s="18">
        <v>0</v>
      </c>
      <c r="CZ97" s="43" t="s">
        <v>397</v>
      </c>
    </row>
    <row r="98" spans="1:104" x14ac:dyDescent="0.25">
      <c r="A98">
        <v>97</v>
      </c>
      <c r="B98">
        <v>9</v>
      </c>
      <c r="C98" s="25" t="s">
        <v>28</v>
      </c>
      <c r="D98" s="12">
        <v>13.2</v>
      </c>
      <c r="E98" s="14">
        <v>0.8</v>
      </c>
      <c r="F98" s="7">
        <f t="shared" si="64"/>
        <v>16.499999999999996</v>
      </c>
      <c r="G98" s="7">
        <f t="shared" si="58"/>
        <v>12.399999999999999</v>
      </c>
      <c r="H98" s="16">
        <f t="shared" si="59"/>
        <v>14</v>
      </c>
      <c r="I98" s="11">
        <f>IFERROR(F98/SQRT(F98^2+W98), "X")</f>
        <v>0.50318677540878542</v>
      </c>
      <c r="J98" s="39">
        <f>IFERROR(SQRT((1-I98^2)/W98), "X")</f>
        <v>3.0496168206593063E-2</v>
      </c>
      <c r="K98" s="39">
        <f t="shared" si="66"/>
        <v>32.79100486413919</v>
      </c>
      <c r="L98" s="39">
        <f t="shared" si="67"/>
        <v>0.47269060720219236</v>
      </c>
      <c r="M98" s="39">
        <f t="shared" si="68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4"/>
        <v>803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1">
        <v>0</v>
      </c>
      <c r="AJ98" s="9">
        <v>1</v>
      </c>
      <c r="AK98" s="9">
        <v>0</v>
      </c>
      <c r="AL98" s="31">
        <v>0</v>
      </c>
      <c r="AM98" s="21">
        <v>2000</v>
      </c>
      <c r="AN98" s="23"/>
      <c r="AO98" s="39">
        <v>0.57299999999999995</v>
      </c>
      <c r="AP98" s="39">
        <v>0.13100000000000001</v>
      </c>
      <c r="AQ98" s="39">
        <v>0.22800000000000001</v>
      </c>
      <c r="AR98" s="59">
        <v>6.8000000000000005E-2</v>
      </c>
      <c r="AS98" s="39">
        <f t="shared" si="70"/>
        <v>0.47391786903440625</v>
      </c>
      <c r="AT98" s="59">
        <v>0.52608213096559375</v>
      </c>
      <c r="AU98" s="57">
        <v>0.48</v>
      </c>
      <c r="AV98" s="18">
        <v>0.52</v>
      </c>
      <c r="AW98">
        <v>0</v>
      </c>
      <c r="AX98" s="54">
        <v>1</v>
      </c>
      <c r="AY98" t="s">
        <v>431</v>
      </c>
      <c r="AZ98" s="54" t="s">
        <v>431</v>
      </c>
      <c r="BB98" s="18"/>
      <c r="BC98">
        <v>0.58699999999999997</v>
      </c>
      <c r="BD98" s="18">
        <f t="shared" si="71"/>
        <v>0.41300000000000003</v>
      </c>
      <c r="BE98" s="18" t="s">
        <v>27</v>
      </c>
      <c r="BL98" s="18"/>
      <c r="BO98" s="18"/>
      <c r="BR98" s="25">
        <v>42</v>
      </c>
      <c r="BS98">
        <v>1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</v>
      </c>
      <c r="BZ98" s="18">
        <v>0</v>
      </c>
      <c r="CA98">
        <v>0</v>
      </c>
      <c r="CB98">
        <v>0</v>
      </c>
      <c r="CC98">
        <v>0</v>
      </c>
      <c r="CD98" s="18">
        <v>1</v>
      </c>
      <c r="CE98">
        <v>0</v>
      </c>
      <c r="CF98">
        <v>0</v>
      </c>
      <c r="CG98">
        <v>0</v>
      </c>
      <c r="CH98">
        <v>0</v>
      </c>
      <c r="CI98" s="18">
        <v>0</v>
      </c>
      <c r="CJ98">
        <v>0</v>
      </c>
      <c r="CK98">
        <v>0</v>
      </c>
      <c r="CL98">
        <v>1</v>
      </c>
      <c r="CM98">
        <v>1</v>
      </c>
      <c r="CN98">
        <v>1</v>
      </c>
      <c r="CO98">
        <v>0</v>
      </c>
      <c r="CP98">
        <v>1</v>
      </c>
      <c r="CQ98">
        <v>0</v>
      </c>
      <c r="CR98">
        <v>0</v>
      </c>
      <c r="CS98">
        <v>1</v>
      </c>
      <c r="CT98" s="18">
        <v>0</v>
      </c>
      <c r="CZ98" s="43" t="s">
        <v>397</v>
      </c>
    </row>
    <row r="99" spans="1:104" s="68" customFormat="1" x14ac:dyDescent="0.25">
      <c r="A99">
        <v>98</v>
      </c>
      <c r="B99" s="68">
        <v>9</v>
      </c>
      <c r="C99" s="69" t="s">
        <v>28</v>
      </c>
      <c r="D99" s="70">
        <v>5.7</v>
      </c>
      <c r="E99" s="71">
        <v>0.3</v>
      </c>
      <c r="F99" s="72">
        <f t="shared" si="64"/>
        <v>19</v>
      </c>
      <c r="G99" s="72">
        <f t="shared" si="58"/>
        <v>5.4</v>
      </c>
      <c r="H99" s="73">
        <f t="shared" si="59"/>
        <v>6</v>
      </c>
      <c r="I99" s="74">
        <f>IFERROR(F99/SQRT(F99^2+W99), "X")</f>
        <v>0.25526937707771807</v>
      </c>
      <c r="J99" s="75">
        <f>IFERROR(SQRT((1-I99^2)/W99), "X")</f>
        <v>1.3435230372511476E-2</v>
      </c>
      <c r="K99" s="75">
        <f t="shared" si="66"/>
        <v>74.431176263713581</v>
      </c>
      <c r="L99" s="75">
        <f t="shared" si="67"/>
        <v>0.24183414670520659</v>
      </c>
      <c r="M99" s="75">
        <f t="shared" si="68"/>
        <v>0.26870460745022956</v>
      </c>
      <c r="N99" s="76">
        <v>1</v>
      </c>
      <c r="O99" s="77">
        <v>0</v>
      </c>
      <c r="P99" s="76">
        <v>0</v>
      </c>
      <c r="Q99" s="77">
        <v>0</v>
      </c>
      <c r="R99" s="77">
        <v>0</v>
      </c>
      <c r="S99" s="77">
        <v>1</v>
      </c>
      <c r="T99" s="77">
        <v>0</v>
      </c>
      <c r="U99" s="76">
        <v>5186</v>
      </c>
      <c r="V99" s="77">
        <v>6</v>
      </c>
      <c r="W99" s="77">
        <f t="shared" si="24"/>
        <v>5179</v>
      </c>
      <c r="X99" s="77"/>
      <c r="Y99" s="72">
        <v>3.5219999999999998</v>
      </c>
      <c r="Z99" s="72">
        <v>27.109000000000002</v>
      </c>
      <c r="AA99" s="77">
        <v>1</v>
      </c>
      <c r="AB99" s="77">
        <v>0</v>
      </c>
      <c r="AC99" s="77">
        <v>0</v>
      </c>
      <c r="AD99" s="77">
        <v>1</v>
      </c>
      <c r="AE99" s="77">
        <v>0</v>
      </c>
      <c r="AF99" s="77">
        <v>0</v>
      </c>
      <c r="AG99" s="76">
        <v>0</v>
      </c>
      <c r="AH99" s="77">
        <v>1</v>
      </c>
      <c r="AI99" s="78">
        <v>0</v>
      </c>
      <c r="AJ99" s="77">
        <v>1</v>
      </c>
      <c r="AK99" s="77">
        <v>0</v>
      </c>
      <c r="AL99" s="78">
        <v>0</v>
      </c>
      <c r="AM99" s="79">
        <v>2000</v>
      </c>
      <c r="AN99" s="80"/>
      <c r="AO99" s="75">
        <v>0.57299999999999995</v>
      </c>
      <c r="AP99" s="75">
        <v>0.13100000000000001</v>
      </c>
      <c r="AQ99" s="75">
        <v>0.22800000000000001</v>
      </c>
      <c r="AR99" s="81">
        <v>6.8000000000000005E-2</v>
      </c>
      <c r="AS99" s="75">
        <f t="shared" si="70"/>
        <v>0.47391786903440625</v>
      </c>
      <c r="AT99" s="81">
        <v>0.52608213096559375</v>
      </c>
      <c r="AU99" s="82">
        <v>0.48</v>
      </c>
      <c r="AV99" s="83">
        <v>0.52</v>
      </c>
      <c r="AW99" s="68">
        <v>0.54410000000000003</v>
      </c>
      <c r="AX99" s="84">
        <f t="shared" ref="AX99" si="74">1-AW99</f>
        <v>0.45589999999999997</v>
      </c>
      <c r="AY99" s="68">
        <v>1</v>
      </c>
      <c r="AZ99" s="84">
        <v>0</v>
      </c>
      <c r="BB99" s="83"/>
      <c r="BC99" s="68">
        <v>0.58699999999999997</v>
      </c>
      <c r="BD99" s="83">
        <f t="shared" si="71"/>
        <v>0.41300000000000003</v>
      </c>
      <c r="BE99" s="83" t="s">
        <v>27</v>
      </c>
      <c r="BL99" s="83"/>
      <c r="BO99" s="83"/>
      <c r="BR99" s="69">
        <v>42</v>
      </c>
      <c r="BS99" s="68">
        <v>1</v>
      </c>
      <c r="BT99" s="68">
        <v>0</v>
      </c>
      <c r="BU99" s="68">
        <v>0</v>
      </c>
      <c r="BV99" s="68">
        <v>0</v>
      </c>
      <c r="BW99" s="68">
        <v>0</v>
      </c>
      <c r="BX99" s="68">
        <v>0</v>
      </c>
      <c r="BY99" s="68">
        <v>1</v>
      </c>
      <c r="BZ99" s="83">
        <v>0</v>
      </c>
      <c r="CA99" s="68">
        <v>0</v>
      </c>
      <c r="CB99" s="68">
        <v>0</v>
      </c>
      <c r="CC99" s="68">
        <v>0</v>
      </c>
      <c r="CD99" s="83">
        <v>1</v>
      </c>
      <c r="CE99" s="68">
        <v>0</v>
      </c>
      <c r="CF99" s="68">
        <v>0</v>
      </c>
      <c r="CG99" s="68">
        <v>0</v>
      </c>
      <c r="CH99" s="68">
        <v>0</v>
      </c>
      <c r="CI99" s="83">
        <v>0</v>
      </c>
      <c r="CJ99" s="68">
        <v>0</v>
      </c>
      <c r="CK99" s="68">
        <v>0</v>
      </c>
      <c r="CL99" s="68">
        <v>1</v>
      </c>
      <c r="CM99" s="68">
        <v>1</v>
      </c>
      <c r="CN99" s="68">
        <v>1</v>
      </c>
      <c r="CO99" s="68">
        <v>0</v>
      </c>
      <c r="CP99" s="68">
        <v>1</v>
      </c>
      <c r="CQ99" s="68">
        <v>0</v>
      </c>
      <c r="CR99" s="68">
        <v>0</v>
      </c>
      <c r="CS99" s="68">
        <v>1</v>
      </c>
      <c r="CT99" s="83">
        <v>0</v>
      </c>
      <c r="CY99" s="69"/>
      <c r="CZ99" s="85" t="s">
        <v>397</v>
      </c>
    </row>
    <row r="100" spans="1:104" x14ac:dyDescent="0.25">
      <c r="A100">
        <v>99</v>
      </c>
      <c r="B100">
        <v>10</v>
      </c>
      <c r="C100" s="25" t="s">
        <v>231</v>
      </c>
      <c r="D100" s="12">
        <v>7.3</v>
      </c>
      <c r="E100" s="14">
        <f>D100/F100</f>
        <v>1.1388455538221529</v>
      </c>
      <c r="F100" s="7">
        <v>6.41</v>
      </c>
      <c r="G100" s="7">
        <f t="shared" si="58"/>
        <v>6.1611544461778465</v>
      </c>
      <c r="H100" s="16">
        <f t="shared" si="59"/>
        <v>8.4388455538221532</v>
      </c>
      <c r="I100" s="11">
        <f>IFERROR(F100/SQRT(F100^2+W100), "X")</f>
        <v>0.38030453864855263</v>
      </c>
      <c r="J100" s="39">
        <f>IFERROR(SQRT((1-I100^2)/W100), "X")</f>
        <v>5.9329881224423182E-2</v>
      </c>
      <c r="K100" s="39">
        <f t="shared" si="66"/>
        <v>16.854913230272057</v>
      </c>
      <c r="L100" s="39">
        <f t="shared" si="67"/>
        <v>0.32097465742412945</v>
      </c>
      <c r="M100" s="39">
        <f t="shared" si="68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4"/>
        <v>243</v>
      </c>
      <c r="Y100" s="7">
        <v>8.9</v>
      </c>
      <c r="Z100" s="7">
        <f>BR100-Y100-6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1">
        <v>0</v>
      </c>
      <c r="AJ100" s="9">
        <v>0</v>
      </c>
      <c r="AK100" s="9">
        <v>0</v>
      </c>
      <c r="AL100" s="31">
        <v>1</v>
      </c>
      <c r="AM100" s="21">
        <v>1985</v>
      </c>
      <c r="AN100" s="23"/>
      <c r="AO100" s="39">
        <v>0.42799999999999999</v>
      </c>
      <c r="AP100" s="39">
        <f>(1-$AO$100-$AR$100)/2</f>
        <v>0.16000000000000003</v>
      </c>
      <c r="AQ100" s="39">
        <f>(1-$AO$100-$AR$100)/2</f>
        <v>0.16000000000000003</v>
      </c>
      <c r="AR100" s="59">
        <v>0.252</v>
      </c>
      <c r="AS100" s="39">
        <f>1-AT100</f>
        <v>0.36</v>
      </c>
      <c r="AT100" s="59">
        <f>(0.43+0.85)/2</f>
        <v>0.64</v>
      </c>
      <c r="AU100" s="57" t="s">
        <v>431</v>
      </c>
      <c r="AV100" s="18" t="s">
        <v>431</v>
      </c>
      <c r="AW100">
        <v>0.66400000000000003</v>
      </c>
      <c r="AX100" s="54">
        <v>0.33600000000000002</v>
      </c>
      <c r="AY100" t="s">
        <v>431</v>
      </c>
      <c r="AZ100" s="54" t="s">
        <v>431</v>
      </c>
      <c r="BB100" s="18"/>
      <c r="BC100">
        <v>0.66800000000000004</v>
      </c>
      <c r="BD100" s="18">
        <v>0.33200000000000002</v>
      </c>
      <c r="BE100" s="18" t="s">
        <v>476</v>
      </c>
      <c r="BL100" s="18"/>
      <c r="BO100" s="18"/>
      <c r="BR100" s="25">
        <v>27.3</v>
      </c>
      <c r="BS100">
        <v>1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 s="18">
        <v>0</v>
      </c>
      <c r="CA100">
        <v>0</v>
      </c>
      <c r="CB100">
        <v>0</v>
      </c>
      <c r="CC100">
        <v>1</v>
      </c>
      <c r="CD100" s="18">
        <v>0</v>
      </c>
      <c r="CE100">
        <v>0</v>
      </c>
      <c r="CF100">
        <v>0</v>
      </c>
      <c r="CG100">
        <v>0</v>
      </c>
      <c r="CH100">
        <v>0</v>
      </c>
      <c r="CI100" s="18">
        <v>0</v>
      </c>
      <c r="CJ100">
        <v>1</v>
      </c>
      <c r="CK100">
        <v>1</v>
      </c>
      <c r="CL100">
        <v>0</v>
      </c>
      <c r="CM100">
        <v>0</v>
      </c>
      <c r="CN100">
        <v>0</v>
      </c>
      <c r="CO100">
        <v>0</v>
      </c>
      <c r="CP100">
        <v>1</v>
      </c>
      <c r="CQ100">
        <v>0</v>
      </c>
      <c r="CR100">
        <v>0</v>
      </c>
      <c r="CS100">
        <v>1</v>
      </c>
      <c r="CT100" s="18">
        <v>0</v>
      </c>
      <c r="CZ100" s="43" t="s">
        <v>397</v>
      </c>
    </row>
    <row r="101" spans="1:104" x14ac:dyDescent="0.25">
      <c r="A101">
        <v>100</v>
      </c>
      <c r="B101">
        <v>10</v>
      </c>
      <c r="C101" s="25" t="s">
        <v>231</v>
      </c>
      <c r="D101" s="12">
        <v>14.51</v>
      </c>
      <c r="E101" s="14">
        <f t="shared" ref="E101:E114" si="75">D101/F101</f>
        <v>4.0530726256983236</v>
      </c>
      <c r="F101" s="7">
        <v>3.58</v>
      </c>
      <c r="G101" s="7">
        <f t="shared" ref="G101:G111" si="76">D101-E101</f>
        <v>10.456927374301676</v>
      </c>
      <c r="H101" s="16">
        <f t="shared" ref="H101:H111" si="77">D101+E101</f>
        <v>18.563072625698325</v>
      </c>
      <c r="I101" s="11">
        <f>IFERROR(F101/SQRT(F101^2+W101), "X")</f>
        <v>0.22383027853521564</v>
      </c>
      <c r="J101" s="39">
        <f>IFERROR(SQRT((1-I101^2)/W101), "X")</f>
        <v>6.2522424171847946E-2</v>
      </c>
      <c r="K101" s="39">
        <f t="shared" ref="K101:K104" si="78">IFERROR(1/J101, "X")</f>
        <v>15.994261470915124</v>
      </c>
      <c r="L101" s="39">
        <f t="shared" ref="L101:L104" si="79">IFERROR(I101-J101, "X")</f>
        <v>0.1613078543633677</v>
      </c>
      <c r="M101" s="39">
        <f t="shared" ref="M101:M104" si="80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4"/>
        <v>243</v>
      </c>
      <c r="Y101" s="7">
        <v>8.9</v>
      </c>
      <c r="Z101" s="7">
        <f>BR101-Y101-6</f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1">
        <v>0</v>
      </c>
      <c r="AJ101" s="9">
        <v>0</v>
      </c>
      <c r="AK101" s="9">
        <v>0</v>
      </c>
      <c r="AL101" s="31">
        <v>1</v>
      </c>
      <c r="AM101" s="21">
        <v>1985</v>
      </c>
      <c r="AN101" s="23"/>
      <c r="AO101" s="39">
        <v>0.42799999999999999</v>
      </c>
      <c r="AP101" s="39">
        <f t="shared" ref="AP101:AQ114" si="81">(1-$AO$100-$AR$100)/2</f>
        <v>0.16000000000000003</v>
      </c>
      <c r="AQ101" s="39">
        <f t="shared" si="81"/>
        <v>0.16000000000000003</v>
      </c>
      <c r="AR101" s="59">
        <v>0.252</v>
      </c>
      <c r="AS101" s="39">
        <f t="shared" ref="AS101:AS114" si="82">1-AT101</f>
        <v>0.36</v>
      </c>
      <c r="AT101" s="59">
        <f t="shared" ref="AT101:AT114" si="83">(0.43+0.85)/2</f>
        <v>0.64</v>
      </c>
      <c r="AU101" s="57" t="s">
        <v>431</v>
      </c>
      <c r="AV101" s="18" t="s">
        <v>431</v>
      </c>
      <c r="AW101">
        <v>0.66400000000000003</v>
      </c>
      <c r="AX101" s="54">
        <v>0.33600000000000002</v>
      </c>
      <c r="AY101" t="s">
        <v>431</v>
      </c>
      <c r="AZ101" s="54" t="s">
        <v>431</v>
      </c>
      <c r="BB101" s="18"/>
      <c r="BC101">
        <v>0.66800000000000004</v>
      </c>
      <c r="BD101" s="18">
        <v>0.33200000000000002</v>
      </c>
      <c r="BE101" s="18" t="s">
        <v>476</v>
      </c>
      <c r="BL101" s="18"/>
      <c r="BO101" s="18"/>
      <c r="BR101" s="25">
        <v>28.3</v>
      </c>
      <c r="BS101">
        <v>0</v>
      </c>
      <c r="BT101">
        <v>0</v>
      </c>
      <c r="BU101">
        <v>0</v>
      </c>
      <c r="BV101">
        <v>0</v>
      </c>
      <c r="BW101">
        <v>1</v>
      </c>
      <c r="BX101">
        <v>0</v>
      </c>
      <c r="BY101">
        <v>0</v>
      </c>
      <c r="BZ101" s="18">
        <v>0</v>
      </c>
      <c r="CA101">
        <v>0</v>
      </c>
      <c r="CB101">
        <v>0</v>
      </c>
      <c r="CC101">
        <v>1</v>
      </c>
      <c r="CD101" s="18">
        <v>0</v>
      </c>
      <c r="CE101">
        <v>1</v>
      </c>
      <c r="CF101">
        <v>1</v>
      </c>
      <c r="CG101">
        <v>0</v>
      </c>
      <c r="CH101">
        <v>0</v>
      </c>
      <c r="CI101" s="18">
        <v>1</v>
      </c>
      <c r="CJ101">
        <v>1</v>
      </c>
      <c r="CK101">
        <v>1</v>
      </c>
      <c r="CL101">
        <v>0</v>
      </c>
      <c r="CM101">
        <v>0</v>
      </c>
      <c r="CN101">
        <v>0</v>
      </c>
      <c r="CO101">
        <v>0</v>
      </c>
      <c r="CP101">
        <v>1</v>
      </c>
      <c r="CQ101">
        <v>0</v>
      </c>
      <c r="CR101">
        <v>0</v>
      </c>
      <c r="CS101">
        <v>1</v>
      </c>
      <c r="CT101" s="18">
        <v>0</v>
      </c>
      <c r="CZ101" s="43" t="s">
        <v>397</v>
      </c>
    </row>
    <row r="102" spans="1:104" x14ac:dyDescent="0.25">
      <c r="A102">
        <v>101</v>
      </c>
      <c r="B102">
        <v>10</v>
      </c>
      <c r="C102" s="25" t="s">
        <v>231</v>
      </c>
      <c r="D102" s="12">
        <v>12.53</v>
      </c>
      <c r="E102" s="14">
        <f t="shared" si="75"/>
        <v>2.4377431906614788</v>
      </c>
      <c r="F102" s="7">
        <v>5.14</v>
      </c>
      <c r="G102" s="7">
        <f t="shared" si="76"/>
        <v>10.092256809338521</v>
      </c>
      <c r="H102" s="16">
        <f t="shared" si="77"/>
        <v>14.967743190661478</v>
      </c>
      <c r="I102" s="11">
        <f>IFERROR(F102/SQRT(F102^2+W102), "X")</f>
        <v>0.31314719471419267</v>
      </c>
      <c r="J102" s="39">
        <f>IFERROR(SQRT((1-I102^2)/W102), "X")</f>
        <v>6.0923578738169781E-2</v>
      </c>
      <c r="K102" s="39">
        <f t="shared" si="78"/>
        <v>16.414006214206207</v>
      </c>
      <c r="L102" s="39">
        <f t="shared" si="79"/>
        <v>0.25222361597602289</v>
      </c>
      <c r="M102" s="39">
        <f t="shared" si="80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4"/>
        <v>243</v>
      </c>
      <c r="Y102" s="7">
        <v>8.9</v>
      </c>
      <c r="Z102" s="7">
        <f>BR102-Y102-6</f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1">
        <v>0</v>
      </c>
      <c r="AJ102" s="9">
        <v>0</v>
      </c>
      <c r="AK102" s="9">
        <v>0</v>
      </c>
      <c r="AL102" s="31">
        <v>1</v>
      </c>
      <c r="AM102" s="21">
        <v>1985</v>
      </c>
      <c r="AN102" s="23"/>
      <c r="AO102" s="39">
        <v>0.42799999999999999</v>
      </c>
      <c r="AP102" s="39">
        <f t="shared" si="81"/>
        <v>0.16000000000000003</v>
      </c>
      <c r="AQ102" s="39">
        <f t="shared" si="81"/>
        <v>0.16000000000000003</v>
      </c>
      <c r="AR102" s="59">
        <v>0.252</v>
      </c>
      <c r="AS102" s="39">
        <f t="shared" si="82"/>
        <v>0.36</v>
      </c>
      <c r="AT102" s="59">
        <f t="shared" si="83"/>
        <v>0.64</v>
      </c>
      <c r="AU102" s="57" t="s">
        <v>431</v>
      </c>
      <c r="AV102" s="18" t="s">
        <v>431</v>
      </c>
      <c r="AW102">
        <v>0.66400000000000003</v>
      </c>
      <c r="AX102" s="54">
        <v>0.33600000000000002</v>
      </c>
      <c r="AY102" t="s">
        <v>431</v>
      </c>
      <c r="AZ102" s="54" t="s">
        <v>431</v>
      </c>
      <c r="BB102" s="18"/>
      <c r="BC102">
        <v>0.66800000000000004</v>
      </c>
      <c r="BD102" s="18">
        <v>0.33200000000000002</v>
      </c>
      <c r="BE102" s="18" t="s">
        <v>476</v>
      </c>
      <c r="BL102" s="18"/>
      <c r="BO102" s="18"/>
      <c r="BR102" s="25">
        <v>29.3</v>
      </c>
      <c r="BS102">
        <v>0</v>
      </c>
      <c r="BT102">
        <v>0</v>
      </c>
      <c r="BU102">
        <v>0</v>
      </c>
      <c r="BV102">
        <v>0</v>
      </c>
      <c r="BW102">
        <v>1</v>
      </c>
      <c r="BX102">
        <v>0</v>
      </c>
      <c r="BY102">
        <v>0</v>
      </c>
      <c r="BZ102" s="18">
        <v>0</v>
      </c>
      <c r="CA102">
        <v>0</v>
      </c>
      <c r="CB102">
        <v>0</v>
      </c>
      <c r="CC102">
        <v>1</v>
      </c>
      <c r="CD102" s="18">
        <v>0</v>
      </c>
      <c r="CE102">
        <v>1</v>
      </c>
      <c r="CF102">
        <v>1</v>
      </c>
      <c r="CG102">
        <v>0</v>
      </c>
      <c r="CH102">
        <v>0</v>
      </c>
      <c r="CI102" s="18">
        <v>1</v>
      </c>
      <c r="CJ102">
        <v>1</v>
      </c>
      <c r="CK102">
        <v>1</v>
      </c>
      <c r="CL102">
        <v>0</v>
      </c>
      <c r="CM102">
        <v>0</v>
      </c>
      <c r="CN102">
        <v>0</v>
      </c>
      <c r="CO102">
        <v>0</v>
      </c>
      <c r="CP102">
        <v>1</v>
      </c>
      <c r="CQ102">
        <v>0</v>
      </c>
      <c r="CR102">
        <v>0</v>
      </c>
      <c r="CS102">
        <v>1</v>
      </c>
      <c r="CT102" s="18">
        <v>0</v>
      </c>
      <c r="CZ102" s="43" t="s">
        <v>397</v>
      </c>
    </row>
    <row r="103" spans="1:104" x14ac:dyDescent="0.25">
      <c r="A103">
        <v>102</v>
      </c>
      <c r="B103">
        <v>10</v>
      </c>
      <c r="C103" s="25" t="s">
        <v>231</v>
      </c>
      <c r="D103" s="12">
        <v>12.33</v>
      </c>
      <c r="E103" s="14">
        <f t="shared" si="75"/>
        <v>2.1113013698630136</v>
      </c>
      <c r="F103" s="7">
        <v>5.84</v>
      </c>
      <c r="G103" s="7">
        <f t="shared" si="76"/>
        <v>10.218698630136986</v>
      </c>
      <c r="H103" s="16">
        <f t="shared" si="77"/>
        <v>14.441301369863014</v>
      </c>
      <c r="I103" s="11">
        <f>IFERROR(F103/SQRT(F103^2+W103), "X")</f>
        <v>0.35082472695207928</v>
      </c>
      <c r="J103" s="39">
        <f>IFERROR(SQRT((1-I103^2)/W103), "X")</f>
        <v>6.0072727217821795E-2</v>
      </c>
      <c r="K103" s="39">
        <f t="shared" si="78"/>
        <v>16.646489119330838</v>
      </c>
      <c r="L103" s="39">
        <f t="shared" si="79"/>
        <v>0.29075199973425747</v>
      </c>
      <c r="M103" s="39">
        <f t="shared" si="80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4"/>
        <v>243</v>
      </c>
      <c r="Y103" s="7">
        <v>8.9</v>
      </c>
      <c r="Z103" s="7">
        <f>BR103-Y103-6</f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1">
        <v>0</v>
      </c>
      <c r="AJ103" s="9">
        <v>0</v>
      </c>
      <c r="AK103" s="9">
        <v>0</v>
      </c>
      <c r="AL103" s="31">
        <v>1</v>
      </c>
      <c r="AM103" s="21">
        <v>1985</v>
      </c>
      <c r="AN103" s="23"/>
      <c r="AO103" s="39">
        <v>0.42799999999999999</v>
      </c>
      <c r="AP103" s="39">
        <f t="shared" si="81"/>
        <v>0.16000000000000003</v>
      </c>
      <c r="AQ103" s="39">
        <f t="shared" si="81"/>
        <v>0.16000000000000003</v>
      </c>
      <c r="AR103" s="59">
        <v>0.252</v>
      </c>
      <c r="AS103" s="39">
        <f t="shared" si="82"/>
        <v>0.36</v>
      </c>
      <c r="AT103" s="59">
        <f t="shared" si="83"/>
        <v>0.64</v>
      </c>
      <c r="AU103" s="57" t="s">
        <v>431</v>
      </c>
      <c r="AV103" s="18" t="s">
        <v>431</v>
      </c>
      <c r="AW103">
        <v>0.66400000000000003</v>
      </c>
      <c r="AX103" s="54">
        <v>0.33600000000000002</v>
      </c>
      <c r="AY103" t="s">
        <v>431</v>
      </c>
      <c r="AZ103" s="54" t="s">
        <v>431</v>
      </c>
      <c r="BB103" s="18"/>
      <c r="BC103">
        <v>0.66800000000000004</v>
      </c>
      <c r="BD103" s="18">
        <v>0.33200000000000002</v>
      </c>
      <c r="BE103" s="18" t="s">
        <v>476</v>
      </c>
      <c r="BL103" s="18"/>
      <c r="BO103" s="18"/>
      <c r="BR103" s="25">
        <v>30.3</v>
      </c>
      <c r="BS103">
        <v>0</v>
      </c>
      <c r="BT103">
        <v>0</v>
      </c>
      <c r="BU103">
        <v>0</v>
      </c>
      <c r="BV103">
        <v>0</v>
      </c>
      <c r="BW103">
        <v>1</v>
      </c>
      <c r="BX103">
        <v>0</v>
      </c>
      <c r="BY103">
        <v>0</v>
      </c>
      <c r="BZ103" s="18">
        <v>0</v>
      </c>
      <c r="CA103">
        <v>0</v>
      </c>
      <c r="CB103">
        <v>0</v>
      </c>
      <c r="CC103">
        <v>1</v>
      </c>
      <c r="CD103" s="18">
        <v>0</v>
      </c>
      <c r="CE103">
        <v>1</v>
      </c>
      <c r="CF103">
        <v>1</v>
      </c>
      <c r="CG103">
        <v>0</v>
      </c>
      <c r="CH103">
        <v>0</v>
      </c>
      <c r="CI103" s="18">
        <v>1</v>
      </c>
      <c r="CJ103">
        <v>1</v>
      </c>
      <c r="CK103">
        <v>1</v>
      </c>
      <c r="CL103">
        <v>0</v>
      </c>
      <c r="CM103">
        <v>0</v>
      </c>
      <c r="CN103">
        <v>0</v>
      </c>
      <c r="CO103">
        <v>0</v>
      </c>
      <c r="CP103">
        <v>1</v>
      </c>
      <c r="CQ103">
        <v>0</v>
      </c>
      <c r="CR103">
        <v>0</v>
      </c>
      <c r="CS103">
        <v>1</v>
      </c>
      <c r="CT103" s="18">
        <v>0</v>
      </c>
      <c r="CZ103" s="43" t="s">
        <v>397</v>
      </c>
    </row>
    <row r="104" spans="1:104" x14ac:dyDescent="0.25">
      <c r="A104">
        <v>103</v>
      </c>
      <c r="B104">
        <v>10</v>
      </c>
      <c r="C104" s="25" t="s">
        <v>231</v>
      </c>
      <c r="D104" s="12">
        <v>6.54</v>
      </c>
      <c r="E104" s="14">
        <f t="shared" si="75"/>
        <v>0.55897435897435899</v>
      </c>
      <c r="F104" s="7">
        <v>11.7</v>
      </c>
      <c r="G104" s="7">
        <f t="shared" si="76"/>
        <v>5.9810256410256413</v>
      </c>
      <c r="H104" s="16">
        <f t="shared" si="77"/>
        <v>7.0989743589743588</v>
      </c>
      <c r="I104" s="11">
        <f>IFERROR(F104/SQRT(F104^2+W104), "X")</f>
        <v>0.60107586511526123</v>
      </c>
      <c r="J104" s="39">
        <f>IFERROR(SQRT((1-I104^2)/W104), "X")</f>
        <v>5.1374005565406944E-2</v>
      </c>
      <c r="K104" s="39">
        <f t="shared" si="78"/>
        <v>19.465096968677038</v>
      </c>
      <c r="L104" s="39">
        <f t="shared" si="79"/>
        <v>0.54970185954985429</v>
      </c>
      <c r="M104" s="39">
        <f t="shared" si="80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4"/>
        <v>242</v>
      </c>
      <c r="Y104" s="7">
        <v>8.9</v>
      </c>
      <c r="Z104" s="7">
        <f>BR104-Y104-6</f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1">
        <v>0</v>
      </c>
      <c r="AJ104" s="9">
        <v>0</v>
      </c>
      <c r="AK104" s="9">
        <v>0</v>
      </c>
      <c r="AL104" s="31">
        <v>1</v>
      </c>
      <c r="AM104" s="21">
        <v>1985</v>
      </c>
      <c r="AN104" s="23"/>
      <c r="AO104" s="39">
        <v>0.42799999999999999</v>
      </c>
      <c r="AP104" s="39">
        <f t="shared" si="81"/>
        <v>0.16000000000000003</v>
      </c>
      <c r="AQ104" s="39">
        <f t="shared" si="81"/>
        <v>0.16000000000000003</v>
      </c>
      <c r="AR104" s="59">
        <v>0.252</v>
      </c>
      <c r="AS104" s="39">
        <f t="shared" si="82"/>
        <v>0.36</v>
      </c>
      <c r="AT104" s="59">
        <f t="shared" si="83"/>
        <v>0.64</v>
      </c>
      <c r="AU104" s="57" t="s">
        <v>431</v>
      </c>
      <c r="AV104" s="18" t="s">
        <v>431</v>
      </c>
      <c r="AW104">
        <v>0.66400000000000003</v>
      </c>
      <c r="AX104" s="54">
        <v>0.33600000000000002</v>
      </c>
      <c r="AY104" t="s">
        <v>431</v>
      </c>
      <c r="AZ104" s="54" t="s">
        <v>431</v>
      </c>
      <c r="BB104" s="18"/>
      <c r="BC104">
        <v>0.66800000000000004</v>
      </c>
      <c r="BD104" s="18">
        <v>0.33200000000000002</v>
      </c>
      <c r="BE104" s="18" t="s">
        <v>476</v>
      </c>
      <c r="BL104" s="18"/>
      <c r="BO104" s="18"/>
      <c r="BR104" s="25">
        <v>31.3</v>
      </c>
      <c r="BS104">
        <v>1</v>
      </c>
      <c r="BT104">
        <v>0</v>
      </c>
      <c r="BU104">
        <v>0</v>
      </c>
      <c r="BV104">
        <v>0</v>
      </c>
      <c r="BW104">
        <v>1</v>
      </c>
      <c r="BX104">
        <v>0</v>
      </c>
      <c r="BY104">
        <v>0</v>
      </c>
      <c r="BZ104" s="18">
        <v>0</v>
      </c>
      <c r="CA104">
        <v>0</v>
      </c>
      <c r="CB104">
        <v>0</v>
      </c>
      <c r="CC104">
        <v>1</v>
      </c>
      <c r="CD104" s="18">
        <v>0</v>
      </c>
      <c r="CE104">
        <v>0</v>
      </c>
      <c r="CF104">
        <v>0</v>
      </c>
      <c r="CG104">
        <v>0</v>
      </c>
      <c r="CH104">
        <v>0</v>
      </c>
      <c r="CI104" s="18">
        <v>0</v>
      </c>
      <c r="CJ104">
        <v>1</v>
      </c>
      <c r="CK104">
        <v>1</v>
      </c>
      <c r="CL104">
        <v>0</v>
      </c>
      <c r="CM104">
        <v>0</v>
      </c>
      <c r="CN104">
        <v>0</v>
      </c>
      <c r="CO104">
        <v>0</v>
      </c>
      <c r="CP104">
        <v>1</v>
      </c>
      <c r="CQ104">
        <v>0</v>
      </c>
      <c r="CR104">
        <v>0</v>
      </c>
      <c r="CS104">
        <v>1</v>
      </c>
      <c r="CT104" s="18">
        <v>1</v>
      </c>
      <c r="CZ104" s="43" t="s">
        <v>397</v>
      </c>
    </row>
    <row r="105" spans="1:104" x14ac:dyDescent="0.25">
      <c r="A105">
        <v>104</v>
      </c>
      <c r="B105">
        <v>10</v>
      </c>
      <c r="C105" s="25" t="s">
        <v>231</v>
      </c>
      <c r="D105" s="12">
        <v>12.58</v>
      </c>
      <c r="E105" s="14">
        <f t="shared" si="75"/>
        <v>3.981012658227848</v>
      </c>
      <c r="F105" s="7">
        <v>3.16</v>
      </c>
      <c r="G105" s="7">
        <f t="shared" si="76"/>
        <v>8.5989873417721512</v>
      </c>
      <c r="H105" s="16">
        <f t="shared" si="77"/>
        <v>16.561012658227849</v>
      </c>
      <c r="I105" s="11">
        <f>IFERROR(F105/SQRT(F105^2+W105), "X")</f>
        <v>0.19906697682735652</v>
      </c>
      <c r="J105" s="39">
        <f>IFERROR(SQRT((1-I105^2)/W105), "X")</f>
        <v>6.2995878742834341E-2</v>
      </c>
      <c r="K105" s="39">
        <f t="shared" ref="K105:K111" si="84">IFERROR(1/J105, "X")</f>
        <v>15.874054302540356</v>
      </c>
      <c r="L105" s="39">
        <f t="shared" ref="L105:L111" si="85">IFERROR(I105-J105, "X")</f>
        <v>0.13607109808452217</v>
      </c>
      <c r="M105" s="39">
        <f t="shared" ref="M105:M111" si="86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4"/>
        <v>242</v>
      </c>
      <c r="Y105" s="7">
        <v>8.9</v>
      </c>
      <c r="Z105" s="7">
        <f>BR105-Y105-6</f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1">
        <v>0</v>
      </c>
      <c r="AJ105" s="9">
        <v>0</v>
      </c>
      <c r="AK105" s="9">
        <v>0</v>
      </c>
      <c r="AL105" s="31">
        <v>1</v>
      </c>
      <c r="AM105" s="21">
        <v>1985</v>
      </c>
      <c r="AN105" s="23"/>
      <c r="AO105" s="39">
        <v>0.42799999999999999</v>
      </c>
      <c r="AP105" s="39">
        <f t="shared" si="81"/>
        <v>0.16000000000000003</v>
      </c>
      <c r="AQ105" s="39">
        <f t="shared" si="81"/>
        <v>0.16000000000000003</v>
      </c>
      <c r="AR105" s="59">
        <v>0.252</v>
      </c>
      <c r="AS105" s="39">
        <f t="shared" si="82"/>
        <v>0.36</v>
      </c>
      <c r="AT105" s="59">
        <f t="shared" si="83"/>
        <v>0.64</v>
      </c>
      <c r="AU105" s="57" t="s">
        <v>431</v>
      </c>
      <c r="AV105" s="18" t="s">
        <v>431</v>
      </c>
      <c r="AW105">
        <v>0.66400000000000003</v>
      </c>
      <c r="AX105" s="54">
        <v>0.33600000000000002</v>
      </c>
      <c r="AY105" t="s">
        <v>431</v>
      </c>
      <c r="AZ105" s="54" t="s">
        <v>431</v>
      </c>
      <c r="BB105" s="18"/>
      <c r="BC105">
        <v>0.66800000000000004</v>
      </c>
      <c r="BD105" s="18">
        <v>0.33200000000000002</v>
      </c>
      <c r="BE105" s="18" t="s">
        <v>476</v>
      </c>
      <c r="BL105" s="18"/>
      <c r="BO105" s="18"/>
      <c r="BR105" s="25">
        <v>32.299999999999997</v>
      </c>
      <c r="BS105">
        <v>1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 s="18">
        <v>0</v>
      </c>
      <c r="CA105">
        <v>0</v>
      </c>
      <c r="CB105">
        <v>0</v>
      </c>
      <c r="CC105">
        <v>1</v>
      </c>
      <c r="CD105" s="18">
        <v>0</v>
      </c>
      <c r="CE105">
        <v>1</v>
      </c>
      <c r="CF105">
        <v>1</v>
      </c>
      <c r="CG105">
        <v>0</v>
      </c>
      <c r="CH105">
        <v>0</v>
      </c>
      <c r="CI105" s="18">
        <v>1</v>
      </c>
      <c r="CJ105">
        <v>1</v>
      </c>
      <c r="CK105">
        <v>1</v>
      </c>
      <c r="CL105">
        <v>0</v>
      </c>
      <c r="CM105">
        <v>0</v>
      </c>
      <c r="CN105">
        <v>0</v>
      </c>
      <c r="CO105">
        <v>0</v>
      </c>
      <c r="CP105">
        <v>1</v>
      </c>
      <c r="CQ105">
        <v>0</v>
      </c>
      <c r="CR105">
        <v>0</v>
      </c>
      <c r="CS105">
        <v>1</v>
      </c>
      <c r="CT105" s="18">
        <v>1</v>
      </c>
      <c r="CZ105" s="43" t="s">
        <v>397</v>
      </c>
    </row>
    <row r="106" spans="1:104" x14ac:dyDescent="0.25">
      <c r="A106">
        <v>105</v>
      </c>
      <c r="B106">
        <v>10</v>
      </c>
      <c r="C106" s="25" t="s">
        <v>231</v>
      </c>
      <c r="D106" s="12">
        <v>10</v>
      </c>
      <c r="E106" s="14">
        <f t="shared" si="75"/>
        <v>2.9325513196480939</v>
      </c>
      <c r="F106" s="7">
        <v>3.41</v>
      </c>
      <c r="G106" s="7">
        <f t="shared" si="76"/>
        <v>7.0674486803519061</v>
      </c>
      <c r="H106" s="16">
        <f t="shared" si="77"/>
        <v>12.932551319648095</v>
      </c>
      <c r="I106" s="11">
        <f>IFERROR(F106/SQRT(F106^2+W106), "X")</f>
        <v>0.21411924080287578</v>
      </c>
      <c r="J106" s="39">
        <f>IFERROR(SQRT((1-I106^2)/W106), "X")</f>
        <v>6.2791566217852132E-2</v>
      </c>
      <c r="K106" s="39">
        <f t="shared" si="84"/>
        <v>15.925705635858025</v>
      </c>
      <c r="L106" s="39">
        <f t="shared" si="85"/>
        <v>0.15132767458502366</v>
      </c>
      <c r="M106" s="39">
        <f t="shared" si="86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4"/>
        <v>242</v>
      </c>
      <c r="Y106" s="7">
        <v>8.9</v>
      </c>
      <c r="Z106" s="7">
        <f>BR106-Y106-6</f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1">
        <v>0</v>
      </c>
      <c r="AJ106" s="9">
        <v>0</v>
      </c>
      <c r="AK106" s="9">
        <v>0</v>
      </c>
      <c r="AL106" s="31">
        <v>1</v>
      </c>
      <c r="AM106" s="21">
        <v>1985</v>
      </c>
      <c r="AN106" s="23"/>
      <c r="AO106" s="39">
        <v>0.42799999999999999</v>
      </c>
      <c r="AP106" s="39">
        <f t="shared" si="81"/>
        <v>0.16000000000000003</v>
      </c>
      <c r="AQ106" s="39">
        <f t="shared" si="81"/>
        <v>0.16000000000000003</v>
      </c>
      <c r="AR106" s="59">
        <v>0.252</v>
      </c>
      <c r="AS106" s="39">
        <f t="shared" si="82"/>
        <v>0.36</v>
      </c>
      <c r="AT106" s="59">
        <f t="shared" si="83"/>
        <v>0.64</v>
      </c>
      <c r="AU106" s="57" t="s">
        <v>431</v>
      </c>
      <c r="AV106" s="18" t="s">
        <v>431</v>
      </c>
      <c r="AW106">
        <v>0.66400000000000003</v>
      </c>
      <c r="AX106" s="54">
        <v>0.33600000000000002</v>
      </c>
      <c r="AY106" t="s">
        <v>431</v>
      </c>
      <c r="AZ106" s="54" t="s">
        <v>431</v>
      </c>
      <c r="BB106" s="18"/>
      <c r="BC106">
        <v>0.66800000000000004</v>
      </c>
      <c r="BD106" s="18">
        <v>0.33200000000000002</v>
      </c>
      <c r="BE106" s="18" t="s">
        <v>476</v>
      </c>
      <c r="BL106" s="18"/>
      <c r="BO106" s="18"/>
      <c r="BR106" s="25">
        <v>33.299999999999997</v>
      </c>
      <c r="BS106">
        <v>1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 s="18">
        <v>0</v>
      </c>
      <c r="CA106">
        <v>0</v>
      </c>
      <c r="CB106">
        <v>0</v>
      </c>
      <c r="CC106">
        <v>1</v>
      </c>
      <c r="CD106" s="18">
        <v>0</v>
      </c>
      <c r="CE106">
        <v>1</v>
      </c>
      <c r="CF106">
        <v>1</v>
      </c>
      <c r="CG106">
        <v>0</v>
      </c>
      <c r="CH106">
        <v>0</v>
      </c>
      <c r="CI106" s="18">
        <v>1</v>
      </c>
      <c r="CJ106">
        <v>1</v>
      </c>
      <c r="CK106">
        <v>1</v>
      </c>
      <c r="CL106">
        <v>0</v>
      </c>
      <c r="CM106">
        <v>0</v>
      </c>
      <c r="CN106">
        <v>0</v>
      </c>
      <c r="CO106">
        <v>0</v>
      </c>
      <c r="CP106">
        <v>1</v>
      </c>
      <c r="CQ106">
        <v>0</v>
      </c>
      <c r="CR106">
        <v>0</v>
      </c>
      <c r="CS106">
        <v>1</v>
      </c>
      <c r="CT106" s="18">
        <v>1</v>
      </c>
      <c r="CZ106" s="43" t="s">
        <v>397</v>
      </c>
    </row>
    <row r="107" spans="1:104" x14ac:dyDescent="0.25">
      <c r="A107">
        <v>106</v>
      </c>
      <c r="B107">
        <v>10</v>
      </c>
      <c r="C107" s="25" t="s">
        <v>231</v>
      </c>
      <c r="D107" s="12">
        <v>11.13</v>
      </c>
      <c r="E107" s="14">
        <f t="shared" si="75"/>
        <v>1.6153846153846156</v>
      </c>
      <c r="F107" s="7">
        <v>6.89</v>
      </c>
      <c r="G107" s="7">
        <f t="shared" si="76"/>
        <v>9.5146153846153858</v>
      </c>
      <c r="H107" s="16">
        <f t="shared" si="77"/>
        <v>12.745384615384616</v>
      </c>
      <c r="I107" s="11">
        <f>IFERROR(F107/SQRT(F107^2+W107), "X")</f>
        <v>0.40496348573045571</v>
      </c>
      <c r="J107" s="39">
        <f>IFERROR(SQRT((1-I107^2)/W107), "X")</f>
        <v>5.8775542196002291E-2</v>
      </c>
      <c r="K107" s="39">
        <f t="shared" si="84"/>
        <v>17.013879628115394</v>
      </c>
      <c r="L107" s="39">
        <f t="shared" si="85"/>
        <v>0.34618794353445342</v>
      </c>
      <c r="M107" s="39">
        <f t="shared" si="86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4"/>
        <v>242</v>
      </c>
      <c r="Y107" s="7">
        <v>8.9</v>
      </c>
      <c r="Z107" s="7">
        <f>BR107-Y107-6</f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1">
        <v>0</v>
      </c>
      <c r="AJ107" s="9">
        <v>0</v>
      </c>
      <c r="AK107" s="9">
        <v>0</v>
      </c>
      <c r="AL107" s="31">
        <v>1</v>
      </c>
      <c r="AM107" s="21">
        <v>1985</v>
      </c>
      <c r="AN107" s="23"/>
      <c r="AO107" s="39">
        <v>0.42799999999999999</v>
      </c>
      <c r="AP107" s="39">
        <f t="shared" si="81"/>
        <v>0.16000000000000003</v>
      </c>
      <c r="AQ107" s="39">
        <f t="shared" si="81"/>
        <v>0.16000000000000003</v>
      </c>
      <c r="AR107" s="59">
        <v>0.252</v>
      </c>
      <c r="AS107" s="39">
        <f t="shared" si="82"/>
        <v>0.36</v>
      </c>
      <c r="AT107" s="59">
        <f t="shared" si="83"/>
        <v>0.64</v>
      </c>
      <c r="AU107" s="57" t="s">
        <v>431</v>
      </c>
      <c r="AV107" s="18" t="s">
        <v>431</v>
      </c>
      <c r="AW107">
        <v>0.66400000000000003</v>
      </c>
      <c r="AX107" s="54">
        <v>0.33600000000000002</v>
      </c>
      <c r="AY107" t="s">
        <v>431</v>
      </c>
      <c r="AZ107" s="54" t="s">
        <v>431</v>
      </c>
      <c r="BB107" s="18"/>
      <c r="BC107">
        <v>0.66800000000000004</v>
      </c>
      <c r="BD107" s="18">
        <v>0.33200000000000002</v>
      </c>
      <c r="BE107" s="18" t="s">
        <v>476</v>
      </c>
      <c r="BL107" s="18"/>
      <c r="BO107" s="18"/>
      <c r="BR107" s="25">
        <v>34.299999999999997</v>
      </c>
      <c r="BS107">
        <v>1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 s="18">
        <v>0</v>
      </c>
      <c r="CA107">
        <v>0</v>
      </c>
      <c r="CB107">
        <v>0</v>
      </c>
      <c r="CC107">
        <v>1</v>
      </c>
      <c r="CD107" s="18">
        <v>0</v>
      </c>
      <c r="CE107">
        <v>1</v>
      </c>
      <c r="CF107">
        <v>1</v>
      </c>
      <c r="CG107">
        <v>0</v>
      </c>
      <c r="CH107">
        <v>0</v>
      </c>
      <c r="CI107" s="18">
        <v>1</v>
      </c>
      <c r="CJ107">
        <v>1</v>
      </c>
      <c r="CK107">
        <v>1</v>
      </c>
      <c r="CL107">
        <v>0</v>
      </c>
      <c r="CM107">
        <v>0</v>
      </c>
      <c r="CN107">
        <v>0</v>
      </c>
      <c r="CO107">
        <v>0</v>
      </c>
      <c r="CP107">
        <v>1</v>
      </c>
      <c r="CQ107">
        <v>0</v>
      </c>
      <c r="CR107">
        <v>0</v>
      </c>
      <c r="CS107">
        <v>1</v>
      </c>
      <c r="CT107" s="18">
        <v>1</v>
      </c>
      <c r="CZ107" s="43" t="s">
        <v>397</v>
      </c>
    </row>
    <row r="108" spans="1:104" x14ac:dyDescent="0.25">
      <c r="A108">
        <v>107</v>
      </c>
      <c r="B108">
        <v>10</v>
      </c>
      <c r="C108" s="25" t="s">
        <v>231</v>
      </c>
      <c r="D108" s="12">
        <v>6.03</v>
      </c>
      <c r="E108" s="14">
        <f t="shared" si="75"/>
        <v>1.7179487179487181</v>
      </c>
      <c r="F108" s="7">
        <v>3.51</v>
      </c>
      <c r="G108" s="7">
        <f t="shared" si="76"/>
        <v>4.3120512820512822</v>
      </c>
      <c r="H108" s="16">
        <f t="shared" si="77"/>
        <v>7.7479487179487183</v>
      </c>
      <c r="I108" s="11">
        <f>IFERROR(F108/SQRT(F108^2+W108), "X")</f>
        <v>0.29631059031872276</v>
      </c>
      <c r="J108" s="39">
        <f>IFERROR(SQRT((1-I108^2)/W108), "X")</f>
        <v>8.441897160077573E-2</v>
      </c>
      <c r="K108" s="39">
        <f t="shared" si="84"/>
        <v>11.845678536918008</v>
      </c>
      <c r="L108" s="39">
        <f t="shared" si="85"/>
        <v>0.21189161871794704</v>
      </c>
      <c r="M108" s="39">
        <f t="shared" si="86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4"/>
        <v>128</v>
      </c>
      <c r="Y108" s="7">
        <v>8.9</v>
      </c>
      <c r="Z108" s="7">
        <f>BR108-Y108-6</f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1">
        <v>0</v>
      </c>
      <c r="AJ108" s="9">
        <v>0</v>
      </c>
      <c r="AK108" s="9">
        <v>0</v>
      </c>
      <c r="AL108" s="31">
        <v>1</v>
      </c>
      <c r="AM108" s="21">
        <v>1985</v>
      </c>
      <c r="AN108" s="23"/>
      <c r="AO108" s="39">
        <v>0.42799999999999999</v>
      </c>
      <c r="AP108" s="39">
        <f t="shared" si="81"/>
        <v>0.16000000000000003</v>
      </c>
      <c r="AQ108" s="39">
        <f t="shared" si="81"/>
        <v>0.16000000000000003</v>
      </c>
      <c r="AR108" s="59">
        <v>0.252</v>
      </c>
      <c r="AS108" s="39">
        <f t="shared" si="82"/>
        <v>0.36</v>
      </c>
      <c r="AT108" s="59">
        <f t="shared" si="83"/>
        <v>0.64</v>
      </c>
      <c r="AU108" s="57" t="s">
        <v>431</v>
      </c>
      <c r="AV108" s="18" t="s">
        <v>431</v>
      </c>
      <c r="AW108">
        <v>0.66400000000000003</v>
      </c>
      <c r="AX108" s="54">
        <v>0.33600000000000002</v>
      </c>
      <c r="AY108" t="s">
        <v>431</v>
      </c>
      <c r="AZ108" s="54" t="s">
        <v>431</v>
      </c>
      <c r="BB108" s="18"/>
      <c r="BC108">
        <v>0.66800000000000004</v>
      </c>
      <c r="BD108" s="18">
        <v>0.33200000000000002</v>
      </c>
      <c r="BE108" s="18" t="s">
        <v>476</v>
      </c>
      <c r="BL108" s="18"/>
      <c r="BO108" s="18"/>
      <c r="BR108" s="25">
        <v>35.299999999999997</v>
      </c>
      <c r="BS108">
        <v>1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 s="18">
        <v>0</v>
      </c>
      <c r="CA108">
        <v>0</v>
      </c>
      <c r="CB108">
        <v>0</v>
      </c>
      <c r="CC108">
        <v>1</v>
      </c>
      <c r="CD108" s="18">
        <v>0</v>
      </c>
      <c r="CE108">
        <v>0</v>
      </c>
      <c r="CF108">
        <v>0</v>
      </c>
      <c r="CG108">
        <v>0</v>
      </c>
      <c r="CH108">
        <v>0</v>
      </c>
      <c r="CI108" s="18">
        <v>0</v>
      </c>
      <c r="CJ108">
        <v>1</v>
      </c>
      <c r="CK108">
        <v>1</v>
      </c>
      <c r="CL108">
        <v>0</v>
      </c>
      <c r="CM108">
        <v>0</v>
      </c>
      <c r="CN108">
        <v>0</v>
      </c>
      <c r="CO108">
        <v>0</v>
      </c>
      <c r="CP108">
        <v>1</v>
      </c>
      <c r="CQ108">
        <v>0</v>
      </c>
      <c r="CR108">
        <v>0</v>
      </c>
      <c r="CS108">
        <v>1</v>
      </c>
      <c r="CT108" s="18">
        <v>0</v>
      </c>
      <c r="CZ108" s="43" t="s">
        <v>397</v>
      </c>
    </row>
    <row r="109" spans="1:104" x14ac:dyDescent="0.25">
      <c r="A109">
        <v>108</v>
      </c>
      <c r="B109">
        <v>10</v>
      </c>
      <c r="C109" s="25" t="s">
        <v>231</v>
      </c>
      <c r="D109" s="12">
        <v>6.26</v>
      </c>
      <c r="E109" s="14">
        <f t="shared" si="75"/>
        <v>1.68733153638814</v>
      </c>
      <c r="F109" s="7">
        <v>3.71</v>
      </c>
      <c r="G109" s="7">
        <f t="shared" si="76"/>
        <v>4.5726684636118602</v>
      </c>
      <c r="H109" s="16">
        <f t="shared" si="77"/>
        <v>7.9473315363881394</v>
      </c>
      <c r="I109" s="11">
        <f>IFERROR(F109/SQRT(F109^2+W109), "X")</f>
        <v>0.31270005357381991</v>
      </c>
      <c r="J109" s="39">
        <f>IFERROR(SQRT((1-I109^2)/W109), "X")</f>
        <v>8.4285728726097006E-2</v>
      </c>
      <c r="K109" s="39">
        <f t="shared" si="84"/>
        <v>11.864404746973191</v>
      </c>
      <c r="L109" s="39">
        <f t="shared" si="85"/>
        <v>0.22841432484772289</v>
      </c>
      <c r="M109" s="39">
        <f t="shared" si="86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4"/>
        <v>127</v>
      </c>
      <c r="Y109" s="7">
        <v>8.9</v>
      </c>
      <c r="Z109" s="7">
        <f>BR109-Y109-6</f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1">
        <v>0</v>
      </c>
      <c r="AJ109" s="9">
        <v>0</v>
      </c>
      <c r="AK109" s="9">
        <v>0</v>
      </c>
      <c r="AL109" s="31">
        <v>1</v>
      </c>
      <c r="AM109" s="21">
        <v>1985</v>
      </c>
      <c r="AN109" s="23"/>
      <c r="AO109" s="39">
        <v>0.42799999999999999</v>
      </c>
      <c r="AP109" s="39">
        <f t="shared" si="81"/>
        <v>0.16000000000000003</v>
      </c>
      <c r="AQ109" s="39">
        <f t="shared" si="81"/>
        <v>0.16000000000000003</v>
      </c>
      <c r="AR109" s="59">
        <v>0.252</v>
      </c>
      <c r="AS109" s="39">
        <f t="shared" si="82"/>
        <v>0.36</v>
      </c>
      <c r="AT109" s="59">
        <f t="shared" si="83"/>
        <v>0.64</v>
      </c>
      <c r="AU109" s="57" t="s">
        <v>431</v>
      </c>
      <c r="AV109" s="18" t="s">
        <v>431</v>
      </c>
      <c r="AW109">
        <v>0.66400000000000003</v>
      </c>
      <c r="AX109" s="54">
        <v>0.33600000000000002</v>
      </c>
      <c r="AY109" t="s">
        <v>431</v>
      </c>
      <c r="AZ109" s="54" t="s">
        <v>431</v>
      </c>
      <c r="BB109" s="18"/>
      <c r="BC109">
        <v>0.66800000000000004</v>
      </c>
      <c r="BD109" s="18">
        <v>0.33200000000000002</v>
      </c>
      <c r="BE109" s="18" t="s">
        <v>476</v>
      </c>
      <c r="BL109" s="18"/>
      <c r="BO109" s="18"/>
      <c r="BR109" s="25">
        <v>36.299999999999997</v>
      </c>
      <c r="BS109">
        <v>1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 s="18">
        <v>0</v>
      </c>
      <c r="CA109">
        <v>0</v>
      </c>
      <c r="CB109">
        <v>0</v>
      </c>
      <c r="CC109">
        <v>1</v>
      </c>
      <c r="CD109" s="18">
        <v>0</v>
      </c>
      <c r="CE109">
        <v>0</v>
      </c>
      <c r="CF109">
        <v>0</v>
      </c>
      <c r="CG109">
        <v>0</v>
      </c>
      <c r="CH109">
        <v>0</v>
      </c>
      <c r="CI109" s="18">
        <v>0</v>
      </c>
      <c r="CJ109">
        <v>1</v>
      </c>
      <c r="CK109">
        <v>1</v>
      </c>
      <c r="CL109">
        <v>0</v>
      </c>
      <c r="CM109">
        <v>0</v>
      </c>
      <c r="CN109">
        <v>0</v>
      </c>
      <c r="CO109">
        <v>1</v>
      </c>
      <c r="CP109">
        <v>1</v>
      </c>
      <c r="CQ109">
        <v>0</v>
      </c>
      <c r="CR109">
        <v>0</v>
      </c>
      <c r="CS109">
        <v>1</v>
      </c>
      <c r="CT109" s="18">
        <v>0</v>
      </c>
      <c r="CZ109" s="43" t="s">
        <v>397</v>
      </c>
    </row>
    <row r="110" spans="1:104" x14ac:dyDescent="0.25">
      <c r="A110">
        <v>109</v>
      </c>
      <c r="B110">
        <v>10</v>
      </c>
      <c r="C110" s="25" t="s">
        <v>231</v>
      </c>
      <c r="D110" s="12">
        <v>13.07</v>
      </c>
      <c r="E110" s="14">
        <f t="shared" si="75"/>
        <v>3.2675000000000001</v>
      </c>
      <c r="F110" s="7">
        <v>4</v>
      </c>
      <c r="G110" s="7">
        <f t="shared" si="76"/>
        <v>9.8025000000000002</v>
      </c>
      <c r="H110" s="16">
        <f t="shared" si="77"/>
        <v>16.337499999999999</v>
      </c>
      <c r="I110" s="11">
        <f>IFERROR(F110/SQRT(F110^2+W110), "X")</f>
        <v>0.33333333333333331</v>
      </c>
      <c r="J110" s="39">
        <f>IFERROR(SQRT((1-I110^2)/W110), "X")</f>
        <v>8.3333333333333329E-2</v>
      </c>
      <c r="K110" s="39">
        <f t="shared" si="84"/>
        <v>12</v>
      </c>
      <c r="L110" s="39">
        <f t="shared" si="85"/>
        <v>0.25</v>
      </c>
      <c r="M110" s="39">
        <f t="shared" si="86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4"/>
        <v>128</v>
      </c>
      <c r="Y110" s="7">
        <v>8.9</v>
      </c>
      <c r="Z110" s="7">
        <f>BR110-Y110-6</f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1">
        <v>0</v>
      </c>
      <c r="AJ110" s="9">
        <v>0</v>
      </c>
      <c r="AK110" s="9">
        <v>0</v>
      </c>
      <c r="AL110" s="31">
        <v>1</v>
      </c>
      <c r="AM110" s="21">
        <v>1985</v>
      </c>
      <c r="AN110" s="23"/>
      <c r="AO110" s="39">
        <v>0.42799999999999999</v>
      </c>
      <c r="AP110" s="39">
        <f t="shared" si="81"/>
        <v>0.16000000000000003</v>
      </c>
      <c r="AQ110" s="39">
        <f t="shared" si="81"/>
        <v>0.16000000000000003</v>
      </c>
      <c r="AR110" s="59">
        <v>0.252</v>
      </c>
      <c r="AS110" s="39">
        <f t="shared" si="82"/>
        <v>0.36</v>
      </c>
      <c r="AT110" s="59">
        <f t="shared" si="83"/>
        <v>0.64</v>
      </c>
      <c r="AU110" s="57" t="s">
        <v>431</v>
      </c>
      <c r="AV110" s="18" t="s">
        <v>431</v>
      </c>
      <c r="AW110">
        <v>0.66400000000000003</v>
      </c>
      <c r="AX110" s="54">
        <v>0.33600000000000002</v>
      </c>
      <c r="AY110" t="s">
        <v>431</v>
      </c>
      <c r="AZ110" s="54" t="s">
        <v>431</v>
      </c>
      <c r="BB110" s="18"/>
      <c r="BC110">
        <v>0.66800000000000004</v>
      </c>
      <c r="BD110" s="18">
        <v>0.33200000000000002</v>
      </c>
      <c r="BE110" s="18" t="s">
        <v>476</v>
      </c>
      <c r="BL110" s="18"/>
      <c r="BO110" s="18"/>
      <c r="BR110" s="25">
        <v>37.299999999999997</v>
      </c>
      <c r="BS110">
        <v>0</v>
      </c>
      <c r="BT110">
        <v>0</v>
      </c>
      <c r="BU110">
        <v>0</v>
      </c>
      <c r="BV110">
        <v>0</v>
      </c>
      <c r="BW110">
        <v>1</v>
      </c>
      <c r="BX110">
        <v>0</v>
      </c>
      <c r="BY110">
        <v>0</v>
      </c>
      <c r="BZ110" s="18">
        <v>0</v>
      </c>
      <c r="CA110">
        <v>0</v>
      </c>
      <c r="CB110">
        <v>0</v>
      </c>
      <c r="CC110">
        <v>1</v>
      </c>
      <c r="CD110" s="18">
        <v>0</v>
      </c>
      <c r="CE110">
        <v>1</v>
      </c>
      <c r="CF110">
        <v>1</v>
      </c>
      <c r="CG110">
        <v>0</v>
      </c>
      <c r="CH110">
        <v>0</v>
      </c>
      <c r="CI110" s="18">
        <v>1</v>
      </c>
      <c r="CJ110">
        <v>1</v>
      </c>
      <c r="CK110">
        <v>1</v>
      </c>
      <c r="CL110">
        <v>0</v>
      </c>
      <c r="CM110">
        <v>0</v>
      </c>
      <c r="CN110">
        <v>0</v>
      </c>
      <c r="CO110">
        <v>0</v>
      </c>
      <c r="CP110">
        <v>1</v>
      </c>
      <c r="CQ110">
        <v>0</v>
      </c>
      <c r="CR110">
        <v>0</v>
      </c>
      <c r="CS110">
        <v>1</v>
      </c>
      <c r="CT110" s="18">
        <v>0</v>
      </c>
      <c r="CZ110" s="43" t="s">
        <v>397</v>
      </c>
    </row>
    <row r="111" spans="1:104" x14ac:dyDescent="0.25">
      <c r="A111">
        <v>110</v>
      </c>
      <c r="B111">
        <v>10</v>
      </c>
      <c r="C111" s="25" t="s">
        <v>231</v>
      </c>
      <c r="D111" s="12">
        <v>14.34</v>
      </c>
      <c r="E111" s="14">
        <f t="shared" si="75"/>
        <v>1.2256410256410257</v>
      </c>
      <c r="F111" s="7">
        <v>11.7</v>
      </c>
      <c r="G111" s="7">
        <f t="shared" si="76"/>
        <v>13.114358974358975</v>
      </c>
      <c r="H111" s="16">
        <f t="shared" si="77"/>
        <v>15.565641025641025</v>
      </c>
      <c r="I111" s="11">
        <f>IFERROR(F111/SQRT(F111^2+W111), "X")</f>
        <v>0.72023528688055971</v>
      </c>
      <c r="J111" s="39">
        <f>IFERROR(SQRT((1-I111^2)/W111), "X")</f>
        <v>6.1558571528252976E-2</v>
      </c>
      <c r="K111" s="39">
        <f t="shared" si="84"/>
        <v>16.244691440590675</v>
      </c>
      <c r="L111" s="39">
        <f t="shared" si="85"/>
        <v>0.65867671535230676</v>
      </c>
      <c r="M111" s="39">
        <f t="shared" si="86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4"/>
        <v>127</v>
      </c>
      <c r="Y111" s="7">
        <v>8.9</v>
      </c>
      <c r="Z111" s="7">
        <f>BR111-Y111-6</f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1">
        <v>0</v>
      </c>
      <c r="AJ111" s="9">
        <v>0</v>
      </c>
      <c r="AK111" s="9">
        <v>0</v>
      </c>
      <c r="AL111" s="31">
        <v>1</v>
      </c>
      <c r="AM111" s="21">
        <v>1985</v>
      </c>
      <c r="AN111" s="23"/>
      <c r="AO111" s="39">
        <v>0.42799999999999999</v>
      </c>
      <c r="AP111" s="39">
        <f t="shared" si="81"/>
        <v>0.16000000000000003</v>
      </c>
      <c r="AQ111" s="39">
        <f t="shared" si="81"/>
        <v>0.16000000000000003</v>
      </c>
      <c r="AR111" s="59">
        <v>0.252</v>
      </c>
      <c r="AS111" s="39">
        <f t="shared" si="82"/>
        <v>0.36</v>
      </c>
      <c r="AT111" s="59">
        <f t="shared" si="83"/>
        <v>0.64</v>
      </c>
      <c r="AU111" s="57" t="s">
        <v>431</v>
      </c>
      <c r="AV111" s="18" t="s">
        <v>431</v>
      </c>
      <c r="AW111">
        <v>0.66400000000000003</v>
      </c>
      <c r="AX111" s="54">
        <v>0.33600000000000002</v>
      </c>
      <c r="AY111" t="s">
        <v>431</v>
      </c>
      <c r="AZ111" s="54" t="s">
        <v>431</v>
      </c>
      <c r="BB111" s="18"/>
      <c r="BC111">
        <v>0.66800000000000004</v>
      </c>
      <c r="BD111" s="18">
        <v>0.33200000000000002</v>
      </c>
      <c r="BE111" s="18" t="s">
        <v>476</v>
      </c>
      <c r="BL111" s="18"/>
      <c r="BO111" s="18"/>
      <c r="BR111" s="25">
        <v>38.299999999999997</v>
      </c>
      <c r="BS111">
        <v>0</v>
      </c>
      <c r="BT111">
        <v>0</v>
      </c>
      <c r="BU111">
        <v>0</v>
      </c>
      <c r="BV111">
        <v>0</v>
      </c>
      <c r="BW111">
        <v>1</v>
      </c>
      <c r="BX111">
        <v>0</v>
      </c>
      <c r="BY111">
        <v>0</v>
      </c>
      <c r="BZ111" s="18">
        <v>0</v>
      </c>
      <c r="CA111">
        <v>0</v>
      </c>
      <c r="CB111">
        <v>0</v>
      </c>
      <c r="CC111">
        <v>1</v>
      </c>
      <c r="CD111" s="18">
        <v>0</v>
      </c>
      <c r="CE111">
        <v>1</v>
      </c>
      <c r="CF111">
        <v>1</v>
      </c>
      <c r="CG111">
        <v>0</v>
      </c>
      <c r="CH111">
        <v>0</v>
      </c>
      <c r="CI111" s="18">
        <v>1</v>
      </c>
      <c r="CJ111">
        <v>1</v>
      </c>
      <c r="CK111">
        <v>1</v>
      </c>
      <c r="CL111">
        <v>0</v>
      </c>
      <c r="CM111">
        <v>0</v>
      </c>
      <c r="CN111">
        <v>0</v>
      </c>
      <c r="CO111">
        <v>1</v>
      </c>
      <c r="CP111">
        <v>1</v>
      </c>
      <c r="CQ111">
        <v>0</v>
      </c>
      <c r="CR111">
        <v>0</v>
      </c>
      <c r="CS111">
        <v>1</v>
      </c>
      <c r="CT111" s="18">
        <v>0</v>
      </c>
      <c r="CZ111" s="43" t="s">
        <v>397</v>
      </c>
    </row>
    <row r="112" spans="1:104" x14ac:dyDescent="0.25">
      <c r="A112">
        <v>111</v>
      </c>
      <c r="B112">
        <v>10</v>
      </c>
      <c r="C112" s="25" t="s">
        <v>231</v>
      </c>
      <c r="D112" s="12">
        <v>12.13</v>
      </c>
      <c r="E112" s="14">
        <f t="shared" si="75"/>
        <v>3.9770491803278691</v>
      </c>
      <c r="F112" s="7">
        <v>3.05</v>
      </c>
      <c r="G112" s="7">
        <f t="shared" ref="G112:G114" si="87">D112-E112</f>
        <v>8.1529508196721316</v>
      </c>
      <c r="H112" s="16">
        <f t="shared" ref="H112:H114" si="88">D112+E112</f>
        <v>16.10704918032787</v>
      </c>
      <c r="I112" s="11">
        <f>IFERROR(F112/SQRT(F112^2+W112), "X")</f>
        <v>0.19239839057790684</v>
      </c>
      <c r="J112" s="39">
        <f>IFERROR(SQRT((1-I112^2)/W112), "X")</f>
        <v>6.3081439533739944E-2</v>
      </c>
      <c r="K112" s="39">
        <f t="shared" ref="K112:K114" si="89">IFERROR(1/J112, "X")</f>
        <v>15.852523458427685</v>
      </c>
      <c r="L112" s="39">
        <f t="shared" ref="L112:L114" si="90">IFERROR(I112-J112, "X")</f>
        <v>0.12931695104416691</v>
      </c>
      <c r="M112" s="39">
        <f t="shared" ref="M112:M114" si="91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92">U112-V112-1</f>
        <v>242</v>
      </c>
      <c r="Y112" s="7">
        <v>8.9</v>
      </c>
      <c r="Z112" s="7">
        <f>BR112-Y112-6</f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1">
        <v>0</v>
      </c>
      <c r="AJ112" s="9">
        <v>0</v>
      </c>
      <c r="AK112" s="9">
        <v>0</v>
      </c>
      <c r="AL112" s="31">
        <v>1</v>
      </c>
      <c r="AM112" s="21">
        <v>1985</v>
      </c>
      <c r="AN112" s="23"/>
      <c r="AO112" s="39">
        <v>0.42799999999999999</v>
      </c>
      <c r="AP112" s="39">
        <f t="shared" si="81"/>
        <v>0.16000000000000003</v>
      </c>
      <c r="AQ112" s="39">
        <f t="shared" si="81"/>
        <v>0.16000000000000003</v>
      </c>
      <c r="AR112" s="59">
        <v>0.252</v>
      </c>
      <c r="AS112" s="39">
        <f t="shared" si="82"/>
        <v>0.36</v>
      </c>
      <c r="AT112" s="59">
        <f t="shared" si="83"/>
        <v>0.64</v>
      </c>
      <c r="AU112" s="57" t="s">
        <v>431</v>
      </c>
      <c r="AV112" s="18" t="s">
        <v>431</v>
      </c>
      <c r="AW112">
        <v>0.66400000000000003</v>
      </c>
      <c r="AX112" s="54">
        <v>0.33600000000000002</v>
      </c>
      <c r="AY112" t="s">
        <v>431</v>
      </c>
      <c r="AZ112" s="54" t="s">
        <v>431</v>
      </c>
      <c r="BB112" s="18"/>
      <c r="BC112">
        <v>0.66800000000000004</v>
      </c>
      <c r="BD112" s="18">
        <v>0.33200000000000002</v>
      </c>
      <c r="BE112" s="18" t="s">
        <v>476</v>
      </c>
      <c r="BL112" s="18"/>
      <c r="BO112" s="18"/>
      <c r="BR112" s="25">
        <v>39.299999999999997</v>
      </c>
      <c r="BS112">
        <v>1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 s="18">
        <v>0</v>
      </c>
      <c r="CA112">
        <v>0</v>
      </c>
      <c r="CB112">
        <v>0</v>
      </c>
      <c r="CC112">
        <v>1</v>
      </c>
      <c r="CD112" s="18">
        <v>0</v>
      </c>
      <c r="CE112">
        <v>1</v>
      </c>
      <c r="CF112">
        <v>1</v>
      </c>
      <c r="CG112">
        <v>0</v>
      </c>
      <c r="CH112">
        <v>0</v>
      </c>
      <c r="CI112" s="18">
        <v>1</v>
      </c>
      <c r="CJ112">
        <v>1</v>
      </c>
      <c r="CK112">
        <v>1</v>
      </c>
      <c r="CL112">
        <v>0</v>
      </c>
      <c r="CM112">
        <v>0</v>
      </c>
      <c r="CN112">
        <v>0</v>
      </c>
      <c r="CO112">
        <v>0</v>
      </c>
      <c r="CP112">
        <v>1</v>
      </c>
      <c r="CQ112">
        <v>0</v>
      </c>
      <c r="CR112">
        <v>0</v>
      </c>
      <c r="CS112">
        <v>1</v>
      </c>
      <c r="CT112" s="18">
        <v>1</v>
      </c>
      <c r="CZ112" s="43" t="s">
        <v>397</v>
      </c>
    </row>
    <row r="113" spans="1:104" x14ac:dyDescent="0.25">
      <c r="A113">
        <v>112</v>
      </c>
      <c r="B113">
        <v>10</v>
      </c>
      <c r="C113" s="25" t="s">
        <v>231</v>
      </c>
      <c r="D113" s="12">
        <v>9.5299999999999994</v>
      </c>
      <c r="E113" s="14">
        <f t="shared" si="75"/>
        <v>2.9323076923076923</v>
      </c>
      <c r="F113" s="7">
        <v>3.25</v>
      </c>
      <c r="G113" s="7">
        <f t="shared" si="87"/>
        <v>6.5976923076923075</v>
      </c>
      <c r="H113" s="16">
        <f t="shared" si="88"/>
        <v>12.462307692307691</v>
      </c>
      <c r="I113" s="11">
        <f>IFERROR(F113/SQRT(F113^2+W113), "X")</f>
        <v>0.20450264387930378</v>
      </c>
      <c r="J113" s="39">
        <f>IFERROR(SQRT((1-I113^2)/W113), "X")</f>
        <v>6.2923890424401163E-2</v>
      </c>
      <c r="K113" s="39">
        <f t="shared" si="89"/>
        <v>15.892215075312818</v>
      </c>
      <c r="L113" s="39">
        <f t="shared" si="90"/>
        <v>0.14157875345490262</v>
      </c>
      <c r="M113" s="39">
        <f t="shared" si="91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92"/>
        <v>242</v>
      </c>
      <c r="Y113" s="7">
        <v>8.9</v>
      </c>
      <c r="Z113" s="7">
        <f>BR113-Y113-6</f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1">
        <v>0</v>
      </c>
      <c r="AJ113" s="9">
        <v>0</v>
      </c>
      <c r="AK113" s="9">
        <v>0</v>
      </c>
      <c r="AL113" s="31">
        <v>1</v>
      </c>
      <c r="AM113" s="21">
        <v>1985</v>
      </c>
      <c r="AN113" s="23"/>
      <c r="AO113" s="39">
        <v>0.42799999999999999</v>
      </c>
      <c r="AP113" s="39">
        <f t="shared" si="81"/>
        <v>0.16000000000000003</v>
      </c>
      <c r="AQ113" s="39">
        <f t="shared" si="81"/>
        <v>0.16000000000000003</v>
      </c>
      <c r="AR113" s="59">
        <v>0.252</v>
      </c>
      <c r="AS113" s="39">
        <f t="shared" si="82"/>
        <v>0.36</v>
      </c>
      <c r="AT113" s="59">
        <f t="shared" si="83"/>
        <v>0.64</v>
      </c>
      <c r="AU113" s="57" t="s">
        <v>431</v>
      </c>
      <c r="AV113" s="18" t="s">
        <v>431</v>
      </c>
      <c r="AW113">
        <v>0.66400000000000003</v>
      </c>
      <c r="AX113" s="54">
        <v>0.33600000000000002</v>
      </c>
      <c r="AY113" t="s">
        <v>431</v>
      </c>
      <c r="AZ113" s="54" t="s">
        <v>431</v>
      </c>
      <c r="BB113" s="18"/>
      <c r="BC113">
        <v>0.66800000000000004</v>
      </c>
      <c r="BD113" s="18">
        <v>0.33200000000000002</v>
      </c>
      <c r="BE113" s="18" t="s">
        <v>476</v>
      </c>
      <c r="BL113" s="18"/>
      <c r="BO113" s="18"/>
      <c r="BR113" s="25">
        <v>40.299999999999997</v>
      </c>
      <c r="BS113">
        <v>1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 s="18">
        <v>0</v>
      </c>
      <c r="CA113">
        <v>0</v>
      </c>
      <c r="CB113">
        <v>0</v>
      </c>
      <c r="CC113">
        <v>1</v>
      </c>
      <c r="CD113" s="18">
        <v>0</v>
      </c>
      <c r="CE113">
        <v>1</v>
      </c>
      <c r="CF113">
        <v>1</v>
      </c>
      <c r="CG113">
        <v>0</v>
      </c>
      <c r="CH113">
        <v>0</v>
      </c>
      <c r="CI113" s="18">
        <v>1</v>
      </c>
      <c r="CJ113">
        <v>1</v>
      </c>
      <c r="CK113">
        <v>1</v>
      </c>
      <c r="CL113">
        <v>0</v>
      </c>
      <c r="CM113">
        <v>0</v>
      </c>
      <c r="CN113">
        <v>0</v>
      </c>
      <c r="CO113">
        <v>0</v>
      </c>
      <c r="CP113">
        <v>1</v>
      </c>
      <c r="CQ113">
        <v>0</v>
      </c>
      <c r="CR113">
        <v>0</v>
      </c>
      <c r="CS113">
        <v>1</v>
      </c>
      <c r="CT113" s="18">
        <v>1</v>
      </c>
      <c r="CZ113" s="43" t="s">
        <v>397</v>
      </c>
    </row>
    <row r="114" spans="1:104" s="68" customFormat="1" x14ac:dyDescent="0.25">
      <c r="A114" s="68">
        <v>113</v>
      </c>
      <c r="B114" s="68">
        <v>10</v>
      </c>
      <c r="C114" s="69" t="s">
        <v>231</v>
      </c>
      <c r="D114" s="70">
        <v>10.99</v>
      </c>
      <c r="E114" s="71">
        <f t="shared" si="75"/>
        <v>1.6138032305433188</v>
      </c>
      <c r="F114" s="72">
        <v>6.81</v>
      </c>
      <c r="G114" s="72">
        <f t="shared" si="87"/>
        <v>9.3761967694566817</v>
      </c>
      <c r="H114" s="73">
        <f t="shared" si="88"/>
        <v>12.603803230543319</v>
      </c>
      <c r="I114" s="74">
        <f>IFERROR(F114/SQRT(F114^2+W114), "X")</f>
        <v>0.40102133631589526</v>
      </c>
      <c r="J114" s="75">
        <f>IFERROR(SQRT((1-I114^2)/W114), "X")</f>
        <v>5.8887127212319423E-2</v>
      </c>
      <c r="K114" s="75">
        <f t="shared" si="89"/>
        <v>16.981640085692547</v>
      </c>
      <c r="L114" s="75">
        <f t="shared" si="90"/>
        <v>0.34213420910357584</v>
      </c>
      <c r="M114" s="75">
        <f t="shared" si="91"/>
        <v>0.45990846352821468</v>
      </c>
      <c r="N114" s="76">
        <v>0</v>
      </c>
      <c r="O114" s="77">
        <v>1</v>
      </c>
      <c r="P114" s="76">
        <v>0</v>
      </c>
      <c r="Q114" s="77">
        <v>0</v>
      </c>
      <c r="R114" s="77">
        <v>1</v>
      </c>
      <c r="S114" s="77">
        <v>0</v>
      </c>
      <c r="T114" s="77">
        <v>0</v>
      </c>
      <c r="U114" s="76">
        <v>250</v>
      </c>
      <c r="V114" s="77">
        <v>7</v>
      </c>
      <c r="W114" s="77">
        <f t="shared" si="92"/>
        <v>242</v>
      </c>
      <c r="X114" s="77"/>
      <c r="Y114" s="72">
        <v>8.9</v>
      </c>
      <c r="Z114" s="72">
        <f>BR114-Y114-6</f>
        <v>26.4</v>
      </c>
      <c r="AA114" s="77">
        <v>1</v>
      </c>
      <c r="AB114" s="77">
        <v>0</v>
      </c>
      <c r="AC114" s="77">
        <v>0</v>
      </c>
      <c r="AD114" s="77">
        <v>0</v>
      </c>
      <c r="AE114" s="77">
        <v>1</v>
      </c>
      <c r="AF114" s="77">
        <v>0</v>
      </c>
      <c r="AG114" s="76">
        <v>0</v>
      </c>
      <c r="AH114" s="77">
        <v>1</v>
      </c>
      <c r="AI114" s="78">
        <v>0</v>
      </c>
      <c r="AJ114" s="77">
        <v>0</v>
      </c>
      <c r="AK114" s="77">
        <v>0</v>
      </c>
      <c r="AL114" s="78">
        <v>1</v>
      </c>
      <c r="AM114" s="79">
        <v>1985</v>
      </c>
      <c r="AN114" s="80"/>
      <c r="AO114" s="75">
        <v>0.42799999999999999</v>
      </c>
      <c r="AP114" s="75">
        <f t="shared" si="81"/>
        <v>0.16000000000000003</v>
      </c>
      <c r="AQ114" s="75">
        <f t="shared" si="81"/>
        <v>0.16000000000000003</v>
      </c>
      <c r="AR114" s="81">
        <v>0.252</v>
      </c>
      <c r="AS114" s="75">
        <f t="shared" si="82"/>
        <v>0.36</v>
      </c>
      <c r="AT114" s="81">
        <f t="shared" si="83"/>
        <v>0.64</v>
      </c>
      <c r="AU114" s="82" t="s">
        <v>431</v>
      </c>
      <c r="AV114" s="83" t="s">
        <v>431</v>
      </c>
      <c r="AW114" s="68">
        <v>0.66400000000000003</v>
      </c>
      <c r="AX114" s="84">
        <v>0.33600000000000002</v>
      </c>
      <c r="AY114" s="68" t="s">
        <v>431</v>
      </c>
      <c r="AZ114" s="84" t="s">
        <v>431</v>
      </c>
      <c r="BB114" s="83"/>
      <c r="BC114" s="68">
        <v>0.66800000000000004</v>
      </c>
      <c r="BD114" s="83">
        <v>0.33200000000000002</v>
      </c>
      <c r="BE114" s="83" t="s">
        <v>476</v>
      </c>
      <c r="BL114" s="83"/>
      <c r="BO114" s="83"/>
      <c r="BR114" s="69">
        <v>41.3</v>
      </c>
      <c r="BS114" s="68">
        <v>1</v>
      </c>
      <c r="BT114" s="68">
        <v>0</v>
      </c>
      <c r="BU114" s="68">
        <v>0</v>
      </c>
      <c r="BV114" s="68">
        <v>0</v>
      </c>
      <c r="BW114" s="68">
        <v>0</v>
      </c>
      <c r="BX114" s="68">
        <v>0</v>
      </c>
      <c r="BY114" s="68">
        <v>0</v>
      </c>
      <c r="BZ114" s="83">
        <v>0</v>
      </c>
      <c r="CA114" s="68">
        <v>0</v>
      </c>
      <c r="CB114" s="68">
        <v>0</v>
      </c>
      <c r="CC114" s="68">
        <v>1</v>
      </c>
      <c r="CD114" s="83">
        <v>0</v>
      </c>
      <c r="CE114" s="68">
        <v>1</v>
      </c>
      <c r="CF114" s="68">
        <v>1</v>
      </c>
      <c r="CG114" s="68">
        <v>0</v>
      </c>
      <c r="CH114" s="68">
        <v>0</v>
      </c>
      <c r="CI114" s="83">
        <v>1</v>
      </c>
      <c r="CJ114" s="68">
        <v>1</v>
      </c>
      <c r="CK114" s="68">
        <v>1</v>
      </c>
      <c r="CL114" s="68">
        <v>0</v>
      </c>
      <c r="CM114" s="68">
        <v>0</v>
      </c>
      <c r="CN114" s="68">
        <v>0</v>
      </c>
      <c r="CO114" s="68">
        <v>0</v>
      </c>
      <c r="CP114" s="68">
        <v>1</v>
      </c>
      <c r="CQ114" s="68">
        <v>0</v>
      </c>
      <c r="CR114" s="68">
        <v>0</v>
      </c>
      <c r="CS114" s="68">
        <v>1</v>
      </c>
      <c r="CT114" s="83">
        <v>1</v>
      </c>
      <c r="CY114" s="69"/>
      <c r="CZ114" s="85" t="s">
        <v>397</v>
      </c>
    </row>
    <row r="115" spans="1:104" x14ac:dyDescent="0.25">
      <c r="A115">
        <v>114</v>
      </c>
      <c r="B115">
        <v>11</v>
      </c>
      <c r="C115" s="25" t="s">
        <v>477</v>
      </c>
      <c r="D115" s="12">
        <v>11.3</v>
      </c>
      <c r="E115" s="14">
        <v>0.5</v>
      </c>
      <c r="F115" s="7">
        <f>D115/E115</f>
        <v>22.6</v>
      </c>
      <c r="G115" s="7">
        <f t="shared" ref="G115:G116" si="93">D115-E115</f>
        <v>10.8</v>
      </c>
      <c r="H115" s="16">
        <f t="shared" ref="H115:H116" si="94">D115+E115</f>
        <v>11.8</v>
      </c>
      <c r="I115" s="11">
        <f>IFERROR(F115/SQRT(F115^2+W115), "X")</f>
        <v>0.32038983361101409</v>
      </c>
      <c r="J115" s="39">
        <f>IFERROR(SQRT((1-I115^2)/W115), "X")</f>
        <v>1.4176541310221863E-2</v>
      </c>
      <c r="K115" s="39">
        <f t="shared" ref="K115:K116" si="95">IFERROR(1/J115, "X")</f>
        <v>70.539067189749545</v>
      </c>
      <c r="L115" s="39">
        <f t="shared" ref="L115:L116" si="96">IFERROR(I115-J115, "X")</f>
        <v>0.30621329230079219</v>
      </c>
      <c r="M115" s="39">
        <f t="shared" ref="M115:M116" si="97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92"/>
        <v>4465</v>
      </c>
      <c r="Y115" s="7">
        <v>9.15</v>
      </c>
      <c r="Z115" s="7">
        <f>BR115-Y115-6</f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1">
        <v>1</v>
      </c>
      <c r="AJ115" s="9">
        <v>0</v>
      </c>
      <c r="AK115" s="9">
        <v>0</v>
      </c>
      <c r="AL115" s="31">
        <v>1</v>
      </c>
      <c r="AM115" s="21">
        <v>2011</v>
      </c>
      <c r="AN115" s="23"/>
      <c r="AO115" s="39" t="s">
        <v>431</v>
      </c>
      <c r="AP115" s="39" t="s">
        <v>431</v>
      </c>
      <c r="AQ115" s="39" t="s">
        <v>431</v>
      </c>
      <c r="AR115" s="59" t="s">
        <v>431</v>
      </c>
      <c r="AS115" s="39" t="s">
        <v>431</v>
      </c>
      <c r="AT115" s="59" t="s">
        <v>431</v>
      </c>
      <c r="AU115" s="57">
        <f t="shared" ref="AU115:AU120" si="98">1-AV115</f>
        <v>0.86599999999999999</v>
      </c>
      <c r="AV115" s="18">
        <v>0.13400000000000001</v>
      </c>
      <c r="AW115">
        <v>0.49099999999999999</v>
      </c>
      <c r="AX115" s="54">
        <v>0.50900000000000001</v>
      </c>
      <c r="AY115" t="s">
        <v>431</v>
      </c>
      <c r="AZ115" s="54" t="s">
        <v>431</v>
      </c>
      <c r="BB115" s="18"/>
      <c r="BC115">
        <v>0.41399999999999998</v>
      </c>
      <c r="BD115" s="18">
        <v>0.58599999999999997</v>
      </c>
      <c r="BE115" s="18" t="s">
        <v>257</v>
      </c>
      <c r="BL115" s="18"/>
      <c r="BO115" s="18"/>
      <c r="BR115" s="25">
        <v>42.68</v>
      </c>
      <c r="BS115">
        <v>1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 s="18">
        <v>0</v>
      </c>
      <c r="CA115">
        <v>0</v>
      </c>
      <c r="CB115">
        <v>0</v>
      </c>
      <c r="CC115">
        <v>0</v>
      </c>
      <c r="CD115" s="18">
        <v>0</v>
      </c>
      <c r="CE115">
        <v>1</v>
      </c>
      <c r="CF115">
        <v>0</v>
      </c>
      <c r="CG115">
        <v>0</v>
      </c>
      <c r="CH115">
        <v>0</v>
      </c>
      <c r="CI115" s="18">
        <v>0</v>
      </c>
      <c r="CJ115">
        <v>1</v>
      </c>
      <c r="CK115">
        <v>1</v>
      </c>
      <c r="CL115">
        <v>0</v>
      </c>
      <c r="CM115">
        <v>0</v>
      </c>
      <c r="CN115">
        <v>1</v>
      </c>
      <c r="CO115">
        <v>0</v>
      </c>
      <c r="CP115">
        <v>1</v>
      </c>
      <c r="CQ115">
        <v>0</v>
      </c>
      <c r="CR115">
        <v>0</v>
      </c>
      <c r="CS115">
        <v>1</v>
      </c>
      <c r="CT115" s="18">
        <v>1</v>
      </c>
      <c r="CZ115" s="43" t="s">
        <v>397</v>
      </c>
    </row>
    <row r="116" spans="1:104" x14ac:dyDescent="0.25">
      <c r="A116">
        <v>115</v>
      </c>
      <c r="B116">
        <v>11</v>
      </c>
      <c r="C116" s="25" t="s">
        <v>477</v>
      </c>
      <c r="D116" s="12">
        <v>18</v>
      </c>
      <c r="E116" s="14">
        <v>1.4</v>
      </c>
      <c r="F116" s="7">
        <f>D116/E116</f>
        <v>12.857142857142858</v>
      </c>
      <c r="G116" s="7">
        <f t="shared" si="93"/>
        <v>16.600000000000001</v>
      </c>
      <c r="H116" s="16">
        <f t="shared" si="94"/>
        <v>19.399999999999999</v>
      </c>
      <c r="I116" s="11">
        <f>IFERROR(F116/SQRT(F116^2+W116), "X")</f>
        <v>0.18894683311768237</v>
      </c>
      <c r="J116" s="39">
        <f>IFERROR(SQRT((1-I116^2)/W116), "X")</f>
        <v>1.4695864798041962E-2</v>
      </c>
      <c r="K116" s="39">
        <f t="shared" si="95"/>
        <v>68.04635274905614</v>
      </c>
      <c r="L116" s="39">
        <f t="shared" si="96"/>
        <v>0.1742509683196404</v>
      </c>
      <c r="M116" s="39">
        <f t="shared" si="97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92"/>
        <v>4465</v>
      </c>
      <c r="Y116" s="7">
        <v>9.15</v>
      </c>
      <c r="Z116" s="7">
        <f>BR116-Y116-6</f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1">
        <v>1</v>
      </c>
      <c r="AJ116" s="9">
        <v>0</v>
      </c>
      <c r="AK116" s="9">
        <v>0</v>
      </c>
      <c r="AL116" s="31">
        <v>1</v>
      </c>
      <c r="AM116" s="21">
        <v>2011</v>
      </c>
      <c r="AN116" s="23"/>
      <c r="AO116" s="39" t="s">
        <v>431</v>
      </c>
      <c r="AP116" s="39" t="s">
        <v>431</v>
      </c>
      <c r="AQ116" s="39" t="s">
        <v>431</v>
      </c>
      <c r="AR116" s="59" t="s">
        <v>431</v>
      </c>
      <c r="AS116" s="39" t="s">
        <v>431</v>
      </c>
      <c r="AT116" s="59" t="s">
        <v>431</v>
      </c>
      <c r="AU116" s="57">
        <f t="shared" si="98"/>
        <v>0.86599999999999999</v>
      </c>
      <c r="AV116" s="18">
        <v>0.13400000000000001</v>
      </c>
      <c r="AW116">
        <v>0.49099999999999999</v>
      </c>
      <c r="AX116" s="54">
        <v>0.50900000000000001</v>
      </c>
      <c r="AY116" t="s">
        <v>431</v>
      </c>
      <c r="AZ116" s="54" t="s">
        <v>431</v>
      </c>
      <c r="BB116" s="18"/>
      <c r="BC116">
        <v>0.41399999999999998</v>
      </c>
      <c r="BD116" s="18">
        <v>0.58599999999999997</v>
      </c>
      <c r="BE116" s="18" t="s">
        <v>257</v>
      </c>
      <c r="BL116" s="18"/>
      <c r="BO116" s="18"/>
      <c r="BR116" s="25">
        <v>42.68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 s="18">
        <v>1</v>
      </c>
      <c r="CA116">
        <v>0</v>
      </c>
      <c r="CB116">
        <v>1</v>
      </c>
      <c r="CC116">
        <v>0</v>
      </c>
      <c r="CD116" s="18">
        <v>0</v>
      </c>
      <c r="CE116">
        <v>1</v>
      </c>
      <c r="CF116">
        <v>0</v>
      </c>
      <c r="CG116">
        <v>0</v>
      </c>
      <c r="CH116">
        <v>0</v>
      </c>
      <c r="CI116" s="18">
        <v>0</v>
      </c>
      <c r="CJ116">
        <v>1</v>
      </c>
      <c r="CK116">
        <v>1</v>
      </c>
      <c r="CL116">
        <v>0</v>
      </c>
      <c r="CM116">
        <v>0</v>
      </c>
      <c r="CN116">
        <v>1</v>
      </c>
      <c r="CO116">
        <v>0</v>
      </c>
      <c r="CP116">
        <v>1</v>
      </c>
      <c r="CQ116">
        <v>0</v>
      </c>
      <c r="CR116">
        <v>0</v>
      </c>
      <c r="CS116">
        <v>1</v>
      </c>
      <c r="CT116" s="18">
        <v>1</v>
      </c>
      <c r="CZ116" s="43" t="s">
        <v>397</v>
      </c>
    </row>
    <row r="117" spans="1:104" x14ac:dyDescent="0.25">
      <c r="A117">
        <v>116</v>
      </c>
      <c r="B117">
        <v>11</v>
      </c>
      <c r="C117" s="25" t="s">
        <v>477</v>
      </c>
      <c r="D117" s="12">
        <v>21.2</v>
      </c>
      <c r="E117" s="14">
        <v>1.7</v>
      </c>
      <c r="F117" s="7">
        <f t="shared" ref="F117:F136" si="99">D117/E117</f>
        <v>12.470588235294118</v>
      </c>
      <c r="G117" s="7">
        <f t="shared" ref="G117:G136" si="100">D117-E117</f>
        <v>19.5</v>
      </c>
      <c r="H117" s="16">
        <f t="shared" ref="H117:H136" si="101">D117+E117</f>
        <v>22.9</v>
      </c>
      <c r="I117" s="11">
        <f>IFERROR(F117/SQRT(F117^2+W117), "X")</f>
        <v>0.25336910128038576</v>
      </c>
      <c r="J117" s="39">
        <f>IFERROR(SQRT((1-I117^2)/W117), "X")</f>
        <v>2.0317333593238476E-2</v>
      </c>
      <c r="K117" s="39">
        <f t="shared" ref="K117:K136" si="102">IFERROR(1/J117, "X")</f>
        <v>49.219056989485857</v>
      </c>
      <c r="L117" s="39">
        <f t="shared" ref="L117:L136" si="103">IFERROR(I117-J117, "X")</f>
        <v>0.23305176768714728</v>
      </c>
      <c r="M117" s="39">
        <f t="shared" ref="M117:M136" si="104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92"/>
        <v>2267</v>
      </c>
      <c r="Y117" s="7">
        <v>9.15</v>
      </c>
      <c r="Z117" s="7">
        <f>BR117-Y117-6</f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1">
        <v>1</v>
      </c>
      <c r="AJ117" s="9">
        <v>0</v>
      </c>
      <c r="AK117" s="9">
        <v>0</v>
      </c>
      <c r="AL117" s="31">
        <v>1</v>
      </c>
      <c r="AM117" s="21">
        <v>2011</v>
      </c>
      <c r="AN117" s="23"/>
      <c r="AO117" s="39" t="s">
        <v>431</v>
      </c>
      <c r="AP117" s="39" t="s">
        <v>431</v>
      </c>
      <c r="AQ117" s="39" t="s">
        <v>431</v>
      </c>
      <c r="AR117" s="59" t="s">
        <v>431</v>
      </c>
      <c r="AS117" s="39" t="s">
        <v>431</v>
      </c>
      <c r="AT117" s="59" t="s">
        <v>431</v>
      </c>
      <c r="AU117" s="57">
        <f t="shared" si="98"/>
        <v>0.86599999999999999</v>
      </c>
      <c r="AV117" s="18">
        <v>0.13400000000000001</v>
      </c>
      <c r="AW117">
        <v>0</v>
      </c>
      <c r="AX117" s="54">
        <v>1</v>
      </c>
      <c r="AY117" t="s">
        <v>431</v>
      </c>
      <c r="AZ117" s="54" t="s">
        <v>431</v>
      </c>
      <c r="BB117" s="18"/>
      <c r="BC117">
        <v>0.41399999999999998</v>
      </c>
      <c r="BD117" s="18">
        <v>0.58599999999999997</v>
      </c>
      <c r="BE117" s="18" t="s">
        <v>257</v>
      </c>
      <c r="BL117" s="18"/>
      <c r="BO117" s="18"/>
      <c r="BR117" s="25">
        <v>42.68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 s="18">
        <v>1</v>
      </c>
      <c r="CA117">
        <v>0</v>
      </c>
      <c r="CB117">
        <v>1</v>
      </c>
      <c r="CC117">
        <v>0</v>
      </c>
      <c r="CD117" s="18">
        <v>0</v>
      </c>
      <c r="CE117">
        <v>1</v>
      </c>
      <c r="CF117">
        <v>0</v>
      </c>
      <c r="CG117">
        <v>0</v>
      </c>
      <c r="CH117">
        <v>0</v>
      </c>
      <c r="CI117" s="18">
        <v>0</v>
      </c>
      <c r="CJ117">
        <v>1</v>
      </c>
      <c r="CK117">
        <v>1</v>
      </c>
      <c r="CL117">
        <v>0</v>
      </c>
      <c r="CM117">
        <v>0</v>
      </c>
      <c r="CN117">
        <v>1</v>
      </c>
      <c r="CO117">
        <v>0</v>
      </c>
      <c r="CP117">
        <v>1</v>
      </c>
      <c r="CQ117">
        <v>0</v>
      </c>
      <c r="CR117">
        <v>0</v>
      </c>
      <c r="CS117">
        <v>1</v>
      </c>
      <c r="CT117" s="18">
        <v>1</v>
      </c>
      <c r="CZ117" s="43" t="s">
        <v>397</v>
      </c>
    </row>
    <row r="118" spans="1:104" x14ac:dyDescent="0.25">
      <c r="A118">
        <v>117</v>
      </c>
      <c r="B118">
        <v>11</v>
      </c>
      <c r="C118" s="25" t="s">
        <v>477</v>
      </c>
      <c r="D118" s="12">
        <v>15</v>
      </c>
      <c r="E118" s="14">
        <v>2.2999999999999998</v>
      </c>
      <c r="F118" s="7">
        <f t="shared" si="99"/>
        <v>6.5217391304347831</v>
      </c>
      <c r="G118" s="7">
        <f t="shared" si="100"/>
        <v>12.7</v>
      </c>
      <c r="H118" s="16">
        <f t="shared" si="101"/>
        <v>17.3</v>
      </c>
      <c r="I118" s="11">
        <f>IFERROR(F118/SQRT(F118^2+W118), "X")</f>
        <v>0.13821298512211169</v>
      </c>
      <c r="J118" s="39">
        <f>IFERROR(SQRT((1-I118^2)/W118), "X")</f>
        <v>2.1192657718723789E-2</v>
      </c>
      <c r="K118" s="39">
        <f t="shared" si="102"/>
        <v>47.186153491097834</v>
      </c>
      <c r="L118" s="39">
        <f t="shared" si="103"/>
        <v>0.1170203274033879</v>
      </c>
      <c r="M118" s="39">
        <f t="shared" si="104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92"/>
        <v>2184</v>
      </c>
      <c r="Y118" s="7">
        <v>9.15</v>
      </c>
      <c r="Z118" s="7">
        <f>BR118-Y118-6</f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1">
        <v>1</v>
      </c>
      <c r="AJ118" s="9">
        <v>0</v>
      </c>
      <c r="AK118" s="9">
        <v>0</v>
      </c>
      <c r="AL118" s="31">
        <v>1</v>
      </c>
      <c r="AM118" s="21">
        <v>2011</v>
      </c>
      <c r="AN118" s="23"/>
      <c r="AO118" s="39" t="s">
        <v>431</v>
      </c>
      <c r="AP118" s="39" t="s">
        <v>431</v>
      </c>
      <c r="AQ118" s="39" t="s">
        <v>431</v>
      </c>
      <c r="AR118" s="59" t="s">
        <v>431</v>
      </c>
      <c r="AS118" s="39" t="s">
        <v>431</v>
      </c>
      <c r="AT118" s="59" t="s">
        <v>431</v>
      </c>
      <c r="AU118" s="57">
        <f t="shared" si="98"/>
        <v>0.86599999999999999</v>
      </c>
      <c r="AV118" s="18">
        <v>0.13400000000000001</v>
      </c>
      <c r="AW118">
        <v>1</v>
      </c>
      <c r="AX118" s="54">
        <v>0</v>
      </c>
      <c r="AY118" t="s">
        <v>431</v>
      </c>
      <c r="AZ118" s="54" t="s">
        <v>431</v>
      </c>
      <c r="BB118" s="18"/>
      <c r="BC118">
        <v>0.41399999999999998</v>
      </c>
      <c r="BD118" s="18">
        <v>0.58599999999999997</v>
      </c>
      <c r="BE118" s="18" t="s">
        <v>257</v>
      </c>
      <c r="BL118" s="18"/>
      <c r="BO118" s="18"/>
      <c r="BR118" s="25">
        <v>42.68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 s="18">
        <v>1</v>
      </c>
      <c r="CA118">
        <v>0</v>
      </c>
      <c r="CB118">
        <v>1</v>
      </c>
      <c r="CC118">
        <v>0</v>
      </c>
      <c r="CD118" s="18">
        <v>0</v>
      </c>
      <c r="CE118">
        <v>1</v>
      </c>
      <c r="CF118">
        <v>0</v>
      </c>
      <c r="CG118">
        <v>0</v>
      </c>
      <c r="CH118">
        <v>0</v>
      </c>
      <c r="CI118" s="18">
        <v>0</v>
      </c>
      <c r="CJ118">
        <v>1</v>
      </c>
      <c r="CK118">
        <v>1</v>
      </c>
      <c r="CL118">
        <v>0</v>
      </c>
      <c r="CM118">
        <v>0</v>
      </c>
      <c r="CN118">
        <v>1</v>
      </c>
      <c r="CO118">
        <v>0</v>
      </c>
      <c r="CP118">
        <v>1</v>
      </c>
      <c r="CQ118">
        <v>0</v>
      </c>
      <c r="CR118">
        <v>0</v>
      </c>
      <c r="CS118">
        <v>1</v>
      </c>
      <c r="CT118" s="18">
        <v>1</v>
      </c>
      <c r="CZ118" s="43" t="s">
        <v>397</v>
      </c>
    </row>
    <row r="119" spans="1:104" x14ac:dyDescent="0.25">
      <c r="A119">
        <v>118</v>
      </c>
      <c r="B119">
        <v>11</v>
      </c>
      <c r="C119" s="25" t="s">
        <v>477</v>
      </c>
      <c r="D119" s="12">
        <v>21.4</v>
      </c>
      <c r="E119" s="14">
        <v>1.8</v>
      </c>
      <c r="F119" s="7">
        <f t="shared" si="99"/>
        <v>11.888888888888888</v>
      </c>
      <c r="G119" s="7">
        <f t="shared" si="100"/>
        <v>19.599999999999998</v>
      </c>
      <c r="H119" s="16">
        <f t="shared" si="101"/>
        <v>23.2</v>
      </c>
      <c r="I119" s="11">
        <f>IFERROR(F119/SQRT(F119^2+W119), "X")</f>
        <v>0.22661558764273609</v>
      </c>
      <c r="J119" s="39">
        <f>IFERROR(SQRT((1-I119^2)/W119), "X")</f>
        <v>1.9061124194248831E-2</v>
      </c>
      <c r="K119" s="39">
        <f t="shared" si="102"/>
        <v>52.46280281315844</v>
      </c>
      <c r="L119" s="39">
        <f t="shared" si="103"/>
        <v>0.20755446344848727</v>
      </c>
      <c r="M119" s="39">
        <f t="shared" si="104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92"/>
        <v>2611</v>
      </c>
      <c r="Y119" s="7">
        <v>9.15</v>
      </c>
      <c r="Z119" s="7">
        <f>BR119-Y119-6</f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1">
        <v>1</v>
      </c>
      <c r="AJ119" s="9">
        <v>0</v>
      </c>
      <c r="AK119" s="9">
        <v>0</v>
      </c>
      <c r="AL119" s="31">
        <v>1</v>
      </c>
      <c r="AM119" s="21">
        <v>2011</v>
      </c>
      <c r="AN119" s="23"/>
      <c r="AO119" s="39" t="s">
        <v>431</v>
      </c>
      <c r="AP119" s="39" t="s">
        <v>431</v>
      </c>
      <c r="AQ119" s="39" t="s">
        <v>431</v>
      </c>
      <c r="AR119" s="59" t="s">
        <v>431</v>
      </c>
      <c r="AS119" s="39" t="s">
        <v>431</v>
      </c>
      <c r="AT119" s="59" t="s">
        <v>431</v>
      </c>
      <c r="AU119" s="57">
        <f t="shared" si="98"/>
        <v>0.86599999999999999</v>
      </c>
      <c r="AV119" s="18">
        <v>0.13400000000000001</v>
      </c>
      <c r="AW119">
        <v>0.49099999999999999</v>
      </c>
      <c r="AX119" s="54">
        <v>0.50900000000000001</v>
      </c>
      <c r="AY119" t="s">
        <v>431</v>
      </c>
      <c r="AZ119" s="54" t="s">
        <v>431</v>
      </c>
      <c r="BB119" s="18"/>
      <c r="BC119">
        <v>0.41399999999999998</v>
      </c>
      <c r="BD119" s="18">
        <v>0.58599999999999997</v>
      </c>
      <c r="BE119" s="18" t="s">
        <v>257</v>
      </c>
      <c r="BL119" s="18"/>
      <c r="BO119" s="18"/>
      <c r="BR119" s="25">
        <v>42.68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 s="18">
        <v>1</v>
      </c>
      <c r="CA119">
        <v>0</v>
      </c>
      <c r="CB119">
        <v>1</v>
      </c>
      <c r="CC119">
        <v>0</v>
      </c>
      <c r="CD119" s="18">
        <v>0</v>
      </c>
      <c r="CE119">
        <v>1</v>
      </c>
      <c r="CF119">
        <v>0</v>
      </c>
      <c r="CG119">
        <v>0</v>
      </c>
      <c r="CH119">
        <v>0</v>
      </c>
      <c r="CI119" s="18">
        <v>0</v>
      </c>
      <c r="CJ119">
        <v>1</v>
      </c>
      <c r="CK119">
        <v>1</v>
      </c>
      <c r="CL119">
        <v>0</v>
      </c>
      <c r="CM119">
        <v>0</v>
      </c>
      <c r="CN119">
        <v>1</v>
      </c>
      <c r="CO119">
        <v>0</v>
      </c>
      <c r="CP119">
        <v>1</v>
      </c>
      <c r="CQ119">
        <v>0</v>
      </c>
      <c r="CR119">
        <v>0</v>
      </c>
      <c r="CS119">
        <v>1</v>
      </c>
      <c r="CT119" s="18">
        <v>1</v>
      </c>
      <c r="CZ119" s="43" t="s">
        <v>397</v>
      </c>
    </row>
    <row r="120" spans="1:104" s="68" customFormat="1" x14ac:dyDescent="0.25">
      <c r="A120" s="68">
        <v>119</v>
      </c>
      <c r="B120" s="68">
        <v>11</v>
      </c>
      <c r="C120" s="69" t="s">
        <v>477</v>
      </c>
      <c r="D120" s="70">
        <v>13.8</v>
      </c>
      <c r="E120" s="71">
        <v>2.1</v>
      </c>
      <c r="F120" s="72">
        <f t="shared" si="99"/>
        <v>6.5714285714285712</v>
      </c>
      <c r="G120" s="72">
        <f t="shared" si="100"/>
        <v>11.700000000000001</v>
      </c>
      <c r="H120" s="73">
        <f t="shared" si="101"/>
        <v>15.9</v>
      </c>
      <c r="I120" s="74">
        <f>IFERROR(F120/SQRT(F120^2+W120), "X")</f>
        <v>0.15143053318554164</v>
      </c>
      <c r="J120" s="75">
        <f>IFERROR(SQRT((1-I120^2)/W120), "X")</f>
        <v>2.3043776789104162E-2</v>
      </c>
      <c r="K120" s="75">
        <f t="shared" si="102"/>
        <v>43.395664224313791</v>
      </c>
      <c r="L120" s="75">
        <f t="shared" si="103"/>
        <v>0.12838675639643748</v>
      </c>
      <c r="M120" s="75">
        <f t="shared" si="104"/>
        <v>0.1744743099746458</v>
      </c>
      <c r="N120" s="76">
        <v>0</v>
      </c>
      <c r="O120" s="77">
        <v>1</v>
      </c>
      <c r="P120" s="76">
        <v>0</v>
      </c>
      <c r="Q120" s="77">
        <v>1</v>
      </c>
      <c r="R120" s="77">
        <v>0</v>
      </c>
      <c r="S120" s="77">
        <v>0</v>
      </c>
      <c r="T120" s="77">
        <v>0</v>
      </c>
      <c r="U120" s="76">
        <v>1855</v>
      </c>
      <c r="V120" s="77">
        <v>14</v>
      </c>
      <c r="W120" s="77">
        <f t="shared" si="92"/>
        <v>1840</v>
      </c>
      <c r="X120" s="77"/>
      <c r="Y120" s="72">
        <v>9.15</v>
      </c>
      <c r="Z120" s="72">
        <f>BR120-Y120-6</f>
        <v>27.53</v>
      </c>
      <c r="AA120" s="77">
        <v>1</v>
      </c>
      <c r="AB120" s="77">
        <v>0</v>
      </c>
      <c r="AC120" s="77">
        <v>0</v>
      </c>
      <c r="AD120" s="77">
        <v>0</v>
      </c>
      <c r="AE120" s="77">
        <v>0</v>
      </c>
      <c r="AF120" s="77">
        <v>1</v>
      </c>
      <c r="AG120" s="76">
        <v>0</v>
      </c>
      <c r="AH120" s="77">
        <v>0</v>
      </c>
      <c r="AI120" s="78">
        <v>1</v>
      </c>
      <c r="AJ120" s="77">
        <v>0</v>
      </c>
      <c r="AK120" s="77">
        <v>0</v>
      </c>
      <c r="AL120" s="78">
        <v>1</v>
      </c>
      <c r="AM120" s="79">
        <v>2011</v>
      </c>
      <c r="AN120" s="80"/>
      <c r="AO120" s="75" t="s">
        <v>431</v>
      </c>
      <c r="AP120" s="75" t="s">
        <v>431</v>
      </c>
      <c r="AQ120" s="75" t="s">
        <v>431</v>
      </c>
      <c r="AR120" s="81" t="s">
        <v>431</v>
      </c>
      <c r="AS120" s="75" t="s">
        <v>431</v>
      </c>
      <c r="AT120" s="81" t="s">
        <v>431</v>
      </c>
      <c r="AU120" s="82">
        <f t="shared" si="98"/>
        <v>0.86599999999999999</v>
      </c>
      <c r="AV120" s="83">
        <v>0.13400000000000001</v>
      </c>
      <c r="AW120" s="68">
        <v>0.49099999999999999</v>
      </c>
      <c r="AX120" s="84">
        <v>0.50900000000000001</v>
      </c>
      <c r="AY120" s="68" t="s">
        <v>431</v>
      </c>
      <c r="AZ120" s="84" t="s">
        <v>431</v>
      </c>
      <c r="BB120" s="83"/>
      <c r="BC120" s="68">
        <v>0.41399999999999998</v>
      </c>
      <c r="BD120" s="83">
        <v>0.58599999999999997</v>
      </c>
      <c r="BE120" s="83" t="s">
        <v>257</v>
      </c>
      <c r="BL120" s="83"/>
      <c r="BO120" s="83"/>
      <c r="BR120" s="69">
        <v>42.68</v>
      </c>
      <c r="BS120" s="68">
        <v>0</v>
      </c>
      <c r="BT120" s="68">
        <v>0</v>
      </c>
      <c r="BU120" s="68">
        <v>0</v>
      </c>
      <c r="BV120" s="68">
        <v>0</v>
      </c>
      <c r="BW120" s="68">
        <v>0</v>
      </c>
      <c r="BX120" s="68">
        <v>0</v>
      </c>
      <c r="BY120" s="68">
        <v>0</v>
      </c>
      <c r="BZ120" s="83">
        <v>1</v>
      </c>
      <c r="CA120" s="68">
        <v>0</v>
      </c>
      <c r="CB120" s="68">
        <v>1</v>
      </c>
      <c r="CC120" s="68">
        <v>0</v>
      </c>
      <c r="CD120" s="83">
        <v>0</v>
      </c>
      <c r="CE120" s="68">
        <v>1</v>
      </c>
      <c r="CF120" s="68">
        <v>0</v>
      </c>
      <c r="CG120" s="68">
        <v>0</v>
      </c>
      <c r="CH120" s="68">
        <v>0</v>
      </c>
      <c r="CI120" s="83">
        <v>0</v>
      </c>
      <c r="CJ120" s="68">
        <v>1</v>
      </c>
      <c r="CK120" s="68">
        <v>1</v>
      </c>
      <c r="CL120" s="68">
        <v>0</v>
      </c>
      <c r="CM120" s="68">
        <v>0</v>
      </c>
      <c r="CN120" s="68">
        <v>1</v>
      </c>
      <c r="CO120" s="68">
        <v>0</v>
      </c>
      <c r="CP120" s="68">
        <v>1</v>
      </c>
      <c r="CQ120" s="68">
        <v>0</v>
      </c>
      <c r="CR120" s="68">
        <v>0</v>
      </c>
      <c r="CS120" s="68">
        <v>1</v>
      </c>
      <c r="CT120" s="83">
        <v>1</v>
      </c>
      <c r="CY120" s="69"/>
      <c r="CZ120" s="85" t="s">
        <v>397</v>
      </c>
    </row>
    <row r="121" spans="1:104" x14ac:dyDescent="0.25">
      <c r="A121">
        <v>120</v>
      </c>
      <c r="B121">
        <v>12</v>
      </c>
      <c r="C121" s="25" t="s">
        <v>478</v>
      </c>
      <c r="D121" s="12">
        <v>4.7</v>
      </c>
      <c r="E121" s="14">
        <v>0.1</v>
      </c>
      <c r="F121" s="7">
        <f t="shared" si="99"/>
        <v>47</v>
      </c>
      <c r="G121" s="7">
        <f t="shared" si="100"/>
        <v>4.6000000000000005</v>
      </c>
      <c r="H121" s="16">
        <f t="shared" si="101"/>
        <v>4.8</v>
      </c>
      <c r="I121" s="11">
        <f>IFERROR(F121/SQRT(F121^2+W121), "X")</f>
        <v>0.57012642774554001</v>
      </c>
      <c r="J121" s="39">
        <f>IFERROR(SQRT((1-I121^2)/W121), "X")</f>
        <v>1.2130349526500854E-2</v>
      </c>
      <c r="K121" s="39">
        <f t="shared" si="102"/>
        <v>82.437855382099784</v>
      </c>
      <c r="L121" s="39">
        <f t="shared" si="103"/>
        <v>0.55799607821903918</v>
      </c>
      <c r="M121" s="39">
        <f t="shared" si="104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92"/>
        <v>4587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1">
        <v>0</v>
      </c>
      <c r="AJ121" s="9">
        <v>1</v>
      </c>
      <c r="AK121" s="9">
        <v>0</v>
      </c>
      <c r="AL121" s="31">
        <v>0</v>
      </c>
      <c r="AM121" s="21">
        <v>2008</v>
      </c>
      <c r="AN121" s="23"/>
      <c r="AO121" s="39" t="s">
        <v>431</v>
      </c>
      <c r="AP121" s="39" t="s">
        <v>431</v>
      </c>
      <c r="AQ121" s="39" t="s">
        <v>431</v>
      </c>
      <c r="AR121" s="59" t="s">
        <v>431</v>
      </c>
      <c r="AS121" s="39" t="s">
        <v>431</v>
      </c>
      <c r="AT121" s="59" t="s">
        <v>431</v>
      </c>
      <c r="AU121" s="57" t="s">
        <v>431</v>
      </c>
      <c r="AV121" s="18" t="s">
        <v>431</v>
      </c>
      <c r="AW121" s="53">
        <f>1-AX121</f>
        <v>0.66700000000000004</v>
      </c>
      <c r="AX121" s="54">
        <v>0.33300000000000002</v>
      </c>
      <c r="AY121" t="s">
        <v>431</v>
      </c>
      <c r="AZ121" s="54" t="s">
        <v>431</v>
      </c>
      <c r="BB121" s="18"/>
      <c r="BC121">
        <f>1-BD121</f>
        <v>0.32399999999999995</v>
      </c>
      <c r="BD121" s="18">
        <v>0.67600000000000005</v>
      </c>
      <c r="BE121" s="18" t="s">
        <v>149</v>
      </c>
      <c r="BL121" s="18"/>
      <c r="BO121" s="18"/>
      <c r="BR121" s="25">
        <v>35.192</v>
      </c>
      <c r="BS121">
        <v>1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 s="18">
        <v>0</v>
      </c>
      <c r="CA121">
        <v>0</v>
      </c>
      <c r="CB121">
        <v>0</v>
      </c>
      <c r="CC121">
        <v>1</v>
      </c>
      <c r="CD121" s="18">
        <v>0</v>
      </c>
      <c r="CE121">
        <v>0</v>
      </c>
      <c r="CF121">
        <v>0</v>
      </c>
      <c r="CG121">
        <v>0</v>
      </c>
      <c r="CH121">
        <v>0</v>
      </c>
      <c r="CI121" s="18">
        <v>0</v>
      </c>
      <c r="CJ121">
        <v>1</v>
      </c>
      <c r="CK121">
        <v>1</v>
      </c>
      <c r="CL121">
        <v>1</v>
      </c>
      <c r="CM121">
        <v>1</v>
      </c>
      <c r="CN121">
        <v>0</v>
      </c>
      <c r="CO121">
        <v>0</v>
      </c>
      <c r="CP121">
        <v>1</v>
      </c>
      <c r="CQ121">
        <v>0</v>
      </c>
      <c r="CR121">
        <v>0</v>
      </c>
      <c r="CS121">
        <v>1</v>
      </c>
      <c r="CT121" s="18">
        <v>0</v>
      </c>
      <c r="CZ121" s="43" t="s">
        <v>397</v>
      </c>
    </row>
    <row r="122" spans="1:104" x14ac:dyDescent="0.25">
      <c r="A122">
        <v>121</v>
      </c>
      <c r="B122">
        <v>12</v>
      </c>
      <c r="C122" s="25" t="s">
        <v>478</v>
      </c>
      <c r="D122" s="12">
        <v>4.4000000000000004</v>
      </c>
      <c r="E122" s="14">
        <v>0.2</v>
      </c>
      <c r="F122" s="7">
        <f t="shared" si="99"/>
        <v>22</v>
      </c>
      <c r="G122" s="7">
        <f t="shared" si="100"/>
        <v>4.2</v>
      </c>
      <c r="H122" s="16">
        <f t="shared" si="101"/>
        <v>4.6000000000000005</v>
      </c>
      <c r="I122" s="11">
        <f>IFERROR(F122/SQRT(F122^2+W122), "X")</f>
        <v>0.36970873993771308</v>
      </c>
      <c r="J122" s="39">
        <f>IFERROR(SQRT((1-I122^2)/W122), "X")</f>
        <v>1.6804942724441503E-2</v>
      </c>
      <c r="K122" s="39">
        <f t="shared" si="102"/>
        <v>59.506302187247357</v>
      </c>
      <c r="L122" s="39">
        <f t="shared" si="103"/>
        <v>0.35290379721327159</v>
      </c>
      <c r="M122" s="39">
        <f t="shared" si="104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92"/>
        <v>3057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1">
        <v>0</v>
      </c>
      <c r="AJ122" s="9">
        <v>1</v>
      </c>
      <c r="AK122" s="9">
        <v>0</v>
      </c>
      <c r="AL122" s="31">
        <v>0</v>
      </c>
      <c r="AM122" s="21">
        <v>2008</v>
      </c>
      <c r="AN122" s="23"/>
      <c r="AO122" s="39" t="s">
        <v>431</v>
      </c>
      <c r="AP122" s="39" t="s">
        <v>431</v>
      </c>
      <c r="AQ122" s="39" t="s">
        <v>431</v>
      </c>
      <c r="AR122" s="59" t="s">
        <v>431</v>
      </c>
      <c r="AS122" s="39" t="s">
        <v>431</v>
      </c>
      <c r="AT122" s="59" t="s">
        <v>431</v>
      </c>
      <c r="AU122" s="57" t="s">
        <v>431</v>
      </c>
      <c r="AV122" s="18" t="s">
        <v>431</v>
      </c>
      <c r="AW122">
        <v>1</v>
      </c>
      <c r="AX122" s="54">
        <v>0</v>
      </c>
      <c r="AY122" t="s">
        <v>431</v>
      </c>
      <c r="AZ122" s="54" t="s">
        <v>431</v>
      </c>
      <c r="BB122" s="18"/>
      <c r="BC122">
        <f t="shared" ref="BC122:BC135" si="105">1-BD122</f>
        <v>0.35099999999999998</v>
      </c>
      <c r="BD122" s="18">
        <v>0.64900000000000002</v>
      </c>
      <c r="BE122" s="18" t="s">
        <v>149</v>
      </c>
      <c r="BL122" s="18"/>
      <c r="BO122" s="18"/>
      <c r="BR122" s="25">
        <v>35.417000000000002</v>
      </c>
      <c r="BS122">
        <v>1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 s="18">
        <v>0</v>
      </c>
      <c r="CA122">
        <v>0</v>
      </c>
      <c r="CB122">
        <v>0</v>
      </c>
      <c r="CC122">
        <v>1</v>
      </c>
      <c r="CD122" s="18">
        <v>0</v>
      </c>
      <c r="CE122">
        <v>0</v>
      </c>
      <c r="CF122">
        <v>0</v>
      </c>
      <c r="CG122">
        <v>0</v>
      </c>
      <c r="CH122">
        <v>0</v>
      </c>
      <c r="CI122" s="18">
        <v>0</v>
      </c>
      <c r="CJ122">
        <v>1</v>
      </c>
      <c r="CK122">
        <v>1</v>
      </c>
      <c r="CL122">
        <v>1</v>
      </c>
      <c r="CM122">
        <v>1</v>
      </c>
      <c r="CN122">
        <v>0</v>
      </c>
      <c r="CO122">
        <v>0</v>
      </c>
      <c r="CP122">
        <v>1</v>
      </c>
      <c r="CQ122">
        <v>0</v>
      </c>
      <c r="CR122">
        <v>0</v>
      </c>
      <c r="CS122">
        <v>1</v>
      </c>
      <c r="CT122" s="18">
        <v>0</v>
      </c>
      <c r="CZ122" s="43" t="s">
        <v>397</v>
      </c>
    </row>
    <row r="123" spans="1:104" x14ac:dyDescent="0.25">
      <c r="A123">
        <v>122</v>
      </c>
      <c r="B123">
        <v>12</v>
      </c>
      <c r="C123" s="25" t="s">
        <v>478</v>
      </c>
      <c r="D123" s="12">
        <v>5.3</v>
      </c>
      <c r="E123" s="14">
        <v>0.3</v>
      </c>
      <c r="F123" s="7">
        <f t="shared" si="99"/>
        <v>17.666666666666668</v>
      </c>
      <c r="G123" s="7">
        <f t="shared" si="100"/>
        <v>5</v>
      </c>
      <c r="H123" s="16">
        <f t="shared" si="101"/>
        <v>5.6</v>
      </c>
      <c r="I123" s="11">
        <f>IFERROR(F123/SQRT(F123^2+W123), "X")</f>
        <v>0.41240453514173858</v>
      </c>
      <c r="J123" s="39">
        <f>IFERROR(SQRT((1-I123^2)/W123), "X")</f>
        <v>2.3343652932551237E-2</v>
      </c>
      <c r="K123" s="39">
        <f t="shared" si="102"/>
        <v>42.838196870446261</v>
      </c>
      <c r="L123" s="39">
        <f t="shared" si="103"/>
        <v>0.38906088220918733</v>
      </c>
      <c r="M123" s="39">
        <f t="shared" si="104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92"/>
        <v>1523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1">
        <v>0</v>
      </c>
      <c r="AJ123" s="9">
        <v>1</v>
      </c>
      <c r="AK123" s="9">
        <v>0</v>
      </c>
      <c r="AL123" s="31">
        <v>0</v>
      </c>
      <c r="AM123" s="21">
        <v>2008</v>
      </c>
      <c r="AN123" s="23"/>
      <c r="AO123" s="39" t="s">
        <v>431</v>
      </c>
      <c r="AP123" s="39" t="s">
        <v>431</v>
      </c>
      <c r="AQ123" s="39" t="s">
        <v>431</v>
      </c>
      <c r="AR123" s="59" t="s">
        <v>431</v>
      </c>
      <c r="AS123" s="39" t="s">
        <v>431</v>
      </c>
      <c r="AT123" s="59" t="s">
        <v>431</v>
      </c>
      <c r="AU123" s="57" t="s">
        <v>431</v>
      </c>
      <c r="AV123" s="18" t="s">
        <v>431</v>
      </c>
      <c r="AW123">
        <v>0</v>
      </c>
      <c r="AX123" s="54">
        <v>1</v>
      </c>
      <c r="AY123" t="s">
        <v>431</v>
      </c>
      <c r="AZ123" s="54" t="s">
        <v>431</v>
      </c>
      <c r="BB123" s="18"/>
      <c r="BC123">
        <f t="shared" si="105"/>
        <v>0.27</v>
      </c>
      <c r="BD123" s="18">
        <v>0.73</v>
      </c>
      <c r="BE123" s="18" t="s">
        <v>149</v>
      </c>
      <c r="BL123" s="18"/>
      <c r="BO123" s="18"/>
      <c r="BR123" s="25">
        <v>34.741</v>
      </c>
      <c r="BS123">
        <v>1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 s="18">
        <v>0</v>
      </c>
      <c r="CA123">
        <v>0</v>
      </c>
      <c r="CB123">
        <v>0</v>
      </c>
      <c r="CC123">
        <v>1</v>
      </c>
      <c r="CD123" s="18">
        <v>0</v>
      </c>
      <c r="CE123">
        <v>0</v>
      </c>
      <c r="CF123">
        <v>0</v>
      </c>
      <c r="CG123">
        <v>0</v>
      </c>
      <c r="CH123">
        <v>0</v>
      </c>
      <c r="CI123" s="18">
        <v>0</v>
      </c>
      <c r="CJ123">
        <v>1</v>
      </c>
      <c r="CK123">
        <v>1</v>
      </c>
      <c r="CL123">
        <v>1</v>
      </c>
      <c r="CM123">
        <v>1</v>
      </c>
      <c r="CN123">
        <v>0</v>
      </c>
      <c r="CO123">
        <v>0</v>
      </c>
      <c r="CP123">
        <v>1</v>
      </c>
      <c r="CQ123">
        <v>0</v>
      </c>
      <c r="CR123">
        <v>0</v>
      </c>
      <c r="CS123">
        <v>1</v>
      </c>
      <c r="CT123" s="18">
        <v>0</v>
      </c>
      <c r="CZ123" s="43" t="s">
        <v>397</v>
      </c>
    </row>
    <row r="124" spans="1:104" x14ac:dyDescent="0.25">
      <c r="A124">
        <v>123</v>
      </c>
      <c r="B124">
        <v>12</v>
      </c>
      <c r="C124" s="25" t="s">
        <v>478</v>
      </c>
      <c r="D124" s="12">
        <v>-4.3</v>
      </c>
      <c r="E124" s="14">
        <v>3.6</v>
      </c>
      <c r="F124" s="7">
        <f t="shared" si="99"/>
        <v>-1.1944444444444444</v>
      </c>
      <c r="G124" s="7">
        <f t="shared" si="100"/>
        <v>-7.9</v>
      </c>
      <c r="H124" s="16">
        <f t="shared" si="101"/>
        <v>-0.69999999999999973</v>
      </c>
      <c r="I124" s="11">
        <f>IFERROR(F124/SQRT(F124^2+W124), "X")</f>
        <v>-1.7633318655114288E-2</v>
      </c>
      <c r="J124" s="39">
        <f>IFERROR(SQRT((1-I124^2)/W124), "X")</f>
        <v>1.476277840893289E-2</v>
      </c>
      <c r="K124" s="39">
        <f t="shared" si="102"/>
        <v>67.737926581279893</v>
      </c>
      <c r="L124" s="39">
        <f t="shared" si="103"/>
        <v>-3.2396097064047176E-2</v>
      </c>
      <c r="M124" s="39">
        <f t="shared" si="104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92"/>
        <v>4587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1">
        <v>0</v>
      </c>
      <c r="AJ124" s="9">
        <v>1</v>
      </c>
      <c r="AK124" s="9">
        <v>0</v>
      </c>
      <c r="AL124" s="31">
        <v>0</v>
      </c>
      <c r="AM124" s="21">
        <v>2008</v>
      </c>
      <c r="AN124" s="23"/>
      <c r="AO124" s="39" t="s">
        <v>431</v>
      </c>
      <c r="AP124" s="39" t="s">
        <v>431</v>
      </c>
      <c r="AQ124" s="39" t="s">
        <v>431</v>
      </c>
      <c r="AR124" s="59" t="s">
        <v>431</v>
      </c>
      <c r="AS124" s="39" t="s">
        <v>431</v>
      </c>
      <c r="AT124" s="59" t="s">
        <v>431</v>
      </c>
      <c r="AU124" s="57" t="s">
        <v>431</v>
      </c>
      <c r="AV124" s="18" t="s">
        <v>431</v>
      </c>
      <c r="AW124">
        <f>1-AX124</f>
        <v>0.66700000000000004</v>
      </c>
      <c r="AX124" s="54">
        <v>0.33300000000000002</v>
      </c>
      <c r="AY124" t="s">
        <v>431</v>
      </c>
      <c r="AZ124" s="54" t="s">
        <v>431</v>
      </c>
      <c r="BB124" s="18"/>
      <c r="BC124">
        <f t="shared" si="105"/>
        <v>0.32399999999999995</v>
      </c>
      <c r="BD124" s="18">
        <v>0.67600000000000005</v>
      </c>
      <c r="BE124" s="18" t="s">
        <v>149</v>
      </c>
      <c r="BL124" s="18"/>
      <c r="BO124" s="18"/>
      <c r="BR124" s="25">
        <v>35.192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 s="18">
        <v>1</v>
      </c>
      <c r="CA124">
        <v>0</v>
      </c>
      <c r="CB124">
        <v>1</v>
      </c>
      <c r="CC124">
        <v>0</v>
      </c>
      <c r="CD124" s="18">
        <v>0</v>
      </c>
      <c r="CE124">
        <v>0</v>
      </c>
      <c r="CF124">
        <v>0</v>
      </c>
      <c r="CG124">
        <v>0</v>
      </c>
      <c r="CH124">
        <v>0</v>
      </c>
      <c r="CI124" s="18">
        <v>1</v>
      </c>
      <c r="CJ124">
        <v>1</v>
      </c>
      <c r="CK124">
        <v>1</v>
      </c>
      <c r="CL124">
        <v>1</v>
      </c>
      <c r="CM124">
        <v>1</v>
      </c>
      <c r="CN124">
        <v>0</v>
      </c>
      <c r="CO124">
        <v>0</v>
      </c>
      <c r="CP124">
        <v>1</v>
      </c>
      <c r="CQ124">
        <v>0</v>
      </c>
      <c r="CR124">
        <v>0</v>
      </c>
      <c r="CS124">
        <v>1</v>
      </c>
      <c r="CT124" s="18">
        <v>0</v>
      </c>
      <c r="CZ124" s="43" t="s">
        <v>397</v>
      </c>
    </row>
    <row r="125" spans="1:104" x14ac:dyDescent="0.25">
      <c r="A125">
        <v>124</v>
      </c>
      <c r="B125">
        <v>12</v>
      </c>
      <c r="C125" s="25" t="s">
        <v>478</v>
      </c>
      <c r="D125" s="12">
        <v>-19.5</v>
      </c>
      <c r="E125" s="14">
        <v>12.6</v>
      </c>
      <c r="F125" s="7">
        <f t="shared" si="99"/>
        <v>-1.5476190476190477</v>
      </c>
      <c r="G125" s="7">
        <f t="shared" si="100"/>
        <v>-32.1</v>
      </c>
      <c r="H125" s="16">
        <f t="shared" si="101"/>
        <v>-6.9</v>
      </c>
      <c r="I125" s="11">
        <f>IFERROR(F125/SQRT(F125^2+W125), "X")</f>
        <v>-2.7979907931522052E-2</v>
      </c>
      <c r="J125" s="39">
        <f>IFERROR(SQRT((1-I125^2)/W125), "X")</f>
        <v>1.8079325124983479E-2</v>
      </c>
      <c r="K125" s="39">
        <f t="shared" si="102"/>
        <v>55.311799145539943</v>
      </c>
      <c r="L125" s="39">
        <f t="shared" si="103"/>
        <v>-4.6059233056505527E-2</v>
      </c>
      <c r="M125" s="39">
        <f t="shared" si="104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92"/>
        <v>3057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1">
        <v>0</v>
      </c>
      <c r="AJ125" s="9">
        <v>1</v>
      </c>
      <c r="AK125" s="9">
        <v>0</v>
      </c>
      <c r="AL125" s="31">
        <v>0</v>
      </c>
      <c r="AM125" s="21">
        <v>2008</v>
      </c>
      <c r="AN125" s="23"/>
      <c r="AO125" s="39" t="s">
        <v>431</v>
      </c>
      <c r="AP125" s="39" t="s">
        <v>431</v>
      </c>
      <c r="AQ125" s="39" t="s">
        <v>431</v>
      </c>
      <c r="AR125" s="59" t="s">
        <v>431</v>
      </c>
      <c r="AS125" s="39" t="s">
        <v>431</v>
      </c>
      <c r="AT125" s="59" t="s">
        <v>431</v>
      </c>
      <c r="AU125" s="57" t="s">
        <v>431</v>
      </c>
      <c r="AV125" s="18" t="s">
        <v>431</v>
      </c>
      <c r="AW125">
        <v>1</v>
      </c>
      <c r="AX125" s="54">
        <v>0</v>
      </c>
      <c r="AY125" t="s">
        <v>431</v>
      </c>
      <c r="AZ125" s="54" t="s">
        <v>431</v>
      </c>
      <c r="BB125" s="18"/>
      <c r="BC125">
        <f t="shared" si="105"/>
        <v>0.35099999999999998</v>
      </c>
      <c r="BD125" s="18">
        <v>0.64900000000000002</v>
      </c>
      <c r="BE125" s="18" t="s">
        <v>149</v>
      </c>
      <c r="BL125" s="18"/>
      <c r="BO125" s="18"/>
      <c r="BR125" s="25">
        <v>35.417000000000002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 s="18">
        <v>1</v>
      </c>
      <c r="CA125">
        <v>0</v>
      </c>
      <c r="CB125">
        <v>1</v>
      </c>
      <c r="CC125">
        <v>0</v>
      </c>
      <c r="CD125" s="18">
        <v>0</v>
      </c>
      <c r="CE125">
        <v>0</v>
      </c>
      <c r="CF125">
        <v>0</v>
      </c>
      <c r="CG125">
        <v>0</v>
      </c>
      <c r="CH125">
        <v>0</v>
      </c>
      <c r="CI125" s="18">
        <v>1</v>
      </c>
      <c r="CJ125">
        <v>1</v>
      </c>
      <c r="CK125">
        <v>1</v>
      </c>
      <c r="CL125">
        <v>1</v>
      </c>
      <c r="CM125">
        <v>1</v>
      </c>
      <c r="CN125">
        <v>0</v>
      </c>
      <c r="CO125">
        <v>0</v>
      </c>
      <c r="CP125">
        <v>1</v>
      </c>
      <c r="CQ125">
        <v>0</v>
      </c>
      <c r="CR125">
        <v>0</v>
      </c>
      <c r="CS125">
        <v>1</v>
      </c>
      <c r="CT125" s="18">
        <v>0</v>
      </c>
      <c r="CZ125" s="43" t="s">
        <v>397</v>
      </c>
    </row>
    <row r="126" spans="1:104" x14ac:dyDescent="0.25">
      <c r="A126">
        <v>125</v>
      </c>
      <c r="B126">
        <v>12</v>
      </c>
      <c r="C126" s="25" t="s">
        <v>478</v>
      </c>
      <c r="D126" s="12">
        <v>6.4</v>
      </c>
      <c r="E126" s="14">
        <v>2.6</v>
      </c>
      <c r="F126" s="7">
        <f t="shared" si="99"/>
        <v>2.4615384615384617</v>
      </c>
      <c r="G126" s="7">
        <f t="shared" si="100"/>
        <v>3.8000000000000003</v>
      </c>
      <c r="H126" s="16">
        <f t="shared" si="101"/>
        <v>9</v>
      </c>
      <c r="I126" s="11">
        <f>IFERROR(F126/SQRT(F126^2+W126), "X")</f>
        <v>6.2949818167269231E-2</v>
      </c>
      <c r="J126" s="39">
        <f>IFERROR(SQRT((1-I126^2)/W126), "X")</f>
        <v>2.5573363630453125E-2</v>
      </c>
      <c r="K126" s="39">
        <f t="shared" si="102"/>
        <v>39.103186207745694</v>
      </c>
      <c r="L126" s="39">
        <f t="shared" si="103"/>
        <v>3.7376454536816109E-2</v>
      </c>
      <c r="M126" s="39">
        <f t="shared" si="104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92"/>
        <v>1523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1">
        <v>0</v>
      </c>
      <c r="AJ126" s="9">
        <v>1</v>
      </c>
      <c r="AK126" s="9">
        <v>0</v>
      </c>
      <c r="AL126" s="31">
        <v>0</v>
      </c>
      <c r="AM126" s="21">
        <v>2008</v>
      </c>
      <c r="AN126" s="23"/>
      <c r="AO126" s="39" t="s">
        <v>431</v>
      </c>
      <c r="AP126" s="39" t="s">
        <v>431</v>
      </c>
      <c r="AQ126" s="39" t="s">
        <v>431</v>
      </c>
      <c r="AR126" s="59" t="s">
        <v>431</v>
      </c>
      <c r="AS126" s="39" t="s">
        <v>431</v>
      </c>
      <c r="AT126" s="59" t="s">
        <v>431</v>
      </c>
      <c r="AU126" s="57" t="s">
        <v>431</v>
      </c>
      <c r="AV126" s="18" t="s">
        <v>431</v>
      </c>
      <c r="AW126">
        <v>0</v>
      </c>
      <c r="AX126" s="54">
        <v>1</v>
      </c>
      <c r="AY126" t="s">
        <v>431</v>
      </c>
      <c r="AZ126" s="54" t="s">
        <v>431</v>
      </c>
      <c r="BB126" s="18"/>
      <c r="BC126">
        <f t="shared" si="105"/>
        <v>0.27</v>
      </c>
      <c r="BD126" s="18">
        <v>0.73</v>
      </c>
      <c r="BE126" s="18" t="s">
        <v>149</v>
      </c>
      <c r="BL126" s="18"/>
      <c r="BO126" s="18"/>
      <c r="BR126" s="25">
        <v>34.741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 s="18">
        <v>1</v>
      </c>
      <c r="CA126">
        <v>0</v>
      </c>
      <c r="CB126">
        <v>1</v>
      </c>
      <c r="CC126">
        <v>0</v>
      </c>
      <c r="CD126" s="18">
        <v>0</v>
      </c>
      <c r="CE126">
        <v>0</v>
      </c>
      <c r="CF126">
        <v>0</v>
      </c>
      <c r="CG126">
        <v>0</v>
      </c>
      <c r="CH126">
        <v>0</v>
      </c>
      <c r="CI126" s="18">
        <v>1</v>
      </c>
      <c r="CJ126">
        <v>1</v>
      </c>
      <c r="CK126">
        <v>1</v>
      </c>
      <c r="CL126">
        <v>1</v>
      </c>
      <c r="CM126">
        <v>1</v>
      </c>
      <c r="CN126">
        <v>0</v>
      </c>
      <c r="CO126">
        <v>0</v>
      </c>
      <c r="CP126">
        <v>1</v>
      </c>
      <c r="CQ126">
        <v>0</v>
      </c>
      <c r="CR126">
        <v>0</v>
      </c>
      <c r="CS126">
        <v>1</v>
      </c>
      <c r="CT126" s="18">
        <v>0</v>
      </c>
      <c r="CZ126" s="43" t="s">
        <v>397</v>
      </c>
    </row>
    <row r="127" spans="1:104" x14ac:dyDescent="0.25">
      <c r="A127">
        <v>126</v>
      </c>
      <c r="B127">
        <v>12</v>
      </c>
      <c r="C127" s="25" t="s">
        <v>478</v>
      </c>
      <c r="D127" s="12">
        <v>6.2</v>
      </c>
      <c r="E127" s="14">
        <v>5</v>
      </c>
      <c r="F127" s="7">
        <f t="shared" si="99"/>
        <v>1.24</v>
      </c>
      <c r="G127" s="7">
        <f t="shared" si="100"/>
        <v>1.2000000000000002</v>
      </c>
      <c r="H127" s="16">
        <f t="shared" si="101"/>
        <v>11.2</v>
      </c>
      <c r="I127" s="11">
        <f>IFERROR(F127/SQRT(F127^2+W127), "X")</f>
        <v>1.8305624004556733E-2</v>
      </c>
      <c r="J127" s="39">
        <f>IFERROR(SQRT((1-I127^2)/W127), "X")</f>
        <v>1.4762600003674785E-2</v>
      </c>
      <c r="K127" s="39">
        <f t="shared" si="102"/>
        <v>67.738745190621884</v>
      </c>
      <c r="L127" s="39">
        <f t="shared" si="103"/>
        <v>3.5430240008819478E-3</v>
      </c>
      <c r="M127" s="39">
        <f t="shared" si="104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92"/>
        <v>4587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1">
        <v>0</v>
      </c>
      <c r="AJ127" s="9">
        <v>1</v>
      </c>
      <c r="AK127" s="9">
        <v>0</v>
      </c>
      <c r="AL127" s="31">
        <v>0</v>
      </c>
      <c r="AM127" s="21">
        <v>2008</v>
      </c>
      <c r="AN127" s="23"/>
      <c r="AO127" s="39" t="s">
        <v>431</v>
      </c>
      <c r="AP127" s="39" t="s">
        <v>431</v>
      </c>
      <c r="AQ127" s="39" t="s">
        <v>431</v>
      </c>
      <c r="AR127" s="59" t="s">
        <v>431</v>
      </c>
      <c r="AS127" s="39" t="s">
        <v>431</v>
      </c>
      <c r="AT127" s="59" t="s">
        <v>431</v>
      </c>
      <c r="AU127" s="57" t="s">
        <v>431</v>
      </c>
      <c r="AV127" s="18" t="s">
        <v>431</v>
      </c>
      <c r="AW127">
        <f>1-AX127</f>
        <v>0.66700000000000004</v>
      </c>
      <c r="AX127" s="54">
        <v>0.33300000000000002</v>
      </c>
      <c r="AY127" t="s">
        <v>431</v>
      </c>
      <c r="AZ127" s="54" t="s">
        <v>431</v>
      </c>
      <c r="BB127" s="18"/>
      <c r="BC127">
        <f t="shared" si="105"/>
        <v>0.32399999999999995</v>
      </c>
      <c r="BD127" s="18">
        <v>0.67600000000000005</v>
      </c>
      <c r="BE127" s="18" t="s">
        <v>149</v>
      </c>
      <c r="BL127" s="18"/>
      <c r="BO127" s="18"/>
      <c r="BR127" s="25">
        <v>35.192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 s="18">
        <v>1</v>
      </c>
      <c r="CA127">
        <v>0</v>
      </c>
      <c r="CB127">
        <v>1</v>
      </c>
      <c r="CC127">
        <v>0</v>
      </c>
      <c r="CD127" s="18">
        <v>0</v>
      </c>
      <c r="CE127">
        <v>0</v>
      </c>
      <c r="CF127">
        <v>0</v>
      </c>
      <c r="CG127">
        <v>0</v>
      </c>
      <c r="CH127">
        <v>0</v>
      </c>
      <c r="CI127" s="18">
        <v>1</v>
      </c>
      <c r="CJ127">
        <v>1</v>
      </c>
      <c r="CK127">
        <v>1</v>
      </c>
      <c r="CL127">
        <v>1</v>
      </c>
      <c r="CM127">
        <v>1</v>
      </c>
      <c r="CN127">
        <v>0</v>
      </c>
      <c r="CO127">
        <v>0</v>
      </c>
      <c r="CP127">
        <v>1</v>
      </c>
      <c r="CQ127">
        <v>0</v>
      </c>
      <c r="CR127">
        <v>0</v>
      </c>
      <c r="CS127">
        <v>1</v>
      </c>
      <c r="CT127" s="18">
        <v>1</v>
      </c>
      <c r="CZ127" s="43" t="s">
        <v>397</v>
      </c>
    </row>
    <row r="128" spans="1:104" x14ac:dyDescent="0.25">
      <c r="A128">
        <v>127</v>
      </c>
      <c r="B128">
        <v>12</v>
      </c>
      <c r="C128" s="25" t="s">
        <v>478</v>
      </c>
      <c r="D128" s="12">
        <v>22.1</v>
      </c>
      <c r="E128" s="14">
        <v>17.7</v>
      </c>
      <c r="F128" s="7">
        <f t="shared" si="99"/>
        <v>1.2485875706214691</v>
      </c>
      <c r="G128" s="7">
        <f t="shared" si="100"/>
        <v>4.4000000000000021</v>
      </c>
      <c r="H128" s="16">
        <f t="shared" si="101"/>
        <v>39.799999999999997</v>
      </c>
      <c r="I128" s="11">
        <f>IFERROR(F128/SQRT(F128^2+W128), "X")</f>
        <v>2.257670603186834E-2</v>
      </c>
      <c r="J128" s="39">
        <f>IFERROR(SQRT((1-I128^2)/W128), "X")</f>
        <v>1.8081796233668308E-2</v>
      </c>
      <c r="K128" s="39">
        <f t="shared" si="102"/>
        <v>55.304240080860986</v>
      </c>
      <c r="L128" s="39">
        <f t="shared" si="103"/>
        <v>4.4949097982000322E-3</v>
      </c>
      <c r="M128" s="39">
        <f t="shared" si="104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92"/>
        <v>3057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1">
        <v>0</v>
      </c>
      <c r="AJ128" s="9">
        <v>1</v>
      </c>
      <c r="AK128" s="9">
        <v>0</v>
      </c>
      <c r="AL128" s="31">
        <v>0</v>
      </c>
      <c r="AM128" s="21">
        <v>2008</v>
      </c>
      <c r="AN128" s="23"/>
      <c r="AO128" s="39" t="s">
        <v>431</v>
      </c>
      <c r="AP128" s="39" t="s">
        <v>431</v>
      </c>
      <c r="AQ128" s="39" t="s">
        <v>431</v>
      </c>
      <c r="AR128" s="59" t="s">
        <v>431</v>
      </c>
      <c r="AS128" s="39" t="s">
        <v>431</v>
      </c>
      <c r="AT128" s="59" t="s">
        <v>431</v>
      </c>
      <c r="AU128" s="57" t="s">
        <v>431</v>
      </c>
      <c r="AV128" s="18" t="s">
        <v>431</v>
      </c>
      <c r="AW128">
        <v>1</v>
      </c>
      <c r="AX128" s="54">
        <v>0</v>
      </c>
      <c r="AY128" t="s">
        <v>431</v>
      </c>
      <c r="AZ128" s="54" t="s">
        <v>431</v>
      </c>
      <c r="BB128" s="18"/>
      <c r="BC128">
        <f t="shared" si="105"/>
        <v>0.35099999999999998</v>
      </c>
      <c r="BD128" s="18">
        <v>0.64900000000000002</v>
      </c>
      <c r="BE128" s="18" t="s">
        <v>149</v>
      </c>
      <c r="BL128" s="18"/>
      <c r="BO128" s="18"/>
      <c r="BR128" s="25">
        <v>35.417000000000002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 s="18">
        <v>1</v>
      </c>
      <c r="CA128">
        <v>0</v>
      </c>
      <c r="CB128">
        <v>1</v>
      </c>
      <c r="CC128">
        <v>0</v>
      </c>
      <c r="CD128" s="18">
        <v>0</v>
      </c>
      <c r="CE128">
        <v>0</v>
      </c>
      <c r="CF128">
        <v>0</v>
      </c>
      <c r="CG128">
        <v>0</v>
      </c>
      <c r="CH128">
        <v>0</v>
      </c>
      <c r="CI128" s="18">
        <v>1</v>
      </c>
      <c r="CJ128">
        <v>1</v>
      </c>
      <c r="CK128">
        <v>1</v>
      </c>
      <c r="CL128">
        <v>1</v>
      </c>
      <c r="CM128">
        <v>1</v>
      </c>
      <c r="CN128">
        <v>0</v>
      </c>
      <c r="CO128">
        <v>0</v>
      </c>
      <c r="CP128">
        <v>1</v>
      </c>
      <c r="CQ128">
        <v>0</v>
      </c>
      <c r="CR128">
        <v>0</v>
      </c>
      <c r="CS128">
        <v>1</v>
      </c>
      <c r="CT128" s="18">
        <v>1</v>
      </c>
      <c r="CZ128" s="43" t="s">
        <v>397</v>
      </c>
    </row>
    <row r="129" spans="1:104" x14ac:dyDescent="0.25">
      <c r="A129">
        <v>128</v>
      </c>
      <c r="B129">
        <v>12</v>
      </c>
      <c r="C129" s="25" t="s">
        <v>478</v>
      </c>
      <c r="D129" s="12">
        <v>-6.4</v>
      </c>
      <c r="E129" s="14">
        <v>6.5</v>
      </c>
      <c r="F129" s="7">
        <f t="shared" si="99"/>
        <v>-0.98461538461538467</v>
      </c>
      <c r="G129" s="7">
        <f t="shared" si="100"/>
        <v>-12.9</v>
      </c>
      <c r="H129" s="16">
        <f t="shared" si="101"/>
        <v>9.9999999999999645E-2</v>
      </c>
      <c r="I129" s="11">
        <f>IFERROR(F129/SQRT(F129^2+W129), "X")</f>
        <v>-2.5221939773177167E-2</v>
      </c>
      <c r="J129" s="39">
        <f>IFERROR(SQRT((1-I129^2)/W129), "X")</f>
        <v>2.5616032582133057E-2</v>
      </c>
      <c r="K129" s="39">
        <f t="shared" si="102"/>
        <v>39.038051532519155</v>
      </c>
      <c r="L129" s="39">
        <f t="shared" si="103"/>
        <v>-5.0837972355310221E-2</v>
      </c>
      <c r="M129" s="39">
        <f t="shared" si="104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92"/>
        <v>1523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1">
        <v>0</v>
      </c>
      <c r="AJ129" s="9">
        <v>1</v>
      </c>
      <c r="AK129" s="9">
        <v>0</v>
      </c>
      <c r="AL129" s="31">
        <v>0</v>
      </c>
      <c r="AM129" s="21">
        <v>2008</v>
      </c>
      <c r="AN129" s="23"/>
      <c r="AO129" s="39" t="s">
        <v>431</v>
      </c>
      <c r="AP129" s="39" t="s">
        <v>431</v>
      </c>
      <c r="AQ129" s="39" t="s">
        <v>431</v>
      </c>
      <c r="AR129" s="59" t="s">
        <v>431</v>
      </c>
      <c r="AS129" s="39" t="s">
        <v>431</v>
      </c>
      <c r="AT129" s="59" t="s">
        <v>431</v>
      </c>
      <c r="AU129" s="57" t="s">
        <v>431</v>
      </c>
      <c r="AV129" s="18" t="s">
        <v>431</v>
      </c>
      <c r="AW129">
        <v>0</v>
      </c>
      <c r="AX129" s="54">
        <v>1</v>
      </c>
      <c r="AY129" t="s">
        <v>431</v>
      </c>
      <c r="AZ129" s="54" t="s">
        <v>431</v>
      </c>
      <c r="BB129" s="18"/>
      <c r="BC129">
        <f t="shared" si="105"/>
        <v>0.27</v>
      </c>
      <c r="BD129" s="18">
        <v>0.73</v>
      </c>
      <c r="BE129" s="18" t="s">
        <v>149</v>
      </c>
      <c r="BL129" s="18"/>
      <c r="BO129" s="18"/>
      <c r="BR129" s="25">
        <v>34.741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 s="18">
        <v>1</v>
      </c>
      <c r="CA129">
        <v>0</v>
      </c>
      <c r="CB129">
        <v>1</v>
      </c>
      <c r="CC129">
        <v>0</v>
      </c>
      <c r="CD129" s="18">
        <v>0</v>
      </c>
      <c r="CE129">
        <v>0</v>
      </c>
      <c r="CF129">
        <v>0</v>
      </c>
      <c r="CG129">
        <v>0</v>
      </c>
      <c r="CH129">
        <v>0</v>
      </c>
      <c r="CI129" s="18">
        <v>1</v>
      </c>
      <c r="CJ129">
        <v>1</v>
      </c>
      <c r="CK129">
        <v>1</v>
      </c>
      <c r="CL129">
        <v>1</v>
      </c>
      <c r="CM129">
        <v>1</v>
      </c>
      <c r="CN129">
        <v>0</v>
      </c>
      <c r="CO129">
        <v>0</v>
      </c>
      <c r="CP129">
        <v>1</v>
      </c>
      <c r="CQ129">
        <v>0</v>
      </c>
      <c r="CR129">
        <v>0</v>
      </c>
      <c r="CS129">
        <v>1</v>
      </c>
      <c r="CT129" s="18">
        <v>1</v>
      </c>
      <c r="CZ129" s="43" t="s">
        <v>397</v>
      </c>
    </row>
    <row r="130" spans="1:104" x14ac:dyDescent="0.25">
      <c r="A130">
        <v>129</v>
      </c>
      <c r="B130">
        <v>12</v>
      </c>
      <c r="C130" s="25" t="s">
        <v>478</v>
      </c>
      <c r="D130" s="12">
        <v>6.9</v>
      </c>
      <c r="E130" s="14">
        <v>0.4</v>
      </c>
      <c r="F130" s="7">
        <f t="shared" si="99"/>
        <v>17.25</v>
      </c>
      <c r="G130" s="7">
        <f t="shared" si="100"/>
        <v>6.5</v>
      </c>
      <c r="H130" s="16">
        <f t="shared" si="101"/>
        <v>7.3000000000000007</v>
      </c>
      <c r="I130" s="11">
        <f>IFERROR(F130/SQRT(F130^2+W130), "X")</f>
        <v>0.24681767895018253</v>
      </c>
      <c r="J130" s="39">
        <f>IFERROR(SQRT((1-I130^2)/W130), "X")</f>
        <v>1.4308271243488843E-2</v>
      </c>
      <c r="K130" s="39">
        <f t="shared" si="102"/>
        <v>69.889645155773977</v>
      </c>
      <c r="L130" s="39">
        <f t="shared" si="103"/>
        <v>0.23250940770669368</v>
      </c>
      <c r="M130" s="39">
        <f t="shared" si="104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92"/>
        <v>4587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1">
        <v>0</v>
      </c>
      <c r="AJ130" s="9">
        <v>1</v>
      </c>
      <c r="AK130" s="9">
        <v>0</v>
      </c>
      <c r="AL130" s="31">
        <v>0</v>
      </c>
      <c r="AM130" s="21">
        <v>2008</v>
      </c>
      <c r="AN130" s="23"/>
      <c r="AO130" s="39" t="s">
        <v>431</v>
      </c>
      <c r="AP130" s="39" t="s">
        <v>431</v>
      </c>
      <c r="AQ130" s="39" t="s">
        <v>431</v>
      </c>
      <c r="AR130" s="59" t="s">
        <v>431</v>
      </c>
      <c r="AS130" s="39" t="s">
        <v>431</v>
      </c>
      <c r="AT130" s="59" t="s">
        <v>431</v>
      </c>
      <c r="AU130" s="57" t="s">
        <v>431</v>
      </c>
      <c r="AV130" s="18" t="s">
        <v>431</v>
      </c>
      <c r="AW130">
        <f>1-AX130</f>
        <v>0.66700000000000004</v>
      </c>
      <c r="AX130" s="54">
        <v>0.33300000000000002</v>
      </c>
      <c r="AY130" t="s">
        <v>431</v>
      </c>
      <c r="AZ130" s="54" t="s">
        <v>431</v>
      </c>
      <c r="BB130" s="18"/>
      <c r="BC130">
        <f t="shared" si="105"/>
        <v>0.32399999999999995</v>
      </c>
      <c r="BD130" s="18">
        <v>0.67600000000000005</v>
      </c>
      <c r="BE130" s="18" t="s">
        <v>149</v>
      </c>
      <c r="BL130" s="18"/>
      <c r="BO130" s="18"/>
      <c r="BR130" s="25">
        <v>35.192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 s="18">
        <v>1</v>
      </c>
      <c r="CA130">
        <v>0</v>
      </c>
      <c r="CB130">
        <v>1</v>
      </c>
      <c r="CC130">
        <v>0</v>
      </c>
      <c r="CD130" s="18">
        <v>0</v>
      </c>
      <c r="CE130">
        <v>1</v>
      </c>
      <c r="CF130">
        <v>0</v>
      </c>
      <c r="CG130">
        <v>0</v>
      </c>
      <c r="CH130">
        <v>0</v>
      </c>
      <c r="CI130" s="18">
        <v>0</v>
      </c>
      <c r="CJ130">
        <v>1</v>
      </c>
      <c r="CK130">
        <v>1</v>
      </c>
      <c r="CL130">
        <v>1</v>
      </c>
      <c r="CM130">
        <v>1</v>
      </c>
      <c r="CN130">
        <v>0</v>
      </c>
      <c r="CO130">
        <v>0</v>
      </c>
      <c r="CP130">
        <v>1</v>
      </c>
      <c r="CQ130">
        <v>0</v>
      </c>
      <c r="CR130">
        <v>0</v>
      </c>
      <c r="CS130">
        <v>1</v>
      </c>
      <c r="CT130" s="18">
        <v>0</v>
      </c>
      <c r="CZ130" s="43" t="s">
        <v>397</v>
      </c>
    </row>
    <row r="131" spans="1:104" x14ac:dyDescent="0.25">
      <c r="A131">
        <v>130</v>
      </c>
      <c r="B131">
        <v>12</v>
      </c>
      <c r="C131" s="25" t="s">
        <v>478</v>
      </c>
      <c r="D131" s="12">
        <v>6.6</v>
      </c>
      <c r="E131" s="14">
        <v>0.5</v>
      </c>
      <c r="F131" s="7">
        <f t="shared" si="99"/>
        <v>13.2</v>
      </c>
      <c r="G131" s="7">
        <f t="shared" si="100"/>
        <v>6.1</v>
      </c>
      <c r="H131" s="16">
        <f t="shared" si="101"/>
        <v>7.1</v>
      </c>
      <c r="I131" s="11">
        <f>IFERROR(F131/SQRT(F131^2+W131), "X")</f>
        <v>0.23221449381289103</v>
      </c>
      <c r="J131" s="39">
        <f>IFERROR(SQRT((1-I131^2)/W131), "X")</f>
        <v>1.7592007107037198E-2</v>
      </c>
      <c r="K131" s="39">
        <f t="shared" si="102"/>
        <v>56.843997044542888</v>
      </c>
      <c r="L131" s="39">
        <f t="shared" si="103"/>
        <v>0.21462248670585382</v>
      </c>
      <c r="M131" s="39">
        <f t="shared" si="104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92"/>
        <v>3057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1">
        <v>0</v>
      </c>
      <c r="AJ131" s="9">
        <v>1</v>
      </c>
      <c r="AK131" s="9">
        <v>0</v>
      </c>
      <c r="AL131" s="31">
        <v>0</v>
      </c>
      <c r="AM131" s="21">
        <v>2008</v>
      </c>
      <c r="AN131" s="23"/>
      <c r="AO131" s="39" t="s">
        <v>431</v>
      </c>
      <c r="AP131" s="39" t="s">
        <v>431</v>
      </c>
      <c r="AQ131" s="39" t="s">
        <v>431</v>
      </c>
      <c r="AR131" s="59" t="s">
        <v>431</v>
      </c>
      <c r="AS131" s="39" t="s">
        <v>431</v>
      </c>
      <c r="AT131" s="59" t="s">
        <v>431</v>
      </c>
      <c r="AU131" s="57" t="s">
        <v>431</v>
      </c>
      <c r="AV131" s="18" t="s">
        <v>431</v>
      </c>
      <c r="AW131">
        <v>1</v>
      </c>
      <c r="AX131" s="54">
        <v>0</v>
      </c>
      <c r="AY131" t="s">
        <v>431</v>
      </c>
      <c r="AZ131" s="54" t="s">
        <v>431</v>
      </c>
      <c r="BB131" s="18"/>
      <c r="BC131">
        <f t="shared" si="105"/>
        <v>0.35099999999999998</v>
      </c>
      <c r="BD131" s="18">
        <v>0.64900000000000002</v>
      </c>
      <c r="BE131" s="18" t="s">
        <v>149</v>
      </c>
      <c r="BL131" s="18"/>
      <c r="BO131" s="18"/>
      <c r="BR131" s="25">
        <v>35.417000000000002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 s="18">
        <v>1</v>
      </c>
      <c r="CA131">
        <v>0</v>
      </c>
      <c r="CB131">
        <v>1</v>
      </c>
      <c r="CC131">
        <v>0</v>
      </c>
      <c r="CD131" s="18">
        <v>0</v>
      </c>
      <c r="CE131">
        <v>1</v>
      </c>
      <c r="CF131">
        <v>0</v>
      </c>
      <c r="CG131">
        <v>0</v>
      </c>
      <c r="CH131">
        <v>0</v>
      </c>
      <c r="CI131" s="18">
        <v>0</v>
      </c>
      <c r="CJ131">
        <v>1</v>
      </c>
      <c r="CK131">
        <v>1</v>
      </c>
      <c r="CL131">
        <v>1</v>
      </c>
      <c r="CM131">
        <v>1</v>
      </c>
      <c r="CN131">
        <v>0</v>
      </c>
      <c r="CO131">
        <v>0</v>
      </c>
      <c r="CP131">
        <v>1</v>
      </c>
      <c r="CQ131">
        <v>0</v>
      </c>
      <c r="CR131">
        <v>0</v>
      </c>
      <c r="CS131">
        <v>1</v>
      </c>
      <c r="CT131" s="18">
        <v>0</v>
      </c>
      <c r="CZ131" s="43" t="s">
        <v>397</v>
      </c>
    </row>
    <row r="132" spans="1:104" x14ac:dyDescent="0.25">
      <c r="A132">
        <v>131</v>
      </c>
      <c r="B132">
        <v>12</v>
      </c>
      <c r="C132" s="25" t="s">
        <v>478</v>
      </c>
      <c r="D132" s="12">
        <v>7.4</v>
      </c>
      <c r="E132" s="14">
        <v>0.5</v>
      </c>
      <c r="F132" s="7">
        <f t="shared" si="99"/>
        <v>14.8</v>
      </c>
      <c r="G132" s="7">
        <f t="shared" si="100"/>
        <v>6.9</v>
      </c>
      <c r="H132" s="16">
        <f t="shared" si="101"/>
        <v>7.9</v>
      </c>
      <c r="I132" s="11">
        <f>IFERROR(F132/SQRT(F132^2+W132), "X")</f>
        <v>0.35459503793303371</v>
      </c>
      <c r="J132" s="39">
        <f>IFERROR(SQRT((1-I132^2)/W132), "X")</f>
        <v>2.3959124184664435E-2</v>
      </c>
      <c r="K132" s="39">
        <f t="shared" si="102"/>
        <v>41.737752694652841</v>
      </c>
      <c r="L132" s="39">
        <f t="shared" si="103"/>
        <v>0.33063591374836926</v>
      </c>
      <c r="M132" s="39">
        <f t="shared" si="104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92"/>
        <v>1523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1">
        <v>0</v>
      </c>
      <c r="AJ132" s="9">
        <v>1</v>
      </c>
      <c r="AK132" s="9">
        <v>0</v>
      </c>
      <c r="AL132" s="31">
        <v>0</v>
      </c>
      <c r="AM132" s="21">
        <v>2008</v>
      </c>
      <c r="AN132" s="23"/>
      <c r="AO132" s="39" t="s">
        <v>431</v>
      </c>
      <c r="AP132" s="39" t="s">
        <v>431</v>
      </c>
      <c r="AQ132" s="39" t="s">
        <v>431</v>
      </c>
      <c r="AR132" s="59" t="s">
        <v>431</v>
      </c>
      <c r="AS132" s="39" t="s">
        <v>431</v>
      </c>
      <c r="AT132" s="59" t="s">
        <v>431</v>
      </c>
      <c r="AU132" s="57" t="s">
        <v>431</v>
      </c>
      <c r="AV132" s="18" t="s">
        <v>431</v>
      </c>
      <c r="AW132">
        <v>0</v>
      </c>
      <c r="AX132" s="54">
        <v>1</v>
      </c>
      <c r="AY132" t="s">
        <v>431</v>
      </c>
      <c r="AZ132" s="54" t="s">
        <v>431</v>
      </c>
      <c r="BB132" s="18"/>
      <c r="BC132">
        <f t="shared" si="105"/>
        <v>0.27</v>
      </c>
      <c r="BD132" s="18">
        <v>0.73</v>
      </c>
      <c r="BE132" s="18" t="s">
        <v>149</v>
      </c>
      <c r="BL132" s="18"/>
      <c r="BO132" s="18"/>
      <c r="BR132" s="25">
        <v>34.741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 s="18">
        <v>1</v>
      </c>
      <c r="CA132">
        <v>0</v>
      </c>
      <c r="CB132">
        <v>1</v>
      </c>
      <c r="CC132">
        <v>0</v>
      </c>
      <c r="CD132" s="18">
        <v>0</v>
      </c>
      <c r="CE132">
        <v>1</v>
      </c>
      <c r="CF132">
        <v>0</v>
      </c>
      <c r="CG132">
        <v>0</v>
      </c>
      <c r="CH132">
        <v>0</v>
      </c>
      <c r="CI132" s="18">
        <v>0</v>
      </c>
      <c r="CJ132">
        <v>1</v>
      </c>
      <c r="CK132">
        <v>1</v>
      </c>
      <c r="CL132">
        <v>1</v>
      </c>
      <c r="CM132">
        <v>1</v>
      </c>
      <c r="CN132">
        <v>0</v>
      </c>
      <c r="CO132">
        <v>0</v>
      </c>
      <c r="CP132">
        <v>1</v>
      </c>
      <c r="CQ132">
        <v>0</v>
      </c>
      <c r="CR132">
        <v>0</v>
      </c>
      <c r="CS132">
        <v>1</v>
      </c>
      <c r="CT132" s="18">
        <v>0</v>
      </c>
      <c r="CZ132" s="43" t="s">
        <v>397</v>
      </c>
    </row>
    <row r="133" spans="1:104" x14ac:dyDescent="0.25">
      <c r="A133">
        <v>132</v>
      </c>
      <c r="B133">
        <v>12</v>
      </c>
      <c r="C133" s="25" t="s">
        <v>478</v>
      </c>
      <c r="D133" s="12">
        <v>6.2</v>
      </c>
      <c r="E133" s="14">
        <v>0.6</v>
      </c>
      <c r="F133" s="7">
        <f t="shared" si="99"/>
        <v>10.333333333333334</v>
      </c>
      <c r="G133" s="7">
        <f t="shared" si="100"/>
        <v>5.6000000000000005</v>
      </c>
      <c r="H133" s="16">
        <f t="shared" si="101"/>
        <v>6.8</v>
      </c>
      <c r="I133" s="11">
        <f>IFERROR(F133/SQRT(F133^2+W133), "X")</f>
        <v>0.15082702916904969</v>
      </c>
      <c r="J133" s="39">
        <f>IFERROR(SQRT((1-I133^2)/W133), "X")</f>
        <v>1.4596164113133841E-2</v>
      </c>
      <c r="K133" s="39">
        <f t="shared" si="102"/>
        <v>68.511150755025113</v>
      </c>
      <c r="L133" s="39">
        <f t="shared" si="103"/>
        <v>0.13623086505591586</v>
      </c>
      <c r="M133" s="39">
        <f t="shared" si="104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92"/>
        <v>4587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1">
        <v>0</v>
      </c>
      <c r="AJ133" s="9">
        <v>1</v>
      </c>
      <c r="AK133" s="9">
        <v>0</v>
      </c>
      <c r="AL133" s="31">
        <v>0</v>
      </c>
      <c r="AM133" s="21">
        <v>2008</v>
      </c>
      <c r="AN133" s="23"/>
      <c r="AO133" s="39" t="s">
        <v>431</v>
      </c>
      <c r="AP133" s="39" t="s">
        <v>431</v>
      </c>
      <c r="AQ133" s="39" t="s">
        <v>431</v>
      </c>
      <c r="AR133" s="59" t="s">
        <v>431</v>
      </c>
      <c r="AS133" s="39" t="s">
        <v>431</v>
      </c>
      <c r="AT133" s="59" t="s">
        <v>431</v>
      </c>
      <c r="AU133" s="57" t="s">
        <v>431</v>
      </c>
      <c r="AV133" s="18" t="s">
        <v>431</v>
      </c>
      <c r="AW133">
        <f>1-AX133</f>
        <v>0.66700000000000004</v>
      </c>
      <c r="AX133" s="54">
        <v>0.33300000000000002</v>
      </c>
      <c r="AY133" t="s">
        <v>431</v>
      </c>
      <c r="AZ133" s="54" t="s">
        <v>431</v>
      </c>
      <c r="BB133" s="18"/>
      <c r="BC133">
        <f t="shared" si="105"/>
        <v>0.32399999999999995</v>
      </c>
      <c r="BD133" s="18">
        <v>0.67600000000000005</v>
      </c>
      <c r="BE133" s="18" t="s">
        <v>149</v>
      </c>
      <c r="BL133" s="18"/>
      <c r="BO133" s="18"/>
      <c r="BR133" s="25">
        <v>35.192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 s="18">
        <v>1</v>
      </c>
      <c r="CA133">
        <v>0</v>
      </c>
      <c r="CB133">
        <v>1</v>
      </c>
      <c r="CC133">
        <v>0</v>
      </c>
      <c r="CD133" s="18">
        <v>0</v>
      </c>
      <c r="CE133">
        <v>0</v>
      </c>
      <c r="CF133">
        <v>0</v>
      </c>
      <c r="CG133">
        <v>0</v>
      </c>
      <c r="CH133">
        <v>0</v>
      </c>
      <c r="CI133" s="18">
        <v>1</v>
      </c>
      <c r="CJ133">
        <v>1</v>
      </c>
      <c r="CK133">
        <v>1</v>
      </c>
      <c r="CL133">
        <v>1</v>
      </c>
      <c r="CM133">
        <v>1</v>
      </c>
      <c r="CN133">
        <v>0</v>
      </c>
      <c r="CO133">
        <v>0</v>
      </c>
      <c r="CP133">
        <v>1</v>
      </c>
      <c r="CQ133">
        <v>0</v>
      </c>
      <c r="CR133">
        <v>0</v>
      </c>
      <c r="CS133">
        <v>1</v>
      </c>
      <c r="CT133" s="18">
        <v>0</v>
      </c>
      <c r="CZ133" s="43" t="s">
        <v>397</v>
      </c>
    </row>
    <row r="134" spans="1:104" x14ac:dyDescent="0.25">
      <c r="A134">
        <v>133</v>
      </c>
      <c r="B134">
        <v>12</v>
      </c>
      <c r="C134" s="25" t="s">
        <v>478</v>
      </c>
      <c r="D134" s="12">
        <v>6</v>
      </c>
      <c r="E134" s="14">
        <v>0.7</v>
      </c>
      <c r="F134" s="7">
        <f t="shared" si="99"/>
        <v>8.5714285714285712</v>
      </c>
      <c r="G134" s="7">
        <f t="shared" si="100"/>
        <v>5.3</v>
      </c>
      <c r="H134" s="16">
        <f t="shared" si="101"/>
        <v>6.7</v>
      </c>
      <c r="I134" s="11">
        <f>IFERROR(F134/SQRT(F134^2+W134), "X")</f>
        <v>0.15319637175030965</v>
      </c>
      <c r="J134" s="39">
        <f>IFERROR(SQRT((1-I134^2)/W134), "X")</f>
        <v>1.7872910037536129E-2</v>
      </c>
      <c r="K134" s="39">
        <f t="shared" si="102"/>
        <v>55.950597742607734</v>
      </c>
      <c r="L134" s="39">
        <f t="shared" si="103"/>
        <v>0.13532346171277351</v>
      </c>
      <c r="M134" s="39">
        <f t="shared" si="104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92"/>
        <v>3057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1">
        <v>0</v>
      </c>
      <c r="AJ134" s="9">
        <v>1</v>
      </c>
      <c r="AK134" s="9">
        <v>0</v>
      </c>
      <c r="AL134" s="31">
        <v>0</v>
      </c>
      <c r="AM134" s="21">
        <v>2008</v>
      </c>
      <c r="AN134" s="23"/>
      <c r="AO134" s="39" t="s">
        <v>431</v>
      </c>
      <c r="AP134" s="39" t="s">
        <v>431</v>
      </c>
      <c r="AQ134" s="39" t="s">
        <v>431</v>
      </c>
      <c r="AR134" s="59" t="s">
        <v>431</v>
      </c>
      <c r="AS134" s="39" t="s">
        <v>431</v>
      </c>
      <c r="AT134" s="59" t="s">
        <v>431</v>
      </c>
      <c r="AU134" s="57" t="s">
        <v>431</v>
      </c>
      <c r="AV134" s="18" t="s">
        <v>431</v>
      </c>
      <c r="AW134">
        <v>1</v>
      </c>
      <c r="AX134" s="54">
        <v>0</v>
      </c>
      <c r="AY134" t="s">
        <v>431</v>
      </c>
      <c r="AZ134" s="54" t="s">
        <v>431</v>
      </c>
      <c r="BB134" s="18"/>
      <c r="BC134">
        <f t="shared" si="105"/>
        <v>0.35099999999999998</v>
      </c>
      <c r="BD134" s="18">
        <v>0.64900000000000002</v>
      </c>
      <c r="BE134" s="18" t="s">
        <v>149</v>
      </c>
      <c r="BL134" s="18"/>
      <c r="BO134" s="18"/>
      <c r="BR134" s="25">
        <v>35.417000000000002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 s="18">
        <v>1</v>
      </c>
      <c r="CA134">
        <v>0</v>
      </c>
      <c r="CB134">
        <v>1</v>
      </c>
      <c r="CC134">
        <v>0</v>
      </c>
      <c r="CD134" s="18">
        <v>0</v>
      </c>
      <c r="CE134">
        <v>0</v>
      </c>
      <c r="CF134">
        <v>0</v>
      </c>
      <c r="CG134">
        <v>0</v>
      </c>
      <c r="CH134">
        <v>0</v>
      </c>
      <c r="CI134" s="18">
        <v>1</v>
      </c>
      <c r="CJ134">
        <v>1</v>
      </c>
      <c r="CK134">
        <v>1</v>
      </c>
      <c r="CL134">
        <v>1</v>
      </c>
      <c r="CM134">
        <v>1</v>
      </c>
      <c r="CN134">
        <v>0</v>
      </c>
      <c r="CO134">
        <v>0</v>
      </c>
      <c r="CP134">
        <v>1</v>
      </c>
      <c r="CQ134">
        <v>0</v>
      </c>
      <c r="CR134">
        <v>0</v>
      </c>
      <c r="CS134">
        <v>1</v>
      </c>
      <c r="CT134" s="18">
        <v>0</v>
      </c>
      <c r="CZ134" s="43" t="s">
        <v>397</v>
      </c>
    </row>
    <row r="135" spans="1:104" s="68" customFormat="1" x14ac:dyDescent="0.25">
      <c r="A135" s="68">
        <v>134</v>
      </c>
      <c r="B135" s="68">
        <v>12</v>
      </c>
      <c r="C135" s="69" t="s">
        <v>478</v>
      </c>
      <c r="D135" s="70">
        <v>6.6</v>
      </c>
      <c r="E135" s="71">
        <v>0.8</v>
      </c>
      <c r="F135" s="72">
        <f t="shared" si="99"/>
        <v>8.2499999999999982</v>
      </c>
      <c r="G135" s="72">
        <f t="shared" si="100"/>
        <v>5.8</v>
      </c>
      <c r="H135" s="73">
        <f t="shared" si="101"/>
        <v>7.3999999999999995</v>
      </c>
      <c r="I135" s="74">
        <f>IFERROR(F135/SQRT(F135^2+W135), "X")</f>
        <v>0.20682847442746988</v>
      </c>
      <c r="J135" s="75">
        <f>IFERROR(SQRT((1-I135^2)/W135), "X")</f>
        <v>2.5070118112420596E-2</v>
      </c>
      <c r="K135" s="75">
        <f t="shared" si="102"/>
        <v>39.888124799243194</v>
      </c>
      <c r="L135" s="75">
        <f t="shared" si="103"/>
        <v>0.18175835631504927</v>
      </c>
      <c r="M135" s="75">
        <f t="shared" si="104"/>
        <v>0.23189859253989048</v>
      </c>
      <c r="N135" s="76">
        <v>1</v>
      </c>
      <c r="O135" s="77">
        <v>0</v>
      </c>
      <c r="P135" s="76">
        <v>0</v>
      </c>
      <c r="Q135" s="77">
        <v>0</v>
      </c>
      <c r="R135" s="77">
        <v>1</v>
      </c>
      <c r="S135" s="77">
        <v>0</v>
      </c>
      <c r="T135" s="77">
        <v>0</v>
      </c>
      <c r="U135" s="76">
        <v>1531</v>
      </c>
      <c r="V135" s="77">
        <v>7</v>
      </c>
      <c r="W135" s="77">
        <f t="shared" si="92"/>
        <v>1523</v>
      </c>
      <c r="X135" s="77"/>
      <c r="Y135" s="72">
        <v>10.83</v>
      </c>
      <c r="Z135" s="72">
        <v>7.7789999999999999</v>
      </c>
      <c r="AA135" s="77">
        <v>1</v>
      </c>
      <c r="AB135" s="77">
        <v>0</v>
      </c>
      <c r="AC135" s="77">
        <v>0</v>
      </c>
      <c r="AD135" s="77">
        <v>0</v>
      </c>
      <c r="AE135" s="77">
        <v>0</v>
      </c>
      <c r="AF135" s="77">
        <v>1</v>
      </c>
      <c r="AG135" s="76">
        <v>0</v>
      </c>
      <c r="AH135" s="77">
        <v>1</v>
      </c>
      <c r="AI135" s="78">
        <v>0</v>
      </c>
      <c r="AJ135" s="77">
        <v>1</v>
      </c>
      <c r="AK135" s="77">
        <v>0</v>
      </c>
      <c r="AL135" s="78">
        <v>0</v>
      </c>
      <c r="AM135" s="79">
        <v>2008</v>
      </c>
      <c r="AN135" s="80"/>
      <c r="AO135" s="75" t="s">
        <v>431</v>
      </c>
      <c r="AP135" s="75" t="s">
        <v>431</v>
      </c>
      <c r="AQ135" s="75" t="s">
        <v>431</v>
      </c>
      <c r="AR135" s="81" t="s">
        <v>431</v>
      </c>
      <c r="AS135" s="75" t="s">
        <v>431</v>
      </c>
      <c r="AT135" s="81" t="s">
        <v>431</v>
      </c>
      <c r="AU135" s="82" t="s">
        <v>431</v>
      </c>
      <c r="AV135" s="83" t="s">
        <v>431</v>
      </c>
      <c r="AW135" s="68">
        <v>0</v>
      </c>
      <c r="AX135" s="84">
        <v>1</v>
      </c>
      <c r="AY135" s="68" t="s">
        <v>431</v>
      </c>
      <c r="AZ135" s="84" t="s">
        <v>431</v>
      </c>
      <c r="BB135" s="83"/>
      <c r="BC135" s="68">
        <f t="shared" si="105"/>
        <v>0.27</v>
      </c>
      <c r="BD135" s="83">
        <v>0.73</v>
      </c>
      <c r="BE135" s="83" t="s">
        <v>149</v>
      </c>
      <c r="BL135" s="83"/>
      <c r="BO135" s="83"/>
      <c r="BR135" s="69">
        <v>34.741</v>
      </c>
      <c r="BS135" s="68">
        <v>0</v>
      </c>
      <c r="BT135" s="68">
        <v>0</v>
      </c>
      <c r="BU135" s="68">
        <v>0</v>
      </c>
      <c r="BV135" s="68">
        <v>0</v>
      </c>
      <c r="BW135" s="68">
        <v>0</v>
      </c>
      <c r="BX135" s="68">
        <v>0</v>
      </c>
      <c r="BY135" s="68">
        <v>0</v>
      </c>
      <c r="BZ135" s="83">
        <v>1</v>
      </c>
      <c r="CA135" s="68">
        <v>0</v>
      </c>
      <c r="CB135" s="68">
        <v>1</v>
      </c>
      <c r="CC135" s="68">
        <v>0</v>
      </c>
      <c r="CD135" s="83">
        <v>0</v>
      </c>
      <c r="CE135" s="68">
        <v>0</v>
      </c>
      <c r="CF135" s="68">
        <v>0</v>
      </c>
      <c r="CG135" s="68">
        <v>0</v>
      </c>
      <c r="CH135" s="68">
        <v>0</v>
      </c>
      <c r="CI135" s="83">
        <v>1</v>
      </c>
      <c r="CJ135" s="68">
        <v>1</v>
      </c>
      <c r="CK135" s="68">
        <v>1</v>
      </c>
      <c r="CL135" s="68">
        <v>1</v>
      </c>
      <c r="CM135" s="68">
        <v>1</v>
      </c>
      <c r="CN135" s="68">
        <v>0</v>
      </c>
      <c r="CO135" s="68">
        <v>0</v>
      </c>
      <c r="CP135" s="68">
        <v>1</v>
      </c>
      <c r="CQ135" s="68">
        <v>0</v>
      </c>
      <c r="CR135" s="68">
        <v>0</v>
      </c>
      <c r="CS135" s="68">
        <v>1</v>
      </c>
      <c r="CT135" s="83">
        <v>0</v>
      </c>
      <c r="CY135" s="69"/>
      <c r="CZ135" s="85" t="s">
        <v>397</v>
      </c>
    </row>
    <row r="136" spans="1:104" x14ac:dyDescent="0.25">
      <c r="A136">
        <v>135</v>
      </c>
      <c r="B136">
        <v>13</v>
      </c>
      <c r="C136" s="25" t="s">
        <v>479</v>
      </c>
      <c r="D136" s="12">
        <v>5.51</v>
      </c>
      <c r="E136" s="14">
        <v>0.253</v>
      </c>
      <c r="F136" s="7">
        <f t="shared" si="99"/>
        <v>21.778656126482211</v>
      </c>
      <c r="G136" s="7">
        <f t="shared" si="100"/>
        <v>5.2569999999999997</v>
      </c>
      <c r="H136" s="16">
        <f t="shared" si="101"/>
        <v>5.7629999999999999</v>
      </c>
      <c r="I136" s="11">
        <f>IFERROR(F136/SQRT(F136^2+W136), "X")</f>
        <v>0.295080178546265</v>
      </c>
      <c r="J136" s="39">
        <f>IFERROR(SQRT((1-I136^2)/W136), "X")</f>
        <v>1.354905357027315E-2</v>
      </c>
      <c r="K136" s="39">
        <f t="shared" si="102"/>
        <v>73.805893143268449</v>
      </c>
      <c r="L136" s="39">
        <f t="shared" si="103"/>
        <v>0.28153112497599186</v>
      </c>
      <c r="M136" s="39">
        <f t="shared" si="104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92"/>
        <v>4973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1">
        <v>0</v>
      </c>
      <c r="AJ136" s="9">
        <v>1</v>
      </c>
      <c r="AK136" s="9">
        <v>0</v>
      </c>
      <c r="AL136" s="31">
        <v>0</v>
      </c>
      <c r="AM136" s="21">
        <v>2013</v>
      </c>
      <c r="AN136" s="23"/>
      <c r="AO136" s="39" t="s">
        <v>431</v>
      </c>
      <c r="AP136" s="39" t="s">
        <v>431</v>
      </c>
      <c r="AQ136" s="39" t="s">
        <v>431</v>
      </c>
      <c r="AR136" s="59" t="s">
        <v>431</v>
      </c>
      <c r="AS136" s="39" t="s">
        <v>431</v>
      </c>
      <c r="AT136" s="59" t="s">
        <v>431</v>
      </c>
      <c r="AU136" s="57" t="s">
        <v>431</v>
      </c>
      <c r="AV136" s="18" t="s">
        <v>431</v>
      </c>
      <c r="AW136">
        <v>0.85</v>
      </c>
      <c r="AX136" s="54">
        <v>0.15</v>
      </c>
      <c r="AY136" t="s">
        <v>431</v>
      </c>
      <c r="AZ136" s="54" t="s">
        <v>431</v>
      </c>
      <c r="BB136" s="18"/>
      <c r="BC136">
        <v>0.68</v>
      </c>
      <c r="BD136" s="18">
        <v>0.32</v>
      </c>
      <c r="BE136" s="18" t="s">
        <v>207</v>
      </c>
      <c r="BL136" s="18"/>
      <c r="BO136" s="18"/>
      <c r="BR136" s="25">
        <v>43</v>
      </c>
      <c r="BS136">
        <v>1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 s="18">
        <v>0</v>
      </c>
      <c r="CA136">
        <v>0</v>
      </c>
      <c r="CB136">
        <v>0</v>
      </c>
      <c r="CC136">
        <v>1</v>
      </c>
      <c r="CD136" s="18">
        <v>0</v>
      </c>
      <c r="CE136">
        <v>0</v>
      </c>
      <c r="CF136">
        <v>0</v>
      </c>
      <c r="CG136">
        <v>0</v>
      </c>
      <c r="CH136">
        <v>0</v>
      </c>
      <c r="CI136" s="18">
        <v>0</v>
      </c>
      <c r="CJ136">
        <v>0</v>
      </c>
      <c r="CK136">
        <v>0</v>
      </c>
      <c r="CL136">
        <v>0</v>
      </c>
      <c r="CM136">
        <v>1</v>
      </c>
      <c r="CN136">
        <v>0</v>
      </c>
      <c r="CO136">
        <v>0</v>
      </c>
      <c r="CP136">
        <v>1</v>
      </c>
      <c r="CQ136">
        <v>0</v>
      </c>
      <c r="CR136">
        <v>1</v>
      </c>
      <c r="CS136">
        <v>1</v>
      </c>
      <c r="CT136" s="18">
        <v>0</v>
      </c>
      <c r="CZ136" s="43" t="s">
        <v>397</v>
      </c>
    </row>
    <row r="137" spans="1:104" x14ac:dyDescent="0.25">
      <c r="A137">
        <v>136</v>
      </c>
      <c r="B137">
        <v>13</v>
      </c>
      <c r="C137" s="25" t="s">
        <v>479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06">D137-E137</f>
        <v>3.7358177290675032</v>
      </c>
      <c r="H137" s="16">
        <f t="shared" ref="H137:H139" si="107">D137+E137</f>
        <v>6.0323531629109537</v>
      </c>
      <c r="I137" s="11">
        <f>IFERROR(F137/SQRT(F137^2+W137), "X")</f>
        <v>6.0224455523967213E-2</v>
      </c>
      <c r="J137" s="39">
        <f>IFERROR(SQRT((1-I137^2)/W137), "X")</f>
        <v>1.4159006596444444E-2</v>
      </c>
      <c r="K137" s="39">
        <f t="shared" ref="K137:K142" si="108">IFERROR(1/J137, "X")</f>
        <v>70.626423766983493</v>
      </c>
      <c r="L137" s="39">
        <f t="shared" ref="L137:L142" si="109">IFERROR(I137-J137, "X")</f>
        <v>4.6065448927522769E-2</v>
      </c>
      <c r="M137" s="39">
        <f t="shared" ref="M137:M142" si="110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92"/>
        <v>4970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1">
        <v>0</v>
      </c>
      <c r="AJ137" s="9">
        <v>1</v>
      </c>
      <c r="AK137" s="9">
        <v>0</v>
      </c>
      <c r="AL137" s="31">
        <v>0</v>
      </c>
      <c r="AM137" s="21">
        <v>2013</v>
      </c>
      <c r="AN137" s="23"/>
      <c r="AO137" s="39" t="s">
        <v>431</v>
      </c>
      <c r="AP137" s="39" t="s">
        <v>431</v>
      </c>
      <c r="AQ137" s="39" t="s">
        <v>431</v>
      </c>
      <c r="AR137" s="59" t="s">
        <v>431</v>
      </c>
      <c r="AS137" s="39" t="s">
        <v>431</v>
      </c>
      <c r="AT137" s="59" t="s">
        <v>431</v>
      </c>
      <c r="AU137" s="57" t="s">
        <v>431</v>
      </c>
      <c r="AV137" s="18" t="s">
        <v>431</v>
      </c>
      <c r="AW137">
        <v>0.85</v>
      </c>
      <c r="AX137" s="54">
        <v>0.15</v>
      </c>
      <c r="AY137" t="s">
        <v>431</v>
      </c>
      <c r="AZ137" s="54" t="s">
        <v>431</v>
      </c>
      <c r="BB137" s="18"/>
      <c r="BC137">
        <v>0.68</v>
      </c>
      <c r="BD137" s="18">
        <v>0.32</v>
      </c>
      <c r="BE137" s="18" t="s">
        <v>207</v>
      </c>
      <c r="BL137" s="18"/>
      <c r="BO137" s="18"/>
      <c r="BR137" s="25">
        <v>43</v>
      </c>
      <c r="BS137">
        <v>1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 s="18">
        <v>0</v>
      </c>
      <c r="CA137">
        <v>0</v>
      </c>
      <c r="CB137">
        <v>0</v>
      </c>
      <c r="CC137">
        <v>1</v>
      </c>
      <c r="CD137" s="18">
        <v>0</v>
      </c>
      <c r="CE137">
        <v>0</v>
      </c>
      <c r="CF137">
        <v>0</v>
      </c>
      <c r="CG137">
        <v>0</v>
      </c>
      <c r="CH137">
        <v>0</v>
      </c>
      <c r="CI137" s="18">
        <v>0</v>
      </c>
      <c r="CJ137">
        <v>0</v>
      </c>
      <c r="CK137">
        <v>0</v>
      </c>
      <c r="CL137">
        <v>0</v>
      </c>
      <c r="CM137">
        <v>1</v>
      </c>
      <c r="CN137">
        <v>0</v>
      </c>
      <c r="CO137">
        <v>0</v>
      </c>
      <c r="CP137">
        <v>1</v>
      </c>
      <c r="CQ137">
        <v>0</v>
      </c>
      <c r="CR137">
        <v>1</v>
      </c>
      <c r="CS137">
        <v>1</v>
      </c>
      <c r="CT137" s="18">
        <v>0</v>
      </c>
      <c r="CZ137" s="43" t="s">
        <v>397</v>
      </c>
    </row>
    <row r="138" spans="1:104" x14ac:dyDescent="0.25">
      <c r="A138">
        <v>137</v>
      </c>
      <c r="B138">
        <v>13</v>
      </c>
      <c r="C138" s="25" t="s">
        <v>479</v>
      </c>
      <c r="D138" s="12">
        <v>5.5730247103205288</v>
      </c>
      <c r="E138" s="14">
        <f t="shared" ref="E138:E142" si="111">D138/F138</f>
        <v>0.89784986733651528</v>
      </c>
      <c r="F138" s="7">
        <v>6.2070786142153009</v>
      </c>
      <c r="G138" s="7">
        <f t="shared" si="106"/>
        <v>4.6751748429840134</v>
      </c>
      <c r="H138" s="16">
        <f t="shared" si="107"/>
        <v>6.4708745776570442</v>
      </c>
      <c r="I138" s="11">
        <f>IFERROR(F138/SQRT(F138^2+W138), "X")</f>
        <v>8.7706584814015456E-2</v>
      </c>
      <c r="J138" s="39">
        <f>IFERROR(SQRT((1-I138^2)/W138), "X")</f>
        <v>1.4130090863220576E-2</v>
      </c>
      <c r="K138" s="39">
        <f t="shared" si="108"/>
        <v>70.770953257131197</v>
      </c>
      <c r="L138" s="39">
        <f t="shared" si="109"/>
        <v>7.357649395079488E-2</v>
      </c>
      <c r="M138" s="39">
        <f t="shared" si="110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92"/>
        <v>4970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1">
        <v>0</v>
      </c>
      <c r="AJ138" s="9">
        <v>1</v>
      </c>
      <c r="AK138" s="9">
        <v>0</v>
      </c>
      <c r="AL138" s="31">
        <v>0</v>
      </c>
      <c r="AM138" s="21">
        <v>2013</v>
      </c>
      <c r="AN138" s="23"/>
      <c r="AO138" s="39" t="s">
        <v>431</v>
      </c>
      <c r="AP138" s="39" t="s">
        <v>431</v>
      </c>
      <c r="AQ138" s="39" t="s">
        <v>431</v>
      </c>
      <c r="AR138" s="59" t="s">
        <v>431</v>
      </c>
      <c r="AS138" s="39" t="s">
        <v>431</v>
      </c>
      <c r="AT138" s="59" t="s">
        <v>431</v>
      </c>
      <c r="AU138" s="57" t="s">
        <v>431</v>
      </c>
      <c r="AV138" s="18" t="s">
        <v>431</v>
      </c>
      <c r="AW138">
        <v>0.85</v>
      </c>
      <c r="AX138" s="54">
        <v>0.15</v>
      </c>
      <c r="AY138" t="s">
        <v>431</v>
      </c>
      <c r="AZ138" s="54" t="s">
        <v>431</v>
      </c>
      <c r="BB138" s="18"/>
      <c r="BC138">
        <v>0.68</v>
      </c>
      <c r="BD138" s="18">
        <v>0.32</v>
      </c>
      <c r="BE138" s="18" t="s">
        <v>207</v>
      </c>
      <c r="BL138" s="18"/>
      <c r="BO138" s="18"/>
      <c r="BR138" s="25">
        <v>43</v>
      </c>
      <c r="BS138">
        <v>1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 s="18">
        <v>0</v>
      </c>
      <c r="CA138">
        <v>0</v>
      </c>
      <c r="CB138">
        <v>0</v>
      </c>
      <c r="CC138">
        <v>1</v>
      </c>
      <c r="CD138" s="18">
        <v>0</v>
      </c>
      <c r="CE138">
        <v>0</v>
      </c>
      <c r="CF138">
        <v>0</v>
      </c>
      <c r="CG138">
        <v>0</v>
      </c>
      <c r="CH138">
        <v>0</v>
      </c>
      <c r="CI138" s="18">
        <v>0</v>
      </c>
      <c r="CJ138">
        <v>0</v>
      </c>
      <c r="CK138">
        <v>0</v>
      </c>
      <c r="CL138">
        <v>0</v>
      </c>
      <c r="CM138">
        <v>1</v>
      </c>
      <c r="CN138">
        <v>0</v>
      </c>
      <c r="CO138">
        <v>0</v>
      </c>
      <c r="CP138">
        <v>1</v>
      </c>
      <c r="CQ138">
        <v>0</v>
      </c>
      <c r="CR138">
        <v>1</v>
      </c>
      <c r="CS138">
        <v>1</v>
      </c>
      <c r="CT138" s="18">
        <v>0</v>
      </c>
      <c r="CZ138" s="43" t="s">
        <v>397</v>
      </c>
    </row>
    <row r="139" spans="1:104" x14ac:dyDescent="0.25">
      <c r="A139">
        <v>138</v>
      </c>
      <c r="B139">
        <v>13</v>
      </c>
      <c r="C139" s="25" t="s">
        <v>479</v>
      </c>
      <c r="D139" s="12">
        <v>10.705107156939427</v>
      </c>
      <c r="E139" s="14">
        <f t="shared" si="111"/>
        <v>1.3975793543583501</v>
      </c>
      <c r="F139" s="7">
        <v>7.6597490679549312</v>
      </c>
      <c r="G139" s="7">
        <f t="shared" si="106"/>
        <v>9.3075278025810775</v>
      </c>
      <c r="H139" s="16">
        <f t="shared" si="107"/>
        <v>12.102686511297776</v>
      </c>
      <c r="I139" s="11">
        <f>IFERROR(F139/SQRT(F139^2+W139), "X")</f>
        <v>0.10801595217731309</v>
      </c>
      <c r="J139" s="39">
        <f>IFERROR(SQRT((1-I139^2)/W139), "X")</f>
        <v>1.4101761195964629E-2</v>
      </c>
      <c r="K139" s="39">
        <f t="shared" si="108"/>
        <v>70.913128232958641</v>
      </c>
      <c r="L139" s="39">
        <f t="shared" si="109"/>
        <v>9.3914190981348469E-2</v>
      </c>
      <c r="M139" s="39">
        <f t="shared" si="110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92"/>
        <v>4970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1">
        <v>0</v>
      </c>
      <c r="AJ139" s="9">
        <v>1</v>
      </c>
      <c r="AK139" s="9">
        <v>0</v>
      </c>
      <c r="AL139" s="31">
        <v>0</v>
      </c>
      <c r="AM139" s="21">
        <v>2013</v>
      </c>
      <c r="AN139" s="23"/>
      <c r="AO139" s="39" t="s">
        <v>431</v>
      </c>
      <c r="AP139" s="39" t="s">
        <v>431</v>
      </c>
      <c r="AQ139" s="39" t="s">
        <v>431</v>
      </c>
      <c r="AR139" s="59" t="s">
        <v>431</v>
      </c>
      <c r="AS139" s="39" t="s">
        <v>431</v>
      </c>
      <c r="AT139" s="59" t="s">
        <v>431</v>
      </c>
      <c r="AU139" s="57" t="s">
        <v>431</v>
      </c>
      <c r="AV139" s="18" t="s">
        <v>431</v>
      </c>
      <c r="AW139">
        <v>0.85</v>
      </c>
      <c r="AX139" s="54">
        <v>0.15</v>
      </c>
      <c r="AY139" t="s">
        <v>431</v>
      </c>
      <c r="AZ139" s="54" t="s">
        <v>431</v>
      </c>
      <c r="BB139" s="18"/>
      <c r="BC139">
        <v>0.68</v>
      </c>
      <c r="BD139" s="18">
        <v>0.32</v>
      </c>
      <c r="BE139" s="18" t="s">
        <v>207</v>
      </c>
      <c r="BL139" s="18"/>
      <c r="BO139" s="18"/>
      <c r="BR139" s="25">
        <v>43</v>
      </c>
      <c r="BS139">
        <v>1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 s="18">
        <v>0</v>
      </c>
      <c r="CA139">
        <v>0</v>
      </c>
      <c r="CB139">
        <v>0</v>
      </c>
      <c r="CC139">
        <v>1</v>
      </c>
      <c r="CD139" s="18">
        <v>0</v>
      </c>
      <c r="CE139">
        <v>0</v>
      </c>
      <c r="CF139">
        <v>0</v>
      </c>
      <c r="CG139">
        <v>0</v>
      </c>
      <c r="CH139">
        <v>0</v>
      </c>
      <c r="CI139" s="18">
        <v>0</v>
      </c>
      <c r="CJ139">
        <v>0</v>
      </c>
      <c r="CK139">
        <v>0</v>
      </c>
      <c r="CL139">
        <v>0</v>
      </c>
      <c r="CM139">
        <v>1</v>
      </c>
      <c r="CN139">
        <v>0</v>
      </c>
      <c r="CO139">
        <v>0</v>
      </c>
      <c r="CP139">
        <v>1</v>
      </c>
      <c r="CQ139">
        <v>0</v>
      </c>
      <c r="CR139">
        <v>1</v>
      </c>
      <c r="CS139">
        <v>1</v>
      </c>
      <c r="CT139" s="18">
        <v>0</v>
      </c>
      <c r="CZ139" s="43" t="s">
        <v>397</v>
      </c>
    </row>
    <row r="140" spans="1:104" x14ac:dyDescent="0.25">
      <c r="A140">
        <v>139</v>
      </c>
      <c r="B140">
        <v>13</v>
      </c>
      <c r="C140" s="25" t="s">
        <v>479</v>
      </c>
      <c r="D140" s="12">
        <v>8.6486779067039983</v>
      </c>
      <c r="E140" s="14">
        <f t="shared" si="111"/>
        <v>0.98694243098033674</v>
      </c>
      <c r="F140" s="7">
        <v>8.7631027253668758</v>
      </c>
      <c r="G140" s="7">
        <f t="shared" ref="G140:G142" si="112">D140-E140</f>
        <v>7.6617354757236615</v>
      </c>
      <c r="H140" s="16">
        <f t="shared" ref="H140:H142" si="113">D140+E140</f>
        <v>9.635620337684335</v>
      </c>
      <c r="I140" s="11">
        <f>IFERROR(F140/SQRT(F140^2+W140), "X")</f>
        <v>0.12343877343338963</v>
      </c>
      <c r="J140" s="39">
        <f>IFERROR(SQRT((1-I140^2)/W140), "X")</f>
        <v>1.408619495878633E-2</v>
      </c>
      <c r="K140" s="39">
        <f t="shared" si="108"/>
        <v>70.99149223234663</v>
      </c>
      <c r="L140" s="39">
        <f t="shared" si="109"/>
        <v>0.10935257847460331</v>
      </c>
      <c r="M140" s="39">
        <f t="shared" si="110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92"/>
        <v>4963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1">
        <v>0</v>
      </c>
      <c r="AJ140" s="9">
        <v>1</v>
      </c>
      <c r="AK140" s="9">
        <v>0</v>
      </c>
      <c r="AL140" s="31">
        <v>0</v>
      </c>
      <c r="AM140" s="21">
        <v>2013</v>
      </c>
      <c r="AN140" s="23"/>
      <c r="AO140" s="39" t="s">
        <v>431</v>
      </c>
      <c r="AP140" s="39" t="s">
        <v>431</v>
      </c>
      <c r="AQ140" s="39" t="s">
        <v>431</v>
      </c>
      <c r="AR140" s="59" t="s">
        <v>431</v>
      </c>
      <c r="AS140" s="39" t="s">
        <v>431</v>
      </c>
      <c r="AT140" s="59" t="s">
        <v>431</v>
      </c>
      <c r="AU140" s="57" t="s">
        <v>431</v>
      </c>
      <c r="AV140" s="18" t="s">
        <v>431</v>
      </c>
      <c r="AW140">
        <v>0.85</v>
      </c>
      <c r="AX140" s="54">
        <v>0.15</v>
      </c>
      <c r="AY140" t="s">
        <v>431</v>
      </c>
      <c r="AZ140" s="54" t="s">
        <v>431</v>
      </c>
      <c r="BB140" s="18"/>
      <c r="BC140">
        <v>0.68</v>
      </c>
      <c r="BD140" s="18">
        <v>0.32</v>
      </c>
      <c r="BE140" s="18" t="s">
        <v>207</v>
      </c>
      <c r="BL140" s="18"/>
      <c r="BO140" s="18"/>
      <c r="BR140" s="25">
        <v>43</v>
      </c>
      <c r="BS140">
        <v>1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 s="18">
        <v>0</v>
      </c>
      <c r="CA140">
        <v>0</v>
      </c>
      <c r="CB140">
        <v>0</v>
      </c>
      <c r="CC140">
        <v>1</v>
      </c>
      <c r="CD140" s="18">
        <v>0</v>
      </c>
      <c r="CE140">
        <v>0</v>
      </c>
      <c r="CF140">
        <v>0</v>
      </c>
      <c r="CG140">
        <v>0</v>
      </c>
      <c r="CH140">
        <v>0</v>
      </c>
      <c r="CI140" s="18">
        <v>0</v>
      </c>
      <c r="CJ140">
        <v>0</v>
      </c>
      <c r="CK140">
        <v>0</v>
      </c>
      <c r="CL140">
        <v>0</v>
      </c>
      <c r="CM140">
        <v>1</v>
      </c>
      <c r="CN140">
        <v>0</v>
      </c>
      <c r="CO140">
        <v>0</v>
      </c>
      <c r="CP140">
        <v>1</v>
      </c>
      <c r="CQ140">
        <v>0</v>
      </c>
      <c r="CR140">
        <v>1</v>
      </c>
      <c r="CS140">
        <v>1</v>
      </c>
      <c r="CT140" s="18">
        <v>0</v>
      </c>
      <c r="CZ140" s="43" t="s">
        <v>397</v>
      </c>
    </row>
    <row r="141" spans="1:104" x14ac:dyDescent="0.25">
      <c r="A141">
        <v>140</v>
      </c>
      <c r="B141">
        <v>13</v>
      </c>
      <c r="C141" s="25" t="s">
        <v>479</v>
      </c>
      <c r="D141" s="12">
        <v>6.2610778657974198</v>
      </c>
      <c r="E141" s="14">
        <f t="shared" si="111"/>
        <v>0.41588918524663998</v>
      </c>
      <c r="F141" s="7">
        <v>15.054678236185282</v>
      </c>
      <c r="G141" s="7">
        <f t="shared" si="112"/>
        <v>5.8451886805507796</v>
      </c>
      <c r="H141" s="16">
        <f t="shared" si="113"/>
        <v>6.67696705104406</v>
      </c>
      <c r="I141" s="11">
        <f>IFERROR(F141/SQRT(F141^2+W141), "X")</f>
        <v>0.2089790362375184</v>
      </c>
      <c r="J141" s="39">
        <f>IFERROR(SQRT((1-I141^2)/W141), "X")</f>
        <v>1.3881335287207825E-2</v>
      </c>
      <c r="K141" s="39">
        <f t="shared" si="108"/>
        <v>72.03917917907637</v>
      </c>
      <c r="L141" s="39">
        <f t="shared" si="109"/>
        <v>0.19509770095031057</v>
      </c>
      <c r="M141" s="39">
        <f t="shared" si="110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92"/>
        <v>4963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1">
        <v>0</v>
      </c>
      <c r="AJ141" s="9">
        <v>1</v>
      </c>
      <c r="AK141" s="9">
        <v>0</v>
      </c>
      <c r="AL141" s="31">
        <v>0</v>
      </c>
      <c r="AM141" s="21">
        <v>2013</v>
      </c>
      <c r="AN141" s="23"/>
      <c r="AO141" s="39" t="s">
        <v>431</v>
      </c>
      <c r="AP141" s="39" t="s">
        <v>431</v>
      </c>
      <c r="AQ141" s="39" t="s">
        <v>431</v>
      </c>
      <c r="AR141" s="59" t="s">
        <v>431</v>
      </c>
      <c r="AS141" s="39" t="s">
        <v>431</v>
      </c>
      <c r="AT141" s="59" t="s">
        <v>431</v>
      </c>
      <c r="AU141" s="57" t="s">
        <v>431</v>
      </c>
      <c r="AV141" s="18" t="s">
        <v>431</v>
      </c>
      <c r="AW141">
        <v>0.85</v>
      </c>
      <c r="AX141" s="54">
        <v>0.15</v>
      </c>
      <c r="AY141" t="s">
        <v>431</v>
      </c>
      <c r="AZ141" s="54" t="s">
        <v>431</v>
      </c>
      <c r="BB141" s="18"/>
      <c r="BC141">
        <v>0.68</v>
      </c>
      <c r="BD141" s="18">
        <v>0.32</v>
      </c>
      <c r="BE141" s="18" t="s">
        <v>207</v>
      </c>
      <c r="BL141" s="18"/>
      <c r="BO141" s="18"/>
      <c r="BR141" s="25">
        <v>43</v>
      </c>
      <c r="BS141">
        <v>1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 s="18">
        <v>0</v>
      </c>
      <c r="CA141">
        <v>0</v>
      </c>
      <c r="CB141">
        <v>0</v>
      </c>
      <c r="CC141">
        <v>1</v>
      </c>
      <c r="CD141" s="18">
        <v>0</v>
      </c>
      <c r="CE141">
        <v>0</v>
      </c>
      <c r="CF141">
        <v>0</v>
      </c>
      <c r="CG141">
        <v>0</v>
      </c>
      <c r="CH141">
        <v>0</v>
      </c>
      <c r="CI141" s="18">
        <v>0</v>
      </c>
      <c r="CJ141">
        <v>0</v>
      </c>
      <c r="CK141">
        <v>0</v>
      </c>
      <c r="CL141">
        <v>0</v>
      </c>
      <c r="CM141">
        <v>1</v>
      </c>
      <c r="CN141">
        <v>0</v>
      </c>
      <c r="CO141">
        <v>0</v>
      </c>
      <c r="CP141">
        <v>1</v>
      </c>
      <c r="CQ141">
        <v>0</v>
      </c>
      <c r="CR141">
        <v>1</v>
      </c>
      <c r="CS141">
        <v>1</v>
      </c>
      <c r="CT141" s="18">
        <v>0</v>
      </c>
      <c r="CZ141" s="43" t="s">
        <v>397</v>
      </c>
    </row>
    <row r="142" spans="1:104" s="68" customFormat="1" x14ac:dyDescent="0.25">
      <c r="A142" s="68">
        <v>141</v>
      </c>
      <c r="B142" s="68">
        <v>13</v>
      </c>
      <c r="C142" s="69" t="s">
        <v>479</v>
      </c>
      <c r="D142" s="70">
        <v>10.732498357034391</v>
      </c>
      <c r="E142" s="71">
        <f t="shared" si="111"/>
        <v>0.51814326001821853</v>
      </c>
      <c r="F142" s="72">
        <v>20.713380227424022</v>
      </c>
      <c r="G142" s="72">
        <f t="shared" si="112"/>
        <v>10.214355097016172</v>
      </c>
      <c r="H142" s="73">
        <f t="shared" si="113"/>
        <v>11.25064161705261</v>
      </c>
      <c r="I142" s="74">
        <f>IFERROR(F142/SQRT(F142^2+W142), "X")</f>
        <v>0.28208127557332185</v>
      </c>
      <c r="J142" s="75">
        <f>IFERROR(SQRT((1-I142^2)/W142), "X")</f>
        <v>1.3618312051253372E-2</v>
      </c>
      <c r="K142" s="75">
        <f t="shared" si="108"/>
        <v>73.430539426357484</v>
      </c>
      <c r="L142" s="75">
        <f t="shared" si="109"/>
        <v>0.2684629635220685</v>
      </c>
      <c r="M142" s="75">
        <f t="shared" si="110"/>
        <v>0.29569958762457521</v>
      </c>
      <c r="N142" s="76">
        <v>1</v>
      </c>
      <c r="O142" s="77">
        <v>0</v>
      </c>
      <c r="P142" s="76">
        <v>0</v>
      </c>
      <c r="Q142" s="77">
        <v>0</v>
      </c>
      <c r="R142" s="77">
        <v>1</v>
      </c>
      <c r="S142" s="77">
        <v>0</v>
      </c>
      <c r="T142" s="77">
        <v>0</v>
      </c>
      <c r="U142" s="76">
        <v>4979</v>
      </c>
      <c r="V142" s="77">
        <v>15</v>
      </c>
      <c r="W142" s="77">
        <f t="shared" si="92"/>
        <v>4963</v>
      </c>
      <c r="X142" s="77"/>
      <c r="Y142" s="72">
        <v>5.87</v>
      </c>
      <c r="Z142" s="72">
        <v>29.5</v>
      </c>
      <c r="AA142" s="77">
        <v>1</v>
      </c>
      <c r="AB142" s="77">
        <v>0</v>
      </c>
      <c r="AC142" s="77">
        <v>1</v>
      </c>
      <c r="AD142" s="77">
        <v>0</v>
      </c>
      <c r="AE142" s="77">
        <v>0</v>
      </c>
      <c r="AF142" s="77">
        <v>0</v>
      </c>
      <c r="AG142" s="76">
        <v>1</v>
      </c>
      <c r="AH142" s="77">
        <v>0</v>
      </c>
      <c r="AI142" s="78">
        <v>0</v>
      </c>
      <c r="AJ142" s="77">
        <v>1</v>
      </c>
      <c r="AK142" s="77">
        <v>0</v>
      </c>
      <c r="AL142" s="78">
        <v>0</v>
      </c>
      <c r="AM142" s="79">
        <v>2013</v>
      </c>
      <c r="AN142" s="80"/>
      <c r="AO142" s="75" t="s">
        <v>431</v>
      </c>
      <c r="AP142" s="75" t="s">
        <v>431</v>
      </c>
      <c r="AQ142" s="75" t="s">
        <v>431</v>
      </c>
      <c r="AR142" s="81" t="s">
        <v>431</v>
      </c>
      <c r="AS142" s="75" t="s">
        <v>431</v>
      </c>
      <c r="AT142" s="81" t="s">
        <v>431</v>
      </c>
      <c r="AU142" s="82" t="s">
        <v>431</v>
      </c>
      <c r="AV142" s="83" t="s">
        <v>431</v>
      </c>
      <c r="AW142" s="68">
        <v>0.85</v>
      </c>
      <c r="AX142" s="84">
        <v>0.15</v>
      </c>
      <c r="AY142" s="68" t="s">
        <v>431</v>
      </c>
      <c r="AZ142" s="84" t="s">
        <v>431</v>
      </c>
      <c r="BB142" s="83"/>
      <c r="BC142" s="68">
        <v>0.68</v>
      </c>
      <c r="BD142" s="83">
        <v>0.32</v>
      </c>
      <c r="BE142" s="83" t="s">
        <v>207</v>
      </c>
      <c r="BL142" s="83"/>
      <c r="BO142" s="83"/>
      <c r="BR142" s="69">
        <v>43</v>
      </c>
      <c r="BS142" s="68">
        <v>1</v>
      </c>
      <c r="BT142" s="68">
        <v>0</v>
      </c>
      <c r="BU142" s="68">
        <v>0</v>
      </c>
      <c r="BV142" s="68">
        <v>0</v>
      </c>
      <c r="BW142" s="68">
        <v>0</v>
      </c>
      <c r="BX142" s="68">
        <v>0</v>
      </c>
      <c r="BY142" s="68">
        <v>0</v>
      </c>
      <c r="BZ142" s="83">
        <v>0</v>
      </c>
      <c r="CA142" s="68">
        <v>0</v>
      </c>
      <c r="CB142" s="68">
        <v>0</v>
      </c>
      <c r="CC142" s="68">
        <v>1</v>
      </c>
      <c r="CD142" s="83">
        <v>0</v>
      </c>
      <c r="CE142" s="68">
        <v>0</v>
      </c>
      <c r="CF142" s="68">
        <v>0</v>
      </c>
      <c r="CG142" s="68">
        <v>0</v>
      </c>
      <c r="CH142" s="68">
        <v>0</v>
      </c>
      <c r="CI142" s="83">
        <v>0</v>
      </c>
      <c r="CJ142" s="68">
        <v>0</v>
      </c>
      <c r="CK142" s="68">
        <v>0</v>
      </c>
      <c r="CL142" s="68">
        <v>0</v>
      </c>
      <c r="CM142" s="68">
        <v>1</v>
      </c>
      <c r="CN142" s="68">
        <v>0</v>
      </c>
      <c r="CO142" s="68">
        <v>0</v>
      </c>
      <c r="CP142" s="68">
        <v>1</v>
      </c>
      <c r="CQ142" s="68">
        <v>0</v>
      </c>
      <c r="CR142" s="68">
        <v>1</v>
      </c>
      <c r="CS142" s="68">
        <v>1</v>
      </c>
      <c r="CT142" s="83">
        <v>0</v>
      </c>
      <c r="CY142" s="69"/>
      <c r="CZ142" s="85" t="s">
        <v>397</v>
      </c>
    </row>
    <row r="143" spans="1:104" x14ac:dyDescent="0.25">
      <c r="A143">
        <v>142</v>
      </c>
      <c r="B143">
        <v>14</v>
      </c>
      <c r="C143" s="25" t="s">
        <v>480</v>
      </c>
      <c r="D143" s="12">
        <v>7.7</v>
      </c>
      <c r="E143" s="14">
        <v>0.3</v>
      </c>
      <c r="F143" s="7">
        <v>21.713380227424</v>
      </c>
      <c r="G143" s="7">
        <f t="shared" ref="G143:G156" si="114">D143-E143</f>
        <v>7.4</v>
      </c>
      <c r="H143" s="16">
        <f t="shared" ref="H143:H156" si="115">D143+E143</f>
        <v>8</v>
      </c>
      <c r="I143" s="11">
        <f>IFERROR(F143/SQRT(F143^2+W143), "X")</f>
        <v>0.12746257641128633</v>
      </c>
      <c r="J143" s="39">
        <f>IFERROR(SQRT((1-I143^2)/W143), "X")</f>
        <v>5.8702318605511773E-3</v>
      </c>
      <c r="K143" s="39">
        <f t="shared" ref="K143:K154" si="116">IFERROR(1/J143, "X")</f>
        <v>170.35102254140034</v>
      </c>
      <c r="L143" s="39">
        <f t="shared" ref="L143:L154" si="117">IFERROR(I143-J143, "X")</f>
        <v>0.12159234455073516</v>
      </c>
      <c r="M143" s="39">
        <f t="shared" ref="M143:M154" si="118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92"/>
        <v>28548</v>
      </c>
      <c r="Y143" s="7">
        <v>12.4</v>
      </c>
      <c r="Z143" s="7">
        <f>BR143-Y143-6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1">
        <v>0</v>
      </c>
      <c r="AJ143" s="9">
        <v>0</v>
      </c>
      <c r="AK143" s="9">
        <v>0</v>
      </c>
      <c r="AL143" s="31">
        <v>1</v>
      </c>
      <c r="AM143" s="21">
        <v>2007</v>
      </c>
      <c r="AN143" s="23"/>
      <c r="AO143" s="39">
        <v>0</v>
      </c>
      <c r="AP143" s="39">
        <v>0</v>
      </c>
      <c r="AQ143" s="39">
        <v>0</v>
      </c>
      <c r="AR143" s="59">
        <v>1</v>
      </c>
      <c r="AS143" s="39" t="s">
        <v>431</v>
      </c>
      <c r="AT143" s="59" t="s">
        <v>431</v>
      </c>
      <c r="AU143" s="57">
        <v>1</v>
      </c>
      <c r="AV143" s="18">
        <v>0</v>
      </c>
      <c r="AW143">
        <v>1</v>
      </c>
      <c r="AX143" s="54">
        <v>0</v>
      </c>
      <c r="AY143" t="s">
        <v>431</v>
      </c>
      <c r="AZ143" s="54" t="s">
        <v>431</v>
      </c>
      <c r="BB143" s="18"/>
      <c r="BC143" t="s">
        <v>431</v>
      </c>
      <c r="BD143" s="18" t="s">
        <v>431</v>
      </c>
      <c r="BE143" s="18" t="s">
        <v>11</v>
      </c>
      <c r="BL143" s="18"/>
      <c r="BO143" s="18"/>
      <c r="BR143" s="25">
        <v>44.5</v>
      </c>
      <c r="BS143">
        <v>1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 s="18">
        <v>0</v>
      </c>
      <c r="CA143">
        <v>0</v>
      </c>
      <c r="CB143">
        <v>0</v>
      </c>
      <c r="CC143">
        <v>0</v>
      </c>
      <c r="CD143" s="18">
        <v>1</v>
      </c>
      <c r="CE143">
        <v>0</v>
      </c>
      <c r="CF143">
        <v>0</v>
      </c>
      <c r="CG143">
        <v>0</v>
      </c>
      <c r="CH143">
        <v>0</v>
      </c>
      <c r="CI143" s="18">
        <v>0</v>
      </c>
      <c r="CJ143">
        <v>0</v>
      </c>
      <c r="CK143">
        <v>0</v>
      </c>
      <c r="CL143">
        <v>1</v>
      </c>
      <c r="CM143">
        <v>1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 s="18">
        <v>0</v>
      </c>
      <c r="CZ143" s="43" t="s">
        <v>397</v>
      </c>
    </row>
    <row r="144" spans="1:104" x14ac:dyDescent="0.25">
      <c r="A144">
        <v>143</v>
      </c>
      <c r="B144">
        <v>14</v>
      </c>
      <c r="C144" s="25" t="s">
        <v>480</v>
      </c>
      <c r="D144" s="12">
        <v>8</v>
      </c>
      <c r="E144" s="14">
        <v>0.5</v>
      </c>
      <c r="F144" s="7">
        <v>22.713380227424</v>
      </c>
      <c r="G144" s="7">
        <f t="shared" si="114"/>
        <v>7.5</v>
      </c>
      <c r="H144" s="16">
        <f t="shared" si="115"/>
        <v>8.5</v>
      </c>
      <c r="I144" s="11">
        <f>IFERROR(F144/SQRT(F144^2+W144), "X")</f>
        <v>0.13316215592883443</v>
      </c>
      <c r="J144" s="39">
        <f>IFERROR(SQRT((1-I144^2)/W144), "X")</f>
        <v>5.8627185648068023E-3</v>
      </c>
      <c r="K144" s="39">
        <f t="shared" si="116"/>
        <v>170.56933382456396</v>
      </c>
      <c r="L144" s="39">
        <f t="shared" si="117"/>
        <v>0.12729943736402763</v>
      </c>
      <c r="M144" s="39">
        <f t="shared" si="118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92"/>
        <v>28578</v>
      </c>
      <c r="Y144" s="7">
        <v>12.4</v>
      </c>
      <c r="Z144" s="7">
        <f>BR144-Y144-6</f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1">
        <v>0</v>
      </c>
      <c r="AJ144" s="9">
        <v>0</v>
      </c>
      <c r="AK144" s="9">
        <v>0</v>
      </c>
      <c r="AL144" s="31">
        <v>1</v>
      </c>
      <c r="AM144" s="21">
        <v>2007</v>
      </c>
      <c r="AN144" s="23"/>
      <c r="AO144" s="39">
        <v>0</v>
      </c>
      <c r="AP144" s="39">
        <v>0</v>
      </c>
      <c r="AQ144" s="39">
        <v>0</v>
      </c>
      <c r="AR144" s="59">
        <v>1</v>
      </c>
      <c r="AS144" s="39" t="s">
        <v>431</v>
      </c>
      <c r="AT144" s="59" t="s">
        <v>431</v>
      </c>
      <c r="AU144" s="57">
        <v>1</v>
      </c>
      <c r="AV144" s="18">
        <v>0</v>
      </c>
      <c r="AW144">
        <v>1</v>
      </c>
      <c r="AX144" s="54">
        <v>0</v>
      </c>
      <c r="AY144" t="s">
        <v>431</v>
      </c>
      <c r="AZ144" s="54" t="s">
        <v>431</v>
      </c>
      <c r="BB144" s="18"/>
      <c r="BC144" t="s">
        <v>431</v>
      </c>
      <c r="BD144" s="18" t="s">
        <v>431</v>
      </c>
      <c r="BE144" s="18" t="s">
        <v>11</v>
      </c>
      <c r="BL144" s="18"/>
      <c r="BO144" s="18"/>
      <c r="BR144" s="25">
        <v>44.5</v>
      </c>
      <c r="BS144">
        <v>1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 s="18">
        <v>0</v>
      </c>
      <c r="CA144">
        <v>0</v>
      </c>
      <c r="CB144">
        <v>0</v>
      </c>
      <c r="CC144">
        <v>0</v>
      </c>
      <c r="CD144" s="18">
        <v>1</v>
      </c>
      <c r="CE144">
        <v>0</v>
      </c>
      <c r="CF144">
        <v>0</v>
      </c>
      <c r="CG144">
        <v>0</v>
      </c>
      <c r="CH144">
        <v>0</v>
      </c>
      <c r="CI144" s="18">
        <v>0</v>
      </c>
      <c r="CJ144">
        <v>0</v>
      </c>
      <c r="CK144">
        <v>0</v>
      </c>
      <c r="CL144">
        <v>1</v>
      </c>
      <c r="CM144">
        <v>1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 s="18">
        <v>0</v>
      </c>
      <c r="CZ144" s="43" t="s">
        <v>397</v>
      </c>
    </row>
    <row r="145" spans="1:104" x14ac:dyDescent="0.25">
      <c r="A145">
        <v>144</v>
      </c>
      <c r="B145">
        <v>14</v>
      </c>
      <c r="C145" s="25" t="s">
        <v>480</v>
      </c>
      <c r="D145" s="12">
        <v>9.3000000000000007</v>
      </c>
      <c r="E145" s="14">
        <v>0.5</v>
      </c>
      <c r="F145" s="7">
        <v>23.713380227424</v>
      </c>
      <c r="G145" s="7">
        <f t="shared" si="114"/>
        <v>8.8000000000000007</v>
      </c>
      <c r="H145" s="16">
        <f t="shared" si="115"/>
        <v>9.8000000000000007</v>
      </c>
      <c r="I145" s="11">
        <f>IFERROR(F145/SQRT(F145^2+W145), "X")</f>
        <v>0.13735334900738005</v>
      </c>
      <c r="J145" s="39">
        <f>IFERROR(SQRT((1-I145^2)/W145), "X")</f>
        <v>5.7922298588428973E-3</v>
      </c>
      <c r="K145" s="39">
        <f t="shared" si="116"/>
        <v>172.64508218252377</v>
      </c>
      <c r="L145" s="39">
        <f t="shared" si="117"/>
        <v>0.13156111914853716</v>
      </c>
      <c r="M145" s="39">
        <f t="shared" si="118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92"/>
        <v>29244</v>
      </c>
      <c r="Y145" s="7">
        <v>12.4</v>
      </c>
      <c r="Z145" s="7">
        <f>BR145-Y145-6</f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1">
        <v>0</v>
      </c>
      <c r="AJ145" s="9">
        <v>0</v>
      </c>
      <c r="AK145" s="9">
        <v>0</v>
      </c>
      <c r="AL145" s="31">
        <v>1</v>
      </c>
      <c r="AM145" s="21">
        <v>2007</v>
      </c>
      <c r="AN145" s="23"/>
      <c r="AO145" s="39">
        <v>0</v>
      </c>
      <c r="AP145" s="39">
        <v>0</v>
      </c>
      <c r="AQ145" s="39">
        <v>0</v>
      </c>
      <c r="AR145" s="59">
        <v>1</v>
      </c>
      <c r="AS145" s="39" t="s">
        <v>431</v>
      </c>
      <c r="AT145" s="59" t="s">
        <v>431</v>
      </c>
      <c r="AU145" s="57">
        <v>1</v>
      </c>
      <c r="AV145" s="18">
        <v>0</v>
      </c>
      <c r="AW145">
        <v>1</v>
      </c>
      <c r="AX145" s="54">
        <v>0</v>
      </c>
      <c r="AY145" t="s">
        <v>431</v>
      </c>
      <c r="AZ145" s="54" t="s">
        <v>431</v>
      </c>
      <c r="BB145" s="18"/>
      <c r="BC145" t="s">
        <v>431</v>
      </c>
      <c r="BD145" s="18" t="s">
        <v>431</v>
      </c>
      <c r="BE145" s="18" t="s">
        <v>11</v>
      </c>
      <c r="BL145" s="18"/>
      <c r="BO145" s="18"/>
      <c r="BR145" s="25">
        <v>44.5</v>
      </c>
      <c r="BS145">
        <v>1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 s="18">
        <v>0</v>
      </c>
      <c r="CA145">
        <v>0</v>
      </c>
      <c r="CB145">
        <v>0</v>
      </c>
      <c r="CC145">
        <v>0</v>
      </c>
      <c r="CD145" s="18">
        <v>1</v>
      </c>
      <c r="CE145">
        <v>0</v>
      </c>
      <c r="CF145">
        <v>0</v>
      </c>
      <c r="CG145">
        <v>0</v>
      </c>
      <c r="CH145">
        <v>0</v>
      </c>
      <c r="CI145" s="18">
        <v>0</v>
      </c>
      <c r="CJ145">
        <v>0</v>
      </c>
      <c r="CK145">
        <v>0</v>
      </c>
      <c r="CL145">
        <v>1</v>
      </c>
      <c r="CM145">
        <v>1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 s="18">
        <v>0</v>
      </c>
      <c r="CZ145" s="43" t="s">
        <v>397</v>
      </c>
    </row>
    <row r="146" spans="1:104" x14ac:dyDescent="0.25">
      <c r="A146">
        <v>145</v>
      </c>
      <c r="B146">
        <v>14</v>
      </c>
      <c r="C146" s="25" t="s">
        <v>480</v>
      </c>
      <c r="D146" s="12">
        <v>7</v>
      </c>
      <c r="E146" s="14">
        <v>0.2</v>
      </c>
      <c r="F146" s="7">
        <v>24.713380227424</v>
      </c>
      <c r="G146" s="7">
        <f t="shared" si="114"/>
        <v>6.8</v>
      </c>
      <c r="H146" s="16">
        <f t="shared" si="115"/>
        <v>7.2</v>
      </c>
      <c r="I146" s="11">
        <f>IFERROR(F146/SQRT(F146^2+W146), "X")</f>
        <v>0.14675871989868494</v>
      </c>
      <c r="J146" s="39">
        <f>IFERROR(SQRT((1-I146^2)/W146), "X")</f>
        <v>5.9384316733746279E-3</v>
      </c>
      <c r="K146" s="39">
        <f t="shared" si="116"/>
        <v>168.39462925599864</v>
      </c>
      <c r="L146" s="39">
        <f t="shared" si="117"/>
        <v>0.14082028822531031</v>
      </c>
      <c r="M146" s="39">
        <f t="shared" si="118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92"/>
        <v>27746</v>
      </c>
      <c r="Y146" s="7">
        <v>12.6</v>
      </c>
      <c r="Z146" s="7">
        <f>BR146-Y146-6</f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1">
        <v>0</v>
      </c>
      <c r="AJ146" s="9">
        <v>0</v>
      </c>
      <c r="AK146" s="9">
        <v>0</v>
      </c>
      <c r="AL146" s="31">
        <v>1</v>
      </c>
      <c r="AM146" s="21">
        <v>2007</v>
      </c>
      <c r="AN146" s="23"/>
      <c r="AO146" s="39">
        <v>0</v>
      </c>
      <c r="AP146" s="39">
        <v>0</v>
      </c>
      <c r="AQ146" s="39">
        <v>0</v>
      </c>
      <c r="AR146" s="59">
        <v>1</v>
      </c>
      <c r="AS146" s="39" t="s">
        <v>431</v>
      </c>
      <c r="AT146" s="59" t="s">
        <v>431</v>
      </c>
      <c r="AU146" s="57">
        <v>1</v>
      </c>
      <c r="AV146" s="18">
        <v>0</v>
      </c>
      <c r="AW146">
        <v>0</v>
      </c>
      <c r="AX146" s="54">
        <v>1</v>
      </c>
      <c r="AY146" t="s">
        <v>431</v>
      </c>
      <c r="AZ146" s="54" t="s">
        <v>431</v>
      </c>
      <c r="BB146" s="18"/>
      <c r="BC146" t="s">
        <v>431</v>
      </c>
      <c r="BD146" s="18" t="s">
        <v>431</v>
      </c>
      <c r="BE146" s="18" t="s">
        <v>11</v>
      </c>
      <c r="BL146" s="18"/>
      <c r="BO146" s="18"/>
      <c r="BR146" s="25">
        <v>44.5</v>
      </c>
      <c r="BS146">
        <v>1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 s="18">
        <v>0</v>
      </c>
      <c r="CA146">
        <v>0</v>
      </c>
      <c r="CB146">
        <v>0</v>
      </c>
      <c r="CC146">
        <v>0</v>
      </c>
      <c r="CD146" s="18">
        <v>1</v>
      </c>
      <c r="CE146">
        <v>0</v>
      </c>
      <c r="CF146">
        <v>0</v>
      </c>
      <c r="CG146">
        <v>0</v>
      </c>
      <c r="CH146">
        <v>0</v>
      </c>
      <c r="CI146" s="18">
        <v>0</v>
      </c>
      <c r="CJ146">
        <v>0</v>
      </c>
      <c r="CK146">
        <v>0</v>
      </c>
      <c r="CL146">
        <v>1</v>
      </c>
      <c r="CM146">
        <v>1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 s="18">
        <v>0</v>
      </c>
      <c r="CZ146" s="43" t="s">
        <v>397</v>
      </c>
    </row>
    <row r="147" spans="1:104" x14ac:dyDescent="0.25">
      <c r="A147">
        <v>146</v>
      </c>
      <c r="B147">
        <v>14</v>
      </c>
      <c r="C147" s="25" t="s">
        <v>480</v>
      </c>
      <c r="D147" s="12">
        <v>10.7</v>
      </c>
      <c r="E147" s="14">
        <v>0.4</v>
      </c>
      <c r="F147" s="7">
        <v>25.713380227424</v>
      </c>
      <c r="G147" s="7">
        <f t="shared" si="114"/>
        <v>10.299999999999999</v>
      </c>
      <c r="H147" s="16">
        <f t="shared" si="115"/>
        <v>11.1</v>
      </c>
      <c r="I147" s="11">
        <f>IFERROR(F147/SQRT(F147^2+W147), "X")</f>
        <v>0.15248911135300705</v>
      </c>
      <c r="J147" s="39">
        <f>IFERROR(SQRT((1-I147^2)/W147), "X")</f>
        <v>5.9303409355092639E-3</v>
      </c>
      <c r="K147" s="39">
        <f t="shared" si="116"/>
        <v>168.62436930266063</v>
      </c>
      <c r="L147" s="39">
        <f t="shared" si="117"/>
        <v>0.14655877041749779</v>
      </c>
      <c r="M147" s="39">
        <f t="shared" si="118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92"/>
        <v>27773</v>
      </c>
      <c r="Y147" s="7">
        <v>12.6</v>
      </c>
      <c r="Z147" s="7">
        <f>BR147-Y147-6</f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1">
        <v>0</v>
      </c>
      <c r="AJ147" s="9">
        <v>0</v>
      </c>
      <c r="AK147" s="9">
        <v>0</v>
      </c>
      <c r="AL147" s="31">
        <v>1</v>
      </c>
      <c r="AM147" s="21">
        <v>2007</v>
      </c>
      <c r="AN147" s="23"/>
      <c r="AO147" s="39">
        <v>0</v>
      </c>
      <c r="AP147" s="39">
        <v>0</v>
      </c>
      <c r="AQ147" s="39">
        <v>0</v>
      </c>
      <c r="AR147" s="59">
        <v>1</v>
      </c>
      <c r="AS147" s="39" t="s">
        <v>431</v>
      </c>
      <c r="AT147" s="59" t="s">
        <v>431</v>
      </c>
      <c r="AU147" s="57">
        <v>1</v>
      </c>
      <c r="AV147" s="18">
        <v>0</v>
      </c>
      <c r="AW147">
        <v>0</v>
      </c>
      <c r="AX147" s="54">
        <v>1</v>
      </c>
      <c r="AY147" t="s">
        <v>431</v>
      </c>
      <c r="AZ147" s="54" t="s">
        <v>431</v>
      </c>
      <c r="BB147" s="18"/>
      <c r="BC147" t="s">
        <v>431</v>
      </c>
      <c r="BD147" s="18" t="s">
        <v>431</v>
      </c>
      <c r="BE147" s="18" t="s">
        <v>11</v>
      </c>
      <c r="BL147" s="18"/>
      <c r="BO147" s="18"/>
      <c r="BR147" s="25">
        <v>44.5</v>
      </c>
      <c r="BS147">
        <v>1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 s="18">
        <v>0</v>
      </c>
      <c r="CA147">
        <v>0</v>
      </c>
      <c r="CB147">
        <v>0</v>
      </c>
      <c r="CC147">
        <v>0</v>
      </c>
      <c r="CD147" s="18">
        <v>1</v>
      </c>
      <c r="CE147">
        <v>0</v>
      </c>
      <c r="CF147">
        <v>0</v>
      </c>
      <c r="CG147">
        <v>0</v>
      </c>
      <c r="CH147">
        <v>0</v>
      </c>
      <c r="CI147" s="18">
        <v>0</v>
      </c>
      <c r="CJ147">
        <v>0</v>
      </c>
      <c r="CK147">
        <v>0</v>
      </c>
      <c r="CL147">
        <v>1</v>
      </c>
      <c r="CM147">
        <v>1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 s="18">
        <v>0</v>
      </c>
      <c r="CZ147" s="43" t="s">
        <v>397</v>
      </c>
    </row>
    <row r="148" spans="1:104" x14ac:dyDescent="0.25">
      <c r="A148">
        <v>147</v>
      </c>
      <c r="B148">
        <v>14</v>
      </c>
      <c r="C148" s="25" t="s">
        <v>480</v>
      </c>
      <c r="D148" s="12">
        <v>11.2</v>
      </c>
      <c r="E148" s="14">
        <v>0.5</v>
      </c>
      <c r="F148" s="7">
        <v>26.713380227424</v>
      </c>
      <c r="G148" s="7">
        <f t="shared" si="114"/>
        <v>10.7</v>
      </c>
      <c r="H148" s="16">
        <f t="shared" si="115"/>
        <v>11.7</v>
      </c>
      <c r="I148" s="11">
        <f>IFERROR(F148/SQRT(F148^2+W148), "X")</f>
        <v>0.15809334365207181</v>
      </c>
      <c r="J148" s="39">
        <f>IFERROR(SQRT((1-I148^2)/W148), "X")</f>
        <v>5.9181332465658137E-3</v>
      </c>
      <c r="K148" s="39">
        <f t="shared" si="116"/>
        <v>168.97220091830172</v>
      </c>
      <c r="L148" s="39">
        <f t="shared" si="117"/>
        <v>0.152175210405506</v>
      </c>
      <c r="M148" s="39">
        <f t="shared" si="118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92"/>
        <v>27838</v>
      </c>
      <c r="Y148" s="7">
        <v>12.6</v>
      </c>
      <c r="Z148" s="7">
        <f>BR148-Y148-6</f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1">
        <v>0</v>
      </c>
      <c r="AJ148" s="9">
        <v>0</v>
      </c>
      <c r="AK148" s="9">
        <v>0</v>
      </c>
      <c r="AL148" s="31">
        <v>1</v>
      </c>
      <c r="AM148" s="21">
        <v>2007</v>
      </c>
      <c r="AN148" s="23"/>
      <c r="AO148" s="39">
        <v>0</v>
      </c>
      <c r="AP148" s="39">
        <v>0</v>
      </c>
      <c r="AQ148" s="39">
        <v>0</v>
      </c>
      <c r="AR148" s="59">
        <v>1</v>
      </c>
      <c r="AS148" s="39" t="s">
        <v>431</v>
      </c>
      <c r="AT148" s="59" t="s">
        <v>431</v>
      </c>
      <c r="AU148" s="57">
        <v>1</v>
      </c>
      <c r="AV148" s="18">
        <v>0</v>
      </c>
      <c r="AW148">
        <v>0</v>
      </c>
      <c r="AX148" s="54">
        <v>1</v>
      </c>
      <c r="AY148" t="s">
        <v>431</v>
      </c>
      <c r="AZ148" s="54" t="s">
        <v>431</v>
      </c>
      <c r="BB148" s="18"/>
      <c r="BC148" t="s">
        <v>431</v>
      </c>
      <c r="BD148" s="18" t="s">
        <v>431</v>
      </c>
      <c r="BE148" s="18" t="s">
        <v>11</v>
      </c>
      <c r="BL148" s="18"/>
      <c r="BO148" s="18"/>
      <c r="BR148" s="25">
        <v>44.5</v>
      </c>
      <c r="BS148">
        <v>1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 s="18">
        <v>0</v>
      </c>
      <c r="CA148">
        <v>0</v>
      </c>
      <c r="CB148">
        <v>0</v>
      </c>
      <c r="CC148">
        <v>0</v>
      </c>
      <c r="CD148" s="18">
        <v>1</v>
      </c>
      <c r="CE148">
        <v>0</v>
      </c>
      <c r="CF148">
        <v>0</v>
      </c>
      <c r="CG148">
        <v>0</v>
      </c>
      <c r="CH148">
        <v>0</v>
      </c>
      <c r="CI148" s="18">
        <v>0</v>
      </c>
      <c r="CJ148">
        <v>0</v>
      </c>
      <c r="CK148">
        <v>0</v>
      </c>
      <c r="CL148">
        <v>1</v>
      </c>
      <c r="CM148">
        <v>1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 s="18">
        <v>0</v>
      </c>
      <c r="CZ148" s="43" t="s">
        <v>397</v>
      </c>
    </row>
    <row r="149" spans="1:104" x14ac:dyDescent="0.25">
      <c r="A149">
        <v>148</v>
      </c>
      <c r="B149">
        <v>14</v>
      </c>
      <c r="C149" s="25" t="s">
        <v>480</v>
      </c>
      <c r="D149" s="12">
        <v>8.4</v>
      </c>
      <c r="E149" s="14">
        <v>0.5</v>
      </c>
      <c r="F149" s="7">
        <v>27.713380227424</v>
      </c>
      <c r="G149" s="7">
        <f t="shared" si="114"/>
        <v>7.9</v>
      </c>
      <c r="H149" s="16">
        <f t="shared" si="115"/>
        <v>8.9</v>
      </c>
      <c r="I149" s="11">
        <f>IFERROR(F149/SQRT(F149^2+W149), "X")</f>
        <v>0.15628859800169251</v>
      </c>
      <c r="J149" s="39">
        <f>IFERROR(SQRT((1-I149^2)/W149), "X")</f>
        <v>5.6394635630566577E-3</v>
      </c>
      <c r="K149" s="39">
        <f t="shared" si="116"/>
        <v>177.32183013839492</v>
      </c>
      <c r="L149" s="39">
        <f t="shared" si="117"/>
        <v>0.15064913443863584</v>
      </c>
      <c r="M149" s="39">
        <f t="shared" si="118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92"/>
        <v>30675</v>
      </c>
      <c r="Y149" s="7">
        <v>12.4</v>
      </c>
      <c r="Z149" s="7">
        <f>BR149-Y149-6</f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1">
        <v>0</v>
      </c>
      <c r="AJ149" s="9">
        <v>0</v>
      </c>
      <c r="AK149" s="9">
        <v>0</v>
      </c>
      <c r="AL149" s="31">
        <v>1</v>
      </c>
      <c r="AM149" s="21">
        <v>2007</v>
      </c>
      <c r="AN149" s="23"/>
      <c r="AO149" s="39">
        <v>0</v>
      </c>
      <c r="AP149" s="39">
        <v>0</v>
      </c>
      <c r="AQ149" s="39">
        <v>0</v>
      </c>
      <c r="AR149" s="59">
        <v>1</v>
      </c>
      <c r="AS149" s="39" t="s">
        <v>431</v>
      </c>
      <c r="AT149" s="59" t="s">
        <v>431</v>
      </c>
      <c r="AU149" s="57">
        <v>1</v>
      </c>
      <c r="AV149" s="18">
        <v>0</v>
      </c>
      <c r="AW149">
        <v>1</v>
      </c>
      <c r="AX149" s="54">
        <v>0</v>
      </c>
      <c r="AY149" t="s">
        <v>431</v>
      </c>
      <c r="AZ149" s="54" t="s">
        <v>431</v>
      </c>
      <c r="BB149" s="18"/>
      <c r="BC149" t="s">
        <v>431</v>
      </c>
      <c r="BD149" s="18" t="s">
        <v>431</v>
      </c>
      <c r="BE149" s="18" t="s">
        <v>11</v>
      </c>
      <c r="BL149" s="18"/>
      <c r="BO149" s="18"/>
      <c r="BR149" s="25">
        <v>44.5</v>
      </c>
      <c r="BS149">
        <v>1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 s="18">
        <v>0</v>
      </c>
      <c r="CA149">
        <v>0</v>
      </c>
      <c r="CB149">
        <v>0</v>
      </c>
      <c r="CC149">
        <v>0</v>
      </c>
      <c r="CD149" s="18">
        <v>1</v>
      </c>
      <c r="CE149">
        <v>0</v>
      </c>
      <c r="CF149">
        <v>0</v>
      </c>
      <c r="CG149">
        <v>0</v>
      </c>
      <c r="CH149">
        <v>0</v>
      </c>
      <c r="CI149" s="18">
        <v>0</v>
      </c>
      <c r="CJ149">
        <v>0</v>
      </c>
      <c r="CK149">
        <v>0</v>
      </c>
      <c r="CL149">
        <v>1</v>
      </c>
      <c r="CM149">
        <v>1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 s="18">
        <v>0</v>
      </c>
      <c r="CZ149" s="43" t="s">
        <v>397</v>
      </c>
    </row>
    <row r="150" spans="1:104" x14ac:dyDescent="0.25">
      <c r="A150">
        <v>149</v>
      </c>
      <c r="B150">
        <v>14</v>
      </c>
      <c r="C150" s="25" t="s">
        <v>480</v>
      </c>
      <c r="D150" s="12">
        <v>8.6999999999999993</v>
      </c>
      <c r="E150" s="14">
        <v>0.6</v>
      </c>
      <c r="F150" s="7">
        <v>28.713380227424</v>
      </c>
      <c r="G150" s="7">
        <f t="shared" si="114"/>
        <v>8.1</v>
      </c>
      <c r="H150" s="16">
        <f t="shared" si="115"/>
        <v>9.2999999999999989</v>
      </c>
      <c r="I150" s="11">
        <f>IFERROR(F150/SQRT(F150^2+W150), "X")</f>
        <v>0.16170597526401623</v>
      </c>
      <c r="J150" s="39">
        <f>IFERROR(SQRT((1-I150^2)/W150), "X")</f>
        <v>5.6317289703694193E-3</v>
      </c>
      <c r="K150" s="39">
        <f t="shared" si="116"/>
        <v>177.56536318799516</v>
      </c>
      <c r="L150" s="39">
        <f t="shared" si="117"/>
        <v>0.1560742462936468</v>
      </c>
      <c r="M150" s="39">
        <f t="shared" si="118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92"/>
        <v>30705</v>
      </c>
      <c r="Y150" s="7">
        <v>12.4</v>
      </c>
      <c r="Z150" s="7">
        <f>BR150-Y150-6</f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1">
        <v>0</v>
      </c>
      <c r="AJ150" s="9">
        <v>0</v>
      </c>
      <c r="AK150" s="9">
        <v>0</v>
      </c>
      <c r="AL150" s="31">
        <v>1</v>
      </c>
      <c r="AM150" s="21">
        <v>2007</v>
      </c>
      <c r="AN150" s="23"/>
      <c r="AO150" s="39">
        <v>0</v>
      </c>
      <c r="AP150" s="39">
        <v>0</v>
      </c>
      <c r="AQ150" s="39">
        <v>0</v>
      </c>
      <c r="AR150" s="59">
        <v>1</v>
      </c>
      <c r="AS150" s="39" t="s">
        <v>431</v>
      </c>
      <c r="AT150" s="59" t="s">
        <v>431</v>
      </c>
      <c r="AU150" s="57">
        <v>1</v>
      </c>
      <c r="AV150" s="18">
        <v>0</v>
      </c>
      <c r="AW150">
        <v>1</v>
      </c>
      <c r="AX150" s="54">
        <v>0</v>
      </c>
      <c r="AY150" t="s">
        <v>431</v>
      </c>
      <c r="AZ150" s="54" t="s">
        <v>431</v>
      </c>
      <c r="BB150" s="18"/>
      <c r="BC150" t="s">
        <v>431</v>
      </c>
      <c r="BD150" s="18" t="s">
        <v>431</v>
      </c>
      <c r="BE150" s="18" t="s">
        <v>11</v>
      </c>
      <c r="BL150" s="18"/>
      <c r="BO150" s="18"/>
      <c r="BR150" s="25">
        <v>44.5</v>
      </c>
      <c r="BS150">
        <v>1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 s="18">
        <v>0</v>
      </c>
      <c r="CA150">
        <v>0</v>
      </c>
      <c r="CB150">
        <v>0</v>
      </c>
      <c r="CC150">
        <v>0</v>
      </c>
      <c r="CD150" s="18">
        <v>1</v>
      </c>
      <c r="CE150">
        <v>0</v>
      </c>
      <c r="CF150">
        <v>0</v>
      </c>
      <c r="CG150">
        <v>0</v>
      </c>
      <c r="CH150">
        <v>0</v>
      </c>
      <c r="CI150" s="18">
        <v>0</v>
      </c>
      <c r="CJ150">
        <v>0</v>
      </c>
      <c r="CK150">
        <v>0</v>
      </c>
      <c r="CL150">
        <v>1</v>
      </c>
      <c r="CM150">
        <v>1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 s="18">
        <v>0</v>
      </c>
      <c r="CZ150" s="43" t="s">
        <v>397</v>
      </c>
    </row>
    <row r="151" spans="1:104" x14ac:dyDescent="0.25">
      <c r="A151">
        <v>150</v>
      </c>
      <c r="B151">
        <v>14</v>
      </c>
      <c r="C151" s="25" t="s">
        <v>480</v>
      </c>
      <c r="D151" s="12">
        <v>9.8000000000000007</v>
      </c>
      <c r="E151" s="14">
        <v>0.6</v>
      </c>
      <c r="F151" s="7">
        <v>29.713380227424</v>
      </c>
      <c r="G151" s="7">
        <f t="shared" si="114"/>
        <v>9.2000000000000011</v>
      </c>
      <c r="H151" s="16">
        <f t="shared" si="115"/>
        <v>10.4</v>
      </c>
      <c r="I151" s="11">
        <f>IFERROR(F151/SQRT(F151^2+W151), "X")</f>
        <v>0.16541448611109594</v>
      </c>
      <c r="J151" s="39">
        <f>IFERROR(SQRT((1-I151^2)/W151), "X")</f>
        <v>5.5670033111354465E-3</v>
      </c>
      <c r="K151" s="39">
        <f t="shared" si="116"/>
        <v>179.62985543761783</v>
      </c>
      <c r="L151" s="39">
        <f t="shared" si="117"/>
        <v>0.1598474827999605</v>
      </c>
      <c r="M151" s="39">
        <f t="shared" si="118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92"/>
        <v>31384</v>
      </c>
      <c r="Y151" s="7">
        <v>12.4</v>
      </c>
      <c r="Z151" s="7">
        <f>BR151-Y151-6</f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1">
        <v>0</v>
      </c>
      <c r="AJ151" s="9">
        <v>0</v>
      </c>
      <c r="AK151" s="9">
        <v>0</v>
      </c>
      <c r="AL151" s="31">
        <v>1</v>
      </c>
      <c r="AM151" s="21">
        <v>2007</v>
      </c>
      <c r="AN151" s="23"/>
      <c r="AO151" s="39">
        <v>0</v>
      </c>
      <c r="AP151" s="39">
        <v>0</v>
      </c>
      <c r="AQ151" s="39">
        <v>0</v>
      </c>
      <c r="AR151" s="59">
        <v>1</v>
      </c>
      <c r="AS151" s="39" t="s">
        <v>431</v>
      </c>
      <c r="AT151" s="59" t="s">
        <v>431</v>
      </c>
      <c r="AU151" s="57">
        <v>1</v>
      </c>
      <c r="AV151" s="18">
        <v>0</v>
      </c>
      <c r="AW151">
        <v>1</v>
      </c>
      <c r="AX151" s="54">
        <v>0</v>
      </c>
      <c r="AY151" t="s">
        <v>431</v>
      </c>
      <c r="AZ151" s="54" t="s">
        <v>431</v>
      </c>
      <c r="BB151" s="18"/>
      <c r="BC151" t="s">
        <v>431</v>
      </c>
      <c r="BD151" s="18" t="s">
        <v>431</v>
      </c>
      <c r="BE151" s="18" t="s">
        <v>11</v>
      </c>
      <c r="BL151" s="18"/>
      <c r="BO151" s="18"/>
      <c r="BR151" s="25">
        <v>44.5</v>
      </c>
      <c r="BS151">
        <v>1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 s="18">
        <v>0</v>
      </c>
      <c r="CA151">
        <v>0</v>
      </c>
      <c r="CB151">
        <v>0</v>
      </c>
      <c r="CC151">
        <v>0</v>
      </c>
      <c r="CD151" s="18">
        <v>1</v>
      </c>
      <c r="CE151">
        <v>0</v>
      </c>
      <c r="CF151">
        <v>0</v>
      </c>
      <c r="CG151">
        <v>0</v>
      </c>
      <c r="CH151">
        <v>0</v>
      </c>
      <c r="CI151" s="18">
        <v>0</v>
      </c>
      <c r="CJ151">
        <v>0</v>
      </c>
      <c r="CK151">
        <v>0</v>
      </c>
      <c r="CL151">
        <v>1</v>
      </c>
      <c r="CM151">
        <v>1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 s="18">
        <v>0</v>
      </c>
      <c r="CZ151" s="43" t="s">
        <v>397</v>
      </c>
    </row>
    <row r="152" spans="1:104" x14ac:dyDescent="0.25">
      <c r="A152">
        <v>151</v>
      </c>
      <c r="B152">
        <v>14</v>
      </c>
      <c r="C152" s="25" t="s">
        <v>480</v>
      </c>
      <c r="D152" s="12">
        <v>7.5</v>
      </c>
      <c r="E152" s="14">
        <v>0.3</v>
      </c>
      <c r="F152" s="7">
        <v>30.713380227424</v>
      </c>
      <c r="G152" s="7">
        <f t="shared" si="114"/>
        <v>7.2</v>
      </c>
      <c r="H152" s="16">
        <f t="shared" si="115"/>
        <v>7.8</v>
      </c>
      <c r="I152" s="11">
        <f>IFERROR(F152/SQRT(F152^2+W152), "X")</f>
        <v>0.17506737478084128</v>
      </c>
      <c r="J152" s="39">
        <f>IFERROR(SQRT((1-I152^2)/W152), "X")</f>
        <v>5.7000360586987268E-3</v>
      </c>
      <c r="K152" s="39">
        <f t="shared" si="116"/>
        <v>175.43748665833741</v>
      </c>
      <c r="L152" s="39">
        <f t="shared" si="117"/>
        <v>0.16936733872214255</v>
      </c>
      <c r="M152" s="39">
        <f t="shared" si="118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92"/>
        <v>29835</v>
      </c>
      <c r="Y152" s="7">
        <v>12.6</v>
      </c>
      <c r="Z152" s="7">
        <f>BR152-Y152-6</f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1">
        <v>0</v>
      </c>
      <c r="AJ152" s="9">
        <v>0</v>
      </c>
      <c r="AK152" s="9">
        <v>0</v>
      </c>
      <c r="AL152" s="31">
        <v>1</v>
      </c>
      <c r="AM152" s="21">
        <v>2007</v>
      </c>
      <c r="AN152" s="23"/>
      <c r="AO152" s="39">
        <v>0</v>
      </c>
      <c r="AP152" s="39">
        <v>0</v>
      </c>
      <c r="AQ152" s="39">
        <v>0</v>
      </c>
      <c r="AR152" s="59">
        <v>1</v>
      </c>
      <c r="AS152" s="39" t="s">
        <v>431</v>
      </c>
      <c r="AT152" s="59" t="s">
        <v>431</v>
      </c>
      <c r="AU152" s="57">
        <v>1</v>
      </c>
      <c r="AV152" s="18">
        <v>0</v>
      </c>
      <c r="AW152">
        <v>0</v>
      </c>
      <c r="AX152" s="54">
        <v>1</v>
      </c>
      <c r="AY152" t="s">
        <v>431</v>
      </c>
      <c r="AZ152" s="54" t="s">
        <v>431</v>
      </c>
      <c r="BB152" s="18"/>
      <c r="BC152" t="s">
        <v>431</v>
      </c>
      <c r="BD152" s="18" t="s">
        <v>431</v>
      </c>
      <c r="BE152" s="18" t="s">
        <v>11</v>
      </c>
      <c r="BL152" s="18"/>
      <c r="BO152" s="18"/>
      <c r="BR152" s="25">
        <v>44.5</v>
      </c>
      <c r="BS152">
        <v>1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 s="18">
        <v>0</v>
      </c>
      <c r="CA152">
        <v>0</v>
      </c>
      <c r="CB152">
        <v>0</v>
      </c>
      <c r="CC152">
        <v>0</v>
      </c>
      <c r="CD152" s="18">
        <v>1</v>
      </c>
      <c r="CE152">
        <v>0</v>
      </c>
      <c r="CF152">
        <v>0</v>
      </c>
      <c r="CG152">
        <v>0</v>
      </c>
      <c r="CH152">
        <v>0</v>
      </c>
      <c r="CI152" s="18">
        <v>0</v>
      </c>
      <c r="CJ152">
        <v>0</v>
      </c>
      <c r="CK152">
        <v>0</v>
      </c>
      <c r="CL152">
        <v>1</v>
      </c>
      <c r="CM152">
        <v>1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 s="18">
        <v>0</v>
      </c>
      <c r="CZ152" s="43" t="s">
        <v>397</v>
      </c>
    </row>
    <row r="153" spans="1:104" x14ac:dyDescent="0.25">
      <c r="A153">
        <v>152</v>
      </c>
      <c r="B153">
        <v>14</v>
      </c>
      <c r="C153" s="25" t="s">
        <v>480</v>
      </c>
      <c r="D153" s="12">
        <v>10.6</v>
      </c>
      <c r="E153" s="14">
        <v>0.5</v>
      </c>
      <c r="F153" s="7">
        <v>31.713380227424</v>
      </c>
      <c r="G153" s="7">
        <f t="shared" si="114"/>
        <v>10.1</v>
      </c>
      <c r="H153" s="16">
        <f t="shared" si="115"/>
        <v>11.1</v>
      </c>
      <c r="I153" s="11">
        <f>IFERROR(F153/SQRT(F153^2+W153), "X")</f>
        <v>0.18049659984710903</v>
      </c>
      <c r="J153" s="39">
        <f>IFERROR(SQRT((1-I153^2)/W153), "X")</f>
        <v>5.6914967295421072E-3</v>
      </c>
      <c r="K153" s="39">
        <f t="shared" si="116"/>
        <v>175.7007071284836</v>
      </c>
      <c r="L153" s="39">
        <f t="shared" si="117"/>
        <v>0.17480510311756692</v>
      </c>
      <c r="M153" s="39">
        <f t="shared" si="118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92"/>
        <v>29865</v>
      </c>
      <c r="Y153" s="7">
        <v>12.6</v>
      </c>
      <c r="Z153" s="7">
        <f>BR153-Y153-6</f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1">
        <v>0</v>
      </c>
      <c r="AJ153" s="9">
        <v>0</v>
      </c>
      <c r="AK153" s="9">
        <v>0</v>
      </c>
      <c r="AL153" s="31">
        <v>1</v>
      </c>
      <c r="AM153" s="21">
        <v>2007</v>
      </c>
      <c r="AN153" s="23"/>
      <c r="AO153" s="39">
        <v>0</v>
      </c>
      <c r="AP153" s="39">
        <v>0</v>
      </c>
      <c r="AQ153" s="39">
        <v>0</v>
      </c>
      <c r="AR153" s="59">
        <v>1</v>
      </c>
      <c r="AS153" s="39" t="s">
        <v>431</v>
      </c>
      <c r="AT153" s="59" t="s">
        <v>431</v>
      </c>
      <c r="AU153" s="57">
        <v>1</v>
      </c>
      <c r="AV153" s="18">
        <v>0</v>
      </c>
      <c r="AW153">
        <v>0</v>
      </c>
      <c r="AX153" s="54">
        <v>1</v>
      </c>
      <c r="AY153" t="s">
        <v>431</v>
      </c>
      <c r="AZ153" s="54" t="s">
        <v>431</v>
      </c>
      <c r="BB153" s="18"/>
      <c r="BC153" t="s">
        <v>431</v>
      </c>
      <c r="BD153" s="18" t="s">
        <v>431</v>
      </c>
      <c r="BE153" s="18" t="s">
        <v>11</v>
      </c>
      <c r="BL153" s="18"/>
      <c r="BO153" s="18"/>
      <c r="BR153" s="25">
        <v>44.5</v>
      </c>
      <c r="BS153">
        <v>1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 s="18">
        <v>0</v>
      </c>
      <c r="CA153">
        <v>0</v>
      </c>
      <c r="CB153">
        <v>0</v>
      </c>
      <c r="CC153">
        <v>0</v>
      </c>
      <c r="CD153" s="18">
        <v>1</v>
      </c>
      <c r="CE153">
        <v>0</v>
      </c>
      <c r="CF153">
        <v>0</v>
      </c>
      <c r="CG153">
        <v>0</v>
      </c>
      <c r="CH153">
        <v>0</v>
      </c>
      <c r="CI153" s="18">
        <v>0</v>
      </c>
      <c r="CJ153">
        <v>0</v>
      </c>
      <c r="CK153">
        <v>0</v>
      </c>
      <c r="CL153">
        <v>1</v>
      </c>
      <c r="CM153">
        <v>1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 s="18">
        <v>0</v>
      </c>
      <c r="CZ153" s="43" t="s">
        <v>397</v>
      </c>
    </row>
    <row r="154" spans="1:104" s="68" customFormat="1" x14ac:dyDescent="0.25">
      <c r="A154" s="68">
        <v>153</v>
      </c>
      <c r="B154" s="68">
        <v>14</v>
      </c>
      <c r="C154" s="69" t="s">
        <v>480</v>
      </c>
      <c r="D154" s="70">
        <v>11.1</v>
      </c>
      <c r="E154" s="71">
        <v>0.6</v>
      </c>
      <c r="F154" s="72">
        <v>32.713380227423997</v>
      </c>
      <c r="G154" s="72">
        <f t="shared" si="114"/>
        <v>10.5</v>
      </c>
      <c r="H154" s="73">
        <f t="shared" si="115"/>
        <v>11.7</v>
      </c>
      <c r="I154" s="74">
        <f>IFERROR(F154/SQRT(F154^2+W154), "X")</f>
        <v>0.18598810220012707</v>
      </c>
      <c r="J154" s="75">
        <f>IFERROR(SQRT((1-I154^2)/W154), "X")</f>
        <v>5.6853831951065434E-3</v>
      </c>
      <c r="K154" s="75">
        <f t="shared" si="116"/>
        <v>175.88963939329687</v>
      </c>
      <c r="L154" s="75">
        <f t="shared" si="117"/>
        <v>0.18030271900502054</v>
      </c>
      <c r="M154" s="75">
        <f t="shared" si="118"/>
        <v>0.1916734853952336</v>
      </c>
      <c r="N154" s="76">
        <v>1</v>
      </c>
      <c r="O154" s="77">
        <v>0</v>
      </c>
      <c r="P154" s="76">
        <v>0</v>
      </c>
      <c r="Q154" s="77">
        <v>0</v>
      </c>
      <c r="R154" s="77">
        <v>0</v>
      </c>
      <c r="S154" s="77">
        <v>1</v>
      </c>
      <c r="T154" s="77">
        <v>0</v>
      </c>
      <c r="U154" s="76">
        <v>29871</v>
      </c>
      <c r="V154" s="77">
        <v>3</v>
      </c>
      <c r="W154" s="77">
        <f t="shared" si="92"/>
        <v>29867</v>
      </c>
      <c r="X154" s="77"/>
      <c r="Y154" s="72">
        <v>12.6</v>
      </c>
      <c r="Z154" s="72">
        <f>BR154-Y154-6</f>
        <v>25.9</v>
      </c>
      <c r="AA154" s="77">
        <v>1</v>
      </c>
      <c r="AB154" s="77">
        <v>0</v>
      </c>
      <c r="AC154" s="77">
        <v>0</v>
      </c>
      <c r="AD154" s="77">
        <v>0</v>
      </c>
      <c r="AE154" s="77">
        <v>0</v>
      </c>
      <c r="AF154" s="77">
        <v>1</v>
      </c>
      <c r="AG154" s="76">
        <v>0</v>
      </c>
      <c r="AH154" s="77">
        <v>1</v>
      </c>
      <c r="AI154" s="78">
        <v>0</v>
      </c>
      <c r="AJ154" s="77">
        <v>0</v>
      </c>
      <c r="AK154" s="77">
        <v>0</v>
      </c>
      <c r="AL154" s="78">
        <v>1</v>
      </c>
      <c r="AM154" s="79">
        <v>2007</v>
      </c>
      <c r="AN154" s="80"/>
      <c r="AO154" s="75">
        <v>0</v>
      </c>
      <c r="AP154" s="75">
        <v>0</v>
      </c>
      <c r="AQ154" s="75">
        <v>0</v>
      </c>
      <c r="AR154" s="81">
        <v>1</v>
      </c>
      <c r="AS154" s="75" t="s">
        <v>431</v>
      </c>
      <c r="AT154" s="81" t="s">
        <v>431</v>
      </c>
      <c r="AU154" s="82">
        <v>1</v>
      </c>
      <c r="AV154" s="83">
        <v>0</v>
      </c>
      <c r="AW154" s="68">
        <v>0</v>
      </c>
      <c r="AX154" s="84">
        <v>1</v>
      </c>
      <c r="AY154" s="68" t="s">
        <v>431</v>
      </c>
      <c r="AZ154" s="84" t="s">
        <v>431</v>
      </c>
      <c r="BB154" s="83"/>
      <c r="BC154" s="68" t="s">
        <v>431</v>
      </c>
      <c r="BD154" s="83" t="s">
        <v>431</v>
      </c>
      <c r="BE154" s="83" t="s">
        <v>11</v>
      </c>
      <c r="BL154" s="83"/>
      <c r="BO154" s="83"/>
      <c r="BR154" s="69">
        <v>44.5</v>
      </c>
      <c r="BS154" s="68">
        <v>1</v>
      </c>
      <c r="BT154" s="68">
        <v>0</v>
      </c>
      <c r="BU154" s="68">
        <v>0</v>
      </c>
      <c r="BV154" s="68">
        <v>0</v>
      </c>
      <c r="BW154" s="68">
        <v>0</v>
      </c>
      <c r="BX154" s="68">
        <v>0</v>
      </c>
      <c r="BY154" s="68">
        <v>0</v>
      </c>
      <c r="BZ154" s="83">
        <v>0</v>
      </c>
      <c r="CA154" s="68">
        <v>0</v>
      </c>
      <c r="CB154" s="68">
        <v>0</v>
      </c>
      <c r="CC154" s="68">
        <v>0</v>
      </c>
      <c r="CD154" s="83">
        <v>1</v>
      </c>
      <c r="CE154" s="68">
        <v>0</v>
      </c>
      <c r="CF154" s="68">
        <v>0</v>
      </c>
      <c r="CG154" s="68">
        <v>0</v>
      </c>
      <c r="CH154" s="68">
        <v>0</v>
      </c>
      <c r="CI154" s="83">
        <v>0</v>
      </c>
      <c r="CJ154" s="68">
        <v>0</v>
      </c>
      <c r="CK154" s="68">
        <v>0</v>
      </c>
      <c r="CL154" s="68">
        <v>1</v>
      </c>
      <c r="CM154" s="68">
        <v>1</v>
      </c>
      <c r="CN154" s="68">
        <v>0</v>
      </c>
      <c r="CO154" s="68">
        <v>0</v>
      </c>
      <c r="CP154" s="68">
        <v>0</v>
      </c>
      <c r="CQ154" s="68">
        <v>0</v>
      </c>
      <c r="CR154" s="68">
        <v>0</v>
      </c>
      <c r="CS154" s="68">
        <v>0</v>
      </c>
      <c r="CT154" s="83">
        <v>0</v>
      </c>
      <c r="CY154" s="69"/>
      <c r="CZ154" s="85" t="s">
        <v>397</v>
      </c>
    </row>
    <row r="155" spans="1:104" x14ac:dyDescent="0.25">
      <c r="A155">
        <v>154</v>
      </c>
      <c r="B155">
        <v>15</v>
      </c>
      <c r="C155" s="25" t="s">
        <v>481</v>
      </c>
      <c r="D155" s="12">
        <v>7.2</v>
      </c>
      <c r="E155" s="14">
        <v>0.5</v>
      </c>
      <c r="F155" s="7">
        <f>D155/E155</f>
        <v>14.4</v>
      </c>
      <c r="G155" s="7">
        <f t="shared" si="114"/>
        <v>6.7</v>
      </c>
      <c r="H155" s="16">
        <f t="shared" si="115"/>
        <v>7.7</v>
      </c>
      <c r="I155" s="11">
        <f>IFERROR(F155/SQRT(F155^2+W155), "X")</f>
        <v>0.13314306921085112</v>
      </c>
      <c r="J155" s="39">
        <f>IFERROR(SQRT((1-I155^2)/W155), "X")</f>
        <v>9.2460464729757722E-3</v>
      </c>
      <c r="K155" s="39">
        <f t="shared" ref="K155:K156" si="119">IFERROR(1/J155, "X")</f>
        <v>108.15433417112789</v>
      </c>
      <c r="L155" s="39">
        <f t="shared" ref="L155:L156" si="120">IFERROR(I155-J155, "X")</f>
        <v>0.12389702273787534</v>
      </c>
      <c r="M155" s="39">
        <f t="shared" ref="M155:M156" si="121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92"/>
        <v>11490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1">
        <v>0</v>
      </c>
      <c r="AJ155" s="9">
        <v>1</v>
      </c>
      <c r="AK155" s="9">
        <v>0</v>
      </c>
      <c r="AL155" s="31">
        <v>0</v>
      </c>
      <c r="AM155" s="21">
        <v>2002</v>
      </c>
      <c r="AN155" s="23"/>
      <c r="AO155" s="39">
        <v>0.36099999999999999</v>
      </c>
      <c r="AP155" s="39">
        <v>0.17599999999999999</v>
      </c>
      <c r="AQ155" s="39">
        <v>0.122</v>
      </c>
      <c r="AR155" s="59">
        <f>1-SUM(AO155:AQ155)</f>
        <v>0.34100000000000008</v>
      </c>
      <c r="AS155" s="39" t="s">
        <v>431</v>
      </c>
      <c r="AT155" s="59" t="s">
        <v>431</v>
      </c>
      <c r="AU155" s="57">
        <f>1-AV155</f>
        <v>0.5181</v>
      </c>
      <c r="AV155" s="18">
        <v>0.4819</v>
      </c>
      <c r="AW155">
        <v>1</v>
      </c>
      <c r="AX155" s="54">
        <v>0</v>
      </c>
      <c r="AY155" t="s">
        <v>431</v>
      </c>
      <c r="AZ155" s="54" t="s">
        <v>431</v>
      </c>
      <c r="BB155" s="18"/>
      <c r="BC155">
        <f>1-BD155</f>
        <v>0.61399999999999999</v>
      </c>
      <c r="BD155" s="18">
        <v>0.38600000000000001</v>
      </c>
      <c r="BE155" s="18" t="s">
        <v>214</v>
      </c>
      <c r="BL155" s="18"/>
      <c r="BO155" s="18"/>
      <c r="BR155" s="25">
        <v>34.277000000000001</v>
      </c>
      <c r="BS155">
        <v>1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 s="18">
        <v>0</v>
      </c>
      <c r="CA155">
        <v>0</v>
      </c>
      <c r="CB155">
        <v>0</v>
      </c>
      <c r="CC155">
        <v>1</v>
      </c>
      <c r="CD155" s="18">
        <v>0</v>
      </c>
      <c r="CE155">
        <v>0</v>
      </c>
      <c r="CF155">
        <v>0</v>
      </c>
      <c r="CG155">
        <v>0</v>
      </c>
      <c r="CH155">
        <v>0</v>
      </c>
      <c r="CI155" s="18">
        <v>0</v>
      </c>
      <c r="CJ155">
        <v>0</v>
      </c>
      <c r="CK155">
        <v>0</v>
      </c>
      <c r="CL155">
        <v>1</v>
      </c>
      <c r="CM155">
        <v>1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1</v>
      </c>
      <c r="CT155" s="18">
        <v>1</v>
      </c>
      <c r="CZ155" s="43" t="s">
        <v>397</v>
      </c>
    </row>
    <row r="156" spans="1:104" x14ac:dyDescent="0.25">
      <c r="A156">
        <v>155</v>
      </c>
      <c r="B156">
        <v>15</v>
      </c>
      <c r="C156" s="25" t="s">
        <v>481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14"/>
        <v>15.600000000000001</v>
      </c>
      <c r="H156" s="16">
        <f t="shared" si="115"/>
        <v>17.600000000000001</v>
      </c>
      <c r="I156" s="11">
        <f>IFERROR(F156/SQRT(F156^2+W156), "X")</f>
        <v>0.34745373685855596</v>
      </c>
      <c r="J156" s="39">
        <f>IFERROR(SQRT((1-I156^2)/W156), "X")</f>
        <v>2.0930948003527464E-2</v>
      </c>
      <c r="K156" s="39">
        <f t="shared" si="119"/>
        <v>47.776144674931651</v>
      </c>
      <c r="L156" s="39">
        <f t="shared" si="120"/>
        <v>0.3265227888550285</v>
      </c>
      <c r="M156" s="39">
        <f t="shared" si="121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92"/>
        <v>2007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1">
        <v>0</v>
      </c>
      <c r="AJ156" s="9">
        <v>1</v>
      </c>
      <c r="AK156" s="9">
        <v>0</v>
      </c>
      <c r="AL156" s="31">
        <v>0</v>
      </c>
      <c r="AM156" s="21">
        <v>2002</v>
      </c>
      <c r="AN156" s="23"/>
      <c r="AO156" s="39">
        <v>0.58099999999999996</v>
      </c>
      <c r="AP156" s="39">
        <v>9.0999999999999998E-2</v>
      </c>
      <c r="AQ156" s="39">
        <v>3.9E-2</v>
      </c>
      <c r="AR156" s="59">
        <f>1-SUM(AO156:AQ156)</f>
        <v>0.28900000000000003</v>
      </c>
      <c r="AS156" s="39" t="s">
        <v>431</v>
      </c>
      <c r="AT156" s="59" t="s">
        <v>431</v>
      </c>
      <c r="AU156" s="57">
        <f>1-AV156</f>
        <v>0.3831</v>
      </c>
      <c r="AV156" s="18">
        <v>0.6169</v>
      </c>
      <c r="AW156">
        <v>0</v>
      </c>
      <c r="AX156" s="54">
        <v>1</v>
      </c>
      <c r="AY156" t="s">
        <v>431</v>
      </c>
      <c r="AZ156" s="54" t="s">
        <v>431</v>
      </c>
      <c r="BB156" s="18"/>
      <c r="BC156">
        <f t="shared" ref="BC156:BC190" si="122">1-BD156</f>
        <v>0.63400000000000001</v>
      </c>
      <c r="BD156" s="18">
        <v>0.36599999999999999</v>
      </c>
      <c r="BE156" s="18" t="s">
        <v>214</v>
      </c>
      <c r="BL156" s="18"/>
      <c r="BO156" s="18"/>
      <c r="BR156" s="25">
        <v>33.124000000000002</v>
      </c>
      <c r="BS156">
        <v>1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 s="18">
        <v>0</v>
      </c>
      <c r="CA156">
        <v>0</v>
      </c>
      <c r="CB156">
        <v>0</v>
      </c>
      <c r="CC156">
        <v>1</v>
      </c>
      <c r="CD156" s="18">
        <v>0</v>
      </c>
      <c r="CE156">
        <v>0</v>
      </c>
      <c r="CF156">
        <v>0</v>
      </c>
      <c r="CG156">
        <v>0</v>
      </c>
      <c r="CH156">
        <v>0</v>
      </c>
      <c r="CI156" s="18">
        <v>0</v>
      </c>
      <c r="CJ156">
        <v>0</v>
      </c>
      <c r="CK156">
        <v>0</v>
      </c>
      <c r="CL156">
        <v>1</v>
      </c>
      <c r="CM156">
        <v>1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1</v>
      </c>
      <c r="CT156" s="18">
        <v>1</v>
      </c>
      <c r="CZ156" s="43" t="s">
        <v>397</v>
      </c>
    </row>
    <row r="157" spans="1:104" x14ac:dyDescent="0.25">
      <c r="A157">
        <v>156</v>
      </c>
      <c r="B157">
        <v>15</v>
      </c>
      <c r="C157" s="25" t="s">
        <v>481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23">D157-E157</f>
        <v>2.3035171520973119</v>
      </c>
      <c r="H157" s="16">
        <f t="shared" ref="H157:H160" si="124">D157+E157</f>
        <v>3.0964828479026885</v>
      </c>
      <c r="I157" s="11">
        <f>IFERROR(F157/SQRT(F157^2+W157), "X")</f>
        <v>6.3421496849380379E-2</v>
      </c>
      <c r="J157" s="39">
        <f>IFERROR(SQRT((1-I157^2)/W157), "X")</f>
        <v>9.3131613663310058E-3</v>
      </c>
      <c r="K157" s="39">
        <f t="shared" ref="K157:K160" si="125">IFERROR(1/J157, "X")</f>
        <v>107.37492465396399</v>
      </c>
      <c r="L157" s="39">
        <f t="shared" ref="L157:L160" si="126">IFERROR(I157-J157, "X")</f>
        <v>5.4108335483049372E-2</v>
      </c>
      <c r="M157" s="39">
        <f t="shared" ref="M157:M160" si="127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92"/>
        <v>11483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1">
        <v>0</v>
      </c>
      <c r="AJ157" s="9">
        <v>1</v>
      </c>
      <c r="AK157" s="9">
        <v>0</v>
      </c>
      <c r="AL157" s="31">
        <v>0</v>
      </c>
      <c r="AM157" s="21">
        <v>2002</v>
      </c>
      <c r="AN157" s="23"/>
      <c r="AO157" s="39">
        <v>0</v>
      </c>
      <c r="AP157" s="39">
        <v>1</v>
      </c>
      <c r="AQ157" s="39">
        <v>0</v>
      </c>
      <c r="AR157" s="59">
        <v>0</v>
      </c>
      <c r="AS157" s="39" t="s">
        <v>431</v>
      </c>
      <c r="AT157" s="59" t="s">
        <v>431</v>
      </c>
      <c r="AU157" s="57">
        <f>1-AV157</f>
        <v>0.5181</v>
      </c>
      <c r="AV157" s="18">
        <v>0.4819</v>
      </c>
      <c r="AW157">
        <v>1</v>
      </c>
      <c r="AX157" s="54">
        <v>0</v>
      </c>
      <c r="AY157" t="s">
        <v>431</v>
      </c>
      <c r="AZ157" s="54" t="s">
        <v>431</v>
      </c>
      <c r="BB157" s="18"/>
      <c r="BC157">
        <f t="shared" si="122"/>
        <v>0.61399999999999999</v>
      </c>
      <c r="BD157" s="18">
        <v>0.38600000000000001</v>
      </c>
      <c r="BE157" s="18" t="s">
        <v>214</v>
      </c>
      <c r="BL157" s="18"/>
      <c r="BO157" s="18"/>
      <c r="BR157" s="25">
        <v>34.277000000000001</v>
      </c>
      <c r="BS157">
        <v>1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 s="18">
        <v>0</v>
      </c>
      <c r="CA157">
        <v>0</v>
      </c>
      <c r="CB157">
        <v>0</v>
      </c>
      <c r="CC157">
        <v>1</v>
      </c>
      <c r="CD157" s="18">
        <v>0</v>
      </c>
      <c r="CE157">
        <v>0</v>
      </c>
      <c r="CF157">
        <v>0</v>
      </c>
      <c r="CG157">
        <v>0</v>
      </c>
      <c r="CH157">
        <v>0</v>
      </c>
      <c r="CI157" s="18">
        <v>0</v>
      </c>
      <c r="CJ157">
        <v>0</v>
      </c>
      <c r="CK157">
        <v>0</v>
      </c>
      <c r="CL157">
        <v>1</v>
      </c>
      <c r="CM157">
        <v>1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1</v>
      </c>
      <c r="CT157" s="18">
        <v>1</v>
      </c>
      <c r="CZ157" s="43" t="s">
        <v>397</v>
      </c>
    </row>
    <row r="158" spans="1:104" x14ac:dyDescent="0.25">
      <c r="A158">
        <v>157</v>
      </c>
      <c r="B158">
        <v>15</v>
      </c>
      <c r="C158" s="25" t="s">
        <v>481</v>
      </c>
      <c r="D158" s="12">
        <v>4.5</v>
      </c>
      <c r="E158" s="14">
        <f t="shared" ref="E158:E168" si="128">D158/F158</f>
        <v>0.29682285999879893</v>
      </c>
      <c r="F158" s="7">
        <f>SQRT((0.271/0.02)^2 + (0.136/0.02)^2)</f>
        <v>15.160557377616431</v>
      </c>
      <c r="G158" s="7">
        <f t="shared" si="123"/>
        <v>4.203177140001201</v>
      </c>
      <c r="H158" s="16">
        <f t="shared" si="124"/>
        <v>4.796822859998799</v>
      </c>
      <c r="I158" s="11">
        <f>IFERROR(F158/SQRT(F158^2+W158), "X")</f>
        <v>0.14008254285127902</v>
      </c>
      <c r="J158" s="39">
        <f>IFERROR(SQRT((1-I158^2)/W158), "X")</f>
        <v>9.2399335566713224E-3</v>
      </c>
      <c r="K158" s="39">
        <f t="shared" si="125"/>
        <v>108.225886459756</v>
      </c>
      <c r="L158" s="39">
        <f t="shared" si="126"/>
        <v>0.1308426092946077</v>
      </c>
      <c r="M158" s="39">
        <f t="shared" si="127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92"/>
        <v>11483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1">
        <v>0</v>
      </c>
      <c r="AJ158" s="9">
        <v>1</v>
      </c>
      <c r="AK158" s="9">
        <v>0</v>
      </c>
      <c r="AL158" s="31">
        <v>0</v>
      </c>
      <c r="AM158" s="21">
        <v>2002</v>
      </c>
      <c r="AN158" s="23"/>
      <c r="AO158" s="39">
        <v>0</v>
      </c>
      <c r="AP158" s="39">
        <v>0</v>
      </c>
      <c r="AQ158" s="39">
        <v>1</v>
      </c>
      <c r="AR158" s="59">
        <v>0</v>
      </c>
      <c r="AS158" s="39" t="s">
        <v>431</v>
      </c>
      <c r="AT158" s="59" t="s">
        <v>431</v>
      </c>
      <c r="AU158" s="57">
        <f>1-AV158</f>
        <v>0.5181</v>
      </c>
      <c r="AV158" s="18">
        <v>0.4819</v>
      </c>
      <c r="AW158">
        <v>1</v>
      </c>
      <c r="AX158" s="54">
        <v>0</v>
      </c>
      <c r="AY158" t="s">
        <v>431</v>
      </c>
      <c r="AZ158" s="54" t="s">
        <v>431</v>
      </c>
      <c r="BB158" s="18"/>
      <c r="BC158">
        <f t="shared" si="122"/>
        <v>0.61399999999999999</v>
      </c>
      <c r="BD158" s="18">
        <v>0.38600000000000001</v>
      </c>
      <c r="BE158" s="18" t="s">
        <v>214</v>
      </c>
      <c r="BL158" s="18"/>
      <c r="BO158" s="18"/>
      <c r="BR158" s="25">
        <v>34.277000000000001</v>
      </c>
      <c r="BS158">
        <v>1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 s="18">
        <v>0</v>
      </c>
      <c r="CA158">
        <v>0</v>
      </c>
      <c r="CB158">
        <v>0</v>
      </c>
      <c r="CC158">
        <v>1</v>
      </c>
      <c r="CD158" s="18">
        <v>0</v>
      </c>
      <c r="CE158">
        <v>0</v>
      </c>
      <c r="CF158">
        <v>0</v>
      </c>
      <c r="CG158">
        <v>0</v>
      </c>
      <c r="CH158">
        <v>0</v>
      </c>
      <c r="CI158" s="18">
        <v>0</v>
      </c>
      <c r="CJ158">
        <v>0</v>
      </c>
      <c r="CK158">
        <v>0</v>
      </c>
      <c r="CL158">
        <v>1</v>
      </c>
      <c r="CM158">
        <v>1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1</v>
      </c>
      <c r="CT158" s="18">
        <v>1</v>
      </c>
      <c r="CZ158" s="43" t="s">
        <v>397</v>
      </c>
    </row>
    <row r="159" spans="1:104" x14ac:dyDescent="0.25">
      <c r="A159">
        <v>158</v>
      </c>
      <c r="B159">
        <v>15</v>
      </c>
      <c r="C159" s="25" t="s">
        <v>481</v>
      </c>
      <c r="D159" s="12">
        <v>13.2</v>
      </c>
      <c r="E159" s="14">
        <f t="shared" si="128"/>
        <v>0.44085990313196088</v>
      </c>
      <c r="F159" s="7">
        <f>SQRT((0.271/0.02)^2 + (0.534/0.02)^2)</f>
        <v>29.941484599131019</v>
      </c>
      <c r="G159" s="7">
        <f t="shared" si="123"/>
        <v>12.759140096868038</v>
      </c>
      <c r="H159" s="16">
        <f t="shared" si="124"/>
        <v>13.640859903131961</v>
      </c>
      <c r="I159" s="11">
        <f>IFERROR(F159/SQRT(F159^2+W159), "X")</f>
        <v>0.26910508843055797</v>
      </c>
      <c r="J159" s="39">
        <f>IFERROR(SQRT((1-I159^2)/W159), "X")</f>
        <v>8.9877002437737542E-3</v>
      </c>
      <c r="K159" s="39">
        <f t="shared" si="125"/>
        <v>111.26316776004538</v>
      </c>
      <c r="L159" s="39">
        <f t="shared" si="126"/>
        <v>0.2601173881867842</v>
      </c>
      <c r="M159" s="39">
        <f t="shared" si="127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92"/>
        <v>11483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1">
        <v>0</v>
      </c>
      <c r="AJ159" s="9">
        <v>1</v>
      </c>
      <c r="AK159" s="9">
        <v>0</v>
      </c>
      <c r="AL159" s="31">
        <v>0</v>
      </c>
      <c r="AM159" s="21">
        <v>2002</v>
      </c>
      <c r="AN159" s="23"/>
      <c r="AO159" s="39">
        <v>0</v>
      </c>
      <c r="AP159" s="39">
        <v>0</v>
      </c>
      <c r="AQ159" s="39">
        <v>1</v>
      </c>
      <c r="AR159" s="59">
        <v>0</v>
      </c>
      <c r="AS159" s="39" t="s">
        <v>431</v>
      </c>
      <c r="AT159" s="59" t="s">
        <v>431</v>
      </c>
      <c r="AU159" s="57">
        <f t="shared" ref="AU159:AU162" si="129">1-AV159</f>
        <v>0.5181</v>
      </c>
      <c r="AV159" s="18">
        <v>0.4819</v>
      </c>
      <c r="AW159">
        <v>1</v>
      </c>
      <c r="AX159" s="54">
        <v>0</v>
      </c>
      <c r="AY159" t="s">
        <v>431</v>
      </c>
      <c r="AZ159" s="54" t="s">
        <v>431</v>
      </c>
      <c r="BB159" s="18"/>
      <c r="BC159">
        <f t="shared" si="122"/>
        <v>0.61399999999999999</v>
      </c>
      <c r="BD159" s="18">
        <v>0.38600000000000001</v>
      </c>
      <c r="BE159" s="18" t="s">
        <v>214</v>
      </c>
      <c r="BL159" s="18"/>
      <c r="BO159" s="18"/>
      <c r="BR159" s="25">
        <v>34.277000000000001</v>
      </c>
      <c r="BS159">
        <v>1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 s="18">
        <v>0</v>
      </c>
      <c r="CA159">
        <v>0</v>
      </c>
      <c r="CB159">
        <v>0</v>
      </c>
      <c r="CC159">
        <v>1</v>
      </c>
      <c r="CD159" s="18">
        <v>0</v>
      </c>
      <c r="CE159">
        <v>0</v>
      </c>
      <c r="CF159">
        <v>0</v>
      </c>
      <c r="CG159">
        <v>0</v>
      </c>
      <c r="CH159">
        <v>0</v>
      </c>
      <c r="CI159" s="18">
        <v>0</v>
      </c>
      <c r="CJ159">
        <v>0</v>
      </c>
      <c r="CK159">
        <v>0</v>
      </c>
      <c r="CL159">
        <v>1</v>
      </c>
      <c r="CM159">
        <v>1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1</v>
      </c>
      <c r="CT159" s="18">
        <v>1</v>
      </c>
      <c r="CZ159" s="43" t="s">
        <v>397</v>
      </c>
    </row>
    <row r="160" spans="1:104" x14ac:dyDescent="0.25">
      <c r="A160">
        <v>159</v>
      </c>
      <c r="B160">
        <v>15</v>
      </c>
      <c r="C160" s="25" t="s">
        <v>481</v>
      </c>
      <c r="D160" s="12">
        <v>11.4</v>
      </c>
      <c r="E160" s="14">
        <f t="shared" si="128"/>
        <v>0.30934775699157074</v>
      </c>
      <c r="F160" s="7">
        <f>SQRT((0.762/0.03)^2 + (0.534/0.02)^2)</f>
        <v>36.8517299458248</v>
      </c>
      <c r="G160" s="7">
        <f t="shared" si="123"/>
        <v>11.09065224300843</v>
      </c>
      <c r="H160" s="16">
        <f t="shared" si="124"/>
        <v>11.709347756991571</v>
      </c>
      <c r="I160" s="11">
        <f>IFERROR(F160/SQRT(F160^2+W160), "X")</f>
        <v>0.32520529743856608</v>
      </c>
      <c r="J160" s="39">
        <f>IFERROR(SQRT((1-I160^2)/W160), "X")</f>
        <v>8.8246955547716683E-3</v>
      </c>
      <c r="K160" s="39">
        <f t="shared" si="125"/>
        <v>113.31835685360073</v>
      </c>
      <c r="L160" s="39">
        <f t="shared" si="126"/>
        <v>0.31638060188379441</v>
      </c>
      <c r="M160" s="39">
        <f t="shared" si="127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92"/>
        <v>11483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1">
        <v>0</v>
      </c>
      <c r="AJ160" s="9">
        <v>1</v>
      </c>
      <c r="AK160" s="9">
        <v>0</v>
      </c>
      <c r="AL160" s="31">
        <v>0</v>
      </c>
      <c r="AM160" s="21">
        <v>2002</v>
      </c>
      <c r="AN160" s="23"/>
      <c r="AO160" s="39">
        <v>0</v>
      </c>
      <c r="AP160" s="39">
        <v>0</v>
      </c>
      <c r="AQ160" s="39">
        <v>0</v>
      </c>
      <c r="AR160" s="59">
        <v>1</v>
      </c>
      <c r="AS160" s="39" t="s">
        <v>431</v>
      </c>
      <c r="AT160" s="59" t="s">
        <v>431</v>
      </c>
      <c r="AU160" s="57">
        <f t="shared" si="129"/>
        <v>0.5181</v>
      </c>
      <c r="AV160" s="18">
        <v>0.4819</v>
      </c>
      <c r="AW160">
        <v>1</v>
      </c>
      <c r="AX160" s="54">
        <v>0</v>
      </c>
      <c r="AY160" t="s">
        <v>431</v>
      </c>
      <c r="AZ160" s="54" t="s">
        <v>431</v>
      </c>
      <c r="BB160" s="18"/>
      <c r="BC160">
        <f t="shared" si="122"/>
        <v>0.61399999999999999</v>
      </c>
      <c r="BD160" s="18">
        <v>0.38600000000000001</v>
      </c>
      <c r="BE160" s="18" t="s">
        <v>214</v>
      </c>
      <c r="BL160" s="18"/>
      <c r="BO160" s="18"/>
      <c r="BR160" s="25">
        <v>34.277000000000001</v>
      </c>
      <c r="BS160">
        <v>1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 s="18">
        <v>0</v>
      </c>
      <c r="CA160">
        <v>0</v>
      </c>
      <c r="CB160">
        <v>0</v>
      </c>
      <c r="CC160">
        <v>1</v>
      </c>
      <c r="CD160" s="18">
        <v>0</v>
      </c>
      <c r="CE160">
        <v>0</v>
      </c>
      <c r="CF160">
        <v>0</v>
      </c>
      <c r="CG160">
        <v>0</v>
      </c>
      <c r="CH160">
        <v>0</v>
      </c>
      <c r="CI160" s="18">
        <v>0</v>
      </c>
      <c r="CJ160">
        <v>0</v>
      </c>
      <c r="CK160">
        <v>0</v>
      </c>
      <c r="CL160">
        <v>1</v>
      </c>
      <c r="CM160">
        <v>1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1</v>
      </c>
      <c r="CT160" s="18">
        <v>1</v>
      </c>
      <c r="CZ160" s="43" t="s">
        <v>397</v>
      </c>
    </row>
    <row r="161" spans="1:104" x14ac:dyDescent="0.25">
      <c r="A161">
        <v>160</v>
      </c>
      <c r="B161">
        <v>15</v>
      </c>
      <c r="C161" s="25" t="s">
        <v>481</v>
      </c>
      <c r="D161" s="12">
        <v>15.4</v>
      </c>
      <c r="E161" s="14">
        <f t="shared" si="128"/>
        <v>0.35170533535016346</v>
      </c>
      <c r="F161" s="7">
        <f>SQRT((0.762/0.03)^2 + (1.07/0.03)^2)</f>
        <v>43.786654486397012</v>
      </c>
      <c r="G161" s="7">
        <f t="shared" ref="G161:G162" si="130">D161-E161</f>
        <v>15.048294664649838</v>
      </c>
      <c r="H161" s="16">
        <f t="shared" ref="H161:H162" si="131">D161+E161</f>
        <v>15.751705335350163</v>
      </c>
      <c r="I161" s="11">
        <f>IFERROR(F161/SQRT(F161^2+W161), "X")</f>
        <v>0.37825525628295048</v>
      </c>
      <c r="J161" s="39">
        <f>IFERROR(SQRT((1-I161^2)/W161), "X")</f>
        <v>8.6385968674647477E-3</v>
      </c>
      <c r="K161" s="39">
        <f t="shared" ref="K161:K162" si="132">IFERROR(1/J161, "X")</f>
        <v>115.75954004362281</v>
      </c>
      <c r="L161" s="39">
        <f t="shared" ref="L161:L162" si="133">IFERROR(I161-J161, "X")</f>
        <v>0.36961665941548572</v>
      </c>
      <c r="M161" s="39">
        <f t="shared" ref="M161:M162" si="134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92"/>
        <v>11483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1">
        <v>0</v>
      </c>
      <c r="AJ161" s="9">
        <v>1</v>
      </c>
      <c r="AK161" s="9">
        <v>0</v>
      </c>
      <c r="AL161" s="31">
        <v>0</v>
      </c>
      <c r="AM161" s="21">
        <v>2002</v>
      </c>
      <c r="AN161" s="23"/>
      <c r="AO161" s="39">
        <v>0</v>
      </c>
      <c r="AP161" s="39">
        <v>0</v>
      </c>
      <c r="AQ161" s="39">
        <v>0</v>
      </c>
      <c r="AR161" s="59">
        <v>1</v>
      </c>
      <c r="AS161" s="39" t="s">
        <v>431</v>
      </c>
      <c r="AT161" s="59" t="s">
        <v>431</v>
      </c>
      <c r="AU161" s="57">
        <f t="shared" si="129"/>
        <v>0.5181</v>
      </c>
      <c r="AV161" s="18">
        <v>0.4819</v>
      </c>
      <c r="AW161">
        <v>1</v>
      </c>
      <c r="AX161" s="54">
        <v>0</v>
      </c>
      <c r="AY161" t="s">
        <v>431</v>
      </c>
      <c r="AZ161" s="54" t="s">
        <v>431</v>
      </c>
      <c r="BB161" s="18"/>
      <c r="BC161">
        <f t="shared" si="122"/>
        <v>0.61399999999999999</v>
      </c>
      <c r="BD161" s="18">
        <v>0.38600000000000001</v>
      </c>
      <c r="BE161" s="18" t="s">
        <v>214</v>
      </c>
      <c r="BL161" s="18"/>
      <c r="BO161" s="18"/>
      <c r="BR161" s="25">
        <v>34.277000000000001</v>
      </c>
      <c r="BS161">
        <v>1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 s="18">
        <v>0</v>
      </c>
      <c r="CA161">
        <v>0</v>
      </c>
      <c r="CB161">
        <v>0</v>
      </c>
      <c r="CC161">
        <v>1</v>
      </c>
      <c r="CD161" s="18">
        <v>0</v>
      </c>
      <c r="CE161">
        <v>0</v>
      </c>
      <c r="CF161">
        <v>0</v>
      </c>
      <c r="CG161">
        <v>0</v>
      </c>
      <c r="CH161">
        <v>0</v>
      </c>
      <c r="CI161" s="18">
        <v>0</v>
      </c>
      <c r="CJ161">
        <v>0</v>
      </c>
      <c r="CK161">
        <v>0</v>
      </c>
      <c r="CL161">
        <v>1</v>
      </c>
      <c r="CM161">
        <v>1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1</v>
      </c>
      <c r="CT161" s="18">
        <v>1</v>
      </c>
      <c r="CZ161" s="43" t="s">
        <v>397</v>
      </c>
    </row>
    <row r="162" spans="1:104" x14ac:dyDescent="0.25">
      <c r="A162">
        <v>161</v>
      </c>
      <c r="B162">
        <v>15</v>
      </c>
      <c r="C162" s="25" t="s">
        <v>481</v>
      </c>
      <c r="D162" s="12">
        <v>15.1</v>
      </c>
      <c r="E162" s="14">
        <f t="shared" si="128"/>
        <v>0.26047644979967455</v>
      </c>
      <c r="F162" s="7">
        <f>SQRT((1.371/0.03)^2 + (1.07/0.03)^2)</f>
        <v>57.970691828812186</v>
      </c>
      <c r="G162" s="7">
        <f t="shared" si="130"/>
        <v>14.839523550200326</v>
      </c>
      <c r="H162" s="16">
        <f t="shared" si="131"/>
        <v>15.360476449799673</v>
      </c>
      <c r="I162" s="11">
        <f>IFERROR(F162/SQRT(F162^2+W162), "X")</f>
        <v>0.47581578529362467</v>
      </c>
      <c r="J162" s="39">
        <f>IFERROR(SQRT((1-I162^2)/W162), "X")</f>
        <v>8.2078679809223544E-3</v>
      </c>
      <c r="K162" s="39">
        <f t="shared" si="132"/>
        <v>121.83431828147236</v>
      </c>
      <c r="L162" s="39">
        <f t="shared" si="133"/>
        <v>0.46760791731270229</v>
      </c>
      <c r="M162" s="39">
        <f t="shared" si="134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92"/>
        <v>11483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1">
        <v>0</v>
      </c>
      <c r="AJ162" s="9">
        <v>1</v>
      </c>
      <c r="AK162" s="9">
        <v>0</v>
      </c>
      <c r="AL162" s="31">
        <v>0</v>
      </c>
      <c r="AM162" s="21">
        <v>2002</v>
      </c>
      <c r="AN162" s="23"/>
      <c r="AO162" s="39">
        <v>0</v>
      </c>
      <c r="AP162" s="39">
        <v>0</v>
      </c>
      <c r="AQ162" s="39">
        <v>0</v>
      </c>
      <c r="AR162" s="59">
        <v>1</v>
      </c>
      <c r="AS162" s="39" t="s">
        <v>431</v>
      </c>
      <c r="AT162" s="59" t="s">
        <v>431</v>
      </c>
      <c r="AU162" s="57">
        <f t="shared" si="129"/>
        <v>0.5181</v>
      </c>
      <c r="AV162" s="18">
        <v>0.4819</v>
      </c>
      <c r="AW162">
        <v>1</v>
      </c>
      <c r="AX162" s="54">
        <v>0</v>
      </c>
      <c r="AY162" t="s">
        <v>431</v>
      </c>
      <c r="AZ162" s="54" t="s">
        <v>431</v>
      </c>
      <c r="BB162" s="18"/>
      <c r="BC162">
        <f t="shared" si="122"/>
        <v>0.61399999999999999</v>
      </c>
      <c r="BD162" s="18">
        <v>0.38600000000000001</v>
      </c>
      <c r="BE162" s="18" t="s">
        <v>214</v>
      </c>
      <c r="BL162" s="18"/>
      <c r="BO162" s="18"/>
      <c r="BR162" s="25">
        <v>34.277000000000001</v>
      </c>
      <c r="BS162">
        <v>1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 s="18">
        <v>0</v>
      </c>
      <c r="CA162">
        <v>0</v>
      </c>
      <c r="CB162">
        <v>0</v>
      </c>
      <c r="CC162">
        <v>1</v>
      </c>
      <c r="CD162" s="18">
        <v>0</v>
      </c>
      <c r="CE162">
        <v>0</v>
      </c>
      <c r="CF162">
        <v>0</v>
      </c>
      <c r="CG162">
        <v>0</v>
      </c>
      <c r="CH162">
        <v>0</v>
      </c>
      <c r="CI162" s="18">
        <v>0</v>
      </c>
      <c r="CJ162">
        <v>0</v>
      </c>
      <c r="CK162">
        <v>0</v>
      </c>
      <c r="CL162">
        <v>1</v>
      </c>
      <c r="CM162">
        <v>1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1</v>
      </c>
      <c r="CT162" s="18">
        <v>1</v>
      </c>
      <c r="CZ162" s="43" t="s">
        <v>397</v>
      </c>
    </row>
    <row r="163" spans="1:104" x14ac:dyDescent="0.25">
      <c r="A163">
        <v>162</v>
      </c>
      <c r="B163">
        <v>15</v>
      </c>
      <c r="C163" s="25" t="s">
        <v>481</v>
      </c>
      <c r="D163" s="12">
        <v>6.8</v>
      </c>
      <c r="E163" s="14">
        <f t="shared" si="128"/>
        <v>1.9914749166829471</v>
      </c>
      <c r="F163" s="7">
        <f>SQRT((0.334/0.14)^2 + (0.342/0.14)^2)</f>
        <v>3.4145546815755323</v>
      </c>
      <c r="G163" s="7">
        <f t="shared" ref="G163:G168" si="135">D163-E163</f>
        <v>4.8085250833170523</v>
      </c>
      <c r="H163" s="16">
        <f t="shared" ref="H163:H168" si="136">D163+E163</f>
        <v>8.7914749166829473</v>
      </c>
      <c r="I163" s="11">
        <f>IFERROR(F163/SQRT(F163^2+W163), "X")</f>
        <v>7.6130182327342963E-2</v>
      </c>
      <c r="J163" s="39">
        <f>IFERROR(SQRT((1-I163^2)/W163), "X")</f>
        <v>2.2295786545206312E-2</v>
      </c>
      <c r="K163" s="39">
        <f t="shared" ref="K163:K168" si="137">IFERROR(1/J163, "X")</f>
        <v>44.851523760887645</v>
      </c>
      <c r="L163" s="39">
        <f t="shared" ref="L163:L168" si="138">IFERROR(I163-J163, "X")</f>
        <v>5.3834395782136654E-2</v>
      </c>
      <c r="M163" s="39">
        <f t="shared" ref="M163:M168" si="139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92"/>
        <v>2000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1">
        <v>0</v>
      </c>
      <c r="AJ163" s="9">
        <v>1</v>
      </c>
      <c r="AK163" s="9">
        <v>0</v>
      </c>
      <c r="AL163" s="31">
        <v>0</v>
      </c>
      <c r="AM163" s="21">
        <v>2002</v>
      </c>
      <c r="AN163" s="23"/>
      <c r="AO163" s="39">
        <v>0</v>
      </c>
      <c r="AP163" s="39">
        <v>1</v>
      </c>
      <c r="AQ163" s="39">
        <v>0</v>
      </c>
      <c r="AR163" s="59">
        <v>0</v>
      </c>
      <c r="AS163" s="39" t="s">
        <v>431</v>
      </c>
      <c r="AT163" s="59" t="s">
        <v>431</v>
      </c>
      <c r="AU163" s="57">
        <f>1-AV163</f>
        <v>0.3831</v>
      </c>
      <c r="AV163" s="18">
        <v>0.6169</v>
      </c>
      <c r="AW163">
        <v>0</v>
      </c>
      <c r="AX163" s="54">
        <v>1</v>
      </c>
      <c r="AY163" t="s">
        <v>431</v>
      </c>
      <c r="AZ163" s="54" t="s">
        <v>431</v>
      </c>
      <c r="BB163" s="18"/>
      <c r="BC163">
        <f t="shared" si="122"/>
        <v>0.63400000000000001</v>
      </c>
      <c r="BD163" s="18">
        <v>0.36599999999999999</v>
      </c>
      <c r="BE163" s="18" t="s">
        <v>214</v>
      </c>
      <c r="BL163" s="18"/>
      <c r="BO163" s="18"/>
      <c r="BR163" s="25">
        <v>33.124000000000002</v>
      </c>
      <c r="BS163">
        <v>1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 s="18">
        <v>0</v>
      </c>
      <c r="CA163">
        <v>0</v>
      </c>
      <c r="CB163">
        <v>0</v>
      </c>
      <c r="CC163">
        <v>1</v>
      </c>
      <c r="CD163" s="18">
        <v>0</v>
      </c>
      <c r="CE163">
        <v>0</v>
      </c>
      <c r="CF163">
        <v>0</v>
      </c>
      <c r="CG163">
        <v>0</v>
      </c>
      <c r="CH163">
        <v>0</v>
      </c>
      <c r="CI163" s="18">
        <v>0</v>
      </c>
      <c r="CJ163">
        <v>0</v>
      </c>
      <c r="CK163">
        <v>0</v>
      </c>
      <c r="CL163">
        <v>1</v>
      </c>
      <c r="CM163">
        <v>1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1</v>
      </c>
      <c r="CT163" s="18">
        <v>1</v>
      </c>
      <c r="CZ163" s="43" t="s">
        <v>397</v>
      </c>
    </row>
    <row r="164" spans="1:104" x14ac:dyDescent="0.25">
      <c r="A164">
        <v>163</v>
      </c>
      <c r="B164">
        <v>15</v>
      </c>
      <c r="C164" s="25" t="s">
        <v>481</v>
      </c>
      <c r="D164" s="12">
        <v>20.5</v>
      </c>
      <c r="E164" s="14">
        <f t="shared" si="128"/>
        <v>2.8214268570062737</v>
      </c>
      <c r="F164" s="7">
        <f>SQRT((0.958/0.14)^2 + (0.342/0.14)^2)</f>
        <v>7.2658271998416781</v>
      </c>
      <c r="G164" s="7">
        <f t="shared" si="135"/>
        <v>17.678573142993727</v>
      </c>
      <c r="H164" s="16">
        <f t="shared" si="136"/>
        <v>23.321426857006273</v>
      </c>
      <c r="I164" s="11">
        <f>IFERROR(F164/SQRT(F164^2+W164), "X")</f>
        <v>0.16036609935809848</v>
      </c>
      <c r="J164" s="39">
        <f>IFERROR(SQRT((1-I164^2)/W164), "X")</f>
        <v>2.2071279008891494E-2</v>
      </c>
      <c r="K164" s="39">
        <f t="shared" si="137"/>
        <v>45.307750384431571</v>
      </c>
      <c r="L164" s="39">
        <f t="shared" si="138"/>
        <v>0.13829482034920698</v>
      </c>
      <c r="M164" s="39">
        <f t="shared" si="139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92"/>
        <v>2000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1">
        <v>0</v>
      </c>
      <c r="AJ164" s="9">
        <v>1</v>
      </c>
      <c r="AK164" s="9">
        <v>0</v>
      </c>
      <c r="AL164" s="31">
        <v>0</v>
      </c>
      <c r="AM164" s="21">
        <v>2002</v>
      </c>
      <c r="AN164" s="23"/>
      <c r="AO164" s="39">
        <v>0</v>
      </c>
      <c r="AP164" s="39">
        <v>0</v>
      </c>
      <c r="AQ164" s="39">
        <v>1</v>
      </c>
      <c r="AR164" s="59">
        <v>0</v>
      </c>
      <c r="AS164" s="39" t="s">
        <v>431</v>
      </c>
      <c r="AT164" s="59" t="s">
        <v>431</v>
      </c>
      <c r="AU164" s="57">
        <f>1-AV164</f>
        <v>0.3831</v>
      </c>
      <c r="AV164" s="18">
        <v>0.6169</v>
      </c>
      <c r="AW164">
        <v>0</v>
      </c>
      <c r="AX164" s="54">
        <v>1</v>
      </c>
      <c r="AY164" t="s">
        <v>431</v>
      </c>
      <c r="AZ164" s="54" t="s">
        <v>431</v>
      </c>
      <c r="BB164" s="18"/>
      <c r="BC164">
        <f t="shared" si="122"/>
        <v>0.63400000000000001</v>
      </c>
      <c r="BD164" s="18">
        <v>0.36599999999999999</v>
      </c>
      <c r="BE164" s="18" t="s">
        <v>214</v>
      </c>
      <c r="BL164" s="18"/>
      <c r="BO164" s="18"/>
      <c r="BR164" s="25">
        <v>33.124000000000002</v>
      </c>
      <c r="BS164">
        <v>1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 s="18">
        <v>0</v>
      </c>
      <c r="CA164">
        <v>0</v>
      </c>
      <c r="CB164">
        <v>0</v>
      </c>
      <c r="CC164">
        <v>1</v>
      </c>
      <c r="CD164" s="18">
        <v>0</v>
      </c>
      <c r="CE164">
        <v>0</v>
      </c>
      <c r="CF164">
        <v>0</v>
      </c>
      <c r="CG164">
        <v>0</v>
      </c>
      <c r="CH164">
        <v>0</v>
      </c>
      <c r="CI164" s="18">
        <v>0</v>
      </c>
      <c r="CJ164">
        <v>0</v>
      </c>
      <c r="CK164">
        <v>0</v>
      </c>
      <c r="CL164">
        <v>1</v>
      </c>
      <c r="CM164">
        <v>1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1</v>
      </c>
      <c r="CT164" s="18">
        <v>1</v>
      </c>
      <c r="CZ164" s="43" t="s">
        <v>397</v>
      </c>
    </row>
    <row r="165" spans="1:104" x14ac:dyDescent="0.25">
      <c r="A165">
        <v>164</v>
      </c>
      <c r="B165">
        <v>15</v>
      </c>
      <c r="C165" s="25" t="s">
        <v>481</v>
      </c>
      <c r="D165" s="12">
        <v>27.4</v>
      </c>
      <c r="E165" s="14">
        <f t="shared" si="128"/>
        <v>1.9178286749650495</v>
      </c>
      <c r="F165" s="7">
        <f>SQRT((0.958/0.14)^2 + (1.505/0.12)^2)</f>
        <v>14.286990468791137</v>
      </c>
      <c r="G165" s="7">
        <f t="shared" si="135"/>
        <v>25.482171325034948</v>
      </c>
      <c r="H165" s="16">
        <f t="shared" si="136"/>
        <v>29.31782867496505</v>
      </c>
      <c r="I165" s="11">
        <f>IFERROR(F165/SQRT(F165^2+W165), "X")</f>
        <v>0.30431497557447135</v>
      </c>
      <c r="J165" s="39">
        <f>IFERROR(SQRT((1-I165^2)/W165), "X")</f>
        <v>2.1300145488248538E-2</v>
      </c>
      <c r="K165" s="39">
        <f t="shared" si="137"/>
        <v>46.948036132039945</v>
      </c>
      <c r="L165" s="39">
        <f t="shared" si="138"/>
        <v>0.2830148300862228</v>
      </c>
      <c r="M165" s="39">
        <f t="shared" si="139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92"/>
        <v>2000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1">
        <v>0</v>
      </c>
      <c r="AJ165" s="9">
        <v>1</v>
      </c>
      <c r="AK165" s="9">
        <v>0</v>
      </c>
      <c r="AL165" s="31">
        <v>0</v>
      </c>
      <c r="AM165" s="21">
        <v>2002</v>
      </c>
      <c r="AN165" s="23"/>
      <c r="AO165" s="39">
        <v>0</v>
      </c>
      <c r="AP165" s="39">
        <v>0</v>
      </c>
      <c r="AQ165" s="39">
        <v>1</v>
      </c>
      <c r="AR165" s="59">
        <v>0</v>
      </c>
      <c r="AS165" s="39" t="s">
        <v>431</v>
      </c>
      <c r="AT165" s="59" t="s">
        <v>431</v>
      </c>
      <c r="AU165" s="57">
        <f>1-AV165</f>
        <v>0.3831</v>
      </c>
      <c r="AV165" s="18">
        <v>0.6169</v>
      </c>
      <c r="AW165">
        <v>0</v>
      </c>
      <c r="AX165" s="54">
        <v>1</v>
      </c>
      <c r="AY165" t="s">
        <v>431</v>
      </c>
      <c r="AZ165" s="54" t="s">
        <v>431</v>
      </c>
      <c r="BB165" s="18"/>
      <c r="BC165">
        <f t="shared" si="122"/>
        <v>0.63400000000000001</v>
      </c>
      <c r="BD165" s="18">
        <v>0.36599999999999999</v>
      </c>
      <c r="BE165" s="18" t="s">
        <v>214</v>
      </c>
      <c r="BL165" s="18"/>
      <c r="BO165" s="18"/>
      <c r="BR165" s="25">
        <v>33.124000000000002</v>
      </c>
      <c r="BS165">
        <v>1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 s="18">
        <v>0</v>
      </c>
      <c r="CA165">
        <v>0</v>
      </c>
      <c r="CB165">
        <v>0</v>
      </c>
      <c r="CC165">
        <v>1</v>
      </c>
      <c r="CD165" s="18">
        <v>0</v>
      </c>
      <c r="CE165">
        <v>0</v>
      </c>
      <c r="CF165">
        <v>0</v>
      </c>
      <c r="CG165">
        <v>0</v>
      </c>
      <c r="CH165">
        <v>0</v>
      </c>
      <c r="CI165" s="18">
        <v>0</v>
      </c>
      <c r="CJ165">
        <v>0</v>
      </c>
      <c r="CK165">
        <v>0</v>
      </c>
      <c r="CL165">
        <v>1</v>
      </c>
      <c r="CM165">
        <v>1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1</v>
      </c>
      <c r="CT165" s="18">
        <v>1</v>
      </c>
      <c r="CZ165" s="43" t="s">
        <v>397</v>
      </c>
    </row>
    <row r="166" spans="1:104" x14ac:dyDescent="0.25">
      <c r="A166">
        <v>165</v>
      </c>
      <c r="B166">
        <v>15</v>
      </c>
      <c r="C166" s="25" t="s">
        <v>481</v>
      </c>
      <c r="D166" s="12">
        <v>16.899999999999999</v>
      </c>
      <c r="E166" s="14">
        <f t="shared" si="128"/>
        <v>0.85230595170051271</v>
      </c>
      <c r="F166" s="7">
        <f>SQRT((1.843/0.12)^2 + (1.505/0.12)^2)</f>
        <v>19.828560350049511</v>
      </c>
      <c r="G166" s="7">
        <f t="shared" si="135"/>
        <v>16.047694048299487</v>
      </c>
      <c r="H166" s="16">
        <f t="shared" si="136"/>
        <v>17.75230595170051</v>
      </c>
      <c r="I166" s="11">
        <f>IFERROR(F166/SQRT(F166^2+W166), "X")</f>
        <v>0.40532579632552324</v>
      </c>
      <c r="J166" s="39">
        <f>IFERROR(SQRT((1-I166^2)/W166), "X")</f>
        <v>2.0441514117514391E-2</v>
      </c>
      <c r="K166" s="39">
        <f t="shared" si="137"/>
        <v>48.920055248901306</v>
      </c>
      <c r="L166" s="39">
        <f t="shared" si="138"/>
        <v>0.38488428220800885</v>
      </c>
      <c r="M166" s="39">
        <f t="shared" si="139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92"/>
        <v>2000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1">
        <v>0</v>
      </c>
      <c r="AJ166" s="9">
        <v>1</v>
      </c>
      <c r="AK166" s="9">
        <v>0</v>
      </c>
      <c r="AL166" s="31">
        <v>0</v>
      </c>
      <c r="AM166" s="21">
        <v>2002</v>
      </c>
      <c r="AN166" s="23"/>
      <c r="AO166" s="39">
        <v>0</v>
      </c>
      <c r="AP166" s="39">
        <v>0</v>
      </c>
      <c r="AQ166" s="39">
        <v>0</v>
      </c>
      <c r="AR166" s="59">
        <v>1</v>
      </c>
      <c r="AS166" s="39" t="s">
        <v>431</v>
      </c>
      <c r="AT166" s="59" t="s">
        <v>431</v>
      </c>
      <c r="AU166" s="57">
        <f t="shared" ref="AU166:AU168" si="140">1-AV166</f>
        <v>0.3831</v>
      </c>
      <c r="AV166" s="18">
        <v>0.6169</v>
      </c>
      <c r="AW166">
        <v>0</v>
      </c>
      <c r="AX166" s="54">
        <v>1</v>
      </c>
      <c r="AY166" t="s">
        <v>431</v>
      </c>
      <c r="AZ166" s="54" t="s">
        <v>431</v>
      </c>
      <c r="BB166" s="18"/>
      <c r="BC166">
        <f t="shared" si="122"/>
        <v>0.63400000000000001</v>
      </c>
      <c r="BD166" s="18">
        <v>0.36599999999999999</v>
      </c>
      <c r="BE166" s="18" t="s">
        <v>214</v>
      </c>
      <c r="BL166" s="18"/>
      <c r="BO166" s="18"/>
      <c r="BR166" s="25">
        <v>33.124000000000002</v>
      </c>
      <c r="BS166">
        <v>1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 s="18">
        <v>0</v>
      </c>
      <c r="CA166">
        <v>0</v>
      </c>
      <c r="CB166">
        <v>0</v>
      </c>
      <c r="CC166">
        <v>1</v>
      </c>
      <c r="CD166" s="18">
        <v>0</v>
      </c>
      <c r="CE166">
        <v>0</v>
      </c>
      <c r="CF166">
        <v>0</v>
      </c>
      <c r="CG166">
        <v>0</v>
      </c>
      <c r="CH166">
        <v>0</v>
      </c>
      <c r="CI166" s="18">
        <v>0</v>
      </c>
      <c r="CJ166">
        <v>0</v>
      </c>
      <c r="CK166">
        <v>0</v>
      </c>
      <c r="CL166">
        <v>1</v>
      </c>
      <c r="CM166">
        <v>1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1</v>
      </c>
      <c r="CT166" s="18">
        <v>1</v>
      </c>
      <c r="CZ166" s="43" t="s">
        <v>397</v>
      </c>
    </row>
    <row r="167" spans="1:104" x14ac:dyDescent="0.25">
      <c r="A167">
        <v>166</v>
      </c>
      <c r="B167">
        <v>15</v>
      </c>
      <c r="C167" s="25" t="s">
        <v>481</v>
      </c>
      <c r="D167" s="12">
        <v>22.6</v>
      </c>
      <c r="E167" s="14">
        <f t="shared" si="128"/>
        <v>0.87259957585554815</v>
      </c>
      <c r="F167" s="7">
        <f>SQRT((1.843/0.12)^2 + (2.294/0.11)^2)</f>
        <v>25.899622948867041</v>
      </c>
      <c r="G167" s="7">
        <f t="shared" si="135"/>
        <v>21.727400424144452</v>
      </c>
      <c r="H167" s="16">
        <f t="shared" si="136"/>
        <v>23.472599575855551</v>
      </c>
      <c r="I167" s="11">
        <f>IFERROR(F167/SQRT(F167^2+W167), "X")</f>
        <v>0.50115669063775992</v>
      </c>
      <c r="J167" s="39">
        <f>IFERROR(SQRT((1-I167^2)/W167), "X")</f>
        <v>1.934996087113626E-2</v>
      </c>
      <c r="K167" s="39">
        <f t="shared" si="137"/>
        <v>51.679691068092502</v>
      </c>
      <c r="L167" s="39">
        <f t="shared" si="138"/>
        <v>0.48180672976662364</v>
      </c>
      <c r="M167" s="39">
        <f t="shared" si="139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92"/>
        <v>2000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1">
        <v>0</v>
      </c>
      <c r="AJ167" s="9">
        <v>1</v>
      </c>
      <c r="AK167" s="9">
        <v>0</v>
      </c>
      <c r="AL167" s="31">
        <v>0</v>
      </c>
      <c r="AM167" s="21">
        <v>2002</v>
      </c>
      <c r="AN167" s="23"/>
      <c r="AO167" s="39">
        <v>0</v>
      </c>
      <c r="AP167" s="39">
        <v>0</v>
      </c>
      <c r="AQ167" s="39">
        <v>0</v>
      </c>
      <c r="AR167" s="59">
        <v>1</v>
      </c>
      <c r="AS167" s="39" t="s">
        <v>431</v>
      </c>
      <c r="AT167" s="59" t="s">
        <v>431</v>
      </c>
      <c r="AU167" s="57">
        <f t="shared" si="140"/>
        <v>0.3831</v>
      </c>
      <c r="AV167" s="18">
        <v>0.6169</v>
      </c>
      <c r="AW167">
        <v>0</v>
      </c>
      <c r="AX167" s="54">
        <v>1</v>
      </c>
      <c r="AY167" t="s">
        <v>431</v>
      </c>
      <c r="AZ167" s="54" t="s">
        <v>431</v>
      </c>
      <c r="BB167" s="18"/>
      <c r="BC167">
        <f t="shared" si="122"/>
        <v>0.63400000000000001</v>
      </c>
      <c r="BD167" s="18">
        <v>0.36599999999999999</v>
      </c>
      <c r="BE167" s="18" t="s">
        <v>214</v>
      </c>
      <c r="BL167" s="18"/>
      <c r="BO167" s="18"/>
      <c r="BR167" s="25">
        <v>33.124000000000002</v>
      </c>
      <c r="BS167">
        <v>1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 s="18">
        <v>0</v>
      </c>
      <c r="CA167">
        <v>0</v>
      </c>
      <c r="CB167">
        <v>0</v>
      </c>
      <c r="CC167">
        <v>1</v>
      </c>
      <c r="CD167" s="18">
        <v>0</v>
      </c>
      <c r="CE167">
        <v>0</v>
      </c>
      <c r="CF167">
        <v>0</v>
      </c>
      <c r="CG167">
        <v>0</v>
      </c>
      <c r="CH167">
        <v>0</v>
      </c>
      <c r="CI167" s="18">
        <v>0</v>
      </c>
      <c r="CJ167">
        <v>0</v>
      </c>
      <c r="CK167">
        <v>0</v>
      </c>
      <c r="CL167">
        <v>1</v>
      </c>
      <c r="CM167">
        <v>1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1</v>
      </c>
      <c r="CT167" s="18">
        <v>1</v>
      </c>
      <c r="CZ167" s="43" t="s">
        <v>397</v>
      </c>
    </row>
    <row r="168" spans="1:104" x14ac:dyDescent="0.25">
      <c r="A168">
        <v>167</v>
      </c>
      <c r="B168">
        <v>15</v>
      </c>
      <c r="C168" s="25" t="s">
        <v>481</v>
      </c>
      <c r="D168" s="12">
        <v>30.7</v>
      </c>
      <c r="E168" s="14">
        <f t="shared" si="128"/>
        <v>0.91154762012700219</v>
      </c>
      <c r="F168" s="7">
        <f>SQRT((2.909/0.11)^2 + (2.294/0.11)^2)</f>
        <v>33.678986508376482</v>
      </c>
      <c r="G168" s="7">
        <f t="shared" si="135"/>
        <v>29.788452379872997</v>
      </c>
      <c r="H168" s="16">
        <f t="shared" si="136"/>
        <v>31.611547620127002</v>
      </c>
      <c r="I168" s="11">
        <f>IFERROR(F168/SQRT(F168^2+W168), "X")</f>
        <v>0.60157603196873277</v>
      </c>
      <c r="J168" s="39">
        <f>IFERROR(SQRT((1-I168^2)/W168), "X")</f>
        <v>1.7862058640604032E-2</v>
      </c>
      <c r="K168" s="39">
        <f t="shared" si="137"/>
        <v>55.984588345645669</v>
      </c>
      <c r="L168" s="39">
        <f t="shared" si="138"/>
        <v>0.58371397332812869</v>
      </c>
      <c r="M168" s="39">
        <f t="shared" si="139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92"/>
        <v>2000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1">
        <v>0</v>
      </c>
      <c r="AJ168" s="9">
        <v>1</v>
      </c>
      <c r="AK168" s="9">
        <v>0</v>
      </c>
      <c r="AL168" s="31">
        <v>0</v>
      </c>
      <c r="AM168" s="21">
        <v>2002</v>
      </c>
      <c r="AN168" s="23"/>
      <c r="AO168" s="39">
        <v>0</v>
      </c>
      <c r="AP168" s="39">
        <v>0</v>
      </c>
      <c r="AQ168" s="39">
        <v>0</v>
      </c>
      <c r="AR168" s="59">
        <v>1</v>
      </c>
      <c r="AS168" s="39" t="s">
        <v>431</v>
      </c>
      <c r="AT168" s="59" t="s">
        <v>431</v>
      </c>
      <c r="AU168" s="57">
        <f t="shared" si="140"/>
        <v>0.3831</v>
      </c>
      <c r="AV168" s="18">
        <v>0.6169</v>
      </c>
      <c r="AW168">
        <v>0</v>
      </c>
      <c r="AX168" s="54">
        <v>1</v>
      </c>
      <c r="AY168" t="s">
        <v>431</v>
      </c>
      <c r="AZ168" s="54" t="s">
        <v>431</v>
      </c>
      <c r="BB168" s="18"/>
      <c r="BC168">
        <f t="shared" si="122"/>
        <v>0.63400000000000001</v>
      </c>
      <c r="BD168" s="18">
        <v>0.36599999999999999</v>
      </c>
      <c r="BE168" s="18" t="s">
        <v>214</v>
      </c>
      <c r="BL168" s="18"/>
      <c r="BO168" s="18"/>
      <c r="BR168" s="25">
        <v>33.124000000000002</v>
      </c>
      <c r="BS168">
        <v>1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 s="18">
        <v>0</v>
      </c>
      <c r="CA168">
        <v>0</v>
      </c>
      <c r="CB168">
        <v>0</v>
      </c>
      <c r="CC168">
        <v>1</v>
      </c>
      <c r="CD168" s="18">
        <v>0</v>
      </c>
      <c r="CE168">
        <v>0</v>
      </c>
      <c r="CF168">
        <v>0</v>
      </c>
      <c r="CG168">
        <v>0</v>
      </c>
      <c r="CH168">
        <v>0</v>
      </c>
      <c r="CI168" s="18">
        <v>0</v>
      </c>
      <c r="CJ168">
        <v>0</v>
      </c>
      <c r="CK168">
        <v>0</v>
      </c>
      <c r="CL168">
        <v>1</v>
      </c>
      <c r="CM168">
        <v>1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1</v>
      </c>
      <c r="CT168" s="18">
        <v>1</v>
      </c>
      <c r="CZ168" s="43" t="s">
        <v>397</v>
      </c>
    </row>
    <row r="169" spans="1:104" x14ac:dyDescent="0.25">
      <c r="A169">
        <v>168</v>
      </c>
      <c r="B169">
        <v>15</v>
      </c>
      <c r="C169" s="25" t="s">
        <v>481</v>
      </c>
      <c r="D169" s="12">
        <v>6.4</v>
      </c>
      <c r="E169" s="14">
        <v>0.5</v>
      </c>
      <c r="F169" s="7">
        <f>D169/E169</f>
        <v>12.8</v>
      </c>
      <c r="G169" s="7">
        <f t="shared" ref="G169:G186" si="141">D169-E169</f>
        <v>5.9</v>
      </c>
      <c r="H169" s="16">
        <f t="shared" ref="H169:H186" si="142">D169+E169</f>
        <v>6.9</v>
      </c>
      <c r="I169" s="11">
        <f>IFERROR(F169/SQRT(F169^2+W169), "X")</f>
        <v>0.11857017041238749</v>
      </c>
      <c r="J169" s="39">
        <f>IFERROR(SQRT((1-I169^2)/W169), "X")</f>
        <v>9.2632945634677707E-3</v>
      </c>
      <c r="K169" s="39">
        <f t="shared" ref="K169:K182" si="143">IFERROR(1/J169, "X")</f>
        <v>107.95295271552327</v>
      </c>
      <c r="L169" s="39">
        <f t="shared" ref="L169:L182" si="144">IFERROR(I169-J169, "X")</f>
        <v>0.10930687584891971</v>
      </c>
      <c r="M169" s="39">
        <f t="shared" ref="M169:M182" si="145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1">
        <v>0</v>
      </c>
      <c r="AJ169" s="9">
        <v>1</v>
      </c>
      <c r="AK169" s="9">
        <v>0</v>
      </c>
      <c r="AL169" s="31">
        <v>0</v>
      </c>
      <c r="AM169" s="21">
        <v>2002</v>
      </c>
      <c r="AN169" s="23"/>
      <c r="AO169" s="39">
        <v>0.36099999999999999</v>
      </c>
      <c r="AP169" s="39">
        <v>0.17599999999999999</v>
      </c>
      <c r="AQ169" s="39">
        <v>0.122</v>
      </c>
      <c r="AR169" s="59">
        <v>0.34100000000000008</v>
      </c>
      <c r="AS169" s="39" t="s">
        <v>431</v>
      </c>
      <c r="AT169" s="59" t="s">
        <v>431</v>
      </c>
      <c r="AU169" s="57">
        <f>1-AV169</f>
        <v>0.5181</v>
      </c>
      <c r="AV169" s="18">
        <v>0.4819</v>
      </c>
      <c r="AW169">
        <v>1</v>
      </c>
      <c r="AX169" s="54">
        <v>0</v>
      </c>
      <c r="AY169" t="s">
        <v>431</v>
      </c>
      <c r="AZ169" s="54" t="s">
        <v>431</v>
      </c>
      <c r="BB169" s="18"/>
      <c r="BC169">
        <f t="shared" si="122"/>
        <v>0.61399999999999999</v>
      </c>
      <c r="BD169" s="18">
        <v>0.38600000000000001</v>
      </c>
      <c r="BE169" s="18" t="s">
        <v>214</v>
      </c>
      <c r="BL169" s="18"/>
      <c r="BO169" s="18"/>
      <c r="BR169" s="25">
        <v>34.277000000000001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1</v>
      </c>
      <c r="BY169">
        <v>0</v>
      </c>
      <c r="BZ169" s="18">
        <v>0</v>
      </c>
      <c r="CA169">
        <v>0</v>
      </c>
      <c r="CB169">
        <v>0</v>
      </c>
      <c r="CC169">
        <v>1</v>
      </c>
      <c r="CD169" s="18">
        <v>0</v>
      </c>
      <c r="CE169">
        <v>0</v>
      </c>
      <c r="CF169">
        <v>0</v>
      </c>
      <c r="CG169">
        <v>0</v>
      </c>
      <c r="CH169">
        <v>0</v>
      </c>
      <c r="CI169" s="18">
        <v>0</v>
      </c>
      <c r="CJ169">
        <v>0</v>
      </c>
      <c r="CK169">
        <v>0</v>
      </c>
      <c r="CL169">
        <v>1</v>
      </c>
      <c r="CM169">
        <v>1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1</v>
      </c>
      <c r="CT169" s="18">
        <v>1</v>
      </c>
      <c r="CZ169" s="43" t="s">
        <v>397</v>
      </c>
    </row>
    <row r="170" spans="1:104" x14ac:dyDescent="0.25">
      <c r="A170">
        <v>169</v>
      </c>
      <c r="B170">
        <v>15</v>
      </c>
      <c r="C170" s="25" t="s">
        <v>481</v>
      </c>
      <c r="D170" s="12">
        <v>14.2</v>
      </c>
      <c r="E170" s="14">
        <v>1</v>
      </c>
      <c r="F170" s="7">
        <f>D170/E170</f>
        <v>14.2</v>
      </c>
      <c r="G170" s="7">
        <f t="shared" si="141"/>
        <v>13.2</v>
      </c>
      <c r="H170" s="16">
        <f t="shared" si="142"/>
        <v>15.2</v>
      </c>
      <c r="I170" s="11">
        <f>IFERROR(F170/SQRT(F170^2+W170), "X")</f>
        <v>0.30215228140638672</v>
      </c>
      <c r="J170" s="39">
        <f>IFERROR(SQRT((1-I170^2)/W170), "X")</f>
        <v>2.1278329676506107E-2</v>
      </c>
      <c r="K170" s="39">
        <f t="shared" si="143"/>
        <v>46.996170056718455</v>
      </c>
      <c r="L170" s="39">
        <f t="shared" si="144"/>
        <v>0.28087395172988061</v>
      </c>
      <c r="M170" s="39">
        <f t="shared" si="145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1">
        <v>0</v>
      </c>
      <c r="AJ170" s="9">
        <v>1</v>
      </c>
      <c r="AK170" s="9">
        <v>0</v>
      </c>
      <c r="AL170" s="31">
        <v>0</v>
      </c>
      <c r="AM170" s="21">
        <v>2002</v>
      </c>
      <c r="AN170" s="23"/>
      <c r="AO170" s="39">
        <v>0.58099999999999996</v>
      </c>
      <c r="AP170" s="39">
        <v>9.0999999999999998E-2</v>
      </c>
      <c r="AQ170" s="39">
        <v>3.9E-2</v>
      </c>
      <c r="AR170" s="59">
        <v>0.28900000000000003</v>
      </c>
      <c r="AS170" s="39" t="s">
        <v>431</v>
      </c>
      <c r="AT170" s="59" t="s">
        <v>431</v>
      </c>
      <c r="AU170" s="57">
        <f>1-AV170</f>
        <v>0.3831</v>
      </c>
      <c r="AV170" s="18">
        <v>0.6169</v>
      </c>
      <c r="AW170">
        <v>0</v>
      </c>
      <c r="AX170" s="54">
        <v>1</v>
      </c>
      <c r="AY170" t="s">
        <v>431</v>
      </c>
      <c r="AZ170" s="54" t="s">
        <v>431</v>
      </c>
      <c r="BB170" s="18"/>
      <c r="BC170">
        <f t="shared" si="122"/>
        <v>0.63400000000000001</v>
      </c>
      <c r="BD170" s="18">
        <v>0.36599999999999999</v>
      </c>
      <c r="BE170" s="18" t="s">
        <v>214</v>
      </c>
      <c r="BL170" s="18"/>
      <c r="BO170" s="18"/>
      <c r="BR170" s="25">
        <v>33.124000000000002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1</v>
      </c>
      <c r="BY170">
        <v>0</v>
      </c>
      <c r="BZ170" s="18">
        <v>0</v>
      </c>
      <c r="CA170">
        <v>0</v>
      </c>
      <c r="CB170">
        <v>0</v>
      </c>
      <c r="CC170">
        <v>1</v>
      </c>
      <c r="CD170" s="18">
        <v>0</v>
      </c>
      <c r="CE170">
        <v>0</v>
      </c>
      <c r="CF170">
        <v>0</v>
      </c>
      <c r="CG170">
        <v>0</v>
      </c>
      <c r="CH170">
        <v>0</v>
      </c>
      <c r="CI170" s="18">
        <v>0</v>
      </c>
      <c r="CJ170">
        <v>0</v>
      </c>
      <c r="CK170">
        <v>0</v>
      </c>
      <c r="CL170">
        <v>1</v>
      </c>
      <c r="CM170">
        <v>1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1</v>
      </c>
      <c r="CT170" s="18">
        <v>1</v>
      </c>
      <c r="CZ170" s="43" t="s">
        <v>397</v>
      </c>
    </row>
    <row r="171" spans="1:104" x14ac:dyDescent="0.25">
      <c r="A171">
        <v>170</v>
      </c>
      <c r="B171">
        <v>15</v>
      </c>
      <c r="C171" s="25" t="s">
        <v>481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41"/>
        <v>2.435679848019757</v>
      </c>
      <c r="H171" s="16">
        <f t="shared" si="142"/>
        <v>3.1831861192734303</v>
      </c>
      <c r="I171" s="11">
        <f>IFERROR(F171/SQRT(F171^2+W171), "X")</f>
        <v>6.9974578188755895E-2</v>
      </c>
      <c r="J171" s="39">
        <f>IFERROR(SQRT((1-I171^2)/W171), "X")</f>
        <v>9.309073455194633E-3</v>
      </c>
      <c r="K171" s="39">
        <f t="shared" si="143"/>
        <v>107.42207640890209</v>
      </c>
      <c r="L171" s="39">
        <f t="shared" si="144"/>
        <v>6.0665504733561262E-2</v>
      </c>
      <c r="M171" s="39">
        <f t="shared" si="145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1">
        <v>0</v>
      </c>
      <c r="AJ171" s="9">
        <v>1</v>
      </c>
      <c r="AK171" s="9">
        <v>0</v>
      </c>
      <c r="AL171" s="31">
        <v>0</v>
      </c>
      <c r="AM171" s="21">
        <v>2002</v>
      </c>
      <c r="AN171" s="23"/>
      <c r="AO171" s="39">
        <v>0</v>
      </c>
      <c r="AP171" s="39">
        <v>1</v>
      </c>
      <c r="AQ171" s="39">
        <v>0</v>
      </c>
      <c r="AR171" s="59">
        <v>0</v>
      </c>
      <c r="AS171" s="39" t="s">
        <v>431</v>
      </c>
      <c r="AT171" s="59" t="s">
        <v>431</v>
      </c>
      <c r="AU171" s="57">
        <f>1-AV171</f>
        <v>0.5181</v>
      </c>
      <c r="AV171" s="18">
        <v>0.4819</v>
      </c>
      <c r="AW171">
        <v>1</v>
      </c>
      <c r="AX171" s="54">
        <v>0</v>
      </c>
      <c r="AY171" t="s">
        <v>431</v>
      </c>
      <c r="AZ171" s="54" t="s">
        <v>431</v>
      </c>
      <c r="BB171" s="18"/>
      <c r="BC171">
        <f t="shared" si="122"/>
        <v>0.61399999999999999</v>
      </c>
      <c r="BD171" s="18">
        <v>0.38600000000000001</v>
      </c>
      <c r="BE171" s="18" t="s">
        <v>214</v>
      </c>
      <c r="BL171" s="18"/>
      <c r="BO171" s="18"/>
      <c r="BR171" s="25">
        <v>34.277000000000001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1</v>
      </c>
      <c r="BY171">
        <v>0</v>
      </c>
      <c r="BZ171" s="18">
        <v>0</v>
      </c>
      <c r="CA171">
        <v>0</v>
      </c>
      <c r="CB171">
        <v>0</v>
      </c>
      <c r="CC171">
        <v>1</v>
      </c>
      <c r="CD171" s="18">
        <v>0</v>
      </c>
      <c r="CE171">
        <v>0</v>
      </c>
      <c r="CF171">
        <v>0</v>
      </c>
      <c r="CG171">
        <v>0</v>
      </c>
      <c r="CH171">
        <v>0</v>
      </c>
      <c r="CI171" s="18">
        <v>0</v>
      </c>
      <c r="CJ171">
        <v>0</v>
      </c>
      <c r="CK171">
        <v>0</v>
      </c>
      <c r="CL171">
        <v>1</v>
      </c>
      <c r="CM171">
        <v>1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1</v>
      </c>
      <c r="CT171" s="18">
        <v>1</v>
      </c>
      <c r="CZ171" s="43" t="s">
        <v>397</v>
      </c>
    </row>
    <row r="172" spans="1:104" x14ac:dyDescent="0.25">
      <c r="A172">
        <v>171</v>
      </c>
      <c r="B172">
        <v>15</v>
      </c>
      <c r="C172" s="25" t="s">
        <v>481</v>
      </c>
      <c r="D172" s="12">
        <v>4.1608043152017942</v>
      </c>
      <c r="E172" s="14">
        <v>0.260190057770251</v>
      </c>
      <c r="F172" s="7">
        <v>15.99140394086773</v>
      </c>
      <c r="G172" s="7">
        <f t="shared" si="141"/>
        <v>3.9006142574315432</v>
      </c>
      <c r="H172" s="16">
        <f t="shared" si="142"/>
        <v>4.4209943729720456</v>
      </c>
      <c r="I172" s="11">
        <f>IFERROR(F172/SQRT(F172^2+W172), "X")</f>
        <v>0.14759652388061753</v>
      </c>
      <c r="J172" s="39">
        <f>IFERROR(SQRT((1-I172^2)/W172), "X")</f>
        <v>9.2297414552463992E-3</v>
      </c>
      <c r="K172" s="39">
        <f t="shared" si="143"/>
        <v>108.34539676423729</v>
      </c>
      <c r="L172" s="39">
        <f t="shared" si="144"/>
        <v>0.13836678242537112</v>
      </c>
      <c r="M172" s="39">
        <f t="shared" si="145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1">
        <v>0</v>
      </c>
      <c r="AJ172" s="9">
        <v>1</v>
      </c>
      <c r="AK172" s="9">
        <v>0</v>
      </c>
      <c r="AL172" s="31">
        <v>0</v>
      </c>
      <c r="AM172" s="21">
        <v>2002</v>
      </c>
      <c r="AN172" s="23"/>
      <c r="AO172" s="39">
        <v>0</v>
      </c>
      <c r="AP172" s="39">
        <v>0</v>
      </c>
      <c r="AQ172" s="39">
        <v>1</v>
      </c>
      <c r="AR172" s="59">
        <v>0</v>
      </c>
      <c r="AS172" s="39" t="s">
        <v>431</v>
      </c>
      <c r="AT172" s="59" t="s">
        <v>431</v>
      </c>
      <c r="AU172" s="57">
        <f>1-AV172</f>
        <v>0.5181</v>
      </c>
      <c r="AV172" s="18">
        <v>0.4819</v>
      </c>
      <c r="AW172">
        <v>1</v>
      </c>
      <c r="AX172" s="54">
        <v>0</v>
      </c>
      <c r="AY172" t="s">
        <v>431</v>
      </c>
      <c r="AZ172" s="54" t="s">
        <v>431</v>
      </c>
      <c r="BB172" s="18"/>
      <c r="BC172">
        <f t="shared" si="122"/>
        <v>0.61399999999999999</v>
      </c>
      <c r="BD172" s="18">
        <v>0.38600000000000001</v>
      </c>
      <c r="BE172" s="18" t="s">
        <v>214</v>
      </c>
      <c r="BL172" s="18"/>
      <c r="BO172" s="18"/>
      <c r="BR172" s="25">
        <v>34.277000000000001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1</v>
      </c>
      <c r="BY172">
        <v>0</v>
      </c>
      <c r="BZ172" s="18">
        <v>0</v>
      </c>
      <c r="CA172">
        <v>0</v>
      </c>
      <c r="CB172">
        <v>0</v>
      </c>
      <c r="CC172">
        <v>1</v>
      </c>
      <c r="CD172" s="18">
        <v>0</v>
      </c>
      <c r="CE172">
        <v>0</v>
      </c>
      <c r="CF172">
        <v>0</v>
      </c>
      <c r="CG172">
        <v>0</v>
      </c>
      <c r="CH172">
        <v>0</v>
      </c>
      <c r="CI172" s="18">
        <v>0</v>
      </c>
      <c r="CJ172">
        <v>0</v>
      </c>
      <c r="CK172">
        <v>0</v>
      </c>
      <c r="CL172">
        <v>1</v>
      </c>
      <c r="CM172">
        <v>1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1</v>
      </c>
      <c r="CT172" s="18">
        <v>1</v>
      </c>
      <c r="CZ172" s="43" t="s">
        <v>397</v>
      </c>
    </row>
    <row r="173" spans="1:104" x14ac:dyDescent="0.25">
      <c r="A173">
        <v>172</v>
      </c>
      <c r="B173">
        <v>15</v>
      </c>
      <c r="C173" s="25" t="s">
        <v>481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41"/>
        <v>12.147982994453733</v>
      </c>
      <c r="H173" s="16">
        <f t="shared" si="142"/>
        <v>12.980790110450977</v>
      </c>
      <c r="I173" s="11">
        <f>IFERROR(F173/SQRT(F173^2+W173), "X")</f>
        <v>0.27103840672621121</v>
      </c>
      <c r="J173" s="39">
        <f>IFERROR(SQRT((1-I173^2)/W173), "X")</f>
        <v>8.9826396572495956E-3</v>
      </c>
      <c r="K173" s="39">
        <f t="shared" si="143"/>
        <v>111.32585054694169</v>
      </c>
      <c r="L173" s="39">
        <f t="shared" si="144"/>
        <v>0.26205576706896161</v>
      </c>
      <c r="M173" s="39">
        <f t="shared" si="145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1">
        <v>0</v>
      </c>
      <c r="AJ173" s="9">
        <v>1</v>
      </c>
      <c r="AK173" s="9">
        <v>0</v>
      </c>
      <c r="AL173" s="31">
        <v>0</v>
      </c>
      <c r="AM173" s="21">
        <v>2002</v>
      </c>
      <c r="AN173" s="23"/>
      <c r="AO173" s="39">
        <v>0</v>
      </c>
      <c r="AP173" s="39">
        <v>0</v>
      </c>
      <c r="AQ173" s="39">
        <v>1</v>
      </c>
      <c r="AR173" s="59">
        <v>0</v>
      </c>
      <c r="AS173" s="39" t="s">
        <v>431</v>
      </c>
      <c r="AT173" s="59" t="s">
        <v>431</v>
      </c>
      <c r="AU173" s="57">
        <f t="shared" ref="AU173:AU176" si="146">1-AV173</f>
        <v>0.5181</v>
      </c>
      <c r="AV173" s="18">
        <v>0.4819</v>
      </c>
      <c r="AW173">
        <v>1</v>
      </c>
      <c r="AX173" s="54">
        <v>0</v>
      </c>
      <c r="AY173" t="s">
        <v>431</v>
      </c>
      <c r="AZ173" s="54" t="s">
        <v>431</v>
      </c>
      <c r="BB173" s="18"/>
      <c r="BC173">
        <f t="shared" si="122"/>
        <v>0.61399999999999999</v>
      </c>
      <c r="BD173" s="18">
        <v>0.38600000000000001</v>
      </c>
      <c r="BE173" s="18" t="s">
        <v>214</v>
      </c>
      <c r="BL173" s="18"/>
      <c r="BO173" s="18"/>
      <c r="BR173" s="25">
        <v>34.277000000000001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1</v>
      </c>
      <c r="BY173">
        <v>0</v>
      </c>
      <c r="BZ173" s="18">
        <v>0</v>
      </c>
      <c r="CA173">
        <v>0</v>
      </c>
      <c r="CB173">
        <v>0</v>
      </c>
      <c r="CC173">
        <v>1</v>
      </c>
      <c r="CD173" s="18">
        <v>0</v>
      </c>
      <c r="CE173">
        <v>0</v>
      </c>
      <c r="CF173">
        <v>0</v>
      </c>
      <c r="CG173">
        <v>0</v>
      </c>
      <c r="CH173">
        <v>0</v>
      </c>
      <c r="CI173" s="18">
        <v>0</v>
      </c>
      <c r="CJ173">
        <v>0</v>
      </c>
      <c r="CK173">
        <v>0</v>
      </c>
      <c r="CL173">
        <v>1</v>
      </c>
      <c r="CM173">
        <v>1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1</v>
      </c>
      <c r="CT173" s="18">
        <v>1</v>
      </c>
      <c r="CZ173" s="43" t="s">
        <v>397</v>
      </c>
    </row>
    <row r="174" spans="1:104" x14ac:dyDescent="0.25">
      <c r="A174">
        <v>173</v>
      </c>
      <c r="B174">
        <v>15</v>
      </c>
      <c r="C174" s="25" t="s">
        <v>481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41"/>
        <v>9.1203577532841393</v>
      </c>
      <c r="H174" s="16">
        <f t="shared" si="142"/>
        <v>9.6395504181216864</v>
      </c>
      <c r="I174" s="11">
        <f>IFERROR(F174/SQRT(F174^2+W174), "X")</f>
        <v>0.31951478216786383</v>
      </c>
      <c r="J174" s="39">
        <f>IFERROR(SQRT((1-I174^2)/W174), "X")</f>
        <v>8.8427794898044039E-3</v>
      </c>
      <c r="K174" s="39">
        <f t="shared" si="143"/>
        <v>113.08661503467155</v>
      </c>
      <c r="L174" s="39">
        <f t="shared" si="144"/>
        <v>0.31067200267805944</v>
      </c>
      <c r="M174" s="39">
        <f t="shared" si="145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1">
        <v>0</v>
      </c>
      <c r="AJ174" s="9">
        <v>1</v>
      </c>
      <c r="AK174" s="9">
        <v>0</v>
      </c>
      <c r="AL174" s="31">
        <v>0</v>
      </c>
      <c r="AM174" s="21">
        <v>2002</v>
      </c>
      <c r="AN174" s="23"/>
      <c r="AO174" s="39">
        <v>0</v>
      </c>
      <c r="AP174" s="39">
        <v>0</v>
      </c>
      <c r="AQ174" s="39">
        <v>0</v>
      </c>
      <c r="AR174" s="59">
        <v>1</v>
      </c>
      <c r="AS174" s="39" t="s">
        <v>431</v>
      </c>
      <c r="AT174" s="59" t="s">
        <v>431</v>
      </c>
      <c r="AU174" s="57">
        <f t="shared" si="146"/>
        <v>0.5181</v>
      </c>
      <c r="AV174" s="18">
        <v>0.4819</v>
      </c>
      <c r="AW174">
        <v>1</v>
      </c>
      <c r="AX174" s="54">
        <v>0</v>
      </c>
      <c r="AY174" t="s">
        <v>431</v>
      </c>
      <c r="AZ174" s="54" t="s">
        <v>431</v>
      </c>
      <c r="BB174" s="18"/>
      <c r="BC174">
        <f t="shared" si="122"/>
        <v>0.61399999999999999</v>
      </c>
      <c r="BD174" s="18">
        <v>0.38600000000000001</v>
      </c>
      <c r="BE174" s="18" t="s">
        <v>214</v>
      </c>
      <c r="BL174" s="18"/>
      <c r="BO174" s="18"/>
      <c r="BR174" s="25">
        <v>34.277000000000001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1</v>
      </c>
      <c r="BY174">
        <v>0</v>
      </c>
      <c r="BZ174" s="18">
        <v>0</v>
      </c>
      <c r="CA174">
        <v>0</v>
      </c>
      <c r="CB174">
        <v>0</v>
      </c>
      <c r="CC174">
        <v>1</v>
      </c>
      <c r="CD174" s="18">
        <v>0</v>
      </c>
      <c r="CE174">
        <v>0</v>
      </c>
      <c r="CF174">
        <v>0</v>
      </c>
      <c r="CG174">
        <v>0</v>
      </c>
      <c r="CH174">
        <v>0</v>
      </c>
      <c r="CI174" s="18">
        <v>0</v>
      </c>
      <c r="CJ174">
        <v>0</v>
      </c>
      <c r="CK174">
        <v>0</v>
      </c>
      <c r="CL174">
        <v>1</v>
      </c>
      <c r="CM174">
        <v>1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1</v>
      </c>
      <c r="CT174" s="18">
        <v>1</v>
      </c>
      <c r="CZ174" s="43" t="s">
        <v>397</v>
      </c>
    </row>
    <row r="175" spans="1:104" x14ac:dyDescent="0.25">
      <c r="A175">
        <v>174</v>
      </c>
      <c r="B175">
        <v>15</v>
      </c>
      <c r="C175" s="25" t="s">
        <v>481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41"/>
        <v>11.994487558093265</v>
      </c>
      <c r="H175" s="16">
        <f t="shared" si="142"/>
        <v>12.59319768465291</v>
      </c>
      <c r="I175" s="11">
        <f>IFERROR(F175/SQRT(F175^2+W175), "X")</f>
        <v>0.35786183959502793</v>
      </c>
      <c r="J175" s="39">
        <f>IFERROR(SQRT((1-I175^2)/W175), "X")</f>
        <v>8.7139356616750055E-3</v>
      </c>
      <c r="K175" s="39">
        <f t="shared" si="143"/>
        <v>114.75870821471942</v>
      </c>
      <c r="L175" s="39">
        <f t="shared" si="144"/>
        <v>0.34914790393335293</v>
      </c>
      <c r="M175" s="39">
        <f t="shared" si="145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1">
        <v>0</v>
      </c>
      <c r="AJ175" s="9">
        <v>1</v>
      </c>
      <c r="AK175" s="9">
        <v>0</v>
      </c>
      <c r="AL175" s="31">
        <v>0</v>
      </c>
      <c r="AM175" s="21">
        <v>2002</v>
      </c>
      <c r="AN175" s="23"/>
      <c r="AO175" s="39">
        <v>0</v>
      </c>
      <c r="AP175" s="39">
        <v>0</v>
      </c>
      <c r="AQ175" s="39">
        <v>0</v>
      </c>
      <c r="AR175" s="59">
        <v>1</v>
      </c>
      <c r="AS175" s="39" t="s">
        <v>431</v>
      </c>
      <c r="AT175" s="59" t="s">
        <v>431</v>
      </c>
      <c r="AU175" s="57">
        <f t="shared" si="146"/>
        <v>0.5181</v>
      </c>
      <c r="AV175" s="18">
        <v>0.4819</v>
      </c>
      <c r="AW175">
        <v>1</v>
      </c>
      <c r="AX175" s="54">
        <v>0</v>
      </c>
      <c r="AY175" t="s">
        <v>431</v>
      </c>
      <c r="AZ175" s="54" t="s">
        <v>431</v>
      </c>
      <c r="BB175" s="18"/>
      <c r="BC175">
        <f t="shared" si="122"/>
        <v>0.61399999999999999</v>
      </c>
      <c r="BD175" s="18">
        <v>0.38600000000000001</v>
      </c>
      <c r="BE175" s="18" t="s">
        <v>214</v>
      </c>
      <c r="BL175" s="18"/>
      <c r="BO175" s="18"/>
      <c r="BR175" s="25">
        <v>34.277000000000001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1</v>
      </c>
      <c r="BY175">
        <v>0</v>
      </c>
      <c r="BZ175" s="18">
        <v>0</v>
      </c>
      <c r="CA175">
        <v>0</v>
      </c>
      <c r="CB175">
        <v>0</v>
      </c>
      <c r="CC175">
        <v>1</v>
      </c>
      <c r="CD175" s="18">
        <v>0</v>
      </c>
      <c r="CE175">
        <v>0</v>
      </c>
      <c r="CF175">
        <v>0</v>
      </c>
      <c r="CG175">
        <v>0</v>
      </c>
      <c r="CH175">
        <v>0</v>
      </c>
      <c r="CI175" s="18">
        <v>0</v>
      </c>
      <c r="CJ175">
        <v>0</v>
      </c>
      <c r="CK175">
        <v>0</v>
      </c>
      <c r="CL175">
        <v>1</v>
      </c>
      <c r="CM175">
        <v>1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1</v>
      </c>
      <c r="CT175" s="18">
        <v>1</v>
      </c>
      <c r="CZ175" s="43" t="s">
        <v>397</v>
      </c>
    </row>
    <row r="176" spans="1:104" x14ac:dyDescent="0.25">
      <c r="A176">
        <v>175</v>
      </c>
      <c r="B176">
        <v>15</v>
      </c>
      <c r="C176" s="25" t="s">
        <v>481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41"/>
        <v>10.967679049556734</v>
      </c>
      <c r="H176" s="16">
        <f t="shared" si="142"/>
        <v>11.388961473158423</v>
      </c>
      <c r="I176" s="11">
        <f>IFERROR(F176/SQRT(F176^2+W176), "X")</f>
        <v>0.44378952423621998</v>
      </c>
      <c r="J176" s="39">
        <f>IFERROR(SQRT((1-I176^2)/W176), "X")</f>
        <v>8.3626485003109822E-3</v>
      </c>
      <c r="K176" s="39">
        <f t="shared" si="143"/>
        <v>119.57934139678511</v>
      </c>
      <c r="L176" s="39">
        <f t="shared" si="144"/>
        <v>0.43542687573590899</v>
      </c>
      <c r="M176" s="39">
        <f t="shared" si="145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1">
        <v>0</v>
      </c>
      <c r="AJ176" s="9">
        <v>1</v>
      </c>
      <c r="AK176" s="9">
        <v>0</v>
      </c>
      <c r="AL176" s="31">
        <v>0</v>
      </c>
      <c r="AM176" s="21">
        <v>2002</v>
      </c>
      <c r="AN176" s="23"/>
      <c r="AO176" s="39">
        <v>0</v>
      </c>
      <c r="AP176" s="39">
        <v>0</v>
      </c>
      <c r="AQ176" s="39">
        <v>0</v>
      </c>
      <c r="AR176" s="59">
        <v>1</v>
      </c>
      <c r="AS176" s="39" t="s">
        <v>431</v>
      </c>
      <c r="AT176" s="59" t="s">
        <v>431</v>
      </c>
      <c r="AU176" s="57">
        <f t="shared" si="146"/>
        <v>0.5181</v>
      </c>
      <c r="AV176" s="18">
        <v>0.4819</v>
      </c>
      <c r="AW176">
        <v>1</v>
      </c>
      <c r="AX176" s="54">
        <v>0</v>
      </c>
      <c r="AY176" t="s">
        <v>431</v>
      </c>
      <c r="AZ176" s="54" t="s">
        <v>431</v>
      </c>
      <c r="BB176" s="18"/>
      <c r="BC176">
        <f t="shared" si="122"/>
        <v>0.61399999999999999</v>
      </c>
      <c r="BD176" s="18">
        <v>0.38600000000000001</v>
      </c>
      <c r="BE176" s="18" t="s">
        <v>214</v>
      </c>
      <c r="BL176" s="18"/>
      <c r="BO176" s="18"/>
      <c r="BR176" s="25">
        <v>34.277000000000001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1</v>
      </c>
      <c r="BY176">
        <v>0</v>
      </c>
      <c r="BZ176" s="18">
        <v>0</v>
      </c>
      <c r="CA176">
        <v>0</v>
      </c>
      <c r="CB176">
        <v>0</v>
      </c>
      <c r="CC176">
        <v>1</v>
      </c>
      <c r="CD176" s="18">
        <v>0</v>
      </c>
      <c r="CE176">
        <v>0</v>
      </c>
      <c r="CF176">
        <v>0</v>
      </c>
      <c r="CG176">
        <v>0</v>
      </c>
      <c r="CH176">
        <v>0</v>
      </c>
      <c r="CI176" s="18">
        <v>0</v>
      </c>
      <c r="CJ176">
        <v>0</v>
      </c>
      <c r="CK176">
        <v>0</v>
      </c>
      <c r="CL176">
        <v>1</v>
      </c>
      <c r="CM176">
        <v>1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1</v>
      </c>
      <c r="CT176" s="18">
        <v>1</v>
      </c>
      <c r="CZ176" s="43" t="s">
        <v>397</v>
      </c>
    </row>
    <row r="177" spans="1:104" x14ac:dyDescent="0.25">
      <c r="A177">
        <v>176</v>
      </c>
      <c r="B177">
        <v>15</v>
      </c>
      <c r="C177" s="25" t="s">
        <v>481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41"/>
        <v>0.18681053708217249</v>
      </c>
      <c r="H177" s="16">
        <f t="shared" si="142"/>
        <v>0.31821419699564885</v>
      </c>
      <c r="I177" s="11">
        <f>IFERROR(F177/SQRT(F177^2+W177), "X")</f>
        <v>8.5623374493691673E-2</v>
      </c>
      <c r="J177" s="39">
        <f>IFERROR(SQRT((1-I177^2)/W177), "X")</f>
        <v>2.2278561867188747E-2</v>
      </c>
      <c r="K177" s="39">
        <f t="shared" si="143"/>
        <v>44.886200732407801</v>
      </c>
      <c r="L177" s="39">
        <f t="shared" si="144"/>
        <v>6.3344812626502933E-2</v>
      </c>
      <c r="M177" s="39">
        <f t="shared" si="145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1">
        <v>0</v>
      </c>
      <c r="AJ177" s="9">
        <v>1</v>
      </c>
      <c r="AK177" s="9">
        <v>0</v>
      </c>
      <c r="AL177" s="31">
        <v>0</v>
      </c>
      <c r="AM177" s="21">
        <v>2002</v>
      </c>
      <c r="AN177" s="23"/>
      <c r="AO177" s="39">
        <v>0</v>
      </c>
      <c r="AP177" s="39">
        <v>1</v>
      </c>
      <c r="AQ177" s="39">
        <v>0</v>
      </c>
      <c r="AR177" s="59">
        <v>0</v>
      </c>
      <c r="AS177" s="39" t="s">
        <v>431</v>
      </c>
      <c r="AT177" s="59" t="s">
        <v>431</v>
      </c>
      <c r="AU177" s="57">
        <f>1-AV177</f>
        <v>0.3831</v>
      </c>
      <c r="AV177" s="18">
        <v>0.6169</v>
      </c>
      <c r="AW177">
        <v>0</v>
      </c>
      <c r="AX177" s="54">
        <v>1</v>
      </c>
      <c r="AY177" t="s">
        <v>431</v>
      </c>
      <c r="AZ177" s="54" t="s">
        <v>431</v>
      </c>
      <c r="BB177" s="18"/>
      <c r="BC177">
        <f t="shared" si="122"/>
        <v>0.63400000000000001</v>
      </c>
      <c r="BD177" s="18">
        <v>0.36599999999999999</v>
      </c>
      <c r="BE177" s="18" t="s">
        <v>214</v>
      </c>
      <c r="BL177" s="18"/>
      <c r="BO177" s="18"/>
      <c r="BR177" s="25">
        <v>33.124000000000002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1</v>
      </c>
      <c r="BY177">
        <v>0</v>
      </c>
      <c r="BZ177" s="18">
        <v>0</v>
      </c>
      <c r="CA177">
        <v>0</v>
      </c>
      <c r="CB177">
        <v>0</v>
      </c>
      <c r="CC177">
        <v>1</v>
      </c>
      <c r="CD177" s="18">
        <v>0</v>
      </c>
      <c r="CE177">
        <v>0</v>
      </c>
      <c r="CF177">
        <v>0</v>
      </c>
      <c r="CG177">
        <v>0</v>
      </c>
      <c r="CH177">
        <v>0</v>
      </c>
      <c r="CI177" s="18">
        <v>0</v>
      </c>
      <c r="CJ177">
        <v>0</v>
      </c>
      <c r="CK177">
        <v>0</v>
      </c>
      <c r="CL177">
        <v>1</v>
      </c>
      <c r="CM177">
        <v>1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1</v>
      </c>
      <c r="CT177" s="18">
        <v>1</v>
      </c>
      <c r="CZ177" s="43" t="s">
        <v>397</v>
      </c>
    </row>
    <row r="178" spans="1:104" x14ac:dyDescent="0.25">
      <c r="A178">
        <v>177</v>
      </c>
      <c r="B178">
        <v>15</v>
      </c>
      <c r="C178" s="25" t="s">
        <v>481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41"/>
        <v>25.896416672400456</v>
      </c>
      <c r="H178" s="16">
        <f t="shared" si="142"/>
        <v>33.969060250711834</v>
      </c>
      <c r="I178" s="11">
        <f>IFERROR(F178/SQRT(F178^2+W178), "X")</f>
        <v>0.16358945626528448</v>
      </c>
      <c r="J178" s="39">
        <f>IFERROR(SQRT((1-I178^2)/W178), "X")</f>
        <v>2.2059447973587512E-2</v>
      </c>
      <c r="K178" s="39">
        <f t="shared" si="143"/>
        <v>45.332050067496347</v>
      </c>
      <c r="L178" s="39">
        <f t="shared" si="144"/>
        <v>0.14153000829169698</v>
      </c>
      <c r="M178" s="39">
        <f t="shared" si="145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1">
        <v>0</v>
      </c>
      <c r="AJ178" s="9">
        <v>1</v>
      </c>
      <c r="AK178" s="9">
        <v>0</v>
      </c>
      <c r="AL178" s="31">
        <v>0</v>
      </c>
      <c r="AM178" s="21">
        <v>2002</v>
      </c>
      <c r="AN178" s="23"/>
      <c r="AO178" s="39">
        <v>0</v>
      </c>
      <c r="AP178" s="39">
        <v>0</v>
      </c>
      <c r="AQ178" s="39">
        <v>1</v>
      </c>
      <c r="AR178" s="59">
        <v>0</v>
      </c>
      <c r="AS178" s="39" t="s">
        <v>431</v>
      </c>
      <c r="AT178" s="59" t="s">
        <v>431</v>
      </c>
      <c r="AU178" s="57">
        <f>1-AV178</f>
        <v>0.3831</v>
      </c>
      <c r="AV178" s="18">
        <v>0.6169</v>
      </c>
      <c r="AW178">
        <v>0</v>
      </c>
      <c r="AX178" s="54">
        <v>1</v>
      </c>
      <c r="AY178" t="s">
        <v>431</v>
      </c>
      <c r="AZ178" s="54" t="s">
        <v>431</v>
      </c>
      <c r="BB178" s="18"/>
      <c r="BC178">
        <f t="shared" si="122"/>
        <v>0.63400000000000001</v>
      </c>
      <c r="BD178" s="18">
        <v>0.36599999999999999</v>
      </c>
      <c r="BE178" s="18" t="s">
        <v>214</v>
      </c>
      <c r="BL178" s="18"/>
      <c r="BO178" s="18"/>
      <c r="BR178" s="25">
        <v>33.124000000000002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1</v>
      </c>
      <c r="BY178">
        <v>0</v>
      </c>
      <c r="BZ178" s="18">
        <v>0</v>
      </c>
      <c r="CA178">
        <v>0</v>
      </c>
      <c r="CB178">
        <v>0</v>
      </c>
      <c r="CC178">
        <v>1</v>
      </c>
      <c r="CD178" s="18">
        <v>0</v>
      </c>
      <c r="CE178">
        <v>0</v>
      </c>
      <c r="CF178">
        <v>0</v>
      </c>
      <c r="CG178">
        <v>0</v>
      </c>
      <c r="CH178">
        <v>0</v>
      </c>
      <c r="CI178" s="18">
        <v>0</v>
      </c>
      <c r="CJ178">
        <v>0</v>
      </c>
      <c r="CK178">
        <v>0</v>
      </c>
      <c r="CL178">
        <v>1</v>
      </c>
      <c r="CM178">
        <v>1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1</v>
      </c>
      <c r="CT178" s="18">
        <v>1</v>
      </c>
      <c r="CZ178" s="43" t="s">
        <v>397</v>
      </c>
    </row>
    <row r="179" spans="1:104" x14ac:dyDescent="0.25">
      <c r="A179">
        <v>178</v>
      </c>
      <c r="B179">
        <v>15</v>
      </c>
      <c r="C179" s="25" t="s">
        <v>481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41"/>
        <v>59.286629227081605</v>
      </c>
      <c r="H179" s="16">
        <f t="shared" si="142"/>
        <v>66.924932612639054</v>
      </c>
      <c r="I179" s="11">
        <f>IFERROR(F179/SQRT(F179^2+W179), "X")</f>
        <v>0.34657721471292263</v>
      </c>
      <c r="J179" s="39">
        <f>IFERROR(SQRT((1-I179^2)/W179), "X")</f>
        <v>2.0974797189029417E-2</v>
      </c>
      <c r="K179" s="39">
        <f t="shared" si="143"/>
        <v>47.676265519412816</v>
      </c>
      <c r="L179" s="39">
        <f t="shared" si="144"/>
        <v>0.32560241752389324</v>
      </c>
      <c r="M179" s="39">
        <f t="shared" si="145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1">
        <v>0</v>
      </c>
      <c r="AJ179" s="9">
        <v>1</v>
      </c>
      <c r="AK179" s="9">
        <v>0</v>
      </c>
      <c r="AL179" s="31">
        <v>0</v>
      </c>
      <c r="AM179" s="21">
        <v>2002</v>
      </c>
      <c r="AN179" s="23"/>
      <c r="AO179" s="39">
        <v>0</v>
      </c>
      <c r="AP179" s="39">
        <v>0</v>
      </c>
      <c r="AQ179" s="39">
        <v>1</v>
      </c>
      <c r="AR179" s="59">
        <v>0</v>
      </c>
      <c r="AS179" s="39" t="s">
        <v>431</v>
      </c>
      <c r="AT179" s="59" t="s">
        <v>431</v>
      </c>
      <c r="AU179" s="57">
        <f>1-AV179</f>
        <v>0.3831</v>
      </c>
      <c r="AV179" s="18">
        <v>0.6169</v>
      </c>
      <c r="AW179">
        <v>0</v>
      </c>
      <c r="AX179" s="54">
        <v>1</v>
      </c>
      <c r="AY179" t="s">
        <v>431</v>
      </c>
      <c r="AZ179" s="54" t="s">
        <v>431</v>
      </c>
      <c r="BB179" s="18"/>
      <c r="BC179">
        <f t="shared" si="122"/>
        <v>0.63400000000000001</v>
      </c>
      <c r="BD179" s="18">
        <v>0.36599999999999999</v>
      </c>
      <c r="BE179" s="18" t="s">
        <v>214</v>
      </c>
      <c r="BL179" s="18"/>
      <c r="BO179" s="18"/>
      <c r="BR179" s="25">
        <v>33.124000000000002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1</v>
      </c>
      <c r="BY179">
        <v>0</v>
      </c>
      <c r="BZ179" s="18">
        <v>0</v>
      </c>
      <c r="CA179">
        <v>0</v>
      </c>
      <c r="CB179">
        <v>0</v>
      </c>
      <c r="CC179">
        <v>1</v>
      </c>
      <c r="CD179" s="18">
        <v>0</v>
      </c>
      <c r="CE179">
        <v>0</v>
      </c>
      <c r="CF179">
        <v>0</v>
      </c>
      <c r="CG179">
        <v>0</v>
      </c>
      <c r="CH179">
        <v>0</v>
      </c>
      <c r="CI179" s="18">
        <v>0</v>
      </c>
      <c r="CJ179">
        <v>0</v>
      </c>
      <c r="CK179">
        <v>0</v>
      </c>
      <c r="CL179">
        <v>1</v>
      </c>
      <c r="CM179">
        <v>1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1</v>
      </c>
      <c r="CT179" s="18">
        <v>1</v>
      </c>
      <c r="CZ179" s="43" t="s">
        <v>397</v>
      </c>
    </row>
    <row r="180" spans="1:104" x14ac:dyDescent="0.25">
      <c r="A180">
        <v>179</v>
      </c>
      <c r="B180">
        <v>15</v>
      </c>
      <c r="C180" s="25" t="s">
        <v>481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41"/>
        <v>42.907465520680525</v>
      </c>
      <c r="H180" s="16">
        <f t="shared" si="142"/>
        <v>47.567145031334981</v>
      </c>
      <c r="I180" s="11">
        <f>IFERROR(F180/SQRT(F180^2+W180), "X")</f>
        <v>0.39825027488653714</v>
      </c>
      <c r="J180" s="39">
        <f>IFERROR(SQRT((1-I180^2)/W180), "X")</f>
        <v>2.0510932676901818E-2</v>
      </c>
      <c r="K180" s="39">
        <f t="shared" si="143"/>
        <v>48.754486972995629</v>
      </c>
      <c r="L180" s="39">
        <f t="shared" si="144"/>
        <v>0.37773934220963534</v>
      </c>
      <c r="M180" s="39">
        <f t="shared" si="145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1">
        <v>0</v>
      </c>
      <c r="AJ180" s="9">
        <v>1</v>
      </c>
      <c r="AK180" s="9">
        <v>0</v>
      </c>
      <c r="AL180" s="31">
        <v>0</v>
      </c>
      <c r="AM180" s="21">
        <v>2002</v>
      </c>
      <c r="AN180" s="23"/>
      <c r="AO180" s="39">
        <v>0</v>
      </c>
      <c r="AP180" s="39">
        <v>0</v>
      </c>
      <c r="AQ180" s="39">
        <v>0</v>
      </c>
      <c r="AR180" s="59">
        <v>1</v>
      </c>
      <c r="AS180" s="39" t="s">
        <v>431</v>
      </c>
      <c r="AT180" s="59" t="s">
        <v>431</v>
      </c>
      <c r="AU180" s="57">
        <f t="shared" ref="AU180:AU186" si="147">1-AV180</f>
        <v>0.3831</v>
      </c>
      <c r="AV180" s="18">
        <v>0.6169</v>
      </c>
      <c r="AW180">
        <v>0</v>
      </c>
      <c r="AX180" s="54">
        <v>1</v>
      </c>
      <c r="AY180" t="s">
        <v>431</v>
      </c>
      <c r="AZ180" s="54" t="s">
        <v>431</v>
      </c>
      <c r="BB180" s="18"/>
      <c r="BC180">
        <f t="shared" si="122"/>
        <v>0.63400000000000001</v>
      </c>
      <c r="BD180" s="18">
        <v>0.36599999999999999</v>
      </c>
      <c r="BE180" s="18" t="s">
        <v>214</v>
      </c>
      <c r="BL180" s="18"/>
      <c r="BO180" s="18"/>
      <c r="BR180" s="25">
        <v>33.124000000000002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1</v>
      </c>
      <c r="BY180">
        <v>0</v>
      </c>
      <c r="BZ180" s="18">
        <v>0</v>
      </c>
      <c r="CA180">
        <v>0</v>
      </c>
      <c r="CB180">
        <v>0</v>
      </c>
      <c r="CC180">
        <v>1</v>
      </c>
      <c r="CD180" s="18">
        <v>0</v>
      </c>
      <c r="CE180">
        <v>0</v>
      </c>
      <c r="CF180">
        <v>0</v>
      </c>
      <c r="CG180">
        <v>0</v>
      </c>
      <c r="CH180">
        <v>0</v>
      </c>
      <c r="CI180" s="18">
        <v>0</v>
      </c>
      <c r="CJ180">
        <v>0</v>
      </c>
      <c r="CK180">
        <v>0</v>
      </c>
      <c r="CL180">
        <v>1</v>
      </c>
      <c r="CM180">
        <v>1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1</v>
      </c>
      <c r="CT180" s="18">
        <v>1</v>
      </c>
      <c r="CZ180" s="43" t="s">
        <v>397</v>
      </c>
    </row>
    <row r="181" spans="1:104" x14ac:dyDescent="0.25">
      <c r="A181">
        <v>180</v>
      </c>
      <c r="B181">
        <v>15</v>
      </c>
      <c r="C181" s="25" t="s">
        <v>481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41"/>
        <v>67.845213347453566</v>
      </c>
      <c r="H181" s="16">
        <f t="shared" si="142"/>
        <v>75.973308127827252</v>
      </c>
      <c r="I181" s="11">
        <f>IFERROR(F181/SQRT(F181^2+W181), "X")</f>
        <v>0.36790098498121226</v>
      </c>
      <c r="J181" s="39">
        <f>IFERROR(SQRT((1-I181^2)/W181), "X")</f>
        <v>2.0792412862025583E-2</v>
      </c>
      <c r="K181" s="39">
        <f t="shared" si="143"/>
        <v>48.094466314987393</v>
      </c>
      <c r="L181" s="39">
        <f t="shared" si="144"/>
        <v>0.34710857211918666</v>
      </c>
      <c r="M181" s="39">
        <f t="shared" si="145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1">
        <v>0</v>
      </c>
      <c r="AJ181" s="9">
        <v>1</v>
      </c>
      <c r="AK181" s="9">
        <v>0</v>
      </c>
      <c r="AL181" s="31">
        <v>0</v>
      </c>
      <c r="AM181" s="21">
        <v>2002</v>
      </c>
      <c r="AN181" s="23"/>
      <c r="AO181" s="39">
        <v>0</v>
      </c>
      <c r="AP181" s="39">
        <v>0</v>
      </c>
      <c r="AQ181" s="39">
        <v>0</v>
      </c>
      <c r="AR181" s="59">
        <v>1</v>
      </c>
      <c r="AS181" s="39" t="s">
        <v>431</v>
      </c>
      <c r="AT181" s="59" t="s">
        <v>431</v>
      </c>
      <c r="AU181" s="57">
        <f t="shared" si="147"/>
        <v>0.3831</v>
      </c>
      <c r="AV181" s="18">
        <v>0.6169</v>
      </c>
      <c r="AW181">
        <v>0</v>
      </c>
      <c r="AX181" s="54">
        <v>1</v>
      </c>
      <c r="AY181" t="s">
        <v>431</v>
      </c>
      <c r="AZ181" s="54" t="s">
        <v>431</v>
      </c>
      <c r="BB181" s="18"/>
      <c r="BC181">
        <f t="shared" si="122"/>
        <v>0.63400000000000001</v>
      </c>
      <c r="BD181" s="18">
        <v>0.36599999999999999</v>
      </c>
      <c r="BE181" s="18" t="s">
        <v>214</v>
      </c>
      <c r="BL181" s="18"/>
      <c r="BO181" s="18"/>
      <c r="BR181" s="25">
        <v>33.124000000000002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1</v>
      </c>
      <c r="BY181">
        <v>0</v>
      </c>
      <c r="BZ181" s="18">
        <v>0</v>
      </c>
      <c r="CA181">
        <v>0</v>
      </c>
      <c r="CB181">
        <v>0</v>
      </c>
      <c r="CC181">
        <v>1</v>
      </c>
      <c r="CD181" s="18">
        <v>0</v>
      </c>
      <c r="CE181">
        <v>0</v>
      </c>
      <c r="CF181">
        <v>0</v>
      </c>
      <c r="CG181">
        <v>0</v>
      </c>
      <c r="CH181">
        <v>0</v>
      </c>
      <c r="CI181" s="18">
        <v>0</v>
      </c>
      <c r="CJ181">
        <v>0</v>
      </c>
      <c r="CK181">
        <v>0</v>
      </c>
      <c r="CL181">
        <v>1</v>
      </c>
      <c r="CM181">
        <v>1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1</v>
      </c>
      <c r="CT181" s="18">
        <v>1</v>
      </c>
      <c r="CZ181" s="43" t="s">
        <v>397</v>
      </c>
    </row>
    <row r="182" spans="1:104" x14ac:dyDescent="0.25">
      <c r="A182">
        <v>181</v>
      </c>
      <c r="B182">
        <v>15</v>
      </c>
      <c r="C182" s="25" t="s">
        <v>481</v>
      </c>
      <c r="D182" s="12">
        <v>120.2216383301526</v>
      </c>
      <c r="E182" s="14">
        <v>7.3145279576114692</v>
      </c>
      <c r="F182" s="7">
        <v>16.436007767944947</v>
      </c>
      <c r="G182" s="7">
        <f t="shared" si="141"/>
        <v>112.90711037254113</v>
      </c>
      <c r="H182" s="16">
        <f t="shared" si="142"/>
        <v>127.53616628776408</v>
      </c>
      <c r="I182" s="11">
        <f>IFERROR(F182/SQRT(F182^2+W182), "X")</f>
        <v>0.34496083658532839</v>
      </c>
      <c r="J182" s="39">
        <f>IFERROR(SQRT((1-I182^2)/W182), "X")</f>
        <v>2.0988115937624681E-2</v>
      </c>
      <c r="K182" s="39">
        <f t="shared" si="143"/>
        <v>47.646010865002609</v>
      </c>
      <c r="L182" s="39">
        <f t="shared" si="144"/>
        <v>0.32397272064770372</v>
      </c>
      <c r="M182" s="39">
        <f t="shared" si="145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1">
        <v>0</v>
      </c>
      <c r="AJ182" s="9">
        <v>1</v>
      </c>
      <c r="AK182" s="9">
        <v>0</v>
      </c>
      <c r="AL182" s="31">
        <v>0</v>
      </c>
      <c r="AM182" s="21">
        <v>2002</v>
      </c>
      <c r="AN182" s="23"/>
      <c r="AO182" s="39">
        <v>0</v>
      </c>
      <c r="AP182" s="39">
        <v>0</v>
      </c>
      <c r="AQ182" s="39">
        <v>0</v>
      </c>
      <c r="AR182" s="59">
        <v>1</v>
      </c>
      <c r="AS182" s="39" t="s">
        <v>431</v>
      </c>
      <c r="AT182" s="59" t="s">
        <v>431</v>
      </c>
      <c r="AU182" s="57">
        <f t="shared" si="147"/>
        <v>0.3831</v>
      </c>
      <c r="AV182" s="18">
        <v>0.6169</v>
      </c>
      <c r="AW182">
        <v>0</v>
      </c>
      <c r="AX182" s="54">
        <v>1</v>
      </c>
      <c r="AY182" t="s">
        <v>431</v>
      </c>
      <c r="AZ182" s="54" t="s">
        <v>431</v>
      </c>
      <c r="BB182" s="18"/>
      <c r="BC182">
        <f t="shared" si="122"/>
        <v>0.63400000000000001</v>
      </c>
      <c r="BD182" s="18">
        <v>0.36599999999999999</v>
      </c>
      <c r="BE182" s="18" t="s">
        <v>214</v>
      </c>
      <c r="BL182" s="18"/>
      <c r="BO182" s="18"/>
      <c r="BR182" s="25">
        <v>33.124000000000002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1</v>
      </c>
      <c r="BY182">
        <v>0</v>
      </c>
      <c r="BZ182" s="18">
        <v>0</v>
      </c>
      <c r="CA182">
        <v>0</v>
      </c>
      <c r="CB182">
        <v>0</v>
      </c>
      <c r="CC182">
        <v>1</v>
      </c>
      <c r="CD182" s="18">
        <v>0</v>
      </c>
      <c r="CE182">
        <v>0</v>
      </c>
      <c r="CF182">
        <v>0</v>
      </c>
      <c r="CG182">
        <v>0</v>
      </c>
      <c r="CH182">
        <v>0</v>
      </c>
      <c r="CI182" s="18">
        <v>0</v>
      </c>
      <c r="CJ182">
        <v>0</v>
      </c>
      <c r="CK182">
        <v>0</v>
      </c>
      <c r="CL182">
        <v>1</v>
      </c>
      <c r="CM182">
        <v>1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1</v>
      </c>
      <c r="CT182" s="18">
        <v>1</v>
      </c>
      <c r="CZ182" s="43" t="s">
        <v>397</v>
      </c>
    </row>
    <row r="183" spans="1:104" x14ac:dyDescent="0.25">
      <c r="A183">
        <v>182</v>
      </c>
      <c r="B183">
        <v>15</v>
      </c>
      <c r="C183" s="25" t="s">
        <v>481</v>
      </c>
      <c r="D183" s="12">
        <v>9.9</v>
      </c>
      <c r="E183" s="14">
        <v>1</v>
      </c>
      <c r="F183" s="7">
        <f>D183/E183</f>
        <v>9.9</v>
      </c>
      <c r="G183" s="7">
        <f t="shared" si="141"/>
        <v>8.9</v>
      </c>
      <c r="H183" s="16">
        <f t="shared" si="142"/>
        <v>10.9</v>
      </c>
      <c r="I183" s="11">
        <f>IFERROR(F183/SQRT(F183^2+W183), "X")</f>
        <v>0.15201993634645081</v>
      </c>
      <c r="J183" s="39">
        <f>IFERROR(SQRT((1-I183^2)/W183), "X")</f>
        <v>1.5355549125904122E-2</v>
      </c>
      <c r="K183" s="39">
        <f t="shared" ref="K183:K195" si="148">IFERROR(1/J183, "X")</f>
        <v>65.123037398450634</v>
      </c>
      <c r="L183" s="39">
        <f t="shared" ref="L183:L195" si="149">IFERROR(I183-J183, "X")</f>
        <v>0.13666438722054669</v>
      </c>
      <c r="M183" s="39">
        <f t="shared" ref="M183:M195" si="150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51">U183-V183-1</f>
        <v>4143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1">
        <v>0</v>
      </c>
      <c r="AJ183" s="9">
        <v>1</v>
      </c>
      <c r="AK183" s="9">
        <v>0</v>
      </c>
      <c r="AL183" s="31">
        <v>0</v>
      </c>
      <c r="AM183" s="21">
        <v>2002</v>
      </c>
      <c r="AN183" s="23"/>
      <c r="AO183" s="39">
        <v>0.36099999999999999</v>
      </c>
      <c r="AP183" s="39">
        <v>0.17599999999999999</v>
      </c>
      <c r="AQ183" s="39">
        <v>0.122</v>
      </c>
      <c r="AR183" s="59">
        <v>0.34100000000000008</v>
      </c>
      <c r="AS183" s="39" t="s">
        <v>431</v>
      </c>
      <c r="AT183" s="59" t="s">
        <v>431</v>
      </c>
      <c r="AU183" s="57">
        <f t="shared" si="147"/>
        <v>0.5181</v>
      </c>
      <c r="AV183" s="18">
        <v>0.4819</v>
      </c>
      <c r="AW183">
        <v>1</v>
      </c>
      <c r="AX183" s="54">
        <v>0</v>
      </c>
      <c r="AY183" t="s">
        <v>431</v>
      </c>
      <c r="AZ183" s="54" t="s">
        <v>431</v>
      </c>
      <c r="BB183" s="18"/>
      <c r="BC183">
        <f t="shared" si="122"/>
        <v>0.61399999999999999</v>
      </c>
      <c r="BD183" s="18">
        <v>0.38600000000000001</v>
      </c>
      <c r="BE183" s="18" t="s">
        <v>214</v>
      </c>
      <c r="BL183" s="18"/>
      <c r="BO183" s="18"/>
      <c r="BR183" s="25">
        <v>34.277000000000001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 s="18">
        <v>1</v>
      </c>
      <c r="CA183">
        <v>0</v>
      </c>
      <c r="CB183">
        <v>1</v>
      </c>
      <c r="CC183">
        <v>0</v>
      </c>
      <c r="CD183" s="18">
        <v>0</v>
      </c>
      <c r="CE183">
        <v>1</v>
      </c>
      <c r="CF183">
        <v>0</v>
      </c>
      <c r="CG183">
        <v>0</v>
      </c>
      <c r="CH183">
        <v>0</v>
      </c>
      <c r="CI183" s="18">
        <v>0</v>
      </c>
      <c r="CJ183">
        <v>0</v>
      </c>
      <c r="CK183">
        <v>0</v>
      </c>
      <c r="CL183">
        <v>1</v>
      </c>
      <c r="CM183">
        <v>1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1</v>
      </c>
      <c r="CT183" s="18">
        <v>1</v>
      </c>
      <c r="CZ183" s="43" t="s">
        <v>397</v>
      </c>
    </row>
    <row r="184" spans="1:104" x14ac:dyDescent="0.25">
      <c r="A184">
        <v>183</v>
      </c>
      <c r="B184">
        <v>15</v>
      </c>
      <c r="C184" s="25" t="s">
        <v>481</v>
      </c>
      <c r="D184" s="12">
        <v>10.6</v>
      </c>
      <c r="E184" s="14">
        <v>0.5</v>
      </c>
      <c r="F184" s="7">
        <f t="shared" ref="F184:F195" si="152">D184/E184</f>
        <v>21.2</v>
      </c>
      <c r="G184" s="7">
        <f t="shared" si="141"/>
        <v>10.1</v>
      </c>
      <c r="H184" s="16">
        <f t="shared" si="142"/>
        <v>11.1</v>
      </c>
      <c r="I184" s="11">
        <f>IFERROR(F184/SQRT(F184^2+W184), "X")</f>
        <v>0.27306712193143012</v>
      </c>
      <c r="J184" s="39">
        <f>IFERROR(SQRT((1-I184^2)/W184), "X")</f>
        <v>1.288052461940708E-2</v>
      </c>
      <c r="K184" s="39">
        <f t="shared" si="148"/>
        <v>77.636589311999018</v>
      </c>
      <c r="L184" s="39">
        <f t="shared" si="149"/>
        <v>0.26018659731202304</v>
      </c>
      <c r="M184" s="39">
        <f t="shared" si="150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51"/>
        <v>5578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1">
        <v>0</v>
      </c>
      <c r="AJ184" s="9">
        <v>1</v>
      </c>
      <c r="AK184" s="9">
        <v>0</v>
      </c>
      <c r="AL184" s="31">
        <v>0</v>
      </c>
      <c r="AM184" s="21">
        <v>2002</v>
      </c>
      <c r="AN184" s="23"/>
      <c r="AO184" s="39">
        <v>0.36099999999999999</v>
      </c>
      <c r="AP184" s="39">
        <v>0.17599999999999999</v>
      </c>
      <c r="AQ184" s="39">
        <v>0.122</v>
      </c>
      <c r="AR184" s="59">
        <v>0.34100000000000008</v>
      </c>
      <c r="AS184" s="39" t="s">
        <v>431</v>
      </c>
      <c r="AT184" s="59" t="s">
        <v>431</v>
      </c>
      <c r="AU184" s="57">
        <f t="shared" si="147"/>
        <v>0.5181</v>
      </c>
      <c r="AV184" s="18">
        <v>0.4819</v>
      </c>
      <c r="AW184">
        <v>1</v>
      </c>
      <c r="AX184" s="54">
        <v>0</v>
      </c>
      <c r="AY184" t="s">
        <v>431</v>
      </c>
      <c r="AZ184" s="54" t="s">
        <v>431</v>
      </c>
      <c r="BB184" s="18"/>
      <c r="BC184">
        <f t="shared" si="122"/>
        <v>0.61399999999999999</v>
      </c>
      <c r="BD184" s="18">
        <v>0.38600000000000001</v>
      </c>
      <c r="BE184" s="18" t="s">
        <v>214</v>
      </c>
      <c r="BL184" s="18"/>
      <c r="BO184" s="18"/>
      <c r="BR184" s="25">
        <v>34.277000000000001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 s="18">
        <v>1</v>
      </c>
      <c r="CA184">
        <v>0</v>
      </c>
      <c r="CB184">
        <v>1</v>
      </c>
      <c r="CC184">
        <v>0</v>
      </c>
      <c r="CD184" s="18">
        <v>0</v>
      </c>
      <c r="CE184">
        <v>0</v>
      </c>
      <c r="CF184">
        <v>0</v>
      </c>
      <c r="CG184">
        <v>1</v>
      </c>
      <c r="CH184">
        <v>0</v>
      </c>
      <c r="CI184" s="18">
        <v>0</v>
      </c>
      <c r="CJ184">
        <v>0</v>
      </c>
      <c r="CK184">
        <v>0</v>
      </c>
      <c r="CL184">
        <v>1</v>
      </c>
      <c r="CM184">
        <v>1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1</v>
      </c>
      <c r="CT184" s="18">
        <v>1</v>
      </c>
      <c r="CZ184" s="43" t="s">
        <v>397</v>
      </c>
    </row>
    <row r="185" spans="1:104" x14ac:dyDescent="0.25">
      <c r="A185">
        <v>184</v>
      </c>
      <c r="B185">
        <v>15</v>
      </c>
      <c r="C185" s="25" t="s">
        <v>481</v>
      </c>
      <c r="D185" s="12">
        <v>16.899999999999999</v>
      </c>
      <c r="E185" s="14">
        <v>3</v>
      </c>
      <c r="F185" s="7">
        <f t="shared" si="152"/>
        <v>5.6333333333333329</v>
      </c>
      <c r="G185" s="7">
        <f t="shared" si="141"/>
        <v>13.899999999999999</v>
      </c>
      <c r="H185" s="16">
        <f t="shared" si="142"/>
        <v>19.899999999999999</v>
      </c>
      <c r="I185" s="11">
        <f>IFERROR(F185/SQRT(F185^2+W185), "X")</f>
        <v>0.24805751063781942</v>
      </c>
      <c r="J185" s="39">
        <f>IFERROR(SQRT((1-I185^2)/W185), "X")</f>
        <v>4.4033877628015285E-2</v>
      </c>
      <c r="K185" s="39">
        <f t="shared" si="148"/>
        <v>22.709787415219115</v>
      </c>
      <c r="L185" s="39">
        <f t="shared" si="149"/>
        <v>0.20402363300980414</v>
      </c>
      <c r="M185" s="39">
        <f t="shared" si="150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51"/>
        <v>484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1">
        <v>0</v>
      </c>
      <c r="AJ185" s="9">
        <v>1</v>
      </c>
      <c r="AK185" s="9">
        <v>0</v>
      </c>
      <c r="AL185" s="31">
        <v>0</v>
      </c>
      <c r="AM185" s="21">
        <v>2002</v>
      </c>
      <c r="AN185" s="23"/>
      <c r="AO185" s="39">
        <v>0.58099999999999996</v>
      </c>
      <c r="AP185" s="39">
        <v>9.0999999999999998E-2</v>
      </c>
      <c r="AQ185" s="39">
        <v>3.9E-2</v>
      </c>
      <c r="AR185" s="59">
        <v>0.28900000000000003</v>
      </c>
      <c r="AS185" s="39" t="s">
        <v>431</v>
      </c>
      <c r="AT185" s="59" t="s">
        <v>431</v>
      </c>
      <c r="AU185" s="57">
        <f t="shared" si="147"/>
        <v>0.3831</v>
      </c>
      <c r="AV185" s="18">
        <v>0.6169</v>
      </c>
      <c r="AW185">
        <v>0</v>
      </c>
      <c r="AX185" s="54">
        <v>1</v>
      </c>
      <c r="AY185" t="s">
        <v>431</v>
      </c>
      <c r="AZ185" s="54" t="s">
        <v>431</v>
      </c>
      <c r="BB185" s="18"/>
      <c r="BC185">
        <f t="shared" si="122"/>
        <v>0.63400000000000001</v>
      </c>
      <c r="BD185" s="18">
        <v>0.36599999999999999</v>
      </c>
      <c r="BE185" s="18" t="s">
        <v>214</v>
      </c>
      <c r="BL185" s="18"/>
      <c r="BO185" s="18"/>
      <c r="BR185" s="25">
        <v>33.124000000000002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 s="18">
        <v>1</v>
      </c>
      <c r="CA185">
        <v>0</v>
      </c>
      <c r="CB185">
        <v>1</v>
      </c>
      <c r="CC185">
        <v>0</v>
      </c>
      <c r="CD185" s="18">
        <v>0</v>
      </c>
      <c r="CE185">
        <v>1</v>
      </c>
      <c r="CF185">
        <v>0</v>
      </c>
      <c r="CG185">
        <v>0</v>
      </c>
      <c r="CH185">
        <v>0</v>
      </c>
      <c r="CI185" s="18">
        <v>0</v>
      </c>
      <c r="CJ185">
        <v>0</v>
      </c>
      <c r="CK185">
        <v>0</v>
      </c>
      <c r="CL185">
        <v>1</v>
      </c>
      <c r="CM185">
        <v>1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1</v>
      </c>
      <c r="CT185" s="18">
        <v>1</v>
      </c>
      <c r="CZ185" s="43" t="s">
        <v>397</v>
      </c>
    </row>
    <row r="186" spans="1:104" x14ac:dyDescent="0.25">
      <c r="A186">
        <v>185</v>
      </c>
      <c r="B186">
        <v>15</v>
      </c>
      <c r="C186" s="25" t="s">
        <v>481</v>
      </c>
      <c r="D186" s="12">
        <v>17.600000000000001</v>
      </c>
      <c r="E186" s="14">
        <v>1</v>
      </c>
      <c r="F186" s="7">
        <f t="shared" si="152"/>
        <v>17.600000000000001</v>
      </c>
      <c r="G186" s="7">
        <f t="shared" si="141"/>
        <v>16.600000000000001</v>
      </c>
      <c r="H186" s="16">
        <f t="shared" si="142"/>
        <v>18.600000000000001</v>
      </c>
      <c r="I186" s="11">
        <f>IFERROR(F186/SQRT(F186^2+W186), "X")</f>
        <v>0.50727412898281099</v>
      </c>
      <c r="J186" s="39">
        <f>IFERROR(SQRT((1-I186^2)/W186), "X")</f>
        <v>2.8822393692205163E-2</v>
      </c>
      <c r="K186" s="39">
        <f t="shared" si="148"/>
        <v>34.695244630928897</v>
      </c>
      <c r="L186" s="39">
        <f t="shared" si="149"/>
        <v>0.47845173529060581</v>
      </c>
      <c r="M186" s="39">
        <f t="shared" si="150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51"/>
        <v>894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1">
        <v>0</v>
      </c>
      <c r="AJ186" s="9">
        <v>1</v>
      </c>
      <c r="AK186" s="9">
        <v>0</v>
      </c>
      <c r="AL186" s="31">
        <v>0</v>
      </c>
      <c r="AM186" s="21">
        <v>2002</v>
      </c>
      <c r="AN186" s="23"/>
      <c r="AO186" s="39">
        <v>0.58099999999999996</v>
      </c>
      <c r="AP186" s="39">
        <v>9.0999999999999998E-2</v>
      </c>
      <c r="AQ186" s="39">
        <v>3.9E-2</v>
      </c>
      <c r="AR186" s="59">
        <v>0.28900000000000003</v>
      </c>
      <c r="AS186" s="39" t="s">
        <v>431</v>
      </c>
      <c r="AT186" s="59" t="s">
        <v>431</v>
      </c>
      <c r="AU186" s="57">
        <f t="shared" si="147"/>
        <v>0.3831</v>
      </c>
      <c r="AV186" s="18">
        <v>0.6169</v>
      </c>
      <c r="AW186">
        <v>0</v>
      </c>
      <c r="AX186" s="54">
        <v>1</v>
      </c>
      <c r="AY186" t="s">
        <v>431</v>
      </c>
      <c r="AZ186" s="54" t="s">
        <v>431</v>
      </c>
      <c r="BB186" s="18"/>
      <c r="BC186">
        <f t="shared" si="122"/>
        <v>0.63400000000000001</v>
      </c>
      <c r="BD186" s="18">
        <v>0.36599999999999999</v>
      </c>
      <c r="BE186" s="18" t="s">
        <v>214</v>
      </c>
      <c r="BL186" s="18"/>
      <c r="BO186" s="18"/>
      <c r="BR186" s="25">
        <v>33.124000000000002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 s="18">
        <v>1</v>
      </c>
      <c r="CA186">
        <v>0</v>
      </c>
      <c r="CB186">
        <v>1</v>
      </c>
      <c r="CC186">
        <v>0</v>
      </c>
      <c r="CD186" s="18">
        <v>0</v>
      </c>
      <c r="CE186">
        <v>0</v>
      </c>
      <c r="CF186">
        <v>0</v>
      </c>
      <c r="CG186">
        <v>1</v>
      </c>
      <c r="CH186">
        <v>0</v>
      </c>
      <c r="CI186" s="18">
        <v>0</v>
      </c>
      <c r="CJ186">
        <v>0</v>
      </c>
      <c r="CK186">
        <v>0</v>
      </c>
      <c r="CL186">
        <v>1</v>
      </c>
      <c r="CM186">
        <v>1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1</v>
      </c>
      <c r="CT186" s="18">
        <v>1</v>
      </c>
      <c r="CZ186" s="43" t="s">
        <v>397</v>
      </c>
    </row>
    <row r="187" spans="1:104" x14ac:dyDescent="0.25">
      <c r="A187">
        <v>186</v>
      </c>
      <c r="B187">
        <v>15</v>
      </c>
      <c r="C187" s="25" t="s">
        <v>481</v>
      </c>
      <c r="D187" s="12">
        <v>16.5</v>
      </c>
      <c r="E187" s="14">
        <v>1</v>
      </c>
      <c r="F187" s="7">
        <f t="shared" si="152"/>
        <v>16.5</v>
      </c>
      <c r="G187" s="7">
        <f t="shared" ref="G187:G195" si="153">D187-E187</f>
        <v>15.5</v>
      </c>
      <c r="H187" s="16">
        <f t="shared" ref="H187:H195" si="154">D187+E187</f>
        <v>17.5</v>
      </c>
      <c r="I187" s="11">
        <f>IFERROR(F187/SQRT(F187^2+W187), "X")</f>
        <v>0.31853222497441863</v>
      </c>
      <c r="J187" s="39">
        <f>IFERROR(SQRT((1-I187^2)/W187), "X")</f>
        <v>1.9304983331782946E-2</v>
      </c>
      <c r="K187" s="39">
        <f t="shared" si="148"/>
        <v>51.800096525006595</v>
      </c>
      <c r="L187" s="39">
        <f t="shared" si="149"/>
        <v>0.2992272416426357</v>
      </c>
      <c r="M187" s="39">
        <f t="shared" si="150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51"/>
        <v>2411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1">
        <v>0</v>
      </c>
      <c r="AJ187" s="9">
        <v>1</v>
      </c>
      <c r="AK187" s="9">
        <v>0</v>
      </c>
      <c r="AL187" s="31">
        <v>0</v>
      </c>
      <c r="AM187" s="21">
        <v>2002</v>
      </c>
      <c r="AN187" s="23"/>
      <c r="AO187" s="39">
        <v>0.36099999999999999</v>
      </c>
      <c r="AP187" s="39">
        <v>0.17599999999999999</v>
      </c>
      <c r="AQ187" s="39">
        <v>0.122</v>
      </c>
      <c r="AR187" s="59">
        <v>0.34100000000000008</v>
      </c>
      <c r="AS187" s="39" t="s">
        <v>431</v>
      </c>
      <c r="AT187" s="59" t="s">
        <v>431</v>
      </c>
      <c r="AU187" s="57">
        <f t="shared" ref="AU187:AU190" si="155">1-AV187</f>
        <v>0.5181</v>
      </c>
      <c r="AV187" s="18">
        <v>0.4819</v>
      </c>
      <c r="AW187">
        <v>1</v>
      </c>
      <c r="AX187" s="54">
        <v>0</v>
      </c>
      <c r="AY187" t="s">
        <v>431</v>
      </c>
      <c r="AZ187" s="54" t="s">
        <v>431</v>
      </c>
      <c r="BB187" s="18"/>
      <c r="BC187">
        <f t="shared" si="122"/>
        <v>0.61399999999999999</v>
      </c>
      <c r="BD187" s="18">
        <v>0.38600000000000001</v>
      </c>
      <c r="BE187" s="18" t="s">
        <v>214</v>
      </c>
      <c r="BL187" s="18"/>
      <c r="BO187" s="18"/>
      <c r="BR187" s="25">
        <v>34.277000000000001</v>
      </c>
      <c r="BS187">
        <v>1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 s="18">
        <v>0</v>
      </c>
      <c r="CA187">
        <v>0</v>
      </c>
      <c r="CB187">
        <v>0</v>
      </c>
      <c r="CC187">
        <v>1</v>
      </c>
      <c r="CD187" s="18">
        <v>0</v>
      </c>
      <c r="CE187">
        <v>0</v>
      </c>
      <c r="CF187">
        <v>0</v>
      </c>
      <c r="CG187">
        <v>0</v>
      </c>
      <c r="CH187">
        <v>0</v>
      </c>
      <c r="CI187" s="18">
        <v>0</v>
      </c>
      <c r="CJ187">
        <v>0</v>
      </c>
      <c r="CK187">
        <v>0</v>
      </c>
      <c r="CL187">
        <v>1</v>
      </c>
      <c r="CM187">
        <v>1</v>
      </c>
      <c r="CN187">
        <v>0</v>
      </c>
      <c r="CO187">
        <v>0</v>
      </c>
      <c r="CP187">
        <v>1</v>
      </c>
      <c r="CQ187">
        <v>0</v>
      </c>
      <c r="CR187">
        <v>0</v>
      </c>
      <c r="CS187">
        <v>1</v>
      </c>
      <c r="CT187" s="18">
        <v>1</v>
      </c>
      <c r="CZ187" s="43" t="s">
        <v>397</v>
      </c>
    </row>
    <row r="188" spans="1:104" x14ac:dyDescent="0.25">
      <c r="A188">
        <v>187</v>
      </c>
      <c r="B188">
        <v>15</v>
      </c>
      <c r="C188" s="25" t="s">
        <v>481</v>
      </c>
      <c r="D188" s="12">
        <v>14</v>
      </c>
      <c r="E188" s="14">
        <v>1</v>
      </c>
      <c r="F188" s="7">
        <f t="shared" si="152"/>
        <v>14</v>
      </c>
      <c r="G188" s="7">
        <f t="shared" si="153"/>
        <v>13</v>
      </c>
      <c r="H188" s="16">
        <f t="shared" si="154"/>
        <v>15</v>
      </c>
      <c r="I188" s="11">
        <f>IFERROR(F188/SQRT(F188^2+W188), "X")</f>
        <v>0.27393116806819129</v>
      </c>
      <c r="J188" s="39">
        <f>IFERROR(SQRT((1-I188^2)/W188), "X")</f>
        <v>1.9566512004870806E-2</v>
      </c>
      <c r="K188" s="39">
        <f t="shared" si="148"/>
        <v>51.107729356722558</v>
      </c>
      <c r="L188" s="39">
        <f t="shared" si="149"/>
        <v>0.25436465606332048</v>
      </c>
      <c r="M188" s="39">
        <f t="shared" si="150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51"/>
        <v>2416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1">
        <v>0</v>
      </c>
      <c r="AJ188" s="9">
        <v>1</v>
      </c>
      <c r="AK188" s="9">
        <v>0</v>
      </c>
      <c r="AL188" s="31">
        <v>0</v>
      </c>
      <c r="AM188" s="21">
        <v>2002</v>
      </c>
      <c r="AN188" s="23"/>
      <c r="AO188" s="39">
        <v>0.36099999999999999</v>
      </c>
      <c r="AP188" s="39">
        <v>0.17599999999999999</v>
      </c>
      <c r="AQ188" s="39">
        <v>0.122</v>
      </c>
      <c r="AR188" s="59">
        <v>0.34100000000000008</v>
      </c>
      <c r="AS188" s="39" t="s">
        <v>431</v>
      </c>
      <c r="AT188" s="59" t="s">
        <v>431</v>
      </c>
      <c r="AU188" s="57">
        <f t="shared" si="155"/>
        <v>0.5181</v>
      </c>
      <c r="AV188" s="18">
        <v>0.4819</v>
      </c>
      <c r="AW188">
        <v>1</v>
      </c>
      <c r="AX188" s="54">
        <v>0</v>
      </c>
      <c r="AY188" t="s">
        <v>431</v>
      </c>
      <c r="AZ188" s="54" t="s">
        <v>431</v>
      </c>
      <c r="BB188" s="18"/>
      <c r="BC188">
        <f t="shared" si="122"/>
        <v>0.61399999999999999</v>
      </c>
      <c r="BD188" s="18">
        <v>0.38600000000000001</v>
      </c>
      <c r="BE188" s="18" t="s">
        <v>214</v>
      </c>
      <c r="BL188" s="18"/>
      <c r="BO188" s="18"/>
      <c r="BR188" s="25">
        <v>34.277000000000001</v>
      </c>
      <c r="BS188">
        <v>1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 s="18">
        <v>0</v>
      </c>
      <c r="CA188">
        <v>0</v>
      </c>
      <c r="CB188">
        <v>0</v>
      </c>
      <c r="CC188">
        <v>1</v>
      </c>
      <c r="CD188" s="18">
        <v>0</v>
      </c>
      <c r="CE188">
        <v>0</v>
      </c>
      <c r="CF188">
        <v>0</v>
      </c>
      <c r="CG188">
        <v>0</v>
      </c>
      <c r="CH188">
        <v>0</v>
      </c>
      <c r="CI188" s="18">
        <v>0</v>
      </c>
      <c r="CJ188">
        <v>0</v>
      </c>
      <c r="CK188">
        <v>0</v>
      </c>
      <c r="CL188">
        <v>1</v>
      </c>
      <c r="CM188">
        <v>1</v>
      </c>
      <c r="CN188">
        <v>0</v>
      </c>
      <c r="CO188">
        <v>0</v>
      </c>
      <c r="CP188">
        <v>1</v>
      </c>
      <c r="CQ188">
        <v>0</v>
      </c>
      <c r="CR188">
        <v>0</v>
      </c>
      <c r="CS188">
        <v>0</v>
      </c>
      <c r="CT188" s="18">
        <v>0</v>
      </c>
      <c r="CZ188" s="43" t="s">
        <v>397</v>
      </c>
    </row>
    <row r="189" spans="1:104" x14ac:dyDescent="0.25">
      <c r="A189">
        <v>188</v>
      </c>
      <c r="B189">
        <v>15</v>
      </c>
      <c r="C189" s="25" t="s">
        <v>481</v>
      </c>
      <c r="D189" s="12">
        <v>15.5</v>
      </c>
      <c r="E189" s="14">
        <v>1</v>
      </c>
      <c r="F189" s="7">
        <f t="shared" si="152"/>
        <v>15.5</v>
      </c>
      <c r="G189" s="7">
        <f t="shared" si="153"/>
        <v>14.5</v>
      </c>
      <c r="H189" s="16">
        <f t="shared" si="154"/>
        <v>16.5</v>
      </c>
      <c r="I189" s="11">
        <f>IFERROR(F189/SQRT(F189^2+W189), "X")</f>
        <v>0.60050010427519618</v>
      </c>
      <c r="J189" s="39">
        <f>IFERROR(SQRT((1-I189^2)/W189), "X")</f>
        <v>3.874194221130299E-2</v>
      </c>
      <c r="K189" s="39">
        <f t="shared" si="148"/>
        <v>25.811818998280611</v>
      </c>
      <c r="L189" s="39">
        <f t="shared" si="149"/>
        <v>0.56175816206389317</v>
      </c>
      <c r="M189" s="39">
        <f t="shared" si="150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51"/>
        <v>426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1">
        <v>0</v>
      </c>
      <c r="AJ189" s="9">
        <v>1</v>
      </c>
      <c r="AK189" s="9">
        <v>0</v>
      </c>
      <c r="AL189" s="31">
        <v>0</v>
      </c>
      <c r="AM189" s="21">
        <v>2002</v>
      </c>
      <c r="AN189" s="23"/>
      <c r="AO189" s="39">
        <v>0.58099999999999996</v>
      </c>
      <c r="AP189" s="39">
        <v>9.0999999999999998E-2</v>
      </c>
      <c r="AQ189" s="39">
        <v>3.9E-2</v>
      </c>
      <c r="AR189" s="59">
        <v>0.28900000000000003</v>
      </c>
      <c r="AS189" s="39" t="s">
        <v>431</v>
      </c>
      <c r="AT189" s="59" t="s">
        <v>431</v>
      </c>
      <c r="AU189" s="57">
        <f t="shared" si="155"/>
        <v>0.3831</v>
      </c>
      <c r="AV189" s="18">
        <v>0.6169</v>
      </c>
      <c r="AW189">
        <v>0</v>
      </c>
      <c r="AX189" s="54">
        <v>1</v>
      </c>
      <c r="AY189" t="s">
        <v>431</v>
      </c>
      <c r="AZ189" s="54" t="s">
        <v>431</v>
      </c>
      <c r="BB189" s="18"/>
      <c r="BC189">
        <f t="shared" si="122"/>
        <v>0.63400000000000001</v>
      </c>
      <c r="BD189" s="18">
        <v>0.36599999999999999</v>
      </c>
      <c r="BE189" s="18" t="s">
        <v>214</v>
      </c>
      <c r="BL189" s="18"/>
      <c r="BO189" s="18"/>
      <c r="BR189" s="25">
        <v>33.124000000000002</v>
      </c>
      <c r="BS189">
        <v>0</v>
      </c>
      <c r="BT189">
        <v>1</v>
      </c>
      <c r="BU189">
        <v>0</v>
      </c>
      <c r="BV189">
        <v>0</v>
      </c>
      <c r="BW189">
        <v>0</v>
      </c>
      <c r="BX189">
        <v>0</v>
      </c>
      <c r="BY189">
        <v>0</v>
      </c>
      <c r="BZ189" s="18">
        <v>0</v>
      </c>
      <c r="CA189">
        <v>0</v>
      </c>
      <c r="CB189">
        <v>0</v>
      </c>
      <c r="CC189">
        <v>1</v>
      </c>
      <c r="CD189" s="18">
        <v>0</v>
      </c>
      <c r="CE189">
        <v>0</v>
      </c>
      <c r="CF189">
        <v>0</v>
      </c>
      <c r="CG189">
        <v>0</v>
      </c>
      <c r="CH189">
        <v>0</v>
      </c>
      <c r="CI189" s="18">
        <v>0</v>
      </c>
      <c r="CJ189">
        <v>0</v>
      </c>
      <c r="CK189">
        <v>0</v>
      </c>
      <c r="CL189">
        <v>1</v>
      </c>
      <c r="CM189">
        <v>1</v>
      </c>
      <c r="CN189">
        <v>0</v>
      </c>
      <c r="CO189">
        <v>0</v>
      </c>
      <c r="CP189">
        <v>1</v>
      </c>
      <c r="CQ189">
        <v>0</v>
      </c>
      <c r="CR189">
        <v>0</v>
      </c>
      <c r="CS189">
        <v>1</v>
      </c>
      <c r="CT189" s="18">
        <v>1</v>
      </c>
      <c r="CZ189" s="43" t="s">
        <v>397</v>
      </c>
    </row>
    <row r="190" spans="1:104" s="68" customFormat="1" x14ac:dyDescent="0.25">
      <c r="A190" s="68">
        <v>189</v>
      </c>
      <c r="B190" s="68">
        <v>15</v>
      </c>
      <c r="C190" s="69" t="s">
        <v>481</v>
      </c>
      <c r="D190" s="70">
        <v>15.3</v>
      </c>
      <c r="E190" s="71">
        <v>2</v>
      </c>
      <c r="F190" s="72">
        <f t="shared" si="152"/>
        <v>7.65</v>
      </c>
      <c r="G190" s="72">
        <f t="shared" si="153"/>
        <v>13.3</v>
      </c>
      <c r="H190" s="73">
        <f t="shared" si="154"/>
        <v>17.3</v>
      </c>
      <c r="I190" s="74">
        <f>IFERROR(F190/SQRT(F190^2+W190), "X")</f>
        <v>0.34576028385855379</v>
      </c>
      <c r="J190" s="75">
        <f>IFERROR(SQRT((1-I190^2)/W190), "X")</f>
        <v>4.519742272660833E-2</v>
      </c>
      <c r="K190" s="75">
        <f t="shared" si="148"/>
        <v>22.12515536668613</v>
      </c>
      <c r="L190" s="75">
        <f t="shared" si="149"/>
        <v>0.30056286113194547</v>
      </c>
      <c r="M190" s="75">
        <f t="shared" si="150"/>
        <v>0.3909577065851621</v>
      </c>
      <c r="N190" s="76">
        <v>1</v>
      </c>
      <c r="O190" s="77">
        <v>0</v>
      </c>
      <c r="P190" s="76">
        <v>0</v>
      </c>
      <c r="Q190" s="77">
        <v>0</v>
      </c>
      <c r="R190" s="77">
        <v>1</v>
      </c>
      <c r="S190" s="77">
        <v>0</v>
      </c>
      <c r="T190" s="77">
        <v>0</v>
      </c>
      <c r="U190" s="76">
        <v>437</v>
      </c>
      <c r="V190" s="77">
        <v>5</v>
      </c>
      <c r="W190" s="77">
        <f t="shared" si="151"/>
        <v>431</v>
      </c>
      <c r="X190" s="77"/>
      <c r="Y190" s="72">
        <v>4.3259999999999996</v>
      </c>
      <c r="Z190" s="72">
        <v>20.097000000000001</v>
      </c>
      <c r="AA190" s="77">
        <v>1</v>
      </c>
      <c r="AB190" s="77">
        <v>0</v>
      </c>
      <c r="AC190" s="77">
        <v>0</v>
      </c>
      <c r="AD190" s="77">
        <v>0</v>
      </c>
      <c r="AE190" s="77">
        <v>0</v>
      </c>
      <c r="AF190" s="77">
        <v>1</v>
      </c>
      <c r="AG190" s="76">
        <v>0</v>
      </c>
      <c r="AH190" s="77">
        <v>1</v>
      </c>
      <c r="AI190" s="78">
        <v>0</v>
      </c>
      <c r="AJ190" s="77">
        <v>1</v>
      </c>
      <c r="AK190" s="77">
        <v>0</v>
      </c>
      <c r="AL190" s="78">
        <v>0</v>
      </c>
      <c r="AM190" s="79">
        <v>2002</v>
      </c>
      <c r="AN190" s="80"/>
      <c r="AO190" s="75">
        <v>0.58099999999999996</v>
      </c>
      <c r="AP190" s="75">
        <v>9.0999999999999998E-2</v>
      </c>
      <c r="AQ190" s="75">
        <v>3.9E-2</v>
      </c>
      <c r="AR190" s="81">
        <v>0.28900000000000003</v>
      </c>
      <c r="AS190" s="75" t="s">
        <v>431</v>
      </c>
      <c r="AT190" s="81" t="s">
        <v>431</v>
      </c>
      <c r="AU190" s="82">
        <f t="shared" si="155"/>
        <v>0.3831</v>
      </c>
      <c r="AV190" s="83">
        <v>0.6169</v>
      </c>
      <c r="AW190" s="68">
        <v>0</v>
      </c>
      <c r="AX190" s="84">
        <v>1</v>
      </c>
      <c r="AY190" s="68" t="s">
        <v>431</v>
      </c>
      <c r="AZ190" s="84" t="s">
        <v>431</v>
      </c>
      <c r="BB190" s="83"/>
      <c r="BC190" s="68">
        <f t="shared" si="122"/>
        <v>0.63400000000000001</v>
      </c>
      <c r="BD190" s="83">
        <v>0.36599999999999999</v>
      </c>
      <c r="BE190" s="83" t="s">
        <v>214</v>
      </c>
      <c r="BL190" s="83"/>
      <c r="BO190" s="83"/>
      <c r="BR190" s="69">
        <v>33.124000000000002</v>
      </c>
      <c r="BS190" s="68">
        <v>0</v>
      </c>
      <c r="BT190" s="68">
        <v>1</v>
      </c>
      <c r="BU190" s="68">
        <v>0</v>
      </c>
      <c r="BV190" s="68">
        <v>0</v>
      </c>
      <c r="BW190" s="68">
        <v>0</v>
      </c>
      <c r="BX190" s="68">
        <v>0</v>
      </c>
      <c r="BY190" s="68">
        <v>0</v>
      </c>
      <c r="BZ190" s="83">
        <v>0</v>
      </c>
      <c r="CA190" s="68">
        <v>0</v>
      </c>
      <c r="CB190" s="68">
        <v>0</v>
      </c>
      <c r="CC190" s="68">
        <v>1</v>
      </c>
      <c r="CD190" s="83">
        <v>0</v>
      </c>
      <c r="CE190" s="68">
        <v>0</v>
      </c>
      <c r="CF190" s="68">
        <v>0</v>
      </c>
      <c r="CG190" s="68">
        <v>0</v>
      </c>
      <c r="CH190" s="68">
        <v>0</v>
      </c>
      <c r="CI190" s="83">
        <v>0</v>
      </c>
      <c r="CJ190" s="68">
        <v>0</v>
      </c>
      <c r="CK190" s="68">
        <v>0</v>
      </c>
      <c r="CL190" s="68">
        <v>1</v>
      </c>
      <c r="CM190" s="68">
        <v>1</v>
      </c>
      <c r="CN190" s="68">
        <v>0</v>
      </c>
      <c r="CO190" s="68">
        <v>0</v>
      </c>
      <c r="CP190" s="68">
        <v>1</v>
      </c>
      <c r="CQ190" s="68">
        <v>0</v>
      </c>
      <c r="CR190" s="68">
        <v>0</v>
      </c>
      <c r="CS190" s="68">
        <v>0</v>
      </c>
      <c r="CT190" s="83">
        <v>0</v>
      </c>
      <c r="CY190" s="69"/>
      <c r="CZ190" s="85" t="s">
        <v>397</v>
      </c>
    </row>
    <row r="191" spans="1:104" x14ac:dyDescent="0.25">
      <c r="A191">
        <v>190</v>
      </c>
      <c r="B191">
        <v>16</v>
      </c>
      <c r="C191" s="25" t="s">
        <v>506</v>
      </c>
      <c r="D191" s="12">
        <v>8.5</v>
      </c>
      <c r="E191" s="14">
        <v>0.1</v>
      </c>
      <c r="F191" s="7">
        <f t="shared" si="152"/>
        <v>85</v>
      </c>
      <c r="G191" s="7">
        <f t="shared" si="153"/>
        <v>8.4</v>
      </c>
      <c r="H191" s="16">
        <f t="shared" si="154"/>
        <v>8.6</v>
      </c>
      <c r="I191" s="11">
        <f>IFERROR(F191/SQRT(F191^2+W191), "X")</f>
        <v>0.36517364407708086</v>
      </c>
      <c r="J191" s="39">
        <f>IFERROR(SQRT((1-I191^2)/W191), "X")</f>
        <v>4.2961605185538919E-3</v>
      </c>
      <c r="K191" s="39">
        <f t="shared" si="148"/>
        <v>232.76597689524988</v>
      </c>
      <c r="L191" s="39">
        <f t="shared" si="149"/>
        <v>0.36087748355852695</v>
      </c>
      <c r="M191" s="39">
        <f t="shared" si="150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51"/>
        <v>46955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1">
        <v>0</v>
      </c>
      <c r="AJ191" s="9">
        <v>1</v>
      </c>
      <c r="AK191" s="9">
        <v>0</v>
      </c>
      <c r="AL191" s="31">
        <v>0</v>
      </c>
      <c r="AM191" s="21">
        <v>2005</v>
      </c>
      <c r="AN191" s="23"/>
      <c r="AO191" s="39">
        <v>0.39100000000000001</v>
      </c>
      <c r="AP191" s="39">
        <v>0.14299999999999999</v>
      </c>
      <c r="AQ191" s="39">
        <v>0.314</v>
      </c>
      <c r="AR191" s="59">
        <f>1-SUM(AO191:AQ191)</f>
        <v>0.15199999999999991</v>
      </c>
      <c r="AS191" s="39" t="s">
        <v>431</v>
      </c>
      <c r="AT191" s="59" t="s">
        <v>431</v>
      </c>
      <c r="AU191" s="57" t="s">
        <v>431</v>
      </c>
      <c r="AV191" s="18" t="s">
        <v>431</v>
      </c>
      <c r="AW191">
        <v>0.27300000000000002</v>
      </c>
      <c r="AX191" s="54">
        <f>1-AW191</f>
        <v>0.72699999999999998</v>
      </c>
      <c r="AY191" t="s">
        <v>431</v>
      </c>
      <c r="AZ191" s="54" t="s">
        <v>431</v>
      </c>
      <c r="BB191" s="18"/>
      <c r="BC191">
        <v>0.32100000000000001</v>
      </c>
      <c r="BD191" s="18">
        <f>1-BC191</f>
        <v>0.67900000000000005</v>
      </c>
      <c r="BE191" s="18" t="s">
        <v>144</v>
      </c>
      <c r="BF191" t="s">
        <v>431</v>
      </c>
      <c r="BG191" s="54" t="s">
        <v>431</v>
      </c>
      <c r="BI191" s="18"/>
      <c r="BJ191" s="18" t="s">
        <v>144</v>
      </c>
      <c r="BK191" t="s">
        <v>431</v>
      </c>
      <c r="BL191" s="54" t="s">
        <v>431</v>
      </c>
      <c r="BN191" s="18"/>
      <c r="BO191" s="18" t="s">
        <v>144</v>
      </c>
      <c r="BP191" t="s">
        <v>431</v>
      </c>
      <c r="BQ191" s="54" t="s">
        <v>431</v>
      </c>
      <c r="BR191" s="25">
        <v>35.944000000000003</v>
      </c>
      <c r="BS191">
        <v>1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 s="18">
        <v>0</v>
      </c>
      <c r="CA191">
        <v>0</v>
      </c>
      <c r="CB191">
        <v>0</v>
      </c>
      <c r="CC191">
        <v>1</v>
      </c>
      <c r="CD191" s="18">
        <v>0</v>
      </c>
      <c r="CE191">
        <v>0</v>
      </c>
      <c r="CF191">
        <v>0</v>
      </c>
      <c r="CG191">
        <v>0</v>
      </c>
      <c r="CH191">
        <v>0</v>
      </c>
      <c r="CI191" s="18">
        <v>0</v>
      </c>
      <c r="CJ191">
        <v>0</v>
      </c>
      <c r="CK191">
        <v>0</v>
      </c>
      <c r="CL191">
        <v>1</v>
      </c>
      <c r="CM191">
        <v>1</v>
      </c>
      <c r="CN191">
        <v>0</v>
      </c>
      <c r="CO191">
        <v>0</v>
      </c>
      <c r="CP191">
        <v>1</v>
      </c>
      <c r="CQ191">
        <v>0</v>
      </c>
      <c r="CR191">
        <v>0</v>
      </c>
      <c r="CS191">
        <v>1</v>
      </c>
      <c r="CT191" s="18">
        <v>1</v>
      </c>
      <c r="CZ191" s="43" t="s">
        <v>397</v>
      </c>
    </row>
    <row r="192" spans="1:104" x14ac:dyDescent="0.25">
      <c r="A192">
        <v>191</v>
      </c>
      <c r="B192">
        <v>16</v>
      </c>
      <c r="C192" s="25" t="s">
        <v>506</v>
      </c>
      <c r="D192" s="12">
        <v>7.7</v>
      </c>
      <c r="E192" s="14">
        <v>0.1</v>
      </c>
      <c r="F192" s="7">
        <f t="shared" si="152"/>
        <v>77</v>
      </c>
      <c r="G192" s="7">
        <f t="shared" si="153"/>
        <v>7.6000000000000005</v>
      </c>
      <c r="H192" s="16">
        <f t="shared" si="154"/>
        <v>7.8</v>
      </c>
      <c r="I192" s="11">
        <f>IFERROR(F192/SQRT(F192^2+W192), "X")</f>
        <v>0.33484591258365215</v>
      </c>
      <c r="J192" s="39">
        <f>IFERROR(SQRT((1-I192^2)/W192), "X")</f>
        <v>4.3486482153721057E-3</v>
      </c>
      <c r="K192" s="39">
        <f t="shared" si="148"/>
        <v>229.95651762887698</v>
      </c>
      <c r="L192" s="39">
        <f t="shared" si="149"/>
        <v>0.33049726436828003</v>
      </c>
      <c r="M192" s="39">
        <f t="shared" si="150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51"/>
        <v>46951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1">
        <v>0</v>
      </c>
      <c r="AJ192" s="9">
        <v>1</v>
      </c>
      <c r="AK192" s="9">
        <v>0</v>
      </c>
      <c r="AL192" s="31">
        <v>0</v>
      </c>
      <c r="AM192" s="21">
        <v>2005</v>
      </c>
      <c r="AN192" s="23"/>
      <c r="AO192" s="39">
        <v>0.39100000000000001</v>
      </c>
      <c r="AP192" s="39">
        <v>0.14299999999999999</v>
      </c>
      <c r="AQ192" s="39">
        <v>0.314</v>
      </c>
      <c r="AR192" s="59">
        <f t="shared" ref="AR192:AR196" si="156">1-SUM(AO192:AQ192)</f>
        <v>0.15199999999999991</v>
      </c>
      <c r="AS192" s="39" t="s">
        <v>431</v>
      </c>
      <c r="AT192" s="59" t="s">
        <v>431</v>
      </c>
      <c r="AU192" s="57" t="s">
        <v>431</v>
      </c>
      <c r="AV192" s="18" t="s">
        <v>431</v>
      </c>
      <c r="AW192">
        <v>0.27300000000000002</v>
      </c>
      <c r="AX192" s="54">
        <f t="shared" ref="AX192:AX258" si="157">1-AW192</f>
        <v>0.72699999999999998</v>
      </c>
      <c r="AY192" t="s">
        <v>431</v>
      </c>
      <c r="AZ192" s="54" t="s">
        <v>431</v>
      </c>
      <c r="BB192" s="18"/>
      <c r="BC192">
        <v>0.32100000000000001</v>
      </c>
      <c r="BD192" s="18">
        <f>1-BC192</f>
        <v>0.67900000000000005</v>
      </c>
      <c r="BE192" s="18" t="s">
        <v>144</v>
      </c>
      <c r="BF192" t="s">
        <v>431</v>
      </c>
      <c r="BG192" s="54" t="s">
        <v>431</v>
      </c>
      <c r="BI192" s="18"/>
      <c r="BJ192" s="18" t="s">
        <v>144</v>
      </c>
      <c r="BK192" t="s">
        <v>431</v>
      </c>
      <c r="BL192" s="54" t="s">
        <v>431</v>
      </c>
      <c r="BN192" s="18"/>
      <c r="BO192" s="18" t="s">
        <v>144</v>
      </c>
      <c r="BP192" t="s">
        <v>431</v>
      </c>
      <c r="BQ192" s="54" t="s">
        <v>431</v>
      </c>
      <c r="BR192" s="25">
        <v>35.944000000000003</v>
      </c>
      <c r="BS192">
        <v>1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 s="18">
        <v>0</v>
      </c>
      <c r="CA192">
        <v>0</v>
      </c>
      <c r="CB192">
        <v>0</v>
      </c>
      <c r="CC192">
        <v>1</v>
      </c>
      <c r="CD192" s="18">
        <v>0</v>
      </c>
      <c r="CE192">
        <v>0</v>
      </c>
      <c r="CF192">
        <v>0</v>
      </c>
      <c r="CG192">
        <v>0</v>
      </c>
      <c r="CH192">
        <v>0</v>
      </c>
      <c r="CI192" s="18">
        <v>0</v>
      </c>
      <c r="CJ192">
        <v>0</v>
      </c>
      <c r="CK192">
        <v>0</v>
      </c>
      <c r="CL192">
        <v>1</v>
      </c>
      <c r="CM192">
        <v>1</v>
      </c>
      <c r="CN192">
        <v>0</v>
      </c>
      <c r="CO192">
        <v>0</v>
      </c>
      <c r="CP192">
        <v>1</v>
      </c>
      <c r="CQ192">
        <v>0</v>
      </c>
      <c r="CR192">
        <v>0</v>
      </c>
      <c r="CS192">
        <v>1</v>
      </c>
      <c r="CT192" s="18">
        <v>1</v>
      </c>
      <c r="CZ192" s="43" t="s">
        <v>397</v>
      </c>
    </row>
    <row r="193" spans="1:104" x14ac:dyDescent="0.25">
      <c r="A193">
        <v>192</v>
      </c>
      <c r="B193">
        <v>16</v>
      </c>
      <c r="C193" s="25" t="s">
        <v>506</v>
      </c>
      <c r="D193" s="12">
        <v>6.8</v>
      </c>
      <c r="E193" s="14">
        <v>0.1</v>
      </c>
      <c r="F193" s="7">
        <f t="shared" si="152"/>
        <v>68</v>
      </c>
      <c r="G193" s="7">
        <f t="shared" si="153"/>
        <v>6.7</v>
      </c>
      <c r="H193" s="16">
        <f t="shared" si="154"/>
        <v>6.8999999999999995</v>
      </c>
      <c r="I193" s="11">
        <f>IFERROR(F193/SQRT(F193^2+W193), "X")</f>
        <v>0.29942585227104296</v>
      </c>
      <c r="J193" s="39">
        <f>IFERROR(SQRT((1-I193^2)/W193), "X")</f>
        <v>4.4033213569271024E-3</v>
      </c>
      <c r="K193" s="39">
        <f t="shared" si="148"/>
        <v>227.10129898351525</v>
      </c>
      <c r="L193" s="39">
        <f t="shared" si="149"/>
        <v>0.29502253091411584</v>
      </c>
      <c r="M193" s="39">
        <f t="shared" si="150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51"/>
        <v>46951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1">
        <v>0</v>
      </c>
      <c r="AJ193" s="9">
        <v>1</v>
      </c>
      <c r="AK193" s="9">
        <v>0</v>
      </c>
      <c r="AL193" s="31">
        <v>0</v>
      </c>
      <c r="AM193" s="21">
        <v>2005</v>
      </c>
      <c r="AN193" s="23"/>
      <c r="AO193" s="39">
        <v>0.39100000000000001</v>
      </c>
      <c r="AP193" s="39">
        <v>0.14299999999999999</v>
      </c>
      <c r="AQ193" s="39">
        <v>0.314</v>
      </c>
      <c r="AR193" s="59">
        <f t="shared" si="156"/>
        <v>0.15199999999999991</v>
      </c>
      <c r="AS193" s="39" t="s">
        <v>431</v>
      </c>
      <c r="AT193" s="59" t="s">
        <v>431</v>
      </c>
      <c r="AU193" s="57" t="s">
        <v>431</v>
      </c>
      <c r="AV193" s="18" t="s">
        <v>431</v>
      </c>
      <c r="AW193">
        <v>0.27300000000000002</v>
      </c>
      <c r="AX193" s="54">
        <f t="shared" si="157"/>
        <v>0.72699999999999998</v>
      </c>
      <c r="AY193" t="s">
        <v>431</v>
      </c>
      <c r="AZ193" s="54" t="s">
        <v>431</v>
      </c>
      <c r="BB193" s="18"/>
      <c r="BC193">
        <v>0.32100000000000001</v>
      </c>
      <c r="BD193" s="18">
        <f t="shared" ref="BD193:BD210" si="158">1-BC193</f>
        <v>0.67900000000000005</v>
      </c>
      <c r="BE193" s="18" t="s">
        <v>144</v>
      </c>
      <c r="BF193" t="s">
        <v>431</v>
      </c>
      <c r="BG193" s="54" t="s">
        <v>431</v>
      </c>
      <c r="BI193" s="18"/>
      <c r="BJ193" s="18" t="s">
        <v>144</v>
      </c>
      <c r="BK193" t="s">
        <v>431</v>
      </c>
      <c r="BL193" s="54" t="s">
        <v>431</v>
      </c>
      <c r="BN193" s="18"/>
      <c r="BO193" s="18" t="s">
        <v>144</v>
      </c>
      <c r="BP193" t="s">
        <v>431</v>
      </c>
      <c r="BQ193" s="54" t="s">
        <v>431</v>
      </c>
      <c r="BR193" s="25">
        <v>35.944000000000003</v>
      </c>
      <c r="BS193">
        <v>1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 s="18">
        <v>0</v>
      </c>
      <c r="CA193">
        <v>0</v>
      </c>
      <c r="CB193">
        <v>0</v>
      </c>
      <c r="CC193">
        <v>1</v>
      </c>
      <c r="CD193" s="18">
        <v>0</v>
      </c>
      <c r="CE193">
        <v>0</v>
      </c>
      <c r="CF193">
        <v>0</v>
      </c>
      <c r="CG193">
        <v>0</v>
      </c>
      <c r="CH193">
        <v>0</v>
      </c>
      <c r="CI193" s="18">
        <v>0</v>
      </c>
      <c r="CJ193">
        <v>0</v>
      </c>
      <c r="CK193">
        <v>0</v>
      </c>
      <c r="CL193">
        <v>1</v>
      </c>
      <c r="CM193">
        <v>1</v>
      </c>
      <c r="CN193">
        <v>0</v>
      </c>
      <c r="CO193">
        <v>0</v>
      </c>
      <c r="CP193">
        <v>1</v>
      </c>
      <c r="CQ193">
        <v>0</v>
      </c>
      <c r="CR193">
        <v>0</v>
      </c>
      <c r="CS193">
        <v>1</v>
      </c>
      <c r="CT193" s="18">
        <v>1</v>
      </c>
      <c r="CZ193" s="43" t="s">
        <v>397</v>
      </c>
    </row>
    <row r="194" spans="1:104" x14ac:dyDescent="0.25">
      <c r="A194">
        <v>193</v>
      </c>
      <c r="B194">
        <v>16</v>
      </c>
      <c r="C194" s="25" t="s">
        <v>506</v>
      </c>
      <c r="D194" s="12">
        <v>8.5</v>
      </c>
      <c r="E194" s="14">
        <v>0.1</v>
      </c>
      <c r="F194" s="7">
        <f t="shared" si="152"/>
        <v>85</v>
      </c>
      <c r="G194" s="7">
        <f t="shared" si="153"/>
        <v>8.4</v>
      </c>
      <c r="H194" s="16">
        <f t="shared" si="154"/>
        <v>8.6</v>
      </c>
      <c r="I194" s="11">
        <f>IFERROR(F194/SQRT(F194^2+W194), "X")</f>
        <v>0.36519386578122887</v>
      </c>
      <c r="J194" s="39">
        <f>IFERROR(SQRT((1-I194^2)/W194), "X")</f>
        <v>4.2963984209556331E-3</v>
      </c>
      <c r="K194" s="39">
        <f t="shared" si="148"/>
        <v>232.75308805685052</v>
      </c>
      <c r="L194" s="39">
        <f t="shared" si="149"/>
        <v>0.36089746736027323</v>
      </c>
      <c r="M194" s="39">
        <f t="shared" si="150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51"/>
        <v>46949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1">
        <v>0</v>
      </c>
      <c r="AJ194" s="9">
        <v>1</v>
      </c>
      <c r="AK194" s="9">
        <v>0</v>
      </c>
      <c r="AL194" s="31">
        <v>0</v>
      </c>
      <c r="AM194" s="21">
        <v>2005</v>
      </c>
      <c r="AN194" s="23"/>
      <c r="AO194" s="39">
        <v>0.39100000000000001</v>
      </c>
      <c r="AP194" s="39">
        <v>0.14299999999999999</v>
      </c>
      <c r="AQ194" s="39">
        <v>0.314</v>
      </c>
      <c r="AR194" s="59">
        <f t="shared" si="156"/>
        <v>0.15199999999999991</v>
      </c>
      <c r="AS194" s="39" t="s">
        <v>431</v>
      </c>
      <c r="AT194" s="59" t="s">
        <v>431</v>
      </c>
      <c r="AU194" s="57" t="s">
        <v>431</v>
      </c>
      <c r="AV194" s="18" t="s">
        <v>431</v>
      </c>
      <c r="AW194">
        <v>0.27300000000000002</v>
      </c>
      <c r="AX194" s="54">
        <f t="shared" si="157"/>
        <v>0.72699999999999998</v>
      </c>
      <c r="AY194" t="s">
        <v>431</v>
      </c>
      <c r="AZ194" s="54" t="s">
        <v>431</v>
      </c>
      <c r="BB194" s="18"/>
      <c r="BC194">
        <v>0.32100000000000001</v>
      </c>
      <c r="BD194" s="18">
        <f t="shared" si="158"/>
        <v>0.67900000000000005</v>
      </c>
      <c r="BE194" s="18" t="s">
        <v>144</v>
      </c>
      <c r="BF194" t="s">
        <v>431</v>
      </c>
      <c r="BG194" s="54" t="s">
        <v>431</v>
      </c>
      <c r="BI194" s="18"/>
      <c r="BJ194" s="18" t="s">
        <v>144</v>
      </c>
      <c r="BK194" t="s">
        <v>431</v>
      </c>
      <c r="BL194" s="54" t="s">
        <v>431</v>
      </c>
      <c r="BN194" s="18"/>
      <c r="BO194" s="18" t="s">
        <v>144</v>
      </c>
      <c r="BP194" t="s">
        <v>431</v>
      </c>
      <c r="BQ194" s="54" t="s">
        <v>431</v>
      </c>
      <c r="BR194" s="25">
        <v>35.944000000000003</v>
      </c>
      <c r="BS194">
        <v>1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 s="18">
        <v>0</v>
      </c>
      <c r="CA194">
        <v>0</v>
      </c>
      <c r="CB194">
        <v>0</v>
      </c>
      <c r="CC194">
        <v>1</v>
      </c>
      <c r="CD194" s="18">
        <v>0</v>
      </c>
      <c r="CE194">
        <v>0</v>
      </c>
      <c r="CF194">
        <v>0</v>
      </c>
      <c r="CG194">
        <v>0</v>
      </c>
      <c r="CH194">
        <v>0</v>
      </c>
      <c r="CI194" s="18">
        <v>0</v>
      </c>
      <c r="CJ194">
        <v>1</v>
      </c>
      <c r="CK194">
        <v>0</v>
      </c>
      <c r="CL194">
        <v>1</v>
      </c>
      <c r="CM194">
        <v>1</v>
      </c>
      <c r="CN194">
        <v>0</v>
      </c>
      <c r="CO194">
        <v>0</v>
      </c>
      <c r="CP194">
        <v>1</v>
      </c>
      <c r="CQ194">
        <v>0</v>
      </c>
      <c r="CR194">
        <v>0</v>
      </c>
      <c r="CS194">
        <v>1</v>
      </c>
      <c r="CT194" s="18">
        <v>1</v>
      </c>
      <c r="CZ194" s="43" t="s">
        <v>397</v>
      </c>
    </row>
    <row r="195" spans="1:104" x14ac:dyDescent="0.25">
      <c r="A195">
        <v>194</v>
      </c>
      <c r="B195">
        <v>16</v>
      </c>
      <c r="C195" s="25" t="s">
        <v>506</v>
      </c>
      <c r="D195" s="12">
        <v>7.7</v>
      </c>
      <c r="E195" s="14">
        <v>0.1</v>
      </c>
      <c r="F195" s="7">
        <f t="shared" si="152"/>
        <v>77</v>
      </c>
      <c r="G195" s="7">
        <f t="shared" si="153"/>
        <v>7.6000000000000005</v>
      </c>
      <c r="H195" s="16">
        <f t="shared" si="154"/>
        <v>7.8</v>
      </c>
      <c r="I195" s="11">
        <f>IFERROR(F195/SQRT(F195^2+W195), "X")</f>
        <v>0.23671027339789866</v>
      </c>
      <c r="J195" s="39">
        <f>IFERROR(SQRT((1-I195^2)/W195), "X")</f>
        <v>3.0741593947779043E-3</v>
      </c>
      <c r="K195" s="39">
        <f t="shared" si="148"/>
        <v>325.292176358424</v>
      </c>
      <c r="L195" s="39">
        <f t="shared" si="149"/>
        <v>0.23363611400312076</v>
      </c>
      <c r="M195" s="39">
        <f t="shared" si="150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51"/>
        <v>99886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1">
        <v>0</v>
      </c>
      <c r="AJ195" s="9">
        <v>1</v>
      </c>
      <c r="AK195" s="9">
        <v>0</v>
      </c>
      <c r="AL195" s="31">
        <v>0</v>
      </c>
      <c r="AM195" s="21">
        <v>2005</v>
      </c>
      <c r="AN195" s="23"/>
      <c r="AO195" s="39">
        <v>0.39100000000000001</v>
      </c>
      <c r="AP195" s="39">
        <v>0.14299999999999999</v>
      </c>
      <c r="AQ195" s="39">
        <v>0.314</v>
      </c>
      <c r="AR195" s="59">
        <f t="shared" si="156"/>
        <v>0.15199999999999991</v>
      </c>
      <c r="AS195" s="39" t="s">
        <v>431</v>
      </c>
      <c r="AT195" s="59" t="s">
        <v>431</v>
      </c>
      <c r="AU195" s="57" t="s">
        <v>431</v>
      </c>
      <c r="AV195" s="18" t="s">
        <v>431</v>
      </c>
      <c r="AW195">
        <v>0.27300000000000002</v>
      </c>
      <c r="AX195" s="54">
        <f t="shared" si="157"/>
        <v>0.72699999999999998</v>
      </c>
      <c r="AY195" t="s">
        <v>431</v>
      </c>
      <c r="AZ195" s="54" t="s">
        <v>431</v>
      </c>
      <c r="BB195" s="18"/>
      <c r="BC195">
        <v>0.32100000000000001</v>
      </c>
      <c r="BD195" s="18">
        <f t="shared" si="158"/>
        <v>0.67900000000000005</v>
      </c>
      <c r="BE195" s="18" t="s">
        <v>144</v>
      </c>
      <c r="BF195" t="s">
        <v>431</v>
      </c>
      <c r="BG195" s="54" t="s">
        <v>431</v>
      </c>
      <c r="BI195" s="18"/>
      <c r="BJ195" s="18" t="s">
        <v>144</v>
      </c>
      <c r="BK195" t="s">
        <v>431</v>
      </c>
      <c r="BL195" s="54" t="s">
        <v>431</v>
      </c>
      <c r="BN195" s="18"/>
      <c r="BO195" s="18" t="s">
        <v>144</v>
      </c>
      <c r="BP195" t="s">
        <v>431</v>
      </c>
      <c r="BQ195" s="54" t="s">
        <v>431</v>
      </c>
      <c r="BR195" s="25">
        <v>35.944000000000003</v>
      </c>
      <c r="BS195">
        <v>1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 s="18">
        <v>0</v>
      </c>
      <c r="CA195">
        <v>0</v>
      </c>
      <c r="CB195">
        <v>0</v>
      </c>
      <c r="CC195">
        <v>1</v>
      </c>
      <c r="CD195" s="18">
        <v>0</v>
      </c>
      <c r="CE195">
        <v>0</v>
      </c>
      <c r="CF195">
        <v>0</v>
      </c>
      <c r="CG195">
        <v>0</v>
      </c>
      <c r="CH195">
        <v>0</v>
      </c>
      <c r="CI195" s="18">
        <v>0</v>
      </c>
      <c r="CJ195">
        <v>0</v>
      </c>
      <c r="CK195">
        <v>0</v>
      </c>
      <c r="CL195">
        <v>1</v>
      </c>
      <c r="CM195">
        <v>1</v>
      </c>
      <c r="CN195">
        <v>0</v>
      </c>
      <c r="CO195">
        <v>0</v>
      </c>
      <c r="CP195">
        <v>1</v>
      </c>
      <c r="CQ195">
        <v>0</v>
      </c>
      <c r="CR195">
        <v>0</v>
      </c>
      <c r="CS195">
        <v>1</v>
      </c>
      <c r="CT195" s="18">
        <v>1</v>
      </c>
      <c r="CZ195" s="43" t="s">
        <v>397</v>
      </c>
    </row>
    <row r="196" spans="1:104" x14ac:dyDescent="0.25">
      <c r="A196">
        <v>195</v>
      </c>
      <c r="B196">
        <v>16</v>
      </c>
      <c r="C196" s="25" t="s">
        <v>506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59">D196-E196</f>
        <v>5.166666666666667</v>
      </c>
      <c r="H196" s="16">
        <f t="shared" ref="H196:H210" si="160">D196+E196</f>
        <v>5.7666666666666666</v>
      </c>
      <c r="I196" s="11">
        <f>IFERROR(F196/SQRT(F196^2+W196), "X")</f>
        <v>5.7562153466299747E-2</v>
      </c>
      <c r="J196" s="39">
        <f>IFERROR(SQRT((1-I196^2)/W196), "X")</f>
        <v>3.1588986658335223E-3</v>
      </c>
      <c r="K196" s="39">
        <f t="shared" ref="K196:K211" si="161">IFERROR(1/J196, "X")</f>
        <v>316.56602689283648</v>
      </c>
      <c r="L196" s="39">
        <f t="shared" ref="L196:L211" si="162">IFERROR(I196-J196, "X")</f>
        <v>5.4403254800466226E-2</v>
      </c>
      <c r="M196" s="39">
        <f t="shared" ref="M196:M211" si="163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51"/>
        <v>99882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1">
        <v>0</v>
      </c>
      <c r="AJ196" s="9">
        <v>1</v>
      </c>
      <c r="AK196" s="9">
        <v>0</v>
      </c>
      <c r="AL196" s="31">
        <v>0</v>
      </c>
      <c r="AM196" s="21">
        <v>2005</v>
      </c>
      <c r="AN196" s="23"/>
      <c r="AO196" s="39">
        <v>0.32600000000000001</v>
      </c>
      <c r="AP196" s="39">
        <v>0.127</v>
      </c>
      <c r="AQ196" s="39">
        <v>0.36099999999999999</v>
      </c>
      <c r="AR196" s="59">
        <f t="shared" si="156"/>
        <v>0.18599999999999994</v>
      </c>
      <c r="AS196" s="39" t="s">
        <v>431</v>
      </c>
      <c r="AT196" s="59" t="s">
        <v>431</v>
      </c>
      <c r="AU196" s="57" t="s">
        <v>431</v>
      </c>
      <c r="AV196" s="18" t="s">
        <v>431</v>
      </c>
      <c r="AW196">
        <v>0.504</v>
      </c>
      <c r="AX196" s="54">
        <f t="shared" si="157"/>
        <v>0.496</v>
      </c>
      <c r="AY196" t="s">
        <v>431</v>
      </c>
      <c r="AZ196" s="54" t="s">
        <v>431</v>
      </c>
      <c r="BB196" s="18"/>
      <c r="BC196">
        <v>0.32100000000000001</v>
      </c>
      <c r="BD196" s="18">
        <f t="shared" si="158"/>
        <v>0.67900000000000005</v>
      </c>
      <c r="BE196" s="18" t="s">
        <v>144</v>
      </c>
      <c r="BF196" t="s">
        <v>431</v>
      </c>
      <c r="BG196" s="54" t="s">
        <v>431</v>
      </c>
      <c r="BI196" s="18"/>
      <c r="BJ196" s="18" t="s">
        <v>144</v>
      </c>
      <c r="BK196" t="s">
        <v>431</v>
      </c>
      <c r="BL196" s="54" t="s">
        <v>431</v>
      </c>
      <c r="BN196" s="18"/>
      <c r="BO196" s="18" t="s">
        <v>144</v>
      </c>
      <c r="BP196" t="s">
        <v>431</v>
      </c>
      <c r="BQ196" s="54" t="s">
        <v>431</v>
      </c>
      <c r="BR196" s="25">
        <v>35.944000000000003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1</v>
      </c>
      <c r="BY196">
        <v>0</v>
      </c>
      <c r="BZ196" s="18">
        <v>0</v>
      </c>
      <c r="CA196">
        <v>0</v>
      </c>
      <c r="CB196">
        <v>0</v>
      </c>
      <c r="CC196">
        <v>1</v>
      </c>
      <c r="CD196" s="18">
        <v>0</v>
      </c>
      <c r="CE196">
        <v>0</v>
      </c>
      <c r="CF196">
        <v>0</v>
      </c>
      <c r="CG196">
        <v>0</v>
      </c>
      <c r="CH196">
        <v>0</v>
      </c>
      <c r="CI196" s="18">
        <v>0</v>
      </c>
      <c r="CJ196">
        <v>0</v>
      </c>
      <c r="CK196">
        <v>0</v>
      </c>
      <c r="CL196">
        <v>1</v>
      </c>
      <c r="CM196">
        <v>1</v>
      </c>
      <c r="CN196">
        <v>0</v>
      </c>
      <c r="CO196">
        <v>0</v>
      </c>
      <c r="CP196">
        <v>1</v>
      </c>
      <c r="CQ196">
        <v>0</v>
      </c>
      <c r="CR196">
        <v>0</v>
      </c>
      <c r="CS196">
        <v>1</v>
      </c>
      <c r="CT196" s="18">
        <v>1</v>
      </c>
      <c r="CZ196" s="43" t="s">
        <v>397</v>
      </c>
    </row>
    <row r="197" spans="1:104" x14ac:dyDescent="0.25">
      <c r="A197">
        <v>196</v>
      </c>
      <c r="B197">
        <v>16</v>
      </c>
      <c r="C197" s="25" t="s">
        <v>506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59"/>
        <v>6.0076408787010491</v>
      </c>
      <c r="H197" s="16">
        <f t="shared" si="160"/>
        <v>6.3256924546322812</v>
      </c>
      <c r="I197" s="11">
        <f>IFERROR(F197/SQRT(F197^2+W197), "X")</f>
        <v>0.12178520489602178</v>
      </c>
      <c r="J197" s="39">
        <f>IFERROR(SQRT((1-I197^2)/W197), "X")</f>
        <v>3.1405926764017074E-3</v>
      </c>
      <c r="K197" s="39">
        <f t="shared" si="161"/>
        <v>318.41123731643444</v>
      </c>
      <c r="L197" s="39">
        <f t="shared" si="162"/>
        <v>0.11864461221962007</v>
      </c>
      <c r="M197" s="39">
        <f t="shared" si="163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51"/>
        <v>99882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1">
        <v>0</v>
      </c>
      <c r="AJ197" s="9">
        <v>1</v>
      </c>
      <c r="AK197" s="9">
        <v>0</v>
      </c>
      <c r="AL197" s="31">
        <v>0</v>
      </c>
      <c r="AM197" s="21">
        <v>2005</v>
      </c>
      <c r="AN197" s="23"/>
      <c r="AO197" s="39">
        <v>0.32600000000000001</v>
      </c>
      <c r="AP197" s="39">
        <v>0.127</v>
      </c>
      <c r="AQ197" s="39">
        <v>0.36099999999999999</v>
      </c>
      <c r="AR197" s="59">
        <f t="shared" ref="AR197:AR210" si="164">1-SUM(AO197:AQ197)</f>
        <v>0.18599999999999994</v>
      </c>
      <c r="AS197" s="39" t="s">
        <v>431</v>
      </c>
      <c r="AT197" s="59" t="s">
        <v>431</v>
      </c>
      <c r="AU197" s="57" t="s">
        <v>431</v>
      </c>
      <c r="AV197" s="18" t="s">
        <v>431</v>
      </c>
      <c r="AW197">
        <v>0.504</v>
      </c>
      <c r="AX197" s="54">
        <f t="shared" si="157"/>
        <v>0.496</v>
      </c>
      <c r="AY197" t="s">
        <v>431</v>
      </c>
      <c r="AZ197" s="54" t="s">
        <v>431</v>
      </c>
      <c r="BB197" s="18"/>
      <c r="BC197">
        <v>0.32100000000000001</v>
      </c>
      <c r="BD197" s="18">
        <f t="shared" si="158"/>
        <v>0.67900000000000005</v>
      </c>
      <c r="BE197" s="18" t="s">
        <v>144</v>
      </c>
      <c r="BF197" t="s">
        <v>431</v>
      </c>
      <c r="BG197" s="54" t="s">
        <v>431</v>
      </c>
      <c r="BI197" s="18"/>
      <c r="BJ197" s="18" t="s">
        <v>144</v>
      </c>
      <c r="BK197" t="s">
        <v>431</v>
      </c>
      <c r="BL197" s="54" t="s">
        <v>431</v>
      </c>
      <c r="BN197" s="18"/>
      <c r="BO197" s="18" t="s">
        <v>144</v>
      </c>
      <c r="BP197" t="s">
        <v>431</v>
      </c>
      <c r="BQ197" s="54" t="s">
        <v>431</v>
      </c>
      <c r="BR197" s="25">
        <v>33.494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1</v>
      </c>
      <c r="BY197">
        <v>0</v>
      </c>
      <c r="BZ197" s="18">
        <v>0</v>
      </c>
      <c r="CA197">
        <v>0</v>
      </c>
      <c r="CB197">
        <v>0</v>
      </c>
      <c r="CC197">
        <v>1</v>
      </c>
      <c r="CD197" s="18">
        <v>0</v>
      </c>
      <c r="CE197">
        <v>0</v>
      </c>
      <c r="CF197">
        <v>0</v>
      </c>
      <c r="CG197">
        <v>0</v>
      </c>
      <c r="CH197">
        <v>0</v>
      </c>
      <c r="CI197" s="18">
        <v>0</v>
      </c>
      <c r="CJ197">
        <v>0</v>
      </c>
      <c r="CK197">
        <v>0</v>
      </c>
      <c r="CL197">
        <v>1</v>
      </c>
      <c r="CM197">
        <v>1</v>
      </c>
      <c r="CN197">
        <v>0</v>
      </c>
      <c r="CO197">
        <v>0</v>
      </c>
      <c r="CP197">
        <v>1</v>
      </c>
      <c r="CQ197">
        <v>0</v>
      </c>
      <c r="CR197">
        <v>0</v>
      </c>
      <c r="CS197">
        <v>1</v>
      </c>
      <c r="CT197" s="18">
        <v>1</v>
      </c>
      <c r="CZ197" s="43" t="s">
        <v>397</v>
      </c>
    </row>
    <row r="198" spans="1:104" x14ac:dyDescent="0.25">
      <c r="A198">
        <v>197</v>
      </c>
      <c r="B198">
        <v>16</v>
      </c>
      <c r="C198" s="25" t="s">
        <v>506</v>
      </c>
      <c r="D198" s="12">
        <v>11.35</v>
      </c>
      <c r="E198" s="14">
        <v>0.19704861111111113</v>
      </c>
      <c r="F198" s="7">
        <v>57.599999999999994</v>
      </c>
      <c r="G198" s="7">
        <f t="shared" si="159"/>
        <v>11.152951388888889</v>
      </c>
      <c r="H198" s="16">
        <f t="shared" si="160"/>
        <v>11.54704861111111</v>
      </c>
      <c r="I198" s="11">
        <f>IFERROR(F198/SQRT(F198^2+W198), "X")</f>
        <v>0.17930117672289239</v>
      </c>
      <c r="J198" s="39">
        <f>IFERROR(SQRT((1-I198^2)/W198), "X")</f>
        <v>3.1128676514391041E-3</v>
      </c>
      <c r="K198" s="39">
        <f t="shared" si="161"/>
        <v>321.24719454027922</v>
      </c>
      <c r="L198" s="39">
        <f t="shared" si="162"/>
        <v>0.17618830907145328</v>
      </c>
      <c r="M198" s="39">
        <f t="shared" si="163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51"/>
        <v>99882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1">
        <v>0</v>
      </c>
      <c r="AJ198" s="9">
        <v>1</v>
      </c>
      <c r="AK198" s="9">
        <v>0</v>
      </c>
      <c r="AL198" s="31">
        <v>0</v>
      </c>
      <c r="AM198" s="21">
        <v>2005</v>
      </c>
      <c r="AN198" s="23"/>
      <c r="AO198" s="39">
        <v>0.32600000000000001</v>
      </c>
      <c r="AP198" s="39">
        <v>0.127</v>
      </c>
      <c r="AQ198" s="39">
        <v>0.36099999999999999</v>
      </c>
      <c r="AR198" s="59">
        <f t="shared" si="164"/>
        <v>0.18599999999999994</v>
      </c>
      <c r="AS198" s="39" t="s">
        <v>431</v>
      </c>
      <c r="AT198" s="59" t="s">
        <v>431</v>
      </c>
      <c r="AU198" s="57" t="s">
        <v>431</v>
      </c>
      <c r="AV198" s="18" t="s">
        <v>431</v>
      </c>
      <c r="AW198">
        <v>0.504</v>
      </c>
      <c r="AX198" s="54">
        <f t="shared" si="157"/>
        <v>0.496</v>
      </c>
      <c r="AY198" t="s">
        <v>431</v>
      </c>
      <c r="AZ198" s="54" t="s">
        <v>431</v>
      </c>
      <c r="BB198" s="18"/>
      <c r="BC198">
        <v>0.32100000000000001</v>
      </c>
      <c r="BD198" s="18">
        <f t="shared" si="158"/>
        <v>0.67900000000000005</v>
      </c>
      <c r="BE198" s="18" t="s">
        <v>144</v>
      </c>
      <c r="BF198" t="s">
        <v>431</v>
      </c>
      <c r="BG198" s="54" t="s">
        <v>431</v>
      </c>
      <c r="BI198" s="18"/>
      <c r="BJ198" s="18" t="s">
        <v>144</v>
      </c>
      <c r="BK198" t="s">
        <v>431</v>
      </c>
      <c r="BL198" s="54" t="s">
        <v>431</v>
      </c>
      <c r="BN198" s="18"/>
      <c r="BO198" s="18" t="s">
        <v>144</v>
      </c>
      <c r="BP198" t="s">
        <v>431</v>
      </c>
      <c r="BQ198" s="54" t="s">
        <v>431</v>
      </c>
      <c r="BR198" s="25">
        <v>33.494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1</v>
      </c>
      <c r="BY198">
        <v>0</v>
      </c>
      <c r="BZ198" s="18">
        <v>0</v>
      </c>
      <c r="CA198">
        <v>0</v>
      </c>
      <c r="CB198">
        <v>0</v>
      </c>
      <c r="CC198">
        <v>1</v>
      </c>
      <c r="CD198" s="18">
        <v>0</v>
      </c>
      <c r="CE198">
        <v>0</v>
      </c>
      <c r="CF198">
        <v>0</v>
      </c>
      <c r="CG198">
        <v>0</v>
      </c>
      <c r="CH198">
        <v>0</v>
      </c>
      <c r="CI198" s="18">
        <v>0</v>
      </c>
      <c r="CJ198">
        <v>0</v>
      </c>
      <c r="CK198">
        <v>0</v>
      </c>
      <c r="CL198">
        <v>1</v>
      </c>
      <c r="CM198">
        <v>1</v>
      </c>
      <c r="CN198">
        <v>0</v>
      </c>
      <c r="CO198">
        <v>0</v>
      </c>
      <c r="CP198">
        <v>1</v>
      </c>
      <c r="CQ198">
        <v>0</v>
      </c>
      <c r="CR198">
        <v>0</v>
      </c>
      <c r="CS198">
        <v>1</v>
      </c>
      <c r="CT198" s="18">
        <v>1</v>
      </c>
      <c r="CZ198" s="43" t="s">
        <v>397</v>
      </c>
    </row>
    <row r="199" spans="1:104" x14ac:dyDescent="0.25">
      <c r="A199">
        <v>198</v>
      </c>
      <c r="B199">
        <v>16</v>
      </c>
      <c r="C199" s="25" t="s">
        <v>506</v>
      </c>
      <c r="D199" s="12">
        <v>12.2</v>
      </c>
      <c r="E199" s="14">
        <v>0.19341463414634147</v>
      </c>
      <c r="F199" s="7">
        <v>63.076923076923073</v>
      </c>
      <c r="G199" s="7">
        <f t="shared" si="159"/>
        <v>12.006585365853658</v>
      </c>
      <c r="H199" s="16">
        <f t="shared" si="160"/>
        <v>12.393414634146341</v>
      </c>
      <c r="I199" s="11">
        <f>IFERROR(F199/SQRT(F199^2+W199), "X")</f>
        <v>0.19572435976928337</v>
      </c>
      <c r="J199" s="39">
        <f>IFERROR(SQRT((1-I199^2)/W199), "X")</f>
        <v>3.1029471670740048E-3</v>
      </c>
      <c r="K199" s="39">
        <f t="shared" si="161"/>
        <v>322.27425932713282</v>
      </c>
      <c r="L199" s="39">
        <f t="shared" si="162"/>
        <v>0.19262141260220936</v>
      </c>
      <c r="M199" s="39">
        <f t="shared" si="163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51"/>
        <v>99882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1">
        <v>0</v>
      </c>
      <c r="AJ199" s="9">
        <v>1</v>
      </c>
      <c r="AK199" s="9">
        <v>0</v>
      </c>
      <c r="AL199" s="31">
        <v>0</v>
      </c>
      <c r="AM199" s="21">
        <v>2005</v>
      </c>
      <c r="AN199" s="23"/>
      <c r="AO199" s="39">
        <v>0.32600000000000001</v>
      </c>
      <c r="AP199" s="39">
        <v>0.127</v>
      </c>
      <c r="AQ199" s="39">
        <v>0.36099999999999999</v>
      </c>
      <c r="AR199" s="59">
        <f t="shared" si="164"/>
        <v>0.18599999999999994</v>
      </c>
      <c r="AS199" s="39" t="s">
        <v>431</v>
      </c>
      <c r="AT199" s="59" t="s">
        <v>431</v>
      </c>
      <c r="AU199" s="57" t="s">
        <v>431</v>
      </c>
      <c r="AV199" s="18" t="s">
        <v>431</v>
      </c>
      <c r="AW199">
        <v>0.504</v>
      </c>
      <c r="AX199" s="54">
        <f t="shared" si="157"/>
        <v>0.496</v>
      </c>
      <c r="AY199" t="s">
        <v>431</v>
      </c>
      <c r="AZ199" s="54" t="s">
        <v>431</v>
      </c>
      <c r="BB199" s="18"/>
      <c r="BC199">
        <v>0.32100000000000001</v>
      </c>
      <c r="BD199" s="18">
        <f t="shared" si="158"/>
        <v>0.67900000000000005</v>
      </c>
      <c r="BE199" s="18" t="s">
        <v>144</v>
      </c>
      <c r="BF199" t="s">
        <v>431</v>
      </c>
      <c r="BG199" s="54" t="s">
        <v>431</v>
      </c>
      <c r="BI199" s="18"/>
      <c r="BJ199" s="18" t="s">
        <v>144</v>
      </c>
      <c r="BK199" t="s">
        <v>431</v>
      </c>
      <c r="BL199" s="54" t="s">
        <v>431</v>
      </c>
      <c r="BN199" s="18"/>
      <c r="BO199" s="18" t="s">
        <v>144</v>
      </c>
      <c r="BP199" t="s">
        <v>431</v>
      </c>
      <c r="BQ199" s="54" t="s">
        <v>431</v>
      </c>
      <c r="BR199" s="25">
        <v>33.494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1</v>
      </c>
      <c r="BY199">
        <v>0</v>
      </c>
      <c r="BZ199" s="18">
        <v>0</v>
      </c>
      <c r="CA199">
        <v>0</v>
      </c>
      <c r="CB199">
        <v>0</v>
      </c>
      <c r="CC199">
        <v>1</v>
      </c>
      <c r="CD199" s="18">
        <v>0</v>
      </c>
      <c r="CE199">
        <v>0</v>
      </c>
      <c r="CF199">
        <v>0</v>
      </c>
      <c r="CG199">
        <v>0</v>
      </c>
      <c r="CH199">
        <v>0</v>
      </c>
      <c r="CI199" s="18">
        <v>0</v>
      </c>
      <c r="CJ199">
        <v>0</v>
      </c>
      <c r="CK199">
        <v>0</v>
      </c>
      <c r="CL199">
        <v>1</v>
      </c>
      <c r="CM199">
        <v>1</v>
      </c>
      <c r="CN199">
        <v>0</v>
      </c>
      <c r="CO199">
        <v>0</v>
      </c>
      <c r="CP199">
        <v>1</v>
      </c>
      <c r="CQ199">
        <v>0</v>
      </c>
      <c r="CR199">
        <v>0</v>
      </c>
      <c r="CS199">
        <v>1</v>
      </c>
      <c r="CT199" s="18">
        <v>1</v>
      </c>
      <c r="CZ199" s="43" t="s">
        <v>397</v>
      </c>
    </row>
    <row r="200" spans="1:104" x14ac:dyDescent="0.25">
      <c r="A200">
        <v>199</v>
      </c>
      <c r="B200">
        <v>16</v>
      </c>
      <c r="C200" s="25" t="s">
        <v>506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59"/>
        <v>15.707510288065848</v>
      </c>
      <c r="H200" s="16">
        <f t="shared" si="160"/>
        <v>16.025823045267494</v>
      </c>
      <c r="I200" s="11">
        <f>IFERROR(F200/SQRT(F200^2+W200), "X")</f>
        <v>0.30082908983803991</v>
      </c>
      <c r="J200" s="39">
        <f>IFERROR(SQRT((1-I200^2)/W200), "X")</f>
        <v>3.0175757468321905E-3</v>
      </c>
      <c r="K200" s="39">
        <f t="shared" si="161"/>
        <v>331.39184693202355</v>
      </c>
      <c r="L200" s="39">
        <f t="shared" si="162"/>
        <v>0.29781151409120771</v>
      </c>
      <c r="M200" s="39">
        <f t="shared" si="163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51"/>
        <v>99882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1">
        <v>0</v>
      </c>
      <c r="AJ200" s="9">
        <v>1</v>
      </c>
      <c r="AK200" s="9">
        <v>0</v>
      </c>
      <c r="AL200" s="31">
        <v>0</v>
      </c>
      <c r="AM200" s="21">
        <v>2005</v>
      </c>
      <c r="AN200" s="23"/>
      <c r="AO200" s="39">
        <v>0.32600000000000001</v>
      </c>
      <c r="AP200" s="39">
        <v>0.127</v>
      </c>
      <c r="AQ200" s="39">
        <v>0.36099999999999999</v>
      </c>
      <c r="AR200" s="59">
        <f t="shared" si="164"/>
        <v>0.18599999999999994</v>
      </c>
      <c r="AS200" s="39" t="s">
        <v>431</v>
      </c>
      <c r="AT200" s="59" t="s">
        <v>431</v>
      </c>
      <c r="AU200" s="57" t="s">
        <v>431</v>
      </c>
      <c r="AV200" s="18" t="s">
        <v>431</v>
      </c>
      <c r="AW200">
        <v>0.504</v>
      </c>
      <c r="AX200" s="54">
        <f t="shared" si="157"/>
        <v>0.496</v>
      </c>
      <c r="AY200" t="s">
        <v>431</v>
      </c>
      <c r="AZ200" s="54" t="s">
        <v>431</v>
      </c>
      <c r="BB200" s="18"/>
      <c r="BC200">
        <v>0.32100000000000001</v>
      </c>
      <c r="BD200" s="18">
        <f t="shared" si="158"/>
        <v>0.67900000000000005</v>
      </c>
      <c r="BE200" s="18" t="s">
        <v>144</v>
      </c>
      <c r="BF200" t="s">
        <v>431</v>
      </c>
      <c r="BG200" s="54" t="s">
        <v>431</v>
      </c>
      <c r="BI200" s="18"/>
      <c r="BJ200" s="18" t="s">
        <v>144</v>
      </c>
      <c r="BK200" t="s">
        <v>431</v>
      </c>
      <c r="BL200" s="54" t="s">
        <v>431</v>
      </c>
      <c r="BN200" s="18"/>
      <c r="BO200" s="18" t="s">
        <v>144</v>
      </c>
      <c r="BP200" t="s">
        <v>431</v>
      </c>
      <c r="BQ200" s="54" t="s">
        <v>431</v>
      </c>
      <c r="BR200" s="25">
        <v>33.494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1</v>
      </c>
      <c r="BY200">
        <v>0</v>
      </c>
      <c r="BZ200" s="18">
        <v>0</v>
      </c>
      <c r="CA200">
        <v>0</v>
      </c>
      <c r="CB200">
        <v>0</v>
      </c>
      <c r="CC200">
        <v>1</v>
      </c>
      <c r="CD200" s="18">
        <v>0</v>
      </c>
      <c r="CE200">
        <v>0</v>
      </c>
      <c r="CF200">
        <v>0</v>
      </c>
      <c r="CG200">
        <v>0</v>
      </c>
      <c r="CH200">
        <v>0</v>
      </c>
      <c r="CI200" s="18">
        <v>0</v>
      </c>
      <c r="CJ200">
        <v>0</v>
      </c>
      <c r="CK200">
        <v>0</v>
      </c>
      <c r="CL200">
        <v>1</v>
      </c>
      <c r="CM200">
        <v>1</v>
      </c>
      <c r="CN200">
        <v>0</v>
      </c>
      <c r="CO200">
        <v>0</v>
      </c>
      <c r="CP200">
        <v>1</v>
      </c>
      <c r="CQ200">
        <v>0</v>
      </c>
      <c r="CR200">
        <v>0</v>
      </c>
      <c r="CS200">
        <v>1</v>
      </c>
      <c r="CT200" s="18">
        <v>1</v>
      </c>
      <c r="CZ200" s="43" t="s">
        <v>397</v>
      </c>
    </row>
    <row r="201" spans="1:104" x14ac:dyDescent="0.25">
      <c r="A201">
        <v>200</v>
      </c>
      <c r="B201">
        <v>16</v>
      </c>
      <c r="C201" s="25" t="s">
        <v>506</v>
      </c>
      <c r="D201" s="12">
        <v>4.6333333333333337</v>
      </c>
      <c r="E201" s="14">
        <v>0.33333333333333337</v>
      </c>
      <c r="F201" s="7">
        <v>13.9</v>
      </c>
      <c r="G201" s="7">
        <f t="shared" si="159"/>
        <v>4.3000000000000007</v>
      </c>
      <c r="H201" s="16">
        <f t="shared" si="160"/>
        <v>4.9666666666666668</v>
      </c>
      <c r="I201" s="11">
        <f>IFERROR(F201/SQRT(F201^2+W201), "X")</f>
        <v>5.7463430514540191E-2</v>
      </c>
      <c r="J201" s="39">
        <f>IFERROR(SQRT((1-I201^2)/W201), "X")</f>
        <v>4.1340597492474955E-3</v>
      </c>
      <c r="K201" s="39">
        <f t="shared" si="161"/>
        <v>241.89297220051682</v>
      </c>
      <c r="L201" s="39">
        <f t="shared" si="162"/>
        <v>5.3329370765292698E-2</v>
      </c>
      <c r="M201" s="39">
        <f t="shared" si="163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51"/>
        <v>58319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1">
        <v>0</v>
      </c>
      <c r="AJ201" s="9">
        <v>1</v>
      </c>
      <c r="AK201" s="9">
        <v>0</v>
      </c>
      <c r="AL201" s="31">
        <v>0</v>
      </c>
      <c r="AM201" s="21">
        <v>2005</v>
      </c>
      <c r="AN201" s="23"/>
      <c r="AO201" s="39">
        <v>0.32600000000000001</v>
      </c>
      <c r="AP201" s="39">
        <v>0.127</v>
      </c>
      <c r="AQ201" s="39">
        <v>0.36099999999999999</v>
      </c>
      <c r="AR201" s="59">
        <f t="shared" si="164"/>
        <v>0.18599999999999994</v>
      </c>
      <c r="AS201" s="39" t="s">
        <v>431</v>
      </c>
      <c r="AT201" s="59" t="s">
        <v>431</v>
      </c>
      <c r="AU201" s="57" t="s">
        <v>431</v>
      </c>
      <c r="AV201" s="18" t="s">
        <v>431</v>
      </c>
      <c r="AW201">
        <v>0.504</v>
      </c>
      <c r="AX201" s="54">
        <f t="shared" si="157"/>
        <v>0.496</v>
      </c>
      <c r="AY201" t="s">
        <v>431</v>
      </c>
      <c r="AZ201" s="54" t="s">
        <v>431</v>
      </c>
      <c r="BB201" s="18"/>
      <c r="BC201">
        <v>0.32100000000000001</v>
      </c>
      <c r="BD201" s="18">
        <f t="shared" si="158"/>
        <v>0.67900000000000005</v>
      </c>
      <c r="BE201" s="18" t="s">
        <v>144</v>
      </c>
      <c r="BF201" t="s">
        <v>431</v>
      </c>
      <c r="BG201" s="54" t="s">
        <v>431</v>
      </c>
      <c r="BI201" s="18"/>
      <c r="BJ201" s="18" t="s">
        <v>144</v>
      </c>
      <c r="BK201" t="s">
        <v>431</v>
      </c>
      <c r="BL201" s="54" t="s">
        <v>431</v>
      </c>
      <c r="BN201" s="18"/>
      <c r="BO201" s="18" t="s">
        <v>144</v>
      </c>
      <c r="BP201" t="s">
        <v>431</v>
      </c>
      <c r="BQ201" s="54" t="s">
        <v>431</v>
      </c>
      <c r="BR201" s="25">
        <v>33.494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1</v>
      </c>
      <c r="BY201">
        <v>0</v>
      </c>
      <c r="BZ201" s="18">
        <v>0</v>
      </c>
      <c r="CA201">
        <v>0</v>
      </c>
      <c r="CB201">
        <v>0</v>
      </c>
      <c r="CC201">
        <v>1</v>
      </c>
      <c r="CD201" s="18">
        <v>0</v>
      </c>
      <c r="CE201">
        <v>0</v>
      </c>
      <c r="CF201">
        <v>0</v>
      </c>
      <c r="CG201">
        <v>0</v>
      </c>
      <c r="CH201">
        <v>0</v>
      </c>
      <c r="CI201" s="18">
        <v>0</v>
      </c>
      <c r="CJ201">
        <v>0</v>
      </c>
      <c r="CK201">
        <v>0</v>
      </c>
      <c r="CL201">
        <v>1</v>
      </c>
      <c r="CM201">
        <v>1</v>
      </c>
      <c r="CN201">
        <v>0</v>
      </c>
      <c r="CO201">
        <v>0</v>
      </c>
      <c r="CP201">
        <v>1</v>
      </c>
      <c r="CQ201">
        <v>0</v>
      </c>
      <c r="CR201">
        <v>0</v>
      </c>
      <c r="CS201">
        <v>0</v>
      </c>
      <c r="CT201" s="18">
        <v>1</v>
      </c>
      <c r="CZ201" s="43" t="s">
        <v>397</v>
      </c>
    </row>
    <row r="202" spans="1:104" x14ac:dyDescent="0.25">
      <c r="A202">
        <v>201</v>
      </c>
      <c r="B202">
        <v>16</v>
      </c>
      <c r="C202" s="25" t="s">
        <v>506</v>
      </c>
      <c r="D202" s="12">
        <v>5.8</v>
      </c>
      <c r="E202" s="14">
        <v>0.20383386581469645</v>
      </c>
      <c r="F202" s="7">
        <v>28.454545454545457</v>
      </c>
      <c r="G202" s="7">
        <f t="shared" si="159"/>
        <v>5.5961661341853031</v>
      </c>
      <c r="H202" s="16">
        <f t="shared" si="160"/>
        <v>6.0038338658146966</v>
      </c>
      <c r="I202" s="11">
        <f>IFERROR(F202/SQRT(F202^2+W202), "X")</f>
        <v>0.11701798882572799</v>
      </c>
      <c r="J202" s="39">
        <f>IFERROR(SQRT((1-I202^2)/W202), "X")</f>
        <v>4.1124532814153601E-3</v>
      </c>
      <c r="K202" s="39">
        <f t="shared" si="161"/>
        <v>243.16385660090359</v>
      </c>
      <c r="L202" s="39">
        <f t="shared" si="162"/>
        <v>0.11290553554431262</v>
      </c>
      <c r="M202" s="39">
        <f t="shared" si="163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51"/>
        <v>58319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1">
        <v>0</v>
      </c>
      <c r="AJ202" s="9">
        <v>1</v>
      </c>
      <c r="AK202" s="9">
        <v>0</v>
      </c>
      <c r="AL202" s="31">
        <v>0</v>
      </c>
      <c r="AM202" s="21">
        <v>2005</v>
      </c>
      <c r="AN202" s="23"/>
      <c r="AO202" s="39">
        <v>0.32600000000000001</v>
      </c>
      <c r="AP202" s="39">
        <v>0.127</v>
      </c>
      <c r="AQ202" s="39">
        <v>0.36099999999999999</v>
      </c>
      <c r="AR202" s="59">
        <f t="shared" si="164"/>
        <v>0.18599999999999994</v>
      </c>
      <c r="AS202" s="39" t="s">
        <v>431</v>
      </c>
      <c r="AT202" s="59" t="s">
        <v>431</v>
      </c>
      <c r="AU202" s="57" t="s">
        <v>431</v>
      </c>
      <c r="AV202" s="18" t="s">
        <v>431</v>
      </c>
      <c r="AW202">
        <v>0.504</v>
      </c>
      <c r="AX202" s="54">
        <f t="shared" si="157"/>
        <v>0.496</v>
      </c>
      <c r="AY202" t="s">
        <v>431</v>
      </c>
      <c r="AZ202" s="54" t="s">
        <v>431</v>
      </c>
      <c r="BB202" s="18"/>
      <c r="BC202">
        <v>0.32100000000000001</v>
      </c>
      <c r="BD202" s="18">
        <f t="shared" si="158"/>
        <v>0.67900000000000005</v>
      </c>
      <c r="BE202" s="18" t="s">
        <v>144</v>
      </c>
      <c r="BF202" t="s">
        <v>431</v>
      </c>
      <c r="BG202" s="54" t="s">
        <v>431</v>
      </c>
      <c r="BI202" s="18"/>
      <c r="BJ202" s="18" t="s">
        <v>144</v>
      </c>
      <c r="BK202" t="s">
        <v>431</v>
      </c>
      <c r="BL202" s="54" t="s">
        <v>431</v>
      </c>
      <c r="BN202" s="18"/>
      <c r="BO202" s="18" t="s">
        <v>144</v>
      </c>
      <c r="BP202" t="s">
        <v>431</v>
      </c>
      <c r="BQ202" s="54" t="s">
        <v>431</v>
      </c>
      <c r="BR202" s="25">
        <v>33.494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1</v>
      </c>
      <c r="BY202">
        <v>0</v>
      </c>
      <c r="BZ202" s="18">
        <v>0</v>
      </c>
      <c r="CA202">
        <v>0</v>
      </c>
      <c r="CB202">
        <v>0</v>
      </c>
      <c r="CC202">
        <v>1</v>
      </c>
      <c r="CD202" s="18">
        <v>0</v>
      </c>
      <c r="CE202">
        <v>0</v>
      </c>
      <c r="CF202">
        <v>0</v>
      </c>
      <c r="CG202">
        <v>0</v>
      </c>
      <c r="CH202">
        <v>0</v>
      </c>
      <c r="CI202" s="18">
        <v>0</v>
      </c>
      <c r="CJ202">
        <v>0</v>
      </c>
      <c r="CK202">
        <v>0</v>
      </c>
      <c r="CL202">
        <v>1</v>
      </c>
      <c r="CM202">
        <v>1</v>
      </c>
      <c r="CN202">
        <v>0</v>
      </c>
      <c r="CO202">
        <v>0</v>
      </c>
      <c r="CP202">
        <v>1</v>
      </c>
      <c r="CQ202">
        <v>0</v>
      </c>
      <c r="CR202">
        <v>0</v>
      </c>
      <c r="CS202">
        <v>0</v>
      </c>
      <c r="CT202" s="18">
        <v>1</v>
      </c>
      <c r="CZ202" s="43" t="s">
        <v>397</v>
      </c>
    </row>
    <row r="203" spans="1:104" x14ac:dyDescent="0.25">
      <c r="A203">
        <v>202</v>
      </c>
      <c r="B203">
        <v>16</v>
      </c>
      <c r="C203" s="25" t="s">
        <v>506</v>
      </c>
      <c r="D203" s="12">
        <v>10.3</v>
      </c>
      <c r="E203" s="14">
        <v>0.23815028901734106</v>
      </c>
      <c r="F203" s="7">
        <v>43.25</v>
      </c>
      <c r="G203" s="7">
        <f t="shared" si="159"/>
        <v>10.06184971098266</v>
      </c>
      <c r="H203" s="16">
        <f t="shared" si="160"/>
        <v>10.538150289017342</v>
      </c>
      <c r="I203" s="11">
        <f>IFERROR(F203/SQRT(F203^2+W203), "X")</f>
        <v>0.17628912351109532</v>
      </c>
      <c r="J203" s="39">
        <f>IFERROR(SQRT((1-I203^2)/W203), "X")</f>
        <v>4.0760490985224359E-3</v>
      </c>
      <c r="K203" s="39">
        <f t="shared" si="161"/>
        <v>245.33561196858474</v>
      </c>
      <c r="L203" s="39">
        <f t="shared" si="162"/>
        <v>0.17221307441257289</v>
      </c>
      <c r="M203" s="39">
        <f t="shared" si="163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51"/>
        <v>58319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1">
        <v>0</v>
      </c>
      <c r="AJ203" s="9">
        <v>1</v>
      </c>
      <c r="AK203" s="9">
        <v>0</v>
      </c>
      <c r="AL203" s="31">
        <v>0</v>
      </c>
      <c r="AM203" s="21">
        <v>2005</v>
      </c>
      <c r="AN203" s="23"/>
      <c r="AO203" s="39">
        <v>0.32600000000000001</v>
      </c>
      <c r="AP203" s="39">
        <v>0.127</v>
      </c>
      <c r="AQ203" s="39">
        <v>0.36099999999999999</v>
      </c>
      <c r="AR203" s="59">
        <f t="shared" si="164"/>
        <v>0.18599999999999994</v>
      </c>
      <c r="AS203" s="39" t="s">
        <v>431</v>
      </c>
      <c r="AT203" s="59" t="s">
        <v>431</v>
      </c>
      <c r="AU203" s="57" t="s">
        <v>431</v>
      </c>
      <c r="AV203" s="18" t="s">
        <v>431</v>
      </c>
      <c r="AW203">
        <v>0.504</v>
      </c>
      <c r="AX203" s="54">
        <f t="shared" si="157"/>
        <v>0.496</v>
      </c>
      <c r="AY203" t="s">
        <v>431</v>
      </c>
      <c r="AZ203" s="54" t="s">
        <v>431</v>
      </c>
      <c r="BB203" s="18"/>
      <c r="BC203">
        <v>0.32100000000000001</v>
      </c>
      <c r="BD203" s="18">
        <f t="shared" si="158"/>
        <v>0.67900000000000005</v>
      </c>
      <c r="BE203" s="18" t="s">
        <v>144</v>
      </c>
      <c r="BF203" t="s">
        <v>431</v>
      </c>
      <c r="BG203" s="54" t="s">
        <v>431</v>
      </c>
      <c r="BI203" s="18"/>
      <c r="BJ203" s="18" t="s">
        <v>144</v>
      </c>
      <c r="BK203" t="s">
        <v>431</v>
      </c>
      <c r="BL203" s="54" t="s">
        <v>431</v>
      </c>
      <c r="BN203" s="18"/>
      <c r="BO203" s="18" t="s">
        <v>144</v>
      </c>
      <c r="BP203" t="s">
        <v>431</v>
      </c>
      <c r="BQ203" s="54" t="s">
        <v>431</v>
      </c>
      <c r="BR203" s="25">
        <v>33.494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1</v>
      </c>
      <c r="BY203">
        <v>0</v>
      </c>
      <c r="BZ203" s="18">
        <v>0</v>
      </c>
      <c r="CA203">
        <v>0</v>
      </c>
      <c r="CB203">
        <v>0</v>
      </c>
      <c r="CC203">
        <v>1</v>
      </c>
      <c r="CD203" s="18">
        <v>0</v>
      </c>
      <c r="CE203">
        <v>0</v>
      </c>
      <c r="CF203">
        <v>0</v>
      </c>
      <c r="CG203">
        <v>0</v>
      </c>
      <c r="CH203">
        <v>0</v>
      </c>
      <c r="CI203" s="18">
        <v>0</v>
      </c>
      <c r="CJ203">
        <v>0</v>
      </c>
      <c r="CK203">
        <v>0</v>
      </c>
      <c r="CL203">
        <v>1</v>
      </c>
      <c r="CM203">
        <v>1</v>
      </c>
      <c r="CN203">
        <v>0</v>
      </c>
      <c r="CO203">
        <v>0</v>
      </c>
      <c r="CP203">
        <v>1</v>
      </c>
      <c r="CQ203">
        <v>0</v>
      </c>
      <c r="CR203">
        <v>0</v>
      </c>
      <c r="CS203">
        <v>0</v>
      </c>
      <c r="CT203" s="18">
        <v>1</v>
      </c>
      <c r="CZ203" s="43" t="s">
        <v>397</v>
      </c>
    </row>
    <row r="204" spans="1:104" x14ac:dyDescent="0.25">
      <c r="A204">
        <v>203</v>
      </c>
      <c r="B204">
        <v>16</v>
      </c>
      <c r="C204" s="25" t="s">
        <v>506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59"/>
        <v>9.3704641350210949</v>
      </c>
      <c r="H204" s="16">
        <f t="shared" si="160"/>
        <v>9.8295358649789009</v>
      </c>
      <c r="I204" s="11">
        <f>IFERROR(F204/SQRT(F204^2+W204), "X")</f>
        <v>0.17064687625203045</v>
      </c>
      <c r="J204" s="39">
        <f>IFERROR(SQRT((1-I204^2)/W204), "X")</f>
        <v>4.080164411089336E-3</v>
      </c>
      <c r="K204" s="39">
        <f t="shared" si="161"/>
        <v>245.08816293827155</v>
      </c>
      <c r="L204" s="39">
        <f t="shared" si="162"/>
        <v>0.16656671184094113</v>
      </c>
      <c r="M204" s="39">
        <f t="shared" si="163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51"/>
        <v>58319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1">
        <v>0</v>
      </c>
      <c r="AJ204" s="9">
        <v>1</v>
      </c>
      <c r="AK204" s="9">
        <v>0</v>
      </c>
      <c r="AL204" s="31">
        <v>0</v>
      </c>
      <c r="AM204" s="21">
        <v>2005</v>
      </c>
      <c r="AN204" s="23"/>
      <c r="AO204" s="39">
        <v>0.32600000000000001</v>
      </c>
      <c r="AP204" s="39">
        <v>0.127</v>
      </c>
      <c r="AQ204" s="39">
        <v>0.36099999999999999</v>
      </c>
      <c r="AR204" s="59">
        <f t="shared" si="164"/>
        <v>0.18599999999999994</v>
      </c>
      <c r="AS204" s="39" t="s">
        <v>431</v>
      </c>
      <c r="AT204" s="59" t="s">
        <v>431</v>
      </c>
      <c r="AU204" s="57" t="s">
        <v>431</v>
      </c>
      <c r="AV204" s="18" t="s">
        <v>431</v>
      </c>
      <c r="AW204">
        <v>0.504</v>
      </c>
      <c r="AX204" s="54">
        <f t="shared" si="157"/>
        <v>0.496</v>
      </c>
      <c r="AY204" t="s">
        <v>431</v>
      </c>
      <c r="AZ204" s="54" t="s">
        <v>431</v>
      </c>
      <c r="BB204" s="18"/>
      <c r="BC204">
        <v>0.32100000000000001</v>
      </c>
      <c r="BD204" s="18">
        <f t="shared" si="158"/>
        <v>0.67900000000000005</v>
      </c>
      <c r="BE204" s="18" t="s">
        <v>144</v>
      </c>
      <c r="BF204" t="s">
        <v>431</v>
      </c>
      <c r="BG204" s="54" t="s">
        <v>431</v>
      </c>
      <c r="BI204" s="18"/>
      <c r="BJ204" s="18" t="s">
        <v>144</v>
      </c>
      <c r="BK204" t="s">
        <v>431</v>
      </c>
      <c r="BL204" s="54" t="s">
        <v>431</v>
      </c>
      <c r="BN204" s="18"/>
      <c r="BO204" s="18" t="s">
        <v>144</v>
      </c>
      <c r="BP204" t="s">
        <v>431</v>
      </c>
      <c r="BQ204" s="54" t="s">
        <v>431</v>
      </c>
      <c r="BR204" s="25">
        <v>33.494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1</v>
      </c>
      <c r="BY204">
        <v>0</v>
      </c>
      <c r="BZ204" s="18">
        <v>0</v>
      </c>
      <c r="CA204">
        <v>0</v>
      </c>
      <c r="CB204">
        <v>0</v>
      </c>
      <c r="CC204">
        <v>1</v>
      </c>
      <c r="CD204" s="18">
        <v>0</v>
      </c>
      <c r="CE204">
        <v>0</v>
      </c>
      <c r="CF204">
        <v>0</v>
      </c>
      <c r="CG204">
        <v>0</v>
      </c>
      <c r="CH204">
        <v>0</v>
      </c>
      <c r="CI204" s="18">
        <v>0</v>
      </c>
      <c r="CJ204">
        <v>0</v>
      </c>
      <c r="CK204">
        <v>0</v>
      </c>
      <c r="CL204">
        <v>1</v>
      </c>
      <c r="CM204">
        <v>1</v>
      </c>
      <c r="CN204">
        <v>0</v>
      </c>
      <c r="CO204">
        <v>0</v>
      </c>
      <c r="CP204">
        <v>1</v>
      </c>
      <c r="CQ204">
        <v>0</v>
      </c>
      <c r="CR204">
        <v>0</v>
      </c>
      <c r="CS204">
        <v>0</v>
      </c>
      <c r="CT204" s="18">
        <v>1</v>
      </c>
      <c r="CZ204" s="43" t="s">
        <v>397</v>
      </c>
    </row>
    <row r="205" spans="1:104" x14ac:dyDescent="0.25">
      <c r="A205">
        <v>204</v>
      </c>
      <c r="B205">
        <v>16</v>
      </c>
      <c r="C205" s="25" t="s">
        <v>506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59"/>
        <v>16.174003322259136</v>
      </c>
      <c r="H205" s="16">
        <f t="shared" si="160"/>
        <v>16.692663344407531</v>
      </c>
      <c r="I205" s="11">
        <f>IFERROR(F205/SQRT(F205^2+W205), "X")</f>
        <v>0.25380983573220656</v>
      </c>
      <c r="J205" s="39">
        <f>IFERROR(SQRT((1-I205^2)/W205), "X")</f>
        <v>4.0053047167042562E-3</v>
      </c>
      <c r="K205" s="39">
        <f t="shared" si="161"/>
        <v>249.66889431145322</v>
      </c>
      <c r="L205" s="39">
        <f t="shared" si="162"/>
        <v>0.24980453101550229</v>
      </c>
      <c r="M205" s="39">
        <f t="shared" si="163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51"/>
        <v>58319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1">
        <v>0</v>
      </c>
      <c r="AJ205" s="9">
        <v>1</v>
      </c>
      <c r="AK205" s="9">
        <v>0</v>
      </c>
      <c r="AL205" s="31">
        <v>0</v>
      </c>
      <c r="AM205" s="21">
        <v>2005</v>
      </c>
      <c r="AN205" s="23"/>
      <c r="AO205" s="39">
        <v>0.32600000000000001</v>
      </c>
      <c r="AP205" s="39">
        <v>0.127</v>
      </c>
      <c r="AQ205" s="39">
        <v>0.36099999999999999</v>
      </c>
      <c r="AR205" s="59">
        <f t="shared" si="164"/>
        <v>0.18599999999999994</v>
      </c>
      <c r="AS205" s="39" t="s">
        <v>431</v>
      </c>
      <c r="AT205" s="59" t="s">
        <v>431</v>
      </c>
      <c r="AU205" s="57" t="s">
        <v>431</v>
      </c>
      <c r="AV205" s="18" t="s">
        <v>431</v>
      </c>
      <c r="AW205">
        <v>0.504</v>
      </c>
      <c r="AX205" s="54">
        <f t="shared" si="157"/>
        <v>0.496</v>
      </c>
      <c r="AY205" t="s">
        <v>431</v>
      </c>
      <c r="AZ205" s="54" t="s">
        <v>431</v>
      </c>
      <c r="BB205" s="18"/>
      <c r="BC205">
        <v>0.32100000000000001</v>
      </c>
      <c r="BD205" s="18">
        <f t="shared" si="158"/>
        <v>0.67900000000000005</v>
      </c>
      <c r="BE205" s="18" t="s">
        <v>144</v>
      </c>
      <c r="BF205" t="s">
        <v>431</v>
      </c>
      <c r="BG205" s="54" t="s">
        <v>431</v>
      </c>
      <c r="BI205" s="18"/>
      <c r="BJ205" s="18" t="s">
        <v>144</v>
      </c>
      <c r="BK205" t="s">
        <v>431</v>
      </c>
      <c r="BL205" s="54" t="s">
        <v>431</v>
      </c>
      <c r="BN205" s="18"/>
      <c r="BO205" s="18" t="s">
        <v>144</v>
      </c>
      <c r="BP205" t="s">
        <v>431</v>
      </c>
      <c r="BQ205" s="54" t="s">
        <v>431</v>
      </c>
      <c r="BR205" s="25">
        <v>33.494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1</v>
      </c>
      <c r="BY205">
        <v>0</v>
      </c>
      <c r="BZ205" s="18">
        <v>0</v>
      </c>
      <c r="CA205">
        <v>0</v>
      </c>
      <c r="CB205">
        <v>0</v>
      </c>
      <c r="CC205">
        <v>1</v>
      </c>
      <c r="CD205" s="18">
        <v>0</v>
      </c>
      <c r="CE205">
        <v>0</v>
      </c>
      <c r="CF205">
        <v>0</v>
      </c>
      <c r="CG205">
        <v>0</v>
      </c>
      <c r="CH205">
        <v>0</v>
      </c>
      <c r="CI205" s="18">
        <v>0</v>
      </c>
      <c r="CJ205">
        <v>0</v>
      </c>
      <c r="CK205">
        <v>0</v>
      </c>
      <c r="CL205">
        <v>1</v>
      </c>
      <c r="CM205">
        <v>1</v>
      </c>
      <c r="CN205">
        <v>0</v>
      </c>
      <c r="CO205">
        <v>0</v>
      </c>
      <c r="CP205">
        <v>1</v>
      </c>
      <c r="CQ205">
        <v>0</v>
      </c>
      <c r="CR205">
        <v>0</v>
      </c>
      <c r="CS205">
        <v>0</v>
      </c>
      <c r="CT205" s="18">
        <v>1</v>
      </c>
      <c r="CZ205" s="43" t="s">
        <v>397</v>
      </c>
    </row>
    <row r="206" spans="1:104" x14ac:dyDescent="0.25">
      <c r="A206">
        <v>205</v>
      </c>
      <c r="B206">
        <v>16</v>
      </c>
      <c r="C206" s="25" t="s">
        <v>506</v>
      </c>
      <c r="D206" s="12">
        <v>6.6000000000000005</v>
      </c>
      <c r="E206" s="14">
        <v>0.66666666666666674</v>
      </c>
      <c r="F206" s="7">
        <v>9.9</v>
      </c>
      <c r="G206" s="7">
        <f t="shared" si="159"/>
        <v>5.9333333333333336</v>
      </c>
      <c r="H206" s="16">
        <f t="shared" si="160"/>
        <v>7.2666666666666675</v>
      </c>
      <c r="I206" s="11">
        <f>IFERROR(F206/SQRT(F206^2+W206), "X")</f>
        <v>4.8512505975795248E-2</v>
      </c>
      <c r="J206" s="39">
        <f>IFERROR(SQRT((1-I206^2)/W206), "X")</f>
        <v>4.9002531288682072E-3</v>
      </c>
      <c r="K206" s="39">
        <f t="shared" si="161"/>
        <v>204.0710905542478</v>
      </c>
      <c r="L206" s="39">
        <f t="shared" si="162"/>
        <v>4.361225284692704E-2</v>
      </c>
      <c r="M206" s="39">
        <f t="shared" si="163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51"/>
        <v>41547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1">
        <v>0</v>
      </c>
      <c r="AJ206" s="9">
        <v>1</v>
      </c>
      <c r="AK206" s="9">
        <v>0</v>
      </c>
      <c r="AL206" s="31">
        <v>0</v>
      </c>
      <c r="AM206" s="21">
        <v>2005</v>
      </c>
      <c r="AN206" s="23"/>
      <c r="AO206" s="39">
        <v>0.32600000000000001</v>
      </c>
      <c r="AP206" s="39">
        <v>0.127</v>
      </c>
      <c r="AQ206" s="39">
        <v>0.36099999999999999</v>
      </c>
      <c r="AR206" s="59">
        <f t="shared" si="164"/>
        <v>0.18599999999999994</v>
      </c>
      <c r="AS206" s="39" t="s">
        <v>431</v>
      </c>
      <c r="AT206" s="59" t="s">
        <v>431</v>
      </c>
      <c r="AU206" s="57" t="s">
        <v>431</v>
      </c>
      <c r="AV206" s="18" t="s">
        <v>431</v>
      </c>
      <c r="AW206">
        <v>0.504</v>
      </c>
      <c r="AX206" s="54">
        <f t="shared" si="157"/>
        <v>0.496</v>
      </c>
      <c r="AY206" t="s">
        <v>431</v>
      </c>
      <c r="AZ206" s="54" t="s">
        <v>431</v>
      </c>
      <c r="BB206" s="18"/>
      <c r="BC206">
        <v>0.32100000000000001</v>
      </c>
      <c r="BD206" s="18">
        <f t="shared" si="158"/>
        <v>0.67900000000000005</v>
      </c>
      <c r="BE206" s="18" t="s">
        <v>144</v>
      </c>
      <c r="BF206" t="s">
        <v>431</v>
      </c>
      <c r="BG206" s="54" t="s">
        <v>431</v>
      </c>
      <c r="BI206" s="18"/>
      <c r="BJ206" s="18" t="s">
        <v>144</v>
      </c>
      <c r="BK206" t="s">
        <v>431</v>
      </c>
      <c r="BL206" s="54" t="s">
        <v>431</v>
      </c>
      <c r="BN206" s="18"/>
      <c r="BO206" s="18" t="s">
        <v>144</v>
      </c>
      <c r="BP206" t="s">
        <v>431</v>
      </c>
      <c r="BQ206" s="54" t="s">
        <v>431</v>
      </c>
      <c r="BR206" s="25">
        <v>33.494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1</v>
      </c>
      <c r="BY206">
        <v>0</v>
      </c>
      <c r="BZ206" s="18">
        <v>0</v>
      </c>
      <c r="CA206">
        <v>0</v>
      </c>
      <c r="CB206">
        <v>0</v>
      </c>
      <c r="CC206">
        <v>1</v>
      </c>
      <c r="CD206" s="18">
        <v>0</v>
      </c>
      <c r="CE206">
        <v>0</v>
      </c>
      <c r="CF206">
        <v>0</v>
      </c>
      <c r="CG206">
        <v>0</v>
      </c>
      <c r="CH206">
        <v>0</v>
      </c>
      <c r="CI206" s="18">
        <v>0</v>
      </c>
      <c r="CJ206">
        <v>0</v>
      </c>
      <c r="CK206">
        <v>0</v>
      </c>
      <c r="CL206">
        <v>1</v>
      </c>
      <c r="CM206">
        <v>1</v>
      </c>
      <c r="CN206">
        <v>0</v>
      </c>
      <c r="CO206">
        <v>0</v>
      </c>
      <c r="CP206">
        <v>1</v>
      </c>
      <c r="CQ206">
        <v>0</v>
      </c>
      <c r="CR206">
        <v>0</v>
      </c>
      <c r="CS206">
        <v>0</v>
      </c>
      <c r="CT206" s="18">
        <v>1</v>
      </c>
      <c r="CZ206" s="43" t="s">
        <v>397</v>
      </c>
    </row>
    <row r="207" spans="1:104" x14ac:dyDescent="0.25">
      <c r="A207">
        <v>206</v>
      </c>
      <c r="B207">
        <v>16</v>
      </c>
      <c r="C207" s="25" t="s">
        <v>506</v>
      </c>
      <c r="D207" s="12">
        <v>6.2</v>
      </c>
      <c r="E207" s="14">
        <v>0.30677083333333333</v>
      </c>
      <c r="F207" s="7">
        <v>20.210526315789476</v>
      </c>
      <c r="G207" s="7">
        <f t="shared" si="159"/>
        <v>5.893229166666667</v>
      </c>
      <c r="H207" s="16">
        <f t="shared" si="160"/>
        <v>6.5067708333333334</v>
      </c>
      <c r="I207" s="11">
        <f>IFERROR(F207/SQRT(F207^2+W207), "X")</f>
        <v>9.8669596470575938E-2</v>
      </c>
      <c r="J207" s="39">
        <f>IFERROR(SQRT((1-I207^2)/W207), "X")</f>
        <v>4.8820894087003713E-3</v>
      </c>
      <c r="K207" s="39">
        <f t="shared" si="161"/>
        <v>204.83033313931122</v>
      </c>
      <c r="L207" s="39">
        <f t="shared" si="162"/>
        <v>9.3787507061875566E-2</v>
      </c>
      <c r="M207" s="39">
        <f t="shared" si="163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51"/>
        <v>41547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1">
        <v>0</v>
      </c>
      <c r="AJ207" s="9">
        <v>1</v>
      </c>
      <c r="AK207" s="9">
        <v>0</v>
      </c>
      <c r="AL207" s="31">
        <v>0</v>
      </c>
      <c r="AM207" s="21">
        <v>2005</v>
      </c>
      <c r="AN207" s="23"/>
      <c r="AO207" s="39">
        <v>0.32600000000000001</v>
      </c>
      <c r="AP207" s="39">
        <v>0.127</v>
      </c>
      <c r="AQ207" s="39">
        <v>0.36099999999999999</v>
      </c>
      <c r="AR207" s="59">
        <f t="shared" si="164"/>
        <v>0.18599999999999994</v>
      </c>
      <c r="AS207" s="39" t="s">
        <v>431</v>
      </c>
      <c r="AT207" s="59" t="s">
        <v>431</v>
      </c>
      <c r="AU207" s="57" t="s">
        <v>431</v>
      </c>
      <c r="AV207" s="18" t="s">
        <v>431</v>
      </c>
      <c r="AW207">
        <v>0.504</v>
      </c>
      <c r="AX207" s="54">
        <f t="shared" si="157"/>
        <v>0.496</v>
      </c>
      <c r="AY207" t="s">
        <v>431</v>
      </c>
      <c r="AZ207" s="54" t="s">
        <v>431</v>
      </c>
      <c r="BB207" s="18"/>
      <c r="BC207">
        <v>0.32100000000000001</v>
      </c>
      <c r="BD207" s="18">
        <f t="shared" si="158"/>
        <v>0.67900000000000005</v>
      </c>
      <c r="BE207" s="18" t="s">
        <v>144</v>
      </c>
      <c r="BF207" t="s">
        <v>431</v>
      </c>
      <c r="BG207" s="54" t="s">
        <v>431</v>
      </c>
      <c r="BI207" s="18"/>
      <c r="BJ207" s="18" t="s">
        <v>144</v>
      </c>
      <c r="BK207" t="s">
        <v>431</v>
      </c>
      <c r="BL207" s="54" t="s">
        <v>431</v>
      </c>
      <c r="BN207" s="18"/>
      <c r="BO207" s="18" t="s">
        <v>144</v>
      </c>
      <c r="BP207" t="s">
        <v>431</v>
      </c>
      <c r="BQ207" s="54" t="s">
        <v>431</v>
      </c>
      <c r="BR207" s="25">
        <v>33.494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1</v>
      </c>
      <c r="BY207">
        <v>0</v>
      </c>
      <c r="BZ207" s="18">
        <v>0</v>
      </c>
      <c r="CA207">
        <v>0</v>
      </c>
      <c r="CB207">
        <v>0</v>
      </c>
      <c r="CC207">
        <v>1</v>
      </c>
      <c r="CD207" s="18">
        <v>0</v>
      </c>
      <c r="CE207">
        <v>0</v>
      </c>
      <c r="CF207">
        <v>0</v>
      </c>
      <c r="CG207">
        <v>0</v>
      </c>
      <c r="CH207">
        <v>0</v>
      </c>
      <c r="CI207" s="18">
        <v>0</v>
      </c>
      <c r="CJ207">
        <v>0</v>
      </c>
      <c r="CK207">
        <v>0</v>
      </c>
      <c r="CL207">
        <v>1</v>
      </c>
      <c r="CM207">
        <v>1</v>
      </c>
      <c r="CN207">
        <v>0</v>
      </c>
      <c r="CO207">
        <v>0</v>
      </c>
      <c r="CP207">
        <v>1</v>
      </c>
      <c r="CQ207">
        <v>0</v>
      </c>
      <c r="CR207">
        <v>0</v>
      </c>
      <c r="CS207">
        <v>0</v>
      </c>
      <c r="CT207" s="18">
        <v>1</v>
      </c>
      <c r="CZ207" s="43" t="s">
        <v>397</v>
      </c>
    </row>
    <row r="208" spans="1:104" x14ac:dyDescent="0.25">
      <c r="A208">
        <v>207</v>
      </c>
      <c r="B208">
        <v>16</v>
      </c>
      <c r="C208" s="25" t="s">
        <v>506</v>
      </c>
      <c r="D208" s="12">
        <v>12.75</v>
      </c>
      <c r="E208" s="14">
        <v>0.37910798122065725</v>
      </c>
      <c r="F208" s="7">
        <v>33.631578947368425</v>
      </c>
      <c r="G208" s="7">
        <f t="shared" si="159"/>
        <v>12.370892018779342</v>
      </c>
      <c r="H208" s="16">
        <f t="shared" si="160"/>
        <v>13.129107981220658</v>
      </c>
      <c r="I208" s="11">
        <f>IFERROR(F208/SQRT(F208^2+W208), "X")</f>
        <v>0.16279640298126369</v>
      </c>
      <c r="J208" s="39">
        <f>IFERROR(SQRT((1-I208^2)/W208), "X")</f>
        <v>4.8405816222910954E-3</v>
      </c>
      <c r="K208" s="39">
        <f t="shared" si="161"/>
        <v>206.5867447405401</v>
      </c>
      <c r="L208" s="39">
        <f t="shared" si="162"/>
        <v>0.1579558213589726</v>
      </c>
      <c r="M208" s="39">
        <f t="shared" si="163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51"/>
        <v>41547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1">
        <v>0</v>
      </c>
      <c r="AJ208" s="9">
        <v>1</v>
      </c>
      <c r="AK208" s="9">
        <v>0</v>
      </c>
      <c r="AL208" s="31">
        <v>0</v>
      </c>
      <c r="AM208" s="21">
        <v>2005</v>
      </c>
      <c r="AN208" s="23"/>
      <c r="AO208" s="39">
        <v>0.32600000000000001</v>
      </c>
      <c r="AP208" s="39">
        <v>0.127</v>
      </c>
      <c r="AQ208" s="39">
        <v>0.36099999999999999</v>
      </c>
      <c r="AR208" s="59">
        <f t="shared" si="164"/>
        <v>0.18599999999999994</v>
      </c>
      <c r="AS208" s="39" t="s">
        <v>431</v>
      </c>
      <c r="AT208" s="59" t="s">
        <v>431</v>
      </c>
      <c r="AU208" s="57" t="s">
        <v>431</v>
      </c>
      <c r="AV208" s="18" t="s">
        <v>431</v>
      </c>
      <c r="AW208">
        <v>0.504</v>
      </c>
      <c r="AX208" s="54">
        <f t="shared" si="157"/>
        <v>0.496</v>
      </c>
      <c r="AY208" t="s">
        <v>431</v>
      </c>
      <c r="AZ208" s="54" t="s">
        <v>431</v>
      </c>
      <c r="BB208" s="18"/>
      <c r="BC208">
        <v>0.32100000000000001</v>
      </c>
      <c r="BD208" s="18">
        <f t="shared" si="158"/>
        <v>0.67900000000000005</v>
      </c>
      <c r="BE208" s="18" t="s">
        <v>144</v>
      </c>
      <c r="BF208" t="s">
        <v>431</v>
      </c>
      <c r="BG208" s="54" t="s">
        <v>431</v>
      </c>
      <c r="BI208" s="18"/>
      <c r="BJ208" s="18" t="s">
        <v>144</v>
      </c>
      <c r="BK208" t="s">
        <v>431</v>
      </c>
      <c r="BL208" s="54" t="s">
        <v>431</v>
      </c>
      <c r="BN208" s="18"/>
      <c r="BO208" s="18" t="s">
        <v>144</v>
      </c>
      <c r="BP208" t="s">
        <v>431</v>
      </c>
      <c r="BQ208" s="54" t="s">
        <v>431</v>
      </c>
      <c r="BR208" s="25">
        <v>33.494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1</v>
      </c>
      <c r="BY208">
        <v>0</v>
      </c>
      <c r="BZ208" s="18">
        <v>0</v>
      </c>
      <c r="CA208">
        <v>0</v>
      </c>
      <c r="CB208">
        <v>0</v>
      </c>
      <c r="CC208">
        <v>1</v>
      </c>
      <c r="CD208" s="18">
        <v>0</v>
      </c>
      <c r="CE208">
        <v>0</v>
      </c>
      <c r="CF208">
        <v>0</v>
      </c>
      <c r="CG208">
        <v>0</v>
      </c>
      <c r="CH208">
        <v>0</v>
      </c>
      <c r="CI208" s="18">
        <v>0</v>
      </c>
      <c r="CJ208">
        <v>0</v>
      </c>
      <c r="CK208">
        <v>0</v>
      </c>
      <c r="CL208">
        <v>1</v>
      </c>
      <c r="CM208">
        <v>1</v>
      </c>
      <c r="CN208">
        <v>0</v>
      </c>
      <c r="CO208">
        <v>0</v>
      </c>
      <c r="CP208">
        <v>1</v>
      </c>
      <c r="CQ208">
        <v>0</v>
      </c>
      <c r="CR208">
        <v>0</v>
      </c>
      <c r="CS208">
        <v>0</v>
      </c>
      <c r="CT208" s="18">
        <v>1</v>
      </c>
      <c r="CZ208" s="43" t="s">
        <v>397</v>
      </c>
    </row>
    <row r="209" spans="1:104" x14ac:dyDescent="0.25">
      <c r="A209">
        <v>208</v>
      </c>
      <c r="B209">
        <v>16</v>
      </c>
      <c r="C209" s="25" t="s">
        <v>506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59"/>
        <v>14.288465665236053</v>
      </c>
      <c r="H209" s="16">
        <f t="shared" si="160"/>
        <v>15.011534334763951</v>
      </c>
      <c r="I209" s="11">
        <f>IFERROR(F209/SQRT(F209^2+W209), "X")</f>
        <v>0.19498510876513081</v>
      </c>
      <c r="J209" s="39">
        <f>IFERROR(SQRT((1-I209^2)/W209), "X")</f>
        <v>4.8118642721008669E-3</v>
      </c>
      <c r="K209" s="39">
        <f t="shared" si="161"/>
        <v>207.81966062467481</v>
      </c>
      <c r="L209" s="39">
        <f t="shared" si="162"/>
        <v>0.19017324449302994</v>
      </c>
      <c r="M209" s="39">
        <f t="shared" si="163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51"/>
        <v>41547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1">
        <v>0</v>
      </c>
      <c r="AJ209" s="9">
        <v>1</v>
      </c>
      <c r="AK209" s="9">
        <v>0</v>
      </c>
      <c r="AL209" s="31">
        <v>0</v>
      </c>
      <c r="AM209" s="21">
        <v>2005</v>
      </c>
      <c r="AN209" s="23"/>
      <c r="AO209" s="39">
        <v>0.32600000000000001</v>
      </c>
      <c r="AP209" s="39">
        <v>0.127</v>
      </c>
      <c r="AQ209" s="39">
        <v>0.36099999999999999</v>
      </c>
      <c r="AR209" s="59">
        <f t="shared" si="164"/>
        <v>0.18599999999999994</v>
      </c>
      <c r="AS209" s="39" t="s">
        <v>431</v>
      </c>
      <c r="AT209" s="59" t="s">
        <v>431</v>
      </c>
      <c r="AU209" s="57" t="s">
        <v>431</v>
      </c>
      <c r="AV209" s="18" t="s">
        <v>431</v>
      </c>
      <c r="AW209">
        <v>0.504</v>
      </c>
      <c r="AX209" s="54">
        <f t="shared" si="157"/>
        <v>0.496</v>
      </c>
      <c r="AY209" t="s">
        <v>431</v>
      </c>
      <c r="AZ209" s="54" t="s">
        <v>431</v>
      </c>
      <c r="BB209" s="18"/>
      <c r="BC209">
        <v>0.32100000000000001</v>
      </c>
      <c r="BD209" s="18">
        <f t="shared" si="158"/>
        <v>0.67900000000000005</v>
      </c>
      <c r="BE209" s="18" t="s">
        <v>144</v>
      </c>
      <c r="BF209" t="s">
        <v>431</v>
      </c>
      <c r="BG209" s="54" t="s">
        <v>431</v>
      </c>
      <c r="BI209" s="18"/>
      <c r="BJ209" s="18" t="s">
        <v>144</v>
      </c>
      <c r="BK209" t="s">
        <v>431</v>
      </c>
      <c r="BL209" s="54" t="s">
        <v>431</v>
      </c>
      <c r="BN209" s="18"/>
      <c r="BO209" s="18" t="s">
        <v>144</v>
      </c>
      <c r="BP209" t="s">
        <v>431</v>
      </c>
      <c r="BQ209" s="54" t="s">
        <v>431</v>
      </c>
      <c r="BR209" s="25">
        <v>33.494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1</v>
      </c>
      <c r="BY209">
        <v>0</v>
      </c>
      <c r="BZ209" s="18">
        <v>0</v>
      </c>
      <c r="CA209">
        <v>0</v>
      </c>
      <c r="CB209">
        <v>0</v>
      </c>
      <c r="CC209">
        <v>1</v>
      </c>
      <c r="CD209" s="18">
        <v>0</v>
      </c>
      <c r="CE209">
        <v>0</v>
      </c>
      <c r="CF209">
        <v>0</v>
      </c>
      <c r="CG209">
        <v>0</v>
      </c>
      <c r="CH209">
        <v>0</v>
      </c>
      <c r="CI209" s="18">
        <v>0</v>
      </c>
      <c r="CJ209">
        <v>0</v>
      </c>
      <c r="CK209">
        <v>0</v>
      </c>
      <c r="CL209">
        <v>1</v>
      </c>
      <c r="CM209">
        <v>1</v>
      </c>
      <c r="CN209">
        <v>0</v>
      </c>
      <c r="CO209">
        <v>0</v>
      </c>
      <c r="CP209">
        <v>1</v>
      </c>
      <c r="CQ209">
        <v>0</v>
      </c>
      <c r="CR209">
        <v>0</v>
      </c>
      <c r="CS209">
        <v>0</v>
      </c>
      <c r="CT209" s="18">
        <v>1</v>
      </c>
      <c r="CZ209" s="43" t="s">
        <v>397</v>
      </c>
    </row>
    <row r="210" spans="1:104" s="68" customFormat="1" x14ac:dyDescent="0.25">
      <c r="A210" s="68">
        <v>209</v>
      </c>
      <c r="B210" s="68">
        <v>16</v>
      </c>
      <c r="C210" s="69" t="s">
        <v>506</v>
      </c>
      <c r="D210" s="70">
        <v>15.133333333333329</v>
      </c>
      <c r="E210" s="71">
        <v>0.24021164021164015</v>
      </c>
      <c r="F210" s="72">
        <v>63</v>
      </c>
      <c r="G210" s="72">
        <f t="shared" si="159"/>
        <v>14.893121693121689</v>
      </c>
      <c r="H210" s="73">
        <f t="shared" si="160"/>
        <v>15.37354497354497</v>
      </c>
      <c r="I210" s="74">
        <f>IFERROR(F210/SQRT(F210^2+W210), "X")</f>
        <v>0.29529663976656012</v>
      </c>
      <c r="J210" s="75">
        <f>IFERROR(SQRT((1-I210^2)/W210), "X")</f>
        <v>4.6872482502628588E-3</v>
      </c>
      <c r="K210" s="75">
        <f t="shared" si="161"/>
        <v>213.34479135896427</v>
      </c>
      <c r="L210" s="75">
        <f t="shared" si="162"/>
        <v>0.29060939151629728</v>
      </c>
      <c r="M210" s="75">
        <f t="shared" si="163"/>
        <v>0.29998388801682296</v>
      </c>
      <c r="N210" s="76">
        <v>1</v>
      </c>
      <c r="O210" s="77">
        <v>0</v>
      </c>
      <c r="P210" s="76">
        <v>0</v>
      </c>
      <c r="Q210" s="77">
        <v>1</v>
      </c>
      <c r="R210" s="77">
        <v>0</v>
      </c>
      <c r="S210" s="77">
        <v>0</v>
      </c>
      <c r="T210" s="77">
        <v>0</v>
      </c>
      <c r="U210" s="76">
        <v>41564</v>
      </c>
      <c r="V210" s="77">
        <v>16</v>
      </c>
      <c r="W210" s="77">
        <f t="shared" si="151"/>
        <v>41547</v>
      </c>
      <c r="X210" s="77"/>
      <c r="Y210" s="72">
        <v>13</v>
      </c>
      <c r="Z210" s="72">
        <v>22.343</v>
      </c>
      <c r="AA210" s="77">
        <v>0</v>
      </c>
      <c r="AB210" s="77">
        <v>1</v>
      </c>
      <c r="AC210" s="77">
        <v>0</v>
      </c>
      <c r="AD210" s="77">
        <v>1</v>
      </c>
      <c r="AE210" s="77">
        <v>0</v>
      </c>
      <c r="AF210" s="77">
        <v>0</v>
      </c>
      <c r="AG210" s="76">
        <v>0</v>
      </c>
      <c r="AH210" s="77">
        <v>1</v>
      </c>
      <c r="AI210" s="78">
        <v>0</v>
      </c>
      <c r="AJ210" s="77">
        <v>1</v>
      </c>
      <c r="AK210" s="77">
        <v>0</v>
      </c>
      <c r="AL210" s="78">
        <v>0</v>
      </c>
      <c r="AM210" s="79">
        <v>2005</v>
      </c>
      <c r="AN210" s="80"/>
      <c r="AO210" s="75">
        <v>0.32600000000000001</v>
      </c>
      <c r="AP210" s="75">
        <v>0.127</v>
      </c>
      <c r="AQ210" s="75">
        <v>0.36099999999999999</v>
      </c>
      <c r="AR210" s="81">
        <f t="shared" si="164"/>
        <v>0.18599999999999994</v>
      </c>
      <c r="AS210" s="75" t="s">
        <v>431</v>
      </c>
      <c r="AT210" s="81" t="s">
        <v>431</v>
      </c>
      <c r="AU210" s="82" t="s">
        <v>431</v>
      </c>
      <c r="AV210" s="83" t="s">
        <v>431</v>
      </c>
      <c r="AW210" s="68">
        <v>0.504</v>
      </c>
      <c r="AX210" s="84">
        <f t="shared" si="157"/>
        <v>0.496</v>
      </c>
      <c r="AY210" s="68" t="s">
        <v>431</v>
      </c>
      <c r="AZ210" s="84" t="s">
        <v>431</v>
      </c>
      <c r="BB210" s="83"/>
      <c r="BC210" s="68">
        <v>0.32100000000000001</v>
      </c>
      <c r="BD210" s="83">
        <f t="shared" si="158"/>
        <v>0.67900000000000005</v>
      </c>
      <c r="BE210" s="83" t="s">
        <v>144</v>
      </c>
      <c r="BL210" s="83"/>
      <c r="BO210" s="83"/>
      <c r="BR210" s="69">
        <v>33.494</v>
      </c>
      <c r="BS210" s="68">
        <v>0</v>
      </c>
      <c r="BT210" s="68">
        <v>0</v>
      </c>
      <c r="BU210" s="68">
        <v>0</v>
      </c>
      <c r="BV210" s="68">
        <v>0</v>
      </c>
      <c r="BW210" s="68">
        <v>0</v>
      </c>
      <c r="BX210" s="68">
        <v>1</v>
      </c>
      <c r="BY210" s="68">
        <v>0</v>
      </c>
      <c r="BZ210" s="83">
        <v>0</v>
      </c>
      <c r="CA210" s="68">
        <v>0</v>
      </c>
      <c r="CB210" s="68">
        <v>0</v>
      </c>
      <c r="CC210" s="68">
        <v>1</v>
      </c>
      <c r="CD210" s="83">
        <v>0</v>
      </c>
      <c r="CE210" s="68">
        <v>0</v>
      </c>
      <c r="CF210" s="68">
        <v>0</v>
      </c>
      <c r="CG210" s="68">
        <v>0</v>
      </c>
      <c r="CH210" s="68">
        <v>0</v>
      </c>
      <c r="CI210" s="83">
        <v>0</v>
      </c>
      <c r="CJ210" s="68">
        <v>0</v>
      </c>
      <c r="CK210" s="68">
        <v>0</v>
      </c>
      <c r="CL210" s="68">
        <v>1</v>
      </c>
      <c r="CM210" s="68">
        <v>1</v>
      </c>
      <c r="CN210" s="68">
        <v>0</v>
      </c>
      <c r="CO210" s="68">
        <v>0</v>
      </c>
      <c r="CP210" s="68">
        <v>1</v>
      </c>
      <c r="CQ210" s="68">
        <v>0</v>
      </c>
      <c r="CR210" s="68">
        <v>0</v>
      </c>
      <c r="CS210" s="68">
        <v>0</v>
      </c>
      <c r="CT210" s="83">
        <v>1</v>
      </c>
      <c r="CY210" s="69"/>
      <c r="CZ210" s="85" t="s">
        <v>397</v>
      </c>
    </row>
    <row r="211" spans="1:104" x14ac:dyDescent="0.25">
      <c r="A211">
        <v>210</v>
      </c>
      <c r="B211">
        <v>17</v>
      </c>
      <c r="C211" s="25" t="s">
        <v>532</v>
      </c>
      <c r="D211" s="12">
        <v>3.55</v>
      </c>
      <c r="E211" s="14">
        <v>0.86165048543689315</v>
      </c>
      <c r="F211" s="7">
        <v>4.12</v>
      </c>
      <c r="G211" s="7">
        <f t="shared" ref="G211" si="165">D211-E211</f>
        <v>2.6883495145631064</v>
      </c>
      <c r="H211" s="16">
        <f t="shared" ref="H211" si="166">D211+E211</f>
        <v>4.4116504854368932</v>
      </c>
      <c r="I211" s="11">
        <f>IFERROR(F211/SQRT(F211^2+W211), "X")</f>
        <v>7.3536563247082132E-2</v>
      </c>
      <c r="J211" s="39">
        <f>IFERROR(SQRT((1-I211^2)/W211), "X")</f>
        <v>1.7848680399777217E-2</v>
      </c>
      <c r="K211" s="39">
        <f t="shared" si="161"/>
        <v>56.026550848682447</v>
      </c>
      <c r="L211" s="39">
        <f t="shared" si="162"/>
        <v>5.5687882847304915E-2</v>
      </c>
      <c r="M211" s="39">
        <f t="shared" si="163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51"/>
        <v>3122</v>
      </c>
      <c r="Y211" s="7">
        <v>9.8249999999999993</v>
      </c>
      <c r="Z211" s="7">
        <f>BR211-Y211-6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1">
        <v>0</v>
      </c>
      <c r="AJ211" s="9">
        <v>0</v>
      </c>
      <c r="AK211" s="9">
        <v>0</v>
      </c>
      <c r="AL211" s="31">
        <v>1</v>
      </c>
      <c r="AM211" s="21">
        <v>1992</v>
      </c>
      <c r="AN211" s="23"/>
      <c r="AO211" s="39">
        <f>(1-AP211-AQ211)/2</f>
        <v>0.26250000000000001</v>
      </c>
      <c r="AP211" s="39">
        <v>0.25</v>
      </c>
      <c r="AQ211" s="39">
        <v>0.22500000000000001</v>
      </c>
      <c r="AR211" s="59">
        <f>(1-AP211-AQ211)/2</f>
        <v>0.26250000000000001</v>
      </c>
      <c r="AS211" s="39" t="s">
        <v>431</v>
      </c>
      <c r="AT211" s="59" t="s">
        <v>431</v>
      </c>
      <c r="AU211" s="57">
        <v>0.67</v>
      </c>
      <c r="AV211" s="18">
        <v>0.33</v>
      </c>
      <c r="AW211">
        <v>0</v>
      </c>
      <c r="AX211" s="54">
        <f t="shared" si="157"/>
        <v>1</v>
      </c>
      <c r="AY211">
        <v>0.38</v>
      </c>
      <c r="AZ211" s="54">
        <v>0.62</v>
      </c>
      <c r="BB211" s="18"/>
      <c r="BC211">
        <f>1-BD211</f>
        <v>0.44099999999999995</v>
      </c>
      <c r="BD211" s="18">
        <v>0.55900000000000005</v>
      </c>
      <c r="BE211" s="18" t="s">
        <v>118</v>
      </c>
      <c r="BL211" s="18"/>
      <c r="BO211" s="18"/>
      <c r="BR211" s="25">
        <v>40</v>
      </c>
      <c r="BS211">
        <v>1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 s="18">
        <v>0</v>
      </c>
      <c r="CA211">
        <v>0</v>
      </c>
      <c r="CB211">
        <v>0</v>
      </c>
      <c r="CC211">
        <v>1</v>
      </c>
      <c r="CD211" s="18">
        <v>0</v>
      </c>
      <c r="CE211">
        <v>0</v>
      </c>
      <c r="CF211">
        <v>0</v>
      </c>
      <c r="CG211">
        <v>0</v>
      </c>
      <c r="CH211">
        <v>0</v>
      </c>
      <c r="CI211" s="18">
        <v>0</v>
      </c>
      <c r="CJ211">
        <v>0</v>
      </c>
      <c r="CK211">
        <v>0</v>
      </c>
      <c r="CL211">
        <v>1</v>
      </c>
      <c r="CM211">
        <v>1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1</v>
      </c>
      <c r="CT211" s="18">
        <v>0</v>
      </c>
      <c r="CZ211" s="43" t="s">
        <v>397</v>
      </c>
    </row>
    <row r="212" spans="1:104" x14ac:dyDescent="0.25">
      <c r="A212">
        <v>211</v>
      </c>
      <c r="B212">
        <v>17</v>
      </c>
      <c r="C212" s="25" t="s">
        <v>532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67">D212-E212</f>
        <v>3.2294294294294295</v>
      </c>
      <c r="H212" s="16">
        <f t="shared" ref="H212:H226" si="168">D212+E212</f>
        <v>4.3705705705705702</v>
      </c>
      <c r="I212" s="11">
        <f>IFERROR(F212/SQRT(F212^2+W212), "X")</f>
        <v>0.11835711912237924</v>
      </c>
      <c r="J212" s="39">
        <f>IFERROR(SQRT((1-I212^2)/W212), "X")</f>
        <v>1.7771339207564449E-2</v>
      </c>
      <c r="K212" s="39">
        <f t="shared" ref="K212:K228" si="169">IFERROR(1/J212, "X")</f>
        <v>56.270379419371253</v>
      </c>
      <c r="L212" s="39">
        <f t="shared" ref="L212:L228" si="170">IFERROR(I212-J212, "X")</f>
        <v>0.10058577991481479</v>
      </c>
      <c r="M212" s="39">
        <f t="shared" ref="M212:M228" si="171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51"/>
        <v>3122</v>
      </c>
      <c r="Y212" s="7">
        <v>9.8249999999999993</v>
      </c>
      <c r="Z212" s="7">
        <f>BR212-Y212-6</f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1">
        <v>0</v>
      </c>
      <c r="AJ212" s="9">
        <v>0</v>
      </c>
      <c r="AK212" s="9">
        <v>0</v>
      </c>
      <c r="AL212" s="31">
        <v>1</v>
      </c>
      <c r="AM212" s="21">
        <v>1992</v>
      </c>
      <c r="AN212" s="23"/>
      <c r="AO212" s="39">
        <f t="shared" ref="AO212:AO225" si="172">(1-AP212-AQ212)/2</f>
        <v>0.26250000000000001</v>
      </c>
      <c r="AP212" s="39">
        <v>0.25</v>
      </c>
      <c r="AQ212" s="39">
        <v>0.22500000000000001</v>
      </c>
      <c r="AR212" s="59">
        <f t="shared" ref="AR212:AR226" si="173">(1-AP212-AQ212)/2</f>
        <v>0.26250000000000001</v>
      </c>
      <c r="AS212" s="39" t="s">
        <v>431</v>
      </c>
      <c r="AT212" s="59" t="s">
        <v>431</v>
      </c>
      <c r="AU212" s="57">
        <v>0.67</v>
      </c>
      <c r="AV212" s="18">
        <v>0.33</v>
      </c>
      <c r="AW212">
        <v>0</v>
      </c>
      <c r="AX212" s="54">
        <f t="shared" si="157"/>
        <v>1</v>
      </c>
      <c r="AY212">
        <v>0.38</v>
      </c>
      <c r="AZ212" s="54">
        <v>0.62</v>
      </c>
      <c r="BB212" s="18"/>
      <c r="BC212">
        <f t="shared" ref="BC212:BC258" si="174">1-BD212</f>
        <v>0.44099999999999995</v>
      </c>
      <c r="BD212" s="18">
        <v>0.55900000000000005</v>
      </c>
      <c r="BE212" s="18" t="s">
        <v>118</v>
      </c>
      <c r="BL212" s="18"/>
      <c r="BO212" s="18"/>
      <c r="BR212" s="25">
        <v>40</v>
      </c>
      <c r="BS212">
        <v>1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 s="18">
        <v>0</v>
      </c>
      <c r="CA212">
        <v>0</v>
      </c>
      <c r="CB212">
        <v>0</v>
      </c>
      <c r="CC212">
        <v>1</v>
      </c>
      <c r="CD212" s="18">
        <v>0</v>
      </c>
      <c r="CE212">
        <v>0</v>
      </c>
      <c r="CF212">
        <v>0</v>
      </c>
      <c r="CG212">
        <v>0</v>
      </c>
      <c r="CH212">
        <v>0</v>
      </c>
      <c r="CI212" s="18">
        <v>0</v>
      </c>
      <c r="CJ212">
        <v>0</v>
      </c>
      <c r="CK212">
        <v>0</v>
      </c>
      <c r="CL212">
        <v>1</v>
      </c>
      <c r="CM212">
        <v>1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1</v>
      </c>
      <c r="CT212" s="18">
        <v>0</v>
      </c>
      <c r="CZ212" s="43" t="s">
        <v>397</v>
      </c>
    </row>
    <row r="213" spans="1:104" x14ac:dyDescent="0.25">
      <c r="A213">
        <v>212</v>
      </c>
      <c r="B213">
        <v>17</v>
      </c>
      <c r="C213" s="25" t="s">
        <v>532</v>
      </c>
      <c r="D213" s="12">
        <v>7.28</v>
      </c>
      <c r="E213" s="14">
        <v>1.2072968490878939</v>
      </c>
      <c r="F213" s="7">
        <v>6.03</v>
      </c>
      <c r="G213" s="7">
        <f t="shared" si="167"/>
        <v>6.0727031509121066</v>
      </c>
      <c r="H213" s="16">
        <f t="shared" si="168"/>
        <v>8.4872968490878939</v>
      </c>
      <c r="I213" s="11">
        <f>IFERROR(F213/SQRT(F213^2+W213), "X")</f>
        <v>0.10729671724387244</v>
      </c>
      <c r="J213" s="39">
        <f>IFERROR(SQRT((1-I213^2)/W213), "X")</f>
        <v>1.7793817121703553E-2</v>
      </c>
      <c r="K213" s="39">
        <f t="shared" si="169"/>
        <v>56.199296258939043</v>
      </c>
      <c r="L213" s="39">
        <f t="shared" si="170"/>
        <v>8.9502900122168882E-2</v>
      </c>
      <c r="M213" s="39">
        <f t="shared" si="171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51"/>
        <v>3122</v>
      </c>
      <c r="Y213" s="7">
        <v>9.8249999999999993</v>
      </c>
      <c r="Z213" s="7">
        <f>BR213-Y213-6</f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1">
        <v>0</v>
      </c>
      <c r="AJ213" s="9">
        <v>0</v>
      </c>
      <c r="AK213" s="9">
        <v>0</v>
      </c>
      <c r="AL213" s="31">
        <v>1</v>
      </c>
      <c r="AM213" s="21">
        <v>1992</v>
      </c>
      <c r="AN213" s="23"/>
      <c r="AO213" s="39">
        <f t="shared" si="172"/>
        <v>0.26250000000000001</v>
      </c>
      <c r="AP213" s="39">
        <v>0.25</v>
      </c>
      <c r="AQ213" s="39">
        <v>0.22500000000000001</v>
      </c>
      <c r="AR213" s="59">
        <f t="shared" si="173"/>
        <v>0.26250000000000001</v>
      </c>
      <c r="AS213" s="39" t="s">
        <v>431</v>
      </c>
      <c r="AT213" s="59" t="s">
        <v>431</v>
      </c>
      <c r="AU213" s="57">
        <v>0.67</v>
      </c>
      <c r="AV213" s="18">
        <v>0.33</v>
      </c>
      <c r="AW213">
        <v>0</v>
      </c>
      <c r="AX213" s="54">
        <f t="shared" si="157"/>
        <v>1</v>
      </c>
      <c r="AY213">
        <v>0.38</v>
      </c>
      <c r="AZ213" s="54">
        <v>0.62</v>
      </c>
      <c r="BB213" s="18"/>
      <c r="BC213">
        <f t="shared" si="174"/>
        <v>0.44099999999999995</v>
      </c>
      <c r="BD213" s="18">
        <v>0.55900000000000005</v>
      </c>
      <c r="BE213" s="18" t="s">
        <v>118</v>
      </c>
      <c r="BL213" s="18"/>
      <c r="BO213" s="18"/>
      <c r="BR213" s="25">
        <v>40</v>
      </c>
      <c r="BS213">
        <v>1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 s="18">
        <v>0</v>
      </c>
      <c r="CA213">
        <v>0</v>
      </c>
      <c r="CB213">
        <v>0</v>
      </c>
      <c r="CC213">
        <v>1</v>
      </c>
      <c r="CD213" s="18">
        <v>0</v>
      </c>
      <c r="CE213">
        <v>0</v>
      </c>
      <c r="CF213">
        <v>0</v>
      </c>
      <c r="CG213">
        <v>0</v>
      </c>
      <c r="CH213">
        <v>0</v>
      </c>
      <c r="CI213" s="18">
        <v>0</v>
      </c>
      <c r="CJ213">
        <v>0</v>
      </c>
      <c r="CK213">
        <v>0</v>
      </c>
      <c r="CL213">
        <v>1</v>
      </c>
      <c r="CM213">
        <v>1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1</v>
      </c>
      <c r="CT213" s="18">
        <v>0</v>
      </c>
      <c r="CZ213" s="43" t="s">
        <v>397</v>
      </c>
    </row>
    <row r="214" spans="1:104" x14ac:dyDescent="0.25">
      <c r="A214">
        <v>213</v>
      </c>
      <c r="B214">
        <v>17</v>
      </c>
      <c r="C214" s="25" t="s">
        <v>532</v>
      </c>
      <c r="D214" s="12">
        <v>11.4</v>
      </c>
      <c r="E214" s="14">
        <v>3.3727810650887577</v>
      </c>
      <c r="F214" s="7">
        <v>3.38</v>
      </c>
      <c r="G214" s="7">
        <f t="shared" si="167"/>
        <v>8.0272189349112431</v>
      </c>
      <c r="H214" s="16">
        <f t="shared" si="168"/>
        <v>14.772781065088758</v>
      </c>
      <c r="I214" s="11">
        <f>IFERROR(F214/SQRT(F214^2+W214), "X")</f>
        <v>6.0381943826493679E-2</v>
      </c>
      <c r="J214" s="39">
        <f>IFERROR(SQRT((1-I214^2)/W214), "X")</f>
        <v>1.7864480422039548E-2</v>
      </c>
      <c r="K214" s="39">
        <f t="shared" si="169"/>
        <v>55.976998847741029</v>
      </c>
      <c r="L214" s="39">
        <f t="shared" si="170"/>
        <v>4.2517463404454128E-2</v>
      </c>
      <c r="M214" s="39">
        <f t="shared" si="171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51"/>
        <v>3122</v>
      </c>
      <c r="Y214" s="7">
        <v>9.8249999999999993</v>
      </c>
      <c r="Z214" s="7">
        <f>BR214-Y214-6</f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1">
        <v>0</v>
      </c>
      <c r="AJ214" s="9">
        <v>0</v>
      </c>
      <c r="AK214" s="9">
        <v>0</v>
      </c>
      <c r="AL214" s="31">
        <v>1</v>
      </c>
      <c r="AM214" s="21">
        <v>1992</v>
      </c>
      <c r="AN214" s="23"/>
      <c r="AO214" s="39">
        <f t="shared" si="172"/>
        <v>0.26250000000000001</v>
      </c>
      <c r="AP214" s="39">
        <v>0.25</v>
      </c>
      <c r="AQ214" s="39">
        <v>0.22500000000000001</v>
      </c>
      <c r="AR214" s="59">
        <f t="shared" si="173"/>
        <v>0.26250000000000001</v>
      </c>
      <c r="AS214" s="39" t="s">
        <v>431</v>
      </c>
      <c r="AT214" s="59" t="s">
        <v>431</v>
      </c>
      <c r="AU214" s="57">
        <v>0.67</v>
      </c>
      <c r="AV214" s="18">
        <v>0.33</v>
      </c>
      <c r="AW214">
        <v>0</v>
      </c>
      <c r="AX214" s="54">
        <f t="shared" si="157"/>
        <v>1</v>
      </c>
      <c r="AY214">
        <v>0.38</v>
      </c>
      <c r="AZ214" s="54">
        <v>0.62</v>
      </c>
      <c r="BB214" s="18"/>
      <c r="BC214">
        <f t="shared" si="174"/>
        <v>0.44099999999999995</v>
      </c>
      <c r="BD214" s="18">
        <v>0.55900000000000005</v>
      </c>
      <c r="BE214" s="18" t="s">
        <v>118</v>
      </c>
      <c r="BL214" s="18"/>
      <c r="BO214" s="18"/>
      <c r="BR214" s="25">
        <v>40</v>
      </c>
      <c r="BS214">
        <v>1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 s="18">
        <v>0</v>
      </c>
      <c r="CA214">
        <v>0</v>
      </c>
      <c r="CB214">
        <v>0</v>
      </c>
      <c r="CC214">
        <v>1</v>
      </c>
      <c r="CD214" s="18">
        <v>0</v>
      </c>
      <c r="CE214">
        <v>0</v>
      </c>
      <c r="CF214">
        <v>0</v>
      </c>
      <c r="CG214">
        <v>0</v>
      </c>
      <c r="CH214">
        <v>0</v>
      </c>
      <c r="CI214" s="18">
        <v>0</v>
      </c>
      <c r="CJ214">
        <v>0</v>
      </c>
      <c r="CK214">
        <v>0</v>
      </c>
      <c r="CL214">
        <v>1</v>
      </c>
      <c r="CM214">
        <v>1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1</v>
      </c>
      <c r="CT214" s="18">
        <v>0</v>
      </c>
      <c r="CZ214" s="43" t="s">
        <v>397</v>
      </c>
    </row>
    <row r="215" spans="1:104" x14ac:dyDescent="0.25">
      <c r="A215">
        <v>214</v>
      </c>
      <c r="B215">
        <v>17</v>
      </c>
      <c r="C215" s="25" t="s">
        <v>532</v>
      </c>
      <c r="D215" s="12">
        <v>0.4</v>
      </c>
      <c r="E215" s="14">
        <v>0.83333333333333337</v>
      </c>
      <c r="F215" s="7">
        <v>0.48</v>
      </c>
      <c r="G215" s="7">
        <f t="shared" si="167"/>
        <v>-0.43333333333333335</v>
      </c>
      <c r="H215" s="16">
        <f t="shared" si="168"/>
        <v>1.2333333333333334</v>
      </c>
      <c r="I215" s="11">
        <f>IFERROR(F215/SQRT(F215^2+W215), "X")</f>
        <v>8.3440660789958192E-3</v>
      </c>
      <c r="J215" s="39">
        <f>IFERROR(SQRT((1-I215^2)/W215), "X")</f>
        <v>1.7383470997907959E-2</v>
      </c>
      <c r="K215" s="39">
        <f t="shared" si="169"/>
        <v>57.525910683795345</v>
      </c>
      <c r="L215" s="39">
        <f t="shared" si="170"/>
        <v>-9.03940491891214E-3</v>
      </c>
      <c r="M215" s="39">
        <f t="shared" si="171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51"/>
        <v>3309</v>
      </c>
      <c r="Y215" s="7">
        <v>10.520000000000001</v>
      </c>
      <c r="Z215" s="7">
        <f>BR215-Y215-6</f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1">
        <v>0</v>
      </c>
      <c r="AJ215" s="9">
        <v>0</v>
      </c>
      <c r="AK215" s="9">
        <v>0</v>
      </c>
      <c r="AL215" s="31">
        <v>1</v>
      </c>
      <c r="AM215" s="21">
        <v>1992</v>
      </c>
      <c r="AN215" s="23"/>
      <c r="AO215" s="39">
        <f t="shared" si="172"/>
        <v>0.17</v>
      </c>
      <c r="AP215" s="39">
        <v>0.2</v>
      </c>
      <c r="AQ215" s="39">
        <v>0.46</v>
      </c>
      <c r="AR215" s="59">
        <f t="shared" si="173"/>
        <v>0.17</v>
      </c>
      <c r="AS215" s="39" t="s">
        <v>431</v>
      </c>
      <c r="AT215" s="59" t="s">
        <v>431</v>
      </c>
      <c r="AU215" s="57">
        <v>0.67</v>
      </c>
      <c r="AV215" s="18">
        <v>0.33</v>
      </c>
      <c r="AW215">
        <v>1</v>
      </c>
      <c r="AX215" s="54">
        <f t="shared" si="157"/>
        <v>0</v>
      </c>
      <c r="AY215">
        <v>0.31</v>
      </c>
      <c r="AZ215" s="54">
        <v>0.69</v>
      </c>
      <c r="BB215" s="18"/>
      <c r="BC215">
        <f t="shared" si="174"/>
        <v>0.56800000000000006</v>
      </c>
      <c r="BD215" s="18">
        <v>0.432</v>
      </c>
      <c r="BE215" s="18" t="s">
        <v>118</v>
      </c>
      <c r="BL215" s="18"/>
      <c r="BO215" s="18"/>
      <c r="BR215" s="25">
        <v>40</v>
      </c>
      <c r="BS215">
        <v>1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 s="18">
        <v>0</v>
      </c>
      <c r="CA215">
        <v>0</v>
      </c>
      <c r="CB215">
        <v>0</v>
      </c>
      <c r="CC215">
        <v>1</v>
      </c>
      <c r="CD215" s="18">
        <v>0</v>
      </c>
      <c r="CE215">
        <v>0</v>
      </c>
      <c r="CF215">
        <v>0</v>
      </c>
      <c r="CG215">
        <v>0</v>
      </c>
      <c r="CH215">
        <v>0</v>
      </c>
      <c r="CI215" s="18">
        <v>0</v>
      </c>
      <c r="CJ215">
        <v>0</v>
      </c>
      <c r="CK215">
        <v>0</v>
      </c>
      <c r="CL215">
        <v>1</v>
      </c>
      <c r="CM215">
        <v>1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1</v>
      </c>
      <c r="CT215" s="18">
        <v>0</v>
      </c>
      <c r="CZ215" s="43" t="s">
        <v>397</v>
      </c>
    </row>
    <row r="216" spans="1:104" x14ac:dyDescent="0.25">
      <c r="A216">
        <v>215</v>
      </c>
      <c r="B216">
        <v>17</v>
      </c>
      <c r="C216" s="25" t="s">
        <v>532</v>
      </c>
      <c r="D216" s="12">
        <v>4.2250000000000005</v>
      </c>
      <c r="E216" s="14">
        <v>1.0536159600997508</v>
      </c>
      <c r="F216" s="7">
        <v>4.01</v>
      </c>
      <c r="G216" s="7">
        <f t="shared" si="167"/>
        <v>3.17138403990025</v>
      </c>
      <c r="H216" s="16">
        <f t="shared" si="168"/>
        <v>5.2786159600997511</v>
      </c>
      <c r="I216" s="11">
        <f>IFERROR(F216/SQRT(F216^2+W216), "X")</f>
        <v>6.9541381927090723E-2</v>
      </c>
      <c r="J216" s="39">
        <f>IFERROR(SQRT((1-I216^2)/W216), "X")</f>
        <v>1.7341990505508911E-2</v>
      </c>
      <c r="K216" s="39">
        <f t="shared" si="169"/>
        <v>57.663507524256623</v>
      </c>
      <c r="L216" s="39">
        <f t="shared" si="170"/>
        <v>5.2199391421581809E-2</v>
      </c>
      <c r="M216" s="39">
        <f t="shared" si="171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51"/>
        <v>3309</v>
      </c>
      <c r="Y216" s="7">
        <v>10.520000000000001</v>
      </c>
      <c r="Z216" s="7">
        <f>BR216-Y216-6</f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1">
        <v>0</v>
      </c>
      <c r="AJ216" s="9">
        <v>0</v>
      </c>
      <c r="AK216" s="9">
        <v>0</v>
      </c>
      <c r="AL216" s="31">
        <v>1</v>
      </c>
      <c r="AM216" s="21">
        <v>1992</v>
      </c>
      <c r="AN216" s="23"/>
      <c r="AO216" s="39">
        <f t="shared" si="172"/>
        <v>0.17</v>
      </c>
      <c r="AP216" s="39">
        <v>0.2</v>
      </c>
      <c r="AQ216" s="39">
        <v>0.46</v>
      </c>
      <c r="AR216" s="59">
        <f t="shared" si="173"/>
        <v>0.17</v>
      </c>
      <c r="AS216" s="39" t="s">
        <v>431</v>
      </c>
      <c r="AT216" s="59" t="s">
        <v>431</v>
      </c>
      <c r="AU216" s="57">
        <v>0.67</v>
      </c>
      <c r="AV216" s="18">
        <v>0.33</v>
      </c>
      <c r="AW216">
        <v>1</v>
      </c>
      <c r="AX216" s="54">
        <f t="shared" si="157"/>
        <v>0</v>
      </c>
      <c r="AY216">
        <v>0.31</v>
      </c>
      <c r="AZ216" s="54">
        <v>0.69</v>
      </c>
      <c r="BB216" s="18"/>
      <c r="BC216">
        <f t="shared" si="174"/>
        <v>0.56800000000000006</v>
      </c>
      <c r="BD216" s="18">
        <v>0.432</v>
      </c>
      <c r="BE216" s="18" t="s">
        <v>118</v>
      </c>
      <c r="BL216" s="18"/>
      <c r="BO216" s="18"/>
      <c r="BR216" s="25">
        <v>40</v>
      </c>
      <c r="BS216">
        <v>1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 s="18">
        <v>0</v>
      </c>
      <c r="CA216">
        <v>0</v>
      </c>
      <c r="CB216">
        <v>0</v>
      </c>
      <c r="CC216">
        <v>1</v>
      </c>
      <c r="CD216" s="18">
        <v>0</v>
      </c>
      <c r="CE216">
        <v>0</v>
      </c>
      <c r="CF216">
        <v>0</v>
      </c>
      <c r="CG216">
        <v>0</v>
      </c>
      <c r="CH216">
        <v>0</v>
      </c>
      <c r="CI216" s="18">
        <v>0</v>
      </c>
      <c r="CJ216">
        <v>0</v>
      </c>
      <c r="CK216">
        <v>0</v>
      </c>
      <c r="CL216">
        <v>1</v>
      </c>
      <c r="CM216">
        <v>1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1</v>
      </c>
      <c r="CT216" s="18">
        <v>0</v>
      </c>
      <c r="CZ216" s="43" t="s">
        <v>397</v>
      </c>
    </row>
    <row r="217" spans="1:104" x14ac:dyDescent="0.25">
      <c r="A217">
        <v>216</v>
      </c>
      <c r="B217">
        <v>17</v>
      </c>
      <c r="C217" s="25" t="s">
        <v>532</v>
      </c>
      <c r="D217" s="12">
        <v>7.3999999999999986</v>
      </c>
      <c r="E217" s="14">
        <v>1.1111111111111109</v>
      </c>
      <c r="F217" s="7">
        <v>6.66</v>
      </c>
      <c r="G217" s="7">
        <f t="shared" si="167"/>
        <v>6.2888888888888879</v>
      </c>
      <c r="H217" s="16">
        <f t="shared" si="168"/>
        <v>8.5111111111111093</v>
      </c>
      <c r="I217" s="11">
        <f>IFERROR(F217/SQRT(F217^2+W217), "X")</f>
        <v>0.1150096877331656</v>
      </c>
      <c r="J217" s="39">
        <f>IFERROR(SQRT((1-I217^2)/W217), "X")</f>
        <v>1.7268721881856693E-2</v>
      </c>
      <c r="K217" s="39">
        <f t="shared" si="169"/>
        <v>57.908165227366688</v>
      </c>
      <c r="L217" s="39">
        <f t="shared" si="170"/>
        <v>9.7740965851308897E-2</v>
      </c>
      <c r="M217" s="39">
        <f t="shared" si="171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51"/>
        <v>3309</v>
      </c>
      <c r="Y217" s="7">
        <v>10.520000000000001</v>
      </c>
      <c r="Z217" s="7">
        <f>BR217-Y217-6</f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1">
        <v>0</v>
      </c>
      <c r="AJ217" s="9">
        <v>0</v>
      </c>
      <c r="AK217" s="9">
        <v>0</v>
      </c>
      <c r="AL217" s="31">
        <v>1</v>
      </c>
      <c r="AM217" s="21">
        <v>1992</v>
      </c>
      <c r="AN217" s="23"/>
      <c r="AO217" s="39">
        <f t="shared" si="172"/>
        <v>0.17</v>
      </c>
      <c r="AP217" s="39">
        <v>0.2</v>
      </c>
      <c r="AQ217" s="39">
        <v>0.46</v>
      </c>
      <c r="AR217" s="59">
        <f t="shared" si="173"/>
        <v>0.17</v>
      </c>
      <c r="AS217" s="39" t="s">
        <v>431</v>
      </c>
      <c r="AT217" s="59" t="s">
        <v>431</v>
      </c>
      <c r="AU217" s="57">
        <v>0.67</v>
      </c>
      <c r="AV217" s="18">
        <v>0.33</v>
      </c>
      <c r="AW217">
        <v>1</v>
      </c>
      <c r="AX217" s="54">
        <f t="shared" si="157"/>
        <v>0</v>
      </c>
      <c r="AY217">
        <v>0.31</v>
      </c>
      <c r="AZ217" s="54">
        <v>0.69</v>
      </c>
      <c r="BB217" s="18"/>
      <c r="BC217">
        <f t="shared" si="174"/>
        <v>0.56800000000000006</v>
      </c>
      <c r="BD217" s="18">
        <v>0.432</v>
      </c>
      <c r="BE217" s="18" t="s">
        <v>118</v>
      </c>
      <c r="BL217" s="18"/>
      <c r="BO217" s="18"/>
      <c r="BR217" s="25">
        <v>40</v>
      </c>
      <c r="BS217">
        <v>1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 s="18">
        <v>0</v>
      </c>
      <c r="CA217">
        <v>0</v>
      </c>
      <c r="CB217">
        <v>0</v>
      </c>
      <c r="CC217">
        <v>1</v>
      </c>
      <c r="CD217" s="18">
        <v>0</v>
      </c>
      <c r="CE217">
        <v>0</v>
      </c>
      <c r="CF217">
        <v>0</v>
      </c>
      <c r="CG217">
        <v>0</v>
      </c>
      <c r="CH217">
        <v>0</v>
      </c>
      <c r="CI217" s="18">
        <v>0</v>
      </c>
      <c r="CJ217">
        <v>0</v>
      </c>
      <c r="CK217">
        <v>0</v>
      </c>
      <c r="CL217">
        <v>1</v>
      </c>
      <c r="CM217">
        <v>1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1</v>
      </c>
      <c r="CT217" s="18">
        <v>0</v>
      </c>
      <c r="CZ217" s="43" t="s">
        <v>397</v>
      </c>
    </row>
    <row r="218" spans="1:104" x14ac:dyDescent="0.25">
      <c r="A218">
        <v>217</v>
      </c>
      <c r="B218">
        <v>17</v>
      </c>
      <c r="C218" s="25" t="s">
        <v>532</v>
      </c>
      <c r="D218" s="12">
        <v>13.233333333333333</v>
      </c>
      <c r="E218" s="14">
        <v>2.2315907813378302</v>
      </c>
      <c r="F218" s="7">
        <v>5.93</v>
      </c>
      <c r="G218" s="7">
        <f t="shared" si="167"/>
        <v>11.001742551995502</v>
      </c>
      <c r="H218" s="16">
        <f t="shared" si="168"/>
        <v>15.464924114671163</v>
      </c>
      <c r="I218" s="11">
        <f>IFERROR(F218/SQRT(F218^2+W218), "X")</f>
        <v>0.10254414096067127</v>
      </c>
      <c r="J218" s="39">
        <f>IFERROR(SQRT((1-I218^2)/W218), "X")</f>
        <v>1.7292435237887233E-2</v>
      </c>
      <c r="K218" s="39">
        <f t="shared" si="169"/>
        <v>57.828754958065623</v>
      </c>
      <c r="L218" s="39">
        <f t="shared" si="170"/>
        <v>8.5251705722784038E-2</v>
      </c>
      <c r="M218" s="39">
        <f t="shared" si="171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51"/>
        <v>3309</v>
      </c>
      <c r="Y218" s="7">
        <v>10.520000000000001</v>
      </c>
      <c r="Z218" s="7">
        <f>BR218-Y218-6</f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1">
        <v>0</v>
      </c>
      <c r="AJ218" s="9">
        <v>0</v>
      </c>
      <c r="AK218" s="9">
        <v>0</v>
      </c>
      <c r="AL218" s="31">
        <v>1</v>
      </c>
      <c r="AM218" s="21">
        <v>1992</v>
      </c>
      <c r="AN218" s="23"/>
      <c r="AO218" s="39">
        <f t="shared" si="172"/>
        <v>0.17</v>
      </c>
      <c r="AP218" s="39">
        <v>0.2</v>
      </c>
      <c r="AQ218" s="39">
        <v>0.46</v>
      </c>
      <c r="AR218" s="59">
        <f t="shared" si="173"/>
        <v>0.17</v>
      </c>
      <c r="AS218" s="39" t="s">
        <v>431</v>
      </c>
      <c r="AT218" s="59" t="s">
        <v>431</v>
      </c>
      <c r="AU218" s="57">
        <v>0.67</v>
      </c>
      <c r="AV218" s="18">
        <v>0.33</v>
      </c>
      <c r="AW218">
        <v>1</v>
      </c>
      <c r="AX218" s="54">
        <f t="shared" si="157"/>
        <v>0</v>
      </c>
      <c r="AY218">
        <v>0.31</v>
      </c>
      <c r="AZ218" s="54">
        <v>0.69</v>
      </c>
      <c r="BB218" s="18"/>
      <c r="BC218">
        <f t="shared" si="174"/>
        <v>0.56800000000000006</v>
      </c>
      <c r="BD218" s="18">
        <v>0.432</v>
      </c>
      <c r="BE218" s="18" t="s">
        <v>118</v>
      </c>
      <c r="BL218" s="18"/>
      <c r="BO218" s="18"/>
      <c r="BR218" s="25">
        <v>40</v>
      </c>
      <c r="BS218">
        <v>1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 s="18">
        <v>0</v>
      </c>
      <c r="CA218">
        <v>0</v>
      </c>
      <c r="CB218">
        <v>0</v>
      </c>
      <c r="CC218">
        <v>1</v>
      </c>
      <c r="CD218" s="18">
        <v>0</v>
      </c>
      <c r="CE218">
        <v>0</v>
      </c>
      <c r="CF218">
        <v>0</v>
      </c>
      <c r="CG218">
        <v>0</v>
      </c>
      <c r="CH218">
        <v>0</v>
      </c>
      <c r="CI218" s="18">
        <v>0</v>
      </c>
      <c r="CJ218">
        <v>0</v>
      </c>
      <c r="CK218">
        <v>0</v>
      </c>
      <c r="CL218">
        <v>1</v>
      </c>
      <c r="CM218">
        <v>1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1</v>
      </c>
      <c r="CT218" s="18">
        <v>0</v>
      </c>
      <c r="CZ218" s="43" t="s">
        <v>397</v>
      </c>
    </row>
    <row r="219" spans="1:104" x14ac:dyDescent="0.25">
      <c r="A219">
        <v>218</v>
      </c>
      <c r="B219">
        <v>17</v>
      </c>
      <c r="C219" s="25" t="s">
        <v>532</v>
      </c>
      <c r="D219" s="12">
        <v>5</v>
      </c>
      <c r="E219" s="14">
        <v>1.1441647597254003</v>
      </c>
      <c r="F219" s="7">
        <v>4.37</v>
      </c>
      <c r="G219" s="7">
        <f t="shared" si="167"/>
        <v>3.8558352402745997</v>
      </c>
      <c r="H219" s="16">
        <f t="shared" si="168"/>
        <v>6.1441647597254008</v>
      </c>
      <c r="I219" s="11">
        <f>IFERROR(F219/SQRT(F219^2+W219), "X")</f>
        <v>9.2496418034845096E-2</v>
      </c>
      <c r="J219" s="39">
        <f>IFERROR(SQRT((1-I219^2)/W219), "X")</f>
        <v>2.1166228383259746E-2</v>
      </c>
      <c r="K219" s="39">
        <f t="shared" si="169"/>
        <v>47.245072758966096</v>
      </c>
      <c r="L219" s="39">
        <f t="shared" si="170"/>
        <v>7.1330189651585357E-2</v>
      </c>
      <c r="M219" s="39">
        <f t="shared" si="171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51"/>
        <v>2213</v>
      </c>
      <c r="Y219" s="7">
        <v>9.8450000000000006</v>
      </c>
      <c r="Z219" s="7">
        <f>BR219-Y219-6</f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1">
        <v>0</v>
      </c>
      <c r="AJ219" s="9">
        <v>0</v>
      </c>
      <c r="AK219" s="9">
        <v>0</v>
      </c>
      <c r="AL219" s="31">
        <v>1</v>
      </c>
      <c r="AM219" s="21">
        <v>1999</v>
      </c>
      <c r="AN219" s="23"/>
      <c r="AO219" s="39">
        <f t="shared" si="172"/>
        <v>0.19249999999999998</v>
      </c>
      <c r="AP219" s="39">
        <v>0.28999999999999998</v>
      </c>
      <c r="AQ219" s="39">
        <v>0.32500000000000001</v>
      </c>
      <c r="AR219" s="59">
        <f t="shared" si="173"/>
        <v>0.19249999999999998</v>
      </c>
      <c r="AS219" s="39" t="s">
        <v>431</v>
      </c>
      <c r="AT219" s="59" t="s">
        <v>431</v>
      </c>
      <c r="AU219" s="57">
        <v>0.67</v>
      </c>
      <c r="AV219" s="18">
        <v>0.33</v>
      </c>
      <c r="AW219">
        <v>0</v>
      </c>
      <c r="AX219" s="54">
        <f t="shared" si="157"/>
        <v>1</v>
      </c>
      <c r="AY219">
        <v>0.38</v>
      </c>
      <c r="AZ219" s="54">
        <v>0.62</v>
      </c>
      <c r="BB219" s="18"/>
      <c r="BC219">
        <f t="shared" si="174"/>
        <v>0.48099999999999998</v>
      </c>
      <c r="BD219" s="18">
        <v>0.51900000000000002</v>
      </c>
      <c r="BE219" s="18" t="s">
        <v>118</v>
      </c>
      <c r="BL219" s="18"/>
      <c r="BO219" s="18"/>
      <c r="BR219" s="25">
        <v>40</v>
      </c>
      <c r="BS219">
        <v>1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 s="18">
        <v>0</v>
      </c>
      <c r="CA219">
        <v>0</v>
      </c>
      <c r="CB219">
        <v>0</v>
      </c>
      <c r="CC219">
        <v>1</v>
      </c>
      <c r="CD219" s="18">
        <v>0</v>
      </c>
      <c r="CE219">
        <v>0</v>
      </c>
      <c r="CF219">
        <v>0</v>
      </c>
      <c r="CG219">
        <v>0</v>
      </c>
      <c r="CH219">
        <v>0</v>
      </c>
      <c r="CI219" s="18">
        <v>0</v>
      </c>
      <c r="CJ219">
        <v>0</v>
      </c>
      <c r="CK219">
        <v>0</v>
      </c>
      <c r="CL219">
        <v>1</v>
      </c>
      <c r="CM219">
        <v>1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1</v>
      </c>
      <c r="CT219" s="18">
        <v>0</v>
      </c>
      <c r="CZ219" s="43" t="s">
        <v>397</v>
      </c>
    </row>
    <row r="220" spans="1:104" x14ac:dyDescent="0.25">
      <c r="A220">
        <v>219</v>
      </c>
      <c r="B220">
        <v>17</v>
      </c>
      <c r="C220" s="25" t="s">
        <v>532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67"/>
        <v>3.4224550898203594</v>
      </c>
      <c r="H220" s="16">
        <f t="shared" si="168"/>
        <v>4.6275449101796413</v>
      </c>
      <c r="I220" s="11">
        <f>IFERROR(F220/SQRT(F220^2+W220), "X")</f>
        <v>0.1405888277505167</v>
      </c>
      <c r="J220" s="39">
        <f>IFERROR(SQRT((1-I220^2)/W220), "X")</f>
        <v>2.1046231699179154E-2</v>
      </c>
      <c r="K220" s="39">
        <f t="shared" si="169"/>
        <v>47.514444119656922</v>
      </c>
      <c r="L220" s="39">
        <f t="shared" si="170"/>
        <v>0.11954259605133755</v>
      </c>
      <c r="M220" s="39">
        <f t="shared" si="171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51"/>
        <v>2213</v>
      </c>
      <c r="Y220" s="7">
        <v>9.8450000000000006</v>
      </c>
      <c r="Z220" s="7">
        <f>BR220-Y220-6</f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1">
        <v>0</v>
      </c>
      <c r="AJ220" s="9">
        <v>0</v>
      </c>
      <c r="AK220" s="9">
        <v>0</v>
      </c>
      <c r="AL220" s="31">
        <v>1</v>
      </c>
      <c r="AM220" s="21">
        <v>1999</v>
      </c>
      <c r="AN220" s="23"/>
      <c r="AO220" s="39">
        <f t="shared" si="172"/>
        <v>0.19249999999999998</v>
      </c>
      <c r="AP220" s="39">
        <v>0.28999999999999998</v>
      </c>
      <c r="AQ220" s="39">
        <v>0.32500000000000001</v>
      </c>
      <c r="AR220" s="59">
        <f t="shared" si="173"/>
        <v>0.19249999999999998</v>
      </c>
      <c r="AS220" s="39" t="s">
        <v>431</v>
      </c>
      <c r="AT220" s="59" t="s">
        <v>431</v>
      </c>
      <c r="AU220" s="57">
        <v>0.67</v>
      </c>
      <c r="AV220" s="18">
        <v>0.33</v>
      </c>
      <c r="AW220">
        <v>0</v>
      </c>
      <c r="AX220" s="54">
        <f t="shared" si="157"/>
        <v>1</v>
      </c>
      <c r="AY220">
        <v>0.38</v>
      </c>
      <c r="AZ220" s="54">
        <v>0.62</v>
      </c>
      <c r="BB220" s="18"/>
      <c r="BC220">
        <f t="shared" si="174"/>
        <v>0.48099999999999998</v>
      </c>
      <c r="BD220" s="18">
        <v>0.51900000000000002</v>
      </c>
      <c r="BE220" s="18" t="s">
        <v>118</v>
      </c>
      <c r="BL220" s="18"/>
      <c r="BO220" s="18"/>
      <c r="BR220" s="25">
        <v>40</v>
      </c>
      <c r="BS220">
        <v>1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 s="18">
        <v>0</v>
      </c>
      <c r="CA220">
        <v>0</v>
      </c>
      <c r="CB220">
        <v>0</v>
      </c>
      <c r="CC220">
        <v>1</v>
      </c>
      <c r="CD220" s="18">
        <v>0</v>
      </c>
      <c r="CE220">
        <v>0</v>
      </c>
      <c r="CF220">
        <v>0</v>
      </c>
      <c r="CG220">
        <v>0</v>
      </c>
      <c r="CH220">
        <v>0</v>
      </c>
      <c r="CI220" s="18">
        <v>0</v>
      </c>
      <c r="CJ220">
        <v>0</v>
      </c>
      <c r="CK220">
        <v>0</v>
      </c>
      <c r="CL220">
        <v>1</v>
      </c>
      <c r="CM220">
        <v>1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1</v>
      </c>
      <c r="CT220" s="18">
        <v>0</v>
      </c>
      <c r="CZ220" s="43" t="s">
        <v>397</v>
      </c>
    </row>
    <row r="221" spans="1:104" x14ac:dyDescent="0.25">
      <c r="A221">
        <v>220</v>
      </c>
      <c r="B221">
        <v>17</v>
      </c>
      <c r="C221" s="25" t="s">
        <v>532</v>
      </c>
      <c r="D221" s="12">
        <v>12.279999999999998</v>
      </c>
      <c r="E221" s="14">
        <v>2.2615101289134434</v>
      </c>
      <c r="F221" s="7">
        <v>5.43</v>
      </c>
      <c r="G221" s="7">
        <f t="shared" si="167"/>
        <v>10.018489871086555</v>
      </c>
      <c r="H221" s="16">
        <f t="shared" si="168"/>
        <v>14.541510128913441</v>
      </c>
      <c r="I221" s="11">
        <f>IFERROR(F221/SQRT(F221^2+W221), "X")</f>
        <v>0.11466610641194247</v>
      </c>
      <c r="J221" s="39">
        <f>IFERROR(SQRT((1-I221^2)/W221), "X")</f>
        <v>2.1117146668866014E-2</v>
      </c>
      <c r="K221" s="39">
        <f t="shared" si="169"/>
        <v>47.354882536017342</v>
      </c>
      <c r="L221" s="39">
        <f t="shared" si="170"/>
        <v>9.3548959743076449E-2</v>
      </c>
      <c r="M221" s="39">
        <f t="shared" si="171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51"/>
        <v>2213</v>
      </c>
      <c r="Y221" s="7">
        <v>9.8450000000000006</v>
      </c>
      <c r="Z221" s="7">
        <f>BR221-Y221-6</f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1">
        <v>0</v>
      </c>
      <c r="AJ221" s="9">
        <v>0</v>
      </c>
      <c r="AK221" s="9">
        <v>0</v>
      </c>
      <c r="AL221" s="31">
        <v>1</v>
      </c>
      <c r="AM221" s="21">
        <v>1999</v>
      </c>
      <c r="AN221" s="23"/>
      <c r="AO221" s="39">
        <f t="shared" si="172"/>
        <v>0.19249999999999998</v>
      </c>
      <c r="AP221" s="39">
        <v>0.28999999999999998</v>
      </c>
      <c r="AQ221" s="39">
        <v>0.32500000000000001</v>
      </c>
      <c r="AR221" s="59">
        <f t="shared" si="173"/>
        <v>0.19249999999999998</v>
      </c>
      <c r="AS221" s="39" t="s">
        <v>431</v>
      </c>
      <c r="AT221" s="59" t="s">
        <v>431</v>
      </c>
      <c r="AU221" s="57">
        <v>0.67</v>
      </c>
      <c r="AV221" s="18">
        <v>0.33</v>
      </c>
      <c r="AW221">
        <v>0</v>
      </c>
      <c r="AX221" s="54">
        <f t="shared" si="157"/>
        <v>1</v>
      </c>
      <c r="AY221">
        <v>0.38</v>
      </c>
      <c r="AZ221" s="54">
        <v>0.62</v>
      </c>
      <c r="BB221" s="18"/>
      <c r="BC221">
        <f t="shared" si="174"/>
        <v>0.48099999999999998</v>
      </c>
      <c r="BD221" s="18">
        <v>0.51900000000000002</v>
      </c>
      <c r="BE221" s="18" t="s">
        <v>118</v>
      </c>
      <c r="BL221" s="18"/>
      <c r="BO221" s="18"/>
      <c r="BR221" s="25">
        <v>40</v>
      </c>
      <c r="BS221">
        <v>1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 s="18">
        <v>0</v>
      </c>
      <c r="CA221">
        <v>0</v>
      </c>
      <c r="CB221">
        <v>0</v>
      </c>
      <c r="CC221">
        <v>1</v>
      </c>
      <c r="CD221" s="18">
        <v>0</v>
      </c>
      <c r="CE221">
        <v>0</v>
      </c>
      <c r="CF221">
        <v>0</v>
      </c>
      <c r="CG221">
        <v>0</v>
      </c>
      <c r="CH221">
        <v>0</v>
      </c>
      <c r="CI221" s="18">
        <v>0</v>
      </c>
      <c r="CJ221">
        <v>0</v>
      </c>
      <c r="CK221">
        <v>0</v>
      </c>
      <c r="CL221">
        <v>1</v>
      </c>
      <c r="CM221">
        <v>1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1</v>
      </c>
      <c r="CT221" s="18">
        <v>0</v>
      </c>
      <c r="CZ221" s="43" t="s">
        <v>397</v>
      </c>
    </row>
    <row r="222" spans="1:104" x14ac:dyDescent="0.25">
      <c r="A222">
        <v>221</v>
      </c>
      <c r="B222">
        <v>17</v>
      </c>
      <c r="C222" s="25" t="s">
        <v>532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67"/>
        <v>13.061815561959655</v>
      </c>
      <c r="H222" s="16">
        <f t="shared" si="168"/>
        <v>23.638184438040348</v>
      </c>
      <c r="I222" s="11">
        <f>IFERROR(F222/SQRT(F222^2+W222), "X")</f>
        <v>7.3563176755564369E-2</v>
      </c>
      <c r="J222" s="39">
        <f>IFERROR(SQRT((1-I222^2)/W222), "X")</f>
        <v>2.1199762753764943E-2</v>
      </c>
      <c r="K222" s="39">
        <f t="shared" si="169"/>
        <v>47.17033919742363</v>
      </c>
      <c r="L222" s="39">
        <f t="shared" si="170"/>
        <v>5.2363414001799426E-2</v>
      </c>
      <c r="M222" s="39">
        <f t="shared" si="171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51"/>
        <v>2213</v>
      </c>
      <c r="Y222" s="7">
        <v>9.8450000000000006</v>
      </c>
      <c r="Z222" s="7">
        <f>BR222-Y222-6</f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1">
        <v>0</v>
      </c>
      <c r="AJ222" s="9">
        <v>0</v>
      </c>
      <c r="AK222" s="9">
        <v>0</v>
      </c>
      <c r="AL222" s="31">
        <v>1</v>
      </c>
      <c r="AM222" s="21">
        <v>1999</v>
      </c>
      <c r="AN222" s="23"/>
      <c r="AO222" s="39">
        <f t="shared" si="172"/>
        <v>0.19249999999999998</v>
      </c>
      <c r="AP222" s="39">
        <v>0.28999999999999998</v>
      </c>
      <c r="AQ222" s="39">
        <v>0.32500000000000001</v>
      </c>
      <c r="AR222" s="59">
        <f t="shared" si="173"/>
        <v>0.19249999999999998</v>
      </c>
      <c r="AS222" s="39" t="s">
        <v>431</v>
      </c>
      <c r="AT222" s="59" t="s">
        <v>431</v>
      </c>
      <c r="AU222" s="57">
        <v>0.67</v>
      </c>
      <c r="AV222" s="18">
        <v>0.33</v>
      </c>
      <c r="AW222">
        <v>0</v>
      </c>
      <c r="AX222" s="54">
        <f t="shared" si="157"/>
        <v>1</v>
      </c>
      <c r="AY222">
        <v>0.38</v>
      </c>
      <c r="AZ222" s="54">
        <v>0.62</v>
      </c>
      <c r="BB222" s="18"/>
      <c r="BC222">
        <f t="shared" si="174"/>
        <v>0.48099999999999998</v>
      </c>
      <c r="BD222" s="18">
        <v>0.51900000000000002</v>
      </c>
      <c r="BE222" s="18" t="s">
        <v>118</v>
      </c>
      <c r="BL222" s="18"/>
      <c r="BO222" s="18"/>
      <c r="BR222" s="25">
        <v>40</v>
      </c>
      <c r="BS222">
        <v>1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 s="18">
        <v>0</v>
      </c>
      <c r="CA222">
        <v>0</v>
      </c>
      <c r="CB222">
        <v>0</v>
      </c>
      <c r="CC222">
        <v>1</v>
      </c>
      <c r="CD222" s="18">
        <v>0</v>
      </c>
      <c r="CE222">
        <v>0</v>
      </c>
      <c r="CF222">
        <v>0</v>
      </c>
      <c r="CG222">
        <v>0</v>
      </c>
      <c r="CH222">
        <v>0</v>
      </c>
      <c r="CI222" s="18">
        <v>0</v>
      </c>
      <c r="CJ222">
        <v>0</v>
      </c>
      <c r="CK222">
        <v>0</v>
      </c>
      <c r="CL222">
        <v>1</v>
      </c>
      <c r="CM222">
        <v>1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1</v>
      </c>
      <c r="CT222" s="18">
        <v>0</v>
      </c>
      <c r="CZ222" s="43" t="s">
        <v>397</v>
      </c>
    </row>
    <row r="223" spans="1:104" x14ac:dyDescent="0.25">
      <c r="A223">
        <v>222</v>
      </c>
      <c r="B223">
        <v>17</v>
      </c>
      <c r="C223" s="25" t="s">
        <v>532</v>
      </c>
      <c r="D223" s="12">
        <v>1.3</v>
      </c>
      <c r="E223" s="14">
        <v>1.4285714285714286</v>
      </c>
      <c r="F223" s="7">
        <v>0.91</v>
      </c>
      <c r="G223" s="7">
        <f t="shared" si="167"/>
        <v>-0.12857142857142856</v>
      </c>
      <c r="H223" s="16">
        <f t="shared" si="168"/>
        <v>2.7285714285714286</v>
      </c>
      <c r="I223" s="11">
        <f>IFERROR(F223/SQRT(F223^2+W223), "X")</f>
        <v>2.1987937949940178E-2</v>
      </c>
      <c r="J223" s="39">
        <f>IFERROR(SQRT((1-I223^2)/W223), "X")</f>
        <v>2.4162569175758434E-2</v>
      </c>
      <c r="K223" s="39">
        <f t="shared" si="169"/>
        <v>41.386327452432887</v>
      </c>
      <c r="L223" s="39">
        <f t="shared" si="170"/>
        <v>-2.1746312258182562E-3</v>
      </c>
      <c r="M223" s="39">
        <f t="shared" si="171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51"/>
        <v>1712</v>
      </c>
      <c r="Y223" s="7">
        <v>10.525</v>
      </c>
      <c r="Z223" s="7">
        <f>BR223-Y223-6</f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1">
        <v>0</v>
      </c>
      <c r="AJ223" s="9">
        <v>0</v>
      </c>
      <c r="AK223" s="9">
        <v>0</v>
      </c>
      <c r="AL223" s="31">
        <v>1</v>
      </c>
      <c r="AM223" s="21">
        <v>1999</v>
      </c>
      <c r="AN223" s="23"/>
      <c r="AO223" s="39">
        <f t="shared" si="172"/>
        <v>0.12</v>
      </c>
      <c r="AP223" s="39">
        <v>0.23</v>
      </c>
      <c r="AQ223" s="39">
        <v>0.53</v>
      </c>
      <c r="AR223" s="59">
        <f t="shared" si="173"/>
        <v>0.12</v>
      </c>
      <c r="AS223" s="39" t="s">
        <v>431</v>
      </c>
      <c r="AT223" s="59" t="s">
        <v>431</v>
      </c>
      <c r="AU223" s="57">
        <v>0.67</v>
      </c>
      <c r="AV223" s="18">
        <v>0.33</v>
      </c>
      <c r="AW223">
        <v>1</v>
      </c>
      <c r="AX223" s="54">
        <f t="shared" si="157"/>
        <v>0</v>
      </c>
      <c r="AY223">
        <v>0.31</v>
      </c>
      <c r="AZ223" s="54">
        <v>0.69</v>
      </c>
      <c r="BB223" s="18"/>
      <c r="BC223">
        <f t="shared" si="174"/>
        <v>0.41400000000000003</v>
      </c>
      <c r="BD223" s="18">
        <v>0.58599999999999997</v>
      </c>
      <c r="BE223" s="18" t="s">
        <v>118</v>
      </c>
      <c r="BL223" s="18"/>
      <c r="BO223" s="18"/>
      <c r="BR223" s="25">
        <v>40</v>
      </c>
      <c r="BS223">
        <v>1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 s="18">
        <v>0</v>
      </c>
      <c r="CA223">
        <v>0</v>
      </c>
      <c r="CB223">
        <v>0</v>
      </c>
      <c r="CC223">
        <v>1</v>
      </c>
      <c r="CD223" s="18">
        <v>0</v>
      </c>
      <c r="CE223">
        <v>0</v>
      </c>
      <c r="CF223">
        <v>0</v>
      </c>
      <c r="CG223">
        <v>0</v>
      </c>
      <c r="CH223">
        <v>0</v>
      </c>
      <c r="CI223" s="18">
        <v>0</v>
      </c>
      <c r="CJ223">
        <v>0</v>
      </c>
      <c r="CK223">
        <v>0</v>
      </c>
      <c r="CL223">
        <v>1</v>
      </c>
      <c r="CM223">
        <v>1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1</v>
      </c>
      <c r="CT223" s="18">
        <v>0</v>
      </c>
      <c r="CZ223" s="43" t="s">
        <v>397</v>
      </c>
    </row>
    <row r="224" spans="1:104" x14ac:dyDescent="0.25">
      <c r="A224">
        <v>223</v>
      </c>
      <c r="B224">
        <v>17</v>
      </c>
      <c r="C224" s="25" t="s">
        <v>532</v>
      </c>
      <c r="D224" s="12">
        <v>5.5749999999999993</v>
      </c>
      <c r="E224" s="14">
        <v>1.4443005181347148</v>
      </c>
      <c r="F224" s="7">
        <v>3.86</v>
      </c>
      <c r="G224" s="7">
        <f t="shared" si="167"/>
        <v>4.1306994818652845</v>
      </c>
      <c r="H224" s="16">
        <f t="shared" si="168"/>
        <v>7.0193005181347141</v>
      </c>
      <c r="I224" s="11">
        <f>IFERROR(F224/SQRT(F224^2+W224), "X")</f>
        <v>9.2886748403319508E-2</v>
      </c>
      <c r="J224" s="39">
        <f>IFERROR(SQRT((1-I224^2)/W224), "X")</f>
        <v>2.4063924456818524E-2</v>
      </c>
      <c r="K224" s="39">
        <f t="shared" si="169"/>
        <v>41.555981518910123</v>
      </c>
      <c r="L224" s="39">
        <f t="shared" si="170"/>
        <v>6.882282394650098E-2</v>
      </c>
      <c r="M224" s="39">
        <f t="shared" si="171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51"/>
        <v>1712</v>
      </c>
      <c r="Y224" s="7">
        <v>10.525</v>
      </c>
      <c r="Z224" s="7">
        <f>BR224-Y224-6</f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1">
        <v>0</v>
      </c>
      <c r="AJ224" s="9">
        <v>0</v>
      </c>
      <c r="AK224" s="9">
        <v>0</v>
      </c>
      <c r="AL224" s="31">
        <v>1</v>
      </c>
      <c r="AM224" s="21">
        <v>1999</v>
      </c>
      <c r="AN224" s="23"/>
      <c r="AO224" s="39">
        <f t="shared" si="172"/>
        <v>0.12</v>
      </c>
      <c r="AP224" s="39">
        <v>0.23</v>
      </c>
      <c r="AQ224" s="39">
        <v>0.53</v>
      </c>
      <c r="AR224" s="59">
        <f t="shared" si="173"/>
        <v>0.12</v>
      </c>
      <c r="AS224" s="39" t="s">
        <v>431</v>
      </c>
      <c r="AT224" s="59" t="s">
        <v>431</v>
      </c>
      <c r="AU224" s="57">
        <v>0.67</v>
      </c>
      <c r="AV224" s="18">
        <v>0.33</v>
      </c>
      <c r="AW224">
        <v>1</v>
      </c>
      <c r="AX224" s="54">
        <f t="shared" si="157"/>
        <v>0</v>
      </c>
      <c r="AY224">
        <v>0.31</v>
      </c>
      <c r="AZ224" s="54">
        <v>0.69</v>
      </c>
      <c r="BB224" s="18"/>
      <c r="BC224">
        <f t="shared" si="174"/>
        <v>0.41400000000000003</v>
      </c>
      <c r="BD224" s="18">
        <v>0.58599999999999997</v>
      </c>
      <c r="BE224" s="18" t="s">
        <v>118</v>
      </c>
      <c r="BL224" s="18"/>
      <c r="BO224" s="18"/>
      <c r="BR224" s="25">
        <v>40</v>
      </c>
      <c r="BS224">
        <v>1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 s="18">
        <v>0</v>
      </c>
      <c r="CA224">
        <v>0</v>
      </c>
      <c r="CB224">
        <v>0</v>
      </c>
      <c r="CC224">
        <v>1</v>
      </c>
      <c r="CD224" s="18">
        <v>0</v>
      </c>
      <c r="CE224">
        <v>0</v>
      </c>
      <c r="CF224">
        <v>0</v>
      </c>
      <c r="CG224">
        <v>0</v>
      </c>
      <c r="CH224">
        <v>0</v>
      </c>
      <c r="CI224" s="18">
        <v>0</v>
      </c>
      <c r="CJ224">
        <v>0</v>
      </c>
      <c r="CK224">
        <v>0</v>
      </c>
      <c r="CL224">
        <v>1</v>
      </c>
      <c r="CM224">
        <v>1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1</v>
      </c>
      <c r="CT224" s="18">
        <v>0</v>
      </c>
      <c r="CZ224" s="43" t="s">
        <v>397</v>
      </c>
    </row>
    <row r="225" spans="1:104" x14ac:dyDescent="0.25">
      <c r="A225">
        <v>224</v>
      </c>
      <c r="B225">
        <v>17</v>
      </c>
      <c r="C225" s="25" t="s">
        <v>532</v>
      </c>
      <c r="D225" s="12">
        <v>5.6999999999999993</v>
      </c>
      <c r="E225" s="14">
        <v>1.3317757009345792</v>
      </c>
      <c r="F225" s="7">
        <v>4.28</v>
      </c>
      <c r="G225" s="7">
        <f t="shared" si="167"/>
        <v>4.3682242990654201</v>
      </c>
      <c r="H225" s="16">
        <f t="shared" si="168"/>
        <v>7.0317757009345785</v>
      </c>
      <c r="I225" s="11">
        <f>IFERROR(F225/SQRT(F225^2+W225), "X")</f>
        <v>0.10289179789375939</v>
      </c>
      <c r="J225" s="39">
        <f>IFERROR(SQRT((1-I225^2)/W225), "X")</f>
        <v>2.4040139694803595E-2</v>
      </c>
      <c r="K225" s="39">
        <f t="shared" si="169"/>
        <v>41.59709605248905</v>
      </c>
      <c r="L225" s="39">
        <f t="shared" si="170"/>
        <v>7.8851658198955801E-2</v>
      </c>
      <c r="M225" s="39">
        <f t="shared" si="171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51"/>
        <v>1712</v>
      </c>
      <c r="Y225" s="7">
        <v>10.525</v>
      </c>
      <c r="Z225" s="7">
        <f>BR225-Y225-6</f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1">
        <v>0</v>
      </c>
      <c r="AJ225" s="9">
        <v>0</v>
      </c>
      <c r="AK225" s="9">
        <v>0</v>
      </c>
      <c r="AL225" s="31">
        <v>1</v>
      </c>
      <c r="AM225" s="21">
        <v>1999</v>
      </c>
      <c r="AN225" s="23"/>
      <c r="AO225" s="39">
        <f t="shared" si="172"/>
        <v>0.12</v>
      </c>
      <c r="AP225" s="39">
        <v>0.23</v>
      </c>
      <c r="AQ225" s="39">
        <v>0.53</v>
      </c>
      <c r="AR225" s="59">
        <f t="shared" si="173"/>
        <v>0.12</v>
      </c>
      <c r="AS225" s="39" t="s">
        <v>431</v>
      </c>
      <c r="AT225" s="59" t="s">
        <v>431</v>
      </c>
      <c r="AU225" s="57">
        <v>0.67</v>
      </c>
      <c r="AV225" s="18">
        <v>0.33</v>
      </c>
      <c r="AW225">
        <v>1</v>
      </c>
      <c r="AX225" s="54">
        <f t="shared" si="157"/>
        <v>0</v>
      </c>
      <c r="AY225">
        <v>0.31</v>
      </c>
      <c r="AZ225" s="54">
        <v>0.69</v>
      </c>
      <c r="BB225" s="18"/>
      <c r="BC225">
        <f t="shared" si="174"/>
        <v>0.41400000000000003</v>
      </c>
      <c r="BD225" s="18">
        <v>0.58599999999999997</v>
      </c>
      <c r="BE225" s="18" t="s">
        <v>118</v>
      </c>
      <c r="BL225" s="18"/>
      <c r="BO225" s="18"/>
      <c r="BR225" s="25">
        <v>40</v>
      </c>
      <c r="BS225">
        <v>1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 s="18">
        <v>0</v>
      </c>
      <c r="CA225">
        <v>0</v>
      </c>
      <c r="CB225">
        <v>0</v>
      </c>
      <c r="CC225">
        <v>1</v>
      </c>
      <c r="CD225" s="18">
        <v>0</v>
      </c>
      <c r="CE225">
        <v>0</v>
      </c>
      <c r="CF225">
        <v>0</v>
      </c>
      <c r="CG225">
        <v>0</v>
      </c>
      <c r="CH225">
        <v>0</v>
      </c>
      <c r="CI225" s="18">
        <v>0</v>
      </c>
      <c r="CJ225">
        <v>0</v>
      </c>
      <c r="CK225">
        <v>0</v>
      </c>
      <c r="CL225">
        <v>1</v>
      </c>
      <c r="CM225">
        <v>1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1</v>
      </c>
      <c r="CT225" s="18">
        <v>0</v>
      </c>
      <c r="CZ225" s="43" t="s">
        <v>397</v>
      </c>
    </row>
    <row r="226" spans="1:104" x14ac:dyDescent="0.25">
      <c r="A226">
        <v>225</v>
      </c>
      <c r="B226">
        <v>17</v>
      </c>
      <c r="C226" s="25" t="s">
        <v>532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67"/>
        <v>14.809318996415772</v>
      </c>
      <c r="H226" s="16">
        <f t="shared" si="168"/>
        <v>22.924014336917562</v>
      </c>
      <c r="I226" s="11">
        <f>IFERROR(F226/SQRT(F226^2+W226), "X")</f>
        <v>0.11168007204614576</v>
      </c>
      <c r="J226" s="39">
        <f>IFERROR(SQRT((1-I226^2)/W226), "X")</f>
        <v>2.4017219794870051E-2</v>
      </c>
      <c r="K226" s="39">
        <f t="shared" si="169"/>
        <v>41.636792623832115</v>
      </c>
      <c r="L226" s="39">
        <f t="shared" si="170"/>
        <v>8.7662852251275708E-2</v>
      </c>
      <c r="M226" s="39">
        <f t="shared" si="171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51"/>
        <v>1712</v>
      </c>
      <c r="Y226" s="7">
        <v>10.53</v>
      </c>
      <c r="Z226" s="7">
        <f>BR226-Y226-6</f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1">
        <v>0</v>
      </c>
      <c r="AJ226" s="9">
        <v>0</v>
      </c>
      <c r="AK226" s="9">
        <v>0</v>
      </c>
      <c r="AL226" s="31">
        <v>1</v>
      </c>
      <c r="AM226" s="21">
        <v>1999</v>
      </c>
      <c r="AN226" s="23"/>
      <c r="AO226" s="39">
        <f>(1-AP226-AQ226)/2</f>
        <v>0.12</v>
      </c>
      <c r="AP226" s="39">
        <v>0.23</v>
      </c>
      <c r="AQ226" s="39">
        <v>0.53</v>
      </c>
      <c r="AR226" s="59">
        <f t="shared" si="173"/>
        <v>0.12</v>
      </c>
      <c r="AS226" s="39" t="s">
        <v>431</v>
      </c>
      <c r="AT226" s="59" t="s">
        <v>431</v>
      </c>
      <c r="AU226" s="57">
        <v>0.67</v>
      </c>
      <c r="AV226" s="18">
        <v>0.33</v>
      </c>
      <c r="AW226">
        <v>1</v>
      </c>
      <c r="AX226" s="54">
        <f t="shared" si="157"/>
        <v>0</v>
      </c>
      <c r="AY226">
        <v>0.31</v>
      </c>
      <c r="AZ226" s="54">
        <v>0.69</v>
      </c>
      <c r="BB226" s="18"/>
      <c r="BC226">
        <f t="shared" si="174"/>
        <v>0.41400000000000003</v>
      </c>
      <c r="BD226" s="18">
        <v>0.58599999999999997</v>
      </c>
      <c r="BE226" s="18" t="s">
        <v>118</v>
      </c>
      <c r="BL226" s="18"/>
      <c r="BO226" s="18"/>
      <c r="BR226" s="25">
        <v>40</v>
      </c>
      <c r="BS226">
        <v>1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 s="18">
        <v>0</v>
      </c>
      <c r="CA226">
        <v>0</v>
      </c>
      <c r="CB226">
        <v>0</v>
      </c>
      <c r="CC226">
        <v>1</v>
      </c>
      <c r="CD226" s="18">
        <v>0</v>
      </c>
      <c r="CE226">
        <v>0</v>
      </c>
      <c r="CF226">
        <v>0</v>
      </c>
      <c r="CG226">
        <v>0</v>
      </c>
      <c r="CH226">
        <v>0</v>
      </c>
      <c r="CI226" s="18">
        <v>0</v>
      </c>
      <c r="CJ226">
        <v>0</v>
      </c>
      <c r="CK226">
        <v>0</v>
      </c>
      <c r="CL226">
        <v>1</v>
      </c>
      <c r="CM226">
        <v>1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1</v>
      </c>
      <c r="CT226" s="18">
        <v>0</v>
      </c>
      <c r="CZ226" s="43" t="s">
        <v>397</v>
      </c>
    </row>
    <row r="227" spans="1:104" x14ac:dyDescent="0.25">
      <c r="A227">
        <v>226</v>
      </c>
      <c r="B227">
        <v>17</v>
      </c>
      <c r="C227" s="25" t="s">
        <v>532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75">D227-E227</f>
        <v>2.3401907356948231</v>
      </c>
      <c r="H227" s="16">
        <f t="shared" ref="H227:H228" si="176">D227+E227</f>
        <v>4.0931425976385105</v>
      </c>
      <c r="I227" s="11">
        <f>IFERROR(F227/SQRT(F227^2+W227), "X")</f>
        <v>6.5656535286206769E-2</v>
      </c>
      <c r="J227" s="39">
        <f>IFERROR(SQRT((1-I227^2)/W227), "X")</f>
        <v>1.7890064110683043E-2</v>
      </c>
      <c r="K227" s="39">
        <f t="shared" si="169"/>
        <v>55.896948932835322</v>
      </c>
      <c r="L227" s="39">
        <f t="shared" si="170"/>
        <v>4.7766471175523725E-2</v>
      </c>
      <c r="M227" s="39">
        <f t="shared" si="171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51"/>
        <v>3111</v>
      </c>
      <c r="Y227" s="7">
        <v>9.8249999999999993</v>
      </c>
      <c r="Z227" s="7">
        <f>BR227-Y227-6</f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1">
        <v>0</v>
      </c>
      <c r="AJ227" s="9">
        <v>0</v>
      </c>
      <c r="AK227" s="9">
        <v>0</v>
      </c>
      <c r="AL227" s="31">
        <v>1</v>
      </c>
      <c r="AM227" s="21">
        <v>1992</v>
      </c>
      <c r="AN227" s="23"/>
      <c r="AO227" s="39">
        <f>(1-AP227-AQ227)/2</f>
        <v>0.26250000000000001</v>
      </c>
      <c r="AP227" s="39">
        <v>0.25</v>
      </c>
      <c r="AQ227" s="39">
        <v>0.22500000000000001</v>
      </c>
      <c r="AR227" s="59">
        <f>(1-AP227-AQ227)/2</f>
        <v>0.26250000000000001</v>
      </c>
      <c r="AS227" s="39" t="s">
        <v>431</v>
      </c>
      <c r="AT227" s="59" t="s">
        <v>431</v>
      </c>
      <c r="AU227" s="57">
        <v>0.67</v>
      </c>
      <c r="AV227" s="18">
        <v>0.33</v>
      </c>
      <c r="AW227">
        <v>0</v>
      </c>
      <c r="AX227" s="54">
        <f t="shared" si="157"/>
        <v>1</v>
      </c>
      <c r="AY227">
        <v>0.38</v>
      </c>
      <c r="AZ227" s="54">
        <v>0.62</v>
      </c>
      <c r="BB227" s="18"/>
      <c r="BC227">
        <f t="shared" si="174"/>
        <v>0.44099999999999995</v>
      </c>
      <c r="BD227" s="18">
        <v>0.55900000000000005</v>
      </c>
      <c r="BE227" s="18" t="s">
        <v>118</v>
      </c>
      <c r="BL227" s="18"/>
      <c r="BO227" s="18"/>
      <c r="BR227" s="25">
        <v>40</v>
      </c>
      <c r="BS227">
        <v>1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 s="18">
        <v>0</v>
      </c>
      <c r="CA227">
        <v>0</v>
      </c>
      <c r="CB227">
        <v>1</v>
      </c>
      <c r="CC227">
        <v>0</v>
      </c>
      <c r="CD227" s="18">
        <v>0</v>
      </c>
      <c r="CE227">
        <v>1</v>
      </c>
      <c r="CF227">
        <v>0</v>
      </c>
      <c r="CG227">
        <v>0</v>
      </c>
      <c r="CH227">
        <v>0</v>
      </c>
      <c r="CI227" s="18">
        <v>0</v>
      </c>
      <c r="CJ227">
        <v>0</v>
      </c>
      <c r="CK227">
        <v>0</v>
      </c>
      <c r="CL227">
        <v>1</v>
      </c>
      <c r="CM227">
        <v>1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1</v>
      </c>
      <c r="CT227" s="18">
        <v>0</v>
      </c>
      <c r="CZ227" s="43" t="s">
        <v>397</v>
      </c>
    </row>
    <row r="228" spans="1:104" x14ac:dyDescent="0.25">
      <c r="A228">
        <v>227</v>
      </c>
      <c r="B228">
        <v>17</v>
      </c>
      <c r="C228" s="25" t="s">
        <v>532</v>
      </c>
      <c r="D228" s="12">
        <v>3.6750000000000007</v>
      </c>
      <c r="E228" s="14">
        <v>0.61661073825503365</v>
      </c>
      <c r="F228" s="7">
        <v>5.96</v>
      </c>
      <c r="G228" s="7">
        <f t="shared" si="175"/>
        <v>3.0583892617449671</v>
      </c>
      <c r="H228" s="16">
        <f t="shared" si="176"/>
        <v>4.2916107382550344</v>
      </c>
      <c r="I228" s="11">
        <f>IFERROR(F228/SQRT(F228^2+W228), "X")</f>
        <v>0.10625048008086853</v>
      </c>
      <c r="J228" s="39">
        <f>IFERROR(SQRT((1-I228^2)/W228), "X")</f>
        <v>1.7827261758534989E-2</v>
      </c>
      <c r="K228" s="39">
        <f t="shared" si="169"/>
        <v>56.093864192084325</v>
      </c>
      <c r="L228" s="39">
        <f t="shared" si="170"/>
        <v>8.8423218322333547E-2</v>
      </c>
      <c r="M228" s="39">
        <f t="shared" si="171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51"/>
        <v>3111</v>
      </c>
      <c r="Y228" s="7">
        <v>9.8249999999999993</v>
      </c>
      <c r="Z228" s="7">
        <f>BR228-Y228-6</f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1">
        <v>0</v>
      </c>
      <c r="AJ228" s="9">
        <v>0</v>
      </c>
      <c r="AK228" s="9">
        <v>0</v>
      </c>
      <c r="AL228" s="31">
        <v>1</v>
      </c>
      <c r="AM228" s="21">
        <v>1992</v>
      </c>
      <c r="AN228" s="23"/>
      <c r="AO228" s="39">
        <f t="shared" ref="AO228:AO230" si="177">(1-AP228-AQ228)/2</f>
        <v>0.26250000000000001</v>
      </c>
      <c r="AP228" s="39">
        <v>0.25</v>
      </c>
      <c r="AQ228" s="39">
        <v>0.22500000000000001</v>
      </c>
      <c r="AR228" s="59">
        <f t="shared" ref="AR228:AR230" si="178">(1-AP228-AQ228)/2</f>
        <v>0.26250000000000001</v>
      </c>
      <c r="AS228" s="39" t="s">
        <v>431</v>
      </c>
      <c r="AT228" s="59" t="s">
        <v>431</v>
      </c>
      <c r="AU228" s="57">
        <v>0.67</v>
      </c>
      <c r="AV228" s="18">
        <v>0.33</v>
      </c>
      <c r="AW228">
        <v>0</v>
      </c>
      <c r="AX228" s="54">
        <f t="shared" si="157"/>
        <v>1</v>
      </c>
      <c r="AY228">
        <v>0.38</v>
      </c>
      <c r="AZ228" s="54">
        <v>0.62</v>
      </c>
      <c r="BB228" s="18"/>
      <c r="BC228">
        <f t="shared" si="174"/>
        <v>0.44099999999999995</v>
      </c>
      <c r="BD228" s="18">
        <v>0.55900000000000005</v>
      </c>
      <c r="BE228" s="18" t="s">
        <v>118</v>
      </c>
      <c r="BL228" s="18"/>
      <c r="BO228" s="18"/>
      <c r="BR228" s="25">
        <v>40</v>
      </c>
      <c r="BS228">
        <v>1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 s="18">
        <v>0</v>
      </c>
      <c r="CA228">
        <v>0</v>
      </c>
      <c r="CB228">
        <v>1</v>
      </c>
      <c r="CC228">
        <v>0</v>
      </c>
      <c r="CD228" s="18">
        <v>0</v>
      </c>
      <c r="CE228">
        <v>1</v>
      </c>
      <c r="CF228">
        <v>0</v>
      </c>
      <c r="CG228">
        <v>0</v>
      </c>
      <c r="CH228">
        <v>0</v>
      </c>
      <c r="CI228" s="18">
        <v>0</v>
      </c>
      <c r="CJ228">
        <v>0</v>
      </c>
      <c r="CK228">
        <v>0</v>
      </c>
      <c r="CL228">
        <v>1</v>
      </c>
      <c r="CM228">
        <v>1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1</v>
      </c>
      <c r="CT228" s="18">
        <v>0</v>
      </c>
      <c r="CZ228" s="43" t="s">
        <v>397</v>
      </c>
    </row>
    <row r="229" spans="1:104" x14ac:dyDescent="0.25">
      <c r="A229">
        <v>228</v>
      </c>
      <c r="B229">
        <v>17</v>
      </c>
      <c r="C229" s="25" t="s">
        <v>532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79">D229-E229</f>
        <v>5.7364620938628139</v>
      </c>
      <c r="H229" s="16">
        <f t="shared" ref="H229:H258" si="180">D229+E229</f>
        <v>8.2635379061371825</v>
      </c>
      <c r="I229" s="11">
        <f>IFERROR(F229/SQRT(F229^2+W229), "X")</f>
        <v>9.8838919550565105E-2</v>
      </c>
      <c r="J229" s="39">
        <f>IFERROR(SQRT((1-I229^2)/W229), "X")</f>
        <v>1.7840960207683235E-2</v>
      </c>
      <c r="K229" s="39">
        <f t="shared" ref="K229:K278" si="181">IFERROR(1/J229, "X")</f>
        <v>56.050794820412669</v>
      </c>
      <c r="L229" s="39">
        <f t="shared" ref="L229:L278" si="182">IFERROR(I229-J229, "X")</f>
        <v>8.099795934288187E-2</v>
      </c>
      <c r="M229" s="39">
        <f t="shared" ref="M229:M278" si="183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184">U229-V229-1</f>
        <v>3111</v>
      </c>
      <c r="Y229" s="7">
        <v>9.8249999999999993</v>
      </c>
      <c r="Z229" s="7">
        <f>BR229-Y229-6</f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1">
        <v>0</v>
      </c>
      <c r="AJ229" s="9">
        <v>0</v>
      </c>
      <c r="AK229" s="9">
        <v>0</v>
      </c>
      <c r="AL229" s="31">
        <v>1</v>
      </c>
      <c r="AM229" s="21">
        <v>1992</v>
      </c>
      <c r="AN229" s="23"/>
      <c r="AO229" s="39">
        <f t="shared" si="177"/>
        <v>0.26250000000000001</v>
      </c>
      <c r="AP229" s="39">
        <v>0.25</v>
      </c>
      <c r="AQ229" s="39">
        <v>0.22500000000000001</v>
      </c>
      <c r="AR229" s="59">
        <f t="shared" si="178"/>
        <v>0.26250000000000001</v>
      </c>
      <c r="AS229" s="39" t="s">
        <v>431</v>
      </c>
      <c r="AT229" s="59" t="s">
        <v>431</v>
      </c>
      <c r="AU229" s="57">
        <v>0.67</v>
      </c>
      <c r="AV229" s="18">
        <v>0.33</v>
      </c>
      <c r="AW229">
        <v>0</v>
      </c>
      <c r="AX229" s="54">
        <f t="shared" si="157"/>
        <v>1</v>
      </c>
      <c r="AY229">
        <v>0.38</v>
      </c>
      <c r="AZ229" s="54">
        <v>0.62</v>
      </c>
      <c r="BB229" s="18"/>
      <c r="BC229">
        <f t="shared" si="174"/>
        <v>0.44099999999999995</v>
      </c>
      <c r="BD229" s="18">
        <v>0.55900000000000005</v>
      </c>
      <c r="BE229" s="18" t="s">
        <v>118</v>
      </c>
      <c r="BL229" s="18"/>
      <c r="BO229" s="18"/>
      <c r="BR229" s="25">
        <v>40</v>
      </c>
      <c r="BS229">
        <v>1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 s="18">
        <v>0</v>
      </c>
      <c r="CA229">
        <v>0</v>
      </c>
      <c r="CB229">
        <v>1</v>
      </c>
      <c r="CC229">
        <v>0</v>
      </c>
      <c r="CD229" s="18">
        <v>0</v>
      </c>
      <c r="CE229">
        <v>1</v>
      </c>
      <c r="CF229">
        <v>0</v>
      </c>
      <c r="CG229">
        <v>0</v>
      </c>
      <c r="CH229">
        <v>0</v>
      </c>
      <c r="CI229" s="18">
        <v>0</v>
      </c>
      <c r="CJ229">
        <v>0</v>
      </c>
      <c r="CK229">
        <v>0</v>
      </c>
      <c r="CL229">
        <v>1</v>
      </c>
      <c r="CM229">
        <v>1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1</v>
      </c>
      <c r="CT229" s="18">
        <v>0</v>
      </c>
      <c r="CZ229" s="43" t="s">
        <v>397</v>
      </c>
    </row>
    <row r="230" spans="1:104" x14ac:dyDescent="0.25">
      <c r="A230">
        <v>229</v>
      </c>
      <c r="B230">
        <v>17</v>
      </c>
      <c r="C230" s="25" t="s">
        <v>532</v>
      </c>
      <c r="D230" s="12">
        <v>11.283333333333335</v>
      </c>
      <c r="E230" s="14">
        <v>3.4611451942740294</v>
      </c>
      <c r="F230" s="7">
        <v>3.26</v>
      </c>
      <c r="G230" s="7">
        <f t="shared" si="179"/>
        <v>7.8221881390593051</v>
      </c>
      <c r="H230" s="16">
        <f t="shared" si="180"/>
        <v>14.744478527607365</v>
      </c>
      <c r="I230" s="11">
        <f>IFERROR(F230/SQRT(F230^2+W230), "X")</f>
        <v>5.834814507735156E-2</v>
      </c>
      <c r="J230" s="39">
        <f>IFERROR(SQRT((1-I230^2)/W230), "X")</f>
        <v>1.7898204011457534E-2</v>
      </c>
      <c r="K230" s="39">
        <f t="shared" si="181"/>
        <v>55.871527632596546</v>
      </c>
      <c r="L230" s="39">
        <f t="shared" si="182"/>
        <v>4.0449941065894029E-2</v>
      </c>
      <c r="M230" s="39">
        <f t="shared" si="183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184"/>
        <v>3111</v>
      </c>
      <c r="Y230" s="7">
        <v>9.8249999999999993</v>
      </c>
      <c r="Z230" s="7">
        <f>BR230-Y230-6</f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1">
        <v>0</v>
      </c>
      <c r="AJ230" s="9">
        <v>0</v>
      </c>
      <c r="AK230" s="9">
        <v>0</v>
      </c>
      <c r="AL230" s="31">
        <v>1</v>
      </c>
      <c r="AM230" s="21">
        <v>1992</v>
      </c>
      <c r="AN230" s="23"/>
      <c r="AO230" s="39">
        <f t="shared" si="177"/>
        <v>0.26250000000000001</v>
      </c>
      <c r="AP230" s="39">
        <v>0.25</v>
      </c>
      <c r="AQ230" s="39">
        <v>0.22500000000000001</v>
      </c>
      <c r="AR230" s="59">
        <f t="shared" si="178"/>
        <v>0.26250000000000001</v>
      </c>
      <c r="AS230" s="39" t="s">
        <v>431</v>
      </c>
      <c r="AT230" s="59" t="s">
        <v>431</v>
      </c>
      <c r="AU230" s="57">
        <v>0.67</v>
      </c>
      <c r="AV230" s="18">
        <v>0.33</v>
      </c>
      <c r="AW230">
        <v>0</v>
      </c>
      <c r="AX230" s="54">
        <f t="shared" si="157"/>
        <v>1</v>
      </c>
      <c r="AY230">
        <v>0.38</v>
      </c>
      <c r="AZ230" s="54">
        <v>0.62</v>
      </c>
      <c r="BB230" s="18"/>
      <c r="BC230">
        <f t="shared" si="174"/>
        <v>0.44099999999999995</v>
      </c>
      <c r="BD230" s="18">
        <v>0.55900000000000005</v>
      </c>
      <c r="BE230" s="18" t="s">
        <v>118</v>
      </c>
      <c r="BL230" s="18"/>
      <c r="BO230" s="18"/>
      <c r="BR230" s="25">
        <v>40</v>
      </c>
      <c r="BS230">
        <v>1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 s="18">
        <v>0</v>
      </c>
      <c r="CA230">
        <v>0</v>
      </c>
      <c r="CB230">
        <v>1</v>
      </c>
      <c r="CC230">
        <v>0</v>
      </c>
      <c r="CD230" s="18">
        <v>0</v>
      </c>
      <c r="CE230">
        <v>1</v>
      </c>
      <c r="CF230">
        <v>0</v>
      </c>
      <c r="CG230">
        <v>0</v>
      </c>
      <c r="CH230">
        <v>0</v>
      </c>
      <c r="CI230" s="18">
        <v>0</v>
      </c>
      <c r="CJ230">
        <v>0</v>
      </c>
      <c r="CK230">
        <v>0</v>
      </c>
      <c r="CL230">
        <v>1</v>
      </c>
      <c r="CM230">
        <v>1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1</v>
      </c>
      <c r="CT230" s="18">
        <v>0</v>
      </c>
      <c r="CZ230" s="43" t="s">
        <v>397</v>
      </c>
    </row>
    <row r="231" spans="1:104" x14ac:dyDescent="0.25">
      <c r="A231">
        <v>230</v>
      </c>
      <c r="B231">
        <v>17</v>
      </c>
      <c r="C231" s="25" t="s">
        <v>532</v>
      </c>
      <c r="D231" s="12">
        <v>3.3666666666666671</v>
      </c>
      <c r="E231" s="14">
        <v>0.86769759450171835</v>
      </c>
      <c r="F231" s="7">
        <v>3.88</v>
      </c>
      <c r="G231" s="7">
        <f t="shared" si="179"/>
        <v>2.4989690721649489</v>
      </c>
      <c r="H231" s="16">
        <f t="shared" si="180"/>
        <v>4.2343642611683858</v>
      </c>
      <c r="I231" s="11">
        <f>IFERROR(F231/SQRT(F231^2+W231), "X")</f>
        <v>6.9307217002947966E-2</v>
      </c>
      <c r="J231" s="39">
        <f>IFERROR(SQRT((1-I231^2)/W231), "X")</f>
        <v>1.7862684794574219E-2</v>
      </c>
      <c r="K231" s="39">
        <f t="shared" si="181"/>
        <v>55.982625876248427</v>
      </c>
      <c r="L231" s="39">
        <f t="shared" si="182"/>
        <v>5.144453220837375E-2</v>
      </c>
      <c r="M231" s="39">
        <f t="shared" si="183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184"/>
        <v>3119</v>
      </c>
      <c r="Y231" s="7">
        <v>9.8249999999999993</v>
      </c>
      <c r="Z231" s="7">
        <f>BR231-Y231-6</f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1">
        <v>0</v>
      </c>
      <c r="AJ231" s="9">
        <v>0</v>
      </c>
      <c r="AK231" s="9">
        <v>0</v>
      </c>
      <c r="AL231" s="31">
        <v>1</v>
      </c>
      <c r="AM231" s="21">
        <v>1992</v>
      </c>
      <c r="AN231" s="23"/>
      <c r="AO231" s="39">
        <f>(1-AP231-AQ231)/2</f>
        <v>0.26250000000000001</v>
      </c>
      <c r="AP231" s="39">
        <v>0.25</v>
      </c>
      <c r="AQ231" s="39">
        <v>0.22500000000000001</v>
      </c>
      <c r="AR231" s="59">
        <f>(1-AP231-AQ231)/2</f>
        <v>0.26250000000000001</v>
      </c>
      <c r="AS231" s="39" t="s">
        <v>431</v>
      </c>
      <c r="AT231" s="59" t="s">
        <v>431</v>
      </c>
      <c r="AU231" s="57">
        <v>0.67</v>
      </c>
      <c r="AV231" s="18">
        <v>0.33</v>
      </c>
      <c r="AW231">
        <v>0</v>
      </c>
      <c r="AX231" s="54">
        <f t="shared" si="157"/>
        <v>1</v>
      </c>
      <c r="AY231">
        <v>0.38</v>
      </c>
      <c r="AZ231" s="54">
        <v>0.62</v>
      </c>
      <c r="BB231" s="18"/>
      <c r="BC231">
        <f t="shared" si="174"/>
        <v>0.44099999999999995</v>
      </c>
      <c r="BD231" s="18">
        <v>0.55900000000000005</v>
      </c>
      <c r="BE231" s="18" t="s">
        <v>118</v>
      </c>
      <c r="BL231" s="18"/>
      <c r="BO231" s="18"/>
      <c r="BR231" s="25">
        <v>40</v>
      </c>
      <c r="BS231">
        <v>1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 s="18">
        <v>0</v>
      </c>
      <c r="CA231">
        <v>0</v>
      </c>
      <c r="CB231">
        <v>1</v>
      </c>
      <c r="CC231">
        <v>0</v>
      </c>
      <c r="CD231" s="18">
        <v>0</v>
      </c>
      <c r="CE231">
        <v>1</v>
      </c>
      <c r="CF231">
        <v>0</v>
      </c>
      <c r="CG231">
        <v>0</v>
      </c>
      <c r="CH231">
        <v>0</v>
      </c>
      <c r="CI231" s="18">
        <v>0</v>
      </c>
      <c r="CJ231">
        <v>0</v>
      </c>
      <c r="CK231">
        <v>0</v>
      </c>
      <c r="CL231">
        <v>1</v>
      </c>
      <c r="CM231">
        <v>1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1</v>
      </c>
      <c r="CT231" s="18">
        <v>0</v>
      </c>
      <c r="CZ231" s="43" t="s">
        <v>397</v>
      </c>
    </row>
    <row r="232" spans="1:104" x14ac:dyDescent="0.25">
      <c r="A232">
        <v>231</v>
      </c>
      <c r="B232">
        <v>17</v>
      </c>
      <c r="C232" s="25" t="s">
        <v>532</v>
      </c>
      <c r="D232" s="12">
        <v>3.5999999999999992</v>
      </c>
      <c r="E232" s="14">
        <v>0.5806451612903224</v>
      </c>
      <c r="F232" s="7">
        <v>6.2</v>
      </c>
      <c r="G232" s="7">
        <f t="shared" si="179"/>
        <v>3.0193548387096767</v>
      </c>
      <c r="H232" s="16">
        <f t="shared" si="180"/>
        <v>4.1806451612903217</v>
      </c>
      <c r="I232" s="11">
        <f>IFERROR(F232/SQRT(F232^2+W232), "X")</f>
        <v>0.11033775320857062</v>
      </c>
      <c r="J232" s="39">
        <f>IFERROR(SQRT((1-I232^2)/W232), "X")</f>
        <v>1.7796411807833971E-2</v>
      </c>
      <c r="K232" s="39">
        <f t="shared" si="181"/>
        <v>56.191102498527286</v>
      </c>
      <c r="L232" s="39">
        <f t="shared" si="182"/>
        <v>9.2541341400736638E-2</v>
      </c>
      <c r="M232" s="39">
        <f t="shared" si="183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184"/>
        <v>3119</v>
      </c>
      <c r="Y232" s="7">
        <v>9.8249999999999993</v>
      </c>
      <c r="Z232" s="7">
        <f>BR232-Y232-6</f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1">
        <v>0</v>
      </c>
      <c r="AJ232" s="9">
        <v>0</v>
      </c>
      <c r="AK232" s="9">
        <v>0</v>
      </c>
      <c r="AL232" s="31">
        <v>1</v>
      </c>
      <c r="AM232" s="21">
        <v>1992</v>
      </c>
      <c r="AN232" s="23"/>
      <c r="AO232" s="39">
        <f t="shared" ref="AO232:AO250" si="185">(1-AP232-AQ232)/2</f>
        <v>0.26250000000000001</v>
      </c>
      <c r="AP232" s="39">
        <v>0.25</v>
      </c>
      <c r="AQ232" s="39">
        <v>0.22500000000000001</v>
      </c>
      <c r="AR232" s="59">
        <f t="shared" ref="AR232:AR250" si="186">(1-AP232-AQ232)/2</f>
        <v>0.26250000000000001</v>
      </c>
      <c r="AS232" s="39" t="s">
        <v>431</v>
      </c>
      <c r="AT232" s="59" t="s">
        <v>431</v>
      </c>
      <c r="AU232" s="57">
        <v>0.67</v>
      </c>
      <c r="AV232" s="18">
        <v>0.33</v>
      </c>
      <c r="AW232">
        <v>0</v>
      </c>
      <c r="AX232" s="54">
        <f t="shared" si="157"/>
        <v>1</v>
      </c>
      <c r="AY232">
        <v>0.38</v>
      </c>
      <c r="AZ232" s="54">
        <v>0.62</v>
      </c>
      <c r="BB232" s="18"/>
      <c r="BC232">
        <f t="shared" si="174"/>
        <v>0.44099999999999995</v>
      </c>
      <c r="BD232" s="18">
        <v>0.55900000000000005</v>
      </c>
      <c r="BE232" s="18" t="s">
        <v>118</v>
      </c>
      <c r="BL232" s="18"/>
      <c r="BO232" s="18"/>
      <c r="BR232" s="25">
        <v>40</v>
      </c>
      <c r="BS232">
        <v>1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 s="18">
        <v>0</v>
      </c>
      <c r="CA232">
        <v>0</v>
      </c>
      <c r="CB232">
        <v>1</v>
      </c>
      <c r="CC232">
        <v>0</v>
      </c>
      <c r="CD232" s="18">
        <v>0</v>
      </c>
      <c r="CE232">
        <v>1</v>
      </c>
      <c r="CF232">
        <v>0</v>
      </c>
      <c r="CG232">
        <v>0</v>
      </c>
      <c r="CH232">
        <v>0</v>
      </c>
      <c r="CI232" s="18">
        <v>0</v>
      </c>
      <c r="CJ232">
        <v>0</v>
      </c>
      <c r="CK232">
        <v>0</v>
      </c>
      <c r="CL232">
        <v>1</v>
      </c>
      <c r="CM232">
        <v>1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1</v>
      </c>
      <c r="CT232" s="18">
        <v>0</v>
      </c>
      <c r="CZ232" s="43" t="s">
        <v>397</v>
      </c>
    </row>
    <row r="233" spans="1:104" x14ac:dyDescent="0.25">
      <c r="A233">
        <v>232</v>
      </c>
      <c r="B233">
        <v>17</v>
      </c>
      <c r="C233" s="25" t="s">
        <v>532</v>
      </c>
      <c r="D233" s="12">
        <v>6.9399999999999986</v>
      </c>
      <c r="E233" s="14">
        <v>1.2326820603907636</v>
      </c>
      <c r="F233" s="7">
        <v>5.63</v>
      </c>
      <c r="G233" s="7">
        <f t="shared" si="179"/>
        <v>5.7073179396092346</v>
      </c>
      <c r="H233" s="16">
        <f t="shared" si="180"/>
        <v>8.1726820603907626</v>
      </c>
      <c r="I233" s="11">
        <f>IFERROR(F233/SQRT(F233^2+W233), "X")</f>
        <v>0.10030095821492577</v>
      </c>
      <c r="J233" s="39">
        <f>IFERROR(SQRT((1-I233^2)/W233), "X")</f>
        <v>1.7815445508867808E-2</v>
      </c>
      <c r="K233" s="39">
        <f t="shared" si="181"/>
        <v>56.131068936908733</v>
      </c>
      <c r="L233" s="39">
        <f t="shared" si="182"/>
        <v>8.2485512706057959E-2</v>
      </c>
      <c r="M233" s="39">
        <f t="shared" si="183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184"/>
        <v>3119</v>
      </c>
      <c r="Y233" s="7">
        <v>9.8249999999999993</v>
      </c>
      <c r="Z233" s="7">
        <f>BR233-Y233-6</f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1">
        <v>0</v>
      </c>
      <c r="AJ233" s="9">
        <v>0</v>
      </c>
      <c r="AK233" s="9">
        <v>0</v>
      </c>
      <c r="AL233" s="31">
        <v>1</v>
      </c>
      <c r="AM233" s="21">
        <v>1992</v>
      </c>
      <c r="AN233" s="23"/>
      <c r="AO233" s="39">
        <f t="shared" si="185"/>
        <v>0.26250000000000001</v>
      </c>
      <c r="AP233" s="39">
        <v>0.25</v>
      </c>
      <c r="AQ233" s="39">
        <v>0.22500000000000001</v>
      </c>
      <c r="AR233" s="59">
        <f t="shared" si="186"/>
        <v>0.26250000000000001</v>
      </c>
      <c r="AS233" s="39" t="s">
        <v>431</v>
      </c>
      <c r="AT233" s="59" t="s">
        <v>431</v>
      </c>
      <c r="AU233" s="57">
        <v>0.67</v>
      </c>
      <c r="AV233" s="18">
        <v>0.33</v>
      </c>
      <c r="AW233">
        <v>0</v>
      </c>
      <c r="AX233" s="54">
        <f t="shared" si="157"/>
        <v>1</v>
      </c>
      <c r="AY233">
        <v>0.38</v>
      </c>
      <c r="AZ233" s="54">
        <v>0.62</v>
      </c>
      <c r="BB233" s="18"/>
      <c r="BC233">
        <f t="shared" si="174"/>
        <v>0.44099999999999995</v>
      </c>
      <c r="BD233" s="18">
        <v>0.55900000000000005</v>
      </c>
      <c r="BE233" s="18" t="s">
        <v>118</v>
      </c>
      <c r="BL233" s="18"/>
      <c r="BO233" s="18"/>
      <c r="BR233" s="25">
        <v>40</v>
      </c>
      <c r="BS233">
        <v>1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 s="18">
        <v>0</v>
      </c>
      <c r="CA233">
        <v>0</v>
      </c>
      <c r="CB233">
        <v>1</v>
      </c>
      <c r="CC233">
        <v>0</v>
      </c>
      <c r="CD233" s="18">
        <v>0</v>
      </c>
      <c r="CE233">
        <v>1</v>
      </c>
      <c r="CF233">
        <v>0</v>
      </c>
      <c r="CG233">
        <v>0</v>
      </c>
      <c r="CH233">
        <v>0</v>
      </c>
      <c r="CI233" s="18">
        <v>0</v>
      </c>
      <c r="CJ233">
        <v>0</v>
      </c>
      <c r="CK233">
        <v>0</v>
      </c>
      <c r="CL233">
        <v>1</v>
      </c>
      <c r="CM233">
        <v>1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1</v>
      </c>
      <c r="CT233" s="18">
        <v>0</v>
      </c>
      <c r="CZ233" s="43" t="s">
        <v>397</v>
      </c>
    </row>
    <row r="234" spans="1:104" x14ac:dyDescent="0.25">
      <c r="A234">
        <v>233</v>
      </c>
      <c r="B234">
        <v>17</v>
      </c>
      <c r="C234" s="25" t="s">
        <v>532</v>
      </c>
      <c r="D234" s="12">
        <v>11.483333333333333</v>
      </c>
      <c r="E234" s="14">
        <v>3.4692849949647528</v>
      </c>
      <c r="F234" s="7">
        <v>3.31</v>
      </c>
      <c r="G234" s="7">
        <f t="shared" si="179"/>
        <v>8.0140483383685801</v>
      </c>
      <c r="H234" s="16">
        <f t="shared" si="180"/>
        <v>14.952618328298085</v>
      </c>
      <c r="I234" s="11">
        <f>IFERROR(F234/SQRT(F234^2+W234), "X")</f>
        <v>5.9164182853938298E-2</v>
      </c>
      <c r="J234" s="39">
        <f>IFERROR(SQRT((1-I234^2)/W234), "X")</f>
        <v>1.7874375484573501E-2</v>
      </c>
      <c r="K234" s="39">
        <f t="shared" si="181"/>
        <v>55.946010581631292</v>
      </c>
      <c r="L234" s="39">
        <f t="shared" si="182"/>
        <v>4.12898073693648E-2</v>
      </c>
      <c r="M234" s="39">
        <f t="shared" si="183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184"/>
        <v>3119</v>
      </c>
      <c r="Y234" s="7">
        <v>9.8249999999999993</v>
      </c>
      <c r="Z234" s="7">
        <f>BR234-Y234-6</f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1">
        <v>0</v>
      </c>
      <c r="AJ234" s="9">
        <v>0</v>
      </c>
      <c r="AK234" s="9">
        <v>0</v>
      </c>
      <c r="AL234" s="31">
        <v>1</v>
      </c>
      <c r="AM234" s="21">
        <v>1992</v>
      </c>
      <c r="AN234" s="23"/>
      <c r="AO234" s="39">
        <f t="shared" si="185"/>
        <v>0.26250000000000001</v>
      </c>
      <c r="AP234" s="39">
        <v>0.25</v>
      </c>
      <c r="AQ234" s="39">
        <v>0.22500000000000001</v>
      </c>
      <c r="AR234" s="59">
        <f t="shared" si="186"/>
        <v>0.26250000000000001</v>
      </c>
      <c r="AS234" s="39" t="s">
        <v>431</v>
      </c>
      <c r="AT234" s="59" t="s">
        <v>431</v>
      </c>
      <c r="AU234" s="57">
        <v>0.67</v>
      </c>
      <c r="AV234" s="18">
        <v>0.33</v>
      </c>
      <c r="AW234">
        <v>0</v>
      </c>
      <c r="AX234" s="54">
        <f t="shared" si="157"/>
        <v>1</v>
      </c>
      <c r="AY234">
        <v>0.38</v>
      </c>
      <c r="AZ234" s="54">
        <v>0.62</v>
      </c>
      <c r="BB234" s="18"/>
      <c r="BC234">
        <f t="shared" si="174"/>
        <v>0.44099999999999995</v>
      </c>
      <c r="BD234" s="18">
        <v>0.55900000000000005</v>
      </c>
      <c r="BE234" s="18" t="s">
        <v>118</v>
      </c>
      <c r="BL234" s="18"/>
      <c r="BO234" s="18"/>
      <c r="BR234" s="25">
        <v>40</v>
      </c>
      <c r="BS234">
        <v>1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 s="18">
        <v>0</v>
      </c>
      <c r="CA234">
        <v>0</v>
      </c>
      <c r="CB234">
        <v>1</v>
      </c>
      <c r="CC234">
        <v>0</v>
      </c>
      <c r="CD234" s="18">
        <v>0</v>
      </c>
      <c r="CE234">
        <v>1</v>
      </c>
      <c r="CF234">
        <v>0</v>
      </c>
      <c r="CG234">
        <v>0</v>
      </c>
      <c r="CH234">
        <v>0</v>
      </c>
      <c r="CI234" s="18">
        <v>0</v>
      </c>
      <c r="CJ234">
        <v>0</v>
      </c>
      <c r="CK234">
        <v>0</v>
      </c>
      <c r="CL234">
        <v>1</v>
      </c>
      <c r="CM234">
        <v>1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1</v>
      </c>
      <c r="CT234" s="18">
        <v>0</v>
      </c>
      <c r="CZ234" s="43" t="s">
        <v>397</v>
      </c>
    </row>
    <row r="235" spans="1:104" x14ac:dyDescent="0.25">
      <c r="A235">
        <v>234</v>
      </c>
      <c r="B235">
        <v>17</v>
      </c>
      <c r="C235" s="25" t="s">
        <v>532</v>
      </c>
      <c r="D235" s="12">
        <v>0.28333333333333333</v>
      </c>
      <c r="E235" s="14">
        <v>0.83333333333333326</v>
      </c>
      <c r="F235" s="7">
        <v>0.34</v>
      </c>
      <c r="G235" s="7">
        <f t="shared" si="179"/>
        <v>-0.54999999999999993</v>
      </c>
      <c r="H235" s="16">
        <f t="shared" si="180"/>
        <v>1.1166666666666667</v>
      </c>
      <c r="I235" s="11">
        <f>IFERROR(F235/SQRT(F235^2+W235), "X")</f>
        <v>5.9239242863641309E-3</v>
      </c>
      <c r="J235" s="39">
        <f>IFERROR(SQRT((1-I235^2)/W235), "X")</f>
        <v>1.7423306724600386E-2</v>
      </c>
      <c r="K235" s="39">
        <f t="shared" si="181"/>
        <v>57.394386485091026</v>
      </c>
      <c r="L235" s="39">
        <f t="shared" si="182"/>
        <v>-1.1499382438236255E-2</v>
      </c>
      <c r="M235" s="39">
        <f t="shared" si="183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184"/>
        <v>3294</v>
      </c>
      <c r="Y235" s="7">
        <v>10.520000000000001</v>
      </c>
      <c r="Z235" s="7">
        <f>BR235-Y235-6</f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1">
        <v>0</v>
      </c>
      <c r="AJ235" s="9">
        <v>0</v>
      </c>
      <c r="AK235" s="9">
        <v>0</v>
      </c>
      <c r="AL235" s="31">
        <v>1</v>
      </c>
      <c r="AM235" s="21">
        <v>1992</v>
      </c>
      <c r="AN235" s="23"/>
      <c r="AO235" s="39">
        <f t="shared" si="185"/>
        <v>0.17</v>
      </c>
      <c r="AP235" s="39">
        <v>0.2</v>
      </c>
      <c r="AQ235" s="39">
        <v>0.46</v>
      </c>
      <c r="AR235" s="59">
        <f t="shared" si="186"/>
        <v>0.17</v>
      </c>
      <c r="AS235" s="39" t="s">
        <v>431</v>
      </c>
      <c r="AT235" s="59" t="s">
        <v>431</v>
      </c>
      <c r="AU235" s="57">
        <v>0.67</v>
      </c>
      <c r="AV235" s="18">
        <v>0.33</v>
      </c>
      <c r="AW235">
        <v>1</v>
      </c>
      <c r="AX235" s="54">
        <f t="shared" si="157"/>
        <v>0</v>
      </c>
      <c r="AY235">
        <v>0.31</v>
      </c>
      <c r="AZ235" s="54">
        <v>0.69</v>
      </c>
      <c r="BB235" s="18"/>
      <c r="BC235">
        <f t="shared" si="174"/>
        <v>0.56800000000000006</v>
      </c>
      <c r="BD235" s="18">
        <v>0.432</v>
      </c>
      <c r="BE235" s="18" t="s">
        <v>118</v>
      </c>
      <c r="BL235" s="18"/>
      <c r="BO235" s="18"/>
      <c r="BR235" s="25">
        <v>40</v>
      </c>
      <c r="BS235">
        <v>1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 s="18">
        <v>0</v>
      </c>
      <c r="CA235">
        <v>0</v>
      </c>
      <c r="CB235">
        <v>1</v>
      </c>
      <c r="CC235">
        <v>0</v>
      </c>
      <c r="CD235" s="18">
        <v>0</v>
      </c>
      <c r="CE235">
        <v>1</v>
      </c>
      <c r="CF235">
        <v>0</v>
      </c>
      <c r="CG235">
        <v>0</v>
      </c>
      <c r="CH235">
        <v>0</v>
      </c>
      <c r="CI235" s="18">
        <v>0</v>
      </c>
      <c r="CJ235">
        <v>0</v>
      </c>
      <c r="CK235">
        <v>0</v>
      </c>
      <c r="CL235">
        <v>1</v>
      </c>
      <c r="CM235">
        <v>1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1</v>
      </c>
      <c r="CT235" s="18">
        <v>0</v>
      </c>
      <c r="CZ235" s="43" t="s">
        <v>397</v>
      </c>
    </row>
    <row r="236" spans="1:104" x14ac:dyDescent="0.25">
      <c r="A236">
        <v>235</v>
      </c>
      <c r="B236">
        <v>17</v>
      </c>
      <c r="C236" s="25" t="s">
        <v>532</v>
      </c>
      <c r="D236" s="12">
        <v>4.2749999999999995</v>
      </c>
      <c r="E236" s="14">
        <v>1.1103896103896103</v>
      </c>
      <c r="F236" s="7">
        <v>3.85</v>
      </c>
      <c r="G236" s="7">
        <f t="shared" si="179"/>
        <v>3.164610389610389</v>
      </c>
      <c r="H236" s="16">
        <f t="shared" si="180"/>
        <v>5.3853896103896099</v>
      </c>
      <c r="I236" s="11">
        <f>IFERROR(F236/SQRT(F236^2+W236), "X")</f>
        <v>6.6930488438157312E-2</v>
      </c>
      <c r="J236" s="39">
        <f>IFERROR(SQRT((1-I236^2)/W236), "X")</f>
        <v>1.7384542451469431E-2</v>
      </c>
      <c r="K236" s="39">
        <f t="shared" si="181"/>
        <v>57.522365215627225</v>
      </c>
      <c r="L236" s="39">
        <f t="shared" si="182"/>
        <v>4.9545945986687878E-2</v>
      </c>
      <c r="M236" s="39">
        <f t="shared" si="183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184"/>
        <v>3294</v>
      </c>
      <c r="Y236" s="7">
        <v>10.520000000000001</v>
      </c>
      <c r="Z236" s="7">
        <f>BR236-Y236-6</f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1">
        <v>0</v>
      </c>
      <c r="AJ236" s="9">
        <v>0</v>
      </c>
      <c r="AK236" s="9">
        <v>0</v>
      </c>
      <c r="AL236" s="31">
        <v>1</v>
      </c>
      <c r="AM236" s="21">
        <v>1992</v>
      </c>
      <c r="AN236" s="23"/>
      <c r="AO236" s="39">
        <f t="shared" si="185"/>
        <v>0.17</v>
      </c>
      <c r="AP236" s="39">
        <v>0.2</v>
      </c>
      <c r="AQ236" s="39">
        <v>0.46</v>
      </c>
      <c r="AR236" s="59">
        <f t="shared" si="186"/>
        <v>0.17</v>
      </c>
      <c r="AS236" s="39" t="s">
        <v>431</v>
      </c>
      <c r="AT236" s="59" t="s">
        <v>431</v>
      </c>
      <c r="AU236" s="57">
        <v>0.67</v>
      </c>
      <c r="AV236" s="18">
        <v>0.33</v>
      </c>
      <c r="AW236">
        <v>1</v>
      </c>
      <c r="AX236" s="54">
        <f t="shared" si="157"/>
        <v>0</v>
      </c>
      <c r="AY236">
        <v>0.31</v>
      </c>
      <c r="AZ236" s="54">
        <v>0.69</v>
      </c>
      <c r="BB236" s="18"/>
      <c r="BC236">
        <f t="shared" si="174"/>
        <v>0.56800000000000006</v>
      </c>
      <c r="BD236" s="18">
        <v>0.432</v>
      </c>
      <c r="BE236" s="18" t="s">
        <v>118</v>
      </c>
      <c r="BL236" s="18"/>
      <c r="BO236" s="18"/>
      <c r="BR236" s="25">
        <v>40</v>
      </c>
      <c r="BS236">
        <v>1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 s="18">
        <v>0</v>
      </c>
      <c r="CA236">
        <v>0</v>
      </c>
      <c r="CB236">
        <v>1</v>
      </c>
      <c r="CC236">
        <v>0</v>
      </c>
      <c r="CD236" s="18">
        <v>0</v>
      </c>
      <c r="CE236">
        <v>1</v>
      </c>
      <c r="CF236">
        <v>0</v>
      </c>
      <c r="CG236">
        <v>0</v>
      </c>
      <c r="CH236">
        <v>0</v>
      </c>
      <c r="CI236" s="18">
        <v>0</v>
      </c>
      <c r="CJ236">
        <v>0</v>
      </c>
      <c r="CK236">
        <v>0</v>
      </c>
      <c r="CL236">
        <v>1</v>
      </c>
      <c r="CM236">
        <v>1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1</v>
      </c>
      <c r="CT236" s="18">
        <v>0</v>
      </c>
      <c r="CZ236" s="43" t="s">
        <v>397</v>
      </c>
    </row>
    <row r="237" spans="1:104" x14ac:dyDescent="0.25">
      <c r="A237">
        <v>236</v>
      </c>
      <c r="B237">
        <v>17</v>
      </c>
      <c r="C237" s="25" t="s">
        <v>532</v>
      </c>
      <c r="D237" s="12">
        <v>7.4999999999999982</v>
      </c>
      <c r="E237" s="14">
        <v>1.1503067484662575</v>
      </c>
      <c r="F237" s="7">
        <v>6.52</v>
      </c>
      <c r="G237" s="7">
        <f t="shared" si="179"/>
        <v>6.3496932515337408</v>
      </c>
      <c r="H237" s="16">
        <f t="shared" si="180"/>
        <v>8.6503067484662566</v>
      </c>
      <c r="I237" s="11">
        <f>IFERROR(F237/SQRT(F237^2+W237), "X")</f>
        <v>0.1128759333102024</v>
      </c>
      <c r="J237" s="39">
        <f>IFERROR(SQRT((1-I237^2)/W237), "X")</f>
        <v>1.7312259710153745E-2</v>
      </c>
      <c r="K237" s="39">
        <f t="shared" si="181"/>
        <v>57.762534570428954</v>
      </c>
      <c r="L237" s="39">
        <f t="shared" si="182"/>
        <v>9.5563673600048665E-2</v>
      </c>
      <c r="M237" s="39">
        <f t="shared" si="183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184"/>
        <v>3294</v>
      </c>
      <c r="Y237" s="7">
        <v>10.520000000000001</v>
      </c>
      <c r="Z237" s="7">
        <f>BR237-Y237-6</f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1">
        <v>0</v>
      </c>
      <c r="AJ237" s="9">
        <v>0</v>
      </c>
      <c r="AK237" s="9">
        <v>0</v>
      </c>
      <c r="AL237" s="31">
        <v>1</v>
      </c>
      <c r="AM237" s="21">
        <v>1992</v>
      </c>
      <c r="AN237" s="23"/>
      <c r="AO237" s="39">
        <f t="shared" si="185"/>
        <v>0.17</v>
      </c>
      <c r="AP237" s="39">
        <v>0.2</v>
      </c>
      <c r="AQ237" s="39">
        <v>0.46</v>
      </c>
      <c r="AR237" s="59">
        <f t="shared" si="186"/>
        <v>0.17</v>
      </c>
      <c r="AS237" s="39" t="s">
        <v>431</v>
      </c>
      <c r="AT237" s="59" t="s">
        <v>431</v>
      </c>
      <c r="AU237" s="57">
        <v>0.67</v>
      </c>
      <c r="AV237" s="18">
        <v>0.33</v>
      </c>
      <c r="AW237">
        <v>1</v>
      </c>
      <c r="AX237" s="54">
        <f t="shared" si="157"/>
        <v>0</v>
      </c>
      <c r="AY237">
        <v>0.31</v>
      </c>
      <c r="AZ237" s="54">
        <v>0.69</v>
      </c>
      <c r="BB237" s="18"/>
      <c r="BC237">
        <f t="shared" si="174"/>
        <v>0.56800000000000006</v>
      </c>
      <c r="BD237" s="18">
        <v>0.432</v>
      </c>
      <c r="BE237" s="18" t="s">
        <v>118</v>
      </c>
      <c r="BL237" s="18"/>
      <c r="BO237" s="18"/>
      <c r="BR237" s="25">
        <v>40</v>
      </c>
      <c r="BS237">
        <v>1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 s="18">
        <v>0</v>
      </c>
      <c r="CA237">
        <v>0</v>
      </c>
      <c r="CB237">
        <v>1</v>
      </c>
      <c r="CC237">
        <v>0</v>
      </c>
      <c r="CD237" s="18">
        <v>0</v>
      </c>
      <c r="CE237">
        <v>1</v>
      </c>
      <c r="CF237">
        <v>0</v>
      </c>
      <c r="CG237">
        <v>0</v>
      </c>
      <c r="CH237">
        <v>0</v>
      </c>
      <c r="CI237" s="18">
        <v>0</v>
      </c>
      <c r="CJ237">
        <v>0</v>
      </c>
      <c r="CK237">
        <v>0</v>
      </c>
      <c r="CL237">
        <v>1</v>
      </c>
      <c r="CM237">
        <v>1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1</v>
      </c>
      <c r="CT237" s="18">
        <v>0</v>
      </c>
      <c r="CZ237" s="43" t="s">
        <v>397</v>
      </c>
    </row>
    <row r="238" spans="1:104" x14ac:dyDescent="0.25">
      <c r="A238">
        <v>237</v>
      </c>
      <c r="B238">
        <v>17</v>
      </c>
      <c r="C238" s="25" t="s">
        <v>532</v>
      </c>
      <c r="D238" s="12">
        <v>13.4</v>
      </c>
      <c r="E238" s="14">
        <v>2.2521008403361344</v>
      </c>
      <c r="F238" s="7">
        <v>5.95</v>
      </c>
      <c r="G238" s="7">
        <f t="shared" si="179"/>
        <v>11.147899159663865</v>
      </c>
      <c r="H238" s="16">
        <f t="shared" si="180"/>
        <v>15.652100840336136</v>
      </c>
      <c r="I238" s="11">
        <f>IFERROR(F238/SQRT(F238^2+W238), "X")</f>
        <v>0.10311784184327458</v>
      </c>
      <c r="J238" s="39">
        <f>IFERROR(SQRT((1-I238^2)/W238), "X")</f>
        <v>1.7330729721558753E-2</v>
      </c>
      <c r="K238" s="39">
        <f t="shared" si="181"/>
        <v>57.700974861782015</v>
      </c>
      <c r="L238" s="39">
        <f t="shared" si="182"/>
        <v>8.5787112121715831E-2</v>
      </c>
      <c r="M238" s="39">
        <f t="shared" si="183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184"/>
        <v>3294</v>
      </c>
      <c r="Y238" s="7">
        <v>10.520000000000001</v>
      </c>
      <c r="Z238" s="7">
        <f>BR238-Y238-6</f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1">
        <v>0</v>
      </c>
      <c r="AJ238" s="9">
        <v>0</v>
      </c>
      <c r="AK238" s="9">
        <v>0</v>
      </c>
      <c r="AL238" s="31">
        <v>1</v>
      </c>
      <c r="AM238" s="21">
        <v>1992</v>
      </c>
      <c r="AN238" s="23"/>
      <c r="AO238" s="39">
        <f t="shared" si="185"/>
        <v>0.17</v>
      </c>
      <c r="AP238" s="39">
        <v>0.2</v>
      </c>
      <c r="AQ238" s="39">
        <v>0.46</v>
      </c>
      <c r="AR238" s="59">
        <f t="shared" si="186"/>
        <v>0.17</v>
      </c>
      <c r="AS238" s="39" t="s">
        <v>431</v>
      </c>
      <c r="AT238" s="59" t="s">
        <v>431</v>
      </c>
      <c r="AU238" s="57">
        <v>0.67</v>
      </c>
      <c r="AV238" s="18">
        <v>0.33</v>
      </c>
      <c r="AW238">
        <v>1</v>
      </c>
      <c r="AX238" s="54">
        <f t="shared" si="157"/>
        <v>0</v>
      </c>
      <c r="AY238">
        <v>0.31</v>
      </c>
      <c r="AZ238" s="54">
        <v>0.69</v>
      </c>
      <c r="BB238" s="18"/>
      <c r="BC238">
        <f t="shared" si="174"/>
        <v>0.56800000000000006</v>
      </c>
      <c r="BD238" s="18">
        <v>0.432</v>
      </c>
      <c r="BE238" s="18" t="s">
        <v>118</v>
      </c>
      <c r="BL238" s="18"/>
      <c r="BO238" s="18"/>
      <c r="BR238" s="25">
        <v>40</v>
      </c>
      <c r="BS238">
        <v>1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 s="18">
        <v>0</v>
      </c>
      <c r="CA238">
        <v>0</v>
      </c>
      <c r="CB238">
        <v>1</v>
      </c>
      <c r="CC238">
        <v>0</v>
      </c>
      <c r="CD238" s="18">
        <v>0</v>
      </c>
      <c r="CE238">
        <v>1</v>
      </c>
      <c r="CF238">
        <v>0</v>
      </c>
      <c r="CG238">
        <v>0</v>
      </c>
      <c r="CH238">
        <v>0</v>
      </c>
      <c r="CI238" s="18">
        <v>0</v>
      </c>
      <c r="CJ238">
        <v>0</v>
      </c>
      <c r="CK238">
        <v>0</v>
      </c>
      <c r="CL238">
        <v>1</v>
      </c>
      <c r="CM238">
        <v>1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1</v>
      </c>
      <c r="CT238" s="18">
        <v>0</v>
      </c>
      <c r="CZ238" s="43" t="s">
        <v>397</v>
      </c>
    </row>
    <row r="239" spans="1:104" x14ac:dyDescent="0.25">
      <c r="A239">
        <v>238</v>
      </c>
      <c r="B239">
        <v>17</v>
      </c>
      <c r="C239" s="25" t="s">
        <v>532</v>
      </c>
      <c r="D239" s="12">
        <v>0.3833333333333333</v>
      </c>
      <c r="E239" s="14">
        <v>0.85185185185185175</v>
      </c>
      <c r="F239" s="7">
        <v>0.45</v>
      </c>
      <c r="G239" s="7">
        <f t="shared" si="179"/>
        <v>-0.46851851851851845</v>
      </c>
      <c r="H239" s="16">
        <f t="shared" si="180"/>
        <v>1.2351851851851849</v>
      </c>
      <c r="I239" s="11">
        <f>IFERROR(F239/SQRT(F239^2+W239), "X")</f>
        <v>7.8296962571316932E-3</v>
      </c>
      <c r="J239" s="39">
        <f>IFERROR(SQRT((1-I239^2)/W239), "X")</f>
        <v>1.7399325015848205E-2</v>
      </c>
      <c r="K239" s="39">
        <f t="shared" si="181"/>
        <v>57.473493890662326</v>
      </c>
      <c r="L239" s="39">
        <f t="shared" si="182"/>
        <v>-9.5696287587165117E-3</v>
      </c>
      <c r="M239" s="39">
        <f t="shared" si="183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184"/>
        <v>3303</v>
      </c>
      <c r="Y239" s="7">
        <v>10.520000000000001</v>
      </c>
      <c r="Z239" s="7">
        <f>BR239-Y239-6</f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1">
        <v>0</v>
      </c>
      <c r="AJ239" s="9">
        <v>0</v>
      </c>
      <c r="AK239" s="9">
        <v>0</v>
      </c>
      <c r="AL239" s="31">
        <v>1</v>
      </c>
      <c r="AM239" s="21">
        <v>1992</v>
      </c>
      <c r="AN239" s="23"/>
      <c r="AO239" s="39">
        <f t="shared" si="185"/>
        <v>0.17</v>
      </c>
      <c r="AP239" s="39">
        <v>0.2</v>
      </c>
      <c r="AQ239" s="39">
        <v>0.46</v>
      </c>
      <c r="AR239" s="59">
        <f t="shared" si="186"/>
        <v>0.17</v>
      </c>
      <c r="AS239" s="39" t="s">
        <v>431</v>
      </c>
      <c r="AT239" s="59" t="s">
        <v>431</v>
      </c>
      <c r="AU239" s="57">
        <v>0.67</v>
      </c>
      <c r="AV239" s="18">
        <v>0.33</v>
      </c>
      <c r="AW239">
        <v>1</v>
      </c>
      <c r="AX239" s="54">
        <f t="shared" si="157"/>
        <v>0</v>
      </c>
      <c r="AY239">
        <v>0.31</v>
      </c>
      <c r="AZ239" s="54">
        <v>0.69</v>
      </c>
      <c r="BB239" s="18"/>
      <c r="BC239">
        <f t="shared" si="174"/>
        <v>0.56800000000000006</v>
      </c>
      <c r="BD239" s="18">
        <v>0.432</v>
      </c>
      <c r="BE239" s="18" t="s">
        <v>118</v>
      </c>
      <c r="BL239" s="18"/>
      <c r="BO239" s="18"/>
      <c r="BR239" s="25">
        <v>40</v>
      </c>
      <c r="BS239">
        <v>1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 s="18">
        <v>0</v>
      </c>
      <c r="CA239">
        <v>0</v>
      </c>
      <c r="CB239">
        <v>1</v>
      </c>
      <c r="CC239">
        <v>0</v>
      </c>
      <c r="CD239" s="18">
        <v>0</v>
      </c>
      <c r="CE239">
        <v>1</v>
      </c>
      <c r="CF239">
        <v>0</v>
      </c>
      <c r="CG239">
        <v>0</v>
      </c>
      <c r="CH239">
        <v>0</v>
      </c>
      <c r="CI239" s="18">
        <v>0</v>
      </c>
      <c r="CJ239">
        <v>0</v>
      </c>
      <c r="CK239">
        <v>0</v>
      </c>
      <c r="CL239">
        <v>1</v>
      </c>
      <c r="CM239">
        <v>1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1</v>
      </c>
      <c r="CT239" s="18">
        <v>0</v>
      </c>
      <c r="CZ239" s="43" t="s">
        <v>397</v>
      </c>
    </row>
    <row r="240" spans="1:104" x14ac:dyDescent="0.25">
      <c r="A240">
        <v>239</v>
      </c>
      <c r="B240">
        <v>17</v>
      </c>
      <c r="C240" s="25" t="s">
        <v>532</v>
      </c>
      <c r="D240" s="12">
        <v>4.25</v>
      </c>
      <c r="E240" s="14">
        <v>1.0625</v>
      </c>
      <c r="F240" s="7">
        <v>4</v>
      </c>
      <c r="G240" s="7">
        <f t="shared" si="179"/>
        <v>3.1875</v>
      </c>
      <c r="H240" s="16">
        <f t="shared" si="180"/>
        <v>5.3125</v>
      </c>
      <c r="I240" s="11">
        <f>IFERROR(F240/SQRT(F240^2+W240), "X")</f>
        <v>6.9431470784376378E-2</v>
      </c>
      <c r="J240" s="39">
        <f>IFERROR(SQRT((1-I240^2)/W240), "X")</f>
        <v>1.7357867696094095E-2</v>
      </c>
      <c r="K240" s="39">
        <f t="shared" si="181"/>
        <v>57.610762883336307</v>
      </c>
      <c r="L240" s="39">
        <f t="shared" si="182"/>
        <v>5.207360308828228E-2</v>
      </c>
      <c r="M240" s="39">
        <f t="shared" si="183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184"/>
        <v>3303</v>
      </c>
      <c r="Y240" s="7">
        <v>10.520000000000001</v>
      </c>
      <c r="Z240" s="7">
        <f>BR240-Y240-6</f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1">
        <v>0</v>
      </c>
      <c r="AJ240" s="9">
        <v>0</v>
      </c>
      <c r="AK240" s="9">
        <v>0</v>
      </c>
      <c r="AL240" s="31">
        <v>1</v>
      </c>
      <c r="AM240" s="21">
        <v>1992</v>
      </c>
      <c r="AN240" s="23"/>
      <c r="AO240" s="39">
        <f t="shared" si="185"/>
        <v>0.17</v>
      </c>
      <c r="AP240" s="39">
        <v>0.2</v>
      </c>
      <c r="AQ240" s="39">
        <v>0.46</v>
      </c>
      <c r="AR240" s="59">
        <f t="shared" si="186"/>
        <v>0.17</v>
      </c>
      <c r="AS240" s="39" t="s">
        <v>431</v>
      </c>
      <c r="AT240" s="59" t="s">
        <v>431</v>
      </c>
      <c r="AU240" s="57">
        <v>0.67</v>
      </c>
      <c r="AV240" s="18">
        <v>0.33</v>
      </c>
      <c r="AW240">
        <v>1</v>
      </c>
      <c r="AX240" s="54">
        <f t="shared" si="157"/>
        <v>0</v>
      </c>
      <c r="AY240">
        <v>0.31</v>
      </c>
      <c r="AZ240" s="54">
        <v>0.69</v>
      </c>
      <c r="BB240" s="18"/>
      <c r="BC240">
        <f t="shared" si="174"/>
        <v>0.56800000000000006</v>
      </c>
      <c r="BD240" s="18">
        <v>0.432</v>
      </c>
      <c r="BE240" s="18" t="s">
        <v>118</v>
      </c>
      <c r="BL240" s="18"/>
      <c r="BO240" s="18"/>
      <c r="BR240" s="25">
        <v>40</v>
      </c>
      <c r="BS240">
        <v>1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 s="18">
        <v>0</v>
      </c>
      <c r="CA240">
        <v>0</v>
      </c>
      <c r="CB240">
        <v>1</v>
      </c>
      <c r="CC240">
        <v>0</v>
      </c>
      <c r="CD240" s="18">
        <v>0</v>
      </c>
      <c r="CE240">
        <v>1</v>
      </c>
      <c r="CF240">
        <v>0</v>
      </c>
      <c r="CG240">
        <v>0</v>
      </c>
      <c r="CH240">
        <v>0</v>
      </c>
      <c r="CI240" s="18">
        <v>0</v>
      </c>
      <c r="CJ240">
        <v>0</v>
      </c>
      <c r="CK240">
        <v>0</v>
      </c>
      <c r="CL240">
        <v>1</v>
      </c>
      <c r="CM240">
        <v>1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1</v>
      </c>
      <c r="CT240" s="18">
        <v>0</v>
      </c>
      <c r="CZ240" s="43" t="s">
        <v>397</v>
      </c>
    </row>
    <row r="241" spans="1:104" x14ac:dyDescent="0.25">
      <c r="A241">
        <v>240</v>
      </c>
      <c r="B241">
        <v>17</v>
      </c>
      <c r="C241" s="25" t="s">
        <v>532</v>
      </c>
      <c r="D241" s="12">
        <v>7.3200000000000012</v>
      </c>
      <c r="E241" s="14">
        <v>1.1141552511415527</v>
      </c>
      <c r="F241" s="7">
        <v>6.57</v>
      </c>
      <c r="G241" s="7">
        <f t="shared" si="179"/>
        <v>6.2058447488584481</v>
      </c>
      <c r="H241" s="16">
        <f t="shared" si="180"/>
        <v>8.4341552511415543</v>
      </c>
      <c r="I241" s="11">
        <f>IFERROR(F241/SQRT(F241^2+W241), "X")</f>
        <v>0.11357734174803634</v>
      </c>
      <c r="J241" s="39">
        <f>IFERROR(SQRT((1-I241^2)/W241), "X")</f>
        <v>1.7287266628316034E-2</v>
      </c>
      <c r="K241" s="39">
        <f t="shared" si="181"/>
        <v>57.846044808612454</v>
      </c>
      <c r="L241" s="39">
        <f t="shared" si="182"/>
        <v>9.6290075119720306E-2</v>
      </c>
      <c r="M241" s="39">
        <f t="shared" si="183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184"/>
        <v>3303</v>
      </c>
      <c r="Y241" s="7">
        <v>10.520000000000001</v>
      </c>
      <c r="Z241" s="7">
        <f>BR241-Y241-6</f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1">
        <v>0</v>
      </c>
      <c r="AJ241" s="9">
        <v>0</v>
      </c>
      <c r="AK241" s="9">
        <v>0</v>
      </c>
      <c r="AL241" s="31">
        <v>1</v>
      </c>
      <c r="AM241" s="21">
        <v>1992</v>
      </c>
      <c r="AN241" s="23"/>
      <c r="AO241" s="39">
        <f t="shared" si="185"/>
        <v>0.17</v>
      </c>
      <c r="AP241" s="39">
        <v>0.2</v>
      </c>
      <c r="AQ241" s="39">
        <v>0.46</v>
      </c>
      <c r="AR241" s="59">
        <f t="shared" si="186"/>
        <v>0.17</v>
      </c>
      <c r="AS241" s="39" t="s">
        <v>431</v>
      </c>
      <c r="AT241" s="59" t="s">
        <v>431</v>
      </c>
      <c r="AU241" s="57">
        <v>0.67</v>
      </c>
      <c r="AV241" s="18">
        <v>0.33</v>
      </c>
      <c r="AW241">
        <v>1</v>
      </c>
      <c r="AX241" s="54">
        <f t="shared" si="157"/>
        <v>0</v>
      </c>
      <c r="AY241">
        <v>0.31</v>
      </c>
      <c r="AZ241" s="54">
        <v>0.69</v>
      </c>
      <c r="BB241" s="18"/>
      <c r="BC241">
        <f t="shared" si="174"/>
        <v>0.56800000000000006</v>
      </c>
      <c r="BD241" s="18">
        <v>0.432</v>
      </c>
      <c r="BE241" s="18" t="s">
        <v>118</v>
      </c>
      <c r="BL241" s="18"/>
      <c r="BO241" s="18"/>
      <c r="BR241" s="25">
        <v>40</v>
      </c>
      <c r="BS241">
        <v>1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 s="18">
        <v>0</v>
      </c>
      <c r="CA241">
        <v>0</v>
      </c>
      <c r="CB241">
        <v>1</v>
      </c>
      <c r="CC241">
        <v>0</v>
      </c>
      <c r="CD241" s="18">
        <v>0</v>
      </c>
      <c r="CE241">
        <v>1</v>
      </c>
      <c r="CF241">
        <v>0</v>
      </c>
      <c r="CG241">
        <v>0</v>
      </c>
      <c r="CH241">
        <v>0</v>
      </c>
      <c r="CI241" s="18">
        <v>0</v>
      </c>
      <c r="CJ241">
        <v>0</v>
      </c>
      <c r="CK241">
        <v>0</v>
      </c>
      <c r="CL241">
        <v>1</v>
      </c>
      <c r="CM241">
        <v>1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1</v>
      </c>
      <c r="CT241" s="18">
        <v>0</v>
      </c>
      <c r="CZ241" s="43" t="s">
        <v>397</v>
      </c>
    </row>
    <row r="242" spans="1:104" x14ac:dyDescent="0.25">
      <c r="A242">
        <v>241</v>
      </c>
      <c r="B242">
        <v>17</v>
      </c>
      <c r="C242" s="25" t="s">
        <v>532</v>
      </c>
      <c r="D242" s="12">
        <v>12.999999999999998</v>
      </c>
      <c r="E242" s="14">
        <v>2.2336769759450168</v>
      </c>
      <c r="F242" s="7">
        <v>5.82</v>
      </c>
      <c r="G242" s="7">
        <f t="shared" si="179"/>
        <v>10.766323024054982</v>
      </c>
      <c r="H242" s="16">
        <f t="shared" si="180"/>
        <v>15.233676975945015</v>
      </c>
      <c r="I242" s="11">
        <f>IFERROR(F242/SQRT(F242^2+W242), "X")</f>
        <v>0.10075188604331468</v>
      </c>
      <c r="J242" s="39">
        <f>IFERROR(SQRT((1-I242^2)/W242), "X")</f>
        <v>1.7311320625999084E-2</v>
      </c>
      <c r="K242" s="39">
        <f t="shared" si="181"/>
        <v>57.765668004447072</v>
      </c>
      <c r="L242" s="39">
        <f t="shared" si="182"/>
        <v>8.3440565417315593E-2</v>
      </c>
      <c r="M242" s="39">
        <f t="shared" si="183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184"/>
        <v>3303</v>
      </c>
      <c r="Y242" s="7">
        <v>10.520000000000001</v>
      </c>
      <c r="Z242" s="7">
        <f>BR242-Y242-6</f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1">
        <v>0</v>
      </c>
      <c r="AJ242" s="9">
        <v>0</v>
      </c>
      <c r="AK242" s="9">
        <v>0</v>
      </c>
      <c r="AL242" s="31">
        <v>1</v>
      </c>
      <c r="AM242" s="21">
        <v>1992</v>
      </c>
      <c r="AN242" s="23"/>
      <c r="AO242" s="39">
        <f t="shared" si="185"/>
        <v>0.17</v>
      </c>
      <c r="AP242" s="39">
        <v>0.2</v>
      </c>
      <c r="AQ242" s="39">
        <v>0.46</v>
      </c>
      <c r="AR242" s="59">
        <f t="shared" si="186"/>
        <v>0.17</v>
      </c>
      <c r="AS242" s="39" t="s">
        <v>431</v>
      </c>
      <c r="AT242" s="59" t="s">
        <v>431</v>
      </c>
      <c r="AU242" s="57">
        <v>0.67</v>
      </c>
      <c r="AV242" s="18">
        <v>0.33</v>
      </c>
      <c r="AW242">
        <v>1</v>
      </c>
      <c r="AX242" s="54">
        <f t="shared" si="157"/>
        <v>0</v>
      </c>
      <c r="AY242">
        <v>0.31</v>
      </c>
      <c r="AZ242" s="54">
        <v>0.69</v>
      </c>
      <c r="BB242" s="18"/>
      <c r="BC242">
        <f t="shared" si="174"/>
        <v>0.56800000000000006</v>
      </c>
      <c r="BD242" s="18">
        <v>0.432</v>
      </c>
      <c r="BE242" s="18" t="s">
        <v>118</v>
      </c>
      <c r="BL242" s="18"/>
      <c r="BO242" s="18"/>
      <c r="BR242" s="25">
        <v>40</v>
      </c>
      <c r="BS242">
        <v>1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 s="18">
        <v>0</v>
      </c>
      <c r="CA242">
        <v>0</v>
      </c>
      <c r="CB242">
        <v>1</v>
      </c>
      <c r="CC242">
        <v>0</v>
      </c>
      <c r="CD242" s="18">
        <v>0</v>
      </c>
      <c r="CE242">
        <v>1</v>
      </c>
      <c r="CF242">
        <v>0</v>
      </c>
      <c r="CG242">
        <v>0</v>
      </c>
      <c r="CH242">
        <v>0</v>
      </c>
      <c r="CI242" s="18">
        <v>0</v>
      </c>
      <c r="CJ242">
        <v>0</v>
      </c>
      <c r="CK242">
        <v>0</v>
      </c>
      <c r="CL242">
        <v>1</v>
      </c>
      <c r="CM242">
        <v>1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1</v>
      </c>
      <c r="CT242" s="18">
        <v>0</v>
      </c>
      <c r="CZ242" s="43" t="s">
        <v>397</v>
      </c>
    </row>
    <row r="243" spans="1:104" x14ac:dyDescent="0.25">
      <c r="A243">
        <v>242</v>
      </c>
      <c r="B243">
        <v>17</v>
      </c>
      <c r="C243" s="25" t="s">
        <v>532</v>
      </c>
      <c r="D243" s="12">
        <v>4.9833333333333334</v>
      </c>
      <c r="E243" s="14">
        <v>1.175314465408805</v>
      </c>
      <c r="F243" s="7">
        <v>4.24</v>
      </c>
      <c r="G243" s="7">
        <f t="shared" si="179"/>
        <v>3.8080188679245284</v>
      </c>
      <c r="H243" s="16">
        <f t="shared" si="180"/>
        <v>6.1586477987421384</v>
      </c>
      <c r="I243" s="11">
        <f>IFERROR(F243/SQRT(F243^2+W243), "X")</f>
        <v>9.0111297961682588E-2</v>
      </c>
      <c r="J243" s="39">
        <f>IFERROR(SQRT((1-I243^2)/W243), "X")</f>
        <v>2.1252664613604384E-2</v>
      </c>
      <c r="K243" s="39">
        <f t="shared" si="181"/>
        <v>47.05292339483276</v>
      </c>
      <c r="L243" s="39">
        <f t="shared" si="182"/>
        <v>6.8858633348078208E-2</v>
      </c>
      <c r="M243" s="39">
        <f t="shared" si="183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184"/>
        <v>2196</v>
      </c>
      <c r="Y243" s="7">
        <v>9.8450000000000006</v>
      </c>
      <c r="Z243" s="7">
        <f>BR243-Y243-6</f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1">
        <v>0</v>
      </c>
      <c r="AJ243" s="9">
        <v>0</v>
      </c>
      <c r="AK243" s="9">
        <v>0</v>
      </c>
      <c r="AL243" s="31">
        <v>1</v>
      </c>
      <c r="AM243" s="21">
        <v>1999</v>
      </c>
      <c r="AN243" s="23"/>
      <c r="AO243" s="39">
        <f t="shared" si="185"/>
        <v>0.19249999999999998</v>
      </c>
      <c r="AP243" s="39">
        <v>0.28999999999999998</v>
      </c>
      <c r="AQ243" s="39">
        <v>0.32500000000000001</v>
      </c>
      <c r="AR243" s="59">
        <f t="shared" si="186"/>
        <v>0.19249999999999998</v>
      </c>
      <c r="AS243" s="39" t="s">
        <v>431</v>
      </c>
      <c r="AT243" s="59" t="s">
        <v>431</v>
      </c>
      <c r="AU243" s="57">
        <v>0.67</v>
      </c>
      <c r="AV243" s="18">
        <v>0.33</v>
      </c>
      <c r="AW243">
        <v>0</v>
      </c>
      <c r="AX243" s="54">
        <f t="shared" si="157"/>
        <v>1</v>
      </c>
      <c r="AY243">
        <v>0.38</v>
      </c>
      <c r="AZ243" s="54">
        <v>0.62</v>
      </c>
      <c r="BB243" s="18"/>
      <c r="BC243">
        <f t="shared" si="174"/>
        <v>0.48099999999999998</v>
      </c>
      <c r="BD243" s="18">
        <v>0.51900000000000002</v>
      </c>
      <c r="BE243" s="18" t="s">
        <v>118</v>
      </c>
      <c r="BL243" s="18"/>
      <c r="BO243" s="18"/>
      <c r="BR243" s="25">
        <v>40</v>
      </c>
      <c r="BS243">
        <v>1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 s="18">
        <v>0</v>
      </c>
      <c r="CA243">
        <v>0</v>
      </c>
      <c r="CB243">
        <v>1</v>
      </c>
      <c r="CC243">
        <v>0</v>
      </c>
      <c r="CD243" s="18">
        <v>0</v>
      </c>
      <c r="CE243">
        <v>1</v>
      </c>
      <c r="CF243">
        <v>0</v>
      </c>
      <c r="CG243">
        <v>0</v>
      </c>
      <c r="CH243">
        <v>0</v>
      </c>
      <c r="CI243" s="18">
        <v>0</v>
      </c>
      <c r="CJ243">
        <v>0</v>
      </c>
      <c r="CK243">
        <v>0</v>
      </c>
      <c r="CL243">
        <v>1</v>
      </c>
      <c r="CM243">
        <v>1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1</v>
      </c>
      <c r="CT243" s="18">
        <v>0</v>
      </c>
      <c r="CZ243" s="43" t="s">
        <v>397</v>
      </c>
    </row>
    <row r="244" spans="1:104" x14ac:dyDescent="0.25">
      <c r="A244">
        <v>243</v>
      </c>
      <c r="B244">
        <v>17</v>
      </c>
      <c r="C244" s="25" t="s">
        <v>532</v>
      </c>
      <c r="D244" s="12">
        <v>4.1500000000000012</v>
      </c>
      <c r="E244" s="14">
        <v>0.64341085271317844</v>
      </c>
      <c r="F244" s="7">
        <v>6.45</v>
      </c>
      <c r="G244" s="7">
        <f t="shared" si="179"/>
        <v>3.5065891472868227</v>
      </c>
      <c r="H244" s="16">
        <f t="shared" si="180"/>
        <v>4.7934108527131798</v>
      </c>
      <c r="I244" s="11">
        <f>IFERROR(F244/SQRT(F244^2+W244), "X")</f>
        <v>0.13635411386705673</v>
      </c>
      <c r="J244" s="39">
        <f>IFERROR(SQRT((1-I244^2)/W244), "X")</f>
        <v>2.1140172692566933E-2</v>
      </c>
      <c r="K244" s="39">
        <f t="shared" si="181"/>
        <v>47.303303267319507</v>
      </c>
      <c r="L244" s="39">
        <f t="shared" si="182"/>
        <v>0.1152139411744898</v>
      </c>
      <c r="M244" s="39">
        <f t="shared" si="183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184"/>
        <v>2196</v>
      </c>
      <c r="Y244" s="7">
        <v>9.8450000000000006</v>
      </c>
      <c r="Z244" s="7">
        <f>BR244-Y244-6</f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1">
        <v>0</v>
      </c>
      <c r="AJ244" s="9">
        <v>0</v>
      </c>
      <c r="AK244" s="9">
        <v>0</v>
      </c>
      <c r="AL244" s="31">
        <v>1</v>
      </c>
      <c r="AM244" s="21">
        <v>1999</v>
      </c>
      <c r="AN244" s="23"/>
      <c r="AO244" s="39">
        <f t="shared" si="185"/>
        <v>0.19249999999999998</v>
      </c>
      <c r="AP244" s="39">
        <v>0.28999999999999998</v>
      </c>
      <c r="AQ244" s="39">
        <v>0.32500000000000001</v>
      </c>
      <c r="AR244" s="59">
        <f t="shared" si="186"/>
        <v>0.19249999999999998</v>
      </c>
      <c r="AS244" s="39" t="s">
        <v>431</v>
      </c>
      <c r="AT244" s="59" t="s">
        <v>431</v>
      </c>
      <c r="AU244" s="57">
        <v>0.67</v>
      </c>
      <c r="AV244" s="18">
        <v>0.33</v>
      </c>
      <c r="AW244">
        <v>0</v>
      </c>
      <c r="AX244" s="54">
        <f t="shared" si="157"/>
        <v>1</v>
      </c>
      <c r="AY244">
        <v>0.38</v>
      </c>
      <c r="AZ244" s="54">
        <v>0.62</v>
      </c>
      <c r="BB244" s="18"/>
      <c r="BC244">
        <f t="shared" si="174"/>
        <v>0.48099999999999998</v>
      </c>
      <c r="BD244" s="18">
        <v>0.51900000000000002</v>
      </c>
      <c r="BE244" s="18" t="s">
        <v>118</v>
      </c>
      <c r="BL244" s="18"/>
      <c r="BO244" s="18"/>
      <c r="BR244" s="25">
        <v>40</v>
      </c>
      <c r="BS244">
        <v>1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 s="18">
        <v>0</v>
      </c>
      <c r="CA244">
        <v>0</v>
      </c>
      <c r="CB244">
        <v>1</v>
      </c>
      <c r="CC244">
        <v>0</v>
      </c>
      <c r="CD244" s="18">
        <v>0</v>
      </c>
      <c r="CE244">
        <v>1</v>
      </c>
      <c r="CF244">
        <v>0</v>
      </c>
      <c r="CG244">
        <v>0</v>
      </c>
      <c r="CH244">
        <v>0</v>
      </c>
      <c r="CI244" s="18">
        <v>0</v>
      </c>
      <c r="CJ244">
        <v>0</v>
      </c>
      <c r="CK244">
        <v>0</v>
      </c>
      <c r="CL244">
        <v>1</v>
      </c>
      <c r="CM244">
        <v>1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1</v>
      </c>
      <c r="CT244" s="18">
        <v>0</v>
      </c>
      <c r="CZ244" s="43" t="s">
        <v>397</v>
      </c>
    </row>
    <row r="245" spans="1:104" x14ac:dyDescent="0.25">
      <c r="A245">
        <v>244</v>
      </c>
      <c r="B245">
        <v>17</v>
      </c>
      <c r="C245" s="25" t="s">
        <v>532</v>
      </c>
      <c r="D245" s="12">
        <v>12.319999999999997</v>
      </c>
      <c r="E245" s="14">
        <v>2.294227188081936</v>
      </c>
      <c r="F245" s="7">
        <v>5.37</v>
      </c>
      <c r="G245" s="7">
        <f t="shared" si="179"/>
        <v>10.02577281191806</v>
      </c>
      <c r="H245" s="16">
        <f t="shared" si="180"/>
        <v>14.614227188081934</v>
      </c>
      <c r="I245" s="11">
        <f>IFERROR(F245/SQRT(F245^2+W245), "X")</f>
        <v>0.11384794510822124</v>
      </c>
      <c r="J245" s="39">
        <f>IFERROR(SQRT((1-I245^2)/W245), "X")</f>
        <v>2.1200734657024437E-2</v>
      </c>
      <c r="K245" s="39">
        <f t="shared" si="181"/>
        <v>47.168176772056817</v>
      </c>
      <c r="L245" s="39">
        <f t="shared" si="182"/>
        <v>9.264721045119681E-2</v>
      </c>
      <c r="M245" s="39">
        <f t="shared" si="183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184"/>
        <v>2196</v>
      </c>
      <c r="Y245" s="7">
        <v>9.8450000000000006</v>
      </c>
      <c r="Z245" s="7">
        <f>BR245-Y245-6</f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1">
        <v>0</v>
      </c>
      <c r="AJ245" s="9">
        <v>0</v>
      </c>
      <c r="AK245" s="9">
        <v>0</v>
      </c>
      <c r="AL245" s="31">
        <v>1</v>
      </c>
      <c r="AM245" s="21">
        <v>1999</v>
      </c>
      <c r="AN245" s="23"/>
      <c r="AO245" s="39">
        <f t="shared" si="185"/>
        <v>0.19249999999999998</v>
      </c>
      <c r="AP245" s="39">
        <v>0.28999999999999998</v>
      </c>
      <c r="AQ245" s="39">
        <v>0.32500000000000001</v>
      </c>
      <c r="AR245" s="59">
        <f t="shared" si="186"/>
        <v>0.19249999999999998</v>
      </c>
      <c r="AS245" s="39" t="s">
        <v>431</v>
      </c>
      <c r="AT245" s="59" t="s">
        <v>431</v>
      </c>
      <c r="AU245" s="57">
        <v>0.67</v>
      </c>
      <c r="AV245" s="18">
        <v>0.33</v>
      </c>
      <c r="AW245">
        <v>0</v>
      </c>
      <c r="AX245" s="54">
        <f t="shared" si="157"/>
        <v>1</v>
      </c>
      <c r="AY245">
        <v>0.38</v>
      </c>
      <c r="AZ245" s="54">
        <v>0.62</v>
      </c>
      <c r="BB245" s="18"/>
      <c r="BC245">
        <f t="shared" si="174"/>
        <v>0.48099999999999998</v>
      </c>
      <c r="BD245" s="18">
        <v>0.51900000000000002</v>
      </c>
      <c r="BE245" s="18" t="s">
        <v>118</v>
      </c>
      <c r="BL245" s="18"/>
      <c r="BO245" s="18"/>
      <c r="BR245" s="25">
        <v>40</v>
      </c>
      <c r="BS245">
        <v>1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 s="18">
        <v>0</v>
      </c>
      <c r="CA245">
        <v>0</v>
      </c>
      <c r="CB245">
        <v>1</v>
      </c>
      <c r="CC245">
        <v>0</v>
      </c>
      <c r="CD245" s="18">
        <v>0</v>
      </c>
      <c r="CE245">
        <v>1</v>
      </c>
      <c r="CF245">
        <v>0</v>
      </c>
      <c r="CG245">
        <v>0</v>
      </c>
      <c r="CH245">
        <v>0</v>
      </c>
      <c r="CI245" s="18">
        <v>0</v>
      </c>
      <c r="CJ245">
        <v>0</v>
      </c>
      <c r="CK245">
        <v>0</v>
      </c>
      <c r="CL245">
        <v>1</v>
      </c>
      <c r="CM245">
        <v>1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1</v>
      </c>
      <c r="CT245" s="18">
        <v>0</v>
      </c>
      <c r="CZ245" s="43" t="s">
        <v>397</v>
      </c>
    </row>
    <row r="246" spans="1:104" x14ac:dyDescent="0.25">
      <c r="A246">
        <v>245</v>
      </c>
      <c r="B246">
        <v>17</v>
      </c>
      <c r="C246" s="25" t="s">
        <v>532</v>
      </c>
      <c r="D246" s="12">
        <v>18.433333333333334</v>
      </c>
      <c r="E246" s="14">
        <v>5.3121998078770414</v>
      </c>
      <c r="F246" s="7">
        <v>3.47</v>
      </c>
      <c r="G246" s="7">
        <f t="shared" si="179"/>
        <v>13.121133525456292</v>
      </c>
      <c r="H246" s="16">
        <f t="shared" si="180"/>
        <v>23.745533141210373</v>
      </c>
      <c r="I246" s="11">
        <f>IFERROR(F246/SQRT(F246^2+W246), "X")</f>
        <v>7.3845820103091431E-2</v>
      </c>
      <c r="J246" s="39">
        <f>IFERROR(SQRT((1-I246^2)/W246), "X")</f>
        <v>2.1281216168037877E-2</v>
      </c>
      <c r="K246" s="39">
        <f t="shared" si="181"/>
        <v>46.989795700768909</v>
      </c>
      <c r="L246" s="39">
        <f t="shared" si="182"/>
        <v>5.256460393505355E-2</v>
      </c>
      <c r="M246" s="39">
        <f t="shared" si="183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184"/>
        <v>2196</v>
      </c>
      <c r="Y246" s="7">
        <v>9.8450000000000006</v>
      </c>
      <c r="Z246" s="7">
        <f>BR246-Y246-6</f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1">
        <v>0</v>
      </c>
      <c r="AJ246" s="9">
        <v>0</v>
      </c>
      <c r="AK246" s="9">
        <v>0</v>
      </c>
      <c r="AL246" s="31">
        <v>1</v>
      </c>
      <c r="AM246" s="21">
        <v>1999</v>
      </c>
      <c r="AN246" s="23"/>
      <c r="AO246" s="39">
        <f t="shared" si="185"/>
        <v>0.19249999999999998</v>
      </c>
      <c r="AP246" s="39">
        <v>0.28999999999999998</v>
      </c>
      <c r="AQ246" s="39">
        <v>0.32500000000000001</v>
      </c>
      <c r="AR246" s="59">
        <f t="shared" si="186"/>
        <v>0.19249999999999998</v>
      </c>
      <c r="AS246" s="39" t="s">
        <v>431</v>
      </c>
      <c r="AT246" s="59" t="s">
        <v>431</v>
      </c>
      <c r="AU246" s="57">
        <v>0.67</v>
      </c>
      <c r="AV246" s="18">
        <v>0.33</v>
      </c>
      <c r="AW246">
        <v>0</v>
      </c>
      <c r="AX246" s="54">
        <f t="shared" si="157"/>
        <v>1</v>
      </c>
      <c r="AY246">
        <v>0.38</v>
      </c>
      <c r="AZ246" s="54">
        <v>0.62</v>
      </c>
      <c r="BB246" s="18"/>
      <c r="BC246">
        <f t="shared" si="174"/>
        <v>0.48099999999999998</v>
      </c>
      <c r="BD246" s="18">
        <v>0.51900000000000002</v>
      </c>
      <c r="BE246" s="18" t="s">
        <v>118</v>
      </c>
      <c r="BL246" s="18"/>
      <c r="BO246" s="18"/>
      <c r="BR246" s="25">
        <v>40</v>
      </c>
      <c r="BS246">
        <v>1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 s="18">
        <v>0</v>
      </c>
      <c r="CA246">
        <v>0</v>
      </c>
      <c r="CB246">
        <v>1</v>
      </c>
      <c r="CC246">
        <v>0</v>
      </c>
      <c r="CD246" s="18">
        <v>0</v>
      </c>
      <c r="CE246">
        <v>1</v>
      </c>
      <c r="CF246">
        <v>0</v>
      </c>
      <c r="CG246">
        <v>0</v>
      </c>
      <c r="CH246">
        <v>0</v>
      </c>
      <c r="CI246" s="18">
        <v>0</v>
      </c>
      <c r="CJ246">
        <v>0</v>
      </c>
      <c r="CK246">
        <v>0</v>
      </c>
      <c r="CL246">
        <v>1</v>
      </c>
      <c r="CM246">
        <v>1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1</v>
      </c>
      <c r="CT246" s="18">
        <v>0</v>
      </c>
      <c r="CZ246" s="43" t="s">
        <v>397</v>
      </c>
    </row>
    <row r="247" spans="1:104" x14ac:dyDescent="0.25">
      <c r="A247">
        <v>246</v>
      </c>
      <c r="B247">
        <v>17</v>
      </c>
      <c r="C247" s="25" t="s">
        <v>532</v>
      </c>
      <c r="D247" s="12">
        <v>5</v>
      </c>
      <c r="E247" s="14">
        <v>1.1547344110854503</v>
      </c>
      <c r="F247" s="7">
        <v>4.33</v>
      </c>
      <c r="G247" s="7">
        <f t="shared" si="179"/>
        <v>3.8452655889145495</v>
      </c>
      <c r="H247" s="16">
        <f t="shared" si="180"/>
        <v>6.1547344110854505</v>
      </c>
      <c r="I247" s="11">
        <f>IFERROR(F247/SQRT(F247^2+W247), "X")</f>
        <v>9.1800996606447416E-2</v>
      </c>
      <c r="J247" s="39">
        <f>IFERROR(SQRT((1-I247^2)/W247), "X")</f>
        <v>2.1201153950680698E-2</v>
      </c>
      <c r="K247" s="39">
        <f t="shared" si="181"/>
        <v>47.167243930507539</v>
      </c>
      <c r="L247" s="39">
        <f t="shared" si="182"/>
        <v>7.0599842655766715E-2</v>
      </c>
      <c r="M247" s="39">
        <f t="shared" si="183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184"/>
        <v>2206</v>
      </c>
      <c r="Y247" s="7">
        <v>9.8450000000000006</v>
      </c>
      <c r="Z247" s="7">
        <f>BR247-Y247-6</f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1">
        <v>0</v>
      </c>
      <c r="AJ247" s="9">
        <v>0</v>
      </c>
      <c r="AK247" s="9">
        <v>0</v>
      </c>
      <c r="AL247" s="31">
        <v>1</v>
      </c>
      <c r="AM247" s="21">
        <v>1999</v>
      </c>
      <c r="AN247" s="23"/>
      <c r="AO247" s="39">
        <f t="shared" si="185"/>
        <v>0.19249999999999998</v>
      </c>
      <c r="AP247" s="39">
        <v>0.28999999999999998</v>
      </c>
      <c r="AQ247" s="39">
        <v>0.32500000000000001</v>
      </c>
      <c r="AR247" s="59">
        <f t="shared" si="186"/>
        <v>0.19249999999999998</v>
      </c>
      <c r="AS247" s="39" t="s">
        <v>431</v>
      </c>
      <c r="AT247" s="59" t="s">
        <v>431</v>
      </c>
      <c r="AU247" s="57">
        <v>0.67</v>
      </c>
      <c r="AV247" s="18">
        <v>0.33</v>
      </c>
      <c r="AW247">
        <v>0</v>
      </c>
      <c r="AX247" s="54">
        <f t="shared" si="157"/>
        <v>1</v>
      </c>
      <c r="AY247">
        <v>0.38</v>
      </c>
      <c r="AZ247" s="54">
        <v>0.62</v>
      </c>
      <c r="BB247" s="18"/>
      <c r="BC247">
        <f t="shared" si="174"/>
        <v>0.48099999999999998</v>
      </c>
      <c r="BD247" s="18">
        <v>0.51900000000000002</v>
      </c>
      <c r="BE247" s="18" t="s">
        <v>118</v>
      </c>
      <c r="BL247" s="18"/>
      <c r="BO247" s="18"/>
      <c r="BR247" s="25">
        <v>40</v>
      </c>
      <c r="BS247">
        <v>1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 s="18">
        <v>0</v>
      </c>
      <c r="CA247">
        <v>0</v>
      </c>
      <c r="CB247">
        <v>1</v>
      </c>
      <c r="CC247">
        <v>0</v>
      </c>
      <c r="CD247" s="18">
        <v>0</v>
      </c>
      <c r="CE247">
        <v>1</v>
      </c>
      <c r="CF247">
        <v>0</v>
      </c>
      <c r="CG247">
        <v>0</v>
      </c>
      <c r="CH247">
        <v>0</v>
      </c>
      <c r="CI247" s="18">
        <v>0</v>
      </c>
      <c r="CJ247">
        <v>0</v>
      </c>
      <c r="CK247">
        <v>0</v>
      </c>
      <c r="CL247">
        <v>1</v>
      </c>
      <c r="CM247">
        <v>1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1</v>
      </c>
      <c r="CT247" s="18">
        <v>0</v>
      </c>
      <c r="CZ247" s="43" t="s">
        <v>397</v>
      </c>
    </row>
    <row r="248" spans="1:104" x14ac:dyDescent="0.25">
      <c r="A248">
        <v>247</v>
      </c>
      <c r="B248">
        <v>17</v>
      </c>
      <c r="C248" s="25" t="s">
        <v>532</v>
      </c>
      <c r="D248" s="12">
        <v>4.0500000000000007</v>
      </c>
      <c r="E248" s="14">
        <v>0.62021439509954068</v>
      </c>
      <c r="F248" s="7">
        <v>6.53</v>
      </c>
      <c r="G248" s="7">
        <f t="shared" si="179"/>
        <v>3.4297856049004602</v>
      </c>
      <c r="H248" s="16">
        <f t="shared" si="180"/>
        <v>4.6702143950995412</v>
      </c>
      <c r="I248" s="11">
        <f>IFERROR(F248/SQRT(F248^2+W248), "X")</f>
        <v>0.1377060840526772</v>
      </c>
      <c r="J248" s="39">
        <f>IFERROR(SQRT((1-I248^2)/W248), "X")</f>
        <v>2.1088221141298193E-2</v>
      </c>
      <c r="K248" s="39">
        <f t="shared" si="181"/>
        <v>47.419836566567788</v>
      </c>
      <c r="L248" s="39">
        <f t="shared" si="182"/>
        <v>0.11661786291137902</v>
      </c>
      <c r="M248" s="39">
        <f t="shared" si="183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184"/>
        <v>2206</v>
      </c>
      <c r="Y248" s="7">
        <v>9.8450000000000006</v>
      </c>
      <c r="Z248" s="7">
        <f>BR248-Y248-6</f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1">
        <v>0</v>
      </c>
      <c r="AJ248" s="9">
        <v>0</v>
      </c>
      <c r="AK248" s="9">
        <v>0</v>
      </c>
      <c r="AL248" s="31">
        <v>1</v>
      </c>
      <c r="AM248" s="21">
        <v>1999</v>
      </c>
      <c r="AN248" s="23"/>
      <c r="AO248" s="39">
        <f t="shared" si="185"/>
        <v>0.19249999999999998</v>
      </c>
      <c r="AP248" s="39">
        <v>0.28999999999999998</v>
      </c>
      <c r="AQ248" s="39">
        <v>0.32500000000000001</v>
      </c>
      <c r="AR248" s="59">
        <f t="shared" si="186"/>
        <v>0.19249999999999998</v>
      </c>
      <c r="AS248" s="39" t="s">
        <v>431</v>
      </c>
      <c r="AT248" s="59" t="s">
        <v>431</v>
      </c>
      <c r="AU248" s="57">
        <v>0.67</v>
      </c>
      <c r="AV248" s="18">
        <v>0.33</v>
      </c>
      <c r="AW248">
        <v>0</v>
      </c>
      <c r="AX248" s="54">
        <f t="shared" si="157"/>
        <v>1</v>
      </c>
      <c r="AY248">
        <v>0.38</v>
      </c>
      <c r="AZ248" s="54">
        <v>0.62</v>
      </c>
      <c r="BB248" s="18"/>
      <c r="BC248">
        <f t="shared" si="174"/>
        <v>0.48099999999999998</v>
      </c>
      <c r="BD248" s="18">
        <v>0.51900000000000002</v>
      </c>
      <c r="BE248" s="18" t="s">
        <v>118</v>
      </c>
      <c r="BL248" s="18"/>
      <c r="BO248" s="18"/>
      <c r="BR248" s="25">
        <v>40</v>
      </c>
      <c r="BS248">
        <v>1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 s="18">
        <v>0</v>
      </c>
      <c r="CA248">
        <v>0</v>
      </c>
      <c r="CB248">
        <v>1</v>
      </c>
      <c r="CC248">
        <v>0</v>
      </c>
      <c r="CD248" s="18">
        <v>0</v>
      </c>
      <c r="CE248">
        <v>1</v>
      </c>
      <c r="CF248">
        <v>0</v>
      </c>
      <c r="CG248">
        <v>0</v>
      </c>
      <c r="CH248">
        <v>0</v>
      </c>
      <c r="CI248" s="18">
        <v>0</v>
      </c>
      <c r="CJ248">
        <v>0</v>
      </c>
      <c r="CK248">
        <v>0</v>
      </c>
      <c r="CL248">
        <v>1</v>
      </c>
      <c r="CM248">
        <v>1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1</v>
      </c>
      <c r="CT248" s="18">
        <v>0</v>
      </c>
      <c r="CZ248" s="43" t="s">
        <v>397</v>
      </c>
    </row>
    <row r="249" spans="1:104" x14ac:dyDescent="0.25">
      <c r="A249">
        <v>248</v>
      </c>
      <c r="B249">
        <v>17</v>
      </c>
      <c r="C249" s="25" t="s">
        <v>532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79"/>
        <v>10.062602230483272</v>
      </c>
      <c r="H249" s="16">
        <f t="shared" si="180"/>
        <v>14.657397769516731</v>
      </c>
      <c r="I249" s="11">
        <f>IFERROR(F249/SQRT(F249^2+W249), "X")</f>
        <v>0.11380174303938231</v>
      </c>
      <c r="J249" s="39">
        <f>IFERROR(SQRT((1-I249^2)/W249), "X")</f>
        <v>2.1152740341892618E-2</v>
      </c>
      <c r="K249" s="39">
        <f t="shared" si="181"/>
        <v>47.275198571766992</v>
      </c>
      <c r="L249" s="39">
        <f t="shared" si="182"/>
        <v>9.2649002697489699E-2</v>
      </c>
      <c r="M249" s="39">
        <f t="shared" si="183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184"/>
        <v>2206</v>
      </c>
      <c r="Y249" s="7">
        <v>9.8450000000000006</v>
      </c>
      <c r="Z249" s="7">
        <f>BR249-Y249-6</f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1">
        <v>0</v>
      </c>
      <c r="AJ249" s="9">
        <v>0</v>
      </c>
      <c r="AK249" s="9">
        <v>0</v>
      </c>
      <c r="AL249" s="31">
        <v>1</v>
      </c>
      <c r="AM249" s="21">
        <v>1999</v>
      </c>
      <c r="AN249" s="23"/>
      <c r="AO249" s="39">
        <f t="shared" si="185"/>
        <v>0.19249999999999998</v>
      </c>
      <c r="AP249" s="39">
        <v>0.28999999999999998</v>
      </c>
      <c r="AQ249" s="39">
        <v>0.32500000000000001</v>
      </c>
      <c r="AR249" s="59">
        <f t="shared" si="186"/>
        <v>0.19249999999999998</v>
      </c>
      <c r="AS249" s="39" t="s">
        <v>431</v>
      </c>
      <c r="AT249" s="59" t="s">
        <v>431</v>
      </c>
      <c r="AU249" s="57">
        <v>0.67</v>
      </c>
      <c r="AV249" s="18">
        <v>0.33</v>
      </c>
      <c r="AW249">
        <v>0</v>
      </c>
      <c r="AX249" s="54">
        <f t="shared" si="157"/>
        <v>1</v>
      </c>
      <c r="AY249">
        <v>0.38</v>
      </c>
      <c r="AZ249" s="54">
        <v>0.62</v>
      </c>
      <c r="BB249" s="18"/>
      <c r="BC249">
        <f t="shared" si="174"/>
        <v>0.48099999999999998</v>
      </c>
      <c r="BD249" s="18">
        <v>0.51900000000000002</v>
      </c>
      <c r="BE249" s="18" t="s">
        <v>118</v>
      </c>
      <c r="BL249" s="18"/>
      <c r="BO249" s="18"/>
      <c r="BR249" s="25">
        <v>40</v>
      </c>
      <c r="BS249">
        <v>1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 s="18">
        <v>0</v>
      </c>
      <c r="CA249">
        <v>0</v>
      </c>
      <c r="CB249">
        <v>1</v>
      </c>
      <c r="CC249">
        <v>0</v>
      </c>
      <c r="CD249" s="18">
        <v>0</v>
      </c>
      <c r="CE249">
        <v>1</v>
      </c>
      <c r="CF249">
        <v>0</v>
      </c>
      <c r="CG249">
        <v>0</v>
      </c>
      <c r="CH249">
        <v>0</v>
      </c>
      <c r="CI249" s="18">
        <v>0</v>
      </c>
      <c r="CJ249">
        <v>0</v>
      </c>
      <c r="CK249">
        <v>0</v>
      </c>
      <c r="CL249">
        <v>1</v>
      </c>
      <c r="CM249">
        <v>1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1</v>
      </c>
      <c r="CT249" s="18">
        <v>0</v>
      </c>
      <c r="CZ249" s="43" t="s">
        <v>397</v>
      </c>
    </row>
    <row r="250" spans="1:104" x14ac:dyDescent="0.25">
      <c r="A250">
        <v>249</v>
      </c>
      <c r="B250">
        <v>17</v>
      </c>
      <c r="C250" s="25" t="s">
        <v>532</v>
      </c>
      <c r="D250" s="12">
        <v>18.766666666666666</v>
      </c>
      <c r="E250" s="14">
        <v>5.3927203065134099</v>
      </c>
      <c r="F250" s="7">
        <v>3.48</v>
      </c>
      <c r="G250" s="7">
        <f t="shared" si="179"/>
        <v>13.373946360153255</v>
      </c>
      <c r="H250" s="16">
        <f t="shared" si="180"/>
        <v>24.159386973180077</v>
      </c>
      <c r="I250" s="11">
        <f>IFERROR(F250/SQRT(F250^2+W250), "X")</f>
        <v>7.3890339994261867E-2</v>
      </c>
      <c r="J250" s="39">
        <f>IFERROR(SQRT((1-I250^2)/W250), "X")</f>
        <v>2.1232856320190192E-2</v>
      </c>
      <c r="K250" s="39">
        <f t="shared" si="181"/>
        <v>47.096819425519598</v>
      </c>
      <c r="L250" s="39">
        <f t="shared" si="182"/>
        <v>5.2657483674071678E-2</v>
      </c>
      <c r="M250" s="39">
        <f t="shared" si="183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184"/>
        <v>2206</v>
      </c>
      <c r="Y250" s="7">
        <v>9.8450000000000006</v>
      </c>
      <c r="Z250" s="7">
        <f>BR250-Y250-6</f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1">
        <v>0</v>
      </c>
      <c r="AJ250" s="9">
        <v>0</v>
      </c>
      <c r="AK250" s="9">
        <v>0</v>
      </c>
      <c r="AL250" s="31">
        <v>1</v>
      </c>
      <c r="AM250" s="21">
        <v>1999</v>
      </c>
      <c r="AN250" s="23"/>
      <c r="AO250" s="39">
        <f t="shared" si="185"/>
        <v>0.19249999999999998</v>
      </c>
      <c r="AP250" s="39">
        <v>0.28999999999999998</v>
      </c>
      <c r="AQ250" s="39">
        <v>0.32500000000000001</v>
      </c>
      <c r="AR250" s="59">
        <f t="shared" si="186"/>
        <v>0.19249999999999998</v>
      </c>
      <c r="AS250" s="39" t="s">
        <v>431</v>
      </c>
      <c r="AT250" s="59" t="s">
        <v>431</v>
      </c>
      <c r="AU250" s="57">
        <v>0.67</v>
      </c>
      <c r="AV250" s="18">
        <v>0.33</v>
      </c>
      <c r="AW250">
        <v>0</v>
      </c>
      <c r="AX250" s="54">
        <f t="shared" si="157"/>
        <v>1</v>
      </c>
      <c r="AY250">
        <v>0.38</v>
      </c>
      <c r="AZ250" s="54">
        <v>0.62</v>
      </c>
      <c r="BB250" s="18"/>
      <c r="BC250">
        <f t="shared" si="174"/>
        <v>0.48099999999999998</v>
      </c>
      <c r="BD250" s="18">
        <v>0.51900000000000002</v>
      </c>
      <c r="BE250" s="18" t="s">
        <v>118</v>
      </c>
      <c r="BL250" s="18"/>
      <c r="BO250" s="18"/>
      <c r="BR250" s="25">
        <v>40</v>
      </c>
      <c r="BS250">
        <v>1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 s="18">
        <v>0</v>
      </c>
      <c r="CA250">
        <v>0</v>
      </c>
      <c r="CB250">
        <v>1</v>
      </c>
      <c r="CC250">
        <v>0</v>
      </c>
      <c r="CD250" s="18">
        <v>0</v>
      </c>
      <c r="CE250">
        <v>1</v>
      </c>
      <c r="CF250">
        <v>0</v>
      </c>
      <c r="CG250">
        <v>0</v>
      </c>
      <c r="CH250">
        <v>0</v>
      </c>
      <c r="CI250" s="18">
        <v>0</v>
      </c>
      <c r="CJ250">
        <v>0</v>
      </c>
      <c r="CK250">
        <v>0</v>
      </c>
      <c r="CL250">
        <v>1</v>
      </c>
      <c r="CM250">
        <v>1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1</v>
      </c>
      <c r="CT250" s="18">
        <v>0</v>
      </c>
      <c r="CZ250" s="43" t="s">
        <v>397</v>
      </c>
    </row>
    <row r="251" spans="1:104" x14ac:dyDescent="0.25">
      <c r="A251">
        <v>250</v>
      </c>
      <c r="B251">
        <v>17</v>
      </c>
      <c r="C251" s="25" t="s">
        <v>532</v>
      </c>
      <c r="D251" s="12">
        <v>0.13333333333333333</v>
      </c>
      <c r="E251" s="14">
        <v>1.4814814814814816</v>
      </c>
      <c r="F251" s="7">
        <v>0.09</v>
      </c>
      <c r="G251" s="7">
        <f t="shared" si="179"/>
        <v>-1.3481481481481483</v>
      </c>
      <c r="H251" s="16">
        <f t="shared" si="180"/>
        <v>1.6148148148148149</v>
      </c>
      <c r="I251" s="11">
        <f>IFERROR(F251/SQRT(F251^2+W251), "X")</f>
        <v>2.1873233617308667E-3</v>
      </c>
      <c r="J251" s="39">
        <f>IFERROR(SQRT((1-I251^2)/W251), "X")</f>
        <v>2.4303592908120744E-2</v>
      </c>
      <c r="K251" s="39">
        <f t="shared" si="181"/>
        <v>41.146179652550977</v>
      </c>
      <c r="L251" s="39">
        <f t="shared" si="182"/>
        <v>-2.2116269546389879E-2</v>
      </c>
      <c r="M251" s="39">
        <f t="shared" si="183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184"/>
        <v>1693</v>
      </c>
      <c r="Y251" s="7">
        <v>10.525</v>
      </c>
      <c r="Z251" s="7">
        <f>BR251-Y251-6</f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1">
        <v>0</v>
      </c>
      <c r="AJ251" s="9">
        <v>0</v>
      </c>
      <c r="AK251" s="9">
        <v>0</v>
      </c>
      <c r="AL251" s="31">
        <v>1</v>
      </c>
      <c r="AM251" s="21">
        <v>1999</v>
      </c>
      <c r="AN251" s="23"/>
      <c r="AO251" s="39">
        <v>0.12</v>
      </c>
      <c r="AP251" s="39">
        <v>0.23</v>
      </c>
      <c r="AQ251" s="39">
        <v>0.53</v>
      </c>
      <c r="AR251" s="59">
        <v>0.12</v>
      </c>
      <c r="AS251" s="39" t="s">
        <v>431</v>
      </c>
      <c r="AT251" s="59" t="s">
        <v>431</v>
      </c>
      <c r="AU251" s="57">
        <v>0.67</v>
      </c>
      <c r="AV251" s="18">
        <v>0.33</v>
      </c>
      <c r="AW251">
        <v>1</v>
      </c>
      <c r="AX251" s="54">
        <f t="shared" si="157"/>
        <v>0</v>
      </c>
      <c r="AY251">
        <v>0.31</v>
      </c>
      <c r="AZ251" s="54">
        <v>0.69</v>
      </c>
      <c r="BB251" s="18"/>
      <c r="BC251">
        <f t="shared" si="174"/>
        <v>0.41400000000000003</v>
      </c>
      <c r="BD251" s="18">
        <v>0.58599999999999997</v>
      </c>
      <c r="BE251" s="18" t="s">
        <v>118</v>
      </c>
      <c r="BL251" s="18"/>
      <c r="BO251" s="18"/>
      <c r="BR251" s="25">
        <v>40</v>
      </c>
      <c r="BS251">
        <v>1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 s="18">
        <v>0</v>
      </c>
      <c r="CA251">
        <v>0</v>
      </c>
      <c r="CB251">
        <v>1</v>
      </c>
      <c r="CC251">
        <v>0</v>
      </c>
      <c r="CD251" s="18">
        <v>0</v>
      </c>
      <c r="CE251">
        <v>1</v>
      </c>
      <c r="CF251">
        <v>0</v>
      </c>
      <c r="CG251">
        <v>0</v>
      </c>
      <c r="CH251">
        <v>0</v>
      </c>
      <c r="CI251" s="18">
        <v>0</v>
      </c>
      <c r="CJ251">
        <v>0</v>
      </c>
      <c r="CK251">
        <v>0</v>
      </c>
      <c r="CL251">
        <v>1</v>
      </c>
      <c r="CM251">
        <v>1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1</v>
      </c>
      <c r="CT251" s="18">
        <v>0</v>
      </c>
      <c r="CZ251" s="43" t="s">
        <v>397</v>
      </c>
    </row>
    <row r="252" spans="1:104" x14ac:dyDescent="0.25">
      <c r="A252">
        <v>251</v>
      </c>
      <c r="B252">
        <v>17</v>
      </c>
      <c r="C252" s="25" t="s">
        <v>532</v>
      </c>
      <c r="D252" s="12">
        <v>5.3</v>
      </c>
      <c r="E252" s="14">
        <v>1.9202898550724639</v>
      </c>
      <c r="F252" s="7">
        <v>2.76</v>
      </c>
      <c r="G252" s="7">
        <f t="shared" si="179"/>
        <v>3.379710144927536</v>
      </c>
      <c r="H252" s="16">
        <f t="shared" si="180"/>
        <v>7.2202898550724637</v>
      </c>
      <c r="I252" s="11">
        <f>IFERROR(F252/SQRT(F252^2+W252), "X")</f>
        <v>6.692767639841693E-2</v>
      </c>
      <c r="J252" s="39">
        <f>IFERROR(SQRT((1-I252^2)/W252), "X")</f>
        <v>2.4249158115368458E-2</v>
      </c>
      <c r="K252" s="39">
        <f t="shared" si="181"/>
        <v>41.238545076178426</v>
      </c>
      <c r="L252" s="39">
        <f t="shared" si="182"/>
        <v>4.2678518283048472E-2</v>
      </c>
      <c r="M252" s="39">
        <f t="shared" si="183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184"/>
        <v>1693</v>
      </c>
      <c r="Y252" s="7">
        <v>10.525</v>
      </c>
      <c r="Z252" s="7">
        <f>BR252-Y252-6</f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1">
        <v>0</v>
      </c>
      <c r="AJ252" s="9">
        <v>0</v>
      </c>
      <c r="AK252" s="9">
        <v>0</v>
      </c>
      <c r="AL252" s="31">
        <v>1</v>
      </c>
      <c r="AM252" s="21">
        <v>1999</v>
      </c>
      <c r="AN252" s="23"/>
      <c r="AO252" s="39">
        <v>0.12</v>
      </c>
      <c r="AP252" s="39">
        <v>0.23</v>
      </c>
      <c r="AQ252" s="39">
        <v>0.53</v>
      </c>
      <c r="AR252" s="59">
        <v>0.12</v>
      </c>
      <c r="AS252" s="39" t="s">
        <v>431</v>
      </c>
      <c r="AT252" s="59" t="s">
        <v>431</v>
      </c>
      <c r="AU252" s="57">
        <v>0.67</v>
      </c>
      <c r="AV252" s="18">
        <v>0.33</v>
      </c>
      <c r="AW252">
        <v>1</v>
      </c>
      <c r="AX252" s="54">
        <f t="shared" si="157"/>
        <v>0</v>
      </c>
      <c r="AY252">
        <v>0.31</v>
      </c>
      <c r="AZ252" s="54">
        <v>0.69</v>
      </c>
      <c r="BB252" s="18"/>
      <c r="BC252">
        <f t="shared" si="174"/>
        <v>0.41400000000000003</v>
      </c>
      <c r="BD252" s="18">
        <v>0.58599999999999997</v>
      </c>
      <c r="BE252" s="18" t="s">
        <v>118</v>
      </c>
      <c r="BL252" s="18"/>
      <c r="BO252" s="18"/>
      <c r="BR252" s="25">
        <v>40</v>
      </c>
      <c r="BS252">
        <v>1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 s="18">
        <v>0</v>
      </c>
      <c r="CA252">
        <v>0</v>
      </c>
      <c r="CB252">
        <v>1</v>
      </c>
      <c r="CC252">
        <v>0</v>
      </c>
      <c r="CD252" s="18">
        <v>0</v>
      </c>
      <c r="CE252">
        <v>1</v>
      </c>
      <c r="CF252">
        <v>0</v>
      </c>
      <c r="CG252">
        <v>0</v>
      </c>
      <c r="CH252">
        <v>0</v>
      </c>
      <c r="CI252" s="18">
        <v>0</v>
      </c>
      <c r="CJ252">
        <v>0</v>
      </c>
      <c r="CK252">
        <v>0</v>
      </c>
      <c r="CL252">
        <v>1</v>
      </c>
      <c r="CM252">
        <v>1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1</v>
      </c>
      <c r="CT252" s="18">
        <v>0</v>
      </c>
      <c r="CZ252" s="43" t="s">
        <v>397</v>
      </c>
    </row>
    <row r="253" spans="1:104" x14ac:dyDescent="0.25">
      <c r="A253">
        <v>252</v>
      </c>
      <c r="B253">
        <v>17</v>
      </c>
      <c r="C253" s="25" t="s">
        <v>532</v>
      </c>
      <c r="D253" s="12">
        <v>5.4200000000000008</v>
      </c>
      <c r="E253" s="14">
        <v>1.5485714285714287</v>
      </c>
      <c r="F253" s="7">
        <v>3.5</v>
      </c>
      <c r="G253" s="7">
        <f t="shared" si="179"/>
        <v>3.8714285714285719</v>
      </c>
      <c r="H253" s="16">
        <f t="shared" si="180"/>
        <v>6.9685714285714297</v>
      </c>
      <c r="I253" s="11">
        <f>IFERROR(F253/SQRT(F253^2+W253), "X")</f>
        <v>8.4756695340678367E-2</v>
      </c>
      <c r="J253" s="39">
        <f>IFERROR(SQRT((1-I253^2)/W253), "X")</f>
        <v>2.4216198668765246E-2</v>
      </c>
      <c r="K253" s="39">
        <f t="shared" si="181"/>
        <v>41.294672779911942</v>
      </c>
      <c r="L253" s="39">
        <f t="shared" si="182"/>
        <v>6.0540496671913122E-2</v>
      </c>
      <c r="M253" s="39">
        <f t="shared" si="183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184"/>
        <v>1693</v>
      </c>
      <c r="Y253" s="7">
        <v>10.525</v>
      </c>
      <c r="Z253" s="7">
        <f>BR253-Y253-6</f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1">
        <v>0</v>
      </c>
      <c r="AJ253" s="9">
        <v>0</v>
      </c>
      <c r="AK253" s="9">
        <v>0</v>
      </c>
      <c r="AL253" s="31">
        <v>1</v>
      </c>
      <c r="AM253" s="21">
        <v>1999</v>
      </c>
      <c r="AN253" s="23"/>
      <c r="AO253" s="39">
        <v>0.12</v>
      </c>
      <c r="AP253" s="39">
        <v>0.23</v>
      </c>
      <c r="AQ253" s="39">
        <v>0.53</v>
      </c>
      <c r="AR253" s="59">
        <v>0.12</v>
      </c>
      <c r="AS253" s="39" t="s">
        <v>431</v>
      </c>
      <c r="AT253" s="59" t="s">
        <v>431</v>
      </c>
      <c r="AU253" s="57">
        <v>0.67</v>
      </c>
      <c r="AV253" s="18">
        <v>0.33</v>
      </c>
      <c r="AW253">
        <v>1</v>
      </c>
      <c r="AX253" s="54">
        <f t="shared" si="157"/>
        <v>0</v>
      </c>
      <c r="AY253">
        <v>0.31</v>
      </c>
      <c r="AZ253" s="54">
        <v>0.69</v>
      </c>
      <c r="BB253" s="18"/>
      <c r="BC253">
        <f t="shared" si="174"/>
        <v>0.41400000000000003</v>
      </c>
      <c r="BD253" s="18">
        <v>0.58599999999999997</v>
      </c>
      <c r="BE253" s="18" t="s">
        <v>118</v>
      </c>
      <c r="BL253" s="18"/>
      <c r="BO253" s="18"/>
      <c r="BR253" s="25">
        <v>40</v>
      </c>
      <c r="BS253">
        <v>1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 s="18">
        <v>0</v>
      </c>
      <c r="CA253">
        <v>0</v>
      </c>
      <c r="CB253">
        <v>1</v>
      </c>
      <c r="CC253">
        <v>0</v>
      </c>
      <c r="CD253" s="18">
        <v>0</v>
      </c>
      <c r="CE253">
        <v>1</v>
      </c>
      <c r="CF253">
        <v>0</v>
      </c>
      <c r="CG253">
        <v>0</v>
      </c>
      <c r="CH253">
        <v>0</v>
      </c>
      <c r="CI253" s="18">
        <v>0</v>
      </c>
      <c r="CJ253">
        <v>0</v>
      </c>
      <c r="CK253">
        <v>0</v>
      </c>
      <c r="CL253">
        <v>1</v>
      </c>
      <c r="CM253">
        <v>1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1</v>
      </c>
      <c r="CT253" s="18">
        <v>0</v>
      </c>
      <c r="CZ253" s="43" t="s">
        <v>397</v>
      </c>
    </row>
    <row r="254" spans="1:104" x14ac:dyDescent="0.25">
      <c r="A254">
        <v>253</v>
      </c>
      <c r="B254">
        <v>17</v>
      </c>
      <c r="C254" s="25" t="s">
        <v>532</v>
      </c>
      <c r="D254" s="12">
        <v>18.000000000000004</v>
      </c>
      <c r="E254" s="14">
        <v>4.2452830188679256</v>
      </c>
      <c r="F254" s="7">
        <v>4.24</v>
      </c>
      <c r="G254" s="7">
        <f t="shared" si="179"/>
        <v>13.754716981132077</v>
      </c>
      <c r="H254" s="16">
        <f t="shared" si="180"/>
        <v>22.24528301886793</v>
      </c>
      <c r="I254" s="11">
        <f>IFERROR(F254/SQRT(F254^2+W254), "X")</f>
        <v>0.10250468011579229</v>
      </c>
      <c r="J254" s="39">
        <f>IFERROR(SQRT((1-I254^2)/W254), "X")</f>
        <v>2.4175632102781199E-2</v>
      </c>
      <c r="K254" s="39">
        <f t="shared" si="181"/>
        <v>41.363964993699526</v>
      </c>
      <c r="L254" s="39">
        <f t="shared" si="182"/>
        <v>7.8329048013011091E-2</v>
      </c>
      <c r="M254" s="39">
        <f t="shared" si="183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184"/>
        <v>1693</v>
      </c>
      <c r="Y254" s="7">
        <v>10.525</v>
      </c>
      <c r="Z254" s="7">
        <f>BR254-Y254-6</f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1">
        <v>0</v>
      </c>
      <c r="AJ254" s="9">
        <v>0</v>
      </c>
      <c r="AK254" s="9">
        <v>0</v>
      </c>
      <c r="AL254" s="31">
        <v>1</v>
      </c>
      <c r="AM254" s="21">
        <v>1999</v>
      </c>
      <c r="AN254" s="23"/>
      <c r="AO254" s="39">
        <v>0.12</v>
      </c>
      <c r="AP254" s="39">
        <v>0.23</v>
      </c>
      <c r="AQ254" s="39">
        <v>0.53</v>
      </c>
      <c r="AR254" s="59">
        <v>0.12</v>
      </c>
      <c r="AS254" s="39" t="s">
        <v>431</v>
      </c>
      <c r="AT254" s="59" t="s">
        <v>431</v>
      </c>
      <c r="AU254" s="57">
        <v>0.67</v>
      </c>
      <c r="AV254" s="18">
        <v>0.33</v>
      </c>
      <c r="AW254">
        <v>1</v>
      </c>
      <c r="AX254" s="54">
        <f t="shared" si="157"/>
        <v>0</v>
      </c>
      <c r="AY254">
        <v>0.31</v>
      </c>
      <c r="AZ254" s="54">
        <v>0.69</v>
      </c>
      <c r="BB254" s="18"/>
      <c r="BC254">
        <f t="shared" si="174"/>
        <v>0.41400000000000003</v>
      </c>
      <c r="BD254" s="18">
        <v>0.58599999999999997</v>
      </c>
      <c r="BE254" s="18" t="s">
        <v>118</v>
      </c>
      <c r="BL254" s="18"/>
      <c r="BO254" s="18"/>
      <c r="BR254" s="25">
        <v>40</v>
      </c>
      <c r="BS254">
        <v>1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 s="18">
        <v>0</v>
      </c>
      <c r="CA254">
        <v>0</v>
      </c>
      <c r="CB254">
        <v>1</v>
      </c>
      <c r="CC254">
        <v>0</v>
      </c>
      <c r="CD254" s="18">
        <v>0</v>
      </c>
      <c r="CE254">
        <v>1</v>
      </c>
      <c r="CF254">
        <v>0</v>
      </c>
      <c r="CG254">
        <v>0</v>
      </c>
      <c r="CH254">
        <v>0</v>
      </c>
      <c r="CI254" s="18">
        <v>0</v>
      </c>
      <c r="CJ254">
        <v>0</v>
      </c>
      <c r="CK254">
        <v>0</v>
      </c>
      <c r="CL254">
        <v>1</v>
      </c>
      <c r="CM254">
        <v>1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1</v>
      </c>
      <c r="CT254" s="18">
        <v>0</v>
      </c>
      <c r="CZ254" s="43" t="s">
        <v>397</v>
      </c>
    </row>
    <row r="255" spans="1:104" x14ac:dyDescent="0.25">
      <c r="A255">
        <v>254</v>
      </c>
      <c r="B255">
        <v>17</v>
      </c>
      <c r="C255" s="25" t="s">
        <v>532</v>
      </c>
      <c r="D255" s="12">
        <v>0.55000000000000004</v>
      </c>
      <c r="E255" s="14">
        <v>1.4473684210526316</v>
      </c>
      <c r="F255" s="7">
        <v>0.38</v>
      </c>
      <c r="G255" s="7">
        <f t="shared" si="179"/>
        <v>-0.89736842105263159</v>
      </c>
      <c r="H255" s="16">
        <f t="shared" si="180"/>
        <v>1.9973684210526317</v>
      </c>
      <c r="I255" s="11">
        <f>IFERROR(F255/SQRT(F255^2+W255), "X")</f>
        <v>9.2132532004612858E-3</v>
      </c>
      <c r="J255" s="39">
        <f>IFERROR(SQRT((1-I255^2)/W255), "X")</f>
        <v>2.4245403159108649E-2</v>
      </c>
      <c r="K255" s="39">
        <f t="shared" si="181"/>
        <v>41.244931809859985</v>
      </c>
      <c r="L255" s="39">
        <f t="shared" si="182"/>
        <v>-1.5032149958647363E-2</v>
      </c>
      <c r="M255" s="39">
        <f t="shared" si="183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184"/>
        <v>1701</v>
      </c>
      <c r="Y255" s="7">
        <v>10.525</v>
      </c>
      <c r="Z255" s="7">
        <f>BR255-Y255-6</f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1">
        <v>0</v>
      </c>
      <c r="AJ255" s="9">
        <v>0</v>
      </c>
      <c r="AK255" s="9">
        <v>0</v>
      </c>
      <c r="AL255" s="31">
        <v>1</v>
      </c>
      <c r="AM255" s="21">
        <v>1999</v>
      </c>
      <c r="AN255" s="23"/>
      <c r="AO255" s="39">
        <v>0.12</v>
      </c>
      <c r="AP255" s="39">
        <v>0.23</v>
      </c>
      <c r="AQ255" s="39">
        <v>0.53</v>
      </c>
      <c r="AR255" s="59">
        <v>0.12</v>
      </c>
      <c r="AS255" s="39" t="s">
        <v>431</v>
      </c>
      <c r="AT255" s="59" t="s">
        <v>431</v>
      </c>
      <c r="AU255" s="57">
        <v>0.67</v>
      </c>
      <c r="AV255" s="18">
        <v>0.33</v>
      </c>
      <c r="AW255">
        <v>1</v>
      </c>
      <c r="AX255" s="54">
        <f t="shared" si="157"/>
        <v>0</v>
      </c>
      <c r="AY255">
        <v>0.31</v>
      </c>
      <c r="AZ255" s="54">
        <v>0.69</v>
      </c>
      <c r="BB255" s="18"/>
      <c r="BC255">
        <f t="shared" si="174"/>
        <v>0.41400000000000003</v>
      </c>
      <c r="BD255" s="18">
        <v>0.58599999999999997</v>
      </c>
      <c r="BE255" s="18" t="s">
        <v>118</v>
      </c>
      <c r="BL255" s="18"/>
      <c r="BO255" s="18"/>
      <c r="BR255" s="25">
        <v>40</v>
      </c>
      <c r="BS255">
        <v>1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 s="18">
        <v>0</v>
      </c>
      <c r="CA255">
        <v>0</v>
      </c>
      <c r="CB255">
        <v>1</v>
      </c>
      <c r="CC255">
        <v>0</v>
      </c>
      <c r="CD255" s="18">
        <v>0</v>
      </c>
      <c r="CE255">
        <v>1</v>
      </c>
      <c r="CF255">
        <v>0</v>
      </c>
      <c r="CG255">
        <v>0</v>
      </c>
      <c r="CH255">
        <v>0</v>
      </c>
      <c r="CI255" s="18">
        <v>0</v>
      </c>
      <c r="CJ255">
        <v>0</v>
      </c>
      <c r="CK255">
        <v>0</v>
      </c>
      <c r="CL255">
        <v>1</v>
      </c>
      <c r="CM255">
        <v>1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1</v>
      </c>
      <c r="CT255" s="18">
        <v>0</v>
      </c>
      <c r="CZ255" s="43" t="s">
        <v>397</v>
      </c>
    </row>
    <row r="256" spans="1:104" x14ac:dyDescent="0.25">
      <c r="A256">
        <v>255</v>
      </c>
      <c r="B256">
        <v>17</v>
      </c>
      <c r="C256" s="25" t="s">
        <v>532</v>
      </c>
      <c r="D256" s="12">
        <v>5.55</v>
      </c>
      <c r="E256" s="14">
        <v>1.7076923076923076</v>
      </c>
      <c r="F256" s="7">
        <v>3.25</v>
      </c>
      <c r="G256" s="7">
        <f t="shared" si="179"/>
        <v>3.842307692307692</v>
      </c>
      <c r="H256" s="16">
        <f t="shared" si="180"/>
        <v>7.2576923076923077</v>
      </c>
      <c r="I256" s="11">
        <f>IFERROR(F256/SQRT(F256^2+W256), "X")</f>
        <v>7.8557378008585005E-2</v>
      </c>
      <c r="J256" s="39">
        <f>IFERROR(SQRT((1-I256^2)/W256), "X")</f>
        <v>2.4171500925718459E-2</v>
      </c>
      <c r="K256" s="39">
        <f t="shared" si="181"/>
        <v>41.371034553175008</v>
      </c>
      <c r="L256" s="39">
        <f t="shared" si="182"/>
        <v>5.4385877082866546E-2</v>
      </c>
      <c r="M256" s="39">
        <f t="shared" si="183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184"/>
        <v>1701</v>
      </c>
      <c r="Y256" s="7">
        <v>10.525</v>
      </c>
      <c r="Z256" s="7">
        <f>BR256-Y256-6</f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1">
        <v>0</v>
      </c>
      <c r="AJ256" s="9">
        <v>0</v>
      </c>
      <c r="AK256" s="9">
        <v>0</v>
      </c>
      <c r="AL256" s="31">
        <v>1</v>
      </c>
      <c r="AM256" s="21">
        <v>1999</v>
      </c>
      <c r="AN256" s="23"/>
      <c r="AO256" s="39">
        <v>0.12</v>
      </c>
      <c r="AP256" s="39">
        <v>0.23</v>
      </c>
      <c r="AQ256" s="39">
        <v>0.53</v>
      </c>
      <c r="AR256" s="59">
        <v>0.12</v>
      </c>
      <c r="AS256" s="39" t="s">
        <v>431</v>
      </c>
      <c r="AT256" s="59" t="s">
        <v>431</v>
      </c>
      <c r="AU256" s="57">
        <v>0.67</v>
      </c>
      <c r="AV256" s="18">
        <v>0.33</v>
      </c>
      <c r="AW256">
        <v>1</v>
      </c>
      <c r="AX256" s="54">
        <f t="shared" si="157"/>
        <v>0</v>
      </c>
      <c r="AY256">
        <v>0.31</v>
      </c>
      <c r="AZ256" s="54">
        <v>0.69</v>
      </c>
      <c r="BB256" s="18"/>
      <c r="BC256">
        <f t="shared" si="174"/>
        <v>0.41400000000000003</v>
      </c>
      <c r="BD256" s="18">
        <v>0.58599999999999997</v>
      </c>
      <c r="BE256" s="18" t="s">
        <v>118</v>
      </c>
      <c r="BL256" s="18"/>
      <c r="BO256" s="18"/>
      <c r="BR256" s="25">
        <v>40</v>
      </c>
      <c r="BS256">
        <v>1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 s="18">
        <v>0</v>
      </c>
      <c r="CA256">
        <v>0</v>
      </c>
      <c r="CB256">
        <v>1</v>
      </c>
      <c r="CC256">
        <v>0</v>
      </c>
      <c r="CD256" s="18">
        <v>0</v>
      </c>
      <c r="CE256">
        <v>1</v>
      </c>
      <c r="CF256">
        <v>0</v>
      </c>
      <c r="CG256">
        <v>0</v>
      </c>
      <c r="CH256">
        <v>0</v>
      </c>
      <c r="CI256" s="18">
        <v>0</v>
      </c>
      <c r="CJ256">
        <v>0</v>
      </c>
      <c r="CK256">
        <v>0</v>
      </c>
      <c r="CL256">
        <v>1</v>
      </c>
      <c r="CM256">
        <v>1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1</v>
      </c>
      <c r="CT256" s="18">
        <v>0</v>
      </c>
      <c r="CZ256" s="43" t="s">
        <v>397</v>
      </c>
    </row>
    <row r="257" spans="1:104" x14ac:dyDescent="0.25">
      <c r="A257">
        <v>256</v>
      </c>
      <c r="B257">
        <v>17</v>
      </c>
      <c r="C257" s="25" t="s">
        <v>532</v>
      </c>
      <c r="D257" s="12">
        <v>5.7000000000000011</v>
      </c>
      <c r="E257" s="14">
        <v>1.4578005115089516</v>
      </c>
      <c r="F257" s="7">
        <v>3.91</v>
      </c>
      <c r="G257" s="7">
        <f t="shared" si="179"/>
        <v>4.2421994884910497</v>
      </c>
      <c r="H257" s="16">
        <f t="shared" si="180"/>
        <v>7.1578005115089525</v>
      </c>
      <c r="I257" s="11">
        <f>IFERROR(F257/SQRT(F257^2+W257), "X")</f>
        <v>9.4380366995624174E-2</v>
      </c>
      <c r="J257" s="39">
        <f>IFERROR(SQRT((1-I257^2)/W257), "X")</f>
        <v>2.4138201277653239E-2</v>
      </c>
      <c r="K257" s="39">
        <f t="shared" si="181"/>
        <v>41.428107608241049</v>
      </c>
      <c r="L257" s="39">
        <f t="shared" si="182"/>
        <v>7.0242165717970928E-2</v>
      </c>
      <c r="M257" s="39">
        <f t="shared" si="183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184"/>
        <v>1701</v>
      </c>
      <c r="Y257" s="7">
        <v>10.525</v>
      </c>
      <c r="Z257" s="7">
        <f>BR257-Y257-6</f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1">
        <v>0</v>
      </c>
      <c r="AJ257" s="9">
        <v>0</v>
      </c>
      <c r="AK257" s="9">
        <v>0</v>
      </c>
      <c r="AL257" s="31">
        <v>1</v>
      </c>
      <c r="AM257" s="21">
        <v>1999</v>
      </c>
      <c r="AN257" s="23"/>
      <c r="AO257" s="39">
        <v>0.12</v>
      </c>
      <c r="AP257" s="39">
        <v>0.23</v>
      </c>
      <c r="AQ257" s="39">
        <v>0.53</v>
      </c>
      <c r="AR257" s="59">
        <v>0.12</v>
      </c>
      <c r="AS257" s="39" t="s">
        <v>431</v>
      </c>
      <c r="AT257" s="59" t="s">
        <v>431</v>
      </c>
      <c r="AU257" s="57">
        <v>0.67</v>
      </c>
      <c r="AV257" s="18">
        <v>0.33</v>
      </c>
      <c r="AW257">
        <v>1</v>
      </c>
      <c r="AX257" s="54">
        <f t="shared" si="157"/>
        <v>0</v>
      </c>
      <c r="AY257">
        <v>0.31</v>
      </c>
      <c r="AZ257" s="54">
        <v>0.69</v>
      </c>
      <c r="BB257" s="18"/>
      <c r="BC257">
        <f t="shared" si="174"/>
        <v>0.41400000000000003</v>
      </c>
      <c r="BD257" s="18">
        <v>0.58599999999999997</v>
      </c>
      <c r="BE257" s="18" t="s">
        <v>118</v>
      </c>
      <c r="BL257" s="18"/>
      <c r="BO257" s="18"/>
      <c r="BR257" s="25">
        <v>40</v>
      </c>
      <c r="BS257">
        <v>1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 s="18">
        <v>0</v>
      </c>
      <c r="CA257">
        <v>0</v>
      </c>
      <c r="CB257">
        <v>1</v>
      </c>
      <c r="CC257">
        <v>0</v>
      </c>
      <c r="CD257" s="18">
        <v>0</v>
      </c>
      <c r="CE257">
        <v>1</v>
      </c>
      <c r="CF257">
        <v>0</v>
      </c>
      <c r="CG257">
        <v>0</v>
      </c>
      <c r="CH257">
        <v>0</v>
      </c>
      <c r="CI257" s="18">
        <v>0</v>
      </c>
      <c r="CJ257">
        <v>0</v>
      </c>
      <c r="CK257">
        <v>0</v>
      </c>
      <c r="CL257">
        <v>1</v>
      </c>
      <c r="CM257">
        <v>1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1</v>
      </c>
      <c r="CT257" s="18">
        <v>0</v>
      </c>
      <c r="CZ257" s="43" t="s">
        <v>397</v>
      </c>
    </row>
    <row r="258" spans="1:104" s="68" customFormat="1" x14ac:dyDescent="0.25">
      <c r="A258" s="68">
        <v>257</v>
      </c>
      <c r="B258" s="68">
        <v>17</v>
      </c>
      <c r="C258" s="69" t="s">
        <v>532</v>
      </c>
      <c r="D258" s="70">
        <v>18.233333333333331</v>
      </c>
      <c r="E258" s="71">
        <v>4.115876598946576</v>
      </c>
      <c r="F258" s="72">
        <v>4.43</v>
      </c>
      <c r="G258" s="72">
        <f t="shared" si="179"/>
        <v>14.117456734386755</v>
      </c>
      <c r="H258" s="73">
        <f t="shared" si="180"/>
        <v>22.349209932279905</v>
      </c>
      <c r="I258" s="74">
        <f>IFERROR(F258/SQRT(F258^2+W258), "X")</f>
        <v>0.10679738638220909</v>
      </c>
      <c r="J258" s="75">
        <f>IFERROR(SQRT((1-I258^2)/W258), "X")</f>
        <v>2.4107762163026882E-2</v>
      </c>
      <c r="K258" s="75">
        <f t="shared" si="181"/>
        <v>41.480415860981921</v>
      </c>
      <c r="L258" s="75">
        <f t="shared" si="182"/>
        <v>8.2689624219182217E-2</v>
      </c>
      <c r="M258" s="75">
        <f t="shared" si="183"/>
        <v>0.13090514854523597</v>
      </c>
      <c r="N258" s="76">
        <v>0</v>
      </c>
      <c r="O258" s="77">
        <v>1</v>
      </c>
      <c r="P258" s="76">
        <v>0</v>
      </c>
      <c r="Q258" s="77">
        <v>0</v>
      </c>
      <c r="R258" s="77">
        <v>1</v>
      </c>
      <c r="S258" s="77">
        <v>0</v>
      </c>
      <c r="T258" s="77">
        <v>0</v>
      </c>
      <c r="U258" s="76">
        <v>1714</v>
      </c>
      <c r="V258" s="77">
        <v>12</v>
      </c>
      <c r="W258" s="77">
        <f t="shared" si="184"/>
        <v>1701</v>
      </c>
      <c r="X258" s="77"/>
      <c r="Y258" s="72">
        <v>10.525</v>
      </c>
      <c r="Z258" s="72">
        <f>BR258-Y258-6</f>
        <v>23.475000000000001</v>
      </c>
      <c r="AA258" s="77">
        <v>0</v>
      </c>
      <c r="AB258" s="77">
        <v>1</v>
      </c>
      <c r="AC258" s="77">
        <v>0</v>
      </c>
      <c r="AD258" s="77">
        <v>0</v>
      </c>
      <c r="AE258" s="77">
        <v>0</v>
      </c>
      <c r="AF258" s="77">
        <v>1</v>
      </c>
      <c r="AG258" s="76">
        <v>0</v>
      </c>
      <c r="AH258" s="77">
        <v>1</v>
      </c>
      <c r="AI258" s="78">
        <v>0</v>
      </c>
      <c r="AJ258" s="77">
        <v>0</v>
      </c>
      <c r="AK258" s="77">
        <v>0</v>
      </c>
      <c r="AL258" s="78">
        <v>1</v>
      </c>
      <c r="AM258" s="79">
        <v>1999</v>
      </c>
      <c r="AN258" s="80"/>
      <c r="AO258" s="75">
        <v>0.12</v>
      </c>
      <c r="AP258" s="75">
        <v>0.23</v>
      </c>
      <c r="AQ258" s="75">
        <v>0.53</v>
      </c>
      <c r="AR258" s="81">
        <v>0.12</v>
      </c>
      <c r="AS258" s="75" t="s">
        <v>431</v>
      </c>
      <c r="AT258" s="81" t="s">
        <v>431</v>
      </c>
      <c r="AU258" s="82">
        <v>0.67</v>
      </c>
      <c r="AV258" s="83">
        <v>0.33</v>
      </c>
      <c r="AW258" s="68">
        <v>1</v>
      </c>
      <c r="AX258" s="84">
        <f t="shared" si="157"/>
        <v>0</v>
      </c>
      <c r="AY258" s="68">
        <v>0.31</v>
      </c>
      <c r="AZ258" s="84">
        <v>0.69</v>
      </c>
      <c r="BB258" s="83"/>
      <c r="BC258" s="68">
        <f t="shared" si="174"/>
        <v>0.41400000000000003</v>
      </c>
      <c r="BD258" s="83">
        <v>0.58599999999999997</v>
      </c>
      <c r="BE258" s="83" t="s">
        <v>118</v>
      </c>
      <c r="BL258" s="83"/>
      <c r="BO258" s="83"/>
      <c r="BR258" s="69">
        <v>40</v>
      </c>
      <c r="BS258" s="68">
        <v>1</v>
      </c>
      <c r="BT258" s="68">
        <v>0</v>
      </c>
      <c r="BU258" s="68">
        <v>0</v>
      </c>
      <c r="BV258" s="68">
        <v>0</v>
      </c>
      <c r="BW258" s="68">
        <v>0</v>
      </c>
      <c r="BX258" s="68">
        <v>0</v>
      </c>
      <c r="BY258" s="68">
        <v>0</v>
      </c>
      <c r="BZ258" s="83">
        <v>0</v>
      </c>
      <c r="CA258" s="68">
        <v>0</v>
      </c>
      <c r="CB258" s="68">
        <v>1</v>
      </c>
      <c r="CC258" s="68">
        <v>0</v>
      </c>
      <c r="CD258" s="83">
        <v>0</v>
      </c>
      <c r="CE258" s="68">
        <v>1</v>
      </c>
      <c r="CF258" s="68">
        <v>0</v>
      </c>
      <c r="CG258" s="68">
        <v>0</v>
      </c>
      <c r="CH258" s="68">
        <v>0</v>
      </c>
      <c r="CI258" s="83">
        <v>0</v>
      </c>
      <c r="CJ258" s="68">
        <v>0</v>
      </c>
      <c r="CK258" s="68">
        <v>0</v>
      </c>
      <c r="CL258" s="68">
        <v>1</v>
      </c>
      <c r="CM258" s="68">
        <v>1</v>
      </c>
      <c r="CN258" s="68">
        <v>0</v>
      </c>
      <c r="CO258" s="68">
        <v>0</v>
      </c>
      <c r="CP258" s="68">
        <v>0</v>
      </c>
      <c r="CQ258" s="68">
        <v>0</v>
      </c>
      <c r="CR258" s="68">
        <v>0</v>
      </c>
      <c r="CS258" s="68">
        <v>1</v>
      </c>
      <c r="CT258" s="83">
        <v>0</v>
      </c>
      <c r="CY258" s="69"/>
      <c r="CZ258" s="85" t="s">
        <v>397</v>
      </c>
    </row>
    <row r="259" spans="1:104" x14ac:dyDescent="0.25">
      <c r="A259">
        <v>258</v>
      </c>
      <c r="B259">
        <v>18</v>
      </c>
      <c r="C259" s="96" t="s">
        <v>552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187">D259-E259</f>
        <v>8.7589934762348562</v>
      </c>
      <c r="H259" s="16">
        <f t="shared" ref="H259:H266" si="188">D259+E259</f>
        <v>8.8410065237651452</v>
      </c>
      <c r="I259" s="11">
        <f>IFERROR(F259/SQRT(F259^2+W259), "X")</f>
        <v>0.56729789934477026</v>
      </c>
      <c r="J259" s="39">
        <f>IFERROR(SQRT((1-I259^2)/W259), "X")</f>
        <v>2.6435130444770285E-3</v>
      </c>
      <c r="K259" s="39">
        <f t="shared" si="181"/>
        <v>378.28449611370542</v>
      </c>
      <c r="L259" s="39">
        <f t="shared" si="182"/>
        <v>0.56465438630029319</v>
      </c>
      <c r="M259" s="39">
        <f t="shared" si="183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184"/>
        <v>97046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1">
        <v>0</v>
      </c>
      <c r="AJ259" s="9">
        <v>1</v>
      </c>
      <c r="AK259" s="9">
        <v>0</v>
      </c>
      <c r="AL259" s="31">
        <v>0</v>
      </c>
      <c r="AM259" s="21">
        <v>2017</v>
      </c>
      <c r="AN259" s="23"/>
      <c r="AO259" s="39">
        <v>0.11</v>
      </c>
      <c r="AP259" s="39">
        <v>0.39</v>
      </c>
      <c r="AQ259" s="39">
        <v>0.34</v>
      </c>
      <c r="AR259" s="59">
        <v>0.16</v>
      </c>
      <c r="AS259" s="39">
        <v>0.52400000000000002</v>
      </c>
      <c r="AT259" s="59">
        <v>0.47499999999999998</v>
      </c>
      <c r="AU259" s="57" t="s">
        <v>431</v>
      </c>
      <c r="AV259" s="18" t="s">
        <v>431</v>
      </c>
      <c r="AW259">
        <v>0.70799999999999996</v>
      </c>
      <c r="AX259" s="54">
        <f>1-AW259</f>
        <v>0.29200000000000004</v>
      </c>
      <c r="AY259">
        <v>0.73599999999999999</v>
      </c>
      <c r="AZ259" s="54">
        <v>0.26400000000000001</v>
      </c>
      <c r="BB259" s="18"/>
      <c r="BC259" t="s">
        <v>431</v>
      </c>
      <c r="BD259" s="18" t="s">
        <v>431</v>
      </c>
      <c r="BE259" s="18" t="s">
        <v>285</v>
      </c>
      <c r="BL259" s="18"/>
      <c r="BO259" s="18"/>
      <c r="BR259" s="25">
        <v>40</v>
      </c>
      <c r="BS259">
        <v>1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 s="18">
        <v>0</v>
      </c>
      <c r="CA259">
        <v>0</v>
      </c>
      <c r="CB259">
        <v>0</v>
      </c>
      <c r="CC259">
        <v>1</v>
      </c>
      <c r="CD259" s="18">
        <v>0</v>
      </c>
      <c r="CE259">
        <v>0</v>
      </c>
      <c r="CF259">
        <v>0</v>
      </c>
      <c r="CG259">
        <v>0</v>
      </c>
      <c r="CH259">
        <v>0</v>
      </c>
      <c r="CI259" s="18">
        <v>0</v>
      </c>
      <c r="CJ259">
        <v>0</v>
      </c>
      <c r="CK259">
        <v>0</v>
      </c>
      <c r="CL259">
        <v>1</v>
      </c>
      <c r="CM259">
        <v>1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 s="18">
        <v>0</v>
      </c>
      <c r="CZ259" s="43" t="s">
        <v>397</v>
      </c>
    </row>
    <row r="260" spans="1:104" x14ac:dyDescent="0.25">
      <c r="A260">
        <v>259</v>
      </c>
      <c r="B260">
        <v>18</v>
      </c>
      <c r="C260" s="96" t="s">
        <v>552</v>
      </c>
      <c r="D260" s="12">
        <v>8.31</v>
      </c>
      <c r="E260" s="14">
        <f t="shared" ref="E260:E266" si="189">D260/F260</f>
        <v>4.5559210526315792E-2</v>
      </c>
      <c r="F260" s="7">
        <v>182.4</v>
      </c>
      <c r="G260" s="7">
        <f t="shared" si="187"/>
        <v>8.2644407894736851</v>
      </c>
      <c r="H260" s="16">
        <f t="shared" si="188"/>
        <v>8.3555592105263159</v>
      </c>
      <c r="I260" s="11">
        <f>IFERROR(F260/SQRT(F260^2+W260), "X")</f>
        <v>0.57113962349685266</v>
      </c>
      <c r="J260" s="39">
        <f>IFERROR(SQRT((1-I260^2)/W260), "X")</f>
        <v>3.1312479358380075E-3</v>
      </c>
      <c r="K260" s="39">
        <f t="shared" si="181"/>
        <v>319.36148797248552</v>
      </c>
      <c r="L260" s="39">
        <f t="shared" si="182"/>
        <v>0.56800837556101469</v>
      </c>
      <c r="M260" s="39">
        <f t="shared" si="183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184"/>
        <v>68722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1">
        <v>0</v>
      </c>
      <c r="AJ260" s="9">
        <v>1</v>
      </c>
      <c r="AK260" s="9">
        <v>0</v>
      </c>
      <c r="AL260" s="31">
        <v>0</v>
      </c>
      <c r="AM260" s="21">
        <v>2017</v>
      </c>
      <c r="AN260" s="23"/>
      <c r="AO260" s="39">
        <v>0.11</v>
      </c>
      <c r="AP260" s="39">
        <v>0.39</v>
      </c>
      <c r="AQ260" s="39">
        <v>0.34</v>
      </c>
      <c r="AR260" s="59">
        <v>0.16</v>
      </c>
      <c r="AS260" s="39">
        <v>0.52400000000000002</v>
      </c>
      <c r="AT260" s="59">
        <v>0.47499999999999998</v>
      </c>
      <c r="AU260" s="57" t="s">
        <v>431</v>
      </c>
      <c r="AV260" s="18" t="s">
        <v>431</v>
      </c>
      <c r="AW260">
        <v>1</v>
      </c>
      <c r="AX260" s="54">
        <v>0</v>
      </c>
      <c r="AY260">
        <v>0.73599999999999999</v>
      </c>
      <c r="AZ260" s="54">
        <v>0.26400000000000001</v>
      </c>
      <c r="BB260" s="18"/>
      <c r="BC260" t="s">
        <v>431</v>
      </c>
      <c r="BD260" s="18" t="s">
        <v>431</v>
      </c>
      <c r="BE260" s="18" t="s">
        <v>285</v>
      </c>
      <c r="BL260" s="18"/>
      <c r="BO260" s="18"/>
      <c r="BR260" s="25">
        <v>40</v>
      </c>
      <c r="BS260">
        <v>1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 s="18">
        <v>0</v>
      </c>
      <c r="CA260">
        <v>0</v>
      </c>
      <c r="CB260">
        <v>0</v>
      </c>
      <c r="CC260">
        <v>1</v>
      </c>
      <c r="CD260" s="18">
        <v>0</v>
      </c>
      <c r="CE260">
        <v>0</v>
      </c>
      <c r="CF260">
        <v>0</v>
      </c>
      <c r="CG260">
        <v>0</v>
      </c>
      <c r="CH260">
        <v>0</v>
      </c>
      <c r="CI260" s="18">
        <v>0</v>
      </c>
      <c r="CJ260">
        <v>0</v>
      </c>
      <c r="CK260">
        <v>0</v>
      </c>
      <c r="CL260">
        <v>1</v>
      </c>
      <c r="CM260">
        <v>1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 s="18">
        <v>0</v>
      </c>
      <c r="CZ260" s="43" t="s">
        <v>397</v>
      </c>
    </row>
    <row r="261" spans="1:104" x14ac:dyDescent="0.25">
      <c r="A261">
        <v>260</v>
      </c>
      <c r="B261">
        <v>18</v>
      </c>
      <c r="C261" s="96" t="s">
        <v>552</v>
      </c>
      <c r="D261" s="12">
        <v>10.3</v>
      </c>
      <c r="E261" s="14">
        <f t="shared" si="189"/>
        <v>8.45648604269294E-2</v>
      </c>
      <c r="F261" s="7">
        <v>121.8</v>
      </c>
      <c r="G261" s="7">
        <f t="shared" si="187"/>
        <v>10.215435139573071</v>
      </c>
      <c r="H261" s="16">
        <f t="shared" si="188"/>
        <v>10.384564860426931</v>
      </c>
      <c r="I261" s="11">
        <f>IFERROR(F261/SQRT(F261^2+W261), "X")</f>
        <v>0.58631434535014559</v>
      </c>
      <c r="J261" s="39">
        <f>IFERROR(SQRT((1-I261^2)/W261), "X")</f>
        <v>4.8137466777516055E-3</v>
      </c>
      <c r="K261" s="39">
        <f t="shared" si="181"/>
        <v>207.73839317757324</v>
      </c>
      <c r="L261" s="39">
        <f t="shared" si="182"/>
        <v>0.58150059867239401</v>
      </c>
      <c r="M261" s="39">
        <f t="shared" si="183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184"/>
        <v>28320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1">
        <v>0</v>
      </c>
      <c r="AJ261" s="9">
        <v>1</v>
      </c>
      <c r="AK261" s="9">
        <v>0</v>
      </c>
      <c r="AL261" s="31">
        <v>0</v>
      </c>
      <c r="AM261" s="21">
        <v>2017</v>
      </c>
      <c r="AN261" s="23"/>
      <c r="AO261" s="39">
        <v>0.11</v>
      </c>
      <c r="AP261" s="39">
        <v>0.39</v>
      </c>
      <c r="AQ261" s="39">
        <v>0.34</v>
      </c>
      <c r="AR261" s="59">
        <v>0.16</v>
      </c>
      <c r="AS261" s="39">
        <v>0.52400000000000002</v>
      </c>
      <c r="AT261" s="59">
        <v>0.47499999999999998</v>
      </c>
      <c r="AU261" s="57" t="s">
        <v>431</v>
      </c>
      <c r="AV261" s="18" t="s">
        <v>431</v>
      </c>
      <c r="AW261">
        <v>0</v>
      </c>
      <c r="AX261" s="54">
        <v>1</v>
      </c>
      <c r="AY261">
        <v>0.73599999999999999</v>
      </c>
      <c r="AZ261" s="54">
        <v>0.26400000000000001</v>
      </c>
      <c r="BB261" s="18"/>
      <c r="BC261" t="s">
        <v>431</v>
      </c>
      <c r="BD261" s="18" t="s">
        <v>431</v>
      </c>
      <c r="BE261" s="18" t="s">
        <v>285</v>
      </c>
      <c r="BL261" s="18"/>
      <c r="BO261" s="18"/>
      <c r="BR261" s="25">
        <v>40</v>
      </c>
      <c r="BS261">
        <v>1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 s="18">
        <v>0</v>
      </c>
      <c r="CA261">
        <v>0</v>
      </c>
      <c r="CB261">
        <v>0</v>
      </c>
      <c r="CC261">
        <v>1</v>
      </c>
      <c r="CD261" s="18">
        <v>0</v>
      </c>
      <c r="CE261">
        <v>0</v>
      </c>
      <c r="CF261">
        <v>0</v>
      </c>
      <c r="CG261">
        <v>0</v>
      </c>
      <c r="CH261">
        <v>0</v>
      </c>
      <c r="CI261" s="18">
        <v>0</v>
      </c>
      <c r="CJ261">
        <v>0</v>
      </c>
      <c r="CK261">
        <v>0</v>
      </c>
      <c r="CL261">
        <v>1</v>
      </c>
      <c r="CM261">
        <v>1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 s="18">
        <v>0</v>
      </c>
      <c r="CZ261" s="43" t="s">
        <v>397</v>
      </c>
    </row>
    <row r="262" spans="1:104" x14ac:dyDescent="0.25">
      <c r="A262">
        <v>261</v>
      </c>
      <c r="B262">
        <v>18</v>
      </c>
      <c r="C262" s="96" t="s">
        <v>552</v>
      </c>
      <c r="D262" s="12">
        <v>13.4</v>
      </c>
      <c r="E262" s="14">
        <f t="shared" si="189"/>
        <v>0.30044843049327352</v>
      </c>
      <c r="F262" s="7">
        <v>44.6</v>
      </c>
      <c r="G262" s="7">
        <f t="shared" si="187"/>
        <v>13.099551569506726</v>
      </c>
      <c r="H262" s="16">
        <f t="shared" si="188"/>
        <v>13.700448430493275</v>
      </c>
      <c r="I262" s="11">
        <f>IFERROR(F262/SQRT(F262^2+W262), "X")</f>
        <v>0.2561815851402216</v>
      </c>
      <c r="J262" s="39">
        <f>IFERROR(SQRT((1-I262^2)/W262), "X")</f>
        <v>5.7439817296013806E-3</v>
      </c>
      <c r="K262" s="39">
        <f t="shared" si="181"/>
        <v>174.09526127956499</v>
      </c>
      <c r="L262" s="39">
        <f t="shared" si="182"/>
        <v>0.25043760341062021</v>
      </c>
      <c r="M262" s="39">
        <f t="shared" si="183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184"/>
        <v>28320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1">
        <v>0</v>
      </c>
      <c r="AJ262" s="9">
        <v>1</v>
      </c>
      <c r="AK262" s="9">
        <v>0</v>
      </c>
      <c r="AL262" s="31">
        <v>0</v>
      </c>
      <c r="AM262" s="21">
        <v>2017</v>
      </c>
      <c r="AN262" s="23"/>
      <c r="AO262" s="39">
        <v>0.11</v>
      </c>
      <c r="AP262" s="39">
        <v>0.39</v>
      </c>
      <c r="AQ262" s="39">
        <v>0.34</v>
      </c>
      <c r="AR262" s="59">
        <v>0.16</v>
      </c>
      <c r="AS262" s="39">
        <v>0.52400000000000002</v>
      </c>
      <c r="AT262" s="59">
        <v>0.47499999999999998</v>
      </c>
      <c r="AU262" s="57" t="s">
        <v>431</v>
      </c>
      <c r="AV262" s="18" t="s">
        <v>431</v>
      </c>
      <c r="AW262">
        <v>0</v>
      </c>
      <c r="AX262" s="54">
        <v>1</v>
      </c>
      <c r="AY262">
        <v>0.73599999999999999</v>
      </c>
      <c r="AZ262" s="54">
        <v>0.26400000000000001</v>
      </c>
      <c r="BB262" s="18"/>
      <c r="BC262" t="s">
        <v>431</v>
      </c>
      <c r="BD262" s="18" t="s">
        <v>431</v>
      </c>
      <c r="BE262" s="18" t="s">
        <v>285</v>
      </c>
      <c r="BL262" s="18"/>
      <c r="BO262" s="18"/>
      <c r="BR262" s="25">
        <v>40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1</v>
      </c>
      <c r="BY262">
        <v>0</v>
      </c>
      <c r="BZ262" s="18">
        <v>0</v>
      </c>
      <c r="CA262">
        <v>0</v>
      </c>
      <c r="CB262">
        <v>0</v>
      </c>
      <c r="CC262">
        <v>1</v>
      </c>
      <c r="CD262" s="18">
        <v>0</v>
      </c>
      <c r="CE262">
        <v>0</v>
      </c>
      <c r="CF262">
        <v>0</v>
      </c>
      <c r="CG262">
        <v>0</v>
      </c>
      <c r="CH262">
        <v>0</v>
      </c>
      <c r="CI262" s="18">
        <v>0</v>
      </c>
      <c r="CJ262">
        <v>0</v>
      </c>
      <c r="CK262">
        <v>0</v>
      </c>
      <c r="CL262">
        <v>1</v>
      </c>
      <c r="CM262">
        <v>1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 s="18">
        <v>0</v>
      </c>
      <c r="CZ262" s="43" t="s">
        <v>397</v>
      </c>
    </row>
    <row r="263" spans="1:104" x14ac:dyDescent="0.25">
      <c r="A263">
        <v>262</v>
      </c>
      <c r="B263">
        <v>18</v>
      </c>
      <c r="C263" s="96" t="s">
        <v>552</v>
      </c>
      <c r="D263" s="12">
        <v>7.9</v>
      </c>
      <c r="E263" s="14">
        <f t="shared" si="189"/>
        <v>8.856502242152467E-2</v>
      </c>
      <c r="F263" s="7">
        <v>89.2</v>
      </c>
      <c r="G263" s="7">
        <f t="shared" si="187"/>
        <v>7.8114349775784753</v>
      </c>
      <c r="H263" s="16">
        <f t="shared" si="188"/>
        <v>7.9885650224215254</v>
      </c>
      <c r="I263" s="11">
        <f>IFERROR(F263/SQRT(F263^2+W263), "X")</f>
        <v>0.50802802585012474</v>
      </c>
      <c r="J263" s="39">
        <f>IFERROR(SQRT((1-I263^2)/W263), "X")</f>
        <v>5.6953814557188873E-3</v>
      </c>
      <c r="K263" s="39">
        <f t="shared" si="181"/>
        <v>175.58086456103354</v>
      </c>
      <c r="L263" s="39">
        <f t="shared" si="182"/>
        <v>0.50233264439440584</v>
      </c>
      <c r="M263" s="39">
        <f t="shared" si="183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184"/>
        <v>22872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1">
        <v>0</v>
      </c>
      <c r="AJ263" s="9">
        <v>1</v>
      </c>
      <c r="AK263" s="9">
        <v>0</v>
      </c>
      <c r="AL263" s="31">
        <v>0</v>
      </c>
      <c r="AM263" s="21">
        <v>2017</v>
      </c>
      <c r="AN263" s="23"/>
      <c r="AO263" s="39">
        <v>0.11</v>
      </c>
      <c r="AP263" s="39">
        <v>0.39</v>
      </c>
      <c r="AQ263" s="39">
        <v>0.34</v>
      </c>
      <c r="AR263" s="59">
        <v>0.16</v>
      </c>
      <c r="AS263" s="39">
        <v>0.52400000000000002</v>
      </c>
      <c r="AT263" s="59">
        <v>0.47499999999999998</v>
      </c>
      <c r="AU263" s="57" t="s">
        <v>431</v>
      </c>
      <c r="AV263" s="18" t="s">
        <v>431</v>
      </c>
      <c r="AW263">
        <v>0.70799999999999996</v>
      </c>
      <c r="AX263" s="54">
        <f>1-AW263</f>
        <v>0.29200000000000004</v>
      </c>
      <c r="AY263">
        <v>0</v>
      </c>
      <c r="AZ263" s="54">
        <v>1</v>
      </c>
      <c r="BB263" s="18"/>
      <c r="BC263" t="s">
        <v>431</v>
      </c>
      <c r="BD263" s="18" t="s">
        <v>431</v>
      </c>
      <c r="BE263" s="18" t="s">
        <v>285</v>
      </c>
      <c r="BL263" s="18"/>
      <c r="BO263" s="18"/>
      <c r="BR263" s="25">
        <v>40</v>
      </c>
      <c r="BS263">
        <v>1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 s="18">
        <v>0</v>
      </c>
      <c r="CA263">
        <v>0</v>
      </c>
      <c r="CB263">
        <v>0</v>
      </c>
      <c r="CC263">
        <v>1</v>
      </c>
      <c r="CD263" s="18">
        <v>0</v>
      </c>
      <c r="CE263">
        <v>0</v>
      </c>
      <c r="CF263">
        <v>0</v>
      </c>
      <c r="CG263">
        <v>0</v>
      </c>
      <c r="CH263">
        <v>0</v>
      </c>
      <c r="CI263" s="18">
        <v>0</v>
      </c>
      <c r="CJ263">
        <v>0</v>
      </c>
      <c r="CK263">
        <v>0</v>
      </c>
      <c r="CL263">
        <v>1</v>
      </c>
      <c r="CM263">
        <v>1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 s="18">
        <v>0</v>
      </c>
      <c r="CZ263" s="43" t="s">
        <v>397</v>
      </c>
    </row>
    <row r="264" spans="1:104" x14ac:dyDescent="0.25">
      <c r="A264">
        <v>263</v>
      </c>
      <c r="B264">
        <v>18</v>
      </c>
      <c r="C264" s="96" t="s">
        <v>552</v>
      </c>
      <c r="D264" s="12">
        <v>6.5</v>
      </c>
      <c r="E264" s="14">
        <f t="shared" si="189"/>
        <v>5.2208835341365459E-2</v>
      </c>
      <c r="F264" s="7">
        <v>124.5</v>
      </c>
      <c r="G264" s="7">
        <f t="shared" si="187"/>
        <v>6.4477911646586348</v>
      </c>
      <c r="H264" s="16">
        <f t="shared" si="188"/>
        <v>6.5522088353413652</v>
      </c>
      <c r="I264" s="11">
        <f>IFERROR(F264/SQRT(F264^2+W264), "X")</f>
        <v>0.41575771597427358</v>
      </c>
      <c r="J264" s="39">
        <f>IFERROR(SQRT((1-I264^2)/W264), "X")</f>
        <v>3.3394194054158521E-3</v>
      </c>
      <c r="K264" s="39">
        <f t="shared" si="181"/>
        <v>299.4532517773016</v>
      </c>
      <c r="L264" s="39">
        <f t="shared" si="182"/>
        <v>0.4124182965688577</v>
      </c>
      <c r="M264" s="39">
        <f t="shared" si="183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184"/>
        <v>74172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1">
        <v>0</v>
      </c>
      <c r="AJ264" s="9">
        <v>1</v>
      </c>
      <c r="AK264" s="9">
        <v>0</v>
      </c>
      <c r="AL264" s="31">
        <v>0</v>
      </c>
      <c r="AM264" s="21">
        <v>2017</v>
      </c>
      <c r="AN264" s="23"/>
      <c r="AO264" s="39">
        <v>0.11</v>
      </c>
      <c r="AP264" s="39">
        <v>0.39</v>
      </c>
      <c r="AQ264" s="39">
        <v>0.34</v>
      </c>
      <c r="AR264" s="59">
        <v>0.16</v>
      </c>
      <c r="AS264" s="39">
        <v>0.52400000000000002</v>
      </c>
      <c r="AT264" s="59">
        <v>0.47499999999999998</v>
      </c>
      <c r="AU264" s="57" t="s">
        <v>431</v>
      </c>
      <c r="AV264" s="18" t="s">
        <v>431</v>
      </c>
      <c r="AW264">
        <v>0.70799999999999996</v>
      </c>
      <c r="AX264" s="54">
        <f>1-AW264</f>
        <v>0.29200000000000004</v>
      </c>
      <c r="AY264">
        <v>1</v>
      </c>
      <c r="AZ264" s="54">
        <v>0</v>
      </c>
      <c r="BB264" s="18"/>
      <c r="BC264" t="s">
        <v>431</v>
      </c>
      <c r="BD264" s="18" t="s">
        <v>431</v>
      </c>
      <c r="BE264" s="18" t="s">
        <v>285</v>
      </c>
      <c r="BL264" s="18"/>
      <c r="BO264" s="18"/>
      <c r="BR264" s="25">
        <v>40</v>
      </c>
      <c r="BS264">
        <v>1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 s="18">
        <v>0</v>
      </c>
      <c r="CA264">
        <v>0</v>
      </c>
      <c r="CB264">
        <v>0</v>
      </c>
      <c r="CC264">
        <v>1</v>
      </c>
      <c r="CD264" s="18">
        <v>0</v>
      </c>
      <c r="CE264">
        <v>0</v>
      </c>
      <c r="CF264">
        <v>0</v>
      </c>
      <c r="CG264">
        <v>0</v>
      </c>
      <c r="CH264">
        <v>0</v>
      </c>
      <c r="CI264" s="18">
        <v>0</v>
      </c>
      <c r="CJ264">
        <v>0</v>
      </c>
      <c r="CK264">
        <v>0</v>
      </c>
      <c r="CL264">
        <v>1</v>
      </c>
      <c r="CM264">
        <v>1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 s="18">
        <v>0</v>
      </c>
      <c r="CZ264" s="43" t="s">
        <v>397</v>
      </c>
    </row>
    <row r="265" spans="1:104" x14ac:dyDescent="0.25">
      <c r="A265">
        <v>264</v>
      </c>
      <c r="B265">
        <v>18</v>
      </c>
      <c r="C265" s="96" t="s">
        <v>552</v>
      </c>
      <c r="D265" s="12">
        <v>11.2</v>
      </c>
      <c r="E265" s="14">
        <f t="shared" si="189"/>
        <v>0.86821705426356577</v>
      </c>
      <c r="F265" s="7">
        <v>12.9</v>
      </c>
      <c r="G265" s="7">
        <f t="shared" si="187"/>
        <v>10.331782945736434</v>
      </c>
      <c r="H265" s="16">
        <f t="shared" si="188"/>
        <v>12.068217054263565</v>
      </c>
      <c r="I265" s="11">
        <f>IFERROR(F265/SQRT(F265^2+W265), "X")</f>
        <v>7.6431230218154844E-2</v>
      </c>
      <c r="J265" s="39">
        <f>IFERROR(SQRT((1-I265^2)/W265), "X")</f>
        <v>5.924901567298824E-3</v>
      </c>
      <c r="K265" s="39">
        <f t="shared" si="181"/>
        <v>168.77917525571689</v>
      </c>
      <c r="L265" s="39">
        <f t="shared" si="182"/>
        <v>7.0506328650856015E-2</v>
      </c>
      <c r="M265" s="39">
        <f t="shared" si="183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184"/>
        <v>28320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1">
        <v>0</v>
      </c>
      <c r="AJ265" s="9">
        <v>1</v>
      </c>
      <c r="AK265" s="9">
        <v>0</v>
      </c>
      <c r="AL265" s="31">
        <v>0</v>
      </c>
      <c r="AM265" s="21">
        <v>2017</v>
      </c>
      <c r="AN265" s="23"/>
      <c r="AO265" s="39">
        <v>0.11</v>
      </c>
      <c r="AP265" s="39">
        <v>0.39</v>
      </c>
      <c r="AQ265" s="39">
        <v>0.34</v>
      </c>
      <c r="AR265" s="59">
        <v>0.16</v>
      </c>
      <c r="AS265" s="39">
        <v>0.52400000000000002</v>
      </c>
      <c r="AT265" s="59">
        <v>0.47499999999999998</v>
      </c>
      <c r="AU265" s="57" t="s">
        <v>431</v>
      </c>
      <c r="AV265" s="18" t="s">
        <v>431</v>
      </c>
      <c r="AW265">
        <v>0</v>
      </c>
      <c r="AX265" s="54">
        <v>1</v>
      </c>
      <c r="AY265">
        <v>0.73599999999999999</v>
      </c>
      <c r="AZ265" s="54">
        <v>0.26400000000000001</v>
      </c>
      <c r="BB265" s="18"/>
      <c r="BC265" t="s">
        <v>431</v>
      </c>
      <c r="BD265" s="18" t="s">
        <v>431</v>
      </c>
      <c r="BE265" s="18" t="s">
        <v>285</v>
      </c>
      <c r="BL265" s="18"/>
      <c r="BO265" s="18"/>
      <c r="BR265" s="25">
        <v>40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 s="18">
        <v>1</v>
      </c>
      <c r="CA265">
        <v>0</v>
      </c>
      <c r="CB265">
        <v>1</v>
      </c>
      <c r="CC265">
        <v>0</v>
      </c>
      <c r="CD265" s="18">
        <v>0</v>
      </c>
      <c r="CE265">
        <v>0</v>
      </c>
      <c r="CF265">
        <v>0</v>
      </c>
      <c r="CG265">
        <v>0</v>
      </c>
      <c r="CH265">
        <v>0</v>
      </c>
      <c r="CI265" s="18">
        <v>1</v>
      </c>
      <c r="CJ265">
        <v>1</v>
      </c>
      <c r="CK265">
        <v>1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 s="18">
        <v>0</v>
      </c>
      <c r="CZ265" s="43" t="s">
        <v>397</v>
      </c>
    </row>
    <row r="266" spans="1:104" s="68" customFormat="1" x14ac:dyDescent="0.25">
      <c r="A266" s="68">
        <v>265</v>
      </c>
      <c r="B266" s="68">
        <v>18</v>
      </c>
      <c r="C266" s="97" t="s">
        <v>552</v>
      </c>
      <c r="D266" s="70">
        <v>18</v>
      </c>
      <c r="E266" s="71">
        <f t="shared" si="189"/>
        <v>1.0843373493975903</v>
      </c>
      <c r="F266" s="72">
        <v>16.600000000000001</v>
      </c>
      <c r="G266" s="72">
        <f t="shared" si="187"/>
        <v>16.91566265060241</v>
      </c>
      <c r="H266" s="73">
        <f t="shared" si="188"/>
        <v>19.08433734939759</v>
      </c>
      <c r="I266" s="74">
        <f>IFERROR(F266/SQRT(F266^2+W266), "X")</f>
        <v>6.3196237365657243E-2</v>
      </c>
      <c r="J266" s="75">
        <f>IFERROR(SQRT((1-I266^2)/W266), "X")</f>
        <v>3.8070022509432066E-3</v>
      </c>
      <c r="K266" s="75">
        <f t="shared" si="181"/>
        <v>262.67386622958901</v>
      </c>
      <c r="L266" s="75">
        <f t="shared" si="182"/>
        <v>5.9389235114714035E-2</v>
      </c>
      <c r="M266" s="75">
        <f t="shared" si="183"/>
        <v>6.7003239616600443E-2</v>
      </c>
      <c r="N266" s="76">
        <v>1</v>
      </c>
      <c r="O266" s="77">
        <v>0</v>
      </c>
      <c r="P266" s="76">
        <v>0</v>
      </c>
      <c r="Q266" s="77">
        <v>0</v>
      </c>
      <c r="R266" s="77">
        <v>0</v>
      </c>
      <c r="S266" s="77">
        <v>1</v>
      </c>
      <c r="T266" s="77">
        <v>0</v>
      </c>
      <c r="U266" s="76">
        <v>68726</v>
      </c>
      <c r="V266" s="77">
        <v>3</v>
      </c>
      <c r="W266" s="77">
        <f t="shared" si="184"/>
        <v>68722</v>
      </c>
      <c r="X266" s="77"/>
      <c r="Y266" s="72">
        <v>10.1</v>
      </c>
      <c r="Z266" s="72">
        <v>20.7</v>
      </c>
      <c r="AA266" s="77">
        <v>1</v>
      </c>
      <c r="AB266" s="77">
        <v>0</v>
      </c>
      <c r="AC266" s="77">
        <v>1</v>
      </c>
      <c r="AD266" s="77">
        <v>0</v>
      </c>
      <c r="AE266" s="77">
        <v>0</v>
      </c>
      <c r="AF266" s="77">
        <v>0</v>
      </c>
      <c r="AG266" s="76">
        <v>0</v>
      </c>
      <c r="AH266" s="77">
        <v>1</v>
      </c>
      <c r="AI266" s="78">
        <v>0</v>
      </c>
      <c r="AJ266" s="77">
        <v>1</v>
      </c>
      <c r="AK266" s="77">
        <v>0</v>
      </c>
      <c r="AL266" s="78">
        <v>0</v>
      </c>
      <c r="AM266" s="79">
        <v>2017</v>
      </c>
      <c r="AN266" s="80"/>
      <c r="AO266" s="75">
        <v>0.11</v>
      </c>
      <c r="AP266" s="75">
        <v>0.39</v>
      </c>
      <c r="AQ266" s="75">
        <v>0.34</v>
      </c>
      <c r="AR266" s="81">
        <v>0.16</v>
      </c>
      <c r="AS266" s="75">
        <v>0.52400000000000002</v>
      </c>
      <c r="AT266" s="81">
        <v>0.47499999999999998</v>
      </c>
      <c r="AU266" s="82" t="s">
        <v>431</v>
      </c>
      <c r="AV266" s="83" t="s">
        <v>431</v>
      </c>
      <c r="AW266" s="68">
        <v>1</v>
      </c>
      <c r="AX266" s="84">
        <v>0</v>
      </c>
      <c r="AY266" s="68">
        <v>0.73599999999999999</v>
      </c>
      <c r="AZ266" s="84">
        <v>0.26400000000000001</v>
      </c>
      <c r="BB266" s="83"/>
      <c r="BC266" s="68" t="s">
        <v>431</v>
      </c>
      <c r="BD266" s="83" t="s">
        <v>431</v>
      </c>
      <c r="BE266" s="83" t="s">
        <v>285</v>
      </c>
      <c r="BL266" s="83"/>
      <c r="BO266" s="83"/>
      <c r="BR266" s="69">
        <v>40</v>
      </c>
      <c r="BS266" s="68">
        <v>0</v>
      </c>
      <c r="BT266" s="68">
        <v>0</v>
      </c>
      <c r="BU266" s="68">
        <v>0</v>
      </c>
      <c r="BV266" s="68">
        <v>0</v>
      </c>
      <c r="BW266" s="68">
        <v>0</v>
      </c>
      <c r="BX266" s="68">
        <v>0</v>
      </c>
      <c r="BY266" s="68">
        <v>0</v>
      </c>
      <c r="BZ266" s="83">
        <v>1</v>
      </c>
      <c r="CA266" s="68">
        <v>0</v>
      </c>
      <c r="CB266" s="68">
        <v>1</v>
      </c>
      <c r="CC266" s="68">
        <v>0</v>
      </c>
      <c r="CD266" s="83">
        <v>0</v>
      </c>
      <c r="CE266" s="68">
        <v>0</v>
      </c>
      <c r="CF266" s="68">
        <v>0</v>
      </c>
      <c r="CG266" s="68">
        <v>0</v>
      </c>
      <c r="CH266" s="68">
        <v>0</v>
      </c>
      <c r="CI266" s="83">
        <v>1</v>
      </c>
      <c r="CJ266" s="68">
        <v>1</v>
      </c>
      <c r="CK266" s="68">
        <v>1</v>
      </c>
      <c r="CL266" s="68">
        <v>0</v>
      </c>
      <c r="CM266" s="68">
        <v>0</v>
      </c>
      <c r="CN266" s="68">
        <v>0</v>
      </c>
      <c r="CO266" s="68">
        <v>0</v>
      </c>
      <c r="CP266" s="68">
        <v>0</v>
      </c>
      <c r="CQ266" s="68">
        <v>0</v>
      </c>
      <c r="CR266" s="68">
        <v>0</v>
      </c>
      <c r="CS266" s="68">
        <v>0</v>
      </c>
      <c r="CT266" s="83">
        <v>0</v>
      </c>
      <c r="CY266" s="69"/>
      <c r="CZ266" s="85" t="s">
        <v>397</v>
      </c>
    </row>
    <row r="267" spans="1:104" x14ac:dyDescent="0.25">
      <c r="A267">
        <v>266</v>
      </c>
      <c r="B267">
        <v>19</v>
      </c>
      <c r="C267" s="98" t="s">
        <v>553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190">D267-E267</f>
        <v>12.156840195843781</v>
      </c>
      <c r="H267" s="16">
        <f t="shared" ref="H267:H290" si="191">D267+E267</f>
        <v>13.660244740319133</v>
      </c>
      <c r="I267" s="11">
        <f>IFERROR(F267/SQRT(F267^2+W267), "X")</f>
        <v>0.27491202321058933</v>
      </c>
      <c r="J267" s="39">
        <f>IFERROR(SQRT((1-I267^2)/W267), "X")</f>
        <v>1.6008933078528294E-2</v>
      </c>
      <c r="K267" s="39">
        <f t="shared" si="181"/>
        <v>62.465124633523068</v>
      </c>
      <c r="L267" s="39">
        <f t="shared" si="182"/>
        <v>0.25890309013206103</v>
      </c>
      <c r="M267" s="39">
        <f t="shared" si="183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184"/>
        <v>3607</v>
      </c>
      <c r="Y267" s="7">
        <v>17</v>
      </c>
      <c r="Z267" s="7">
        <f>BR267-Y267-6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1">
        <v>0</v>
      </c>
      <c r="AJ267" s="9">
        <v>1</v>
      </c>
      <c r="AK267" s="9">
        <v>0</v>
      </c>
      <c r="AL267" s="31">
        <v>0</v>
      </c>
      <c r="AM267" s="21">
        <v>2001</v>
      </c>
      <c r="AN267" s="23"/>
      <c r="AO267" s="39">
        <v>0.01</v>
      </c>
      <c r="AP267" s="39">
        <v>0.41725000000000001</v>
      </c>
      <c r="AQ267" s="39">
        <v>0.48</v>
      </c>
      <c r="AR267" s="59">
        <v>9.2749999999999999E-2</v>
      </c>
      <c r="AS267" s="39" t="s">
        <v>431</v>
      </c>
      <c r="AT267" s="59" t="s">
        <v>431</v>
      </c>
      <c r="AU267" s="57">
        <v>1</v>
      </c>
      <c r="AV267" s="18">
        <v>0</v>
      </c>
      <c r="AW267">
        <v>0.48</v>
      </c>
      <c r="AX267" s="54">
        <v>0.52</v>
      </c>
      <c r="AY267" t="s">
        <v>431</v>
      </c>
      <c r="AZ267" s="54" t="s">
        <v>431</v>
      </c>
      <c r="BB267" s="18"/>
      <c r="BC267">
        <v>0</v>
      </c>
      <c r="BD267" s="18">
        <v>1</v>
      </c>
      <c r="BE267" s="18" t="s">
        <v>62</v>
      </c>
      <c r="BL267" s="18"/>
      <c r="BO267" s="18"/>
      <c r="BR267" s="25">
        <v>44.274999999999999</v>
      </c>
      <c r="BS267">
        <v>1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 s="18">
        <v>0</v>
      </c>
      <c r="CA267">
        <v>0</v>
      </c>
      <c r="CB267">
        <v>1</v>
      </c>
      <c r="CC267">
        <v>0</v>
      </c>
      <c r="CD267" s="18">
        <v>0</v>
      </c>
      <c r="CE267">
        <v>0</v>
      </c>
      <c r="CF267">
        <v>0</v>
      </c>
      <c r="CG267">
        <v>0</v>
      </c>
      <c r="CH267">
        <v>0</v>
      </c>
      <c r="CI267" s="18">
        <v>0</v>
      </c>
      <c r="CJ267">
        <v>1</v>
      </c>
      <c r="CK267">
        <v>1</v>
      </c>
      <c r="CL267">
        <v>0</v>
      </c>
      <c r="CM267">
        <v>0</v>
      </c>
      <c r="CN267">
        <v>0</v>
      </c>
      <c r="CO267">
        <v>1</v>
      </c>
      <c r="CP267">
        <v>1</v>
      </c>
      <c r="CQ267">
        <v>0</v>
      </c>
      <c r="CR267">
        <v>0</v>
      </c>
      <c r="CS267">
        <v>0</v>
      </c>
      <c r="CT267" s="18">
        <v>1</v>
      </c>
      <c r="CZ267" s="43" t="s">
        <v>397</v>
      </c>
    </row>
    <row r="268" spans="1:104" x14ac:dyDescent="0.25">
      <c r="A268">
        <v>267</v>
      </c>
      <c r="B268">
        <v>19</v>
      </c>
      <c r="C268" s="25" t="s">
        <v>553</v>
      </c>
      <c r="D268" s="12">
        <v>9.7250909313234697</v>
      </c>
      <c r="E268" s="14">
        <v>1.0256931841630224</v>
      </c>
      <c r="F268" s="7">
        <v>9.481481481481481</v>
      </c>
      <c r="G268" s="7">
        <f t="shared" si="190"/>
        <v>8.6993977471604467</v>
      </c>
      <c r="H268" s="16">
        <f t="shared" si="191"/>
        <v>10.750784115486493</v>
      </c>
      <c r="I268" s="11">
        <f>IFERROR(F268/SQRT(F268^2+W268), "X")</f>
        <v>0.15593996707303245</v>
      </c>
      <c r="J268" s="39">
        <f>IFERROR(SQRT((1-I268^2)/W268), "X")</f>
        <v>1.644679340223389E-2</v>
      </c>
      <c r="K268" s="39">
        <f t="shared" si="181"/>
        <v>60.802125711883434</v>
      </c>
      <c r="L268" s="39">
        <f t="shared" si="182"/>
        <v>0.13949317367079855</v>
      </c>
      <c r="M268" s="39">
        <f t="shared" si="183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184"/>
        <v>3607</v>
      </c>
      <c r="Y268" s="7">
        <v>12</v>
      </c>
      <c r="Z268" s="7">
        <f>BR268-Y268-6</f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1">
        <v>0</v>
      </c>
      <c r="AJ268" s="9">
        <v>1</v>
      </c>
      <c r="AK268" s="9">
        <v>0</v>
      </c>
      <c r="AL268" s="31">
        <v>0</v>
      </c>
      <c r="AM268" s="21">
        <v>2001</v>
      </c>
      <c r="AN268" s="23"/>
      <c r="AO268" s="39">
        <v>0.01</v>
      </c>
      <c r="AP268" s="39">
        <v>0.41725000000000001</v>
      </c>
      <c r="AQ268" s="39">
        <v>0.48</v>
      </c>
      <c r="AR268" s="59">
        <v>9.2749999999999999E-2</v>
      </c>
      <c r="AS268" s="39" t="s">
        <v>431</v>
      </c>
      <c r="AT268" s="59" t="s">
        <v>431</v>
      </c>
      <c r="AU268" s="57">
        <v>1</v>
      </c>
      <c r="AV268" s="18">
        <v>0</v>
      </c>
      <c r="AW268">
        <v>0.48</v>
      </c>
      <c r="AX268" s="54">
        <v>0.52</v>
      </c>
      <c r="AY268" t="s">
        <v>431</v>
      </c>
      <c r="AZ268" s="54" t="s">
        <v>431</v>
      </c>
      <c r="BB268" s="18"/>
      <c r="BC268">
        <v>0</v>
      </c>
      <c r="BD268" s="18">
        <v>1</v>
      </c>
      <c r="BE268" s="18" t="s">
        <v>62</v>
      </c>
      <c r="BL268" s="18"/>
      <c r="BO268" s="18"/>
      <c r="BR268" s="25">
        <v>44.274999999999999</v>
      </c>
      <c r="BS268">
        <v>1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 s="18">
        <v>0</v>
      </c>
      <c r="CA268">
        <v>0</v>
      </c>
      <c r="CB268">
        <v>1</v>
      </c>
      <c r="CC268">
        <v>0</v>
      </c>
      <c r="CD268" s="18">
        <v>0</v>
      </c>
      <c r="CE268">
        <v>0</v>
      </c>
      <c r="CF268">
        <v>0</v>
      </c>
      <c r="CG268">
        <v>0</v>
      </c>
      <c r="CH268">
        <v>0</v>
      </c>
      <c r="CI268" s="18">
        <v>0</v>
      </c>
      <c r="CJ268">
        <v>1</v>
      </c>
      <c r="CK268">
        <v>1</v>
      </c>
      <c r="CL268">
        <v>0</v>
      </c>
      <c r="CM268">
        <v>0</v>
      </c>
      <c r="CN268">
        <v>0</v>
      </c>
      <c r="CO268">
        <v>1</v>
      </c>
      <c r="CP268">
        <v>1</v>
      </c>
      <c r="CQ268">
        <v>0</v>
      </c>
      <c r="CR268">
        <v>0</v>
      </c>
      <c r="CS268">
        <v>0</v>
      </c>
      <c r="CT268" s="18">
        <v>1</v>
      </c>
      <c r="CZ268" s="43" t="s">
        <v>397</v>
      </c>
    </row>
    <row r="269" spans="1:104" x14ac:dyDescent="0.25">
      <c r="A269">
        <v>268</v>
      </c>
      <c r="B269">
        <v>19</v>
      </c>
      <c r="C269" s="25" t="s">
        <v>553</v>
      </c>
      <c r="D269" s="12">
        <v>9.6390601422601403</v>
      </c>
      <c r="E269" s="14">
        <v>2.352841452047751</v>
      </c>
      <c r="F269" s="7">
        <v>4.096774193548387</v>
      </c>
      <c r="G269" s="7">
        <f t="shared" si="190"/>
        <v>7.2862186902123893</v>
      </c>
      <c r="H269" s="16">
        <f t="shared" si="191"/>
        <v>11.99190159430789</v>
      </c>
      <c r="I269" s="11">
        <f>IFERROR(F269/SQRT(F269^2+W269), "X")</f>
        <v>6.8055135339707112E-2</v>
      </c>
      <c r="J269" s="39">
        <f>IFERROR(SQRT((1-I269^2)/W269), "X")</f>
        <v>1.6611883429377326E-2</v>
      </c>
      <c r="K269" s="39">
        <f t="shared" si="181"/>
        <v>60.19787005196217</v>
      </c>
      <c r="L269" s="39">
        <f t="shared" si="182"/>
        <v>5.1443251910329786E-2</v>
      </c>
      <c r="M269" s="39">
        <f t="shared" si="183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184"/>
        <v>3607</v>
      </c>
      <c r="Y269" s="7">
        <v>9</v>
      </c>
      <c r="Z269" s="7">
        <f>BR269-Y269-6</f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1">
        <v>0</v>
      </c>
      <c r="AJ269" s="9">
        <v>1</v>
      </c>
      <c r="AK269" s="9">
        <v>0</v>
      </c>
      <c r="AL269" s="31">
        <v>0</v>
      </c>
      <c r="AM269" s="21">
        <v>2001</v>
      </c>
      <c r="AN269" s="23"/>
      <c r="AO269" s="39">
        <v>0.01</v>
      </c>
      <c r="AP269" s="39">
        <v>0.41725000000000001</v>
      </c>
      <c r="AQ269" s="39">
        <v>0.48</v>
      </c>
      <c r="AR269" s="59">
        <v>9.2749999999999999E-2</v>
      </c>
      <c r="AS269" s="39" t="s">
        <v>431</v>
      </c>
      <c r="AT269" s="59" t="s">
        <v>431</v>
      </c>
      <c r="AU269" s="57">
        <v>1</v>
      </c>
      <c r="AV269" s="18">
        <v>0</v>
      </c>
      <c r="AW269">
        <v>0.48</v>
      </c>
      <c r="AX269" s="54">
        <v>0.52</v>
      </c>
      <c r="AY269" t="s">
        <v>431</v>
      </c>
      <c r="AZ269" s="54" t="s">
        <v>431</v>
      </c>
      <c r="BB269" s="18"/>
      <c r="BC269">
        <v>0</v>
      </c>
      <c r="BD269" s="18">
        <v>1</v>
      </c>
      <c r="BE269" s="18" t="s">
        <v>62</v>
      </c>
      <c r="BL269" s="18"/>
      <c r="BO269" s="18"/>
      <c r="BR269" s="25">
        <v>44.274999999999999</v>
      </c>
      <c r="BS269">
        <v>1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 s="18">
        <v>0</v>
      </c>
      <c r="CA269">
        <v>0</v>
      </c>
      <c r="CB269">
        <v>1</v>
      </c>
      <c r="CC269">
        <v>0</v>
      </c>
      <c r="CD269" s="18">
        <v>0</v>
      </c>
      <c r="CE269">
        <v>0</v>
      </c>
      <c r="CF269">
        <v>0</v>
      </c>
      <c r="CG269">
        <v>0</v>
      </c>
      <c r="CH269">
        <v>0</v>
      </c>
      <c r="CI269" s="18">
        <v>0</v>
      </c>
      <c r="CJ269">
        <v>1</v>
      </c>
      <c r="CK269">
        <v>1</v>
      </c>
      <c r="CL269">
        <v>0</v>
      </c>
      <c r="CM269">
        <v>0</v>
      </c>
      <c r="CN269">
        <v>0</v>
      </c>
      <c r="CO269">
        <v>1</v>
      </c>
      <c r="CP269">
        <v>1</v>
      </c>
      <c r="CQ269">
        <v>0</v>
      </c>
      <c r="CR269">
        <v>0</v>
      </c>
      <c r="CS269">
        <v>0</v>
      </c>
      <c r="CT269" s="18">
        <v>1</v>
      </c>
      <c r="CZ269" s="43" t="s">
        <v>397</v>
      </c>
    </row>
    <row r="270" spans="1:104" x14ac:dyDescent="0.25">
      <c r="A270">
        <v>269</v>
      </c>
      <c r="B270">
        <v>19</v>
      </c>
      <c r="C270" s="25" t="s">
        <v>553</v>
      </c>
      <c r="D270" s="12">
        <v>12.875650374401223</v>
      </c>
      <c r="E270" s="14">
        <v>0.7512954946833712</v>
      </c>
      <c r="F270" s="7">
        <v>17.137931034482758</v>
      </c>
      <c r="G270" s="7">
        <f t="shared" si="190"/>
        <v>12.124354879717853</v>
      </c>
      <c r="H270" s="16">
        <f t="shared" si="191"/>
        <v>13.626945869084594</v>
      </c>
      <c r="I270" s="11">
        <f>IFERROR(F270/SQRT(F270^2+W270), "X")</f>
        <v>0.27440159564256938</v>
      </c>
      <c r="J270" s="39">
        <f>IFERROR(SQRT((1-I270^2)/W270), "X")</f>
        <v>1.6011360711538254E-2</v>
      </c>
      <c r="K270" s="39">
        <f t="shared" si="181"/>
        <v>62.455653708392866</v>
      </c>
      <c r="L270" s="39">
        <f t="shared" si="182"/>
        <v>0.25839023493103114</v>
      </c>
      <c r="M270" s="39">
        <f t="shared" si="183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184"/>
        <v>3607</v>
      </c>
      <c r="Y270" s="7">
        <v>17</v>
      </c>
      <c r="Z270" s="7">
        <f>BR270-Y270-6</f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1">
        <v>0</v>
      </c>
      <c r="AJ270" s="9">
        <v>1</v>
      </c>
      <c r="AK270" s="9">
        <v>0</v>
      </c>
      <c r="AL270" s="31">
        <v>0</v>
      </c>
      <c r="AM270" s="21">
        <v>2001</v>
      </c>
      <c r="AN270" s="23"/>
      <c r="AO270" s="39">
        <v>0.01</v>
      </c>
      <c r="AP270" s="39">
        <v>0.41725000000000001</v>
      </c>
      <c r="AQ270" s="39">
        <v>0.48</v>
      </c>
      <c r="AR270" s="59">
        <v>9.2749999999999999E-2</v>
      </c>
      <c r="AS270" s="39" t="s">
        <v>431</v>
      </c>
      <c r="AT270" s="59" t="s">
        <v>431</v>
      </c>
      <c r="AU270" s="57">
        <v>1</v>
      </c>
      <c r="AV270" s="18">
        <v>0</v>
      </c>
      <c r="AW270">
        <v>0.48</v>
      </c>
      <c r="AX270" s="54">
        <v>0.52</v>
      </c>
      <c r="AY270" t="s">
        <v>431</v>
      </c>
      <c r="AZ270" s="54" t="s">
        <v>431</v>
      </c>
      <c r="BB270" s="18"/>
      <c r="BC270">
        <v>0</v>
      </c>
      <c r="BD270" s="18">
        <v>1</v>
      </c>
      <c r="BE270" s="18" t="s">
        <v>62</v>
      </c>
      <c r="BL270" s="18"/>
      <c r="BO270" s="18"/>
      <c r="BR270" s="25">
        <v>44.274999999999999</v>
      </c>
      <c r="BS270">
        <v>1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 s="18">
        <v>0</v>
      </c>
      <c r="CA270">
        <v>0</v>
      </c>
      <c r="CB270">
        <v>1</v>
      </c>
      <c r="CC270">
        <v>0</v>
      </c>
      <c r="CD270" s="18">
        <v>0</v>
      </c>
      <c r="CE270">
        <v>0</v>
      </c>
      <c r="CF270">
        <v>0</v>
      </c>
      <c r="CG270">
        <v>0</v>
      </c>
      <c r="CH270">
        <v>0</v>
      </c>
      <c r="CI270" s="18">
        <v>0</v>
      </c>
      <c r="CJ270">
        <v>1</v>
      </c>
      <c r="CK270">
        <v>1</v>
      </c>
      <c r="CL270">
        <v>0</v>
      </c>
      <c r="CM270">
        <v>0</v>
      </c>
      <c r="CN270">
        <v>0</v>
      </c>
      <c r="CO270">
        <v>1</v>
      </c>
      <c r="CP270">
        <v>1</v>
      </c>
      <c r="CQ270">
        <v>0</v>
      </c>
      <c r="CR270">
        <v>0</v>
      </c>
      <c r="CS270">
        <v>0</v>
      </c>
      <c r="CT270" s="18">
        <v>1</v>
      </c>
      <c r="CZ270" s="43" t="s">
        <v>397</v>
      </c>
    </row>
    <row r="271" spans="1:104" x14ac:dyDescent="0.25">
      <c r="A271">
        <v>270</v>
      </c>
      <c r="B271">
        <v>19</v>
      </c>
      <c r="C271" s="25" t="s">
        <v>553</v>
      </c>
      <c r="D271" s="12">
        <v>9.2540437734962193</v>
      </c>
      <c r="E271" s="14">
        <v>1.0198333954465222</v>
      </c>
      <c r="F271" s="7">
        <v>9.0740740740740744</v>
      </c>
      <c r="G271" s="7">
        <f t="shared" si="190"/>
        <v>8.2342103780496974</v>
      </c>
      <c r="H271" s="16">
        <f t="shared" si="191"/>
        <v>10.273877168942741</v>
      </c>
      <c r="I271" s="11">
        <f>IFERROR(F271/SQRT(F271^2+W271), "X")</f>
        <v>0.14939224351455971</v>
      </c>
      <c r="J271" s="39">
        <f>IFERROR(SQRT((1-I271^2)/W271), "X")</f>
        <v>1.6463634999563725E-2</v>
      </c>
      <c r="K271" s="39">
        <f t="shared" si="181"/>
        <v>60.739927727169565</v>
      </c>
      <c r="L271" s="39">
        <f t="shared" si="182"/>
        <v>0.13292860851499599</v>
      </c>
      <c r="M271" s="39">
        <f t="shared" si="183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184"/>
        <v>3607</v>
      </c>
      <c r="Y271" s="7">
        <v>12</v>
      </c>
      <c r="Z271" s="7">
        <f>BR271-Y271-6</f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1">
        <v>0</v>
      </c>
      <c r="AJ271" s="9">
        <v>1</v>
      </c>
      <c r="AK271" s="9">
        <v>0</v>
      </c>
      <c r="AL271" s="31">
        <v>0</v>
      </c>
      <c r="AM271" s="21">
        <v>2001</v>
      </c>
      <c r="AN271" s="23"/>
      <c r="AO271" s="39">
        <v>0.01</v>
      </c>
      <c r="AP271" s="39">
        <v>0.41725000000000001</v>
      </c>
      <c r="AQ271" s="39">
        <v>0.48</v>
      </c>
      <c r="AR271" s="59">
        <v>9.2749999999999999E-2</v>
      </c>
      <c r="AS271" s="39" t="s">
        <v>431</v>
      </c>
      <c r="AT271" s="59" t="s">
        <v>431</v>
      </c>
      <c r="AU271" s="57">
        <v>1</v>
      </c>
      <c r="AV271" s="18">
        <v>0</v>
      </c>
      <c r="AW271">
        <v>0.48</v>
      </c>
      <c r="AX271" s="54">
        <v>0.52</v>
      </c>
      <c r="AY271" t="s">
        <v>431</v>
      </c>
      <c r="AZ271" s="54" t="s">
        <v>431</v>
      </c>
      <c r="BB271" s="18"/>
      <c r="BC271">
        <v>0</v>
      </c>
      <c r="BD271" s="18">
        <v>1</v>
      </c>
      <c r="BE271" s="18" t="s">
        <v>62</v>
      </c>
      <c r="BL271" s="18"/>
      <c r="BO271" s="18"/>
      <c r="BR271" s="25">
        <v>44.274999999999999</v>
      </c>
      <c r="BS271">
        <v>1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 s="18">
        <v>0</v>
      </c>
      <c r="CA271">
        <v>0</v>
      </c>
      <c r="CB271">
        <v>1</v>
      </c>
      <c r="CC271">
        <v>0</v>
      </c>
      <c r="CD271" s="18">
        <v>0</v>
      </c>
      <c r="CE271">
        <v>0</v>
      </c>
      <c r="CF271">
        <v>0</v>
      </c>
      <c r="CG271">
        <v>0</v>
      </c>
      <c r="CH271">
        <v>0</v>
      </c>
      <c r="CI271" s="18">
        <v>0</v>
      </c>
      <c r="CJ271">
        <v>1</v>
      </c>
      <c r="CK271">
        <v>1</v>
      </c>
      <c r="CL271">
        <v>0</v>
      </c>
      <c r="CM271">
        <v>0</v>
      </c>
      <c r="CN271">
        <v>0</v>
      </c>
      <c r="CO271">
        <v>1</v>
      </c>
      <c r="CP271">
        <v>1</v>
      </c>
      <c r="CQ271">
        <v>0</v>
      </c>
      <c r="CR271">
        <v>0</v>
      </c>
      <c r="CS271">
        <v>0</v>
      </c>
      <c r="CT271" s="18">
        <v>1</v>
      </c>
      <c r="CZ271" s="43" t="s">
        <v>397</v>
      </c>
    </row>
    <row r="272" spans="1:104" x14ac:dyDescent="0.25">
      <c r="A272">
        <v>271</v>
      </c>
      <c r="B272">
        <v>19</v>
      </c>
      <c r="C272" s="25" t="s">
        <v>553</v>
      </c>
      <c r="D272" s="12">
        <v>10.33214835777491</v>
      </c>
      <c r="E272" s="14">
        <v>2.4108346168141459</v>
      </c>
      <c r="F272" s="7">
        <v>4.2857142857142856</v>
      </c>
      <c r="G272" s="7">
        <f t="shared" si="190"/>
        <v>7.9213137409607643</v>
      </c>
      <c r="H272" s="16">
        <f t="shared" si="191"/>
        <v>12.742982974589056</v>
      </c>
      <c r="I272" s="11">
        <f>IFERROR(F272/SQRT(F272^2+W272), "X")</f>
        <v>7.1178233468594559E-2</v>
      </c>
      <c r="J272" s="39">
        <f>IFERROR(SQRT((1-I272^2)/W272), "X")</f>
        <v>1.6608254476005398E-2</v>
      </c>
      <c r="K272" s="39">
        <f t="shared" si="181"/>
        <v>60.21102346695973</v>
      </c>
      <c r="L272" s="39">
        <f t="shared" si="182"/>
        <v>5.4569978992589162E-2</v>
      </c>
      <c r="M272" s="39">
        <f t="shared" si="183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184"/>
        <v>3607</v>
      </c>
      <c r="Y272" s="7">
        <v>9</v>
      </c>
      <c r="Z272" s="7">
        <f>BR272-Y272-6</f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1">
        <v>0</v>
      </c>
      <c r="AJ272" s="9">
        <v>1</v>
      </c>
      <c r="AK272" s="9">
        <v>0</v>
      </c>
      <c r="AL272" s="31">
        <v>0</v>
      </c>
      <c r="AM272" s="21">
        <v>2001</v>
      </c>
      <c r="AN272" s="23"/>
      <c r="AO272" s="39">
        <v>0.01</v>
      </c>
      <c r="AP272" s="39">
        <v>0.41725000000000001</v>
      </c>
      <c r="AQ272" s="39">
        <v>0.48</v>
      </c>
      <c r="AR272" s="59">
        <v>9.2749999999999999E-2</v>
      </c>
      <c r="AS272" s="39" t="s">
        <v>431</v>
      </c>
      <c r="AT272" s="59" t="s">
        <v>431</v>
      </c>
      <c r="AU272" s="57">
        <v>1</v>
      </c>
      <c r="AV272" s="18">
        <v>0</v>
      </c>
      <c r="AW272">
        <v>0.48</v>
      </c>
      <c r="AX272" s="54">
        <v>0.52</v>
      </c>
      <c r="AY272" t="s">
        <v>431</v>
      </c>
      <c r="AZ272" s="54" t="s">
        <v>431</v>
      </c>
      <c r="BB272" s="18"/>
      <c r="BC272">
        <v>0</v>
      </c>
      <c r="BD272" s="18">
        <v>1</v>
      </c>
      <c r="BE272" s="18" t="s">
        <v>62</v>
      </c>
      <c r="BL272" s="18"/>
      <c r="BO272" s="18"/>
      <c r="BR272" s="25">
        <v>44.274999999999999</v>
      </c>
      <c r="BS272">
        <v>1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 s="18">
        <v>0</v>
      </c>
      <c r="CA272">
        <v>0</v>
      </c>
      <c r="CB272">
        <v>1</v>
      </c>
      <c r="CC272">
        <v>0</v>
      </c>
      <c r="CD272" s="18">
        <v>0</v>
      </c>
      <c r="CE272">
        <v>0</v>
      </c>
      <c r="CF272">
        <v>0</v>
      </c>
      <c r="CG272">
        <v>0</v>
      </c>
      <c r="CH272">
        <v>0</v>
      </c>
      <c r="CI272" s="18">
        <v>0</v>
      </c>
      <c r="CJ272">
        <v>1</v>
      </c>
      <c r="CK272">
        <v>1</v>
      </c>
      <c r="CL272">
        <v>0</v>
      </c>
      <c r="CM272">
        <v>0</v>
      </c>
      <c r="CN272">
        <v>0</v>
      </c>
      <c r="CO272">
        <v>1</v>
      </c>
      <c r="CP272">
        <v>1</v>
      </c>
      <c r="CQ272">
        <v>0</v>
      </c>
      <c r="CR272">
        <v>0</v>
      </c>
      <c r="CS272">
        <v>0</v>
      </c>
      <c r="CT272" s="18">
        <v>1</v>
      </c>
      <c r="CZ272" s="43" t="s">
        <v>397</v>
      </c>
    </row>
    <row r="273" spans="1:104" x14ac:dyDescent="0.25">
      <c r="A273">
        <v>272</v>
      </c>
      <c r="B273">
        <v>19</v>
      </c>
      <c r="C273" s="25" t="s">
        <v>553</v>
      </c>
      <c r="D273" s="12">
        <v>12.03189975348813</v>
      </c>
      <c r="E273" s="14">
        <v>0.71527217218188466</v>
      </c>
      <c r="F273" s="7">
        <v>16.821428571428569</v>
      </c>
      <c r="G273" s="7">
        <f t="shared" si="190"/>
        <v>11.316627581306244</v>
      </c>
      <c r="H273" s="16">
        <f t="shared" si="191"/>
        <v>12.747171925670015</v>
      </c>
      <c r="I273" s="11">
        <f>IFERROR(F273/SQRT(F273^2+W273), "X")</f>
        <v>0.27001834234929567</v>
      </c>
      <c r="J273" s="39">
        <f>IFERROR(SQRT((1-I273^2)/W273), "X")</f>
        <v>1.6052045829682123E-2</v>
      </c>
      <c r="K273" s="39">
        <f t="shared" si="181"/>
        <v>62.297355154000513</v>
      </c>
      <c r="L273" s="39">
        <f t="shared" si="182"/>
        <v>0.25396629651961355</v>
      </c>
      <c r="M273" s="39">
        <f t="shared" si="183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184"/>
        <v>3598</v>
      </c>
      <c r="Y273" s="7">
        <v>17</v>
      </c>
      <c r="Z273" s="7">
        <f>BR273-Y273-6</f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1">
        <v>0</v>
      </c>
      <c r="AJ273" s="9">
        <v>1</v>
      </c>
      <c r="AK273" s="9">
        <v>0</v>
      </c>
      <c r="AL273" s="31">
        <v>0</v>
      </c>
      <c r="AM273" s="21">
        <v>2001</v>
      </c>
      <c r="AN273" s="23"/>
      <c r="AO273" s="39">
        <v>0.01</v>
      </c>
      <c r="AP273" s="39">
        <v>0.41725000000000001</v>
      </c>
      <c r="AQ273" s="39">
        <v>0.48</v>
      </c>
      <c r="AR273" s="59">
        <v>9.2749999999999999E-2</v>
      </c>
      <c r="AS273" s="39" t="s">
        <v>431</v>
      </c>
      <c r="AT273" s="59" t="s">
        <v>431</v>
      </c>
      <c r="AU273" s="57">
        <v>1</v>
      </c>
      <c r="AV273" s="18">
        <v>0</v>
      </c>
      <c r="AW273">
        <v>0.48</v>
      </c>
      <c r="AX273" s="54">
        <v>0.52</v>
      </c>
      <c r="AY273" t="s">
        <v>431</v>
      </c>
      <c r="AZ273" s="54" t="s">
        <v>431</v>
      </c>
      <c r="BB273" s="18"/>
      <c r="BC273">
        <v>0</v>
      </c>
      <c r="BD273" s="18">
        <v>1</v>
      </c>
      <c r="BE273" s="18" t="s">
        <v>62</v>
      </c>
      <c r="BL273" s="18"/>
      <c r="BO273" s="18"/>
      <c r="BR273" s="25">
        <v>44.274999999999999</v>
      </c>
      <c r="BS273">
        <v>1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 s="18">
        <v>0</v>
      </c>
      <c r="CA273">
        <v>0</v>
      </c>
      <c r="CB273">
        <v>1</v>
      </c>
      <c r="CC273">
        <v>0</v>
      </c>
      <c r="CD273" s="18">
        <v>0</v>
      </c>
      <c r="CE273">
        <v>0</v>
      </c>
      <c r="CF273">
        <v>0</v>
      </c>
      <c r="CG273">
        <v>0</v>
      </c>
      <c r="CH273">
        <v>0</v>
      </c>
      <c r="CI273" s="18">
        <v>0</v>
      </c>
      <c r="CJ273">
        <v>1</v>
      </c>
      <c r="CK273">
        <v>1</v>
      </c>
      <c r="CL273">
        <v>0</v>
      </c>
      <c r="CM273">
        <v>0</v>
      </c>
      <c r="CN273">
        <v>0</v>
      </c>
      <c r="CO273">
        <v>1</v>
      </c>
      <c r="CP273">
        <v>1</v>
      </c>
      <c r="CQ273">
        <v>0</v>
      </c>
      <c r="CR273">
        <v>0</v>
      </c>
      <c r="CS273">
        <v>0</v>
      </c>
      <c r="CT273" s="18">
        <v>1</v>
      </c>
      <c r="CZ273" s="43" t="s">
        <v>397</v>
      </c>
    </row>
    <row r="274" spans="1:104" x14ac:dyDescent="0.25">
      <c r="A274">
        <v>273</v>
      </c>
      <c r="B274">
        <v>19</v>
      </c>
      <c r="C274" s="25" t="s">
        <v>553</v>
      </c>
      <c r="D274" s="12">
        <v>8.0367459666890557</v>
      </c>
      <c r="E274" s="14">
        <v>1.041800403089322</v>
      </c>
      <c r="F274" s="7">
        <v>7.7142857142857144</v>
      </c>
      <c r="G274" s="7">
        <f t="shared" si="190"/>
        <v>6.9949455635997335</v>
      </c>
      <c r="H274" s="16">
        <f t="shared" si="191"/>
        <v>9.0785463697783779</v>
      </c>
      <c r="I274" s="11">
        <f>IFERROR(F274/SQRT(F274^2+W274), "X")</f>
        <v>0.12755660349884759</v>
      </c>
      <c r="J274" s="39">
        <f>IFERROR(SQRT((1-I274^2)/W274), "X")</f>
        <v>1.6535115268369132E-2</v>
      </c>
      <c r="K274" s="39">
        <f t="shared" si="181"/>
        <v>60.4773528197261</v>
      </c>
      <c r="L274" s="39">
        <f t="shared" si="182"/>
        <v>0.11102148823047846</v>
      </c>
      <c r="M274" s="39">
        <f t="shared" si="183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184"/>
        <v>3598</v>
      </c>
      <c r="Y274" s="7">
        <v>12</v>
      </c>
      <c r="Z274" s="7">
        <f>BR274-Y274-6</f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1">
        <v>0</v>
      </c>
      <c r="AJ274" s="9">
        <v>1</v>
      </c>
      <c r="AK274" s="9">
        <v>0</v>
      </c>
      <c r="AL274" s="31">
        <v>0</v>
      </c>
      <c r="AM274" s="21">
        <v>2001</v>
      </c>
      <c r="AN274" s="23"/>
      <c r="AO274" s="39">
        <v>0.01</v>
      </c>
      <c r="AP274" s="39">
        <v>0.41725000000000001</v>
      </c>
      <c r="AQ274" s="39">
        <v>0.48</v>
      </c>
      <c r="AR274" s="59">
        <v>9.2749999999999999E-2</v>
      </c>
      <c r="AS274" s="39" t="s">
        <v>431</v>
      </c>
      <c r="AT274" s="59" t="s">
        <v>431</v>
      </c>
      <c r="AU274" s="57">
        <v>1</v>
      </c>
      <c r="AV274" s="18">
        <v>0</v>
      </c>
      <c r="AW274">
        <v>0.48</v>
      </c>
      <c r="AX274" s="54">
        <v>0.52</v>
      </c>
      <c r="AY274" t="s">
        <v>431</v>
      </c>
      <c r="AZ274" s="54" t="s">
        <v>431</v>
      </c>
      <c r="BB274" s="18"/>
      <c r="BC274">
        <v>0</v>
      </c>
      <c r="BD274" s="18">
        <v>1</v>
      </c>
      <c r="BE274" s="18" t="s">
        <v>62</v>
      </c>
      <c r="BL274" s="18"/>
      <c r="BO274" s="18"/>
      <c r="BR274" s="25">
        <v>44.274999999999999</v>
      </c>
      <c r="BS274">
        <v>1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 s="18">
        <v>0</v>
      </c>
      <c r="CA274">
        <v>0</v>
      </c>
      <c r="CB274">
        <v>1</v>
      </c>
      <c r="CC274">
        <v>0</v>
      </c>
      <c r="CD274" s="18">
        <v>0</v>
      </c>
      <c r="CE274">
        <v>0</v>
      </c>
      <c r="CF274">
        <v>0</v>
      </c>
      <c r="CG274">
        <v>0</v>
      </c>
      <c r="CH274">
        <v>0</v>
      </c>
      <c r="CI274" s="18">
        <v>0</v>
      </c>
      <c r="CJ274">
        <v>1</v>
      </c>
      <c r="CK274">
        <v>1</v>
      </c>
      <c r="CL274">
        <v>0</v>
      </c>
      <c r="CM274">
        <v>0</v>
      </c>
      <c r="CN274">
        <v>0</v>
      </c>
      <c r="CO274">
        <v>1</v>
      </c>
      <c r="CP274">
        <v>1</v>
      </c>
      <c r="CQ274">
        <v>0</v>
      </c>
      <c r="CR274">
        <v>0</v>
      </c>
      <c r="CS274">
        <v>0</v>
      </c>
      <c r="CT274" s="18">
        <v>1</v>
      </c>
      <c r="CZ274" s="43" t="s">
        <v>397</v>
      </c>
    </row>
    <row r="275" spans="1:104" x14ac:dyDescent="0.25">
      <c r="A275">
        <v>274</v>
      </c>
      <c r="B275">
        <v>19</v>
      </c>
      <c r="C275" s="25" t="s">
        <v>553</v>
      </c>
      <c r="D275" s="12">
        <v>9.1264730938731624</v>
      </c>
      <c r="E275" s="14">
        <v>2.3759000203058234</v>
      </c>
      <c r="F275" s="7">
        <v>3.8412698412698409</v>
      </c>
      <c r="G275" s="7">
        <f t="shared" si="190"/>
        <v>6.750573073567339</v>
      </c>
      <c r="H275" s="16">
        <f t="shared" si="191"/>
        <v>11.502373114178987</v>
      </c>
      <c r="I275" s="11">
        <f>IFERROR(F275/SQRT(F275^2+W275), "X")</f>
        <v>6.3908046110112735E-2</v>
      </c>
      <c r="J275" s="39">
        <f>IFERROR(SQRT((1-I275^2)/W275), "X")</f>
        <v>1.6637218615442571E-2</v>
      </c>
      <c r="K275" s="39">
        <f t="shared" si="181"/>
        <v>60.106200628499629</v>
      </c>
      <c r="L275" s="39">
        <f t="shared" si="182"/>
        <v>4.7270827494670167E-2</v>
      </c>
      <c r="M275" s="39">
        <f t="shared" si="183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Y275" s="7">
        <v>9</v>
      </c>
      <c r="Z275" s="7">
        <f>BR275-Y275-6</f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1">
        <v>0</v>
      </c>
      <c r="AJ275" s="9">
        <v>1</v>
      </c>
      <c r="AK275" s="9">
        <v>0</v>
      </c>
      <c r="AL275" s="31">
        <v>0</v>
      </c>
      <c r="AM275" s="21">
        <v>2001</v>
      </c>
      <c r="AN275" s="23"/>
      <c r="AO275" s="39">
        <v>0.01</v>
      </c>
      <c r="AP275" s="39">
        <v>0.41725000000000001</v>
      </c>
      <c r="AQ275" s="39">
        <v>0.48</v>
      </c>
      <c r="AR275" s="59">
        <v>9.2749999999999999E-2</v>
      </c>
      <c r="AS275" s="39" t="s">
        <v>431</v>
      </c>
      <c r="AT275" s="59" t="s">
        <v>431</v>
      </c>
      <c r="AU275" s="57">
        <v>1</v>
      </c>
      <c r="AV275" s="18">
        <v>0</v>
      </c>
      <c r="AW275">
        <v>0.48</v>
      </c>
      <c r="AX275" s="54">
        <v>0.52</v>
      </c>
      <c r="AY275" t="s">
        <v>431</v>
      </c>
      <c r="AZ275" s="54" t="s">
        <v>431</v>
      </c>
      <c r="BB275" s="18"/>
      <c r="BC275">
        <v>0</v>
      </c>
      <c r="BD275" s="18">
        <v>1</v>
      </c>
      <c r="BE275" s="18" t="s">
        <v>62</v>
      </c>
      <c r="BL275" s="18"/>
      <c r="BO275" s="18"/>
      <c r="BR275" s="25">
        <v>44.274999999999999</v>
      </c>
      <c r="BS275">
        <v>1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 s="18">
        <v>0</v>
      </c>
      <c r="CA275">
        <v>0</v>
      </c>
      <c r="CB275">
        <v>1</v>
      </c>
      <c r="CC275">
        <v>0</v>
      </c>
      <c r="CD275" s="18">
        <v>0</v>
      </c>
      <c r="CE275">
        <v>0</v>
      </c>
      <c r="CF275">
        <v>0</v>
      </c>
      <c r="CG275">
        <v>0</v>
      </c>
      <c r="CH275">
        <v>0</v>
      </c>
      <c r="CI275" s="18">
        <v>0</v>
      </c>
      <c r="CJ275">
        <v>1</v>
      </c>
      <c r="CK275">
        <v>1</v>
      </c>
      <c r="CL275">
        <v>0</v>
      </c>
      <c r="CM275">
        <v>0</v>
      </c>
      <c r="CN275">
        <v>0</v>
      </c>
      <c r="CO275">
        <v>1</v>
      </c>
      <c r="CP275">
        <v>1</v>
      </c>
      <c r="CQ275">
        <v>0</v>
      </c>
      <c r="CR275">
        <v>0</v>
      </c>
      <c r="CS275">
        <v>0</v>
      </c>
      <c r="CT275" s="18">
        <v>1</v>
      </c>
      <c r="CZ275" s="43" t="s">
        <v>397</v>
      </c>
    </row>
    <row r="276" spans="1:104" x14ac:dyDescent="0.25">
      <c r="A276">
        <v>275</v>
      </c>
      <c r="B276">
        <v>19</v>
      </c>
      <c r="C276" s="25" t="s">
        <v>553</v>
      </c>
      <c r="D276" s="12">
        <v>10.439231112372674</v>
      </c>
      <c r="E276" s="14">
        <v>0.74565936516947673</v>
      </c>
      <c r="F276" s="7">
        <v>14</v>
      </c>
      <c r="G276" s="7">
        <f t="shared" si="190"/>
        <v>9.6935717472031975</v>
      </c>
      <c r="H276" s="16">
        <f t="shared" si="191"/>
        <v>11.184890477542151</v>
      </c>
      <c r="I276" s="11">
        <f>IFERROR(F276/SQRT(F276^2+W276), "X")</f>
        <v>0.22737941430131367</v>
      </c>
      <c r="J276" s="39">
        <f>IFERROR(SQRT((1-I276^2)/W276), "X")</f>
        <v>1.6241386735808119E-2</v>
      </c>
      <c r="K276" s="39">
        <f t="shared" si="181"/>
        <v>61.571097115448573</v>
      </c>
      <c r="L276" s="39">
        <f t="shared" si="182"/>
        <v>0.21113802756550554</v>
      </c>
      <c r="M276" s="39">
        <f t="shared" si="183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Y276" s="7">
        <v>17</v>
      </c>
      <c r="Z276" s="7">
        <f>BR276-Y276-6</f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1">
        <v>0</v>
      </c>
      <c r="AJ276" s="9">
        <v>1</v>
      </c>
      <c r="AK276" s="9">
        <v>0</v>
      </c>
      <c r="AL276" s="31">
        <v>0</v>
      </c>
      <c r="AM276" s="21">
        <v>2001</v>
      </c>
      <c r="AN276" s="23"/>
      <c r="AO276" s="39">
        <v>0.01</v>
      </c>
      <c r="AP276" s="39">
        <v>0.41725000000000001</v>
      </c>
      <c r="AQ276" s="39">
        <v>0.48</v>
      </c>
      <c r="AR276" s="59">
        <v>9.2749999999999999E-2</v>
      </c>
      <c r="AS276" s="39" t="s">
        <v>431</v>
      </c>
      <c r="AT276" s="59" t="s">
        <v>431</v>
      </c>
      <c r="AU276" s="57">
        <v>1</v>
      </c>
      <c r="AV276" s="18">
        <v>0</v>
      </c>
      <c r="AW276">
        <v>0.48</v>
      </c>
      <c r="AX276" s="54">
        <v>0.52</v>
      </c>
      <c r="AY276" t="s">
        <v>431</v>
      </c>
      <c r="AZ276" s="54" t="s">
        <v>431</v>
      </c>
      <c r="BB276" s="18"/>
      <c r="BC276">
        <v>0</v>
      </c>
      <c r="BD276" s="18">
        <v>1</v>
      </c>
      <c r="BE276" s="18" t="s">
        <v>62</v>
      </c>
      <c r="BL276" s="18"/>
      <c r="BO276" s="18"/>
      <c r="BR276" s="25">
        <v>44.274999999999999</v>
      </c>
      <c r="BS276">
        <v>1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 s="18">
        <v>0</v>
      </c>
      <c r="CA276">
        <v>0</v>
      </c>
      <c r="CB276">
        <v>1</v>
      </c>
      <c r="CC276">
        <v>0</v>
      </c>
      <c r="CD276" s="18">
        <v>0</v>
      </c>
      <c r="CE276">
        <v>0</v>
      </c>
      <c r="CF276">
        <v>0</v>
      </c>
      <c r="CG276">
        <v>0</v>
      </c>
      <c r="CH276">
        <v>0</v>
      </c>
      <c r="CI276" s="18">
        <v>0</v>
      </c>
      <c r="CJ276">
        <v>1</v>
      </c>
      <c r="CK276">
        <v>1</v>
      </c>
      <c r="CL276">
        <v>0</v>
      </c>
      <c r="CM276">
        <v>0</v>
      </c>
      <c r="CN276">
        <v>0</v>
      </c>
      <c r="CO276">
        <v>1</v>
      </c>
      <c r="CP276">
        <v>1</v>
      </c>
      <c r="CQ276">
        <v>0</v>
      </c>
      <c r="CR276">
        <v>0</v>
      </c>
      <c r="CS276">
        <v>0</v>
      </c>
      <c r="CT276" s="18">
        <v>1</v>
      </c>
      <c r="CZ276" s="43" t="s">
        <v>397</v>
      </c>
    </row>
    <row r="277" spans="1:104" x14ac:dyDescent="0.25">
      <c r="A277">
        <v>276</v>
      </c>
      <c r="B277">
        <v>19</v>
      </c>
      <c r="C277" s="25" t="s">
        <v>553</v>
      </c>
      <c r="D277" s="12">
        <v>7.7481666176751602</v>
      </c>
      <c r="E277" s="14">
        <v>1.0751044589118646</v>
      </c>
      <c r="F277" s="7">
        <v>7.206896551724137</v>
      </c>
      <c r="G277" s="7">
        <f t="shared" si="190"/>
        <v>6.6730621587632957</v>
      </c>
      <c r="H277" s="16">
        <f t="shared" si="191"/>
        <v>8.8232710765870248</v>
      </c>
      <c r="I277" s="11">
        <f>IFERROR(F277/SQRT(F277^2+W277), "X")</f>
        <v>0.11933944596542113</v>
      </c>
      <c r="J277" s="39">
        <f>IFERROR(SQRT((1-I277^2)/W277), "X")</f>
        <v>1.6559061880369444E-2</v>
      </c>
      <c r="K277" s="39">
        <f t="shared" si="181"/>
        <v>60.389894501541008</v>
      </c>
      <c r="L277" s="39">
        <f t="shared" si="182"/>
        <v>0.10278038408505169</v>
      </c>
      <c r="M277" s="39">
        <f t="shared" si="183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184"/>
        <v>3595</v>
      </c>
      <c r="Y277" s="7">
        <v>12</v>
      </c>
      <c r="Z277" s="7">
        <f>BR277-Y277-6</f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1">
        <v>0</v>
      </c>
      <c r="AJ277" s="9">
        <v>1</v>
      </c>
      <c r="AK277" s="9">
        <v>0</v>
      </c>
      <c r="AL277" s="31">
        <v>0</v>
      </c>
      <c r="AM277" s="21">
        <v>2001</v>
      </c>
      <c r="AN277" s="23"/>
      <c r="AO277" s="39">
        <v>0.01</v>
      </c>
      <c r="AP277" s="39">
        <v>0.41725000000000001</v>
      </c>
      <c r="AQ277" s="39">
        <v>0.48</v>
      </c>
      <c r="AR277" s="59">
        <v>9.2749999999999999E-2</v>
      </c>
      <c r="AS277" s="39" t="s">
        <v>431</v>
      </c>
      <c r="AT277" s="59" t="s">
        <v>431</v>
      </c>
      <c r="AU277" s="57">
        <v>1</v>
      </c>
      <c r="AV277" s="18">
        <v>0</v>
      </c>
      <c r="AW277">
        <v>0.48</v>
      </c>
      <c r="AX277" s="54">
        <v>0.52</v>
      </c>
      <c r="AY277" t="s">
        <v>431</v>
      </c>
      <c r="AZ277" s="54" t="s">
        <v>431</v>
      </c>
      <c r="BB277" s="18"/>
      <c r="BC277">
        <v>0</v>
      </c>
      <c r="BD277" s="18">
        <v>1</v>
      </c>
      <c r="BE277" s="18" t="s">
        <v>62</v>
      </c>
      <c r="BL277" s="18"/>
      <c r="BO277" s="18"/>
      <c r="BR277" s="25">
        <v>44.274999999999999</v>
      </c>
      <c r="BS277">
        <v>1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 s="18">
        <v>0</v>
      </c>
      <c r="CA277">
        <v>0</v>
      </c>
      <c r="CB277">
        <v>1</v>
      </c>
      <c r="CC277">
        <v>0</v>
      </c>
      <c r="CD277" s="18">
        <v>0</v>
      </c>
      <c r="CE277">
        <v>0</v>
      </c>
      <c r="CF277">
        <v>0</v>
      </c>
      <c r="CG277">
        <v>0</v>
      </c>
      <c r="CH277">
        <v>0</v>
      </c>
      <c r="CI277" s="18">
        <v>0</v>
      </c>
      <c r="CJ277">
        <v>1</v>
      </c>
      <c r="CK277">
        <v>1</v>
      </c>
      <c r="CL277">
        <v>0</v>
      </c>
      <c r="CM277">
        <v>0</v>
      </c>
      <c r="CN277">
        <v>0</v>
      </c>
      <c r="CO277">
        <v>1</v>
      </c>
      <c r="CP277">
        <v>1</v>
      </c>
      <c r="CQ277">
        <v>0</v>
      </c>
      <c r="CR277">
        <v>0</v>
      </c>
      <c r="CS277">
        <v>0</v>
      </c>
      <c r="CT277" s="18">
        <v>1</v>
      </c>
      <c r="CZ277" s="43" t="s">
        <v>397</v>
      </c>
    </row>
    <row r="278" spans="1:104" x14ac:dyDescent="0.25">
      <c r="A278">
        <v>277</v>
      </c>
      <c r="B278">
        <v>19</v>
      </c>
      <c r="C278" s="25" t="s">
        <v>553</v>
      </c>
      <c r="D278" s="12">
        <v>8.7881497402592608</v>
      </c>
      <c r="E278" s="14">
        <v>2.4035965101563792</v>
      </c>
      <c r="F278" s="7">
        <v>3.65625</v>
      </c>
      <c r="G278" s="7">
        <f t="shared" si="190"/>
        <v>6.3845532301028811</v>
      </c>
      <c r="H278" s="16">
        <f t="shared" si="191"/>
        <v>11.19174625041564</v>
      </c>
      <c r="I278" s="11">
        <f>IFERROR(F278/SQRT(F278^2+W278), "X")</f>
        <v>6.0866798928885767E-2</v>
      </c>
      <c r="J278" s="39">
        <f>IFERROR(SQRT((1-I278^2)/W278), "X")</f>
        <v>1.6647329621575595E-2</v>
      </c>
      <c r="K278" s="39">
        <f t="shared" si="181"/>
        <v>60.069694223147991</v>
      </c>
      <c r="L278" s="39">
        <f t="shared" si="182"/>
        <v>4.4219469307310175E-2</v>
      </c>
      <c r="M278" s="39">
        <f t="shared" si="183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184"/>
        <v>3595</v>
      </c>
      <c r="Y278" s="7">
        <v>9</v>
      </c>
      <c r="Z278" s="7">
        <f>BR278-Y278-6</f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1">
        <v>0</v>
      </c>
      <c r="AJ278" s="9">
        <v>1</v>
      </c>
      <c r="AK278" s="9">
        <v>0</v>
      </c>
      <c r="AL278" s="31">
        <v>0</v>
      </c>
      <c r="AM278" s="21">
        <v>2001</v>
      </c>
      <c r="AN278" s="23"/>
      <c r="AO278" s="39">
        <v>0.01</v>
      </c>
      <c r="AP278" s="39">
        <v>0.41725000000000001</v>
      </c>
      <c r="AQ278" s="39">
        <v>0.48</v>
      </c>
      <c r="AR278" s="59">
        <v>9.2749999999999999E-2</v>
      </c>
      <c r="AS278" s="39" t="s">
        <v>431</v>
      </c>
      <c r="AT278" s="59" t="s">
        <v>431</v>
      </c>
      <c r="AU278" s="57">
        <v>1</v>
      </c>
      <c r="AV278" s="18">
        <v>0</v>
      </c>
      <c r="AW278">
        <v>0.48</v>
      </c>
      <c r="AX278" s="54">
        <v>0.52</v>
      </c>
      <c r="AY278" t="s">
        <v>431</v>
      </c>
      <c r="AZ278" s="54" t="s">
        <v>431</v>
      </c>
      <c r="BB278" s="18"/>
      <c r="BC278">
        <v>0</v>
      </c>
      <c r="BD278" s="18">
        <v>1</v>
      </c>
      <c r="BE278" s="18" t="s">
        <v>62</v>
      </c>
      <c r="BL278" s="18"/>
      <c r="BO278" s="18"/>
      <c r="BR278" s="25">
        <v>44.274999999999999</v>
      </c>
      <c r="BS278">
        <v>1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 s="18">
        <v>0</v>
      </c>
      <c r="CA278">
        <v>0</v>
      </c>
      <c r="CB278">
        <v>1</v>
      </c>
      <c r="CC278">
        <v>0</v>
      </c>
      <c r="CD278" s="18">
        <v>0</v>
      </c>
      <c r="CE278">
        <v>0</v>
      </c>
      <c r="CF278">
        <v>0</v>
      </c>
      <c r="CG278">
        <v>0</v>
      </c>
      <c r="CH278">
        <v>0</v>
      </c>
      <c r="CI278" s="18">
        <v>0</v>
      </c>
      <c r="CJ278">
        <v>1</v>
      </c>
      <c r="CK278">
        <v>1</v>
      </c>
      <c r="CL278">
        <v>0</v>
      </c>
      <c r="CM278">
        <v>0</v>
      </c>
      <c r="CN278">
        <v>0</v>
      </c>
      <c r="CO278">
        <v>1</v>
      </c>
      <c r="CP278">
        <v>1</v>
      </c>
      <c r="CQ278">
        <v>0</v>
      </c>
      <c r="CR278">
        <v>0</v>
      </c>
      <c r="CS278">
        <v>0</v>
      </c>
      <c r="CT278" s="18">
        <v>1</v>
      </c>
      <c r="CZ278" s="43" t="s">
        <v>397</v>
      </c>
    </row>
    <row r="279" spans="1:104" x14ac:dyDescent="0.25">
      <c r="A279">
        <v>278</v>
      </c>
      <c r="B279">
        <v>19</v>
      </c>
      <c r="C279" s="25" t="s">
        <v>553</v>
      </c>
      <c r="D279" s="12">
        <v>9.6</v>
      </c>
      <c r="E279" s="14">
        <v>0.4</v>
      </c>
      <c r="F279" s="7">
        <f>D279/E279</f>
        <v>23.999999999999996</v>
      </c>
      <c r="G279" s="7">
        <f t="shared" si="190"/>
        <v>9.1999999999999993</v>
      </c>
      <c r="H279" s="16">
        <f t="shared" si="191"/>
        <v>10</v>
      </c>
      <c r="I279" s="11">
        <f>IFERROR(F279/SQRT(F279^2+W279), "X")</f>
        <v>0.37112415986742592</v>
      </c>
      <c r="J279" s="39">
        <f>IFERROR(SQRT((1-I279^2)/W279), "X")</f>
        <v>1.5463506661142748E-2</v>
      </c>
      <c r="K279" s="39">
        <f t="shared" ref="K279:K289" si="192">IFERROR(1/J279, "X")</f>
        <v>64.668384856898967</v>
      </c>
      <c r="L279" s="39">
        <f t="shared" ref="L279:L289" si="193">IFERROR(I279-J279, "X")</f>
        <v>0.35566065320628315</v>
      </c>
      <c r="M279" s="39">
        <f t="shared" ref="M279:M289" si="194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184"/>
        <v>3606</v>
      </c>
      <c r="Y279" s="7">
        <v>10.967499999999999</v>
      </c>
      <c r="Z279" s="7">
        <f>BR279-Y279-6</f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1">
        <v>0</v>
      </c>
      <c r="AJ279" s="9">
        <v>1</v>
      </c>
      <c r="AK279" s="9">
        <v>0</v>
      </c>
      <c r="AL279" s="31">
        <v>0</v>
      </c>
      <c r="AM279" s="21">
        <v>2001</v>
      </c>
      <c r="AN279" s="23"/>
      <c r="AO279" s="39">
        <v>0.01</v>
      </c>
      <c r="AP279" s="39">
        <v>0.41725000000000001</v>
      </c>
      <c r="AQ279" s="39">
        <v>0.48</v>
      </c>
      <c r="AR279" s="59">
        <v>9.2749999999999999E-2</v>
      </c>
      <c r="AS279" s="39" t="s">
        <v>431</v>
      </c>
      <c r="AT279" s="59" t="s">
        <v>431</v>
      </c>
      <c r="AU279" s="57">
        <v>1</v>
      </c>
      <c r="AV279" s="18">
        <v>0</v>
      </c>
      <c r="AW279">
        <v>0.48</v>
      </c>
      <c r="AX279" s="54">
        <v>0.52</v>
      </c>
      <c r="AY279" t="s">
        <v>431</v>
      </c>
      <c r="AZ279" s="54" t="s">
        <v>431</v>
      </c>
      <c r="BB279" s="18"/>
      <c r="BC279">
        <v>0</v>
      </c>
      <c r="BD279" s="18">
        <v>1</v>
      </c>
      <c r="BE279" s="18" t="s">
        <v>62</v>
      </c>
      <c r="BL279" s="18"/>
      <c r="BO279" s="18"/>
      <c r="BR279" s="25">
        <v>44.274999999999999</v>
      </c>
      <c r="BS279">
        <v>1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 s="18">
        <v>0</v>
      </c>
      <c r="CA279">
        <v>0</v>
      </c>
      <c r="CB279">
        <v>1</v>
      </c>
      <c r="CC279">
        <v>0</v>
      </c>
      <c r="CD279" s="18">
        <v>0</v>
      </c>
      <c r="CE279">
        <v>0</v>
      </c>
      <c r="CF279">
        <v>0</v>
      </c>
      <c r="CG279">
        <v>0</v>
      </c>
      <c r="CH279">
        <v>0</v>
      </c>
      <c r="CI279" s="18">
        <v>0</v>
      </c>
      <c r="CJ279">
        <v>1</v>
      </c>
      <c r="CK279">
        <v>1</v>
      </c>
      <c r="CL279">
        <v>0</v>
      </c>
      <c r="CM279">
        <v>0</v>
      </c>
      <c r="CN279">
        <v>0</v>
      </c>
      <c r="CO279">
        <v>1</v>
      </c>
      <c r="CP279">
        <v>1</v>
      </c>
      <c r="CQ279">
        <v>0</v>
      </c>
      <c r="CR279">
        <v>0</v>
      </c>
      <c r="CS279">
        <v>0</v>
      </c>
      <c r="CT279" s="18">
        <v>1</v>
      </c>
      <c r="CZ279" s="43" t="s">
        <v>397</v>
      </c>
    </row>
    <row r="280" spans="1:104" x14ac:dyDescent="0.25">
      <c r="A280">
        <v>279</v>
      </c>
      <c r="B280">
        <v>19</v>
      </c>
      <c r="C280" s="25" t="s">
        <v>553</v>
      </c>
      <c r="D280" s="12">
        <v>9.6</v>
      </c>
      <c r="E280" s="14">
        <v>0.4</v>
      </c>
      <c r="F280" s="7">
        <f t="shared" ref="F280:F290" si="195">D280/E280</f>
        <v>23.999999999999996</v>
      </c>
      <c r="G280" s="7">
        <f t="shared" si="190"/>
        <v>9.1999999999999993</v>
      </c>
      <c r="H280" s="16">
        <f t="shared" si="191"/>
        <v>10</v>
      </c>
      <c r="I280" s="11">
        <f>IFERROR(F280/SQRT(F280^2+W280), "X")</f>
        <v>0.37112415986742592</v>
      </c>
      <c r="J280" s="39">
        <f>IFERROR(SQRT((1-I280^2)/W280), "X")</f>
        <v>1.5463506661142748E-2</v>
      </c>
      <c r="K280" s="39">
        <f t="shared" si="192"/>
        <v>64.668384856898967</v>
      </c>
      <c r="L280" s="39">
        <f t="shared" si="193"/>
        <v>0.35566065320628315</v>
      </c>
      <c r="M280" s="39">
        <f t="shared" si="194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184"/>
        <v>3606</v>
      </c>
      <c r="Y280" s="7">
        <v>10.967499999999999</v>
      </c>
      <c r="Z280" s="7">
        <f>BR280-Y280-6</f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1">
        <v>0</v>
      </c>
      <c r="AJ280" s="9">
        <v>1</v>
      </c>
      <c r="AK280" s="9">
        <v>0</v>
      </c>
      <c r="AL280" s="31">
        <v>0</v>
      </c>
      <c r="AM280" s="21">
        <v>2001</v>
      </c>
      <c r="AN280" s="23"/>
      <c r="AO280" s="39">
        <v>0.01</v>
      </c>
      <c r="AP280" s="39">
        <v>0.41725000000000001</v>
      </c>
      <c r="AQ280" s="39">
        <v>0.48</v>
      </c>
      <c r="AR280" s="59">
        <v>9.2749999999999999E-2</v>
      </c>
      <c r="AS280" s="39" t="s">
        <v>431</v>
      </c>
      <c r="AT280" s="59" t="s">
        <v>431</v>
      </c>
      <c r="AU280" s="57">
        <v>1</v>
      </c>
      <c r="AV280" s="18">
        <v>0</v>
      </c>
      <c r="AW280">
        <v>0.48</v>
      </c>
      <c r="AX280" s="54">
        <v>0.52</v>
      </c>
      <c r="AY280" t="s">
        <v>431</v>
      </c>
      <c r="AZ280" s="54" t="s">
        <v>431</v>
      </c>
      <c r="BB280" s="18"/>
      <c r="BC280">
        <v>0</v>
      </c>
      <c r="BD280" s="18">
        <v>1</v>
      </c>
      <c r="BE280" s="18" t="s">
        <v>62</v>
      </c>
      <c r="BL280" s="18"/>
      <c r="BO280" s="18"/>
      <c r="BR280" s="25">
        <v>44.274999999999999</v>
      </c>
      <c r="BS280">
        <v>1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 s="18">
        <v>0</v>
      </c>
      <c r="CA280">
        <v>0</v>
      </c>
      <c r="CB280">
        <v>1</v>
      </c>
      <c r="CC280">
        <v>0</v>
      </c>
      <c r="CD280" s="18">
        <v>0</v>
      </c>
      <c r="CE280">
        <v>0</v>
      </c>
      <c r="CF280">
        <v>0</v>
      </c>
      <c r="CG280">
        <v>0</v>
      </c>
      <c r="CH280">
        <v>0</v>
      </c>
      <c r="CI280" s="18">
        <v>0</v>
      </c>
      <c r="CJ280">
        <v>1</v>
      </c>
      <c r="CK280">
        <v>1</v>
      </c>
      <c r="CL280">
        <v>0</v>
      </c>
      <c r="CM280">
        <v>0</v>
      </c>
      <c r="CN280">
        <v>0</v>
      </c>
      <c r="CO280">
        <v>1</v>
      </c>
      <c r="CP280">
        <v>1</v>
      </c>
      <c r="CQ280">
        <v>0</v>
      </c>
      <c r="CR280">
        <v>0</v>
      </c>
      <c r="CS280">
        <v>0</v>
      </c>
      <c r="CT280" s="18">
        <v>1</v>
      </c>
      <c r="CZ280" s="43" t="s">
        <v>397</v>
      </c>
    </row>
    <row r="281" spans="1:104" x14ac:dyDescent="0.25">
      <c r="A281">
        <v>280</v>
      </c>
      <c r="B281">
        <v>19</v>
      </c>
      <c r="C281" s="25" t="s">
        <v>553</v>
      </c>
      <c r="D281" s="12">
        <v>8.9</v>
      </c>
      <c r="E281" s="14">
        <v>0.4</v>
      </c>
      <c r="F281" s="7">
        <f t="shared" si="195"/>
        <v>22.25</v>
      </c>
      <c r="G281" s="7">
        <f t="shared" si="190"/>
        <v>8.5</v>
      </c>
      <c r="H281" s="16">
        <f t="shared" si="191"/>
        <v>9.3000000000000007</v>
      </c>
      <c r="I281" s="11">
        <f>IFERROR(F281/SQRT(F281^2+W281), "X")</f>
        <v>0.34782347219477794</v>
      </c>
      <c r="J281" s="39">
        <f>IFERROR(SQRT((1-I281^2)/W281), "X")</f>
        <v>1.5632515604259684E-2</v>
      </c>
      <c r="K281" s="39">
        <f t="shared" si="192"/>
        <v>63.969230884855875</v>
      </c>
      <c r="L281" s="39">
        <f t="shared" si="193"/>
        <v>0.33219095659051823</v>
      </c>
      <c r="M281" s="39">
        <f t="shared" si="194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184"/>
        <v>3597</v>
      </c>
      <c r="Y281" s="7">
        <v>10.967499999999999</v>
      </c>
      <c r="Z281" s="7">
        <f>BR281-Y281-6</f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1">
        <v>0</v>
      </c>
      <c r="AJ281" s="9">
        <v>1</v>
      </c>
      <c r="AK281" s="9">
        <v>0</v>
      </c>
      <c r="AL281" s="31">
        <v>0</v>
      </c>
      <c r="AM281" s="21">
        <v>2001</v>
      </c>
      <c r="AN281" s="23"/>
      <c r="AO281" s="39">
        <v>0.01</v>
      </c>
      <c r="AP281" s="39">
        <v>0.41725000000000001</v>
      </c>
      <c r="AQ281" s="39">
        <v>0.48</v>
      </c>
      <c r="AR281" s="59">
        <v>9.2749999999999999E-2</v>
      </c>
      <c r="AS281" s="39" t="s">
        <v>431</v>
      </c>
      <c r="AT281" s="59" t="s">
        <v>431</v>
      </c>
      <c r="AU281" s="57">
        <v>1</v>
      </c>
      <c r="AV281" s="18">
        <v>0</v>
      </c>
      <c r="AW281">
        <v>0.48</v>
      </c>
      <c r="AX281" s="54">
        <v>0.52</v>
      </c>
      <c r="AY281" t="s">
        <v>431</v>
      </c>
      <c r="AZ281" s="54" t="s">
        <v>431</v>
      </c>
      <c r="BB281" s="18"/>
      <c r="BC281">
        <v>0</v>
      </c>
      <c r="BD281" s="18">
        <v>1</v>
      </c>
      <c r="BE281" s="18" t="s">
        <v>62</v>
      </c>
      <c r="BL281" s="18"/>
      <c r="BO281" s="18"/>
      <c r="BR281" s="25">
        <v>44.274999999999999</v>
      </c>
      <c r="BS281">
        <v>1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 s="18">
        <v>0</v>
      </c>
      <c r="CA281">
        <v>0</v>
      </c>
      <c r="CB281">
        <v>1</v>
      </c>
      <c r="CC281">
        <v>0</v>
      </c>
      <c r="CD281" s="18">
        <v>0</v>
      </c>
      <c r="CE281">
        <v>0</v>
      </c>
      <c r="CF281">
        <v>0</v>
      </c>
      <c r="CG281">
        <v>0</v>
      </c>
      <c r="CH281">
        <v>0</v>
      </c>
      <c r="CI281" s="18">
        <v>0</v>
      </c>
      <c r="CJ281">
        <v>1</v>
      </c>
      <c r="CK281">
        <v>1</v>
      </c>
      <c r="CL281">
        <v>0</v>
      </c>
      <c r="CM281">
        <v>0</v>
      </c>
      <c r="CN281">
        <v>0</v>
      </c>
      <c r="CO281">
        <v>1</v>
      </c>
      <c r="CP281">
        <v>1</v>
      </c>
      <c r="CQ281">
        <v>0</v>
      </c>
      <c r="CR281">
        <v>0</v>
      </c>
      <c r="CS281">
        <v>0</v>
      </c>
      <c r="CT281" s="18">
        <v>1</v>
      </c>
      <c r="CZ281" s="43" t="s">
        <v>397</v>
      </c>
    </row>
    <row r="282" spans="1:104" x14ac:dyDescent="0.25">
      <c r="A282">
        <v>281</v>
      </c>
      <c r="B282">
        <v>19</v>
      </c>
      <c r="C282" s="25" t="s">
        <v>553</v>
      </c>
      <c r="D282" s="12">
        <v>8.3000000000000007</v>
      </c>
      <c r="E282" s="14">
        <v>0.4</v>
      </c>
      <c r="F282" s="7">
        <f t="shared" si="195"/>
        <v>20.75</v>
      </c>
      <c r="G282" s="7">
        <f t="shared" si="190"/>
        <v>7.9</v>
      </c>
      <c r="H282" s="16">
        <f t="shared" si="191"/>
        <v>8.7000000000000011</v>
      </c>
      <c r="I282" s="11">
        <f>IFERROR(F282/SQRT(F282^2+W282), "X")</f>
        <v>0.32708359535466042</v>
      </c>
      <c r="J282" s="39">
        <f>IFERROR(SQRT((1-I282^2)/W282), "X")</f>
        <v>1.5763064836369176E-2</v>
      </c>
      <c r="K282" s="39">
        <f t="shared" si="192"/>
        <v>63.439439625520023</v>
      </c>
      <c r="L282" s="39">
        <f t="shared" si="193"/>
        <v>0.31132053051829123</v>
      </c>
      <c r="M282" s="39">
        <f t="shared" si="194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184"/>
        <v>3594</v>
      </c>
      <c r="Y282" s="7">
        <v>10.967499999999999</v>
      </c>
      <c r="Z282" s="7">
        <f>BR282-Y282-6</f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1">
        <v>0</v>
      </c>
      <c r="AJ282" s="9">
        <v>1</v>
      </c>
      <c r="AK282" s="9">
        <v>0</v>
      </c>
      <c r="AL282" s="31">
        <v>0</v>
      </c>
      <c r="AM282" s="21">
        <v>2001</v>
      </c>
      <c r="AN282" s="23"/>
      <c r="AO282" s="39">
        <v>0.01</v>
      </c>
      <c r="AP282" s="39">
        <v>0.41725000000000001</v>
      </c>
      <c r="AQ282" s="39">
        <v>0.48</v>
      </c>
      <c r="AR282" s="59">
        <v>9.2749999999999999E-2</v>
      </c>
      <c r="AS282" s="39" t="s">
        <v>431</v>
      </c>
      <c r="AT282" s="59" t="s">
        <v>431</v>
      </c>
      <c r="AU282" s="57">
        <v>1</v>
      </c>
      <c r="AV282" s="18">
        <v>0</v>
      </c>
      <c r="AW282">
        <v>0.48</v>
      </c>
      <c r="AX282" s="54">
        <v>0.52</v>
      </c>
      <c r="AY282" t="s">
        <v>431</v>
      </c>
      <c r="AZ282" s="54" t="s">
        <v>431</v>
      </c>
      <c r="BB282" s="18"/>
      <c r="BC282">
        <v>0</v>
      </c>
      <c r="BD282" s="18">
        <v>1</v>
      </c>
      <c r="BE282" s="18" t="s">
        <v>62</v>
      </c>
      <c r="BL282" s="18"/>
      <c r="BO282" s="18"/>
      <c r="BR282" s="25">
        <v>44.274999999999999</v>
      </c>
      <c r="BS282">
        <v>1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 s="18">
        <v>0</v>
      </c>
      <c r="CA282">
        <v>0</v>
      </c>
      <c r="CB282">
        <v>1</v>
      </c>
      <c r="CC282">
        <v>0</v>
      </c>
      <c r="CD282" s="18">
        <v>0</v>
      </c>
      <c r="CE282">
        <v>0</v>
      </c>
      <c r="CF282">
        <v>0</v>
      </c>
      <c r="CG282">
        <v>0</v>
      </c>
      <c r="CH282">
        <v>0</v>
      </c>
      <c r="CI282" s="18">
        <v>0</v>
      </c>
      <c r="CJ282">
        <v>1</v>
      </c>
      <c r="CK282">
        <v>1</v>
      </c>
      <c r="CL282">
        <v>0</v>
      </c>
      <c r="CM282">
        <v>0</v>
      </c>
      <c r="CN282">
        <v>0</v>
      </c>
      <c r="CO282">
        <v>1</v>
      </c>
      <c r="CP282">
        <v>1</v>
      </c>
      <c r="CQ282">
        <v>0</v>
      </c>
      <c r="CR282">
        <v>0</v>
      </c>
      <c r="CS282">
        <v>0</v>
      </c>
      <c r="CT282" s="18">
        <v>1</v>
      </c>
      <c r="CZ282" s="43" t="s">
        <v>397</v>
      </c>
    </row>
    <row r="283" spans="1:104" x14ac:dyDescent="0.25">
      <c r="A283">
        <v>282</v>
      </c>
      <c r="B283">
        <v>19</v>
      </c>
      <c r="C283" s="25" t="s">
        <v>553</v>
      </c>
      <c r="D283" s="12">
        <v>13.5</v>
      </c>
      <c r="E283" s="14">
        <v>0.7</v>
      </c>
      <c r="F283" s="7">
        <f t="shared" si="195"/>
        <v>19.285714285714288</v>
      </c>
      <c r="G283" s="7">
        <f t="shared" si="190"/>
        <v>12.8</v>
      </c>
      <c r="H283" s="16">
        <f t="shared" si="191"/>
        <v>14.2</v>
      </c>
      <c r="I283" s="11">
        <f>IFERROR(F283/SQRT(F283^2+W283), "X")</f>
        <v>0.30573988659797846</v>
      </c>
      <c r="J283" s="39">
        <f>IFERROR(SQRT((1-I283^2)/W283), "X")</f>
        <v>1.5853179305080366E-2</v>
      </c>
      <c r="K283" s="39">
        <f t="shared" si="192"/>
        <v>63.078829852100171</v>
      </c>
      <c r="L283" s="39">
        <f t="shared" si="193"/>
        <v>0.28988670729289812</v>
      </c>
      <c r="M283" s="39">
        <f t="shared" si="194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184"/>
        <v>3607</v>
      </c>
      <c r="Y283" s="7">
        <v>17</v>
      </c>
      <c r="Z283" s="7">
        <f>BR283-Y283-6</f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1">
        <v>0</v>
      </c>
      <c r="AJ283" s="9">
        <v>1</v>
      </c>
      <c r="AK283" s="9">
        <v>0</v>
      </c>
      <c r="AL283" s="31">
        <v>0</v>
      </c>
      <c r="AM283" s="21">
        <v>2001</v>
      </c>
      <c r="AN283" s="23"/>
      <c r="AO283" s="39">
        <v>0.01</v>
      </c>
      <c r="AP283" s="39">
        <v>0.41725000000000001</v>
      </c>
      <c r="AQ283" s="39">
        <v>0.48</v>
      </c>
      <c r="AR283" s="59">
        <v>9.2749999999999999E-2</v>
      </c>
      <c r="AS283" s="39" t="s">
        <v>431</v>
      </c>
      <c r="AT283" s="59" t="s">
        <v>431</v>
      </c>
      <c r="AU283" s="57">
        <v>1</v>
      </c>
      <c r="AV283" s="18">
        <v>0</v>
      </c>
      <c r="AW283">
        <v>0.48</v>
      </c>
      <c r="AX283" s="54">
        <v>0.52</v>
      </c>
      <c r="AY283" t="s">
        <v>431</v>
      </c>
      <c r="AZ283" s="54" t="s">
        <v>431</v>
      </c>
      <c r="BB283" s="18"/>
      <c r="BC283">
        <v>0</v>
      </c>
      <c r="BD283" s="18">
        <v>1</v>
      </c>
      <c r="BE283" s="18" t="s">
        <v>62</v>
      </c>
      <c r="BL283" s="18"/>
      <c r="BO283" s="18"/>
      <c r="BR283" s="25">
        <v>44.274999999999999</v>
      </c>
      <c r="BS283">
        <v>1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 s="18">
        <v>0</v>
      </c>
      <c r="CA283">
        <v>0</v>
      </c>
      <c r="CB283">
        <v>1</v>
      </c>
      <c r="CC283">
        <v>0</v>
      </c>
      <c r="CD283" s="18">
        <v>0</v>
      </c>
      <c r="CE283">
        <v>0</v>
      </c>
      <c r="CF283">
        <v>0</v>
      </c>
      <c r="CG283">
        <v>0</v>
      </c>
      <c r="CH283">
        <v>0</v>
      </c>
      <c r="CI283" s="18">
        <v>0</v>
      </c>
      <c r="CJ283">
        <v>1</v>
      </c>
      <c r="CK283">
        <v>1</v>
      </c>
      <c r="CL283">
        <v>0</v>
      </c>
      <c r="CM283">
        <v>0</v>
      </c>
      <c r="CN283">
        <v>0</v>
      </c>
      <c r="CO283">
        <v>1</v>
      </c>
      <c r="CP283">
        <v>1</v>
      </c>
      <c r="CQ283">
        <v>0</v>
      </c>
      <c r="CR283">
        <v>0</v>
      </c>
      <c r="CS283">
        <v>0</v>
      </c>
      <c r="CT283" s="18">
        <v>1</v>
      </c>
      <c r="CZ283" s="43" t="s">
        <v>397</v>
      </c>
    </row>
    <row r="284" spans="1:104" x14ac:dyDescent="0.25">
      <c r="A284">
        <v>283</v>
      </c>
      <c r="B284">
        <v>19</v>
      </c>
      <c r="C284" s="25" t="s">
        <v>553</v>
      </c>
      <c r="D284" s="12">
        <v>6.3</v>
      </c>
      <c r="E284" s="14">
        <v>0.7</v>
      </c>
      <c r="F284" s="7">
        <f t="shared" si="195"/>
        <v>9</v>
      </c>
      <c r="G284" s="7">
        <f t="shared" si="190"/>
        <v>5.6</v>
      </c>
      <c r="H284" s="16">
        <f t="shared" si="191"/>
        <v>7</v>
      </c>
      <c r="I284" s="11">
        <f>IFERROR(F284/SQRT(F284^2+W284), "X")</f>
        <v>0.14819960743622645</v>
      </c>
      <c r="J284" s="39">
        <f>IFERROR(SQRT((1-I284^2)/W284), "X")</f>
        <v>1.6466623048469606E-2</v>
      </c>
      <c r="K284" s="39">
        <f t="shared" si="192"/>
        <v>60.728905802755904</v>
      </c>
      <c r="L284" s="39">
        <f t="shared" si="193"/>
        <v>0.13173298438775685</v>
      </c>
      <c r="M284" s="39">
        <f t="shared" si="194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184"/>
        <v>3607</v>
      </c>
      <c r="Y284" s="7">
        <v>7</v>
      </c>
      <c r="Z284" s="7">
        <f>BR284-Y284-6</f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1">
        <v>0</v>
      </c>
      <c r="AJ284" s="9">
        <v>1</v>
      </c>
      <c r="AK284" s="9">
        <v>0</v>
      </c>
      <c r="AL284" s="31">
        <v>0</v>
      </c>
      <c r="AM284" s="21">
        <v>2001</v>
      </c>
      <c r="AN284" s="23"/>
      <c r="AO284" s="39">
        <v>0.01</v>
      </c>
      <c r="AP284" s="39">
        <v>0.41725000000000001</v>
      </c>
      <c r="AQ284" s="39">
        <v>0.48</v>
      </c>
      <c r="AR284" s="59">
        <v>9.2749999999999999E-2</v>
      </c>
      <c r="AS284" s="39" t="s">
        <v>431</v>
      </c>
      <c r="AT284" s="59" t="s">
        <v>431</v>
      </c>
      <c r="AU284" s="57">
        <v>1</v>
      </c>
      <c r="AV284" s="18">
        <v>0</v>
      </c>
      <c r="AW284">
        <v>0.48</v>
      </c>
      <c r="AX284" s="54">
        <v>0.52</v>
      </c>
      <c r="AY284" t="s">
        <v>431</v>
      </c>
      <c r="AZ284" s="54" t="s">
        <v>431</v>
      </c>
      <c r="BB284" s="18"/>
      <c r="BC284">
        <v>0</v>
      </c>
      <c r="BD284" s="18">
        <v>1</v>
      </c>
      <c r="BE284" s="18" t="s">
        <v>62</v>
      </c>
      <c r="BL284" s="18"/>
      <c r="BO284" s="18"/>
      <c r="BR284" s="25">
        <v>44.274999999999999</v>
      </c>
      <c r="BS284">
        <v>1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 s="18">
        <v>0</v>
      </c>
      <c r="CA284">
        <v>0</v>
      </c>
      <c r="CB284">
        <v>1</v>
      </c>
      <c r="CC284">
        <v>0</v>
      </c>
      <c r="CD284" s="18">
        <v>0</v>
      </c>
      <c r="CE284">
        <v>0</v>
      </c>
      <c r="CF284">
        <v>0</v>
      </c>
      <c r="CG284">
        <v>0</v>
      </c>
      <c r="CH284">
        <v>0</v>
      </c>
      <c r="CI284" s="18">
        <v>0</v>
      </c>
      <c r="CJ284">
        <v>1</v>
      </c>
      <c r="CK284">
        <v>1</v>
      </c>
      <c r="CL284">
        <v>0</v>
      </c>
      <c r="CM284">
        <v>0</v>
      </c>
      <c r="CN284">
        <v>0</v>
      </c>
      <c r="CO284">
        <v>1</v>
      </c>
      <c r="CP284">
        <v>1</v>
      </c>
      <c r="CQ284">
        <v>0</v>
      </c>
      <c r="CR284">
        <v>0</v>
      </c>
      <c r="CS284">
        <v>0</v>
      </c>
      <c r="CT284" s="18">
        <v>1</v>
      </c>
      <c r="CZ284" s="43" t="s">
        <v>397</v>
      </c>
    </row>
    <row r="285" spans="1:104" x14ac:dyDescent="0.25">
      <c r="A285">
        <v>284</v>
      </c>
      <c r="B285">
        <v>19</v>
      </c>
      <c r="C285" s="25" t="s">
        <v>553</v>
      </c>
      <c r="D285" s="12">
        <v>13.5</v>
      </c>
      <c r="E285" s="14">
        <v>0.7</v>
      </c>
      <c r="F285" s="7">
        <f t="shared" si="195"/>
        <v>19.285714285714288</v>
      </c>
      <c r="G285" s="7">
        <f t="shared" si="190"/>
        <v>12.8</v>
      </c>
      <c r="H285" s="16">
        <f t="shared" si="191"/>
        <v>14.2</v>
      </c>
      <c r="I285" s="11">
        <f>IFERROR(F285/SQRT(F285^2+W285), "X")</f>
        <v>0.30573988659797846</v>
      </c>
      <c r="J285" s="39">
        <f>IFERROR(SQRT((1-I285^2)/W285), "X")</f>
        <v>1.5853179305080366E-2</v>
      </c>
      <c r="K285" s="39">
        <f t="shared" si="192"/>
        <v>63.078829852100171</v>
      </c>
      <c r="L285" s="39">
        <f t="shared" si="193"/>
        <v>0.28988670729289812</v>
      </c>
      <c r="M285" s="39">
        <f t="shared" si="194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184"/>
        <v>3607</v>
      </c>
      <c r="Y285" s="7">
        <v>17</v>
      </c>
      <c r="Z285" s="7">
        <f>BR285-Y285-6</f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1">
        <v>0</v>
      </c>
      <c r="AJ285" s="9">
        <v>1</v>
      </c>
      <c r="AK285" s="9">
        <v>0</v>
      </c>
      <c r="AL285" s="31">
        <v>0</v>
      </c>
      <c r="AM285" s="21">
        <v>2001</v>
      </c>
      <c r="AN285" s="23"/>
      <c r="AO285" s="39">
        <v>0.01</v>
      </c>
      <c r="AP285" s="39">
        <v>0.41725000000000001</v>
      </c>
      <c r="AQ285" s="39">
        <v>0.48</v>
      </c>
      <c r="AR285" s="59">
        <v>9.2749999999999999E-2</v>
      </c>
      <c r="AS285" s="39" t="s">
        <v>431</v>
      </c>
      <c r="AT285" s="59" t="s">
        <v>431</v>
      </c>
      <c r="AU285" s="57">
        <v>1</v>
      </c>
      <c r="AV285" s="18">
        <v>0</v>
      </c>
      <c r="AW285">
        <v>0.48</v>
      </c>
      <c r="AX285" s="54">
        <v>0.52</v>
      </c>
      <c r="AY285" t="s">
        <v>431</v>
      </c>
      <c r="AZ285" s="54" t="s">
        <v>431</v>
      </c>
      <c r="BB285" s="18"/>
      <c r="BC285">
        <v>0</v>
      </c>
      <c r="BD285" s="18">
        <v>1</v>
      </c>
      <c r="BE285" s="18" t="s">
        <v>62</v>
      </c>
      <c r="BL285" s="18"/>
      <c r="BO285" s="18"/>
      <c r="BR285" s="25">
        <v>44.274999999999999</v>
      </c>
      <c r="BS285">
        <v>1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 s="18">
        <v>0</v>
      </c>
      <c r="CA285">
        <v>0</v>
      </c>
      <c r="CB285">
        <v>1</v>
      </c>
      <c r="CC285">
        <v>0</v>
      </c>
      <c r="CD285" s="18">
        <v>0</v>
      </c>
      <c r="CE285">
        <v>0</v>
      </c>
      <c r="CF285">
        <v>0</v>
      </c>
      <c r="CG285">
        <v>0</v>
      </c>
      <c r="CH285">
        <v>0</v>
      </c>
      <c r="CI285" s="18">
        <v>0</v>
      </c>
      <c r="CJ285">
        <v>1</v>
      </c>
      <c r="CK285">
        <v>1</v>
      </c>
      <c r="CL285">
        <v>0</v>
      </c>
      <c r="CM285">
        <v>0</v>
      </c>
      <c r="CN285">
        <v>0</v>
      </c>
      <c r="CO285">
        <v>1</v>
      </c>
      <c r="CP285">
        <v>1</v>
      </c>
      <c r="CQ285">
        <v>0</v>
      </c>
      <c r="CR285">
        <v>0</v>
      </c>
      <c r="CS285">
        <v>0</v>
      </c>
      <c r="CT285" s="18">
        <v>1</v>
      </c>
      <c r="CZ285" s="43" t="s">
        <v>397</v>
      </c>
    </row>
    <row r="286" spans="1:104" x14ac:dyDescent="0.25">
      <c r="A286">
        <v>285</v>
      </c>
      <c r="B286">
        <v>19</v>
      </c>
      <c r="C286" s="25" t="s">
        <v>553</v>
      </c>
      <c r="D286" s="12">
        <v>6.2</v>
      </c>
      <c r="E286" s="14">
        <v>0.8</v>
      </c>
      <c r="F286" s="7">
        <f t="shared" si="195"/>
        <v>7.75</v>
      </c>
      <c r="G286" s="7">
        <f t="shared" si="190"/>
        <v>5.4</v>
      </c>
      <c r="H286" s="16">
        <f t="shared" si="191"/>
        <v>7</v>
      </c>
      <c r="I286" s="11">
        <f>IFERROR(F286/SQRT(F286^2+W286), "X")</f>
        <v>0.12803251186248216</v>
      </c>
      <c r="J286" s="39">
        <f>IFERROR(SQRT((1-I286^2)/W286), "X")</f>
        <v>1.652032411128802E-2</v>
      </c>
      <c r="K286" s="39">
        <f t="shared" si="192"/>
        <v>60.531500064016249</v>
      </c>
      <c r="L286" s="39">
        <f t="shared" si="193"/>
        <v>0.11151218775119413</v>
      </c>
      <c r="M286" s="39">
        <f t="shared" si="194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184"/>
        <v>3604</v>
      </c>
      <c r="Y286" s="7">
        <v>7</v>
      </c>
      <c r="Z286" s="7">
        <f>BR286-Y286-6</f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1">
        <v>0</v>
      </c>
      <c r="AJ286" s="9">
        <v>1</v>
      </c>
      <c r="AK286" s="9">
        <v>0</v>
      </c>
      <c r="AL286" s="31">
        <v>0</v>
      </c>
      <c r="AM286" s="21">
        <v>2001</v>
      </c>
      <c r="AN286" s="23"/>
      <c r="AO286" s="39">
        <v>0.01</v>
      </c>
      <c r="AP286" s="39">
        <v>0.41725000000000001</v>
      </c>
      <c r="AQ286" s="39">
        <v>0.48</v>
      </c>
      <c r="AR286" s="59">
        <v>9.2749999999999999E-2</v>
      </c>
      <c r="AS286" s="39" t="s">
        <v>431</v>
      </c>
      <c r="AT286" s="59" t="s">
        <v>431</v>
      </c>
      <c r="AU286" s="57">
        <v>1</v>
      </c>
      <c r="AV286" s="18">
        <v>0</v>
      </c>
      <c r="AW286">
        <v>0.48</v>
      </c>
      <c r="AX286" s="54">
        <v>0.52</v>
      </c>
      <c r="AY286" t="s">
        <v>431</v>
      </c>
      <c r="AZ286" s="54" t="s">
        <v>431</v>
      </c>
      <c r="BB286" s="18"/>
      <c r="BC286">
        <v>0</v>
      </c>
      <c r="BD286" s="18">
        <v>1</v>
      </c>
      <c r="BE286" s="18" t="s">
        <v>62</v>
      </c>
      <c r="BL286" s="18"/>
      <c r="BO286" s="18"/>
      <c r="BR286" s="25">
        <v>44.274999999999999</v>
      </c>
      <c r="BS286">
        <v>1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 s="18">
        <v>0</v>
      </c>
      <c r="CA286">
        <v>0</v>
      </c>
      <c r="CB286">
        <v>1</v>
      </c>
      <c r="CC286">
        <v>0</v>
      </c>
      <c r="CD286" s="18">
        <v>0</v>
      </c>
      <c r="CE286">
        <v>0</v>
      </c>
      <c r="CF286">
        <v>0</v>
      </c>
      <c r="CG286">
        <v>0</v>
      </c>
      <c r="CH286">
        <v>0</v>
      </c>
      <c r="CI286" s="18">
        <v>0</v>
      </c>
      <c r="CJ286">
        <v>1</v>
      </c>
      <c r="CK286">
        <v>1</v>
      </c>
      <c r="CL286">
        <v>0</v>
      </c>
      <c r="CM286">
        <v>0</v>
      </c>
      <c r="CN286">
        <v>0</v>
      </c>
      <c r="CO286">
        <v>1</v>
      </c>
      <c r="CP286">
        <v>1</v>
      </c>
      <c r="CQ286">
        <v>0</v>
      </c>
      <c r="CR286">
        <v>0</v>
      </c>
      <c r="CS286">
        <v>0</v>
      </c>
      <c r="CT286" s="18">
        <v>1</v>
      </c>
      <c r="CZ286" s="43" t="s">
        <v>397</v>
      </c>
    </row>
    <row r="287" spans="1:104" x14ac:dyDescent="0.25">
      <c r="A287">
        <v>286</v>
      </c>
      <c r="B287">
        <v>19</v>
      </c>
      <c r="C287" s="25" t="s">
        <v>553</v>
      </c>
      <c r="D287" s="12">
        <v>12.9</v>
      </c>
      <c r="E287" s="14">
        <v>0.7</v>
      </c>
      <c r="F287" s="7">
        <f t="shared" si="195"/>
        <v>18.428571428571431</v>
      </c>
      <c r="G287" s="7">
        <f t="shared" si="190"/>
        <v>12.200000000000001</v>
      </c>
      <c r="H287" s="16">
        <f t="shared" si="191"/>
        <v>13.6</v>
      </c>
      <c r="I287" s="11">
        <f>IFERROR(F287/SQRT(F287^2+W287), "X")</f>
        <v>0.2936805581146279</v>
      </c>
      <c r="J287" s="39">
        <f>IFERROR(SQRT((1-I287^2)/W287), "X")</f>
        <v>1.5936154316297638E-2</v>
      </c>
      <c r="K287" s="39">
        <f t="shared" si="192"/>
        <v>62.750396372437024</v>
      </c>
      <c r="L287" s="39">
        <f t="shared" si="193"/>
        <v>0.27774440379833026</v>
      </c>
      <c r="M287" s="39">
        <f t="shared" si="194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184"/>
        <v>3598</v>
      </c>
      <c r="Y287" s="7">
        <v>17</v>
      </c>
      <c r="Z287" s="7">
        <f>BR287-Y287-6</f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1">
        <v>0</v>
      </c>
      <c r="AJ287" s="9">
        <v>1</v>
      </c>
      <c r="AK287" s="9">
        <v>0</v>
      </c>
      <c r="AL287" s="31">
        <v>0</v>
      </c>
      <c r="AM287" s="21">
        <v>2001</v>
      </c>
      <c r="AN287" s="23"/>
      <c r="AO287" s="39">
        <v>0.01</v>
      </c>
      <c r="AP287" s="39">
        <v>0.41725000000000001</v>
      </c>
      <c r="AQ287" s="39">
        <v>0.48</v>
      </c>
      <c r="AR287" s="59">
        <v>9.2749999999999999E-2</v>
      </c>
      <c r="AS287" s="39" t="s">
        <v>431</v>
      </c>
      <c r="AT287" s="59" t="s">
        <v>431</v>
      </c>
      <c r="AU287" s="57">
        <v>1</v>
      </c>
      <c r="AV287" s="18">
        <v>0</v>
      </c>
      <c r="AW287">
        <v>0.48</v>
      </c>
      <c r="AX287" s="54">
        <v>0.52</v>
      </c>
      <c r="AY287" t="s">
        <v>431</v>
      </c>
      <c r="AZ287" s="54" t="s">
        <v>431</v>
      </c>
      <c r="BB287" s="18"/>
      <c r="BC287">
        <v>0</v>
      </c>
      <c r="BD287" s="18">
        <v>1</v>
      </c>
      <c r="BE287" s="18" t="s">
        <v>62</v>
      </c>
      <c r="BL287" s="18"/>
      <c r="BO287" s="18"/>
      <c r="BR287" s="25">
        <v>44.274999999999999</v>
      </c>
      <c r="BS287">
        <v>1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 s="18">
        <v>0</v>
      </c>
      <c r="CA287">
        <v>0</v>
      </c>
      <c r="CB287">
        <v>1</v>
      </c>
      <c r="CC287">
        <v>0</v>
      </c>
      <c r="CD287" s="18">
        <v>0</v>
      </c>
      <c r="CE287">
        <v>0</v>
      </c>
      <c r="CF287">
        <v>0</v>
      </c>
      <c r="CG287">
        <v>0</v>
      </c>
      <c r="CH287">
        <v>0</v>
      </c>
      <c r="CI287" s="18">
        <v>0</v>
      </c>
      <c r="CJ287">
        <v>1</v>
      </c>
      <c r="CK287">
        <v>1</v>
      </c>
      <c r="CL287">
        <v>0</v>
      </c>
      <c r="CM287">
        <v>0</v>
      </c>
      <c r="CN287">
        <v>0</v>
      </c>
      <c r="CO287">
        <v>1</v>
      </c>
      <c r="CP287">
        <v>1</v>
      </c>
      <c r="CQ287">
        <v>0</v>
      </c>
      <c r="CR287">
        <v>0</v>
      </c>
      <c r="CS287">
        <v>0</v>
      </c>
      <c r="CT287" s="18">
        <v>1</v>
      </c>
      <c r="CZ287" s="43" t="s">
        <v>397</v>
      </c>
    </row>
    <row r="288" spans="1:104" x14ac:dyDescent="0.25">
      <c r="A288">
        <v>287</v>
      </c>
      <c r="B288">
        <v>19</v>
      </c>
      <c r="C288" s="25" t="s">
        <v>553</v>
      </c>
      <c r="D288" s="12">
        <v>5.4</v>
      </c>
      <c r="E288" s="14">
        <v>0.7</v>
      </c>
      <c r="F288" s="7">
        <f t="shared" si="195"/>
        <v>7.7142857142857153</v>
      </c>
      <c r="G288" s="7">
        <f t="shared" si="190"/>
        <v>4.7</v>
      </c>
      <c r="H288" s="16">
        <f t="shared" si="191"/>
        <v>6.1000000000000005</v>
      </c>
      <c r="I288" s="11">
        <f>IFERROR(F288/SQRT(F288^2+W288), "X")</f>
        <v>0.12755660349884759</v>
      </c>
      <c r="J288" s="39">
        <f>IFERROR(SQRT((1-I288^2)/W288), "X")</f>
        <v>1.6535115268369132E-2</v>
      </c>
      <c r="K288" s="39">
        <f t="shared" si="192"/>
        <v>60.4773528197261</v>
      </c>
      <c r="L288" s="39">
        <f t="shared" si="193"/>
        <v>0.11102148823047846</v>
      </c>
      <c r="M288" s="39">
        <f t="shared" si="194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184"/>
        <v>3598</v>
      </c>
      <c r="Y288" s="7">
        <v>7</v>
      </c>
      <c r="Z288" s="7">
        <f>BR288-Y288-6</f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1">
        <v>0</v>
      </c>
      <c r="AJ288" s="9">
        <v>1</v>
      </c>
      <c r="AK288" s="9">
        <v>0</v>
      </c>
      <c r="AL288" s="31">
        <v>0</v>
      </c>
      <c r="AM288" s="21">
        <v>2001</v>
      </c>
      <c r="AN288" s="23"/>
      <c r="AO288" s="39">
        <v>0.01</v>
      </c>
      <c r="AP288" s="39">
        <v>0.41725000000000001</v>
      </c>
      <c r="AQ288" s="39">
        <v>0.48</v>
      </c>
      <c r="AR288" s="59">
        <v>9.2749999999999999E-2</v>
      </c>
      <c r="AS288" s="39" t="s">
        <v>431</v>
      </c>
      <c r="AT288" s="59" t="s">
        <v>431</v>
      </c>
      <c r="AU288" s="57">
        <v>1</v>
      </c>
      <c r="AV288" s="18">
        <v>0</v>
      </c>
      <c r="AW288">
        <v>0.48</v>
      </c>
      <c r="AX288" s="54">
        <v>0.52</v>
      </c>
      <c r="AY288" t="s">
        <v>431</v>
      </c>
      <c r="AZ288" s="54" t="s">
        <v>431</v>
      </c>
      <c r="BB288" s="18"/>
      <c r="BC288">
        <v>0</v>
      </c>
      <c r="BD288" s="18">
        <v>1</v>
      </c>
      <c r="BE288" s="18" t="s">
        <v>62</v>
      </c>
      <c r="BL288" s="18"/>
      <c r="BO288" s="18"/>
      <c r="BR288" s="25">
        <v>44.274999999999999</v>
      </c>
      <c r="BS288">
        <v>1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 s="18">
        <v>0</v>
      </c>
      <c r="CA288">
        <v>0</v>
      </c>
      <c r="CB288">
        <v>1</v>
      </c>
      <c r="CC288">
        <v>0</v>
      </c>
      <c r="CD288" s="18">
        <v>0</v>
      </c>
      <c r="CE288">
        <v>0</v>
      </c>
      <c r="CF288">
        <v>0</v>
      </c>
      <c r="CG288">
        <v>0</v>
      </c>
      <c r="CH288">
        <v>0</v>
      </c>
      <c r="CI288" s="18">
        <v>0</v>
      </c>
      <c r="CJ288">
        <v>1</v>
      </c>
      <c r="CK288">
        <v>1</v>
      </c>
      <c r="CL288">
        <v>0</v>
      </c>
      <c r="CM288">
        <v>0</v>
      </c>
      <c r="CN288">
        <v>0</v>
      </c>
      <c r="CO288">
        <v>1</v>
      </c>
      <c r="CP288">
        <v>1</v>
      </c>
      <c r="CQ288">
        <v>0</v>
      </c>
      <c r="CR288">
        <v>0</v>
      </c>
      <c r="CS288">
        <v>0</v>
      </c>
      <c r="CT288" s="18">
        <v>1</v>
      </c>
      <c r="CZ288" s="43" t="s">
        <v>397</v>
      </c>
    </row>
    <row r="289" spans="1:104" x14ac:dyDescent="0.25">
      <c r="A289">
        <v>288</v>
      </c>
      <c r="B289">
        <v>19</v>
      </c>
      <c r="C289" s="25" t="s">
        <v>553</v>
      </c>
      <c r="D289" s="12">
        <v>11.9</v>
      </c>
      <c r="E289" s="14">
        <v>0.7</v>
      </c>
      <c r="F289" s="7">
        <f t="shared" si="195"/>
        <v>17</v>
      </c>
      <c r="G289" s="7">
        <f t="shared" si="190"/>
        <v>11.200000000000001</v>
      </c>
      <c r="H289" s="16">
        <f t="shared" si="191"/>
        <v>12.6</v>
      </c>
      <c r="I289" s="11">
        <f>IFERROR(F289/SQRT(F289^2+W289), "X")</f>
        <v>0.27277798111741397</v>
      </c>
      <c r="J289" s="39">
        <f>IFERROR(SQRT((1-I289^2)/W289), "X")</f>
        <v>1.6045763595141999E-2</v>
      </c>
      <c r="K289" s="39">
        <f t="shared" si="192"/>
        <v>62.321745803531535</v>
      </c>
      <c r="L289" s="39">
        <f t="shared" si="193"/>
        <v>0.25673221752227199</v>
      </c>
      <c r="M289" s="39">
        <f t="shared" si="194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184"/>
        <v>3595</v>
      </c>
      <c r="Y289" s="7">
        <v>17</v>
      </c>
      <c r="Z289" s="7">
        <f>BR289-Y289-6</f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1">
        <v>0</v>
      </c>
      <c r="AJ289" s="9">
        <v>1</v>
      </c>
      <c r="AK289" s="9">
        <v>0</v>
      </c>
      <c r="AL289" s="31">
        <v>0</v>
      </c>
      <c r="AM289" s="21">
        <v>2001</v>
      </c>
      <c r="AN289" s="23"/>
      <c r="AO289" s="39">
        <v>0.01</v>
      </c>
      <c r="AP289" s="39">
        <v>0.41725000000000001</v>
      </c>
      <c r="AQ289" s="39">
        <v>0.48</v>
      </c>
      <c r="AR289" s="59">
        <v>9.2749999999999999E-2</v>
      </c>
      <c r="AS289" s="39" t="s">
        <v>431</v>
      </c>
      <c r="AT289" s="59" t="s">
        <v>431</v>
      </c>
      <c r="AU289" s="57">
        <v>1</v>
      </c>
      <c r="AV289" s="18">
        <v>0</v>
      </c>
      <c r="AW289">
        <v>0.48</v>
      </c>
      <c r="AX289" s="54">
        <v>0.52</v>
      </c>
      <c r="AY289" t="s">
        <v>431</v>
      </c>
      <c r="AZ289" s="54" t="s">
        <v>431</v>
      </c>
      <c r="BB289" s="18"/>
      <c r="BC289">
        <v>0</v>
      </c>
      <c r="BD289" s="18">
        <v>1</v>
      </c>
      <c r="BE289" s="18" t="s">
        <v>62</v>
      </c>
      <c r="BL289" s="18"/>
      <c r="BO289" s="18"/>
      <c r="BR289" s="25">
        <v>44.274999999999999</v>
      </c>
      <c r="BS289">
        <v>1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 s="18">
        <v>0</v>
      </c>
      <c r="CA289">
        <v>0</v>
      </c>
      <c r="CB289">
        <v>1</v>
      </c>
      <c r="CC289">
        <v>0</v>
      </c>
      <c r="CD289" s="18">
        <v>0</v>
      </c>
      <c r="CE289">
        <v>0</v>
      </c>
      <c r="CF289">
        <v>0</v>
      </c>
      <c r="CG289">
        <v>0</v>
      </c>
      <c r="CH289">
        <v>0</v>
      </c>
      <c r="CI289" s="18">
        <v>0</v>
      </c>
      <c r="CJ289">
        <v>1</v>
      </c>
      <c r="CK289">
        <v>1</v>
      </c>
      <c r="CL289">
        <v>0</v>
      </c>
      <c r="CM289">
        <v>0</v>
      </c>
      <c r="CN289">
        <v>0</v>
      </c>
      <c r="CO289">
        <v>1</v>
      </c>
      <c r="CP289">
        <v>1</v>
      </c>
      <c r="CQ289">
        <v>0</v>
      </c>
      <c r="CR289">
        <v>0</v>
      </c>
      <c r="CS289">
        <v>0</v>
      </c>
      <c r="CT289" s="18">
        <v>1</v>
      </c>
      <c r="CZ289" s="43" t="s">
        <v>397</v>
      </c>
    </row>
    <row r="290" spans="1:104" x14ac:dyDescent="0.25">
      <c r="A290">
        <v>289</v>
      </c>
      <c r="B290">
        <v>19</v>
      </c>
      <c r="C290" s="25" t="s">
        <v>553</v>
      </c>
      <c r="D290" s="12">
        <v>5.3</v>
      </c>
      <c r="E290" s="14">
        <v>0.8</v>
      </c>
      <c r="F290" s="7">
        <f t="shared" si="195"/>
        <v>6.6249999999999991</v>
      </c>
      <c r="G290" s="7">
        <f t="shared" si="190"/>
        <v>4.5</v>
      </c>
      <c r="H290" s="16">
        <f t="shared" si="191"/>
        <v>6.1</v>
      </c>
      <c r="I290" s="11">
        <f>IFERROR(F290/SQRT(F290^2+W290), "X")</f>
        <v>0.10982504289539416</v>
      </c>
      <c r="J290" s="39">
        <f>IFERROR(SQRT((1-I290^2)/W290), "X")</f>
        <v>1.6577364965342515E-2</v>
      </c>
      <c r="K290" s="39">
        <f t="shared" ref="K290" si="196">IFERROR(1/J290, "X")</f>
        <v>60.323217959588334</v>
      </c>
      <c r="L290" s="39">
        <f t="shared" ref="L290" si="197">IFERROR(I290-J290, "X")</f>
        <v>9.3247677930051648E-2</v>
      </c>
      <c r="M290" s="39">
        <f t="shared" ref="M290" si="198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184"/>
        <v>3595</v>
      </c>
      <c r="Y290" s="7">
        <v>7</v>
      </c>
      <c r="Z290" s="7">
        <f>BR290-Y290-6</f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1">
        <v>0</v>
      </c>
      <c r="AJ290" s="9">
        <v>1</v>
      </c>
      <c r="AK290" s="9">
        <v>0</v>
      </c>
      <c r="AL290" s="31">
        <v>0</v>
      </c>
      <c r="AM290" s="21">
        <v>2001</v>
      </c>
      <c r="AN290" s="23"/>
      <c r="AO290" s="39">
        <v>0.01</v>
      </c>
      <c r="AP290" s="39">
        <v>0.41725000000000001</v>
      </c>
      <c r="AQ290" s="39">
        <v>0.48</v>
      </c>
      <c r="AR290" s="59">
        <v>9.2749999999999999E-2</v>
      </c>
      <c r="AS290" s="39" t="s">
        <v>431</v>
      </c>
      <c r="AT290" s="59" t="s">
        <v>431</v>
      </c>
      <c r="AU290" s="57">
        <v>1</v>
      </c>
      <c r="AV290" s="18">
        <v>0</v>
      </c>
      <c r="AW290">
        <v>0.48</v>
      </c>
      <c r="AX290" s="54">
        <v>0.52</v>
      </c>
      <c r="AY290" t="s">
        <v>431</v>
      </c>
      <c r="AZ290" s="54" t="s">
        <v>431</v>
      </c>
      <c r="BB290" s="18"/>
      <c r="BC290">
        <v>0</v>
      </c>
      <c r="BD290" s="18">
        <v>1</v>
      </c>
      <c r="BE290" s="18" t="s">
        <v>62</v>
      </c>
      <c r="BL290" s="18"/>
      <c r="BO290" s="18"/>
      <c r="BR290" s="25">
        <v>44.274999999999999</v>
      </c>
      <c r="BS290">
        <v>1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 s="18">
        <v>0</v>
      </c>
      <c r="CA290">
        <v>0</v>
      </c>
      <c r="CB290">
        <v>1</v>
      </c>
      <c r="CC290">
        <v>0</v>
      </c>
      <c r="CD290" s="18">
        <v>0</v>
      </c>
      <c r="CE290">
        <v>0</v>
      </c>
      <c r="CF290">
        <v>0</v>
      </c>
      <c r="CG290">
        <v>0</v>
      </c>
      <c r="CH290">
        <v>0</v>
      </c>
      <c r="CI290" s="18">
        <v>0</v>
      </c>
      <c r="CJ290">
        <v>1</v>
      </c>
      <c r="CK290">
        <v>1</v>
      </c>
      <c r="CL290">
        <v>0</v>
      </c>
      <c r="CM290">
        <v>0</v>
      </c>
      <c r="CN290">
        <v>0</v>
      </c>
      <c r="CO290">
        <v>1</v>
      </c>
      <c r="CP290">
        <v>1</v>
      </c>
      <c r="CQ290">
        <v>0</v>
      </c>
      <c r="CR290">
        <v>0</v>
      </c>
      <c r="CS290">
        <v>0</v>
      </c>
      <c r="CT290" s="18">
        <v>1</v>
      </c>
      <c r="CZ290" s="43" t="s">
        <v>397</v>
      </c>
    </row>
    <row r="291" spans="1:104" x14ac:dyDescent="0.25">
      <c r="A291">
        <v>290</v>
      </c>
      <c r="B291">
        <v>19</v>
      </c>
      <c r="C291" s="25" t="s">
        <v>553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199">D291-E291</f>
        <v>9.6935717472031975</v>
      </c>
      <c r="H291" s="16">
        <f t="shared" ref="H291:H314" si="200">D291+E291</f>
        <v>11.184890477542151</v>
      </c>
      <c r="I291" s="11">
        <f>IFERROR(F291/SQRT(F291^2+W291), "X")</f>
        <v>0.22710998958306755</v>
      </c>
      <c r="J291" s="39">
        <f>IFERROR(SQRT((1-I291^2)/W291), "X")</f>
        <v>1.6222142113076255E-2</v>
      </c>
      <c r="K291" s="39">
        <f t="shared" ref="K291:K314" si="201">IFERROR(1/J291, "X")</f>
        <v>61.644140029689758</v>
      </c>
      <c r="L291" s="39">
        <f t="shared" ref="L291:L314" si="202">IFERROR(I291-J291, "X")</f>
        <v>0.21088784746999129</v>
      </c>
      <c r="M291" s="39">
        <f t="shared" ref="M291:M314" si="203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184"/>
        <v>3604</v>
      </c>
      <c r="Y291" s="7">
        <v>17</v>
      </c>
      <c r="Z291" s="7">
        <f>BR291-Y291-6</f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1">
        <v>0</v>
      </c>
      <c r="AJ291" s="9">
        <v>1</v>
      </c>
      <c r="AK291" s="9">
        <v>0</v>
      </c>
      <c r="AL291" s="31">
        <v>0</v>
      </c>
      <c r="AM291" s="21">
        <v>2001</v>
      </c>
      <c r="AN291" s="23"/>
      <c r="AO291" s="39">
        <v>0.01</v>
      </c>
      <c r="AP291" s="39">
        <v>0.41725000000000001</v>
      </c>
      <c r="AQ291" s="39">
        <v>0.48</v>
      </c>
      <c r="AR291" s="59">
        <v>9.2749999999999999E-2</v>
      </c>
      <c r="AS291" s="39" t="s">
        <v>431</v>
      </c>
      <c r="AT291" s="59" t="s">
        <v>431</v>
      </c>
      <c r="AU291" s="57">
        <v>1</v>
      </c>
      <c r="AV291" s="18">
        <v>0</v>
      </c>
      <c r="AW291">
        <v>0.48</v>
      </c>
      <c r="AX291" s="54">
        <v>0.52</v>
      </c>
      <c r="AY291" t="s">
        <v>431</v>
      </c>
      <c r="AZ291" s="54" t="s">
        <v>431</v>
      </c>
      <c r="BB291" s="18"/>
      <c r="BC291">
        <v>0</v>
      </c>
      <c r="BD291" s="18">
        <v>1</v>
      </c>
      <c r="BE291" s="18" t="s">
        <v>62</v>
      </c>
      <c r="BL291" s="18"/>
      <c r="BO291" s="18"/>
      <c r="BR291" s="25">
        <v>44.274999999999999</v>
      </c>
      <c r="BS291">
        <v>1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 s="18">
        <v>0</v>
      </c>
      <c r="CA291">
        <v>0</v>
      </c>
      <c r="CB291">
        <v>1</v>
      </c>
      <c r="CC291">
        <v>0</v>
      </c>
      <c r="CD291" s="18">
        <v>0</v>
      </c>
      <c r="CE291">
        <v>1</v>
      </c>
      <c r="CF291">
        <v>0</v>
      </c>
      <c r="CG291">
        <v>0</v>
      </c>
      <c r="CH291">
        <v>0</v>
      </c>
      <c r="CI291" s="18">
        <v>1</v>
      </c>
      <c r="CJ291">
        <v>1</v>
      </c>
      <c r="CK291">
        <v>1</v>
      </c>
      <c r="CL291">
        <v>0</v>
      </c>
      <c r="CM291">
        <v>0</v>
      </c>
      <c r="CN291">
        <v>0</v>
      </c>
      <c r="CO291">
        <v>1</v>
      </c>
      <c r="CP291">
        <v>1</v>
      </c>
      <c r="CQ291">
        <v>0</v>
      </c>
      <c r="CR291">
        <v>0</v>
      </c>
      <c r="CS291">
        <v>0</v>
      </c>
      <c r="CT291" s="18">
        <v>1</v>
      </c>
      <c r="CZ291" s="43" t="s">
        <v>397</v>
      </c>
    </row>
    <row r="292" spans="1:104" x14ac:dyDescent="0.25">
      <c r="A292">
        <v>291</v>
      </c>
      <c r="B292">
        <v>19</v>
      </c>
      <c r="C292" s="25" t="s">
        <v>553</v>
      </c>
      <c r="D292" s="12">
        <v>7.7481666176751602</v>
      </c>
      <c r="E292" s="14">
        <v>1.0751044589118646</v>
      </c>
      <c r="F292" s="7">
        <v>7.206896551724137</v>
      </c>
      <c r="G292" s="7">
        <f t="shared" si="199"/>
        <v>6.6730621587632957</v>
      </c>
      <c r="H292" s="16">
        <f t="shared" si="200"/>
        <v>8.8232710765870248</v>
      </c>
      <c r="I292" s="11">
        <f>IFERROR(F292/SQRT(F292^2+W292), "X")</f>
        <v>0.11919246365301839</v>
      </c>
      <c r="J292" s="39">
        <f>IFERROR(SQRT((1-I292^2)/W292), "X")</f>
        <v>1.6538667205442746E-2</v>
      </c>
      <c r="K292" s="39">
        <f t="shared" si="201"/>
        <v>60.464364363708086</v>
      </c>
      <c r="L292" s="39">
        <f t="shared" si="202"/>
        <v>0.10265379644757563</v>
      </c>
      <c r="M292" s="39">
        <f t="shared" si="203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184"/>
        <v>3604</v>
      </c>
      <c r="Y292" s="7">
        <v>12</v>
      </c>
      <c r="Z292" s="7">
        <f>BR292-Y292-6</f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1">
        <v>0</v>
      </c>
      <c r="AJ292" s="9">
        <v>1</v>
      </c>
      <c r="AK292" s="9">
        <v>0</v>
      </c>
      <c r="AL292" s="31">
        <v>0</v>
      </c>
      <c r="AM292" s="21">
        <v>2001</v>
      </c>
      <c r="AN292" s="23"/>
      <c r="AO292" s="39">
        <v>0.01</v>
      </c>
      <c r="AP292" s="39">
        <v>0.41725000000000001</v>
      </c>
      <c r="AQ292" s="39">
        <v>0.48</v>
      </c>
      <c r="AR292" s="59">
        <v>9.2749999999999999E-2</v>
      </c>
      <c r="AS292" s="39" t="s">
        <v>431</v>
      </c>
      <c r="AT292" s="59" t="s">
        <v>431</v>
      </c>
      <c r="AU292" s="57">
        <v>1</v>
      </c>
      <c r="AV292" s="18">
        <v>0</v>
      </c>
      <c r="AW292">
        <v>0.48</v>
      </c>
      <c r="AX292" s="54">
        <v>0.52</v>
      </c>
      <c r="AY292" t="s">
        <v>431</v>
      </c>
      <c r="AZ292" s="54" t="s">
        <v>431</v>
      </c>
      <c r="BB292" s="18"/>
      <c r="BC292">
        <v>0</v>
      </c>
      <c r="BD292" s="18">
        <v>1</v>
      </c>
      <c r="BE292" s="18" t="s">
        <v>62</v>
      </c>
      <c r="BL292" s="18"/>
      <c r="BO292" s="18"/>
      <c r="BR292" s="25">
        <v>44.274999999999999</v>
      </c>
      <c r="BS292">
        <v>1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 s="18">
        <v>0</v>
      </c>
      <c r="CA292">
        <v>0</v>
      </c>
      <c r="CB292">
        <v>1</v>
      </c>
      <c r="CC292">
        <v>0</v>
      </c>
      <c r="CD292" s="18">
        <v>0</v>
      </c>
      <c r="CE292">
        <v>1</v>
      </c>
      <c r="CF292">
        <v>0</v>
      </c>
      <c r="CG292">
        <v>0</v>
      </c>
      <c r="CH292">
        <v>0</v>
      </c>
      <c r="CI292" s="18">
        <v>1</v>
      </c>
      <c r="CJ292">
        <v>1</v>
      </c>
      <c r="CK292">
        <v>1</v>
      </c>
      <c r="CL292">
        <v>0</v>
      </c>
      <c r="CM292">
        <v>0</v>
      </c>
      <c r="CN292">
        <v>0</v>
      </c>
      <c r="CO292">
        <v>1</v>
      </c>
      <c r="CP292">
        <v>1</v>
      </c>
      <c r="CQ292">
        <v>0</v>
      </c>
      <c r="CR292">
        <v>0</v>
      </c>
      <c r="CS292">
        <v>0</v>
      </c>
      <c r="CT292" s="18">
        <v>1</v>
      </c>
      <c r="CZ292" s="43" t="s">
        <v>397</v>
      </c>
    </row>
    <row r="293" spans="1:104" x14ac:dyDescent="0.25">
      <c r="A293">
        <v>292</v>
      </c>
      <c r="B293">
        <v>19</v>
      </c>
      <c r="C293" s="25" t="s">
        <v>553</v>
      </c>
      <c r="D293" s="12">
        <v>8.7881497402592608</v>
      </c>
      <c r="E293" s="14">
        <v>2.4035965101563792</v>
      </c>
      <c r="F293" s="7">
        <v>3.65625</v>
      </c>
      <c r="G293" s="7">
        <f t="shared" si="199"/>
        <v>6.3845532301028811</v>
      </c>
      <c r="H293" s="16">
        <f t="shared" si="200"/>
        <v>11.19174625041564</v>
      </c>
      <c r="I293" s="11">
        <f>IFERROR(F293/SQRT(F293^2+W293), "X")</f>
        <v>6.0791033576574907E-2</v>
      </c>
      <c r="J293" s="39">
        <f>IFERROR(SQRT((1-I293^2)/W293), "X")</f>
        <v>1.6626607473935018E-2</v>
      </c>
      <c r="K293" s="39">
        <f t="shared" si="201"/>
        <v>60.144560552576159</v>
      </c>
      <c r="L293" s="39">
        <f t="shared" si="202"/>
        <v>4.4164426102639889E-2</v>
      </c>
      <c r="M293" s="39">
        <f t="shared" si="203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184"/>
        <v>3604</v>
      </c>
      <c r="Y293" s="7">
        <v>9</v>
      </c>
      <c r="Z293" s="7">
        <f>BR293-Y293-6</f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1">
        <v>0</v>
      </c>
      <c r="AJ293" s="9">
        <v>1</v>
      </c>
      <c r="AK293" s="9">
        <v>0</v>
      </c>
      <c r="AL293" s="31">
        <v>0</v>
      </c>
      <c r="AM293" s="21">
        <v>2001</v>
      </c>
      <c r="AN293" s="23"/>
      <c r="AO293" s="39">
        <v>0.01</v>
      </c>
      <c r="AP293" s="39">
        <v>0.41725000000000001</v>
      </c>
      <c r="AQ293" s="39">
        <v>0.48</v>
      </c>
      <c r="AR293" s="59">
        <v>9.2749999999999999E-2</v>
      </c>
      <c r="AS293" s="39" t="s">
        <v>431</v>
      </c>
      <c r="AT293" s="59" t="s">
        <v>431</v>
      </c>
      <c r="AU293" s="57">
        <v>1</v>
      </c>
      <c r="AV293" s="18">
        <v>0</v>
      </c>
      <c r="AW293">
        <v>0.48</v>
      </c>
      <c r="AX293" s="54">
        <v>0.52</v>
      </c>
      <c r="AY293" t="s">
        <v>431</v>
      </c>
      <c r="AZ293" s="54" t="s">
        <v>431</v>
      </c>
      <c r="BB293" s="18"/>
      <c r="BC293">
        <v>0</v>
      </c>
      <c r="BD293" s="18">
        <v>1</v>
      </c>
      <c r="BE293" s="18" t="s">
        <v>62</v>
      </c>
      <c r="BL293" s="18"/>
      <c r="BO293" s="18"/>
      <c r="BR293" s="25">
        <v>44.274999999999999</v>
      </c>
      <c r="BS293">
        <v>1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 s="18">
        <v>0</v>
      </c>
      <c r="CA293">
        <v>0</v>
      </c>
      <c r="CB293">
        <v>1</v>
      </c>
      <c r="CC293">
        <v>0</v>
      </c>
      <c r="CD293" s="18">
        <v>0</v>
      </c>
      <c r="CE293">
        <v>1</v>
      </c>
      <c r="CF293">
        <v>0</v>
      </c>
      <c r="CG293">
        <v>0</v>
      </c>
      <c r="CH293">
        <v>0</v>
      </c>
      <c r="CI293" s="18">
        <v>1</v>
      </c>
      <c r="CJ293">
        <v>1</v>
      </c>
      <c r="CK293">
        <v>1</v>
      </c>
      <c r="CL293">
        <v>0</v>
      </c>
      <c r="CM293">
        <v>0</v>
      </c>
      <c r="CN293">
        <v>0</v>
      </c>
      <c r="CO293">
        <v>1</v>
      </c>
      <c r="CP293">
        <v>1</v>
      </c>
      <c r="CQ293">
        <v>0</v>
      </c>
      <c r="CR293">
        <v>0</v>
      </c>
      <c r="CS293">
        <v>0</v>
      </c>
      <c r="CT293" s="18">
        <v>1</v>
      </c>
      <c r="CZ293" s="43" t="s">
        <v>397</v>
      </c>
    </row>
    <row r="294" spans="1:104" x14ac:dyDescent="0.25">
      <c r="A294">
        <v>293</v>
      </c>
      <c r="B294">
        <v>19</v>
      </c>
      <c r="C294" s="25" t="s">
        <v>553</v>
      </c>
      <c r="D294" s="12">
        <v>9.2164607148686351</v>
      </c>
      <c r="E294" s="14">
        <v>4.3042573787117373</v>
      </c>
      <c r="F294" s="7">
        <v>2.1412429378531073</v>
      </c>
      <c r="G294" s="7">
        <f t="shared" si="199"/>
        <v>4.9122033361568977</v>
      </c>
      <c r="H294" s="16">
        <f t="shared" si="200"/>
        <v>13.520718093580372</v>
      </c>
      <c r="I294" s="11">
        <f>IFERROR(F294/SQRT(F294^2+W294), "X")</f>
        <v>3.5644906394878523E-2</v>
      </c>
      <c r="J294" s="39">
        <f>IFERROR(SQRT((1-I294^2)/W294), "X")</f>
        <v>1.6646829635602899E-2</v>
      </c>
      <c r="K294" s="39">
        <f t="shared" si="201"/>
        <v>60.071498410801333</v>
      </c>
      <c r="L294" s="39">
        <f t="shared" si="202"/>
        <v>1.8998076759275624E-2</v>
      </c>
      <c r="M294" s="39">
        <f t="shared" si="203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184"/>
        <v>3604</v>
      </c>
      <c r="Y294" s="7">
        <v>17</v>
      </c>
      <c r="Z294" s="7">
        <f>BR294-Y294-6</f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1">
        <v>0</v>
      </c>
      <c r="AJ294" s="9">
        <v>1</v>
      </c>
      <c r="AK294" s="9">
        <v>0</v>
      </c>
      <c r="AL294" s="31">
        <v>0</v>
      </c>
      <c r="AM294" s="21">
        <v>2001</v>
      </c>
      <c r="AN294" s="23"/>
      <c r="AO294" s="39">
        <v>0.01</v>
      </c>
      <c r="AP294" s="39">
        <v>0.41725000000000001</v>
      </c>
      <c r="AQ294" s="39">
        <v>0.48</v>
      </c>
      <c r="AR294" s="59">
        <v>9.2749999999999999E-2</v>
      </c>
      <c r="AS294" s="39" t="s">
        <v>431</v>
      </c>
      <c r="AT294" s="59" t="s">
        <v>431</v>
      </c>
      <c r="AU294" s="57">
        <v>1</v>
      </c>
      <c r="AV294" s="18">
        <v>0</v>
      </c>
      <c r="AW294">
        <v>0.48</v>
      </c>
      <c r="AX294" s="54">
        <v>0.52</v>
      </c>
      <c r="AY294" t="s">
        <v>431</v>
      </c>
      <c r="AZ294" s="54" t="s">
        <v>431</v>
      </c>
      <c r="BB294" s="18"/>
      <c r="BC294">
        <v>0</v>
      </c>
      <c r="BD294" s="18">
        <v>1</v>
      </c>
      <c r="BE294" s="18" t="s">
        <v>62</v>
      </c>
      <c r="BL294" s="18"/>
      <c r="BO294" s="18"/>
      <c r="BR294" s="25">
        <v>44.274999999999999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 s="18">
        <v>1</v>
      </c>
      <c r="CA294">
        <v>0</v>
      </c>
      <c r="CB294">
        <v>1</v>
      </c>
      <c r="CC294">
        <v>0</v>
      </c>
      <c r="CD294" s="18">
        <v>0</v>
      </c>
      <c r="CE294">
        <v>1</v>
      </c>
      <c r="CF294">
        <v>0</v>
      </c>
      <c r="CG294">
        <v>0</v>
      </c>
      <c r="CH294">
        <v>0</v>
      </c>
      <c r="CI294" s="18">
        <v>1</v>
      </c>
      <c r="CJ294">
        <v>1</v>
      </c>
      <c r="CK294">
        <v>1</v>
      </c>
      <c r="CL294">
        <v>0</v>
      </c>
      <c r="CM294">
        <v>0</v>
      </c>
      <c r="CN294">
        <v>0</v>
      </c>
      <c r="CO294">
        <v>1</v>
      </c>
      <c r="CP294">
        <v>1</v>
      </c>
      <c r="CQ294">
        <v>0</v>
      </c>
      <c r="CR294">
        <v>0</v>
      </c>
      <c r="CS294">
        <v>0</v>
      </c>
      <c r="CT294" s="18">
        <v>1</v>
      </c>
      <c r="CZ294" s="43" t="s">
        <v>397</v>
      </c>
    </row>
    <row r="295" spans="1:104" x14ac:dyDescent="0.25">
      <c r="A295">
        <v>294</v>
      </c>
      <c r="B295">
        <v>19</v>
      </c>
      <c r="C295" s="25" t="s">
        <v>553</v>
      </c>
      <c r="D295" s="12">
        <v>11.125243470779484</v>
      </c>
      <c r="E295" s="14">
        <v>4.6741474304316579</v>
      </c>
      <c r="F295" s="7">
        <v>2.3801652892561984</v>
      </c>
      <c r="G295" s="7">
        <f t="shared" si="199"/>
        <v>6.4510960403478261</v>
      </c>
      <c r="H295" s="16">
        <f t="shared" si="200"/>
        <v>15.799390901211142</v>
      </c>
      <c r="I295" s="11">
        <f>IFERROR(F295/SQRT(F295^2+W295), "X")</f>
        <v>3.9616276756962054E-2</v>
      </c>
      <c r="J295" s="39">
        <f>IFERROR(SQRT((1-I295^2)/W295), "X")</f>
        <v>1.6644338498584751E-2</v>
      </c>
      <c r="K295" s="39">
        <f t="shared" si="201"/>
        <v>60.080489235725942</v>
      </c>
      <c r="L295" s="39">
        <f t="shared" si="202"/>
        <v>2.2971938258377303E-2</v>
      </c>
      <c r="M295" s="39">
        <f t="shared" si="203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184"/>
        <v>3604</v>
      </c>
      <c r="Y295" s="7">
        <v>12</v>
      </c>
      <c r="Z295" s="7">
        <f>BR295-Y295-6</f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1">
        <v>0</v>
      </c>
      <c r="AJ295" s="9">
        <v>1</v>
      </c>
      <c r="AK295" s="9">
        <v>0</v>
      </c>
      <c r="AL295" s="31">
        <v>0</v>
      </c>
      <c r="AM295" s="21">
        <v>2001</v>
      </c>
      <c r="AN295" s="23"/>
      <c r="AO295" s="39">
        <v>0.01</v>
      </c>
      <c r="AP295" s="39">
        <v>0.41725000000000001</v>
      </c>
      <c r="AQ295" s="39">
        <v>0.48</v>
      </c>
      <c r="AR295" s="59">
        <v>9.2749999999999999E-2</v>
      </c>
      <c r="AS295" s="39" t="s">
        <v>431</v>
      </c>
      <c r="AT295" s="59" t="s">
        <v>431</v>
      </c>
      <c r="AU295" s="57">
        <v>1</v>
      </c>
      <c r="AV295" s="18">
        <v>0</v>
      </c>
      <c r="AW295">
        <v>0.48</v>
      </c>
      <c r="AX295" s="54">
        <v>0.52</v>
      </c>
      <c r="AY295" t="s">
        <v>431</v>
      </c>
      <c r="AZ295" s="54" t="s">
        <v>431</v>
      </c>
      <c r="BB295" s="18"/>
      <c r="BC295">
        <v>0</v>
      </c>
      <c r="BD295" s="18">
        <v>1</v>
      </c>
      <c r="BE295" s="18" t="s">
        <v>62</v>
      </c>
      <c r="BL295" s="18"/>
      <c r="BO295" s="18"/>
      <c r="BR295" s="25">
        <v>44.274999999999999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 s="18">
        <v>1</v>
      </c>
      <c r="CA295">
        <v>0</v>
      </c>
      <c r="CB295">
        <v>1</v>
      </c>
      <c r="CC295">
        <v>0</v>
      </c>
      <c r="CD295" s="18">
        <v>0</v>
      </c>
      <c r="CE295">
        <v>1</v>
      </c>
      <c r="CF295">
        <v>0</v>
      </c>
      <c r="CG295">
        <v>0</v>
      </c>
      <c r="CH295">
        <v>0</v>
      </c>
      <c r="CI295" s="18">
        <v>1</v>
      </c>
      <c r="CJ295">
        <v>1</v>
      </c>
      <c r="CK295">
        <v>1</v>
      </c>
      <c r="CL295">
        <v>0</v>
      </c>
      <c r="CM295">
        <v>0</v>
      </c>
      <c r="CN295">
        <v>0</v>
      </c>
      <c r="CO295">
        <v>1</v>
      </c>
      <c r="CP295">
        <v>1</v>
      </c>
      <c r="CQ295">
        <v>0</v>
      </c>
      <c r="CR295">
        <v>0</v>
      </c>
      <c r="CS295">
        <v>0</v>
      </c>
      <c r="CT295" s="18">
        <v>1</v>
      </c>
      <c r="CZ295" s="43" t="s">
        <v>397</v>
      </c>
    </row>
    <row r="296" spans="1:104" x14ac:dyDescent="0.25">
      <c r="A296">
        <v>295</v>
      </c>
      <c r="B296">
        <v>19</v>
      </c>
      <c r="C296" s="25" t="s">
        <v>553</v>
      </c>
      <c r="D296" s="12">
        <v>7.0556838988300159</v>
      </c>
      <c r="E296" s="14">
        <v>3.1971067666573503</v>
      </c>
      <c r="F296" s="7">
        <v>2.2068965517241383</v>
      </c>
      <c r="G296" s="7">
        <f t="shared" si="199"/>
        <v>3.8585771321726656</v>
      </c>
      <c r="H296" s="16">
        <f t="shared" si="200"/>
        <v>10.252790665487366</v>
      </c>
      <c r="I296" s="11">
        <f>IFERROR(F296/SQRT(F296^2+W296), "X")</f>
        <v>3.6736377862039815E-2</v>
      </c>
      <c r="J296" s="39">
        <f>IFERROR(SQRT((1-I296^2)/W296), "X")</f>
        <v>1.6646171218736787E-2</v>
      </c>
      <c r="K296" s="39">
        <f t="shared" si="201"/>
        <v>60.073874457953949</v>
      </c>
      <c r="L296" s="39">
        <f t="shared" si="202"/>
        <v>2.0090206643303028E-2</v>
      </c>
      <c r="M296" s="39">
        <f t="shared" si="203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184"/>
        <v>3604</v>
      </c>
      <c r="Y296" s="7">
        <v>9</v>
      </c>
      <c r="Z296" s="7">
        <f>BR296-Y296-6</f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1">
        <v>0</v>
      </c>
      <c r="AJ296" s="9">
        <v>1</v>
      </c>
      <c r="AK296" s="9">
        <v>0</v>
      </c>
      <c r="AL296" s="31">
        <v>0</v>
      </c>
      <c r="AM296" s="21">
        <v>2001</v>
      </c>
      <c r="AN296" s="23"/>
      <c r="AO296" s="39">
        <v>0.01</v>
      </c>
      <c r="AP296" s="39">
        <v>0.41725000000000001</v>
      </c>
      <c r="AQ296" s="39">
        <v>0.48</v>
      </c>
      <c r="AR296" s="59">
        <v>9.2749999999999999E-2</v>
      </c>
      <c r="AS296" s="39" t="s">
        <v>431</v>
      </c>
      <c r="AT296" s="59" t="s">
        <v>431</v>
      </c>
      <c r="AU296" s="57">
        <v>1</v>
      </c>
      <c r="AV296" s="18">
        <v>0</v>
      </c>
      <c r="AW296">
        <v>0.48</v>
      </c>
      <c r="AX296" s="54">
        <v>0.52</v>
      </c>
      <c r="AY296" t="s">
        <v>431</v>
      </c>
      <c r="AZ296" s="54" t="s">
        <v>431</v>
      </c>
      <c r="BB296" s="18"/>
      <c r="BC296">
        <v>0</v>
      </c>
      <c r="BD296" s="18">
        <v>1</v>
      </c>
      <c r="BE296" s="18" t="s">
        <v>62</v>
      </c>
      <c r="BL296" s="18"/>
      <c r="BO296" s="18"/>
      <c r="BR296" s="25">
        <v>44.274999999999999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 s="18">
        <v>1</v>
      </c>
      <c r="CA296">
        <v>0</v>
      </c>
      <c r="CB296">
        <v>1</v>
      </c>
      <c r="CC296">
        <v>0</v>
      </c>
      <c r="CD296" s="18">
        <v>0</v>
      </c>
      <c r="CE296">
        <v>1</v>
      </c>
      <c r="CF296">
        <v>0</v>
      </c>
      <c r="CG296">
        <v>0</v>
      </c>
      <c r="CH296">
        <v>0</v>
      </c>
      <c r="CI296" s="18">
        <v>1</v>
      </c>
      <c r="CJ296">
        <v>1</v>
      </c>
      <c r="CK296">
        <v>1</v>
      </c>
      <c r="CL296">
        <v>0</v>
      </c>
      <c r="CM296">
        <v>0</v>
      </c>
      <c r="CN296">
        <v>0</v>
      </c>
      <c r="CO296">
        <v>1</v>
      </c>
      <c r="CP296">
        <v>1</v>
      </c>
      <c r="CQ296">
        <v>0</v>
      </c>
      <c r="CR296">
        <v>0</v>
      </c>
      <c r="CS296">
        <v>0</v>
      </c>
      <c r="CT296" s="18">
        <v>1</v>
      </c>
      <c r="CZ296" s="43" t="s">
        <v>397</v>
      </c>
    </row>
    <row r="297" spans="1:104" x14ac:dyDescent="0.25">
      <c r="A297">
        <v>296</v>
      </c>
      <c r="B297">
        <v>19</v>
      </c>
      <c r="C297" s="25" t="s">
        <v>553</v>
      </c>
      <c r="D297" s="12">
        <v>8.7239788392070352</v>
      </c>
      <c r="E297" s="14">
        <v>4.0245979727833561</v>
      </c>
      <c r="F297" s="7">
        <v>2.1676646706586826</v>
      </c>
      <c r="G297" s="7">
        <f t="shared" si="199"/>
        <v>4.6993808664236791</v>
      </c>
      <c r="H297" s="16">
        <f t="shared" si="200"/>
        <v>12.748576811990391</v>
      </c>
      <c r="I297" s="11">
        <f>IFERROR(F297/SQRT(F297^2+W297), "X")</f>
        <v>3.6174506318020855E-2</v>
      </c>
      <c r="J297" s="39">
        <f>IFERROR(SQRT((1-I297^2)/W297), "X")</f>
        <v>1.6688239102512385E-2</v>
      </c>
      <c r="K297" s="39">
        <f t="shared" si="201"/>
        <v>59.92243962093351</v>
      </c>
      <c r="L297" s="39">
        <f t="shared" si="202"/>
        <v>1.948626721550847E-2</v>
      </c>
      <c r="M297" s="39">
        <f t="shared" si="203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184"/>
        <v>3586</v>
      </c>
      <c r="Y297" s="7">
        <v>17</v>
      </c>
      <c r="Z297" s="7">
        <f>BR297-Y297-6</f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1">
        <v>0</v>
      </c>
      <c r="AJ297" s="9">
        <v>1</v>
      </c>
      <c r="AK297" s="9">
        <v>0</v>
      </c>
      <c r="AL297" s="31">
        <v>0</v>
      </c>
      <c r="AM297" s="21">
        <v>2001</v>
      </c>
      <c r="AN297" s="23"/>
      <c r="AO297" s="39">
        <v>0.01</v>
      </c>
      <c r="AP297" s="39">
        <v>0.41725000000000001</v>
      </c>
      <c r="AQ297" s="39">
        <v>0.48</v>
      </c>
      <c r="AR297" s="59">
        <v>9.2749999999999999E-2</v>
      </c>
      <c r="AS297" s="39" t="s">
        <v>431</v>
      </c>
      <c r="AT297" s="59" t="s">
        <v>431</v>
      </c>
      <c r="AU297" s="57">
        <v>1</v>
      </c>
      <c r="AV297" s="18">
        <v>0</v>
      </c>
      <c r="AW297">
        <v>0.48</v>
      </c>
      <c r="AX297" s="54">
        <v>0.52</v>
      </c>
      <c r="AY297" t="s">
        <v>431</v>
      </c>
      <c r="AZ297" s="54" t="s">
        <v>431</v>
      </c>
      <c r="BB297" s="18"/>
      <c r="BC297">
        <v>0</v>
      </c>
      <c r="BD297" s="18">
        <v>1</v>
      </c>
      <c r="BE297" s="18" t="s">
        <v>62</v>
      </c>
      <c r="BL297" s="18"/>
      <c r="BO297" s="18"/>
      <c r="BR297" s="25">
        <v>44.274999999999999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 s="18">
        <v>1</v>
      </c>
      <c r="CA297">
        <v>0</v>
      </c>
      <c r="CB297">
        <v>1</v>
      </c>
      <c r="CC297">
        <v>0</v>
      </c>
      <c r="CD297" s="18">
        <v>0</v>
      </c>
      <c r="CE297">
        <v>1</v>
      </c>
      <c r="CF297">
        <v>0</v>
      </c>
      <c r="CG297">
        <v>0</v>
      </c>
      <c r="CH297">
        <v>0</v>
      </c>
      <c r="CI297" s="18">
        <v>1</v>
      </c>
      <c r="CJ297">
        <v>1</v>
      </c>
      <c r="CK297">
        <v>1</v>
      </c>
      <c r="CL297">
        <v>0</v>
      </c>
      <c r="CM297">
        <v>0</v>
      </c>
      <c r="CN297">
        <v>0</v>
      </c>
      <c r="CO297">
        <v>1</v>
      </c>
      <c r="CP297">
        <v>1</v>
      </c>
      <c r="CQ297">
        <v>0</v>
      </c>
      <c r="CR297">
        <v>0</v>
      </c>
      <c r="CS297">
        <v>0</v>
      </c>
      <c r="CT297" s="18">
        <v>1</v>
      </c>
      <c r="CZ297" s="43" t="s">
        <v>397</v>
      </c>
    </row>
    <row r="298" spans="1:104" x14ac:dyDescent="0.25">
      <c r="A298">
        <v>297</v>
      </c>
      <c r="B298">
        <v>19</v>
      </c>
      <c r="C298" s="25" t="s">
        <v>553</v>
      </c>
      <c r="D298" s="12">
        <v>11.706978051267185</v>
      </c>
      <c r="E298" s="14">
        <v>4.8228082337446212</v>
      </c>
      <c r="F298" s="7">
        <v>2.4274193548387095</v>
      </c>
      <c r="G298" s="7">
        <f t="shared" si="199"/>
        <v>6.8841698175225643</v>
      </c>
      <c r="H298" s="16">
        <f t="shared" si="200"/>
        <v>16.529786285011806</v>
      </c>
      <c r="I298" s="11">
        <f>IFERROR(F298/SQRT(F298^2+W298), "X")</f>
        <v>4.0502623357663262E-2</v>
      </c>
      <c r="J298" s="39">
        <f>IFERROR(SQRT((1-I298^2)/W298), "X")</f>
        <v>1.6685466100831381E-2</v>
      </c>
      <c r="K298" s="39">
        <f t="shared" si="201"/>
        <v>59.932398289441451</v>
      </c>
      <c r="L298" s="39">
        <f t="shared" si="202"/>
        <v>2.3817157256831881E-2</v>
      </c>
      <c r="M298" s="39">
        <f t="shared" si="203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184"/>
        <v>3586</v>
      </c>
      <c r="Y298" s="7">
        <v>12</v>
      </c>
      <c r="Z298" s="7">
        <f>BR298-Y298-6</f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1">
        <v>0</v>
      </c>
      <c r="AJ298" s="9">
        <v>1</v>
      </c>
      <c r="AK298" s="9">
        <v>0</v>
      </c>
      <c r="AL298" s="31">
        <v>0</v>
      </c>
      <c r="AM298" s="21">
        <v>2001</v>
      </c>
      <c r="AN298" s="23"/>
      <c r="AO298" s="39">
        <v>0.01</v>
      </c>
      <c r="AP298" s="39">
        <v>0.41725000000000001</v>
      </c>
      <c r="AQ298" s="39">
        <v>0.48</v>
      </c>
      <c r="AR298" s="59">
        <v>9.2749999999999999E-2</v>
      </c>
      <c r="AS298" s="39" t="s">
        <v>431</v>
      </c>
      <c r="AT298" s="59" t="s">
        <v>431</v>
      </c>
      <c r="AU298" s="57">
        <v>1</v>
      </c>
      <c r="AV298" s="18">
        <v>0</v>
      </c>
      <c r="AW298">
        <v>0.48</v>
      </c>
      <c r="AX298" s="54">
        <v>0.52</v>
      </c>
      <c r="AY298" t="s">
        <v>431</v>
      </c>
      <c r="AZ298" s="54" t="s">
        <v>431</v>
      </c>
      <c r="BB298" s="18"/>
      <c r="BC298">
        <v>0</v>
      </c>
      <c r="BD298" s="18">
        <v>1</v>
      </c>
      <c r="BE298" s="18" t="s">
        <v>62</v>
      </c>
      <c r="BL298" s="18"/>
      <c r="BO298" s="18"/>
      <c r="BR298" s="25">
        <v>44.274999999999999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 s="18">
        <v>1</v>
      </c>
      <c r="CA298">
        <v>0</v>
      </c>
      <c r="CB298">
        <v>1</v>
      </c>
      <c r="CC298">
        <v>0</v>
      </c>
      <c r="CD298" s="18">
        <v>0</v>
      </c>
      <c r="CE298">
        <v>1</v>
      </c>
      <c r="CF298">
        <v>0</v>
      </c>
      <c r="CG298">
        <v>0</v>
      </c>
      <c r="CH298">
        <v>0</v>
      </c>
      <c r="CI298" s="18">
        <v>1</v>
      </c>
      <c r="CJ298">
        <v>1</v>
      </c>
      <c r="CK298">
        <v>1</v>
      </c>
      <c r="CL298">
        <v>0</v>
      </c>
      <c r="CM298">
        <v>0</v>
      </c>
      <c r="CN298">
        <v>0</v>
      </c>
      <c r="CO298">
        <v>1</v>
      </c>
      <c r="CP298">
        <v>1</v>
      </c>
      <c r="CQ298">
        <v>0</v>
      </c>
      <c r="CR298">
        <v>0</v>
      </c>
      <c r="CS298">
        <v>0</v>
      </c>
      <c r="CT298" s="18">
        <v>1</v>
      </c>
      <c r="CZ298" s="43" t="s">
        <v>397</v>
      </c>
    </row>
    <row r="299" spans="1:104" x14ac:dyDescent="0.25">
      <c r="A299">
        <v>298</v>
      </c>
      <c r="B299">
        <v>19</v>
      </c>
      <c r="C299" s="25" t="s">
        <v>553</v>
      </c>
      <c r="D299" s="12">
        <v>6.9749865885750495</v>
      </c>
      <c r="E299" s="14">
        <v>3.2672305599114702</v>
      </c>
      <c r="F299" s="7">
        <v>2.1348314606741576</v>
      </c>
      <c r="G299" s="7">
        <f t="shared" si="199"/>
        <v>3.7077560286635793</v>
      </c>
      <c r="H299" s="16">
        <f t="shared" si="200"/>
        <v>10.242217148486519</v>
      </c>
      <c r="I299" s="11">
        <f>IFERROR(F299/SQRT(F299^2+W299), "X")</f>
        <v>3.5627278687847777E-2</v>
      </c>
      <c r="J299" s="39">
        <f>IFERROR(SQRT((1-I299^2)/W299), "X")</f>
        <v>1.6688567385360273E-2</v>
      </c>
      <c r="K299" s="39">
        <f t="shared" si="201"/>
        <v>59.92126087930297</v>
      </c>
      <c r="L299" s="39">
        <f t="shared" si="202"/>
        <v>1.8938711302487504E-2</v>
      </c>
      <c r="M299" s="39">
        <f t="shared" si="203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184"/>
        <v>3586</v>
      </c>
      <c r="Y299" s="7">
        <v>9</v>
      </c>
      <c r="Z299" s="7">
        <f>BR299-Y299-6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1">
        <v>0</v>
      </c>
      <c r="AJ299" s="9">
        <v>1</v>
      </c>
      <c r="AK299" s="9">
        <v>0</v>
      </c>
      <c r="AL299" s="31">
        <v>0</v>
      </c>
      <c r="AM299" s="21">
        <v>2001</v>
      </c>
      <c r="AN299" s="23"/>
      <c r="AO299" s="39">
        <v>0.01</v>
      </c>
      <c r="AP299" s="39">
        <v>0.41725000000000001</v>
      </c>
      <c r="AQ299" s="39">
        <v>0.48</v>
      </c>
      <c r="AR299" s="59">
        <v>9.2749999999999999E-2</v>
      </c>
      <c r="AS299" s="39" t="s">
        <v>431</v>
      </c>
      <c r="AT299" s="59" t="s">
        <v>431</v>
      </c>
      <c r="AU299" s="57">
        <v>1</v>
      </c>
      <c r="AV299" s="18">
        <v>0</v>
      </c>
      <c r="AW299">
        <v>0.48</v>
      </c>
      <c r="AX299" s="54">
        <v>0.52</v>
      </c>
      <c r="AY299" t="s">
        <v>431</v>
      </c>
      <c r="AZ299" s="54" t="s">
        <v>431</v>
      </c>
      <c r="BB299" s="18"/>
      <c r="BC299">
        <v>0</v>
      </c>
      <c r="BD299" s="18">
        <v>1</v>
      </c>
      <c r="BE299" s="18" t="s">
        <v>62</v>
      </c>
      <c r="BL299" s="18"/>
      <c r="BO299" s="18"/>
      <c r="BR299" s="25">
        <v>44.274999999999999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 s="18">
        <v>1</v>
      </c>
      <c r="CA299">
        <v>0</v>
      </c>
      <c r="CB299">
        <v>1</v>
      </c>
      <c r="CC299">
        <v>0</v>
      </c>
      <c r="CD299" s="18">
        <v>0</v>
      </c>
      <c r="CE299">
        <v>1</v>
      </c>
      <c r="CF299">
        <v>0</v>
      </c>
      <c r="CG299">
        <v>0</v>
      </c>
      <c r="CH299">
        <v>0</v>
      </c>
      <c r="CI299" s="18">
        <v>1</v>
      </c>
      <c r="CJ299">
        <v>1</v>
      </c>
      <c r="CK299">
        <v>1</v>
      </c>
      <c r="CL299">
        <v>0</v>
      </c>
      <c r="CM299">
        <v>0</v>
      </c>
      <c r="CN299">
        <v>0</v>
      </c>
      <c r="CO299">
        <v>1</v>
      </c>
      <c r="CP299">
        <v>1</v>
      </c>
      <c r="CQ299">
        <v>0</v>
      </c>
      <c r="CR299">
        <v>0</v>
      </c>
      <c r="CS299">
        <v>0</v>
      </c>
      <c r="CT299" s="18">
        <v>1</v>
      </c>
      <c r="CZ299" s="43" t="s">
        <v>397</v>
      </c>
    </row>
    <row r="300" spans="1:104" x14ac:dyDescent="0.25">
      <c r="A300">
        <v>299</v>
      </c>
      <c r="B300">
        <v>19</v>
      </c>
      <c r="C300" s="25" t="s">
        <v>553</v>
      </c>
      <c r="D300" s="12">
        <v>9.0416867966555046</v>
      </c>
      <c r="E300" s="14">
        <v>4.2905591501555609</v>
      </c>
      <c r="F300" s="7">
        <v>2.1073446327683616</v>
      </c>
      <c r="G300" s="7">
        <f t="shared" si="199"/>
        <v>4.7511276464999437</v>
      </c>
      <c r="H300" s="16">
        <f t="shared" si="200"/>
        <v>13.332245946811065</v>
      </c>
      <c r="I300" s="11">
        <f>IFERROR(F300/SQRT(F300^2+W300), "X")</f>
        <v>3.5183836008184796E-2</v>
      </c>
      <c r="J300" s="39">
        <f>IFERROR(SQRT((1-I300^2)/W300), "X")</f>
        <v>1.6695814942221738E-2</v>
      </c>
      <c r="K300" s="39">
        <f t="shared" si="201"/>
        <v>59.895249405952534</v>
      </c>
      <c r="L300" s="39">
        <f t="shared" si="202"/>
        <v>1.8488021065963058E-2</v>
      </c>
      <c r="M300" s="39">
        <f t="shared" si="203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184"/>
        <v>3583</v>
      </c>
      <c r="Y300" s="7">
        <v>17</v>
      </c>
      <c r="Z300" s="7">
        <f>BR300-Y300-6</f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1">
        <v>0</v>
      </c>
      <c r="AJ300" s="9">
        <v>1</v>
      </c>
      <c r="AK300" s="9">
        <v>0</v>
      </c>
      <c r="AL300" s="31">
        <v>0</v>
      </c>
      <c r="AM300" s="21">
        <v>2001</v>
      </c>
      <c r="AN300" s="23"/>
      <c r="AO300" s="39">
        <v>0.01</v>
      </c>
      <c r="AP300" s="39">
        <v>0.41725000000000001</v>
      </c>
      <c r="AQ300" s="39">
        <v>0.48</v>
      </c>
      <c r="AR300" s="59">
        <v>9.2749999999999999E-2</v>
      </c>
      <c r="AS300" s="39" t="s">
        <v>431</v>
      </c>
      <c r="AT300" s="59" t="s">
        <v>431</v>
      </c>
      <c r="AU300" s="57">
        <v>1</v>
      </c>
      <c r="AV300" s="18">
        <v>0</v>
      </c>
      <c r="AW300">
        <v>0.48</v>
      </c>
      <c r="AX300" s="54">
        <v>0.52</v>
      </c>
      <c r="AY300" t="s">
        <v>431</v>
      </c>
      <c r="AZ300" s="54" t="s">
        <v>431</v>
      </c>
      <c r="BB300" s="18"/>
      <c r="BC300">
        <v>0</v>
      </c>
      <c r="BD300" s="18">
        <v>1</v>
      </c>
      <c r="BE300" s="18" t="s">
        <v>62</v>
      </c>
      <c r="BL300" s="18"/>
      <c r="BO300" s="18"/>
      <c r="BR300" s="25">
        <v>44.274999999999999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 s="18">
        <v>1</v>
      </c>
      <c r="CA300">
        <v>0</v>
      </c>
      <c r="CB300">
        <v>1</v>
      </c>
      <c r="CC300">
        <v>0</v>
      </c>
      <c r="CD300" s="18">
        <v>0</v>
      </c>
      <c r="CE300">
        <v>1</v>
      </c>
      <c r="CF300">
        <v>0</v>
      </c>
      <c r="CG300">
        <v>0</v>
      </c>
      <c r="CH300">
        <v>0</v>
      </c>
      <c r="CI300" s="18">
        <v>1</v>
      </c>
      <c r="CJ300">
        <v>1</v>
      </c>
      <c r="CK300">
        <v>1</v>
      </c>
      <c r="CL300">
        <v>0</v>
      </c>
      <c r="CM300">
        <v>0</v>
      </c>
      <c r="CN300">
        <v>0</v>
      </c>
      <c r="CO300">
        <v>1</v>
      </c>
      <c r="CP300">
        <v>1</v>
      </c>
      <c r="CQ300">
        <v>0</v>
      </c>
      <c r="CR300">
        <v>0</v>
      </c>
      <c r="CS300">
        <v>0</v>
      </c>
      <c r="CT300" s="18">
        <v>1</v>
      </c>
      <c r="CZ300" s="43" t="s">
        <v>397</v>
      </c>
    </row>
    <row r="301" spans="1:104" x14ac:dyDescent="0.25">
      <c r="A301">
        <v>300</v>
      </c>
      <c r="B301">
        <v>19</v>
      </c>
      <c r="C301" s="25" t="s">
        <v>553</v>
      </c>
      <c r="D301" s="12">
        <v>11.080807115855862</v>
      </c>
      <c r="E301" s="14">
        <v>4.7103082513394252</v>
      </c>
      <c r="F301" s="7">
        <v>2.3524590163934427</v>
      </c>
      <c r="G301" s="7">
        <f t="shared" si="199"/>
        <v>6.3704988645164367</v>
      </c>
      <c r="H301" s="16">
        <f t="shared" si="200"/>
        <v>15.791115367195287</v>
      </c>
      <c r="I301" s="11">
        <f>IFERROR(F301/SQRT(F301^2+W301), "X")</f>
        <v>3.9270237655435782E-2</v>
      </c>
      <c r="J301" s="39">
        <f>IFERROR(SQRT((1-I301^2)/W301), "X")</f>
        <v>1.6693271755969217E-2</v>
      </c>
      <c r="K301" s="39">
        <f t="shared" si="201"/>
        <v>59.904374326286145</v>
      </c>
      <c r="L301" s="39">
        <f t="shared" si="202"/>
        <v>2.2576965899466565E-2</v>
      </c>
      <c r="M301" s="39">
        <f t="shared" si="203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184"/>
        <v>3583</v>
      </c>
      <c r="Y301" s="7">
        <v>12</v>
      </c>
      <c r="Z301" s="7">
        <f>BR301-Y301-6</f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1">
        <v>0</v>
      </c>
      <c r="AJ301" s="9">
        <v>1</v>
      </c>
      <c r="AK301" s="9">
        <v>0</v>
      </c>
      <c r="AL301" s="31">
        <v>0</v>
      </c>
      <c r="AM301" s="21">
        <v>2001</v>
      </c>
      <c r="AN301" s="23"/>
      <c r="AO301" s="39">
        <v>0.01</v>
      </c>
      <c r="AP301" s="39">
        <v>0.41725000000000001</v>
      </c>
      <c r="AQ301" s="39">
        <v>0.48</v>
      </c>
      <c r="AR301" s="59">
        <v>9.2749999999999999E-2</v>
      </c>
      <c r="AS301" s="39" t="s">
        <v>431</v>
      </c>
      <c r="AT301" s="59" t="s">
        <v>431</v>
      </c>
      <c r="AU301" s="57">
        <v>1</v>
      </c>
      <c r="AV301" s="18">
        <v>0</v>
      </c>
      <c r="AW301">
        <v>0.48</v>
      </c>
      <c r="AX301" s="54">
        <v>0.52</v>
      </c>
      <c r="AY301" t="s">
        <v>431</v>
      </c>
      <c r="AZ301" s="54" t="s">
        <v>431</v>
      </c>
      <c r="BB301" s="18"/>
      <c r="BC301">
        <v>0</v>
      </c>
      <c r="BD301" s="18">
        <v>1</v>
      </c>
      <c r="BE301" s="18" t="s">
        <v>62</v>
      </c>
      <c r="BL301" s="18"/>
      <c r="BO301" s="18"/>
      <c r="BR301" s="25">
        <v>44.274999999999999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 s="18">
        <v>1</v>
      </c>
      <c r="CA301">
        <v>0</v>
      </c>
      <c r="CB301">
        <v>1</v>
      </c>
      <c r="CC301">
        <v>0</v>
      </c>
      <c r="CD301" s="18">
        <v>0</v>
      </c>
      <c r="CE301">
        <v>1</v>
      </c>
      <c r="CF301">
        <v>0</v>
      </c>
      <c r="CG301">
        <v>0</v>
      </c>
      <c r="CH301">
        <v>0</v>
      </c>
      <c r="CI301" s="18">
        <v>1</v>
      </c>
      <c r="CJ301">
        <v>1</v>
      </c>
      <c r="CK301">
        <v>1</v>
      </c>
      <c r="CL301">
        <v>0</v>
      </c>
      <c r="CM301">
        <v>0</v>
      </c>
      <c r="CN301">
        <v>0</v>
      </c>
      <c r="CO301">
        <v>1</v>
      </c>
      <c r="CP301">
        <v>1</v>
      </c>
      <c r="CQ301">
        <v>0</v>
      </c>
      <c r="CR301">
        <v>0</v>
      </c>
      <c r="CS301">
        <v>0</v>
      </c>
      <c r="CT301" s="18">
        <v>1</v>
      </c>
      <c r="CZ301" s="43" t="s">
        <v>397</v>
      </c>
    </row>
    <row r="302" spans="1:104" x14ac:dyDescent="0.25">
      <c r="A302">
        <v>301</v>
      </c>
      <c r="B302">
        <v>19</v>
      </c>
      <c r="C302" s="25" t="s">
        <v>553</v>
      </c>
      <c r="D302" s="12">
        <v>7.258134690196945</v>
      </c>
      <c r="E302" s="14">
        <v>3.2422124504433052</v>
      </c>
      <c r="F302" s="7">
        <v>2.2386363636363638</v>
      </c>
      <c r="G302" s="7">
        <f t="shared" si="199"/>
        <v>4.0159222397536398</v>
      </c>
      <c r="H302" s="16">
        <f t="shared" si="200"/>
        <v>10.500347140640251</v>
      </c>
      <c r="I302" s="11">
        <f>IFERROR(F302/SQRT(F302^2+W302), "X")</f>
        <v>3.7372886443261165E-2</v>
      </c>
      <c r="J302" s="39">
        <f>IFERROR(SQRT((1-I302^2)/W302), "X")</f>
        <v>1.6694487345213109E-2</v>
      </c>
      <c r="K302" s="39">
        <f t="shared" si="201"/>
        <v>59.900012460504506</v>
      </c>
      <c r="L302" s="39">
        <f t="shared" si="202"/>
        <v>2.0678399098048056E-2</v>
      </c>
      <c r="M302" s="39">
        <f t="shared" si="203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184"/>
        <v>3583</v>
      </c>
      <c r="Y302" s="7">
        <v>9</v>
      </c>
      <c r="Z302" s="7">
        <f>BR302-Y302-6</f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1">
        <v>0</v>
      </c>
      <c r="AJ302" s="9">
        <v>1</v>
      </c>
      <c r="AK302" s="9">
        <v>0</v>
      </c>
      <c r="AL302" s="31">
        <v>0</v>
      </c>
      <c r="AM302" s="21">
        <v>2001</v>
      </c>
      <c r="AN302" s="23"/>
      <c r="AO302" s="39">
        <v>0.01</v>
      </c>
      <c r="AP302" s="39">
        <v>0.41725000000000001</v>
      </c>
      <c r="AQ302" s="39">
        <v>0.48</v>
      </c>
      <c r="AR302" s="59">
        <v>9.2749999999999999E-2</v>
      </c>
      <c r="AS302" s="39" t="s">
        <v>431</v>
      </c>
      <c r="AT302" s="59" t="s">
        <v>431</v>
      </c>
      <c r="AU302" s="57">
        <v>1</v>
      </c>
      <c r="AV302" s="18">
        <v>0</v>
      </c>
      <c r="AW302">
        <v>0.48</v>
      </c>
      <c r="AX302" s="54">
        <v>0.52</v>
      </c>
      <c r="AY302" t="s">
        <v>431</v>
      </c>
      <c r="AZ302" s="54" t="s">
        <v>431</v>
      </c>
      <c r="BB302" s="18"/>
      <c r="BC302">
        <v>0</v>
      </c>
      <c r="BD302" s="18">
        <v>1</v>
      </c>
      <c r="BE302" s="18" t="s">
        <v>62</v>
      </c>
      <c r="BL302" s="18"/>
      <c r="BO302" s="18"/>
      <c r="BR302" s="25">
        <v>44.274999999999999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 s="18">
        <v>1</v>
      </c>
      <c r="CA302">
        <v>0</v>
      </c>
      <c r="CB302">
        <v>1</v>
      </c>
      <c r="CC302">
        <v>0</v>
      </c>
      <c r="CD302" s="18">
        <v>0</v>
      </c>
      <c r="CE302">
        <v>1</v>
      </c>
      <c r="CF302">
        <v>0</v>
      </c>
      <c r="CG302">
        <v>0</v>
      </c>
      <c r="CH302">
        <v>0</v>
      </c>
      <c r="CI302" s="18">
        <v>1</v>
      </c>
      <c r="CJ302">
        <v>1</v>
      </c>
      <c r="CK302">
        <v>1</v>
      </c>
      <c r="CL302">
        <v>0</v>
      </c>
      <c r="CM302">
        <v>0</v>
      </c>
      <c r="CN302">
        <v>0</v>
      </c>
      <c r="CO302">
        <v>1</v>
      </c>
      <c r="CP302">
        <v>1</v>
      </c>
      <c r="CQ302">
        <v>0</v>
      </c>
      <c r="CR302">
        <v>0</v>
      </c>
      <c r="CS302">
        <v>0</v>
      </c>
      <c r="CT302" s="18">
        <v>1</v>
      </c>
      <c r="CZ302" s="43" t="s">
        <v>397</v>
      </c>
    </row>
    <row r="303" spans="1:104" x14ac:dyDescent="0.25">
      <c r="A303">
        <v>302</v>
      </c>
      <c r="B303">
        <v>19</v>
      </c>
      <c r="C303" s="25" t="s">
        <v>553</v>
      </c>
      <c r="D303" s="12">
        <v>8.3000000000000007</v>
      </c>
      <c r="E303" s="14">
        <v>0.4</v>
      </c>
      <c r="F303" s="7">
        <f>D303/E303</f>
        <v>20.75</v>
      </c>
      <c r="G303" s="7">
        <f t="shared" si="199"/>
        <v>7.9</v>
      </c>
      <c r="H303" s="16">
        <f t="shared" si="200"/>
        <v>8.7000000000000011</v>
      </c>
      <c r="I303" s="11">
        <f>IFERROR(F303/SQRT(F303^2+W303), "X")</f>
        <v>0.3266375144591237</v>
      </c>
      <c r="J303" s="39">
        <f>IFERROR(SQRT((1-I303^2)/W303), "X")</f>
        <v>1.5741566961885479E-2</v>
      </c>
      <c r="K303" s="39">
        <f t="shared" si="201"/>
        <v>63.526077322623976</v>
      </c>
      <c r="L303" s="39">
        <f t="shared" si="202"/>
        <v>0.3108959474972382</v>
      </c>
      <c r="M303" s="39">
        <f t="shared" si="203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184"/>
        <v>3605</v>
      </c>
      <c r="Y303" s="7">
        <v>10.967499999999999</v>
      </c>
      <c r="Z303" s="7">
        <f>BR303-Y303-6</f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1">
        <v>0</v>
      </c>
      <c r="AJ303" s="9">
        <v>1</v>
      </c>
      <c r="AK303" s="9">
        <v>0</v>
      </c>
      <c r="AL303" s="31">
        <v>0</v>
      </c>
      <c r="AM303" s="21">
        <v>2001</v>
      </c>
      <c r="AN303" s="23"/>
      <c r="AO303" s="39">
        <v>0.01</v>
      </c>
      <c r="AP303" s="39">
        <v>0.41725000000000001</v>
      </c>
      <c r="AQ303" s="39">
        <v>0.48</v>
      </c>
      <c r="AR303" s="59">
        <v>9.2749999999999999E-2</v>
      </c>
      <c r="AS303" s="39" t="s">
        <v>431</v>
      </c>
      <c r="AT303" s="59" t="s">
        <v>431</v>
      </c>
      <c r="AU303" s="57">
        <v>1</v>
      </c>
      <c r="AV303" s="18">
        <v>0</v>
      </c>
      <c r="AW303">
        <v>0.48</v>
      </c>
      <c r="AX303" s="54">
        <v>0.52</v>
      </c>
      <c r="AY303" t="s">
        <v>431</v>
      </c>
      <c r="AZ303" s="54" t="s">
        <v>431</v>
      </c>
      <c r="BB303" s="18"/>
      <c r="BC303">
        <v>0</v>
      </c>
      <c r="BD303" s="18">
        <v>1</v>
      </c>
      <c r="BE303" s="18" t="s">
        <v>62</v>
      </c>
      <c r="BL303" s="18"/>
      <c r="BO303" s="18"/>
      <c r="BR303" s="25">
        <v>44.274999999999999</v>
      </c>
      <c r="BS303">
        <v>1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 s="18">
        <v>0</v>
      </c>
      <c r="CA303">
        <v>0</v>
      </c>
      <c r="CB303">
        <v>1</v>
      </c>
      <c r="CC303">
        <v>0</v>
      </c>
      <c r="CD303" s="18">
        <v>0</v>
      </c>
      <c r="CE303">
        <v>1</v>
      </c>
      <c r="CF303">
        <v>0</v>
      </c>
      <c r="CG303">
        <v>0</v>
      </c>
      <c r="CH303">
        <v>0</v>
      </c>
      <c r="CI303" s="18">
        <v>1</v>
      </c>
      <c r="CJ303">
        <v>1</v>
      </c>
      <c r="CK303">
        <v>1</v>
      </c>
      <c r="CL303">
        <v>0</v>
      </c>
      <c r="CM303">
        <v>0</v>
      </c>
      <c r="CN303">
        <v>0</v>
      </c>
      <c r="CO303">
        <v>1</v>
      </c>
      <c r="CP303">
        <v>1</v>
      </c>
      <c r="CQ303">
        <v>0</v>
      </c>
      <c r="CR303">
        <v>0</v>
      </c>
      <c r="CS303">
        <v>0</v>
      </c>
      <c r="CT303" s="18">
        <v>1</v>
      </c>
      <c r="CZ303" s="43" t="s">
        <v>397</v>
      </c>
    </row>
    <row r="304" spans="1:104" x14ac:dyDescent="0.25">
      <c r="A304">
        <v>303</v>
      </c>
      <c r="B304">
        <v>19</v>
      </c>
      <c r="C304" s="25" t="s">
        <v>553</v>
      </c>
      <c r="D304" s="12">
        <v>8</v>
      </c>
      <c r="E304" s="14">
        <v>1.7</v>
      </c>
      <c r="F304" s="7">
        <f t="shared" ref="F304:F314" si="204">D304/E304</f>
        <v>4.7058823529411766</v>
      </c>
      <c r="G304" s="7">
        <f t="shared" si="199"/>
        <v>6.3</v>
      </c>
      <c r="H304" s="16">
        <f t="shared" si="200"/>
        <v>9.6999999999999993</v>
      </c>
      <c r="I304" s="11">
        <f>IFERROR(F304/SQRT(F304^2+W304), "X")</f>
        <v>7.8137333630947534E-2</v>
      </c>
      <c r="J304" s="39">
        <f>IFERROR(SQRT((1-I304^2)/W304), "X")</f>
        <v>1.660418339657635E-2</v>
      </c>
      <c r="K304" s="39">
        <f t="shared" si="201"/>
        <v>60.225786244097499</v>
      </c>
      <c r="L304" s="39">
        <f t="shared" si="202"/>
        <v>6.1533150234371184E-2</v>
      </c>
      <c r="M304" s="39">
        <f t="shared" si="203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184"/>
        <v>3605</v>
      </c>
      <c r="Y304" s="7">
        <v>10.967499999999999</v>
      </c>
      <c r="Z304" s="7">
        <f>BR304-Y304-6</f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1">
        <v>0</v>
      </c>
      <c r="AJ304" s="9">
        <v>1</v>
      </c>
      <c r="AK304" s="9">
        <v>0</v>
      </c>
      <c r="AL304" s="31">
        <v>0</v>
      </c>
      <c r="AM304" s="21">
        <v>2001</v>
      </c>
      <c r="AN304" s="23"/>
      <c r="AO304" s="39">
        <v>0.01</v>
      </c>
      <c r="AP304" s="39">
        <v>0.41725000000000001</v>
      </c>
      <c r="AQ304" s="39">
        <v>0.48</v>
      </c>
      <c r="AR304" s="59">
        <v>9.2749999999999999E-2</v>
      </c>
      <c r="AS304" s="39" t="s">
        <v>431</v>
      </c>
      <c r="AT304" s="59" t="s">
        <v>431</v>
      </c>
      <c r="AU304" s="57">
        <v>1</v>
      </c>
      <c r="AV304" s="18">
        <v>0</v>
      </c>
      <c r="AW304">
        <v>0.48</v>
      </c>
      <c r="AX304" s="54">
        <v>0.52</v>
      </c>
      <c r="AY304" t="s">
        <v>431</v>
      </c>
      <c r="AZ304" s="54" t="s">
        <v>431</v>
      </c>
      <c r="BB304" s="18"/>
      <c r="BC304">
        <v>0</v>
      </c>
      <c r="BD304" s="18">
        <v>1</v>
      </c>
      <c r="BE304" s="18" t="s">
        <v>62</v>
      </c>
      <c r="BL304" s="18"/>
      <c r="BO304" s="18"/>
      <c r="BR304" s="25">
        <v>44.274999999999999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 s="18">
        <v>1</v>
      </c>
      <c r="CA304">
        <v>0</v>
      </c>
      <c r="CB304">
        <v>1</v>
      </c>
      <c r="CC304">
        <v>0</v>
      </c>
      <c r="CD304" s="18">
        <v>0</v>
      </c>
      <c r="CE304">
        <v>1</v>
      </c>
      <c r="CF304">
        <v>0</v>
      </c>
      <c r="CG304">
        <v>0</v>
      </c>
      <c r="CH304">
        <v>0</v>
      </c>
      <c r="CI304" s="18">
        <v>1</v>
      </c>
      <c r="CJ304">
        <v>1</v>
      </c>
      <c r="CK304">
        <v>1</v>
      </c>
      <c r="CL304">
        <v>0</v>
      </c>
      <c r="CM304">
        <v>0</v>
      </c>
      <c r="CN304">
        <v>0</v>
      </c>
      <c r="CO304">
        <v>1</v>
      </c>
      <c r="CP304">
        <v>1</v>
      </c>
      <c r="CQ304">
        <v>0</v>
      </c>
      <c r="CR304">
        <v>0</v>
      </c>
      <c r="CS304">
        <v>0</v>
      </c>
      <c r="CT304" s="18">
        <v>1</v>
      </c>
      <c r="CZ304" s="43" t="s">
        <v>397</v>
      </c>
    </row>
    <row r="305" spans="1:104" x14ac:dyDescent="0.25">
      <c r="A305">
        <v>304</v>
      </c>
      <c r="B305">
        <v>19</v>
      </c>
      <c r="C305" s="25" t="s">
        <v>553</v>
      </c>
      <c r="D305" s="12">
        <v>8.1999999999999993</v>
      </c>
      <c r="E305" s="14">
        <v>1.7</v>
      </c>
      <c r="F305" s="7">
        <f t="shared" si="204"/>
        <v>4.8235294117647056</v>
      </c>
      <c r="G305" s="7">
        <f t="shared" si="199"/>
        <v>6.4999999999999991</v>
      </c>
      <c r="H305" s="16">
        <f t="shared" si="200"/>
        <v>9.8999999999999986</v>
      </c>
      <c r="I305" s="11">
        <f>IFERROR(F305/SQRT(F305^2+W305), "X")</f>
        <v>8.0277770773294066E-2</v>
      </c>
      <c r="J305" s="39">
        <f>IFERROR(SQRT((1-I305^2)/W305), "X")</f>
        <v>1.6642952477390238E-2</v>
      </c>
      <c r="K305" s="39">
        <f t="shared" si="201"/>
        <v>60.085492724834651</v>
      </c>
      <c r="L305" s="39">
        <f t="shared" si="202"/>
        <v>6.3634818295903825E-2</v>
      </c>
      <c r="M305" s="39">
        <f t="shared" si="203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184"/>
        <v>3587</v>
      </c>
      <c r="Y305" s="7">
        <v>10.967499999999999</v>
      </c>
      <c r="Z305" s="7">
        <f>BR305-Y305-6</f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1">
        <v>0</v>
      </c>
      <c r="AJ305" s="9">
        <v>1</v>
      </c>
      <c r="AK305" s="9">
        <v>0</v>
      </c>
      <c r="AL305" s="31">
        <v>0</v>
      </c>
      <c r="AM305" s="21">
        <v>2001</v>
      </c>
      <c r="AN305" s="23"/>
      <c r="AO305" s="39">
        <v>0.01</v>
      </c>
      <c r="AP305" s="39">
        <v>0.41725000000000001</v>
      </c>
      <c r="AQ305" s="39">
        <v>0.48</v>
      </c>
      <c r="AR305" s="59">
        <v>9.2749999999999999E-2</v>
      </c>
      <c r="AS305" s="39" t="s">
        <v>431</v>
      </c>
      <c r="AT305" s="59" t="s">
        <v>431</v>
      </c>
      <c r="AU305" s="57">
        <v>1</v>
      </c>
      <c r="AV305" s="18">
        <v>0</v>
      </c>
      <c r="AW305">
        <v>0.48</v>
      </c>
      <c r="AX305" s="54">
        <v>0.52</v>
      </c>
      <c r="AY305" t="s">
        <v>431</v>
      </c>
      <c r="AZ305" s="54" t="s">
        <v>431</v>
      </c>
      <c r="BB305" s="18"/>
      <c r="BC305">
        <v>0</v>
      </c>
      <c r="BD305" s="18">
        <v>1</v>
      </c>
      <c r="BE305" s="18" t="s">
        <v>62</v>
      </c>
      <c r="BL305" s="18"/>
      <c r="BO305" s="18"/>
      <c r="BR305" s="25">
        <v>44.274999999999999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 s="18">
        <v>1</v>
      </c>
      <c r="CA305">
        <v>0</v>
      </c>
      <c r="CB305">
        <v>1</v>
      </c>
      <c r="CC305">
        <v>0</v>
      </c>
      <c r="CD305" s="18">
        <v>0</v>
      </c>
      <c r="CE305">
        <v>1</v>
      </c>
      <c r="CF305">
        <v>0</v>
      </c>
      <c r="CG305">
        <v>0</v>
      </c>
      <c r="CH305">
        <v>0</v>
      </c>
      <c r="CI305" s="18">
        <v>1</v>
      </c>
      <c r="CJ305">
        <v>1</v>
      </c>
      <c r="CK305">
        <v>1</v>
      </c>
      <c r="CL305">
        <v>0</v>
      </c>
      <c r="CM305">
        <v>0</v>
      </c>
      <c r="CN305">
        <v>0</v>
      </c>
      <c r="CO305">
        <v>1</v>
      </c>
      <c r="CP305">
        <v>1</v>
      </c>
      <c r="CQ305">
        <v>0</v>
      </c>
      <c r="CR305">
        <v>0</v>
      </c>
      <c r="CS305">
        <v>0</v>
      </c>
      <c r="CT305" s="18">
        <v>1</v>
      </c>
      <c r="CZ305" s="43" t="s">
        <v>397</v>
      </c>
    </row>
    <row r="306" spans="1:104" x14ac:dyDescent="0.25">
      <c r="A306">
        <v>305</v>
      </c>
      <c r="B306">
        <v>19</v>
      </c>
      <c r="C306" s="25" t="s">
        <v>553</v>
      </c>
      <c r="D306" s="12">
        <v>8</v>
      </c>
      <c r="E306" s="14">
        <v>1.7</v>
      </c>
      <c r="F306" s="7">
        <f t="shared" si="204"/>
        <v>4.7058823529411766</v>
      </c>
      <c r="G306" s="7">
        <f t="shared" si="199"/>
        <v>6.3</v>
      </c>
      <c r="H306" s="16">
        <f t="shared" si="200"/>
        <v>9.6999999999999993</v>
      </c>
      <c r="I306" s="11">
        <f>IFERROR(F306/SQRT(F306^2+W306), "X")</f>
        <v>7.8364515553668732E-2</v>
      </c>
      <c r="J306" s="39">
        <f>IFERROR(SQRT((1-I306^2)/W306), "X")</f>
        <v>1.6652459555154608E-2</v>
      </c>
      <c r="K306" s="39">
        <f t="shared" si="201"/>
        <v>60.051189236514894</v>
      </c>
      <c r="L306" s="39">
        <f t="shared" si="202"/>
        <v>6.171205599851412E-2</v>
      </c>
      <c r="M306" s="39">
        <f t="shared" si="203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184"/>
        <v>3584</v>
      </c>
      <c r="Y306" s="7">
        <v>10.967499999999999</v>
      </c>
      <c r="Z306" s="7">
        <f>BR306-Y306-6</f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1">
        <v>0</v>
      </c>
      <c r="AJ306" s="9">
        <v>1</v>
      </c>
      <c r="AK306" s="9">
        <v>0</v>
      </c>
      <c r="AL306" s="31">
        <v>0</v>
      </c>
      <c r="AM306" s="21">
        <v>2001</v>
      </c>
      <c r="AN306" s="23"/>
      <c r="AO306" s="39">
        <v>0.01</v>
      </c>
      <c r="AP306" s="39">
        <v>0.41725000000000001</v>
      </c>
      <c r="AQ306" s="39">
        <v>0.48</v>
      </c>
      <c r="AR306" s="59">
        <v>9.2749999999999999E-2</v>
      </c>
      <c r="AS306" s="39" t="s">
        <v>431</v>
      </c>
      <c r="AT306" s="59" t="s">
        <v>431</v>
      </c>
      <c r="AU306" s="57">
        <v>1</v>
      </c>
      <c r="AV306" s="18">
        <v>0</v>
      </c>
      <c r="AW306">
        <v>0.48</v>
      </c>
      <c r="AX306" s="54">
        <v>0.52</v>
      </c>
      <c r="AY306" t="s">
        <v>431</v>
      </c>
      <c r="AZ306" s="54" t="s">
        <v>431</v>
      </c>
      <c r="BB306" s="18"/>
      <c r="BC306">
        <v>0</v>
      </c>
      <c r="BD306" s="18">
        <v>1</v>
      </c>
      <c r="BE306" s="18" t="s">
        <v>62</v>
      </c>
      <c r="BL306" s="18"/>
      <c r="BO306" s="18"/>
      <c r="BR306" s="25">
        <v>44.274999999999999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 s="18">
        <v>1</v>
      </c>
      <c r="CA306">
        <v>0</v>
      </c>
      <c r="CB306">
        <v>1</v>
      </c>
      <c r="CC306">
        <v>0</v>
      </c>
      <c r="CD306" s="18">
        <v>0</v>
      </c>
      <c r="CE306">
        <v>1</v>
      </c>
      <c r="CF306">
        <v>0</v>
      </c>
      <c r="CG306">
        <v>0</v>
      </c>
      <c r="CH306">
        <v>0</v>
      </c>
      <c r="CI306" s="18">
        <v>1</v>
      </c>
      <c r="CJ306">
        <v>1</v>
      </c>
      <c r="CK306">
        <v>1</v>
      </c>
      <c r="CL306">
        <v>0</v>
      </c>
      <c r="CM306">
        <v>0</v>
      </c>
      <c r="CN306">
        <v>0</v>
      </c>
      <c r="CO306">
        <v>1</v>
      </c>
      <c r="CP306">
        <v>1</v>
      </c>
      <c r="CQ306">
        <v>0</v>
      </c>
      <c r="CR306">
        <v>0</v>
      </c>
      <c r="CS306">
        <v>0</v>
      </c>
      <c r="CT306" s="18">
        <v>1</v>
      </c>
      <c r="CZ306" s="43" t="s">
        <v>397</v>
      </c>
    </row>
    <row r="307" spans="1:104" x14ac:dyDescent="0.25">
      <c r="A307">
        <v>306</v>
      </c>
      <c r="B307">
        <v>19</v>
      </c>
      <c r="C307" s="25" t="s">
        <v>553</v>
      </c>
      <c r="D307" s="12">
        <v>11.9</v>
      </c>
      <c r="E307" s="14">
        <v>0.7</v>
      </c>
      <c r="F307" s="7">
        <f t="shared" si="204"/>
        <v>17</v>
      </c>
      <c r="G307" s="7">
        <f t="shared" si="199"/>
        <v>11.200000000000001</v>
      </c>
      <c r="H307" s="16">
        <f t="shared" si="200"/>
        <v>12.6</v>
      </c>
      <c r="I307" s="11">
        <f>IFERROR(F307/SQRT(F307^2+W307), "X")</f>
        <v>0.27246248890491698</v>
      </c>
      <c r="J307" s="39">
        <f>IFERROR(SQRT((1-I307^2)/W307), "X")</f>
        <v>1.6027205229700997E-2</v>
      </c>
      <c r="K307" s="39">
        <f t="shared" si="201"/>
        <v>62.393909959225994</v>
      </c>
      <c r="L307" s="39">
        <f t="shared" si="202"/>
        <v>0.25643528367521595</v>
      </c>
      <c r="M307" s="39">
        <f t="shared" si="203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184"/>
        <v>3604</v>
      </c>
      <c r="Y307" s="7">
        <v>17</v>
      </c>
      <c r="Z307" s="7">
        <f>BR307-Y307-6</f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1">
        <v>0</v>
      </c>
      <c r="AJ307" s="9">
        <v>1</v>
      </c>
      <c r="AK307" s="9">
        <v>0</v>
      </c>
      <c r="AL307" s="31">
        <v>0</v>
      </c>
      <c r="AM307" s="21">
        <v>2001</v>
      </c>
      <c r="AN307" s="23"/>
      <c r="AO307" s="39">
        <v>0.01</v>
      </c>
      <c r="AP307" s="39">
        <v>0.41725000000000001</v>
      </c>
      <c r="AQ307" s="39">
        <v>0.48</v>
      </c>
      <c r="AR307" s="59">
        <v>9.2749999999999999E-2</v>
      </c>
      <c r="AS307" s="39" t="s">
        <v>431</v>
      </c>
      <c r="AT307" s="59" t="s">
        <v>431</v>
      </c>
      <c r="AU307" s="57">
        <v>1</v>
      </c>
      <c r="AV307" s="18">
        <v>0</v>
      </c>
      <c r="AW307">
        <v>0.48</v>
      </c>
      <c r="AX307" s="54">
        <v>0.52</v>
      </c>
      <c r="AY307" t="s">
        <v>431</v>
      </c>
      <c r="AZ307" s="54" t="s">
        <v>431</v>
      </c>
      <c r="BB307" s="18"/>
      <c r="BC307">
        <v>0</v>
      </c>
      <c r="BD307" s="18">
        <v>1</v>
      </c>
      <c r="BE307" s="18" t="s">
        <v>62</v>
      </c>
      <c r="BL307" s="18"/>
      <c r="BO307" s="18"/>
      <c r="BR307" s="25">
        <v>44.274999999999999</v>
      </c>
      <c r="BS307">
        <v>1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 s="18">
        <v>0</v>
      </c>
      <c r="CA307">
        <v>0</v>
      </c>
      <c r="CB307">
        <v>1</v>
      </c>
      <c r="CC307">
        <v>0</v>
      </c>
      <c r="CD307" s="18">
        <v>0</v>
      </c>
      <c r="CE307">
        <v>1</v>
      </c>
      <c r="CF307">
        <v>0</v>
      </c>
      <c r="CG307">
        <v>0</v>
      </c>
      <c r="CH307">
        <v>0</v>
      </c>
      <c r="CI307" s="18">
        <v>1</v>
      </c>
      <c r="CJ307">
        <v>1</v>
      </c>
      <c r="CK307">
        <v>1</v>
      </c>
      <c r="CL307">
        <v>0</v>
      </c>
      <c r="CM307">
        <v>0</v>
      </c>
      <c r="CN307">
        <v>0</v>
      </c>
      <c r="CO307">
        <v>1</v>
      </c>
      <c r="CP307">
        <v>1</v>
      </c>
      <c r="CQ307">
        <v>0</v>
      </c>
      <c r="CR307">
        <v>0</v>
      </c>
      <c r="CS307">
        <v>0</v>
      </c>
      <c r="CT307" s="18">
        <v>1</v>
      </c>
      <c r="CZ307" s="43" t="s">
        <v>397</v>
      </c>
    </row>
    <row r="308" spans="1:104" x14ac:dyDescent="0.25">
      <c r="A308">
        <v>307</v>
      </c>
      <c r="B308">
        <v>19</v>
      </c>
      <c r="C308" s="25" t="s">
        <v>553</v>
      </c>
      <c r="D308" s="12">
        <v>5.3</v>
      </c>
      <c r="E308" s="14">
        <v>0.8</v>
      </c>
      <c r="F308" s="7">
        <f t="shared" si="204"/>
        <v>6.6249999999999991</v>
      </c>
      <c r="G308" s="7">
        <f t="shared" si="199"/>
        <v>4.5</v>
      </c>
      <c r="H308" s="16">
        <f t="shared" si="200"/>
        <v>6.1</v>
      </c>
      <c r="I308" s="11">
        <f>IFERROR(F308/SQRT(F308^2+W308), "X")</f>
        <v>0.10968948019675485</v>
      </c>
      <c r="J308" s="39">
        <f>IFERROR(SQRT((1-I308^2)/W308), "X")</f>
        <v>1.6556902671208282E-2</v>
      </c>
      <c r="K308" s="39">
        <f t="shared" si="201"/>
        <v>60.397770033338155</v>
      </c>
      <c r="L308" s="39">
        <f t="shared" si="202"/>
        <v>9.3132577525546573E-2</v>
      </c>
      <c r="M308" s="39">
        <f t="shared" si="203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184"/>
        <v>3604</v>
      </c>
      <c r="Y308" s="7">
        <v>7</v>
      </c>
      <c r="Z308" s="7">
        <f>BR308-Y308-6</f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1">
        <v>0</v>
      </c>
      <c r="AJ308" s="9">
        <v>1</v>
      </c>
      <c r="AK308" s="9">
        <v>0</v>
      </c>
      <c r="AL308" s="31">
        <v>0</v>
      </c>
      <c r="AM308" s="21">
        <v>2001</v>
      </c>
      <c r="AN308" s="23"/>
      <c r="AO308" s="39">
        <v>0.01</v>
      </c>
      <c r="AP308" s="39">
        <v>0.41725000000000001</v>
      </c>
      <c r="AQ308" s="39">
        <v>0.48</v>
      </c>
      <c r="AR308" s="59">
        <v>9.2749999999999999E-2</v>
      </c>
      <c r="AS308" s="39" t="s">
        <v>431</v>
      </c>
      <c r="AT308" s="59" t="s">
        <v>431</v>
      </c>
      <c r="AU308" s="57">
        <v>1</v>
      </c>
      <c r="AV308" s="18">
        <v>0</v>
      </c>
      <c r="AW308">
        <v>0.48</v>
      </c>
      <c r="AX308" s="54">
        <v>0.52</v>
      </c>
      <c r="AY308" t="s">
        <v>431</v>
      </c>
      <c r="AZ308" s="54" t="s">
        <v>431</v>
      </c>
      <c r="BB308" s="18"/>
      <c r="BC308">
        <v>0</v>
      </c>
      <c r="BD308" s="18">
        <v>1</v>
      </c>
      <c r="BE308" s="18" t="s">
        <v>62</v>
      </c>
      <c r="BL308" s="18"/>
      <c r="BO308" s="18"/>
      <c r="BR308" s="25">
        <v>44.274999999999999</v>
      </c>
      <c r="BS308">
        <v>1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 s="18">
        <v>0</v>
      </c>
      <c r="CA308">
        <v>0</v>
      </c>
      <c r="CB308">
        <v>1</v>
      </c>
      <c r="CC308">
        <v>0</v>
      </c>
      <c r="CD308" s="18">
        <v>0</v>
      </c>
      <c r="CE308">
        <v>1</v>
      </c>
      <c r="CF308">
        <v>0</v>
      </c>
      <c r="CG308">
        <v>0</v>
      </c>
      <c r="CH308">
        <v>0</v>
      </c>
      <c r="CI308" s="18">
        <v>1</v>
      </c>
      <c r="CJ308">
        <v>1</v>
      </c>
      <c r="CK308">
        <v>1</v>
      </c>
      <c r="CL308">
        <v>0</v>
      </c>
      <c r="CM308">
        <v>0</v>
      </c>
      <c r="CN308">
        <v>0</v>
      </c>
      <c r="CO308">
        <v>1</v>
      </c>
      <c r="CP308">
        <v>1</v>
      </c>
      <c r="CQ308">
        <v>0</v>
      </c>
      <c r="CR308">
        <v>0</v>
      </c>
      <c r="CS308">
        <v>0</v>
      </c>
      <c r="CT308" s="18">
        <v>1</v>
      </c>
      <c r="CZ308" s="43" t="s">
        <v>397</v>
      </c>
    </row>
    <row r="309" spans="1:104" x14ac:dyDescent="0.25">
      <c r="A309">
        <v>308</v>
      </c>
      <c r="B309">
        <v>19</v>
      </c>
      <c r="C309" s="25" t="s">
        <v>553</v>
      </c>
      <c r="D309" s="12">
        <v>9.9</v>
      </c>
      <c r="E309" s="14">
        <v>3.9</v>
      </c>
      <c r="F309" s="7">
        <f t="shared" si="204"/>
        <v>2.5384615384615388</v>
      </c>
      <c r="G309" s="7">
        <f t="shared" si="199"/>
        <v>6</v>
      </c>
      <c r="H309" s="16">
        <f t="shared" si="200"/>
        <v>13.8</v>
      </c>
      <c r="I309" s="11">
        <f>IFERROR(F309/SQRT(F309^2+W309), "X")</f>
        <v>4.2246457103995896E-2</v>
      </c>
      <c r="J309" s="39">
        <f>IFERROR(SQRT((1-I309^2)/W309), "X")</f>
        <v>1.6642543707634745E-2</v>
      </c>
      <c r="K309" s="39">
        <f t="shared" si="201"/>
        <v>60.086968528810374</v>
      </c>
      <c r="L309" s="39">
        <f t="shared" si="202"/>
        <v>2.5603913396361151E-2</v>
      </c>
      <c r="M309" s="39">
        <f t="shared" si="203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184"/>
        <v>3604</v>
      </c>
      <c r="Y309" s="7">
        <v>17</v>
      </c>
      <c r="Z309" s="7">
        <f>BR309-Y309-6</f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1">
        <v>0</v>
      </c>
      <c r="AJ309" s="9">
        <v>1</v>
      </c>
      <c r="AK309" s="9">
        <v>0</v>
      </c>
      <c r="AL309" s="31">
        <v>0</v>
      </c>
      <c r="AM309" s="21">
        <v>2001</v>
      </c>
      <c r="AN309" s="23"/>
      <c r="AO309" s="39">
        <v>0.01</v>
      </c>
      <c r="AP309" s="39">
        <v>0.41725000000000001</v>
      </c>
      <c r="AQ309" s="39">
        <v>0.48</v>
      </c>
      <c r="AR309" s="59">
        <v>9.2749999999999999E-2</v>
      </c>
      <c r="AS309" s="39" t="s">
        <v>431</v>
      </c>
      <c r="AT309" s="59" t="s">
        <v>431</v>
      </c>
      <c r="AU309" s="57">
        <v>1</v>
      </c>
      <c r="AV309" s="18">
        <v>0</v>
      </c>
      <c r="AW309">
        <v>0.48</v>
      </c>
      <c r="AX309" s="54">
        <v>0.52</v>
      </c>
      <c r="AY309" t="s">
        <v>431</v>
      </c>
      <c r="AZ309" s="54" t="s">
        <v>431</v>
      </c>
      <c r="BB309" s="18"/>
      <c r="BC309">
        <v>0</v>
      </c>
      <c r="BD309" s="18">
        <v>1</v>
      </c>
      <c r="BE309" s="18" t="s">
        <v>62</v>
      </c>
      <c r="BL309" s="18"/>
      <c r="BO309" s="18"/>
      <c r="BR309" s="25">
        <v>44.274999999999999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 s="18">
        <v>1</v>
      </c>
      <c r="CA309">
        <v>0</v>
      </c>
      <c r="CB309">
        <v>1</v>
      </c>
      <c r="CC309">
        <v>0</v>
      </c>
      <c r="CD309" s="18">
        <v>0</v>
      </c>
      <c r="CE309">
        <v>1</v>
      </c>
      <c r="CF309">
        <v>0</v>
      </c>
      <c r="CG309">
        <v>0</v>
      </c>
      <c r="CH309">
        <v>0</v>
      </c>
      <c r="CI309" s="18">
        <v>1</v>
      </c>
      <c r="CJ309">
        <v>1</v>
      </c>
      <c r="CK309">
        <v>1</v>
      </c>
      <c r="CL309">
        <v>0</v>
      </c>
      <c r="CM309">
        <v>0</v>
      </c>
      <c r="CN309">
        <v>0</v>
      </c>
      <c r="CO309">
        <v>1</v>
      </c>
      <c r="CP309">
        <v>1</v>
      </c>
      <c r="CQ309">
        <v>0</v>
      </c>
      <c r="CR309">
        <v>0</v>
      </c>
      <c r="CS309">
        <v>0</v>
      </c>
      <c r="CT309" s="18">
        <v>1</v>
      </c>
      <c r="CZ309" s="43" t="s">
        <v>397</v>
      </c>
    </row>
    <row r="310" spans="1:104" x14ac:dyDescent="0.25">
      <c r="A310">
        <v>309</v>
      </c>
      <c r="B310">
        <v>19</v>
      </c>
      <c r="C310" s="25" t="s">
        <v>553</v>
      </c>
      <c r="D310" s="12">
        <v>7</v>
      </c>
      <c r="E310" s="14">
        <v>2.7</v>
      </c>
      <c r="F310" s="7">
        <f t="shared" si="204"/>
        <v>2.5925925925925926</v>
      </c>
      <c r="G310" s="7">
        <f t="shared" si="199"/>
        <v>4.3</v>
      </c>
      <c r="H310" s="16">
        <f t="shared" si="200"/>
        <v>9.6999999999999993</v>
      </c>
      <c r="I310" s="11">
        <f>IFERROR(F310/SQRT(F310^2+W310), "X")</f>
        <v>4.3145675984180239E-2</v>
      </c>
      <c r="J310" s="39">
        <f>IFERROR(SQRT((1-I310^2)/W310), "X")</f>
        <v>1.664190359389809E-2</v>
      </c>
      <c r="K310" s="39">
        <f t="shared" si="201"/>
        <v>60.08927971236772</v>
      </c>
      <c r="L310" s="39">
        <f t="shared" si="202"/>
        <v>2.6503772390282149E-2</v>
      </c>
      <c r="M310" s="39">
        <f t="shared" si="203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184"/>
        <v>3604</v>
      </c>
      <c r="Y310" s="7">
        <v>7</v>
      </c>
      <c r="Z310" s="7">
        <f>BR310-Y310-6</f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1">
        <v>0</v>
      </c>
      <c r="AJ310" s="9">
        <v>1</v>
      </c>
      <c r="AK310" s="9">
        <v>0</v>
      </c>
      <c r="AL310" s="31">
        <v>0</v>
      </c>
      <c r="AM310" s="21">
        <v>2001</v>
      </c>
      <c r="AN310" s="23"/>
      <c r="AO310" s="39">
        <v>0.01</v>
      </c>
      <c r="AP310" s="39">
        <v>0.41725000000000001</v>
      </c>
      <c r="AQ310" s="39">
        <v>0.48</v>
      </c>
      <c r="AR310" s="59">
        <v>9.2749999999999999E-2</v>
      </c>
      <c r="AS310" s="39" t="s">
        <v>431</v>
      </c>
      <c r="AT310" s="59" t="s">
        <v>431</v>
      </c>
      <c r="AU310" s="57">
        <v>1</v>
      </c>
      <c r="AV310" s="18">
        <v>0</v>
      </c>
      <c r="AW310">
        <v>0.48</v>
      </c>
      <c r="AX310" s="54">
        <v>0.52</v>
      </c>
      <c r="AY310" t="s">
        <v>431</v>
      </c>
      <c r="AZ310" s="54" t="s">
        <v>431</v>
      </c>
      <c r="BB310" s="18"/>
      <c r="BC310">
        <v>0</v>
      </c>
      <c r="BD310" s="18">
        <v>1</v>
      </c>
      <c r="BE310" s="18" t="s">
        <v>62</v>
      </c>
      <c r="BL310" s="18"/>
      <c r="BO310" s="18"/>
      <c r="BR310" s="25">
        <v>44.274999999999999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 s="18">
        <v>1</v>
      </c>
      <c r="CA310">
        <v>0</v>
      </c>
      <c r="CB310">
        <v>1</v>
      </c>
      <c r="CC310">
        <v>0</v>
      </c>
      <c r="CD310" s="18">
        <v>0</v>
      </c>
      <c r="CE310">
        <v>1</v>
      </c>
      <c r="CF310">
        <v>0</v>
      </c>
      <c r="CG310">
        <v>0</v>
      </c>
      <c r="CH310">
        <v>0</v>
      </c>
      <c r="CI310" s="18">
        <v>1</v>
      </c>
      <c r="CJ310">
        <v>1</v>
      </c>
      <c r="CK310">
        <v>1</v>
      </c>
      <c r="CL310">
        <v>0</v>
      </c>
      <c r="CM310">
        <v>0</v>
      </c>
      <c r="CN310">
        <v>0</v>
      </c>
      <c r="CO310">
        <v>1</v>
      </c>
      <c r="CP310">
        <v>1</v>
      </c>
      <c r="CQ310">
        <v>0</v>
      </c>
      <c r="CR310">
        <v>0</v>
      </c>
      <c r="CS310">
        <v>0</v>
      </c>
      <c r="CT310" s="18">
        <v>1</v>
      </c>
      <c r="CZ310" s="43" t="s">
        <v>397</v>
      </c>
    </row>
    <row r="311" spans="1:104" x14ac:dyDescent="0.25">
      <c r="A311">
        <v>310</v>
      </c>
      <c r="B311">
        <v>19</v>
      </c>
      <c r="C311" s="25" t="s">
        <v>553</v>
      </c>
      <c r="D311" s="12">
        <v>9.6</v>
      </c>
      <c r="E311" s="14">
        <v>3.7</v>
      </c>
      <c r="F311" s="7">
        <f t="shared" si="204"/>
        <v>2.5945945945945943</v>
      </c>
      <c r="G311" s="7">
        <f t="shared" si="199"/>
        <v>5.8999999999999995</v>
      </c>
      <c r="H311" s="16">
        <f t="shared" si="200"/>
        <v>13.3</v>
      </c>
      <c r="I311" s="11">
        <f>IFERROR(F311/SQRT(F311^2+W311), "X")</f>
        <v>4.3286961577418265E-2</v>
      </c>
      <c r="J311" s="39">
        <f>IFERROR(SQRT((1-I311^2)/W311), "X")</f>
        <v>1.6683516441296627E-2</v>
      </c>
      <c r="K311" s="39">
        <f t="shared" si="201"/>
        <v>59.93940207501489</v>
      </c>
      <c r="L311" s="39">
        <f t="shared" si="202"/>
        <v>2.6603445136121638E-2</v>
      </c>
      <c r="M311" s="39">
        <f t="shared" si="203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184"/>
        <v>3586</v>
      </c>
      <c r="Y311" s="7">
        <v>17</v>
      </c>
      <c r="Z311" s="7">
        <f>BR311-Y311-6</f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1">
        <v>0</v>
      </c>
      <c r="AJ311" s="9">
        <v>1</v>
      </c>
      <c r="AK311" s="9">
        <v>0</v>
      </c>
      <c r="AL311" s="31">
        <v>0</v>
      </c>
      <c r="AM311" s="21">
        <v>2001</v>
      </c>
      <c r="AN311" s="23"/>
      <c r="AO311" s="39">
        <v>0.01</v>
      </c>
      <c r="AP311" s="39">
        <v>0.41725000000000001</v>
      </c>
      <c r="AQ311" s="39">
        <v>0.48</v>
      </c>
      <c r="AR311" s="59">
        <v>9.2749999999999999E-2</v>
      </c>
      <c r="AS311" s="39" t="s">
        <v>431</v>
      </c>
      <c r="AT311" s="59" t="s">
        <v>431</v>
      </c>
      <c r="AU311" s="57">
        <v>1</v>
      </c>
      <c r="AV311" s="18">
        <v>0</v>
      </c>
      <c r="AW311">
        <v>0.48</v>
      </c>
      <c r="AX311" s="54">
        <v>0.52</v>
      </c>
      <c r="AY311" t="s">
        <v>431</v>
      </c>
      <c r="AZ311" s="54" t="s">
        <v>431</v>
      </c>
      <c r="BB311" s="18"/>
      <c r="BC311">
        <v>0</v>
      </c>
      <c r="BD311" s="18">
        <v>1</v>
      </c>
      <c r="BE311" s="18" t="s">
        <v>62</v>
      </c>
      <c r="BL311" s="18"/>
      <c r="BO311" s="18"/>
      <c r="BR311" s="25">
        <v>44.274999999999999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 s="18">
        <v>1</v>
      </c>
      <c r="CA311">
        <v>0</v>
      </c>
      <c r="CB311">
        <v>1</v>
      </c>
      <c r="CC311">
        <v>0</v>
      </c>
      <c r="CD311" s="18">
        <v>0</v>
      </c>
      <c r="CE311">
        <v>1</v>
      </c>
      <c r="CF311">
        <v>0</v>
      </c>
      <c r="CG311">
        <v>0</v>
      </c>
      <c r="CH311">
        <v>0</v>
      </c>
      <c r="CI311" s="18">
        <v>1</v>
      </c>
      <c r="CJ311">
        <v>1</v>
      </c>
      <c r="CK311">
        <v>1</v>
      </c>
      <c r="CL311">
        <v>0</v>
      </c>
      <c r="CM311">
        <v>0</v>
      </c>
      <c r="CN311">
        <v>0</v>
      </c>
      <c r="CO311">
        <v>1</v>
      </c>
      <c r="CP311">
        <v>1</v>
      </c>
      <c r="CQ311">
        <v>0</v>
      </c>
      <c r="CR311">
        <v>0</v>
      </c>
      <c r="CS311">
        <v>0</v>
      </c>
      <c r="CT311" s="18">
        <v>1</v>
      </c>
      <c r="CZ311" s="43" t="s">
        <v>397</v>
      </c>
    </row>
    <row r="312" spans="1:104" x14ac:dyDescent="0.25">
      <c r="A312">
        <v>311</v>
      </c>
      <c r="B312">
        <v>19</v>
      </c>
      <c r="C312" s="25" t="s">
        <v>553</v>
      </c>
      <c r="D312" s="12">
        <v>7.4</v>
      </c>
      <c r="E312" s="14">
        <v>2.7</v>
      </c>
      <c r="F312" s="7">
        <f t="shared" si="204"/>
        <v>2.7407407407407405</v>
      </c>
      <c r="G312" s="7">
        <f t="shared" si="199"/>
        <v>4.7</v>
      </c>
      <c r="H312" s="16">
        <f t="shared" si="200"/>
        <v>10.100000000000001</v>
      </c>
      <c r="I312" s="11">
        <f>IFERROR(F312/SQRT(F312^2+W312), "X")</f>
        <v>4.5720232096191346E-2</v>
      </c>
      <c r="J312" s="39">
        <f>IFERROR(SQRT((1-I312^2)/W312), "X")</f>
        <v>1.6681706305367115E-2</v>
      </c>
      <c r="K312" s="39">
        <f t="shared" si="201"/>
        <v>59.94590611382862</v>
      </c>
      <c r="L312" s="39">
        <f t="shared" si="202"/>
        <v>2.9038525790824232E-2</v>
      </c>
      <c r="M312" s="39">
        <f t="shared" si="203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184"/>
        <v>3586</v>
      </c>
      <c r="Y312" s="7">
        <v>7</v>
      </c>
      <c r="Z312" s="7">
        <f>BR312-Y312-6</f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1">
        <v>0</v>
      </c>
      <c r="AJ312" s="9">
        <v>1</v>
      </c>
      <c r="AK312" s="9">
        <v>0</v>
      </c>
      <c r="AL312" s="31">
        <v>0</v>
      </c>
      <c r="AM312" s="21">
        <v>2001</v>
      </c>
      <c r="AN312" s="23"/>
      <c r="AO312" s="39">
        <v>0.01</v>
      </c>
      <c r="AP312" s="39">
        <v>0.41725000000000001</v>
      </c>
      <c r="AQ312" s="39">
        <v>0.48</v>
      </c>
      <c r="AR312" s="59">
        <v>9.2749999999999999E-2</v>
      </c>
      <c r="AS312" s="39" t="s">
        <v>431</v>
      </c>
      <c r="AT312" s="59" t="s">
        <v>431</v>
      </c>
      <c r="AU312" s="57">
        <v>1</v>
      </c>
      <c r="AV312" s="18">
        <v>0</v>
      </c>
      <c r="AW312">
        <v>0.48</v>
      </c>
      <c r="AX312" s="54">
        <v>0.52</v>
      </c>
      <c r="AY312" t="s">
        <v>431</v>
      </c>
      <c r="AZ312" s="54" t="s">
        <v>431</v>
      </c>
      <c r="BB312" s="18"/>
      <c r="BC312">
        <v>0</v>
      </c>
      <c r="BD312" s="18">
        <v>1</v>
      </c>
      <c r="BE312" s="18" t="s">
        <v>62</v>
      </c>
      <c r="BL312" s="18"/>
      <c r="BO312" s="18"/>
      <c r="BR312" s="25">
        <v>44.274999999999999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 s="18">
        <v>1</v>
      </c>
      <c r="CA312">
        <v>0</v>
      </c>
      <c r="CB312">
        <v>1</v>
      </c>
      <c r="CC312">
        <v>0</v>
      </c>
      <c r="CD312" s="18">
        <v>0</v>
      </c>
      <c r="CE312">
        <v>1</v>
      </c>
      <c r="CF312">
        <v>0</v>
      </c>
      <c r="CG312">
        <v>0</v>
      </c>
      <c r="CH312">
        <v>0</v>
      </c>
      <c r="CI312" s="18">
        <v>1</v>
      </c>
      <c r="CJ312">
        <v>1</v>
      </c>
      <c r="CK312">
        <v>1</v>
      </c>
      <c r="CL312">
        <v>0</v>
      </c>
      <c r="CM312">
        <v>0</v>
      </c>
      <c r="CN312">
        <v>0</v>
      </c>
      <c r="CO312">
        <v>1</v>
      </c>
      <c r="CP312">
        <v>1</v>
      </c>
      <c r="CQ312">
        <v>0</v>
      </c>
      <c r="CR312">
        <v>0</v>
      </c>
      <c r="CS312">
        <v>0</v>
      </c>
      <c r="CT312" s="18">
        <v>1</v>
      </c>
      <c r="CZ312" s="43" t="s">
        <v>397</v>
      </c>
    </row>
    <row r="313" spans="1:104" x14ac:dyDescent="0.25">
      <c r="A313">
        <v>312</v>
      </c>
      <c r="B313">
        <v>19</v>
      </c>
      <c r="C313" s="25" t="s">
        <v>553</v>
      </c>
      <c r="D313" s="12">
        <v>9.8000000000000007</v>
      </c>
      <c r="E313" s="14">
        <v>4</v>
      </c>
      <c r="F313" s="7">
        <f t="shared" si="204"/>
        <v>2.4500000000000002</v>
      </c>
      <c r="G313" s="7">
        <f t="shared" si="199"/>
        <v>5.8000000000000007</v>
      </c>
      <c r="H313" s="16">
        <f t="shared" si="200"/>
        <v>13.8</v>
      </c>
      <c r="I313" s="11">
        <f>IFERROR(F313/SQRT(F313^2+W313), "X")</f>
        <v>4.0895846678058546E-2</v>
      </c>
      <c r="J313" s="39">
        <f>IFERROR(SQRT((1-I313^2)/W313), "X")</f>
        <v>1.6692182317574914E-2</v>
      </c>
      <c r="K313" s="39">
        <f t="shared" si="201"/>
        <v>59.90828406823217</v>
      </c>
      <c r="L313" s="39">
        <f t="shared" si="202"/>
        <v>2.4203664360483632E-2</v>
      </c>
      <c r="M313" s="39">
        <f t="shared" si="203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184"/>
        <v>3583</v>
      </c>
      <c r="Y313" s="7">
        <v>17</v>
      </c>
      <c r="Z313" s="7">
        <f>BR313-Y313-6</f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1">
        <v>0</v>
      </c>
      <c r="AJ313" s="9">
        <v>1</v>
      </c>
      <c r="AK313" s="9">
        <v>0</v>
      </c>
      <c r="AL313" s="31">
        <v>0</v>
      </c>
      <c r="AM313" s="21">
        <v>2001</v>
      </c>
      <c r="AN313" s="23"/>
      <c r="AO313" s="39">
        <v>0.01</v>
      </c>
      <c r="AP313" s="39">
        <v>0.41725000000000001</v>
      </c>
      <c r="AQ313" s="39">
        <v>0.48</v>
      </c>
      <c r="AR313" s="59">
        <v>9.2749999999999999E-2</v>
      </c>
      <c r="AS313" s="39" t="s">
        <v>431</v>
      </c>
      <c r="AT313" s="59" t="s">
        <v>431</v>
      </c>
      <c r="AU313" s="57">
        <v>1</v>
      </c>
      <c r="AV313" s="18">
        <v>0</v>
      </c>
      <c r="AW313">
        <v>0.48</v>
      </c>
      <c r="AX313" s="54">
        <v>0.52</v>
      </c>
      <c r="AY313" t="s">
        <v>431</v>
      </c>
      <c r="AZ313" s="54" t="s">
        <v>431</v>
      </c>
      <c r="BB313" s="18"/>
      <c r="BC313">
        <v>0</v>
      </c>
      <c r="BD313" s="18">
        <v>1</v>
      </c>
      <c r="BE313" s="18" t="s">
        <v>62</v>
      </c>
      <c r="BL313" s="18"/>
      <c r="BO313" s="18"/>
      <c r="BR313" s="25">
        <v>44.274999999999999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 s="18">
        <v>1</v>
      </c>
      <c r="CA313">
        <v>0</v>
      </c>
      <c r="CB313">
        <v>1</v>
      </c>
      <c r="CC313">
        <v>0</v>
      </c>
      <c r="CD313" s="18">
        <v>0</v>
      </c>
      <c r="CE313">
        <v>1</v>
      </c>
      <c r="CF313">
        <v>0</v>
      </c>
      <c r="CG313">
        <v>0</v>
      </c>
      <c r="CH313">
        <v>0</v>
      </c>
      <c r="CI313" s="18">
        <v>1</v>
      </c>
      <c r="CJ313">
        <v>1</v>
      </c>
      <c r="CK313">
        <v>1</v>
      </c>
      <c r="CL313">
        <v>0</v>
      </c>
      <c r="CM313">
        <v>0</v>
      </c>
      <c r="CN313">
        <v>0</v>
      </c>
      <c r="CO313">
        <v>1</v>
      </c>
      <c r="CP313">
        <v>1</v>
      </c>
      <c r="CQ313">
        <v>0</v>
      </c>
      <c r="CR313">
        <v>0</v>
      </c>
      <c r="CS313">
        <v>0</v>
      </c>
      <c r="CT313" s="18">
        <v>1</v>
      </c>
      <c r="CZ313" s="43" t="s">
        <v>397</v>
      </c>
    </row>
    <row r="314" spans="1:104" s="68" customFormat="1" x14ac:dyDescent="0.25">
      <c r="A314" s="68">
        <v>313</v>
      </c>
      <c r="B314" s="68">
        <v>19</v>
      </c>
      <c r="C314" s="69" t="s">
        <v>553</v>
      </c>
      <c r="D314" s="70">
        <v>7</v>
      </c>
      <c r="E314" s="71">
        <v>2.7</v>
      </c>
      <c r="F314" s="72">
        <f t="shared" si="204"/>
        <v>2.5925925925925926</v>
      </c>
      <c r="G314" s="72">
        <f t="shared" si="199"/>
        <v>4.3</v>
      </c>
      <c r="H314" s="73">
        <f t="shared" si="200"/>
        <v>9.6999999999999993</v>
      </c>
      <c r="I314" s="74">
        <f>IFERROR(F314/SQRT(F314^2+W314), "X")</f>
        <v>4.3271693828277141E-2</v>
      </c>
      <c r="J314" s="75">
        <f>IFERROR(SQRT((1-I314^2)/W314), "X")</f>
        <v>1.6690510476621182E-2</v>
      </c>
      <c r="K314" s="75">
        <f t="shared" si="201"/>
        <v>59.914284910621824</v>
      </c>
      <c r="L314" s="75">
        <f t="shared" si="202"/>
        <v>2.6581183351655959E-2</v>
      </c>
      <c r="M314" s="75">
        <f t="shared" si="203"/>
        <v>5.996220430489832E-2</v>
      </c>
      <c r="N314" s="76">
        <v>1</v>
      </c>
      <c r="O314" s="77">
        <v>0</v>
      </c>
      <c r="P314" s="76">
        <v>1</v>
      </c>
      <c r="Q314" s="77">
        <v>0</v>
      </c>
      <c r="R314" s="77">
        <v>0</v>
      </c>
      <c r="S314" s="77">
        <v>0</v>
      </c>
      <c r="T314" s="77">
        <v>0</v>
      </c>
      <c r="U314" s="76">
        <v>3598</v>
      </c>
      <c r="V314" s="77">
        <v>14</v>
      </c>
      <c r="W314" s="77">
        <f t="shared" si="184"/>
        <v>3583</v>
      </c>
      <c r="X314" s="77"/>
      <c r="Y314" s="72">
        <v>7</v>
      </c>
      <c r="Z314" s="72">
        <f>BR314-Y314-6</f>
        <v>31.274999999999999</v>
      </c>
      <c r="AA314" s="77">
        <v>1</v>
      </c>
      <c r="AB314" s="77">
        <v>0</v>
      </c>
      <c r="AC314" s="77">
        <v>0</v>
      </c>
      <c r="AD314" s="77">
        <v>1</v>
      </c>
      <c r="AE314" s="77">
        <v>0</v>
      </c>
      <c r="AF314" s="77">
        <v>0</v>
      </c>
      <c r="AG314" s="76">
        <v>0</v>
      </c>
      <c r="AH314" s="77">
        <v>1</v>
      </c>
      <c r="AI314" s="78">
        <v>0</v>
      </c>
      <c r="AJ314" s="77">
        <v>1</v>
      </c>
      <c r="AK314" s="77">
        <v>0</v>
      </c>
      <c r="AL314" s="78">
        <v>0</v>
      </c>
      <c r="AM314" s="79">
        <v>2001</v>
      </c>
      <c r="AN314" s="80"/>
      <c r="AO314" s="75">
        <v>0.01</v>
      </c>
      <c r="AP314" s="75">
        <v>0.41725000000000001</v>
      </c>
      <c r="AQ314" s="75">
        <v>0.48</v>
      </c>
      <c r="AR314" s="81">
        <v>9.2749999999999999E-2</v>
      </c>
      <c r="AS314" s="75" t="s">
        <v>431</v>
      </c>
      <c r="AT314" s="81" t="s">
        <v>431</v>
      </c>
      <c r="AU314" s="82">
        <v>1</v>
      </c>
      <c r="AV314" s="83">
        <v>0</v>
      </c>
      <c r="AW314" s="68">
        <v>0.48</v>
      </c>
      <c r="AX314" s="84">
        <v>0.52</v>
      </c>
      <c r="AY314" s="68" t="s">
        <v>431</v>
      </c>
      <c r="AZ314" s="84" t="s">
        <v>431</v>
      </c>
      <c r="BB314" s="83"/>
      <c r="BC314" s="68">
        <v>0</v>
      </c>
      <c r="BD314" s="83">
        <v>1</v>
      </c>
      <c r="BE314" s="83" t="s">
        <v>62</v>
      </c>
      <c r="BL314" s="83"/>
      <c r="BO314" s="83"/>
      <c r="BR314" s="69">
        <v>44.274999999999999</v>
      </c>
      <c r="BS314" s="68">
        <v>0</v>
      </c>
      <c r="BT314" s="68">
        <v>0</v>
      </c>
      <c r="BU314" s="68">
        <v>0</v>
      </c>
      <c r="BV314" s="68">
        <v>0</v>
      </c>
      <c r="BW314" s="68">
        <v>0</v>
      </c>
      <c r="BX314" s="68">
        <v>0</v>
      </c>
      <c r="BY314" s="68">
        <v>0</v>
      </c>
      <c r="BZ314" s="83">
        <v>1</v>
      </c>
      <c r="CA314" s="68">
        <v>0</v>
      </c>
      <c r="CB314" s="68">
        <v>1</v>
      </c>
      <c r="CC314" s="68">
        <v>0</v>
      </c>
      <c r="CD314" s="83">
        <v>0</v>
      </c>
      <c r="CE314" s="68">
        <v>1</v>
      </c>
      <c r="CF314" s="68">
        <v>0</v>
      </c>
      <c r="CG314" s="68">
        <v>0</v>
      </c>
      <c r="CH314" s="68">
        <v>0</v>
      </c>
      <c r="CI314" s="83">
        <v>1</v>
      </c>
      <c r="CJ314" s="68">
        <v>1</v>
      </c>
      <c r="CK314" s="68">
        <v>1</v>
      </c>
      <c r="CL314" s="68">
        <v>0</v>
      </c>
      <c r="CM314" s="68">
        <v>0</v>
      </c>
      <c r="CN314" s="68">
        <v>0</v>
      </c>
      <c r="CO314" s="68">
        <v>1</v>
      </c>
      <c r="CP314" s="68">
        <v>1</v>
      </c>
      <c r="CQ314" s="68">
        <v>0</v>
      </c>
      <c r="CR314" s="68">
        <v>0</v>
      </c>
      <c r="CS314" s="68">
        <v>0</v>
      </c>
      <c r="CT314" s="83">
        <v>1</v>
      </c>
      <c r="CY314" s="69"/>
      <c r="CZ314" s="85" t="s">
        <v>397</v>
      </c>
    </row>
    <row r="315" spans="1:104" x14ac:dyDescent="0.25">
      <c r="A315">
        <v>314</v>
      </c>
      <c r="B315">
        <v>20</v>
      </c>
      <c r="C315" s="25" t="s">
        <v>559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05">D315-E315</f>
        <v>-9.003281431045167</v>
      </c>
      <c r="H315" s="16">
        <f t="shared" ref="H315:H326" si="206">D315+E315</f>
        <v>12.171773803557898</v>
      </c>
      <c r="I315" s="11">
        <f>IFERROR(F315/SQRT(F315^2+W315), "X")</f>
        <v>2.1486033195640083E-3</v>
      </c>
      <c r="J315" s="39">
        <f>IFERROR(SQRT((1-I315^2)/W315), "X")</f>
        <v>1.4359130027805221E-2</v>
      </c>
      <c r="K315" s="39">
        <f t="shared" ref="K315:K326" si="207">IFERROR(1/J315, "X")</f>
        <v>69.642102137356929</v>
      </c>
      <c r="L315" s="39">
        <f t="shared" ref="L315:L326" si="208">IFERROR(I315-J315, "X")</f>
        <v>-1.2210526708241213E-2</v>
      </c>
      <c r="M315" s="39">
        <f t="shared" ref="M315:M326" si="209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184"/>
        <v>4850</v>
      </c>
      <c r="Y315" s="7">
        <v>6</v>
      </c>
      <c r="Z315" s="7">
        <f>BR315-Y315-6</f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1">
        <v>0</v>
      </c>
      <c r="AJ315" s="9">
        <v>1</v>
      </c>
      <c r="AK315" s="9">
        <v>0</v>
      </c>
      <c r="AL315" s="31">
        <v>0</v>
      </c>
      <c r="AM315" s="21">
        <v>2011</v>
      </c>
      <c r="AN315" s="23"/>
      <c r="AO315" s="39">
        <f>1-(AP315+AQ315+AR315)</f>
        <v>0.3972</v>
      </c>
      <c r="AP315" s="39">
        <v>0.26300000000000001</v>
      </c>
      <c r="AQ315" s="39">
        <v>0.2162</v>
      </c>
      <c r="AR315" s="59">
        <v>0.1236</v>
      </c>
      <c r="AS315" s="39" t="s">
        <v>431</v>
      </c>
      <c r="AT315" s="59" t="s">
        <v>431</v>
      </c>
      <c r="AU315" s="57">
        <v>1</v>
      </c>
      <c r="AV315" s="18">
        <v>0</v>
      </c>
      <c r="AW315">
        <v>0.18748699999999999</v>
      </c>
      <c r="AX315" s="54">
        <f>1-AW315</f>
        <v>0.81251300000000004</v>
      </c>
      <c r="AY315">
        <v>0.498</v>
      </c>
      <c r="AZ315" s="54">
        <v>0.502</v>
      </c>
      <c r="BB315" s="18"/>
      <c r="BC315">
        <v>0.32400000000000001</v>
      </c>
      <c r="BD315" s="18">
        <v>0.67600000000000005</v>
      </c>
      <c r="BE315" s="18" t="s">
        <v>207</v>
      </c>
      <c r="BL315" s="18"/>
      <c r="BO315" s="18"/>
      <c r="BR315" s="25">
        <v>49.57</v>
      </c>
      <c r="BS315">
        <v>0</v>
      </c>
      <c r="BT315">
        <v>1</v>
      </c>
      <c r="BU315">
        <v>0</v>
      </c>
      <c r="BV315">
        <v>0</v>
      </c>
      <c r="BW315">
        <v>0</v>
      </c>
      <c r="BX315">
        <v>0</v>
      </c>
      <c r="BY315">
        <v>0</v>
      </c>
      <c r="BZ315" s="18">
        <v>0</v>
      </c>
      <c r="CA315">
        <v>0</v>
      </c>
      <c r="CB315">
        <v>0</v>
      </c>
      <c r="CC315">
        <v>1</v>
      </c>
      <c r="CD315" s="18">
        <v>0</v>
      </c>
      <c r="CE315">
        <v>1</v>
      </c>
      <c r="CF315">
        <v>0</v>
      </c>
      <c r="CG315">
        <v>0</v>
      </c>
      <c r="CH315">
        <v>0</v>
      </c>
      <c r="CI315" s="18">
        <v>0</v>
      </c>
      <c r="CJ315">
        <v>1</v>
      </c>
      <c r="CK315">
        <v>0</v>
      </c>
      <c r="CL315">
        <v>0</v>
      </c>
      <c r="CM315">
        <v>0</v>
      </c>
      <c r="CN315">
        <v>0</v>
      </c>
      <c r="CO315">
        <v>1</v>
      </c>
      <c r="CP315">
        <v>1</v>
      </c>
      <c r="CQ315">
        <v>1</v>
      </c>
      <c r="CR315">
        <v>1</v>
      </c>
      <c r="CS315">
        <v>1</v>
      </c>
      <c r="CT315" s="18">
        <v>1</v>
      </c>
      <c r="CZ315" s="43" t="s">
        <v>397</v>
      </c>
    </row>
    <row r="316" spans="1:104" x14ac:dyDescent="0.25">
      <c r="A316">
        <v>315</v>
      </c>
      <c r="B316">
        <v>20</v>
      </c>
      <c r="C316" s="25" t="s">
        <v>559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05"/>
        <v>-3.9489575596732447</v>
      </c>
      <c r="H316" s="16">
        <f t="shared" si="206"/>
        <v>6.6089302702123938</v>
      </c>
      <c r="I316" s="11">
        <f>IFERROR(F316/SQRT(F316^2+W316), "X")</f>
        <v>3.6176489903127595E-3</v>
      </c>
      <c r="J316" s="39">
        <f>IFERROR(SQRT((1-I316^2)/W316), "X")</f>
        <v>1.4359069210104596E-2</v>
      </c>
      <c r="K316" s="39">
        <f t="shared" si="207"/>
        <v>69.642397105816002</v>
      </c>
      <c r="L316" s="39">
        <f t="shared" si="208"/>
        <v>-1.0741420219791836E-2</v>
      </c>
      <c r="M316" s="39">
        <f t="shared" si="209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184"/>
        <v>4850</v>
      </c>
      <c r="Y316" s="7">
        <v>12</v>
      </c>
      <c r="Z316" s="7">
        <f>BR316-Y316-6</f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1">
        <v>0</v>
      </c>
      <c r="AJ316" s="9">
        <v>1</v>
      </c>
      <c r="AK316" s="9">
        <v>0</v>
      </c>
      <c r="AL316" s="31">
        <v>0</v>
      </c>
      <c r="AM316" s="21">
        <v>2011</v>
      </c>
      <c r="AN316" s="23"/>
      <c r="AO316" s="39">
        <f t="shared" ref="AO316:AO330" si="210">1-(AP316+AQ316+AR316)</f>
        <v>0.3972</v>
      </c>
      <c r="AP316" s="39">
        <v>0.26300000000000001</v>
      </c>
      <c r="AQ316" s="39">
        <v>0.2162</v>
      </c>
      <c r="AR316" s="59">
        <v>0.1236</v>
      </c>
      <c r="AS316" s="39" t="s">
        <v>431</v>
      </c>
      <c r="AT316" s="59" t="s">
        <v>431</v>
      </c>
      <c r="AU316" s="57">
        <v>1</v>
      </c>
      <c r="AV316" s="18">
        <v>0</v>
      </c>
      <c r="AW316">
        <v>0.18748699999999999</v>
      </c>
      <c r="AX316" s="54">
        <f t="shared" ref="AX316:AX330" si="211">1-AW316</f>
        <v>0.81251300000000004</v>
      </c>
      <c r="AY316">
        <v>0.498</v>
      </c>
      <c r="AZ316" s="54">
        <v>0.502</v>
      </c>
      <c r="BB316" s="18"/>
      <c r="BC316">
        <v>0.32400000000000001</v>
      </c>
      <c r="BD316" s="18">
        <v>0.67600000000000005</v>
      </c>
      <c r="BE316" s="18" t="s">
        <v>207</v>
      </c>
      <c r="BL316" s="18"/>
      <c r="BO316" s="18"/>
      <c r="BR316" s="25">
        <v>49.57</v>
      </c>
      <c r="BS316">
        <v>0</v>
      </c>
      <c r="BT316">
        <v>1</v>
      </c>
      <c r="BU316">
        <v>0</v>
      </c>
      <c r="BV316">
        <v>0</v>
      </c>
      <c r="BW316">
        <v>0</v>
      </c>
      <c r="BX316">
        <v>0</v>
      </c>
      <c r="BY316">
        <v>0</v>
      </c>
      <c r="BZ316" s="18">
        <v>0</v>
      </c>
      <c r="CA316">
        <v>0</v>
      </c>
      <c r="CB316">
        <v>0</v>
      </c>
      <c r="CC316">
        <v>1</v>
      </c>
      <c r="CD316" s="18">
        <v>0</v>
      </c>
      <c r="CE316">
        <v>1</v>
      </c>
      <c r="CF316">
        <v>0</v>
      </c>
      <c r="CG316">
        <v>0</v>
      </c>
      <c r="CH316">
        <v>0</v>
      </c>
      <c r="CI316" s="18">
        <v>0</v>
      </c>
      <c r="CJ316">
        <v>1</v>
      </c>
      <c r="CK316">
        <v>0</v>
      </c>
      <c r="CL316">
        <v>0</v>
      </c>
      <c r="CM316">
        <v>0</v>
      </c>
      <c r="CN316">
        <v>0</v>
      </c>
      <c r="CO316">
        <v>1</v>
      </c>
      <c r="CP316">
        <v>1</v>
      </c>
      <c r="CQ316">
        <v>1</v>
      </c>
      <c r="CR316">
        <v>1</v>
      </c>
      <c r="CS316">
        <v>1</v>
      </c>
      <c r="CT316" s="18">
        <v>1</v>
      </c>
      <c r="CZ316" s="43" t="s">
        <v>397</v>
      </c>
    </row>
    <row r="317" spans="1:104" x14ac:dyDescent="0.25">
      <c r="A317">
        <v>316</v>
      </c>
      <c r="B317">
        <v>20</v>
      </c>
      <c r="C317" s="25" t="s">
        <v>559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05"/>
        <v>-0.54691683728220886</v>
      </c>
      <c r="H317" s="16">
        <f t="shared" si="206"/>
        <v>6.8022781636974745</v>
      </c>
      <c r="I317" s="11">
        <f>IFERROR(F317/SQRT(F317^2+W317), "X")</f>
        <v>1.2221072658809409E-2</v>
      </c>
      <c r="J317" s="39">
        <f>IFERROR(SQRT((1-I317^2)/W317), "X")</f>
        <v>1.4358090828655861E-2</v>
      </c>
      <c r="K317" s="39">
        <f t="shared" si="207"/>
        <v>69.647142641290515</v>
      </c>
      <c r="L317" s="39">
        <f t="shared" si="208"/>
        <v>-2.1370181698464521E-3</v>
      </c>
      <c r="M317" s="39">
        <f t="shared" si="209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184"/>
        <v>4850</v>
      </c>
      <c r="Y317" s="7">
        <v>16</v>
      </c>
      <c r="Z317" s="7">
        <f>BR317-Y317-6</f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1">
        <v>0</v>
      </c>
      <c r="AJ317" s="9">
        <v>1</v>
      </c>
      <c r="AK317" s="9">
        <v>0</v>
      </c>
      <c r="AL317" s="31">
        <v>0</v>
      </c>
      <c r="AM317" s="21">
        <v>2011</v>
      </c>
      <c r="AN317" s="23"/>
      <c r="AO317" s="39">
        <f t="shared" si="210"/>
        <v>0.3972</v>
      </c>
      <c r="AP317" s="39">
        <v>0.26300000000000001</v>
      </c>
      <c r="AQ317" s="39">
        <v>0.2162</v>
      </c>
      <c r="AR317" s="59">
        <v>0.1236</v>
      </c>
      <c r="AS317" s="39" t="s">
        <v>431</v>
      </c>
      <c r="AT317" s="59" t="s">
        <v>431</v>
      </c>
      <c r="AU317" s="57">
        <v>1</v>
      </c>
      <c r="AV317" s="18">
        <v>0</v>
      </c>
      <c r="AW317">
        <v>0.18748699999999999</v>
      </c>
      <c r="AX317" s="54">
        <f t="shared" si="211"/>
        <v>0.81251300000000004</v>
      </c>
      <c r="AY317">
        <v>0.498</v>
      </c>
      <c r="AZ317" s="54">
        <v>0.502</v>
      </c>
      <c r="BB317" s="18"/>
      <c r="BC317">
        <v>0.32400000000000001</v>
      </c>
      <c r="BD317" s="18">
        <v>0.67600000000000005</v>
      </c>
      <c r="BE317" s="18" t="s">
        <v>207</v>
      </c>
      <c r="BL317" s="18"/>
      <c r="BO317" s="18"/>
      <c r="BR317" s="25">
        <v>49.57</v>
      </c>
      <c r="BS317">
        <v>0</v>
      </c>
      <c r="BT317">
        <v>1</v>
      </c>
      <c r="BU317">
        <v>0</v>
      </c>
      <c r="BV317">
        <v>0</v>
      </c>
      <c r="BW317">
        <v>0</v>
      </c>
      <c r="BX317">
        <v>0</v>
      </c>
      <c r="BY317">
        <v>0</v>
      </c>
      <c r="BZ317" s="18">
        <v>0</v>
      </c>
      <c r="CA317">
        <v>0</v>
      </c>
      <c r="CB317">
        <v>0</v>
      </c>
      <c r="CC317">
        <v>1</v>
      </c>
      <c r="CD317" s="18">
        <v>0</v>
      </c>
      <c r="CE317">
        <v>1</v>
      </c>
      <c r="CF317">
        <v>0</v>
      </c>
      <c r="CG317">
        <v>0</v>
      </c>
      <c r="CH317">
        <v>0</v>
      </c>
      <c r="CI317" s="18">
        <v>0</v>
      </c>
      <c r="CJ317">
        <v>1</v>
      </c>
      <c r="CK317">
        <v>0</v>
      </c>
      <c r="CL317">
        <v>0</v>
      </c>
      <c r="CM317">
        <v>0</v>
      </c>
      <c r="CN317">
        <v>0</v>
      </c>
      <c r="CO317">
        <v>1</v>
      </c>
      <c r="CP317">
        <v>1</v>
      </c>
      <c r="CQ317">
        <v>1</v>
      </c>
      <c r="CR317">
        <v>1</v>
      </c>
      <c r="CS317">
        <v>1</v>
      </c>
      <c r="CT317" s="18">
        <v>1</v>
      </c>
      <c r="CZ317" s="43" t="s">
        <v>397</v>
      </c>
    </row>
    <row r="318" spans="1:104" x14ac:dyDescent="0.25">
      <c r="A318">
        <v>317</v>
      </c>
      <c r="B318">
        <v>20</v>
      </c>
      <c r="C318" s="25" t="s">
        <v>559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05"/>
        <v>1.3305480095937967</v>
      </c>
      <c r="H318" s="16">
        <f t="shared" si="206"/>
        <v>7.8040541735445998</v>
      </c>
      <c r="I318" s="11">
        <f>IFERROR(F318/SQRT(F318^2+W318), "X")</f>
        <v>2.0257697105299E-2</v>
      </c>
      <c r="J318" s="39">
        <f>IFERROR(SQRT((1-I318^2)/W318), "X")</f>
        <v>1.4356216554309312E-2</v>
      </c>
      <c r="K318" s="39">
        <f t="shared" si="207"/>
        <v>69.656235416693377</v>
      </c>
      <c r="L318" s="39">
        <f t="shared" si="208"/>
        <v>5.9014805509896885E-3</v>
      </c>
      <c r="M318" s="39">
        <f t="shared" si="209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184"/>
        <v>4850</v>
      </c>
      <c r="Y318" s="7">
        <v>21</v>
      </c>
      <c r="Z318" s="7">
        <f>BR318-Y318-6</f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1">
        <v>0</v>
      </c>
      <c r="AJ318" s="9">
        <v>1</v>
      </c>
      <c r="AK318" s="9">
        <v>0</v>
      </c>
      <c r="AL318" s="31">
        <v>0</v>
      </c>
      <c r="AM318" s="21">
        <v>2011</v>
      </c>
      <c r="AN318" s="23"/>
      <c r="AO318" s="39">
        <f t="shared" si="210"/>
        <v>0.3972</v>
      </c>
      <c r="AP318" s="39">
        <v>0.26300000000000001</v>
      </c>
      <c r="AQ318" s="39">
        <v>0.2162</v>
      </c>
      <c r="AR318" s="59">
        <v>0.1236</v>
      </c>
      <c r="AS318" s="39" t="s">
        <v>431</v>
      </c>
      <c r="AT318" s="59" t="s">
        <v>431</v>
      </c>
      <c r="AU318" s="57">
        <v>1</v>
      </c>
      <c r="AV318" s="18">
        <v>0</v>
      </c>
      <c r="AW318">
        <v>0.18748699999999999</v>
      </c>
      <c r="AX318" s="54">
        <f t="shared" si="211"/>
        <v>0.81251300000000004</v>
      </c>
      <c r="AY318">
        <v>0.498</v>
      </c>
      <c r="AZ318" s="54">
        <v>0.502</v>
      </c>
      <c r="BB318" s="18"/>
      <c r="BC318">
        <v>0.32400000000000001</v>
      </c>
      <c r="BD318" s="18">
        <v>0.67600000000000005</v>
      </c>
      <c r="BE318" s="18" t="s">
        <v>207</v>
      </c>
      <c r="BL318" s="18"/>
      <c r="BO318" s="18"/>
      <c r="BR318" s="25">
        <v>49.57</v>
      </c>
      <c r="BS318">
        <v>0</v>
      </c>
      <c r="BT318">
        <v>1</v>
      </c>
      <c r="BU318">
        <v>0</v>
      </c>
      <c r="BV318">
        <v>0</v>
      </c>
      <c r="BW318">
        <v>0</v>
      </c>
      <c r="BX318">
        <v>0</v>
      </c>
      <c r="BY318">
        <v>0</v>
      </c>
      <c r="BZ318" s="18">
        <v>0</v>
      </c>
      <c r="CA318">
        <v>0</v>
      </c>
      <c r="CB318">
        <v>0</v>
      </c>
      <c r="CC318">
        <v>1</v>
      </c>
      <c r="CD318" s="18">
        <v>0</v>
      </c>
      <c r="CE318">
        <v>1</v>
      </c>
      <c r="CF318">
        <v>0</v>
      </c>
      <c r="CG318">
        <v>0</v>
      </c>
      <c r="CH318">
        <v>0</v>
      </c>
      <c r="CI318" s="18">
        <v>0</v>
      </c>
      <c r="CJ318">
        <v>1</v>
      </c>
      <c r="CK318">
        <v>0</v>
      </c>
      <c r="CL318">
        <v>0</v>
      </c>
      <c r="CM318">
        <v>0</v>
      </c>
      <c r="CN318">
        <v>0</v>
      </c>
      <c r="CO318">
        <v>1</v>
      </c>
      <c r="CP318">
        <v>1</v>
      </c>
      <c r="CQ318">
        <v>1</v>
      </c>
      <c r="CR318">
        <v>1</v>
      </c>
      <c r="CS318">
        <v>1</v>
      </c>
      <c r="CT318" s="18">
        <v>1</v>
      </c>
      <c r="CZ318" s="43" t="s">
        <v>397</v>
      </c>
    </row>
    <row r="319" spans="1:104" x14ac:dyDescent="0.25">
      <c r="A319">
        <v>318</v>
      </c>
      <c r="B319">
        <v>20</v>
      </c>
      <c r="C319" s="25" t="s">
        <v>559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05"/>
        <v>-1.9030389131631287</v>
      </c>
      <c r="H319" s="16">
        <f t="shared" si="206"/>
        <v>4.2246155941696939</v>
      </c>
      <c r="I319" s="11">
        <f>IFERROR(F319/SQRT(F319^2+W319), "X")</f>
        <v>5.4401574114529179E-3</v>
      </c>
      <c r="J319" s="39">
        <f>IFERROR(SQRT((1-I319^2)/W319), "X")</f>
        <v>1.4358950688820801E-2</v>
      </c>
      <c r="K319" s="39">
        <f t="shared" si="207"/>
        <v>69.642971946310297</v>
      </c>
      <c r="L319" s="39">
        <f t="shared" si="208"/>
        <v>-8.9187932773678834E-3</v>
      </c>
      <c r="M319" s="39">
        <f t="shared" si="209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184"/>
        <v>4850</v>
      </c>
      <c r="Y319" s="7">
        <v>6</v>
      </c>
      <c r="Z319" s="7">
        <f>BR319-Y319-6</f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1">
        <v>0</v>
      </c>
      <c r="AJ319" s="9">
        <v>1</v>
      </c>
      <c r="AK319" s="9">
        <v>0</v>
      </c>
      <c r="AL319" s="31">
        <v>0</v>
      </c>
      <c r="AM319" s="21">
        <v>2011</v>
      </c>
      <c r="AN319" s="23"/>
      <c r="AO319" s="39">
        <f t="shared" si="210"/>
        <v>0.3972</v>
      </c>
      <c r="AP319" s="39">
        <v>0.26300000000000001</v>
      </c>
      <c r="AQ319" s="39">
        <v>0.2162</v>
      </c>
      <c r="AR319" s="59">
        <v>0.1236</v>
      </c>
      <c r="AS319" s="39" t="s">
        <v>431</v>
      </c>
      <c r="AT319" s="59" t="s">
        <v>431</v>
      </c>
      <c r="AU319" s="57">
        <v>1</v>
      </c>
      <c r="AV319" s="18">
        <v>0</v>
      </c>
      <c r="AW319">
        <v>0.18748699999999999</v>
      </c>
      <c r="AX319" s="54">
        <f t="shared" si="211"/>
        <v>0.81251300000000004</v>
      </c>
      <c r="AY319">
        <v>0.498</v>
      </c>
      <c r="AZ319" s="54">
        <v>0.502</v>
      </c>
      <c r="BB319" s="18"/>
      <c r="BC319">
        <v>0.32400000000000001</v>
      </c>
      <c r="BD319" s="18">
        <v>0.67600000000000005</v>
      </c>
      <c r="BE319" s="18" t="s">
        <v>207</v>
      </c>
      <c r="BL319" s="18"/>
      <c r="BO319" s="18"/>
      <c r="BR319" s="25">
        <v>49.57</v>
      </c>
      <c r="BS319">
        <v>0</v>
      </c>
      <c r="BT319">
        <v>1</v>
      </c>
      <c r="BU319">
        <v>0</v>
      </c>
      <c r="BV319">
        <v>0</v>
      </c>
      <c r="BW319">
        <v>0</v>
      </c>
      <c r="BX319">
        <v>0</v>
      </c>
      <c r="BY319">
        <v>0</v>
      </c>
      <c r="BZ319" s="18">
        <v>0</v>
      </c>
      <c r="CA319">
        <v>0</v>
      </c>
      <c r="CB319">
        <v>0</v>
      </c>
      <c r="CC319">
        <v>1</v>
      </c>
      <c r="CD319" s="18">
        <v>0</v>
      </c>
      <c r="CE319">
        <v>1</v>
      </c>
      <c r="CF319">
        <v>0</v>
      </c>
      <c r="CG319">
        <v>0</v>
      </c>
      <c r="CH319">
        <v>0</v>
      </c>
      <c r="CI319" s="18">
        <v>0</v>
      </c>
      <c r="CJ319">
        <v>1</v>
      </c>
      <c r="CK319">
        <v>0</v>
      </c>
      <c r="CL319">
        <v>0</v>
      </c>
      <c r="CM319">
        <v>0</v>
      </c>
      <c r="CN319">
        <v>0</v>
      </c>
      <c r="CO319">
        <v>1</v>
      </c>
      <c r="CP319">
        <v>1</v>
      </c>
      <c r="CQ319">
        <v>1</v>
      </c>
      <c r="CR319">
        <v>1</v>
      </c>
      <c r="CS319">
        <v>1</v>
      </c>
      <c r="CT319" s="18">
        <v>1</v>
      </c>
      <c r="CZ319" s="43" t="s">
        <v>397</v>
      </c>
    </row>
    <row r="320" spans="1:104" x14ac:dyDescent="0.25">
      <c r="A320">
        <v>319</v>
      </c>
      <c r="B320">
        <v>20</v>
      </c>
      <c r="C320" s="25" t="s">
        <v>559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05"/>
        <v>-1.7833424752291691</v>
      </c>
      <c r="H320" s="16">
        <f t="shared" si="206"/>
        <v>7.5829520375290702</v>
      </c>
      <c r="I320" s="11">
        <f>IFERROR(F320/SQRT(F320^2+W320), "X")</f>
        <v>8.8908424179269321E-3</v>
      </c>
      <c r="J320" s="39">
        <f>IFERROR(SQRT((1-I320^2)/W320), "X")</f>
        <v>1.4358595636186907E-2</v>
      </c>
      <c r="K320" s="39">
        <f t="shared" si="207"/>
        <v>69.644694045131686</v>
      </c>
      <c r="L320" s="39">
        <f t="shared" si="208"/>
        <v>-5.4677532182599749E-3</v>
      </c>
      <c r="M320" s="39">
        <f t="shared" si="209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184"/>
        <v>4850</v>
      </c>
      <c r="Y320" s="7">
        <v>12</v>
      </c>
      <c r="Z320" s="7">
        <f>BR320-Y320-6</f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1">
        <v>0</v>
      </c>
      <c r="AJ320" s="9">
        <v>1</v>
      </c>
      <c r="AK320" s="9">
        <v>0</v>
      </c>
      <c r="AL320" s="31">
        <v>0</v>
      </c>
      <c r="AM320" s="21">
        <v>2011</v>
      </c>
      <c r="AN320" s="23"/>
      <c r="AO320" s="39">
        <f t="shared" si="210"/>
        <v>0.3972</v>
      </c>
      <c r="AP320" s="39">
        <v>0.26300000000000001</v>
      </c>
      <c r="AQ320" s="39">
        <v>0.2162</v>
      </c>
      <c r="AR320" s="59">
        <v>0.1236</v>
      </c>
      <c r="AS320" s="39" t="s">
        <v>431</v>
      </c>
      <c r="AT320" s="59" t="s">
        <v>431</v>
      </c>
      <c r="AU320" s="57">
        <v>1</v>
      </c>
      <c r="AV320" s="18">
        <v>0</v>
      </c>
      <c r="AW320">
        <v>0.18748699999999999</v>
      </c>
      <c r="AX320" s="54">
        <f t="shared" si="211"/>
        <v>0.81251300000000004</v>
      </c>
      <c r="AY320">
        <v>0.498</v>
      </c>
      <c r="AZ320" s="54">
        <v>0.502</v>
      </c>
      <c r="BB320" s="18"/>
      <c r="BC320">
        <v>0.32400000000000001</v>
      </c>
      <c r="BD320" s="18">
        <v>0.67600000000000005</v>
      </c>
      <c r="BE320" s="18" t="s">
        <v>207</v>
      </c>
      <c r="BL320" s="18"/>
      <c r="BO320" s="18"/>
      <c r="BR320" s="25">
        <v>49.57</v>
      </c>
      <c r="BS320">
        <v>0</v>
      </c>
      <c r="BT320">
        <v>1</v>
      </c>
      <c r="BU320">
        <v>0</v>
      </c>
      <c r="BV320">
        <v>0</v>
      </c>
      <c r="BW320">
        <v>0</v>
      </c>
      <c r="BX320">
        <v>0</v>
      </c>
      <c r="BY320">
        <v>0</v>
      </c>
      <c r="BZ320" s="18">
        <v>0</v>
      </c>
      <c r="CA320">
        <v>0</v>
      </c>
      <c r="CB320">
        <v>0</v>
      </c>
      <c r="CC320">
        <v>1</v>
      </c>
      <c r="CD320" s="18">
        <v>0</v>
      </c>
      <c r="CE320">
        <v>1</v>
      </c>
      <c r="CF320">
        <v>0</v>
      </c>
      <c r="CG320">
        <v>0</v>
      </c>
      <c r="CH320">
        <v>0</v>
      </c>
      <c r="CI320" s="18">
        <v>0</v>
      </c>
      <c r="CJ320">
        <v>1</v>
      </c>
      <c r="CK320">
        <v>0</v>
      </c>
      <c r="CL320">
        <v>0</v>
      </c>
      <c r="CM320">
        <v>0</v>
      </c>
      <c r="CN320">
        <v>0</v>
      </c>
      <c r="CO320">
        <v>1</v>
      </c>
      <c r="CP320">
        <v>1</v>
      </c>
      <c r="CQ320">
        <v>1</v>
      </c>
      <c r="CR320">
        <v>1</v>
      </c>
      <c r="CS320">
        <v>1</v>
      </c>
      <c r="CT320" s="18">
        <v>1</v>
      </c>
      <c r="CZ320" s="43" t="s">
        <v>397</v>
      </c>
    </row>
    <row r="321" spans="1:104" x14ac:dyDescent="0.25">
      <c r="A321">
        <v>320</v>
      </c>
      <c r="B321">
        <v>20</v>
      </c>
      <c r="C321" s="25" t="s">
        <v>559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05"/>
        <v>5.805682516116569</v>
      </c>
      <c r="H321" s="16">
        <f t="shared" si="206"/>
        <v>12.237484774641242</v>
      </c>
      <c r="I321" s="11">
        <f>IFERROR(F321/SQRT(F321^2+W321), "X")</f>
        <v>4.0249191357102643E-2</v>
      </c>
      <c r="J321" s="39">
        <f>IFERROR(SQRT((1-I321^2)/W321), "X")</f>
        <v>1.4347527554489122E-2</v>
      </c>
      <c r="K321" s="39">
        <f t="shared" si="207"/>
        <v>69.698419898633702</v>
      </c>
      <c r="L321" s="39">
        <f t="shared" si="208"/>
        <v>2.5901663802613523E-2</v>
      </c>
      <c r="M321" s="39">
        <f t="shared" si="209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184"/>
        <v>4850</v>
      </c>
      <c r="Y321" s="7">
        <v>16</v>
      </c>
      <c r="Z321" s="7">
        <f>BR321-Y321-6</f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1">
        <v>0</v>
      </c>
      <c r="AJ321" s="9">
        <v>1</v>
      </c>
      <c r="AK321" s="9">
        <v>0</v>
      </c>
      <c r="AL321" s="31">
        <v>0</v>
      </c>
      <c r="AM321" s="21">
        <v>2011</v>
      </c>
      <c r="AN321" s="23"/>
      <c r="AO321" s="39">
        <f t="shared" si="210"/>
        <v>0.3972</v>
      </c>
      <c r="AP321" s="39">
        <v>0.26300000000000001</v>
      </c>
      <c r="AQ321" s="39">
        <v>0.2162</v>
      </c>
      <c r="AR321" s="59">
        <v>0.1236</v>
      </c>
      <c r="AS321" s="39" t="s">
        <v>431</v>
      </c>
      <c r="AT321" s="59" t="s">
        <v>431</v>
      </c>
      <c r="AU321" s="57">
        <v>1</v>
      </c>
      <c r="AV321" s="18">
        <v>0</v>
      </c>
      <c r="AW321">
        <v>0.18748699999999999</v>
      </c>
      <c r="AX321" s="54">
        <f t="shared" si="211"/>
        <v>0.81251300000000004</v>
      </c>
      <c r="AY321">
        <v>0.498</v>
      </c>
      <c r="AZ321" s="54">
        <v>0.502</v>
      </c>
      <c r="BB321" s="18"/>
      <c r="BC321">
        <v>0.32400000000000001</v>
      </c>
      <c r="BD321" s="18">
        <v>0.67600000000000005</v>
      </c>
      <c r="BE321" s="18" t="s">
        <v>207</v>
      </c>
      <c r="BL321" s="18"/>
      <c r="BO321" s="18"/>
      <c r="BR321" s="25">
        <v>49.57</v>
      </c>
      <c r="BS321">
        <v>0</v>
      </c>
      <c r="BT321">
        <v>1</v>
      </c>
      <c r="BU321">
        <v>0</v>
      </c>
      <c r="BV321">
        <v>0</v>
      </c>
      <c r="BW321">
        <v>0</v>
      </c>
      <c r="BX321">
        <v>0</v>
      </c>
      <c r="BY321">
        <v>0</v>
      </c>
      <c r="BZ321" s="18">
        <v>0</v>
      </c>
      <c r="CA321">
        <v>0</v>
      </c>
      <c r="CB321">
        <v>0</v>
      </c>
      <c r="CC321">
        <v>1</v>
      </c>
      <c r="CD321" s="18">
        <v>0</v>
      </c>
      <c r="CE321">
        <v>1</v>
      </c>
      <c r="CF321">
        <v>0</v>
      </c>
      <c r="CG321">
        <v>0</v>
      </c>
      <c r="CH321">
        <v>0</v>
      </c>
      <c r="CI321" s="18">
        <v>0</v>
      </c>
      <c r="CJ321">
        <v>1</v>
      </c>
      <c r="CK321">
        <v>0</v>
      </c>
      <c r="CL321">
        <v>0</v>
      </c>
      <c r="CM321">
        <v>0</v>
      </c>
      <c r="CN321">
        <v>0</v>
      </c>
      <c r="CO321">
        <v>1</v>
      </c>
      <c r="CP321">
        <v>1</v>
      </c>
      <c r="CQ321">
        <v>1</v>
      </c>
      <c r="CR321">
        <v>1</v>
      </c>
      <c r="CS321">
        <v>1</v>
      </c>
      <c r="CT321" s="18">
        <v>1</v>
      </c>
      <c r="CZ321" s="43" t="s">
        <v>397</v>
      </c>
    </row>
    <row r="322" spans="1:104" x14ac:dyDescent="0.25">
      <c r="A322">
        <v>321</v>
      </c>
      <c r="B322">
        <v>20</v>
      </c>
      <c r="C322" s="25" t="s">
        <v>559</v>
      </c>
      <c r="D322" s="12">
        <v>10.99528104162324</v>
      </c>
      <c r="E322" s="14">
        <v>2.0495530050392889</v>
      </c>
      <c r="F322" s="7">
        <v>5.36472148541114</v>
      </c>
      <c r="G322" s="7">
        <f t="shared" si="205"/>
        <v>8.9457280365839509</v>
      </c>
      <c r="H322" s="16">
        <f t="shared" si="206"/>
        <v>13.04483404666253</v>
      </c>
      <c r="I322" s="11">
        <f>IFERROR(F322/SQRT(F322^2+W322), "X")</f>
        <v>7.6805364073472646E-2</v>
      </c>
      <c r="J322" s="39">
        <f>IFERROR(SQRT((1-I322^2)/W322), "X")</f>
        <v>1.4316747716044097E-2</v>
      </c>
      <c r="K322" s="39">
        <f t="shared" si="207"/>
        <v>69.848265809653654</v>
      </c>
      <c r="L322" s="39">
        <f t="shared" si="208"/>
        <v>6.2488616357428549E-2</v>
      </c>
      <c r="M322" s="39">
        <f t="shared" si="209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184"/>
        <v>4850</v>
      </c>
      <c r="Y322" s="7">
        <v>21</v>
      </c>
      <c r="Z322" s="7">
        <f>BR322-Y322-6</f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1">
        <v>0</v>
      </c>
      <c r="AJ322" s="9">
        <v>1</v>
      </c>
      <c r="AK322" s="9">
        <v>0</v>
      </c>
      <c r="AL322" s="31">
        <v>0</v>
      </c>
      <c r="AM322" s="21">
        <v>2011</v>
      </c>
      <c r="AN322" s="23"/>
      <c r="AO322" s="39">
        <f t="shared" si="210"/>
        <v>0.3972</v>
      </c>
      <c r="AP322" s="39">
        <v>0.26300000000000001</v>
      </c>
      <c r="AQ322" s="39">
        <v>0.2162</v>
      </c>
      <c r="AR322" s="59">
        <v>0.1236</v>
      </c>
      <c r="AS322" s="39" t="s">
        <v>431</v>
      </c>
      <c r="AT322" s="59" t="s">
        <v>431</v>
      </c>
      <c r="AU322" s="57">
        <v>1</v>
      </c>
      <c r="AV322" s="18">
        <v>0</v>
      </c>
      <c r="AW322">
        <v>0.18748699999999999</v>
      </c>
      <c r="AX322" s="54">
        <f t="shared" si="211"/>
        <v>0.81251300000000004</v>
      </c>
      <c r="AY322">
        <v>0.498</v>
      </c>
      <c r="AZ322" s="54">
        <v>0.502</v>
      </c>
      <c r="BB322" s="18"/>
      <c r="BC322">
        <v>0.32400000000000001</v>
      </c>
      <c r="BD322" s="18">
        <v>0.67600000000000005</v>
      </c>
      <c r="BE322" s="18" t="s">
        <v>207</v>
      </c>
      <c r="BL322" s="18"/>
      <c r="BO322" s="18"/>
      <c r="BR322" s="25">
        <v>49.57</v>
      </c>
      <c r="BS322">
        <v>0</v>
      </c>
      <c r="BT322">
        <v>1</v>
      </c>
      <c r="BU322">
        <v>0</v>
      </c>
      <c r="BV322">
        <v>0</v>
      </c>
      <c r="BW322">
        <v>0</v>
      </c>
      <c r="BX322">
        <v>0</v>
      </c>
      <c r="BY322">
        <v>0</v>
      </c>
      <c r="BZ322" s="18">
        <v>0</v>
      </c>
      <c r="CA322">
        <v>0</v>
      </c>
      <c r="CB322">
        <v>0</v>
      </c>
      <c r="CC322">
        <v>1</v>
      </c>
      <c r="CD322" s="18">
        <v>0</v>
      </c>
      <c r="CE322">
        <v>1</v>
      </c>
      <c r="CF322">
        <v>0</v>
      </c>
      <c r="CG322">
        <v>0</v>
      </c>
      <c r="CH322">
        <v>0</v>
      </c>
      <c r="CI322" s="18">
        <v>0</v>
      </c>
      <c r="CJ322">
        <v>1</v>
      </c>
      <c r="CK322">
        <v>0</v>
      </c>
      <c r="CL322">
        <v>0</v>
      </c>
      <c r="CM322">
        <v>0</v>
      </c>
      <c r="CN322">
        <v>0</v>
      </c>
      <c r="CO322">
        <v>1</v>
      </c>
      <c r="CP322">
        <v>1</v>
      </c>
      <c r="CQ322">
        <v>1</v>
      </c>
      <c r="CR322">
        <v>1</v>
      </c>
      <c r="CS322">
        <v>1</v>
      </c>
      <c r="CT322" s="18">
        <v>1</v>
      </c>
      <c r="CZ322" s="43" t="s">
        <v>397</v>
      </c>
    </row>
    <row r="323" spans="1:104" x14ac:dyDescent="0.25">
      <c r="A323">
        <v>322</v>
      </c>
      <c r="B323">
        <v>20</v>
      </c>
      <c r="C323" s="25" t="s">
        <v>559</v>
      </c>
      <c r="D323" s="12">
        <v>1.39385068411813</v>
      </c>
      <c r="E323" s="14">
        <v>5.2275794464907301</v>
      </c>
      <c r="F323" s="7">
        <v>0.26663405088062625</v>
      </c>
      <c r="G323" s="7">
        <f t="shared" si="205"/>
        <v>-3.8337287623726004</v>
      </c>
      <c r="H323" s="16">
        <f t="shared" si="206"/>
        <v>6.6214301306088599</v>
      </c>
      <c r="I323" s="11">
        <f>IFERROR(F323/SQRT(F323^2+W323), "X")</f>
        <v>3.8529197966167958E-3</v>
      </c>
      <c r="J323" s="39">
        <f>IFERROR(SQRT((1-I323^2)/W323), "X")</f>
        <v>1.44502166317151E-2</v>
      </c>
      <c r="K323" s="39">
        <f t="shared" si="207"/>
        <v>69.203114768896697</v>
      </c>
      <c r="L323" s="39">
        <f t="shared" si="208"/>
        <v>-1.0597296835098306E-2</v>
      </c>
      <c r="M323" s="39">
        <f t="shared" si="209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184"/>
        <v>4789</v>
      </c>
      <c r="Y323" s="7">
        <v>6</v>
      </c>
      <c r="Z323" s="7">
        <f>BR323-Y323-6</f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1">
        <v>0</v>
      </c>
      <c r="AJ323" s="9">
        <v>1</v>
      </c>
      <c r="AK323" s="9">
        <v>0</v>
      </c>
      <c r="AL323" s="31">
        <v>0</v>
      </c>
      <c r="AM323" s="21">
        <v>2011</v>
      </c>
      <c r="AN323" s="23"/>
      <c r="AO323" s="39">
        <f t="shared" si="210"/>
        <v>0.3972</v>
      </c>
      <c r="AP323" s="39">
        <v>0.26300000000000001</v>
      </c>
      <c r="AQ323" s="39">
        <v>0.2162</v>
      </c>
      <c r="AR323" s="59">
        <v>0.1236</v>
      </c>
      <c r="AS323" s="39" t="s">
        <v>431</v>
      </c>
      <c r="AT323" s="59" t="s">
        <v>431</v>
      </c>
      <c r="AU323" s="57">
        <v>1</v>
      </c>
      <c r="AV323" s="18">
        <v>0</v>
      </c>
      <c r="AW323">
        <v>0.18748699999999999</v>
      </c>
      <c r="AX323" s="54">
        <f t="shared" si="211"/>
        <v>0.81251300000000004</v>
      </c>
      <c r="AY323">
        <v>0.498</v>
      </c>
      <c r="AZ323" s="54">
        <v>0.502</v>
      </c>
      <c r="BB323" s="18"/>
      <c r="BC323">
        <v>0.32400000000000001</v>
      </c>
      <c r="BD323" s="18">
        <v>0.67600000000000005</v>
      </c>
      <c r="BE323" s="18" t="s">
        <v>207</v>
      </c>
      <c r="BL323" s="18"/>
      <c r="BO323" s="18"/>
      <c r="BR323" s="25">
        <v>49.57</v>
      </c>
      <c r="BS323">
        <v>0</v>
      </c>
      <c r="BT323">
        <v>1</v>
      </c>
      <c r="BU323">
        <v>0</v>
      </c>
      <c r="BV323">
        <v>0</v>
      </c>
      <c r="BW323">
        <v>0</v>
      </c>
      <c r="BX323">
        <v>0</v>
      </c>
      <c r="BY323">
        <v>0</v>
      </c>
      <c r="BZ323" s="18">
        <v>0</v>
      </c>
      <c r="CA323">
        <v>0</v>
      </c>
      <c r="CB323">
        <v>1</v>
      </c>
      <c r="CC323">
        <v>0</v>
      </c>
      <c r="CD323" s="18">
        <v>0</v>
      </c>
      <c r="CE323">
        <v>1</v>
      </c>
      <c r="CF323">
        <v>0</v>
      </c>
      <c r="CG323">
        <v>0</v>
      </c>
      <c r="CH323">
        <v>0</v>
      </c>
      <c r="CI323" s="18">
        <v>0</v>
      </c>
      <c r="CJ323">
        <v>1</v>
      </c>
      <c r="CK323">
        <v>0</v>
      </c>
      <c r="CL323">
        <v>0</v>
      </c>
      <c r="CM323">
        <v>0</v>
      </c>
      <c r="CN323">
        <v>0</v>
      </c>
      <c r="CO323">
        <v>1</v>
      </c>
      <c r="CP323">
        <v>1</v>
      </c>
      <c r="CQ323">
        <v>1</v>
      </c>
      <c r="CR323">
        <v>1</v>
      </c>
      <c r="CS323">
        <v>1</v>
      </c>
      <c r="CT323" s="18">
        <v>1</v>
      </c>
      <c r="CZ323" s="43" t="s">
        <v>397</v>
      </c>
    </row>
    <row r="324" spans="1:104" x14ac:dyDescent="0.25">
      <c r="A324">
        <v>323</v>
      </c>
      <c r="B324">
        <v>20</v>
      </c>
      <c r="C324" s="25" t="s">
        <v>559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05"/>
        <v>-7.5210989644745894</v>
      </c>
      <c r="H324" s="16">
        <f t="shared" si="206"/>
        <v>10.315020718960263</v>
      </c>
      <c r="I324" s="11">
        <f>IFERROR(F324/SQRT(F324^2+W324), "X")</f>
        <v>2.2635512410683397E-3</v>
      </c>
      <c r="J324" s="39">
        <f>IFERROR(SQRT((1-I324^2)/W324), "X")</f>
        <v>1.4450286870225745E-2</v>
      </c>
      <c r="K324" s="39">
        <f t="shared" si="207"/>
        <v>69.202778393310737</v>
      </c>
      <c r="L324" s="39">
        <f t="shared" si="208"/>
        <v>-1.2186735629157406E-2</v>
      </c>
      <c r="M324" s="39">
        <f t="shared" si="209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184"/>
        <v>4789</v>
      </c>
      <c r="Y324" s="7">
        <v>12</v>
      </c>
      <c r="Z324" s="7">
        <f>BR324-Y324-6</f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1">
        <v>0</v>
      </c>
      <c r="AJ324" s="9">
        <v>1</v>
      </c>
      <c r="AK324" s="9">
        <v>0</v>
      </c>
      <c r="AL324" s="31">
        <v>0</v>
      </c>
      <c r="AM324" s="21">
        <v>2011</v>
      </c>
      <c r="AN324" s="23"/>
      <c r="AO324" s="39">
        <f t="shared" si="210"/>
        <v>0.3972</v>
      </c>
      <c r="AP324" s="39">
        <v>0.26300000000000001</v>
      </c>
      <c r="AQ324" s="39">
        <v>0.2162</v>
      </c>
      <c r="AR324" s="59">
        <v>0.1236</v>
      </c>
      <c r="AS324" s="39" t="s">
        <v>431</v>
      </c>
      <c r="AT324" s="59" t="s">
        <v>431</v>
      </c>
      <c r="AU324" s="57">
        <v>1</v>
      </c>
      <c r="AV324" s="18">
        <v>0</v>
      </c>
      <c r="AW324">
        <v>0.18748699999999999</v>
      </c>
      <c r="AX324" s="54">
        <f t="shared" si="211"/>
        <v>0.81251300000000004</v>
      </c>
      <c r="AY324">
        <v>0.498</v>
      </c>
      <c r="AZ324" s="54">
        <v>0.502</v>
      </c>
      <c r="BB324" s="18"/>
      <c r="BC324">
        <v>0.32400000000000001</v>
      </c>
      <c r="BD324" s="18">
        <v>0.67600000000000005</v>
      </c>
      <c r="BE324" s="18" t="s">
        <v>207</v>
      </c>
      <c r="BL324" s="18"/>
      <c r="BO324" s="18"/>
      <c r="BR324" s="25">
        <v>49.57</v>
      </c>
      <c r="BS324">
        <v>0</v>
      </c>
      <c r="BT324">
        <v>1</v>
      </c>
      <c r="BU324">
        <v>0</v>
      </c>
      <c r="BV324">
        <v>0</v>
      </c>
      <c r="BW324">
        <v>0</v>
      </c>
      <c r="BX324">
        <v>0</v>
      </c>
      <c r="BY324">
        <v>0</v>
      </c>
      <c r="BZ324" s="18">
        <v>0</v>
      </c>
      <c r="CA324">
        <v>0</v>
      </c>
      <c r="CB324">
        <v>1</v>
      </c>
      <c r="CC324">
        <v>0</v>
      </c>
      <c r="CD324" s="18">
        <v>0</v>
      </c>
      <c r="CE324">
        <v>1</v>
      </c>
      <c r="CF324">
        <v>0</v>
      </c>
      <c r="CG324">
        <v>0</v>
      </c>
      <c r="CH324">
        <v>0</v>
      </c>
      <c r="CI324" s="18">
        <v>0</v>
      </c>
      <c r="CJ324">
        <v>1</v>
      </c>
      <c r="CK324">
        <v>0</v>
      </c>
      <c r="CL324">
        <v>0</v>
      </c>
      <c r="CM324">
        <v>0</v>
      </c>
      <c r="CN324">
        <v>0</v>
      </c>
      <c r="CO324">
        <v>1</v>
      </c>
      <c r="CP324">
        <v>1</v>
      </c>
      <c r="CQ324">
        <v>1</v>
      </c>
      <c r="CR324">
        <v>1</v>
      </c>
      <c r="CS324">
        <v>1</v>
      </c>
      <c r="CT324" s="18">
        <v>1</v>
      </c>
      <c r="CZ324" s="43" t="s">
        <v>397</v>
      </c>
    </row>
    <row r="325" spans="1:104" x14ac:dyDescent="0.25">
      <c r="A325">
        <v>324</v>
      </c>
      <c r="B325">
        <v>20</v>
      </c>
      <c r="C325" s="25" t="s">
        <v>559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05"/>
        <v>-0.93546953523465071</v>
      </c>
      <c r="H325" s="16">
        <f t="shared" si="206"/>
        <v>7.3320066036769269</v>
      </c>
      <c r="I325" s="11">
        <f>IFERROR(F325/SQRT(F325^2+W325), "X")</f>
        <v>1.1179500798345203E-2</v>
      </c>
      <c r="J325" s="39">
        <f>IFERROR(SQRT((1-I325^2)/W325), "X")</f>
        <v>1.4449420851674995E-2</v>
      </c>
      <c r="K325" s="39">
        <f t="shared" si="207"/>
        <v>69.206926025971399</v>
      </c>
      <c r="L325" s="39">
        <f t="shared" si="208"/>
        <v>-3.2699200533297928E-3</v>
      </c>
      <c r="M325" s="39">
        <f t="shared" si="209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184"/>
        <v>4789</v>
      </c>
      <c r="Y325" s="7">
        <v>16</v>
      </c>
      <c r="Z325" s="7">
        <f>BR325-Y325-6</f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1">
        <v>0</v>
      </c>
      <c r="AJ325" s="9">
        <v>1</v>
      </c>
      <c r="AK325" s="9">
        <v>0</v>
      </c>
      <c r="AL325" s="31">
        <v>0</v>
      </c>
      <c r="AM325" s="21">
        <v>2011</v>
      </c>
      <c r="AN325" s="23"/>
      <c r="AO325" s="39">
        <f t="shared" si="210"/>
        <v>0.3972</v>
      </c>
      <c r="AP325" s="39">
        <v>0.26300000000000001</v>
      </c>
      <c r="AQ325" s="39">
        <v>0.2162</v>
      </c>
      <c r="AR325" s="59">
        <v>0.1236</v>
      </c>
      <c r="AS325" s="39" t="s">
        <v>431</v>
      </c>
      <c r="AT325" s="59" t="s">
        <v>431</v>
      </c>
      <c r="AU325" s="57">
        <v>1</v>
      </c>
      <c r="AV325" s="18">
        <v>0</v>
      </c>
      <c r="AW325">
        <v>0.18748699999999999</v>
      </c>
      <c r="AX325" s="54">
        <f t="shared" si="211"/>
        <v>0.81251300000000004</v>
      </c>
      <c r="AY325">
        <v>0.498</v>
      </c>
      <c r="AZ325" s="54">
        <v>0.502</v>
      </c>
      <c r="BB325" s="18"/>
      <c r="BC325">
        <v>0.32400000000000001</v>
      </c>
      <c r="BD325" s="18">
        <v>0.67600000000000005</v>
      </c>
      <c r="BE325" s="18" t="s">
        <v>207</v>
      </c>
      <c r="BL325" s="18"/>
      <c r="BO325" s="18"/>
      <c r="BR325" s="25">
        <v>49.57</v>
      </c>
      <c r="BS325">
        <v>0</v>
      </c>
      <c r="BT325">
        <v>1</v>
      </c>
      <c r="BU325">
        <v>0</v>
      </c>
      <c r="BV325">
        <v>0</v>
      </c>
      <c r="BW325">
        <v>0</v>
      </c>
      <c r="BX325">
        <v>0</v>
      </c>
      <c r="BY325">
        <v>0</v>
      </c>
      <c r="BZ325" s="18">
        <v>0</v>
      </c>
      <c r="CA325">
        <v>0</v>
      </c>
      <c r="CB325">
        <v>1</v>
      </c>
      <c r="CC325">
        <v>0</v>
      </c>
      <c r="CD325" s="18">
        <v>0</v>
      </c>
      <c r="CE325">
        <v>1</v>
      </c>
      <c r="CF325">
        <v>0</v>
      </c>
      <c r="CG325">
        <v>0</v>
      </c>
      <c r="CH325">
        <v>0</v>
      </c>
      <c r="CI325" s="18">
        <v>0</v>
      </c>
      <c r="CJ325">
        <v>1</v>
      </c>
      <c r="CK325">
        <v>0</v>
      </c>
      <c r="CL325">
        <v>0</v>
      </c>
      <c r="CM325">
        <v>0</v>
      </c>
      <c r="CN325">
        <v>0</v>
      </c>
      <c r="CO325">
        <v>1</v>
      </c>
      <c r="CP325">
        <v>1</v>
      </c>
      <c r="CQ325">
        <v>1</v>
      </c>
      <c r="CR325">
        <v>1</v>
      </c>
      <c r="CS325">
        <v>1</v>
      </c>
      <c r="CT325" s="18">
        <v>1</v>
      </c>
      <c r="CZ325" s="43" t="s">
        <v>397</v>
      </c>
    </row>
    <row r="326" spans="1:104" x14ac:dyDescent="0.25">
      <c r="A326">
        <v>325</v>
      </c>
      <c r="B326">
        <v>20</v>
      </c>
      <c r="C326" s="25" t="s">
        <v>559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05"/>
        <v>1.0646486563446858</v>
      </c>
      <c r="H326" s="16">
        <f t="shared" si="206"/>
        <v>7.714109096783778</v>
      </c>
      <c r="I326" s="11">
        <f>IFERROR(F326/SQRT(F326^2+W326), "X")</f>
        <v>1.9074151257265526E-2</v>
      </c>
      <c r="J326" s="39">
        <f>IFERROR(SQRT((1-I326^2)/W326), "X")</f>
        <v>1.4447694968566549E-2</v>
      </c>
      <c r="K326" s="39">
        <f t="shared" si="207"/>
        <v>69.215193300777216</v>
      </c>
      <c r="L326" s="39">
        <f t="shared" si="208"/>
        <v>4.6264562886989772E-3</v>
      </c>
      <c r="M326" s="39">
        <f t="shared" si="209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184"/>
        <v>4789</v>
      </c>
      <c r="Y326" s="7">
        <v>21</v>
      </c>
      <c r="Z326" s="7">
        <f>BR326-Y326-6</f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1">
        <v>0</v>
      </c>
      <c r="AJ326" s="9">
        <v>1</v>
      </c>
      <c r="AK326" s="9">
        <v>0</v>
      </c>
      <c r="AL326" s="31">
        <v>0</v>
      </c>
      <c r="AM326" s="21">
        <v>2011</v>
      </c>
      <c r="AN326" s="23"/>
      <c r="AO326" s="39">
        <f t="shared" si="210"/>
        <v>0.3972</v>
      </c>
      <c r="AP326" s="39">
        <v>0.26300000000000001</v>
      </c>
      <c r="AQ326" s="39">
        <v>0.2162</v>
      </c>
      <c r="AR326" s="59">
        <v>0.1236</v>
      </c>
      <c r="AS326" s="39" t="s">
        <v>431</v>
      </c>
      <c r="AT326" s="59" t="s">
        <v>431</v>
      </c>
      <c r="AU326" s="57">
        <v>1</v>
      </c>
      <c r="AV326" s="18">
        <v>0</v>
      </c>
      <c r="AW326">
        <v>0.18748699999999999</v>
      </c>
      <c r="AX326" s="54">
        <f t="shared" si="211"/>
        <v>0.81251300000000004</v>
      </c>
      <c r="AY326">
        <v>0.498</v>
      </c>
      <c r="AZ326" s="54">
        <v>0.502</v>
      </c>
      <c r="BB326" s="18"/>
      <c r="BC326">
        <v>0.32400000000000001</v>
      </c>
      <c r="BD326" s="18">
        <v>0.67600000000000005</v>
      </c>
      <c r="BE326" s="18" t="s">
        <v>207</v>
      </c>
      <c r="BL326" s="18"/>
      <c r="BO326" s="18"/>
      <c r="BR326" s="25">
        <v>49.57</v>
      </c>
      <c r="BS326">
        <v>0</v>
      </c>
      <c r="BT326">
        <v>1</v>
      </c>
      <c r="BU326">
        <v>0</v>
      </c>
      <c r="BV326">
        <v>0</v>
      </c>
      <c r="BW326">
        <v>0</v>
      </c>
      <c r="BX326">
        <v>0</v>
      </c>
      <c r="BY326">
        <v>0</v>
      </c>
      <c r="BZ326" s="18">
        <v>0</v>
      </c>
      <c r="CA326">
        <v>0</v>
      </c>
      <c r="CB326">
        <v>1</v>
      </c>
      <c r="CC326">
        <v>0</v>
      </c>
      <c r="CD326" s="18">
        <v>0</v>
      </c>
      <c r="CE326">
        <v>1</v>
      </c>
      <c r="CF326">
        <v>0</v>
      </c>
      <c r="CG326">
        <v>0</v>
      </c>
      <c r="CH326">
        <v>0</v>
      </c>
      <c r="CI326" s="18">
        <v>0</v>
      </c>
      <c r="CJ326">
        <v>1</v>
      </c>
      <c r="CK326">
        <v>0</v>
      </c>
      <c r="CL326">
        <v>0</v>
      </c>
      <c r="CM326">
        <v>0</v>
      </c>
      <c r="CN326">
        <v>0</v>
      </c>
      <c r="CO326">
        <v>1</v>
      </c>
      <c r="CP326">
        <v>1</v>
      </c>
      <c r="CQ326">
        <v>1</v>
      </c>
      <c r="CR326">
        <v>1</v>
      </c>
      <c r="CS326">
        <v>1</v>
      </c>
      <c r="CT326" s="18">
        <v>1</v>
      </c>
      <c r="CZ326" s="43" t="s">
        <v>397</v>
      </c>
    </row>
    <row r="327" spans="1:104" x14ac:dyDescent="0.25">
      <c r="A327">
        <v>326</v>
      </c>
      <c r="B327">
        <v>20</v>
      </c>
      <c r="C327" s="25" t="s">
        <v>559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12">D327-E327</f>
        <v>-2.2397811324136576</v>
      </c>
      <c r="H327" s="16">
        <f t="shared" ref="H327:H358" si="213">D327+E327</f>
        <v>4.7309092746991723</v>
      </c>
      <c r="I327" s="11">
        <f>IFERROR(F327/SQRT(F327^2+W327), "X")</f>
        <v>5.1640693268210575E-3</v>
      </c>
      <c r="J327" s="39">
        <f>IFERROR(SQRT((1-I327^2)/W327), "X")</f>
        <v>1.445013121047686E-2</v>
      </c>
      <c r="K327" s="39">
        <f t="shared" ref="K327:K330" si="214">IFERROR(1/J327, "X")</f>
        <v>69.203523859697853</v>
      </c>
      <c r="L327" s="39">
        <f t="shared" ref="L327:L330" si="215">IFERROR(I327-J327, "X")</f>
        <v>-9.286061883655803E-3</v>
      </c>
      <c r="M327" s="39">
        <f t="shared" ref="M327:M330" si="216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184"/>
        <v>4789</v>
      </c>
      <c r="Y327" s="7">
        <v>6</v>
      </c>
      <c r="Z327" s="7">
        <f>BR327-Y327-6</f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1">
        <v>0</v>
      </c>
      <c r="AJ327" s="9">
        <v>1</v>
      </c>
      <c r="AK327" s="9">
        <v>0</v>
      </c>
      <c r="AL327" s="31">
        <v>0</v>
      </c>
      <c r="AM327" s="21">
        <v>2011</v>
      </c>
      <c r="AN327" s="23"/>
      <c r="AO327" s="39">
        <f t="shared" si="210"/>
        <v>0.3972</v>
      </c>
      <c r="AP327" s="39">
        <v>0.26300000000000001</v>
      </c>
      <c r="AQ327" s="39">
        <v>0.2162</v>
      </c>
      <c r="AR327" s="59">
        <v>0.1236</v>
      </c>
      <c r="AS327" s="39" t="s">
        <v>431</v>
      </c>
      <c r="AT327" s="59" t="s">
        <v>431</v>
      </c>
      <c r="AU327" s="57">
        <v>1</v>
      </c>
      <c r="AV327" s="18">
        <v>0</v>
      </c>
      <c r="AW327">
        <v>0.18748699999999999</v>
      </c>
      <c r="AX327" s="54">
        <f t="shared" si="211"/>
        <v>0.81251300000000004</v>
      </c>
      <c r="AY327">
        <v>0.498</v>
      </c>
      <c r="AZ327" s="54">
        <v>0.502</v>
      </c>
      <c r="BB327" s="18"/>
      <c r="BC327">
        <v>0.32400000000000001</v>
      </c>
      <c r="BD327" s="18">
        <v>0.67600000000000005</v>
      </c>
      <c r="BE327" s="18" t="s">
        <v>207</v>
      </c>
      <c r="BL327" s="18"/>
      <c r="BO327" s="18"/>
      <c r="BR327" s="25">
        <v>49.57</v>
      </c>
      <c r="BS327">
        <v>0</v>
      </c>
      <c r="BT327">
        <v>1</v>
      </c>
      <c r="BU327">
        <v>0</v>
      </c>
      <c r="BV327">
        <v>0</v>
      </c>
      <c r="BW327">
        <v>0</v>
      </c>
      <c r="BX327">
        <v>0</v>
      </c>
      <c r="BY327">
        <v>0</v>
      </c>
      <c r="BZ327" s="18">
        <v>0</v>
      </c>
      <c r="CA327">
        <v>0</v>
      </c>
      <c r="CB327">
        <v>1</v>
      </c>
      <c r="CC327">
        <v>0</v>
      </c>
      <c r="CD327" s="18">
        <v>0</v>
      </c>
      <c r="CE327">
        <v>1</v>
      </c>
      <c r="CF327">
        <v>0</v>
      </c>
      <c r="CG327">
        <v>0</v>
      </c>
      <c r="CH327">
        <v>0</v>
      </c>
      <c r="CI327" s="18">
        <v>0</v>
      </c>
      <c r="CJ327">
        <v>1</v>
      </c>
      <c r="CK327">
        <v>0</v>
      </c>
      <c r="CL327">
        <v>0</v>
      </c>
      <c r="CM327">
        <v>0</v>
      </c>
      <c r="CN327">
        <v>0</v>
      </c>
      <c r="CO327">
        <v>1</v>
      </c>
      <c r="CP327">
        <v>1</v>
      </c>
      <c r="CQ327">
        <v>1</v>
      </c>
      <c r="CR327">
        <v>1</v>
      </c>
      <c r="CS327">
        <v>1</v>
      </c>
      <c r="CT327" s="18">
        <v>1</v>
      </c>
      <c r="CZ327" s="43" t="s">
        <v>397</v>
      </c>
    </row>
    <row r="328" spans="1:104" x14ac:dyDescent="0.25">
      <c r="A328">
        <v>327</v>
      </c>
      <c r="B328">
        <v>20</v>
      </c>
      <c r="C328" s="25" t="s">
        <v>559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12"/>
        <v>-1.1633964120130011</v>
      </c>
      <c r="H328" s="16">
        <f t="shared" si="213"/>
        <v>7.4370173004618065</v>
      </c>
      <c r="I328" s="11">
        <f>IFERROR(F328/SQRT(F328^2+W328), "X")</f>
        <v>1.054028571930227E-2</v>
      </c>
      <c r="J328" s="39">
        <f>IFERROR(SQRT((1-I328^2)/W328), "X")</f>
        <v>1.4449521168963026E-2</v>
      </c>
      <c r="K328" s="39">
        <f t="shared" si="214"/>
        <v>69.20644554976387</v>
      </c>
      <c r="L328" s="39">
        <f t="shared" si="215"/>
        <v>-3.9092354496607553E-3</v>
      </c>
      <c r="M328" s="39">
        <f t="shared" si="216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17">U328-V328-1</f>
        <v>4789</v>
      </c>
      <c r="Y328" s="7">
        <v>12</v>
      </c>
      <c r="Z328" s="7">
        <f>BR328-Y328-6</f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1">
        <v>0</v>
      </c>
      <c r="AJ328" s="9">
        <v>1</v>
      </c>
      <c r="AK328" s="9">
        <v>0</v>
      </c>
      <c r="AL328" s="31">
        <v>0</v>
      </c>
      <c r="AM328" s="21">
        <v>2011</v>
      </c>
      <c r="AN328" s="23"/>
      <c r="AO328" s="39">
        <f t="shared" si="210"/>
        <v>0.3972</v>
      </c>
      <c r="AP328" s="39">
        <v>0.26300000000000001</v>
      </c>
      <c r="AQ328" s="39">
        <v>0.2162</v>
      </c>
      <c r="AR328" s="59">
        <v>0.1236</v>
      </c>
      <c r="AS328" s="39" t="s">
        <v>431</v>
      </c>
      <c r="AT328" s="59" t="s">
        <v>431</v>
      </c>
      <c r="AU328" s="57">
        <v>1</v>
      </c>
      <c r="AV328" s="18">
        <v>0</v>
      </c>
      <c r="AW328">
        <v>0.18748699999999999</v>
      </c>
      <c r="AX328" s="54">
        <f t="shared" si="211"/>
        <v>0.81251300000000004</v>
      </c>
      <c r="AY328">
        <v>0.498</v>
      </c>
      <c r="AZ328" s="54">
        <v>0.502</v>
      </c>
      <c r="BB328" s="18"/>
      <c r="BC328">
        <v>0.32400000000000001</v>
      </c>
      <c r="BD328" s="18">
        <v>0.67600000000000005</v>
      </c>
      <c r="BE328" s="18" t="s">
        <v>207</v>
      </c>
      <c r="BL328" s="18"/>
      <c r="BO328" s="18"/>
      <c r="BR328" s="25">
        <v>49.57</v>
      </c>
      <c r="BS328">
        <v>0</v>
      </c>
      <c r="BT328">
        <v>1</v>
      </c>
      <c r="BU328">
        <v>0</v>
      </c>
      <c r="BV328">
        <v>0</v>
      </c>
      <c r="BW328">
        <v>0</v>
      </c>
      <c r="BX328">
        <v>0</v>
      </c>
      <c r="BY328">
        <v>0</v>
      </c>
      <c r="BZ328" s="18">
        <v>0</v>
      </c>
      <c r="CA328">
        <v>0</v>
      </c>
      <c r="CB328">
        <v>1</v>
      </c>
      <c r="CC328">
        <v>0</v>
      </c>
      <c r="CD328" s="18">
        <v>0</v>
      </c>
      <c r="CE328">
        <v>1</v>
      </c>
      <c r="CF328">
        <v>0</v>
      </c>
      <c r="CG328">
        <v>0</v>
      </c>
      <c r="CH328">
        <v>0</v>
      </c>
      <c r="CI328" s="18">
        <v>0</v>
      </c>
      <c r="CJ328">
        <v>1</v>
      </c>
      <c r="CK328">
        <v>0</v>
      </c>
      <c r="CL328">
        <v>0</v>
      </c>
      <c r="CM328">
        <v>0</v>
      </c>
      <c r="CN328">
        <v>0</v>
      </c>
      <c r="CO328">
        <v>1</v>
      </c>
      <c r="CP328">
        <v>1</v>
      </c>
      <c r="CQ328">
        <v>1</v>
      </c>
      <c r="CR328">
        <v>1</v>
      </c>
      <c r="CS328">
        <v>1</v>
      </c>
      <c r="CT328" s="18">
        <v>1</v>
      </c>
      <c r="CZ328" s="43" t="s">
        <v>397</v>
      </c>
    </row>
    <row r="329" spans="1:104" x14ac:dyDescent="0.25">
      <c r="A329">
        <v>328</v>
      </c>
      <c r="B329">
        <v>20</v>
      </c>
      <c r="C329" s="25" t="s">
        <v>559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12"/>
        <v>5.9427397593278961</v>
      </c>
      <c r="H329" s="16">
        <f t="shared" si="213"/>
        <v>12.135146860672887</v>
      </c>
      <c r="I329" s="11">
        <f>IFERROR(F329/SQRT(F329^2+W329), "X")</f>
        <v>4.214825897840617E-2</v>
      </c>
      <c r="J329" s="39">
        <f>IFERROR(SQRT((1-I329^2)/W329), "X")</f>
        <v>1.4437482859221445E-2</v>
      </c>
      <c r="K329" s="39">
        <f t="shared" si="214"/>
        <v>69.26415149724555</v>
      </c>
      <c r="L329" s="39">
        <f t="shared" si="215"/>
        <v>2.7710776119184724E-2</v>
      </c>
      <c r="M329" s="39">
        <f t="shared" si="216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17"/>
        <v>4789</v>
      </c>
      <c r="Y329" s="7">
        <v>16</v>
      </c>
      <c r="Z329" s="7">
        <f>BR329-Y329-6</f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1">
        <v>0</v>
      </c>
      <c r="AJ329" s="9">
        <v>1</v>
      </c>
      <c r="AK329" s="9">
        <v>0</v>
      </c>
      <c r="AL329" s="31">
        <v>0</v>
      </c>
      <c r="AM329" s="21">
        <v>2011</v>
      </c>
      <c r="AN329" s="23"/>
      <c r="AO329" s="39">
        <f t="shared" si="210"/>
        <v>0.3972</v>
      </c>
      <c r="AP329" s="39">
        <v>0.26300000000000001</v>
      </c>
      <c r="AQ329" s="39">
        <v>0.2162</v>
      </c>
      <c r="AR329" s="59">
        <v>0.1236</v>
      </c>
      <c r="AS329" s="39" t="s">
        <v>431</v>
      </c>
      <c r="AT329" s="59" t="s">
        <v>431</v>
      </c>
      <c r="AU329" s="57">
        <v>1</v>
      </c>
      <c r="AV329" s="18">
        <v>0</v>
      </c>
      <c r="AW329">
        <v>0.18748699999999999</v>
      </c>
      <c r="AX329" s="54">
        <f t="shared" si="211"/>
        <v>0.81251300000000004</v>
      </c>
      <c r="AY329">
        <v>0.498</v>
      </c>
      <c r="AZ329" s="54">
        <v>0.502</v>
      </c>
      <c r="BB329" s="18"/>
      <c r="BC329">
        <v>0.32400000000000001</v>
      </c>
      <c r="BD329" s="18">
        <v>0.67600000000000005</v>
      </c>
      <c r="BE329" s="18" t="s">
        <v>207</v>
      </c>
      <c r="BL329" s="18"/>
      <c r="BO329" s="18"/>
      <c r="BR329" s="25">
        <v>49.57</v>
      </c>
      <c r="BS329">
        <v>0</v>
      </c>
      <c r="BT329">
        <v>1</v>
      </c>
      <c r="BU329">
        <v>0</v>
      </c>
      <c r="BV329">
        <v>0</v>
      </c>
      <c r="BW329">
        <v>0</v>
      </c>
      <c r="BX329">
        <v>0</v>
      </c>
      <c r="BY329">
        <v>0</v>
      </c>
      <c r="BZ329" s="18">
        <v>0</v>
      </c>
      <c r="CA329">
        <v>0</v>
      </c>
      <c r="CB329">
        <v>1</v>
      </c>
      <c r="CC329">
        <v>0</v>
      </c>
      <c r="CD329" s="18">
        <v>0</v>
      </c>
      <c r="CE329">
        <v>1</v>
      </c>
      <c r="CF329">
        <v>0</v>
      </c>
      <c r="CG329">
        <v>0</v>
      </c>
      <c r="CH329">
        <v>0</v>
      </c>
      <c r="CI329" s="18">
        <v>0</v>
      </c>
      <c r="CJ329">
        <v>1</v>
      </c>
      <c r="CK329">
        <v>0</v>
      </c>
      <c r="CL329">
        <v>0</v>
      </c>
      <c r="CM329">
        <v>0</v>
      </c>
      <c r="CN329">
        <v>0</v>
      </c>
      <c r="CO329">
        <v>1</v>
      </c>
      <c r="CP329">
        <v>1</v>
      </c>
      <c r="CQ329">
        <v>1</v>
      </c>
      <c r="CR329">
        <v>1</v>
      </c>
      <c r="CS329">
        <v>1</v>
      </c>
      <c r="CT329" s="18">
        <v>1</v>
      </c>
      <c r="CZ329" s="43" t="s">
        <v>397</v>
      </c>
    </row>
    <row r="330" spans="1:104" s="68" customFormat="1" x14ac:dyDescent="0.25">
      <c r="A330" s="68">
        <v>329</v>
      </c>
      <c r="B330" s="68">
        <v>20</v>
      </c>
      <c r="C330" s="69" t="s">
        <v>559</v>
      </c>
      <c r="D330" s="70">
        <v>10.992645544450763</v>
      </c>
      <c r="E330" s="71">
        <v>2.0146061602763266</v>
      </c>
      <c r="F330" s="72">
        <v>5.4564737074679623</v>
      </c>
      <c r="G330" s="72">
        <f t="shared" si="212"/>
        <v>8.978039384174437</v>
      </c>
      <c r="H330" s="73">
        <f t="shared" si="213"/>
        <v>13.007251704727089</v>
      </c>
      <c r="I330" s="74">
        <f>IFERROR(F330/SQRT(F330^2+W330), "X")</f>
        <v>7.8603851765246743E-2</v>
      </c>
      <c r="J330" s="75">
        <f>IFERROR(SQRT((1-I330^2)/W330), "X")</f>
        <v>1.4405613584771087E-2</v>
      </c>
      <c r="K330" s="75">
        <f t="shared" si="214"/>
        <v>69.417383307931516</v>
      </c>
      <c r="L330" s="75">
        <f t="shared" si="215"/>
        <v>6.4198238180475653E-2</v>
      </c>
      <c r="M330" s="75">
        <f t="shared" si="216"/>
        <v>9.3009465350017834E-2</v>
      </c>
      <c r="N330" s="76">
        <v>1</v>
      </c>
      <c r="O330" s="77">
        <v>0</v>
      </c>
      <c r="P330" s="76">
        <v>0</v>
      </c>
      <c r="Q330" s="77">
        <v>1</v>
      </c>
      <c r="R330" s="77">
        <v>0</v>
      </c>
      <c r="S330" s="77">
        <v>0</v>
      </c>
      <c r="T330" s="77">
        <v>0</v>
      </c>
      <c r="U330" s="76">
        <v>4821</v>
      </c>
      <c r="V330" s="77">
        <v>31</v>
      </c>
      <c r="W330" s="77">
        <f t="shared" si="217"/>
        <v>4789</v>
      </c>
      <c r="X330" s="77"/>
      <c r="Y330" s="72">
        <v>21</v>
      </c>
      <c r="Z330" s="72">
        <f>BR330-Y330-6</f>
        <v>22.57</v>
      </c>
      <c r="AA330" s="77">
        <v>0</v>
      </c>
      <c r="AB330" s="77">
        <v>1</v>
      </c>
      <c r="AC330" s="77">
        <v>0</v>
      </c>
      <c r="AD330" s="77">
        <v>0</v>
      </c>
      <c r="AE330" s="77">
        <v>0</v>
      </c>
      <c r="AF330" s="77">
        <v>1</v>
      </c>
      <c r="AG330" s="76">
        <v>0</v>
      </c>
      <c r="AH330" s="77">
        <v>1</v>
      </c>
      <c r="AI330" s="78">
        <v>0</v>
      </c>
      <c r="AJ330" s="77">
        <v>1</v>
      </c>
      <c r="AK330" s="77">
        <v>0</v>
      </c>
      <c r="AL330" s="78">
        <v>0</v>
      </c>
      <c r="AM330" s="79">
        <v>2011</v>
      </c>
      <c r="AN330" s="80"/>
      <c r="AO330" s="75">
        <f t="shared" si="210"/>
        <v>0.3972</v>
      </c>
      <c r="AP330" s="75">
        <v>0.26300000000000001</v>
      </c>
      <c r="AQ330" s="75">
        <v>0.2162</v>
      </c>
      <c r="AR330" s="81">
        <v>0.1236</v>
      </c>
      <c r="AS330" s="75" t="s">
        <v>431</v>
      </c>
      <c r="AT330" s="81" t="s">
        <v>431</v>
      </c>
      <c r="AU330" s="82">
        <v>1</v>
      </c>
      <c r="AV330" s="83">
        <v>0</v>
      </c>
      <c r="AW330" s="68">
        <v>0.18748699999999999</v>
      </c>
      <c r="AX330" s="84">
        <f t="shared" si="211"/>
        <v>0.81251300000000004</v>
      </c>
      <c r="AY330" s="68">
        <v>0.498</v>
      </c>
      <c r="AZ330" s="84">
        <v>0.502</v>
      </c>
      <c r="BB330" s="83"/>
      <c r="BC330" s="68">
        <v>0.32400000000000001</v>
      </c>
      <c r="BD330" s="83">
        <v>0.67600000000000005</v>
      </c>
      <c r="BE330" s="83" t="s">
        <v>207</v>
      </c>
      <c r="BL330" s="83"/>
      <c r="BO330" s="83"/>
      <c r="BR330" s="69">
        <v>49.57</v>
      </c>
      <c r="BS330" s="68">
        <v>0</v>
      </c>
      <c r="BT330" s="68">
        <v>1</v>
      </c>
      <c r="BU330" s="68">
        <v>0</v>
      </c>
      <c r="BV330" s="68">
        <v>0</v>
      </c>
      <c r="BW330" s="68">
        <v>0</v>
      </c>
      <c r="BX330" s="68">
        <v>0</v>
      </c>
      <c r="BY330" s="68">
        <v>0</v>
      </c>
      <c r="BZ330" s="83">
        <v>0</v>
      </c>
      <c r="CA330" s="68">
        <v>0</v>
      </c>
      <c r="CB330" s="68">
        <v>1</v>
      </c>
      <c r="CC330" s="68">
        <v>0</v>
      </c>
      <c r="CD330" s="83">
        <v>0</v>
      </c>
      <c r="CE330" s="68">
        <v>1</v>
      </c>
      <c r="CF330" s="68">
        <v>0</v>
      </c>
      <c r="CG330" s="68">
        <v>0</v>
      </c>
      <c r="CH330" s="68">
        <v>0</v>
      </c>
      <c r="CI330" s="83">
        <v>0</v>
      </c>
      <c r="CJ330" s="68">
        <v>1</v>
      </c>
      <c r="CK330" s="68">
        <v>0</v>
      </c>
      <c r="CL330" s="68">
        <v>0</v>
      </c>
      <c r="CM330" s="68">
        <v>0</v>
      </c>
      <c r="CN330" s="68">
        <v>0</v>
      </c>
      <c r="CO330" s="68">
        <v>1</v>
      </c>
      <c r="CP330" s="68">
        <v>1</v>
      </c>
      <c r="CQ330" s="68">
        <v>1</v>
      </c>
      <c r="CR330" s="68">
        <v>1</v>
      </c>
      <c r="CS330" s="68">
        <v>1</v>
      </c>
      <c r="CT330" s="83">
        <v>1</v>
      </c>
      <c r="CY330" s="69"/>
      <c r="CZ330" s="85" t="s">
        <v>397</v>
      </c>
    </row>
    <row r="331" spans="1:104" x14ac:dyDescent="0.25">
      <c r="A331">
        <v>330</v>
      </c>
      <c r="B331">
        <v>21</v>
      </c>
      <c r="C331" s="25" t="s">
        <v>572</v>
      </c>
      <c r="D331" s="12">
        <v>7.3</v>
      </c>
      <c r="E331" s="14">
        <v>0.03</v>
      </c>
      <c r="F331" s="7">
        <f>D331/E331</f>
        <v>243.33333333333334</v>
      </c>
      <c r="G331" s="7">
        <f t="shared" si="212"/>
        <v>7.27</v>
      </c>
      <c r="H331" s="16">
        <f t="shared" si="213"/>
        <v>7.33</v>
      </c>
      <c r="I331" s="11">
        <f>IFERROR(F331/SQRT(F331^2+W331), "X")</f>
        <v>0.29748793755946545</v>
      </c>
      <c r="J331" s="39">
        <f>IFERROR(SQRT((1-I331^2)/W331), "X")</f>
        <v>1.2225531680525976E-3</v>
      </c>
      <c r="K331" s="39">
        <f t="shared" ref="K331:K345" si="218">IFERROR(1/J331, "X")</f>
        <v>817.96033590334389</v>
      </c>
      <c r="L331" s="39">
        <f t="shared" ref="L331:L345" si="219">IFERROR(I331-J331, "X")</f>
        <v>0.29626538439141287</v>
      </c>
      <c r="M331" s="39">
        <f t="shared" ref="M331:M345" si="220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17"/>
        <v>609848</v>
      </c>
      <c r="Y331" s="7">
        <v>11.59</v>
      </c>
      <c r="Z331" s="7">
        <f>BR331-Y331-6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1">
        <v>0</v>
      </c>
      <c r="AJ331" s="9">
        <v>0</v>
      </c>
      <c r="AK331" s="9">
        <v>0</v>
      </c>
      <c r="AL331" s="31">
        <v>1</v>
      </c>
      <c r="AM331" s="21">
        <v>1970</v>
      </c>
      <c r="AN331" s="23"/>
      <c r="AO331" s="39" t="s">
        <v>431</v>
      </c>
      <c r="AP331" s="39" t="s">
        <v>431</v>
      </c>
      <c r="AQ331" s="39" t="s">
        <v>431</v>
      </c>
      <c r="AR331" s="59" t="s">
        <v>431</v>
      </c>
      <c r="AS331" s="39" t="s">
        <v>431</v>
      </c>
      <c r="AT331" s="59" t="s">
        <v>431</v>
      </c>
      <c r="AU331" s="57" t="s">
        <v>431</v>
      </c>
      <c r="AV331" s="18" t="s">
        <v>431</v>
      </c>
      <c r="AW331">
        <v>1</v>
      </c>
      <c r="AX331" s="54">
        <v>0</v>
      </c>
      <c r="AY331" t="s">
        <v>431</v>
      </c>
      <c r="AZ331" s="54" t="s">
        <v>431</v>
      </c>
      <c r="BB331" s="18"/>
      <c r="BC331" t="s">
        <v>431</v>
      </c>
      <c r="BD331" s="18" t="s">
        <v>431</v>
      </c>
      <c r="BE331" s="18" t="s">
        <v>573</v>
      </c>
      <c r="BL331" s="18"/>
      <c r="BO331" s="18"/>
      <c r="BR331" s="25">
        <v>44.74</v>
      </c>
      <c r="BS331">
        <v>0</v>
      </c>
      <c r="BT331">
        <v>0</v>
      </c>
      <c r="BU331">
        <v>0</v>
      </c>
      <c r="BV331">
        <v>0</v>
      </c>
      <c r="BW331">
        <v>1</v>
      </c>
      <c r="BX331">
        <v>0</v>
      </c>
      <c r="BY331">
        <v>0</v>
      </c>
      <c r="BZ331" s="18">
        <v>0</v>
      </c>
      <c r="CA331">
        <v>0</v>
      </c>
      <c r="CB331">
        <v>0</v>
      </c>
      <c r="CC331">
        <v>0</v>
      </c>
      <c r="CD331" s="18">
        <v>1</v>
      </c>
      <c r="CE331">
        <v>0</v>
      </c>
      <c r="CF331">
        <v>0</v>
      </c>
      <c r="CG331">
        <v>0</v>
      </c>
      <c r="CH331">
        <v>0</v>
      </c>
      <c r="CI331" s="18">
        <v>0</v>
      </c>
      <c r="CJ331">
        <v>1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 s="18">
        <v>1</v>
      </c>
      <c r="CZ331" s="43" t="s">
        <v>397</v>
      </c>
    </row>
    <row r="332" spans="1:104" x14ac:dyDescent="0.25">
      <c r="A332">
        <v>331</v>
      </c>
      <c r="B332">
        <v>21</v>
      </c>
      <c r="C332" s="25" t="s">
        <v>572</v>
      </c>
      <c r="D332" s="12">
        <v>6.8</v>
      </c>
      <c r="E332" s="14">
        <v>0.03</v>
      </c>
      <c r="F332" s="7">
        <f t="shared" ref="F332:F358" si="221">D332/E332</f>
        <v>226.66666666666666</v>
      </c>
      <c r="G332" s="7">
        <f t="shared" si="212"/>
        <v>6.77</v>
      </c>
      <c r="H332" s="16">
        <f t="shared" si="213"/>
        <v>6.83</v>
      </c>
      <c r="I332" s="11">
        <f>IFERROR(F332/SQRT(F332^2+W332), "X")</f>
        <v>0.27530222229546214</v>
      </c>
      <c r="J332" s="39">
        <f>IFERROR(SQRT((1-I332^2)/W332), "X")</f>
        <v>1.2145686277740978E-3</v>
      </c>
      <c r="K332" s="39">
        <f t="shared" si="218"/>
        <v>823.33758433450487</v>
      </c>
      <c r="L332" s="39">
        <f t="shared" si="219"/>
        <v>0.27408765366768806</v>
      </c>
      <c r="M332" s="39">
        <f t="shared" si="220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17"/>
        <v>626507</v>
      </c>
      <c r="Y332" s="7">
        <v>10.52</v>
      </c>
      <c r="Z332" s="7">
        <f>BR332-Y332-6</f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1">
        <v>0</v>
      </c>
      <c r="AJ332" s="9">
        <v>0</v>
      </c>
      <c r="AK332" s="9">
        <v>0</v>
      </c>
      <c r="AL332" s="31">
        <v>1</v>
      </c>
      <c r="AM332" s="21">
        <v>1965</v>
      </c>
      <c r="AN332" s="23"/>
      <c r="AO332" s="39" t="s">
        <v>431</v>
      </c>
      <c r="AP332" s="39" t="s">
        <v>431</v>
      </c>
      <c r="AQ332" s="39" t="s">
        <v>431</v>
      </c>
      <c r="AR332" s="59" t="s">
        <v>431</v>
      </c>
      <c r="AS332" s="39" t="s">
        <v>431</v>
      </c>
      <c r="AT332" s="59" t="s">
        <v>431</v>
      </c>
      <c r="AU332" s="57" t="s">
        <v>431</v>
      </c>
      <c r="AV332" s="18" t="s">
        <v>431</v>
      </c>
      <c r="AW332">
        <v>1</v>
      </c>
      <c r="AX332" s="54">
        <v>0</v>
      </c>
      <c r="AY332" t="s">
        <v>431</v>
      </c>
      <c r="AZ332" s="54" t="s">
        <v>431</v>
      </c>
      <c r="BB332" s="18"/>
      <c r="BC332" t="s">
        <v>431</v>
      </c>
      <c r="BD332" s="18" t="s">
        <v>431</v>
      </c>
      <c r="BE332" s="18" t="s">
        <v>573</v>
      </c>
      <c r="BL332" s="18"/>
      <c r="BO332" s="18"/>
      <c r="BR332" s="25">
        <v>44.55</v>
      </c>
      <c r="BS332">
        <v>0</v>
      </c>
      <c r="BT332">
        <v>0</v>
      </c>
      <c r="BU332">
        <v>0</v>
      </c>
      <c r="BV332">
        <v>0</v>
      </c>
      <c r="BW332">
        <v>1</v>
      </c>
      <c r="BX332">
        <v>0</v>
      </c>
      <c r="BY332">
        <v>0</v>
      </c>
      <c r="BZ332" s="18">
        <v>0</v>
      </c>
      <c r="CA332">
        <v>0</v>
      </c>
      <c r="CB332">
        <v>0</v>
      </c>
      <c r="CC332">
        <v>0</v>
      </c>
      <c r="CD332" s="18">
        <v>1</v>
      </c>
      <c r="CE332">
        <v>0</v>
      </c>
      <c r="CF332">
        <v>0</v>
      </c>
      <c r="CG332">
        <v>0</v>
      </c>
      <c r="CH332">
        <v>0</v>
      </c>
      <c r="CI332" s="18">
        <v>0</v>
      </c>
      <c r="CJ332">
        <v>1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 s="18">
        <v>1</v>
      </c>
      <c r="CZ332" s="43" t="s">
        <v>397</v>
      </c>
    </row>
    <row r="333" spans="1:104" x14ac:dyDescent="0.25">
      <c r="A333">
        <v>332</v>
      </c>
      <c r="B333">
        <v>21</v>
      </c>
      <c r="C333" s="25" t="s">
        <v>572</v>
      </c>
      <c r="D333" s="12">
        <v>7.5</v>
      </c>
      <c r="E333" s="14">
        <v>0.03</v>
      </c>
      <c r="F333" s="7">
        <f t="shared" si="221"/>
        <v>250</v>
      </c>
      <c r="G333" s="7">
        <f t="shared" si="212"/>
        <v>7.47</v>
      </c>
      <c r="H333" s="16">
        <f t="shared" si="213"/>
        <v>7.53</v>
      </c>
      <c r="I333" s="11">
        <f>IFERROR(F333/SQRT(F333^2+W333), "X")</f>
        <v>0.28088274233337129</v>
      </c>
      <c r="J333" s="39">
        <f>IFERROR(SQRT((1-I333^2)/W333), "X")</f>
        <v>1.1235309693334852E-3</v>
      </c>
      <c r="K333" s="39">
        <f t="shared" si="218"/>
        <v>890.05112212726294</v>
      </c>
      <c r="L333" s="39">
        <f t="shared" si="219"/>
        <v>0.27975921136403781</v>
      </c>
      <c r="M333" s="39">
        <f t="shared" si="220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17"/>
        <v>729691</v>
      </c>
      <c r="Y333" s="7">
        <v>11.59</v>
      </c>
      <c r="Z333" s="7">
        <f>BR333-Y333-6</f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1">
        <v>0</v>
      </c>
      <c r="AJ333" s="9">
        <v>0</v>
      </c>
      <c r="AK333" s="9">
        <v>0</v>
      </c>
      <c r="AL333" s="31">
        <v>1</v>
      </c>
      <c r="AM333" s="21">
        <v>1970</v>
      </c>
      <c r="AN333" s="23"/>
      <c r="AO333" s="39" t="s">
        <v>431</v>
      </c>
      <c r="AP333" s="39" t="s">
        <v>431</v>
      </c>
      <c r="AQ333" s="39" t="s">
        <v>431</v>
      </c>
      <c r="AR333" s="59" t="s">
        <v>431</v>
      </c>
      <c r="AS333" s="39" t="s">
        <v>431</v>
      </c>
      <c r="AT333" s="59" t="s">
        <v>431</v>
      </c>
      <c r="AU333" s="57" t="s">
        <v>431</v>
      </c>
      <c r="AV333" s="18" t="s">
        <v>431</v>
      </c>
      <c r="AW333">
        <v>1</v>
      </c>
      <c r="AX333" s="54">
        <v>0</v>
      </c>
      <c r="AY333" t="s">
        <v>431</v>
      </c>
      <c r="AZ333" s="54" t="s">
        <v>431</v>
      </c>
      <c r="BB333" s="18"/>
      <c r="BC333" t="s">
        <v>431</v>
      </c>
      <c r="BD333" s="18" t="s">
        <v>431</v>
      </c>
      <c r="BE333" s="18" t="s">
        <v>573</v>
      </c>
      <c r="BL333" s="18"/>
      <c r="BO333" s="18"/>
      <c r="BR333" s="25">
        <v>44.74</v>
      </c>
      <c r="BS333">
        <v>0</v>
      </c>
      <c r="BT333">
        <v>0</v>
      </c>
      <c r="BU333">
        <v>0</v>
      </c>
      <c r="BV333">
        <v>0</v>
      </c>
      <c r="BW333">
        <v>1</v>
      </c>
      <c r="BX333">
        <v>0</v>
      </c>
      <c r="BY333">
        <v>0</v>
      </c>
      <c r="BZ333" s="18">
        <v>0</v>
      </c>
      <c r="CA333">
        <v>0</v>
      </c>
      <c r="CB333">
        <v>0</v>
      </c>
      <c r="CC333">
        <v>0</v>
      </c>
      <c r="CD333" s="18">
        <v>1</v>
      </c>
      <c r="CE333">
        <v>0</v>
      </c>
      <c r="CF333">
        <v>0</v>
      </c>
      <c r="CG333">
        <v>0</v>
      </c>
      <c r="CH333">
        <v>0</v>
      </c>
      <c r="CI333" s="18">
        <v>0</v>
      </c>
      <c r="CJ333">
        <v>1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 s="18">
        <v>1</v>
      </c>
      <c r="CZ333" s="43" t="s">
        <v>397</v>
      </c>
    </row>
    <row r="334" spans="1:104" x14ac:dyDescent="0.25">
      <c r="A334">
        <v>333</v>
      </c>
      <c r="B334">
        <v>21</v>
      </c>
      <c r="C334" s="25" t="s">
        <v>572</v>
      </c>
      <c r="D334" s="12">
        <v>5.5</v>
      </c>
      <c r="E334" s="14">
        <v>0.2</v>
      </c>
      <c r="F334" s="7">
        <f t="shared" si="221"/>
        <v>27.5</v>
      </c>
      <c r="G334" s="7">
        <f t="shared" si="212"/>
        <v>5.3</v>
      </c>
      <c r="H334" s="16">
        <f t="shared" si="213"/>
        <v>5.7</v>
      </c>
      <c r="I334" s="11">
        <f>IFERROR(F334/SQRT(F334^2+W334), "X")</f>
        <v>0.20840959907803441</v>
      </c>
      <c r="J334" s="39">
        <f>IFERROR(SQRT((1-I334^2)/W334), "X")</f>
        <v>7.5785308755648879E-3</v>
      </c>
      <c r="K334" s="39">
        <f t="shared" si="218"/>
        <v>131.95169570717914</v>
      </c>
      <c r="L334" s="39">
        <f t="shared" si="219"/>
        <v>0.20083106820246951</v>
      </c>
      <c r="M334" s="39">
        <f t="shared" si="220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17"/>
        <v>16655</v>
      </c>
      <c r="Y334" s="7">
        <v>6.97</v>
      </c>
      <c r="Z334" s="7">
        <f>BR334-Y334-6</f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1">
        <v>0</v>
      </c>
      <c r="AJ334" s="9">
        <v>0</v>
      </c>
      <c r="AK334" s="9">
        <v>0</v>
      </c>
      <c r="AL334" s="31">
        <v>1</v>
      </c>
      <c r="AM334" s="21">
        <v>1950</v>
      </c>
      <c r="AN334" s="23"/>
      <c r="AO334" s="39" t="s">
        <v>431</v>
      </c>
      <c r="AP334" s="39" t="s">
        <v>431</v>
      </c>
      <c r="AQ334" s="39" t="s">
        <v>431</v>
      </c>
      <c r="AR334" s="59" t="s">
        <v>431</v>
      </c>
      <c r="AS334" s="39" t="s">
        <v>431</v>
      </c>
      <c r="AT334" s="59" t="s">
        <v>431</v>
      </c>
      <c r="AU334" s="57" t="s">
        <v>431</v>
      </c>
      <c r="AV334" s="18" t="s">
        <v>431</v>
      </c>
      <c r="AW334">
        <v>1</v>
      </c>
      <c r="AX334" s="54">
        <v>0</v>
      </c>
      <c r="AY334" t="s">
        <v>431</v>
      </c>
      <c r="AZ334" s="54" t="s">
        <v>431</v>
      </c>
      <c r="BB334" s="18"/>
      <c r="BC334" t="s">
        <v>431</v>
      </c>
      <c r="BD334" s="18" t="s">
        <v>431</v>
      </c>
      <c r="BE334" s="18" t="s">
        <v>573</v>
      </c>
      <c r="BL334" s="18"/>
      <c r="BO334" s="18"/>
      <c r="BR334" s="25">
        <v>44.16</v>
      </c>
      <c r="BS334">
        <v>0</v>
      </c>
      <c r="BT334">
        <v>0</v>
      </c>
      <c r="BU334">
        <v>0</v>
      </c>
      <c r="BV334">
        <v>0</v>
      </c>
      <c r="BW334">
        <v>1</v>
      </c>
      <c r="BX334">
        <v>0</v>
      </c>
      <c r="BY334">
        <v>0</v>
      </c>
      <c r="BZ334" s="18">
        <v>0</v>
      </c>
      <c r="CA334">
        <v>0</v>
      </c>
      <c r="CB334">
        <v>0</v>
      </c>
      <c r="CC334">
        <v>0</v>
      </c>
      <c r="CD334" s="18">
        <v>1</v>
      </c>
      <c r="CE334">
        <v>0</v>
      </c>
      <c r="CF334">
        <v>0</v>
      </c>
      <c r="CG334">
        <v>0</v>
      </c>
      <c r="CH334">
        <v>0</v>
      </c>
      <c r="CI334" s="18">
        <v>0</v>
      </c>
      <c r="CJ334">
        <v>1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 s="18">
        <v>1</v>
      </c>
      <c r="CZ334" s="43" t="s">
        <v>397</v>
      </c>
    </row>
    <row r="335" spans="1:104" x14ac:dyDescent="0.25">
      <c r="A335">
        <v>334</v>
      </c>
      <c r="B335">
        <v>21</v>
      </c>
      <c r="C335" s="25" t="s">
        <v>572</v>
      </c>
      <c r="D335" s="12">
        <v>6.9</v>
      </c>
      <c r="E335" s="14">
        <v>0.1</v>
      </c>
      <c r="F335" s="7">
        <f t="shared" si="221"/>
        <v>69</v>
      </c>
      <c r="G335" s="7">
        <f t="shared" si="212"/>
        <v>6.8000000000000007</v>
      </c>
      <c r="H335" s="16">
        <f t="shared" si="213"/>
        <v>7</v>
      </c>
      <c r="I335" s="11">
        <f>IFERROR(F335/SQRT(F335^2+W335), "X")</f>
        <v>0.248495818581531</v>
      </c>
      <c r="J335" s="39">
        <f>IFERROR(SQRT((1-I335^2)/W335), "X")</f>
        <v>3.6013886750946517E-3</v>
      </c>
      <c r="K335" s="39">
        <f t="shared" si="218"/>
        <v>277.67066823847279</v>
      </c>
      <c r="L335" s="39">
        <f t="shared" si="219"/>
        <v>0.24489442990643634</v>
      </c>
      <c r="M335" s="39">
        <f t="shared" si="220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17"/>
        <v>72340</v>
      </c>
      <c r="Y335" s="7">
        <v>10.52</v>
      </c>
      <c r="Z335" s="7">
        <f>BR335-Y335-6</f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1">
        <v>0</v>
      </c>
      <c r="AJ335" s="9">
        <v>0</v>
      </c>
      <c r="AK335" s="9">
        <v>0</v>
      </c>
      <c r="AL335" s="31">
        <v>1</v>
      </c>
      <c r="AM335" s="21">
        <v>1960</v>
      </c>
      <c r="AN335" s="23"/>
      <c r="AO335" s="39" t="s">
        <v>431</v>
      </c>
      <c r="AP335" s="39" t="s">
        <v>431</v>
      </c>
      <c r="AQ335" s="39" t="s">
        <v>431</v>
      </c>
      <c r="AR335" s="59" t="s">
        <v>431</v>
      </c>
      <c r="AS335" s="39" t="s">
        <v>431</v>
      </c>
      <c r="AT335" s="59" t="s">
        <v>431</v>
      </c>
      <c r="AU335" s="57" t="s">
        <v>431</v>
      </c>
      <c r="AV335" s="18" t="s">
        <v>431</v>
      </c>
      <c r="AW335">
        <v>1</v>
      </c>
      <c r="AX335" s="54">
        <v>0</v>
      </c>
      <c r="AY335" t="s">
        <v>431</v>
      </c>
      <c r="AZ335" s="54" t="s">
        <v>431</v>
      </c>
      <c r="BB335" s="18"/>
      <c r="BC335" t="s">
        <v>431</v>
      </c>
      <c r="BD335" s="18" t="s">
        <v>431</v>
      </c>
      <c r="BE335" s="18" t="s">
        <v>573</v>
      </c>
      <c r="BL335" s="18"/>
      <c r="BO335" s="18"/>
      <c r="BR335" s="25">
        <v>44.55</v>
      </c>
      <c r="BS335">
        <v>0</v>
      </c>
      <c r="BT335">
        <v>0</v>
      </c>
      <c r="BU335">
        <v>0</v>
      </c>
      <c r="BV335">
        <v>0</v>
      </c>
      <c r="BW335">
        <v>1</v>
      </c>
      <c r="BX335">
        <v>0</v>
      </c>
      <c r="BY335">
        <v>0</v>
      </c>
      <c r="BZ335" s="18">
        <v>0</v>
      </c>
      <c r="CA335">
        <v>0</v>
      </c>
      <c r="CB335">
        <v>0</v>
      </c>
      <c r="CC335">
        <v>0</v>
      </c>
      <c r="CD335" s="18">
        <v>1</v>
      </c>
      <c r="CE335">
        <v>0</v>
      </c>
      <c r="CF335">
        <v>0</v>
      </c>
      <c r="CG335">
        <v>0</v>
      </c>
      <c r="CH335">
        <v>0</v>
      </c>
      <c r="CI335" s="18">
        <v>0</v>
      </c>
      <c r="CJ335">
        <v>1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 s="18">
        <v>1</v>
      </c>
      <c r="CZ335" s="43" t="s">
        <v>397</v>
      </c>
    </row>
    <row r="336" spans="1:104" x14ac:dyDescent="0.25">
      <c r="A336">
        <v>335</v>
      </c>
      <c r="B336">
        <v>21</v>
      </c>
      <c r="C336" s="25" t="s">
        <v>572</v>
      </c>
      <c r="D336" s="12">
        <v>7.6</v>
      </c>
      <c r="E336" s="14">
        <v>0.1</v>
      </c>
      <c r="F336" s="7">
        <f t="shared" si="221"/>
        <v>75.999999999999986</v>
      </c>
      <c r="G336" s="7">
        <f t="shared" si="212"/>
        <v>7.5</v>
      </c>
      <c r="H336" s="16">
        <f t="shared" si="213"/>
        <v>7.6999999999999993</v>
      </c>
      <c r="I336" s="11">
        <f>IFERROR(F336/SQRT(F336^2+W336), "X")</f>
        <v>0.18608624280062647</v>
      </c>
      <c r="J336" s="39">
        <f>IFERROR(SQRT((1-I336^2)/W336), "X")</f>
        <v>2.4485031947450858E-3</v>
      </c>
      <c r="K336" s="39">
        <f t="shared" si="218"/>
        <v>408.41278138667496</v>
      </c>
      <c r="L336" s="39">
        <f t="shared" si="219"/>
        <v>0.18363773960588137</v>
      </c>
      <c r="M336" s="39">
        <f t="shared" si="220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17"/>
        <v>161025</v>
      </c>
      <c r="Y336" s="7">
        <v>11.59</v>
      </c>
      <c r="Z336" s="7">
        <f>BR336-Y336-6</f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1">
        <v>0</v>
      </c>
      <c r="AJ336" s="9">
        <v>0</v>
      </c>
      <c r="AK336" s="9">
        <v>0</v>
      </c>
      <c r="AL336" s="31">
        <v>1</v>
      </c>
      <c r="AM336" s="21">
        <v>1970</v>
      </c>
      <c r="AN336" s="23"/>
      <c r="AO336" s="39" t="s">
        <v>431</v>
      </c>
      <c r="AP336" s="39" t="s">
        <v>431</v>
      </c>
      <c r="AQ336" s="39" t="s">
        <v>431</v>
      </c>
      <c r="AR336" s="59" t="s">
        <v>431</v>
      </c>
      <c r="AS336" s="39" t="s">
        <v>431</v>
      </c>
      <c r="AT336" s="59" t="s">
        <v>431</v>
      </c>
      <c r="AU336" s="57" t="s">
        <v>431</v>
      </c>
      <c r="AV336" s="18" t="s">
        <v>431</v>
      </c>
      <c r="AW336">
        <v>1</v>
      </c>
      <c r="AX336" s="54">
        <v>0</v>
      </c>
      <c r="AY336" t="s">
        <v>431</v>
      </c>
      <c r="AZ336" s="54" t="s">
        <v>431</v>
      </c>
      <c r="BB336" s="18"/>
      <c r="BC336" t="s">
        <v>431</v>
      </c>
      <c r="BD336" s="18" t="s">
        <v>431</v>
      </c>
      <c r="BE336" s="18" t="s">
        <v>573</v>
      </c>
      <c r="BL336" s="18"/>
      <c r="BO336" s="18"/>
      <c r="BR336" s="25">
        <v>44.74</v>
      </c>
      <c r="BS336">
        <v>0</v>
      </c>
      <c r="BT336">
        <v>0</v>
      </c>
      <c r="BU336">
        <v>0</v>
      </c>
      <c r="BV336">
        <v>0</v>
      </c>
      <c r="BW336">
        <v>1</v>
      </c>
      <c r="BX336">
        <v>0</v>
      </c>
      <c r="BY336">
        <v>0</v>
      </c>
      <c r="BZ336" s="18">
        <v>0</v>
      </c>
      <c r="CA336">
        <v>0</v>
      </c>
      <c r="CB336">
        <v>0</v>
      </c>
      <c r="CC336">
        <v>0</v>
      </c>
      <c r="CD336" s="18">
        <v>1</v>
      </c>
      <c r="CE336">
        <v>0</v>
      </c>
      <c r="CF336">
        <v>0</v>
      </c>
      <c r="CG336">
        <v>0</v>
      </c>
      <c r="CH336">
        <v>0</v>
      </c>
      <c r="CI336" s="18">
        <v>0</v>
      </c>
      <c r="CJ336">
        <v>1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 s="18">
        <v>1</v>
      </c>
      <c r="CZ336" s="43" t="s">
        <v>397</v>
      </c>
    </row>
    <row r="337" spans="1:104" x14ac:dyDescent="0.25">
      <c r="A337">
        <v>336</v>
      </c>
      <c r="B337">
        <v>21</v>
      </c>
      <c r="C337" s="25" t="s">
        <v>572</v>
      </c>
      <c r="D337" s="12">
        <v>7.5</v>
      </c>
      <c r="E337" s="14">
        <v>0.1</v>
      </c>
      <c r="F337" s="7">
        <f t="shared" si="221"/>
        <v>75</v>
      </c>
      <c r="G337" s="7">
        <f t="shared" si="212"/>
        <v>7.4</v>
      </c>
      <c r="H337" s="16">
        <f t="shared" si="213"/>
        <v>7.6</v>
      </c>
      <c r="I337" s="11">
        <f>IFERROR(F337/SQRT(F337^2+W337), "X")</f>
        <v>0.1213312702998607</v>
      </c>
      <c r="J337" s="39">
        <f>IFERROR(SQRT((1-I337^2)/W337), "X")</f>
        <v>1.6177502706648094E-3</v>
      </c>
      <c r="K337" s="39">
        <f t="shared" si="218"/>
        <v>618.14237842102364</v>
      </c>
      <c r="L337" s="39">
        <f t="shared" si="219"/>
        <v>0.11971352002919589</v>
      </c>
      <c r="M337" s="39">
        <f t="shared" si="220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17"/>
        <v>376475</v>
      </c>
      <c r="Y337" s="7">
        <v>12.62</v>
      </c>
      <c r="Z337" s="7">
        <f>BR337-Y337-6</f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1">
        <v>0</v>
      </c>
      <c r="AJ337" s="9">
        <v>0</v>
      </c>
      <c r="AK337" s="9">
        <v>0</v>
      </c>
      <c r="AL337" s="31">
        <v>1</v>
      </c>
      <c r="AM337" s="21">
        <v>1980</v>
      </c>
      <c r="AN337" s="23"/>
      <c r="AO337" s="39" t="s">
        <v>431</v>
      </c>
      <c r="AP337" s="39" t="s">
        <v>431</v>
      </c>
      <c r="AQ337" s="39" t="s">
        <v>431</v>
      </c>
      <c r="AR337" s="59" t="s">
        <v>431</v>
      </c>
      <c r="AS337" s="39" t="s">
        <v>431</v>
      </c>
      <c r="AT337" s="59" t="s">
        <v>431</v>
      </c>
      <c r="AU337" s="57" t="s">
        <v>431</v>
      </c>
      <c r="AV337" s="18" t="s">
        <v>431</v>
      </c>
      <c r="AW337">
        <v>1</v>
      </c>
      <c r="AX337" s="54">
        <v>0</v>
      </c>
      <c r="AY337" t="s">
        <v>431</v>
      </c>
      <c r="AZ337" s="54" t="s">
        <v>431</v>
      </c>
      <c r="BB337" s="18"/>
      <c r="BC337" t="s">
        <v>431</v>
      </c>
      <c r="BD337" s="18" t="s">
        <v>431</v>
      </c>
      <c r="BE337" s="18" t="s">
        <v>573</v>
      </c>
      <c r="BL337" s="18"/>
      <c r="BO337" s="18"/>
      <c r="BR337" s="25">
        <v>44.66</v>
      </c>
      <c r="BS337">
        <v>0</v>
      </c>
      <c r="BT337">
        <v>0</v>
      </c>
      <c r="BU337">
        <v>0</v>
      </c>
      <c r="BV337">
        <v>0</v>
      </c>
      <c r="BW337">
        <v>1</v>
      </c>
      <c r="BX337">
        <v>0</v>
      </c>
      <c r="BY337">
        <v>0</v>
      </c>
      <c r="BZ337" s="18">
        <v>0</v>
      </c>
      <c r="CA337">
        <v>0</v>
      </c>
      <c r="CB337">
        <v>0</v>
      </c>
      <c r="CC337">
        <v>0</v>
      </c>
      <c r="CD337" s="18">
        <v>1</v>
      </c>
      <c r="CE337">
        <v>0</v>
      </c>
      <c r="CF337">
        <v>0</v>
      </c>
      <c r="CG337">
        <v>0</v>
      </c>
      <c r="CH337">
        <v>0</v>
      </c>
      <c r="CI337" s="18">
        <v>0</v>
      </c>
      <c r="CJ337">
        <v>1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 s="18">
        <v>1</v>
      </c>
      <c r="CZ337" s="43" t="s">
        <v>397</v>
      </c>
    </row>
    <row r="338" spans="1:104" x14ac:dyDescent="0.25">
      <c r="A338">
        <v>337</v>
      </c>
      <c r="B338">
        <v>21</v>
      </c>
      <c r="C338" s="25" t="s">
        <v>572</v>
      </c>
      <c r="D338" s="12">
        <v>10.199999999999999</v>
      </c>
      <c r="E338" s="14">
        <v>0.1</v>
      </c>
      <c r="F338" s="7">
        <f t="shared" si="221"/>
        <v>101.99999999999999</v>
      </c>
      <c r="G338" s="7">
        <f t="shared" si="212"/>
        <v>10.1</v>
      </c>
      <c r="H338" s="16">
        <f t="shared" si="213"/>
        <v>10.299999999999999</v>
      </c>
      <c r="I338" s="11">
        <f>IFERROR(F338/SQRT(F338^2+W338), "X")</f>
        <v>0.30265063701510003</v>
      </c>
      <c r="J338" s="39">
        <f>IFERROR(SQRT((1-I338^2)/W338), "X")</f>
        <v>2.9671631079911773E-3</v>
      </c>
      <c r="K338" s="39">
        <f t="shared" si="218"/>
        <v>337.02225445806988</v>
      </c>
      <c r="L338" s="39">
        <f t="shared" si="219"/>
        <v>0.29968347390710887</v>
      </c>
      <c r="M338" s="39">
        <f t="shared" si="220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17"/>
        <v>103180</v>
      </c>
      <c r="Y338" s="7">
        <v>13.7</v>
      </c>
      <c r="Z338" s="7">
        <f>BR338-Y338-6</f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1">
        <v>0</v>
      </c>
      <c r="AJ338" s="9">
        <v>0</v>
      </c>
      <c r="AK338" s="9">
        <v>0</v>
      </c>
      <c r="AL338" s="31">
        <v>1</v>
      </c>
      <c r="AM338" s="21">
        <v>1990</v>
      </c>
      <c r="AN338" s="23"/>
      <c r="AO338" s="39" t="s">
        <v>431</v>
      </c>
      <c r="AP338" s="39" t="s">
        <v>431</v>
      </c>
      <c r="AQ338" s="39" t="s">
        <v>431</v>
      </c>
      <c r="AR338" s="59" t="s">
        <v>431</v>
      </c>
      <c r="AS338" s="39" t="s">
        <v>431</v>
      </c>
      <c r="AT338" s="59" t="s">
        <v>431</v>
      </c>
      <c r="AU338" s="57" t="s">
        <v>431</v>
      </c>
      <c r="AV338" s="18" t="s">
        <v>431</v>
      </c>
      <c r="AW338">
        <v>1</v>
      </c>
      <c r="AX338" s="54">
        <v>0</v>
      </c>
      <c r="AY338" t="s">
        <v>431</v>
      </c>
      <c r="AZ338" s="54" t="s">
        <v>431</v>
      </c>
      <c r="BB338" s="18"/>
      <c r="BC338" t="s">
        <v>431</v>
      </c>
      <c r="BD338" s="18" t="s">
        <v>431</v>
      </c>
      <c r="BE338" s="18" t="s">
        <v>573</v>
      </c>
      <c r="BL338" s="18"/>
      <c r="BO338" s="18"/>
      <c r="BR338" s="25">
        <v>44.1</v>
      </c>
      <c r="BS338">
        <v>0</v>
      </c>
      <c r="BT338">
        <v>0</v>
      </c>
      <c r="BU338">
        <v>0</v>
      </c>
      <c r="BV338">
        <v>0</v>
      </c>
      <c r="BW338">
        <v>1</v>
      </c>
      <c r="BX338">
        <v>0</v>
      </c>
      <c r="BY338">
        <v>0</v>
      </c>
      <c r="BZ338" s="18">
        <v>0</v>
      </c>
      <c r="CA338">
        <v>0</v>
      </c>
      <c r="CB338">
        <v>0</v>
      </c>
      <c r="CC338">
        <v>0</v>
      </c>
      <c r="CD338" s="18">
        <v>1</v>
      </c>
      <c r="CE338">
        <v>0</v>
      </c>
      <c r="CF338">
        <v>0</v>
      </c>
      <c r="CG338">
        <v>0</v>
      </c>
      <c r="CH338">
        <v>0</v>
      </c>
      <c r="CI338" s="18">
        <v>0</v>
      </c>
      <c r="CJ338">
        <v>1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 s="18">
        <v>1</v>
      </c>
      <c r="CZ338" s="43" t="s">
        <v>397</v>
      </c>
    </row>
    <row r="339" spans="1:104" x14ac:dyDescent="0.25">
      <c r="A339">
        <v>338</v>
      </c>
      <c r="B339">
        <v>21</v>
      </c>
      <c r="C339" s="25" t="s">
        <v>572</v>
      </c>
      <c r="D339" s="12">
        <v>7.4</v>
      </c>
      <c r="E339" s="14">
        <v>1.2</v>
      </c>
      <c r="F339" s="7">
        <f t="shared" si="221"/>
        <v>6.166666666666667</v>
      </c>
      <c r="G339" s="7">
        <f t="shared" si="212"/>
        <v>6.2</v>
      </c>
      <c r="H339" s="16">
        <f t="shared" si="213"/>
        <v>8.6</v>
      </c>
      <c r="I339" s="11">
        <f>IFERROR(F339/SQRT(F339^2+W339), "X")</f>
        <v>7.8963906215058065E-3</v>
      </c>
      <c r="J339" s="39">
        <f>IFERROR(SQRT((1-I339^2)/W339), "X")</f>
        <v>1.280495776460401E-3</v>
      </c>
      <c r="K339" s="39">
        <f t="shared" si="218"/>
        <v>780.94751922121998</v>
      </c>
      <c r="L339" s="39">
        <f t="shared" si="219"/>
        <v>6.6158948450454058E-3</v>
      </c>
      <c r="M339" s="39">
        <f t="shared" si="220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17"/>
        <v>609841</v>
      </c>
      <c r="Y339" s="7">
        <v>11.59</v>
      </c>
      <c r="Z339" s="7">
        <f>BR339-Y339-6</f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1">
        <v>0</v>
      </c>
      <c r="AJ339" s="9">
        <v>0</v>
      </c>
      <c r="AK339" s="9">
        <v>0</v>
      </c>
      <c r="AL339" s="31">
        <v>1</v>
      </c>
      <c r="AM339" s="21">
        <v>1970</v>
      </c>
      <c r="AN339" s="23"/>
      <c r="AO339" s="39" t="s">
        <v>431</v>
      </c>
      <c r="AP339" s="39" t="s">
        <v>431</v>
      </c>
      <c r="AQ339" s="39" t="s">
        <v>431</v>
      </c>
      <c r="AR339" s="59" t="s">
        <v>431</v>
      </c>
      <c r="AS339" s="39" t="s">
        <v>431</v>
      </c>
      <c r="AT339" s="59" t="s">
        <v>431</v>
      </c>
      <c r="AU339" s="57" t="s">
        <v>431</v>
      </c>
      <c r="AV339" s="18" t="s">
        <v>431</v>
      </c>
      <c r="AW339">
        <v>1</v>
      </c>
      <c r="AX339" s="54">
        <v>0</v>
      </c>
      <c r="AY339" t="s">
        <v>431</v>
      </c>
      <c r="AZ339" s="54" t="s">
        <v>431</v>
      </c>
      <c r="BB339" s="18"/>
      <c r="BC339" t="s">
        <v>431</v>
      </c>
      <c r="BD339" s="18" t="s">
        <v>431</v>
      </c>
      <c r="BE339" s="18" t="s">
        <v>573</v>
      </c>
      <c r="BL339" s="18"/>
      <c r="BO339" s="18"/>
      <c r="BR339" s="25">
        <v>44.74</v>
      </c>
      <c r="BS339">
        <v>0</v>
      </c>
      <c r="BT339">
        <v>0</v>
      </c>
      <c r="BU339">
        <v>0</v>
      </c>
      <c r="BV339">
        <v>0</v>
      </c>
      <c r="BW339">
        <v>1</v>
      </c>
      <c r="BX339">
        <v>0</v>
      </c>
      <c r="BY339">
        <v>0</v>
      </c>
      <c r="BZ339" s="18">
        <v>0</v>
      </c>
      <c r="CA339">
        <v>0</v>
      </c>
      <c r="CB339">
        <v>0</v>
      </c>
      <c r="CC339">
        <v>0</v>
      </c>
      <c r="CD339" s="18">
        <v>1</v>
      </c>
      <c r="CE339">
        <v>0</v>
      </c>
      <c r="CF339">
        <v>0</v>
      </c>
      <c r="CG339">
        <v>0</v>
      </c>
      <c r="CH339">
        <v>0</v>
      </c>
      <c r="CI339" s="18">
        <v>0</v>
      </c>
      <c r="CJ339">
        <v>1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 s="18">
        <v>1</v>
      </c>
      <c r="CZ339" s="43" t="s">
        <v>397</v>
      </c>
    </row>
    <row r="340" spans="1:104" x14ac:dyDescent="0.25">
      <c r="A340">
        <v>339</v>
      </c>
      <c r="B340">
        <v>21</v>
      </c>
      <c r="C340" s="25" t="s">
        <v>572</v>
      </c>
      <c r="D340" s="12">
        <v>7.4</v>
      </c>
      <c r="E340" s="14">
        <v>1.2</v>
      </c>
      <c r="F340" s="7">
        <f t="shared" si="221"/>
        <v>6.166666666666667</v>
      </c>
      <c r="G340" s="7">
        <f t="shared" si="212"/>
        <v>6.2</v>
      </c>
      <c r="H340" s="16">
        <f t="shared" si="213"/>
        <v>8.6</v>
      </c>
      <c r="I340" s="11">
        <f>IFERROR(F340/SQRT(F340^2+W340), "X")</f>
        <v>7.8963906215058065E-3</v>
      </c>
      <c r="J340" s="39">
        <f>IFERROR(SQRT((1-I340^2)/W340), "X")</f>
        <v>1.280495776460401E-3</v>
      </c>
      <c r="K340" s="39">
        <f t="shared" si="218"/>
        <v>780.94751922121998</v>
      </c>
      <c r="L340" s="39">
        <f t="shared" si="219"/>
        <v>6.6158948450454058E-3</v>
      </c>
      <c r="M340" s="39">
        <f t="shared" si="220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17"/>
        <v>609841</v>
      </c>
      <c r="Y340" s="7">
        <v>11.59</v>
      </c>
      <c r="Z340" s="7">
        <f>BR340-Y340-6</f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1">
        <v>0</v>
      </c>
      <c r="AJ340" s="9">
        <v>0</v>
      </c>
      <c r="AK340" s="9">
        <v>0</v>
      </c>
      <c r="AL340" s="31">
        <v>1</v>
      </c>
      <c r="AM340" s="21">
        <v>1970</v>
      </c>
      <c r="AN340" s="23"/>
      <c r="AO340" s="39" t="s">
        <v>431</v>
      </c>
      <c r="AP340" s="39" t="s">
        <v>431</v>
      </c>
      <c r="AQ340" s="39" t="s">
        <v>431</v>
      </c>
      <c r="AR340" s="59" t="s">
        <v>431</v>
      </c>
      <c r="AS340" s="39" t="s">
        <v>431</v>
      </c>
      <c r="AT340" s="59" t="s">
        <v>431</v>
      </c>
      <c r="AU340" s="57" t="s">
        <v>431</v>
      </c>
      <c r="AV340" s="18" t="s">
        <v>431</v>
      </c>
      <c r="AW340">
        <v>1</v>
      </c>
      <c r="AX340" s="54">
        <v>0</v>
      </c>
      <c r="AY340" t="s">
        <v>431</v>
      </c>
      <c r="AZ340" s="54" t="s">
        <v>431</v>
      </c>
      <c r="BB340" s="18"/>
      <c r="BC340" t="s">
        <v>431</v>
      </c>
      <c r="BD340" s="18" t="s">
        <v>431</v>
      </c>
      <c r="BE340" s="18" t="s">
        <v>573</v>
      </c>
      <c r="BL340" s="18"/>
      <c r="BO340" s="18"/>
      <c r="BR340" s="25">
        <v>44.74</v>
      </c>
      <c r="BS340">
        <v>0</v>
      </c>
      <c r="BT340">
        <v>0</v>
      </c>
      <c r="BU340">
        <v>0</v>
      </c>
      <c r="BV340">
        <v>0</v>
      </c>
      <c r="BW340">
        <v>1</v>
      </c>
      <c r="BX340">
        <v>0</v>
      </c>
      <c r="BY340">
        <v>0</v>
      </c>
      <c r="BZ340" s="18">
        <v>0</v>
      </c>
      <c r="CA340">
        <v>0</v>
      </c>
      <c r="CB340">
        <v>0</v>
      </c>
      <c r="CC340">
        <v>0</v>
      </c>
      <c r="CD340" s="18">
        <v>1</v>
      </c>
      <c r="CE340">
        <v>0</v>
      </c>
      <c r="CF340">
        <v>0</v>
      </c>
      <c r="CG340">
        <v>0</v>
      </c>
      <c r="CH340">
        <v>0</v>
      </c>
      <c r="CI340" s="18">
        <v>0</v>
      </c>
      <c r="CJ340">
        <v>1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 s="18">
        <v>1</v>
      </c>
      <c r="CZ340" s="43" t="s">
        <v>397</v>
      </c>
    </row>
    <row r="341" spans="1:104" x14ac:dyDescent="0.25">
      <c r="A341">
        <v>340</v>
      </c>
      <c r="B341">
        <v>21</v>
      </c>
      <c r="C341" s="25" t="s">
        <v>572</v>
      </c>
      <c r="D341" s="12">
        <v>7.5</v>
      </c>
      <c r="E341" s="14">
        <v>1.2</v>
      </c>
      <c r="F341" s="7">
        <f t="shared" si="221"/>
        <v>6.25</v>
      </c>
      <c r="G341" s="7">
        <f t="shared" si="212"/>
        <v>6.3</v>
      </c>
      <c r="H341" s="16">
        <f t="shared" si="213"/>
        <v>8.6999999999999993</v>
      </c>
      <c r="I341" s="11">
        <f>IFERROR(F341/SQRT(F341^2+W341), "X")</f>
        <v>8.0030983750574436E-3</v>
      </c>
      <c r="J341" s="39">
        <f>IFERROR(SQRT((1-I341^2)/W341), "X")</f>
        <v>1.2804957400091911E-3</v>
      </c>
      <c r="K341" s="39">
        <f t="shared" si="218"/>
        <v>780.94754145204911</v>
      </c>
      <c r="L341" s="39">
        <f t="shared" si="219"/>
        <v>6.722602635048253E-3</v>
      </c>
      <c r="M341" s="39">
        <f t="shared" si="220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17"/>
        <v>609840</v>
      </c>
      <c r="Y341" s="7">
        <v>11.59</v>
      </c>
      <c r="Z341" s="7">
        <f>BR341-Y341-6</f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1">
        <v>0</v>
      </c>
      <c r="AJ341" s="9">
        <v>0</v>
      </c>
      <c r="AK341" s="9">
        <v>0</v>
      </c>
      <c r="AL341" s="31">
        <v>1</v>
      </c>
      <c r="AM341" s="21">
        <v>1970</v>
      </c>
      <c r="AN341" s="23"/>
      <c r="AO341" s="39" t="s">
        <v>431</v>
      </c>
      <c r="AP341" s="39" t="s">
        <v>431</v>
      </c>
      <c r="AQ341" s="39" t="s">
        <v>431</v>
      </c>
      <c r="AR341" s="59" t="s">
        <v>431</v>
      </c>
      <c r="AS341" s="39" t="s">
        <v>431</v>
      </c>
      <c r="AT341" s="59" t="s">
        <v>431</v>
      </c>
      <c r="AU341" s="57" t="s">
        <v>431</v>
      </c>
      <c r="AV341" s="18" t="s">
        <v>431</v>
      </c>
      <c r="AW341">
        <v>1</v>
      </c>
      <c r="AX341" s="54">
        <v>0</v>
      </c>
      <c r="AY341" t="s">
        <v>431</v>
      </c>
      <c r="AZ341" s="54" t="s">
        <v>431</v>
      </c>
      <c r="BB341" s="18"/>
      <c r="BC341" t="s">
        <v>431</v>
      </c>
      <c r="BD341" s="18" t="s">
        <v>431</v>
      </c>
      <c r="BE341" s="18" t="s">
        <v>573</v>
      </c>
      <c r="BL341" s="18"/>
      <c r="BO341" s="18"/>
      <c r="BR341" s="25">
        <v>44.74</v>
      </c>
      <c r="BS341">
        <v>0</v>
      </c>
      <c r="BT341">
        <v>0</v>
      </c>
      <c r="BU341">
        <v>0</v>
      </c>
      <c r="BV341">
        <v>0</v>
      </c>
      <c r="BW341">
        <v>1</v>
      </c>
      <c r="BX341">
        <v>0</v>
      </c>
      <c r="BY341">
        <v>0</v>
      </c>
      <c r="BZ341" s="18">
        <v>0</v>
      </c>
      <c r="CA341">
        <v>0</v>
      </c>
      <c r="CB341">
        <v>0</v>
      </c>
      <c r="CC341">
        <v>0</v>
      </c>
      <c r="CD341" s="18">
        <v>1</v>
      </c>
      <c r="CE341">
        <v>0</v>
      </c>
      <c r="CF341">
        <v>0</v>
      </c>
      <c r="CG341">
        <v>0</v>
      </c>
      <c r="CH341">
        <v>0</v>
      </c>
      <c r="CI341" s="18">
        <v>0</v>
      </c>
      <c r="CJ341">
        <v>1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 s="18">
        <v>1</v>
      </c>
      <c r="CZ341" s="43" t="s">
        <v>397</v>
      </c>
    </row>
    <row r="342" spans="1:104" x14ac:dyDescent="0.25">
      <c r="A342">
        <v>341</v>
      </c>
      <c r="B342">
        <v>21</v>
      </c>
      <c r="C342" s="25" t="s">
        <v>572</v>
      </c>
      <c r="D342" s="12">
        <v>6</v>
      </c>
      <c r="E342" s="14">
        <v>1.3</v>
      </c>
      <c r="F342" s="7">
        <f t="shared" si="221"/>
        <v>4.615384615384615</v>
      </c>
      <c r="G342" s="7">
        <f t="shared" si="212"/>
        <v>4.7</v>
      </c>
      <c r="H342" s="16">
        <f t="shared" si="213"/>
        <v>7.3</v>
      </c>
      <c r="I342" s="11">
        <f>IFERROR(F342/SQRT(F342^2+W342), "X")</f>
        <v>5.9100712401924313E-3</v>
      </c>
      <c r="J342" s="39">
        <f>IFERROR(SQRT((1-I342^2)/W342), "X")</f>
        <v>1.2805154353750267E-3</v>
      </c>
      <c r="K342" s="39">
        <f t="shared" si="218"/>
        <v>780.93552984554879</v>
      </c>
      <c r="L342" s="39">
        <f t="shared" si="219"/>
        <v>4.6295558048174042E-3</v>
      </c>
      <c r="M342" s="39">
        <f t="shared" si="220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17"/>
        <v>609839</v>
      </c>
      <c r="Y342" s="7">
        <v>11.59</v>
      </c>
      <c r="Z342" s="7">
        <f>BR342-Y342-6</f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1">
        <v>0</v>
      </c>
      <c r="AJ342" s="9">
        <v>0</v>
      </c>
      <c r="AK342" s="9">
        <v>0</v>
      </c>
      <c r="AL342" s="31">
        <v>1</v>
      </c>
      <c r="AM342" s="21">
        <v>1970</v>
      </c>
      <c r="AN342" s="23"/>
      <c r="AO342" s="39" t="s">
        <v>431</v>
      </c>
      <c r="AP342" s="39" t="s">
        <v>431</v>
      </c>
      <c r="AQ342" s="39" t="s">
        <v>431</v>
      </c>
      <c r="AR342" s="59" t="s">
        <v>431</v>
      </c>
      <c r="AS342" s="39" t="s">
        <v>431</v>
      </c>
      <c r="AT342" s="59" t="s">
        <v>431</v>
      </c>
      <c r="AU342" s="57" t="s">
        <v>431</v>
      </c>
      <c r="AV342" s="18" t="s">
        <v>431</v>
      </c>
      <c r="AW342">
        <v>1</v>
      </c>
      <c r="AX342" s="54">
        <v>0</v>
      </c>
      <c r="AY342" t="s">
        <v>431</v>
      </c>
      <c r="AZ342" s="54" t="s">
        <v>431</v>
      </c>
      <c r="BB342" s="18"/>
      <c r="BC342" t="s">
        <v>431</v>
      </c>
      <c r="BD342" s="18" t="s">
        <v>431</v>
      </c>
      <c r="BE342" s="18" t="s">
        <v>573</v>
      </c>
      <c r="BL342" s="18"/>
      <c r="BO342" s="18"/>
      <c r="BR342" s="25">
        <v>44.74</v>
      </c>
      <c r="BS342">
        <v>0</v>
      </c>
      <c r="BT342">
        <v>0</v>
      </c>
      <c r="BU342">
        <v>0</v>
      </c>
      <c r="BV342">
        <v>0</v>
      </c>
      <c r="BW342">
        <v>1</v>
      </c>
      <c r="BX342">
        <v>0</v>
      </c>
      <c r="BY342">
        <v>0</v>
      </c>
      <c r="BZ342" s="18">
        <v>0</v>
      </c>
      <c r="CA342">
        <v>0</v>
      </c>
      <c r="CB342">
        <v>0</v>
      </c>
      <c r="CC342">
        <v>0</v>
      </c>
      <c r="CD342" s="18">
        <v>1</v>
      </c>
      <c r="CE342">
        <v>0</v>
      </c>
      <c r="CF342">
        <v>0</v>
      </c>
      <c r="CG342">
        <v>0</v>
      </c>
      <c r="CH342">
        <v>0</v>
      </c>
      <c r="CI342" s="18">
        <v>0</v>
      </c>
      <c r="CJ342">
        <v>1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 s="18">
        <v>1</v>
      </c>
      <c r="CZ342" s="43" t="s">
        <v>397</v>
      </c>
    </row>
    <row r="343" spans="1:104" x14ac:dyDescent="0.25">
      <c r="A343">
        <v>342</v>
      </c>
      <c r="B343">
        <v>21</v>
      </c>
      <c r="C343" s="25" t="s">
        <v>572</v>
      </c>
      <c r="D343" s="12">
        <v>7.3</v>
      </c>
      <c r="E343" s="14">
        <v>0.03</v>
      </c>
      <c r="F343" s="7">
        <f t="shared" si="221"/>
        <v>243.33333333333334</v>
      </c>
      <c r="G343" s="7">
        <f t="shared" si="212"/>
        <v>7.27</v>
      </c>
      <c r="H343" s="16">
        <f t="shared" si="213"/>
        <v>7.33</v>
      </c>
      <c r="I343" s="11">
        <f>IFERROR(F343/SQRT(F343^2+W343), "X")</f>
        <v>0.29748927147720233</v>
      </c>
      <c r="J343" s="39">
        <f>IFERROR(SQRT((1-I343^2)/W343), "X")</f>
        <v>1.2225586499063107E-3</v>
      </c>
      <c r="K343" s="39">
        <f t="shared" si="218"/>
        <v>817.95666823561692</v>
      </c>
      <c r="L343" s="39">
        <f t="shared" si="219"/>
        <v>0.296266712827296</v>
      </c>
      <c r="M343" s="39">
        <f t="shared" si="220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17"/>
        <v>609842</v>
      </c>
      <c r="Y343" s="7">
        <v>11.59</v>
      </c>
      <c r="Z343" s="7">
        <f>BR343-Y343-6</f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1">
        <v>0</v>
      </c>
      <c r="AJ343" s="9">
        <v>0</v>
      </c>
      <c r="AK343" s="9">
        <v>0</v>
      </c>
      <c r="AL343" s="31">
        <v>1</v>
      </c>
      <c r="AM343" s="21">
        <v>1970</v>
      </c>
      <c r="AN343" s="23"/>
      <c r="AO343" s="39" t="s">
        <v>431</v>
      </c>
      <c r="AP343" s="39" t="s">
        <v>431</v>
      </c>
      <c r="AQ343" s="39" t="s">
        <v>431</v>
      </c>
      <c r="AR343" s="59" t="s">
        <v>431</v>
      </c>
      <c r="AS343" s="39" t="s">
        <v>431</v>
      </c>
      <c r="AT343" s="59" t="s">
        <v>431</v>
      </c>
      <c r="AU343" s="57" t="s">
        <v>431</v>
      </c>
      <c r="AV343" s="18" t="s">
        <v>431</v>
      </c>
      <c r="AW343">
        <v>1</v>
      </c>
      <c r="AX343" s="54">
        <v>0</v>
      </c>
      <c r="AY343" t="s">
        <v>431</v>
      </c>
      <c r="AZ343" s="54" t="s">
        <v>431</v>
      </c>
      <c r="BB343" s="18"/>
      <c r="BC343" t="s">
        <v>431</v>
      </c>
      <c r="BD343" s="18" t="s">
        <v>431</v>
      </c>
      <c r="BE343" s="18" t="s">
        <v>573</v>
      </c>
      <c r="BL343" s="18"/>
      <c r="BO343" s="18"/>
      <c r="BR343" s="25">
        <v>44.74</v>
      </c>
      <c r="BS343">
        <v>0</v>
      </c>
      <c r="BT343">
        <v>0</v>
      </c>
      <c r="BU343">
        <v>0</v>
      </c>
      <c r="BV343">
        <v>0</v>
      </c>
      <c r="BW343">
        <v>1</v>
      </c>
      <c r="BX343">
        <v>0</v>
      </c>
      <c r="BY343">
        <v>0</v>
      </c>
      <c r="BZ343" s="18">
        <v>0</v>
      </c>
      <c r="CA343">
        <v>0</v>
      </c>
      <c r="CB343">
        <v>0</v>
      </c>
      <c r="CC343">
        <v>0</v>
      </c>
      <c r="CD343" s="18">
        <v>1</v>
      </c>
      <c r="CE343">
        <v>0</v>
      </c>
      <c r="CF343">
        <v>0</v>
      </c>
      <c r="CG343">
        <v>0</v>
      </c>
      <c r="CH343">
        <v>0</v>
      </c>
      <c r="CI343" s="18">
        <v>0</v>
      </c>
      <c r="CJ343">
        <v>1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 s="18">
        <v>1</v>
      </c>
      <c r="CZ343" s="43" t="s">
        <v>397</v>
      </c>
    </row>
    <row r="344" spans="1:104" x14ac:dyDescent="0.25">
      <c r="A344">
        <v>343</v>
      </c>
      <c r="B344">
        <v>21</v>
      </c>
      <c r="C344" s="25" t="s">
        <v>572</v>
      </c>
      <c r="D344" s="12">
        <v>7.3</v>
      </c>
      <c r="E344" s="14">
        <v>0.03</v>
      </c>
      <c r="F344" s="7">
        <f t="shared" si="221"/>
        <v>243.33333333333334</v>
      </c>
      <c r="G344" s="7">
        <f t="shared" si="212"/>
        <v>7.27</v>
      </c>
      <c r="H344" s="16">
        <f t="shared" si="213"/>
        <v>7.33</v>
      </c>
      <c r="I344" s="11">
        <f>IFERROR(F344/SQRT(F344^2+W344), "X")</f>
        <v>0.29748927147720233</v>
      </c>
      <c r="J344" s="39">
        <f>IFERROR(SQRT((1-I344^2)/W344), "X")</f>
        <v>1.2225586499063107E-3</v>
      </c>
      <c r="K344" s="39">
        <f t="shared" si="218"/>
        <v>817.95666823561692</v>
      </c>
      <c r="L344" s="39">
        <f t="shared" si="219"/>
        <v>0.296266712827296</v>
      </c>
      <c r="M344" s="39">
        <f t="shared" si="220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17"/>
        <v>609842</v>
      </c>
      <c r="Y344" s="7">
        <v>11.59</v>
      </c>
      <c r="Z344" s="7">
        <f>BR344-Y344-6</f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1">
        <v>0</v>
      </c>
      <c r="AJ344" s="9">
        <v>0</v>
      </c>
      <c r="AK344" s="9">
        <v>0</v>
      </c>
      <c r="AL344" s="31">
        <v>1</v>
      </c>
      <c r="AM344" s="21">
        <v>1970</v>
      </c>
      <c r="AN344" s="23"/>
      <c r="AO344" s="39" t="s">
        <v>431</v>
      </c>
      <c r="AP344" s="39" t="s">
        <v>431</v>
      </c>
      <c r="AQ344" s="39" t="s">
        <v>431</v>
      </c>
      <c r="AR344" s="59" t="s">
        <v>431</v>
      </c>
      <c r="AS344" s="39" t="s">
        <v>431</v>
      </c>
      <c r="AT344" s="59" t="s">
        <v>431</v>
      </c>
      <c r="AU344" s="57" t="s">
        <v>431</v>
      </c>
      <c r="AV344" s="18" t="s">
        <v>431</v>
      </c>
      <c r="AW344">
        <v>1</v>
      </c>
      <c r="AX344" s="54">
        <v>0</v>
      </c>
      <c r="AY344" t="s">
        <v>431</v>
      </c>
      <c r="AZ344" s="54" t="s">
        <v>431</v>
      </c>
      <c r="BB344" s="18"/>
      <c r="BC344" t="s">
        <v>431</v>
      </c>
      <c r="BD344" s="18" t="s">
        <v>431</v>
      </c>
      <c r="BE344" s="18" t="s">
        <v>573</v>
      </c>
      <c r="BL344" s="18"/>
      <c r="BO344" s="18"/>
      <c r="BR344" s="25">
        <v>44.74</v>
      </c>
      <c r="BS344">
        <v>0</v>
      </c>
      <c r="BT344">
        <v>0</v>
      </c>
      <c r="BU344">
        <v>0</v>
      </c>
      <c r="BV344">
        <v>0</v>
      </c>
      <c r="BW344">
        <v>1</v>
      </c>
      <c r="BX344">
        <v>0</v>
      </c>
      <c r="BY344">
        <v>0</v>
      </c>
      <c r="BZ344" s="18">
        <v>0</v>
      </c>
      <c r="CA344">
        <v>0</v>
      </c>
      <c r="CB344">
        <v>0</v>
      </c>
      <c r="CC344">
        <v>0</v>
      </c>
      <c r="CD344" s="18">
        <v>1</v>
      </c>
      <c r="CE344">
        <v>0</v>
      </c>
      <c r="CF344">
        <v>0</v>
      </c>
      <c r="CG344">
        <v>0</v>
      </c>
      <c r="CH344">
        <v>0</v>
      </c>
      <c r="CI344" s="18">
        <v>0</v>
      </c>
      <c r="CJ344">
        <v>1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 s="18">
        <v>1</v>
      </c>
      <c r="CZ344" s="43" t="s">
        <v>397</v>
      </c>
    </row>
    <row r="345" spans="1:104" x14ac:dyDescent="0.25">
      <c r="A345">
        <v>344</v>
      </c>
      <c r="B345">
        <v>21</v>
      </c>
      <c r="C345" s="25" t="s">
        <v>572</v>
      </c>
      <c r="D345" s="12">
        <v>7.3</v>
      </c>
      <c r="E345" s="14">
        <v>0.03</v>
      </c>
      <c r="F345" s="7">
        <f t="shared" si="221"/>
        <v>243.33333333333334</v>
      </c>
      <c r="G345" s="7">
        <f t="shared" si="212"/>
        <v>7.27</v>
      </c>
      <c r="H345" s="16">
        <f t="shared" si="213"/>
        <v>7.33</v>
      </c>
      <c r="I345" s="11">
        <f>IFERROR(F345/SQRT(F345^2+W345), "X")</f>
        <v>0.29748949379856965</v>
      </c>
      <c r="J345" s="39">
        <f>IFERROR(SQRT((1-I345^2)/W345), "X")</f>
        <v>1.2225595635557657E-3</v>
      </c>
      <c r="K345" s="39">
        <f t="shared" si="218"/>
        <v>817.95605695606355</v>
      </c>
      <c r="L345" s="39">
        <f t="shared" si="219"/>
        <v>0.29626693423501388</v>
      </c>
      <c r="M345" s="39">
        <f t="shared" si="220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17"/>
        <v>609841</v>
      </c>
      <c r="Y345" s="7">
        <v>11.59</v>
      </c>
      <c r="Z345" s="7">
        <f>BR345-Y345-6</f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1">
        <v>0</v>
      </c>
      <c r="AJ345" s="9">
        <v>0</v>
      </c>
      <c r="AK345" s="9">
        <v>0</v>
      </c>
      <c r="AL345" s="31">
        <v>1</v>
      </c>
      <c r="AM345" s="21">
        <v>1970</v>
      </c>
      <c r="AN345" s="23"/>
      <c r="AO345" s="39" t="s">
        <v>431</v>
      </c>
      <c r="AP345" s="39" t="s">
        <v>431</v>
      </c>
      <c r="AQ345" s="39" t="s">
        <v>431</v>
      </c>
      <c r="AR345" s="59" t="s">
        <v>431</v>
      </c>
      <c r="AS345" s="39" t="s">
        <v>431</v>
      </c>
      <c r="AT345" s="59" t="s">
        <v>431</v>
      </c>
      <c r="AU345" s="57" t="s">
        <v>431</v>
      </c>
      <c r="AV345" s="18" t="s">
        <v>431</v>
      </c>
      <c r="AW345">
        <v>1</v>
      </c>
      <c r="AX345" s="54">
        <v>0</v>
      </c>
      <c r="AY345" t="s">
        <v>431</v>
      </c>
      <c r="AZ345" s="54" t="s">
        <v>431</v>
      </c>
      <c r="BB345" s="18"/>
      <c r="BC345" t="s">
        <v>431</v>
      </c>
      <c r="BD345" s="18" t="s">
        <v>431</v>
      </c>
      <c r="BE345" s="18" t="s">
        <v>573</v>
      </c>
      <c r="BL345" s="18"/>
      <c r="BO345" s="18"/>
      <c r="BR345" s="25">
        <v>44.74</v>
      </c>
      <c r="BS345">
        <v>0</v>
      </c>
      <c r="BT345">
        <v>0</v>
      </c>
      <c r="BU345">
        <v>0</v>
      </c>
      <c r="BV345">
        <v>0</v>
      </c>
      <c r="BW345">
        <v>1</v>
      </c>
      <c r="BX345">
        <v>0</v>
      </c>
      <c r="BY345">
        <v>0</v>
      </c>
      <c r="BZ345" s="18">
        <v>0</v>
      </c>
      <c r="CA345">
        <v>0</v>
      </c>
      <c r="CB345">
        <v>0</v>
      </c>
      <c r="CC345">
        <v>0</v>
      </c>
      <c r="CD345" s="18">
        <v>1</v>
      </c>
      <c r="CE345">
        <v>0</v>
      </c>
      <c r="CF345">
        <v>0</v>
      </c>
      <c r="CG345">
        <v>0</v>
      </c>
      <c r="CH345">
        <v>0</v>
      </c>
      <c r="CI345" s="18">
        <v>0</v>
      </c>
      <c r="CJ345">
        <v>1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 s="18">
        <v>1</v>
      </c>
      <c r="CZ345" s="43" t="s">
        <v>397</v>
      </c>
    </row>
    <row r="346" spans="1:104" s="68" customFormat="1" x14ac:dyDescent="0.25">
      <c r="A346" s="68">
        <v>345</v>
      </c>
      <c r="B346" s="68">
        <v>21</v>
      </c>
      <c r="C346" s="69" t="s">
        <v>572</v>
      </c>
      <c r="D346" s="70">
        <v>7.3</v>
      </c>
      <c r="E346" s="71">
        <v>0.03</v>
      </c>
      <c r="F346" s="72">
        <f t="shared" si="221"/>
        <v>243.33333333333334</v>
      </c>
      <c r="G346" s="72">
        <f t="shared" si="212"/>
        <v>7.27</v>
      </c>
      <c r="H346" s="73">
        <f t="shared" si="213"/>
        <v>7.33</v>
      </c>
      <c r="I346" s="74">
        <f>IFERROR(F346/SQRT(F346^2+W346), "X")</f>
        <v>0.29748993844279964</v>
      </c>
      <c r="J346" s="75">
        <f>IFERROR(SQRT((1-I346^2)/W346), "X")</f>
        <v>1.2225613908608203E-3</v>
      </c>
      <c r="K346" s="75">
        <f t="shared" ref="K346:K358" si="222">IFERROR(1/J346, "X")</f>
        <v>817.95483439558632</v>
      </c>
      <c r="L346" s="75">
        <f t="shared" ref="L346:L358" si="223">IFERROR(I346-J346, "X")</f>
        <v>0.29626737705193884</v>
      </c>
      <c r="M346" s="75">
        <f t="shared" ref="M346:M358" si="224">IFERROR(I346+J346, "X")</f>
        <v>0.29871249983366044</v>
      </c>
      <c r="N346" s="76">
        <v>0</v>
      </c>
      <c r="O346" s="77">
        <v>1</v>
      </c>
      <c r="P346" s="76">
        <v>0</v>
      </c>
      <c r="Q346" s="77">
        <v>0</v>
      </c>
      <c r="R346" s="77">
        <v>0</v>
      </c>
      <c r="S346" s="77">
        <v>1</v>
      </c>
      <c r="T346" s="77">
        <v>0</v>
      </c>
      <c r="U346" s="76">
        <v>609852</v>
      </c>
      <c r="V346" s="77">
        <v>12</v>
      </c>
      <c r="W346" s="77">
        <f t="shared" si="217"/>
        <v>609839</v>
      </c>
      <c r="X346" s="77"/>
      <c r="Y346" s="72">
        <v>11.59</v>
      </c>
      <c r="Z346" s="72">
        <f>BR346-Y346-6</f>
        <v>27.150000000000006</v>
      </c>
      <c r="AA346" s="77">
        <v>1</v>
      </c>
      <c r="AB346" s="77">
        <v>0</v>
      </c>
      <c r="AC346" s="77">
        <v>0</v>
      </c>
      <c r="AD346" s="77">
        <v>0</v>
      </c>
      <c r="AE346" s="77">
        <v>1</v>
      </c>
      <c r="AF346" s="77">
        <v>0</v>
      </c>
      <c r="AG346" s="76">
        <v>1</v>
      </c>
      <c r="AH346" s="77">
        <v>0</v>
      </c>
      <c r="AI346" s="78">
        <v>0</v>
      </c>
      <c r="AJ346" s="77">
        <v>0</v>
      </c>
      <c r="AK346" s="77">
        <v>0</v>
      </c>
      <c r="AL346" s="78">
        <v>1</v>
      </c>
      <c r="AM346" s="79">
        <v>1970</v>
      </c>
      <c r="AN346" s="80"/>
      <c r="AO346" s="75" t="s">
        <v>431</v>
      </c>
      <c r="AP346" s="75" t="s">
        <v>431</v>
      </c>
      <c r="AQ346" s="75" t="s">
        <v>431</v>
      </c>
      <c r="AR346" s="81" t="s">
        <v>431</v>
      </c>
      <c r="AS346" s="75" t="s">
        <v>431</v>
      </c>
      <c r="AT346" s="81" t="s">
        <v>431</v>
      </c>
      <c r="AU346" s="82" t="s">
        <v>431</v>
      </c>
      <c r="AV346" s="83" t="s">
        <v>431</v>
      </c>
      <c r="AW346" s="68">
        <v>1</v>
      </c>
      <c r="AX346" s="84">
        <v>0</v>
      </c>
      <c r="AY346" s="68" t="s">
        <v>431</v>
      </c>
      <c r="AZ346" s="84" t="s">
        <v>431</v>
      </c>
      <c r="BB346" s="83"/>
      <c r="BC346" s="68" t="s">
        <v>431</v>
      </c>
      <c r="BD346" s="83" t="s">
        <v>431</v>
      </c>
      <c r="BE346" s="83" t="s">
        <v>573</v>
      </c>
      <c r="BL346" s="83"/>
      <c r="BO346" s="83"/>
      <c r="BR346" s="69">
        <v>44.74</v>
      </c>
      <c r="BS346" s="68">
        <v>0</v>
      </c>
      <c r="BT346" s="68">
        <v>0</v>
      </c>
      <c r="BU346" s="68">
        <v>0</v>
      </c>
      <c r="BV346" s="68">
        <v>0</v>
      </c>
      <c r="BW346" s="68">
        <v>1</v>
      </c>
      <c r="BX346" s="68">
        <v>0</v>
      </c>
      <c r="BY346" s="68">
        <v>0</v>
      </c>
      <c r="BZ346" s="83">
        <v>0</v>
      </c>
      <c r="CA346" s="68">
        <v>0</v>
      </c>
      <c r="CB346" s="68">
        <v>0</v>
      </c>
      <c r="CC346" s="68">
        <v>0</v>
      </c>
      <c r="CD346" s="83">
        <v>1</v>
      </c>
      <c r="CE346" s="68">
        <v>0</v>
      </c>
      <c r="CF346" s="68">
        <v>0</v>
      </c>
      <c r="CG346" s="68">
        <v>0</v>
      </c>
      <c r="CH346" s="68">
        <v>0</v>
      </c>
      <c r="CI346" s="83">
        <v>0</v>
      </c>
      <c r="CJ346" s="68">
        <v>1</v>
      </c>
      <c r="CK346" s="68">
        <v>0</v>
      </c>
      <c r="CL346" s="68">
        <v>0</v>
      </c>
      <c r="CM346" s="68">
        <v>0</v>
      </c>
      <c r="CN346" s="68">
        <v>0</v>
      </c>
      <c r="CO346" s="68">
        <v>0</v>
      </c>
      <c r="CP346" s="68">
        <v>0</v>
      </c>
      <c r="CQ346" s="68">
        <v>0</v>
      </c>
      <c r="CR346" s="68">
        <v>0</v>
      </c>
      <c r="CS346" s="68">
        <v>0</v>
      </c>
      <c r="CT346" s="83">
        <v>1</v>
      </c>
      <c r="CY346" s="69"/>
      <c r="CZ346" s="85" t="s">
        <v>397</v>
      </c>
    </row>
    <row r="347" spans="1:104" x14ac:dyDescent="0.25">
      <c r="A347">
        <v>346</v>
      </c>
      <c r="B347">
        <v>22</v>
      </c>
      <c r="C347" s="25" t="s">
        <v>574</v>
      </c>
      <c r="D347" s="12">
        <v>5</v>
      </c>
      <c r="E347" s="14">
        <v>0.1</v>
      </c>
      <c r="F347" s="7">
        <f t="shared" si="221"/>
        <v>50</v>
      </c>
      <c r="G347" s="7">
        <f t="shared" si="212"/>
        <v>4.9000000000000004</v>
      </c>
      <c r="H347" s="16">
        <f t="shared" si="213"/>
        <v>5.0999999999999996</v>
      </c>
      <c r="I347" s="11">
        <f>IFERROR(F347/SQRT(F347^2+W347), "X")</f>
        <v>0.21218275209520929</v>
      </c>
      <c r="J347" s="39">
        <f>IFERROR(SQRT((1-I347^2)/W347), "X")</f>
        <v>4.2436550419041857E-3</v>
      </c>
      <c r="K347" s="39">
        <f t="shared" si="222"/>
        <v>235.64592082189753</v>
      </c>
      <c r="L347" s="39">
        <f t="shared" si="223"/>
        <v>0.2079390970533051</v>
      </c>
      <c r="M347" s="39">
        <f t="shared" si="224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17"/>
        <v>53029</v>
      </c>
      <c r="Y347" s="7">
        <v>7.8040000000000003</v>
      </c>
      <c r="Z347" s="7">
        <f>BR347-Y347-6</f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1">
        <v>1</v>
      </c>
      <c r="AJ347" s="9">
        <v>0</v>
      </c>
      <c r="AK347" s="9">
        <v>0</v>
      </c>
      <c r="AL347" s="31">
        <v>1</v>
      </c>
      <c r="AM347" s="21">
        <v>2013</v>
      </c>
      <c r="AN347" s="23"/>
      <c r="AO347" s="39">
        <v>0.14000000000000001</v>
      </c>
      <c r="AP347" s="39">
        <v>0.42</v>
      </c>
      <c r="AQ347" s="39">
        <v>0.33</v>
      </c>
      <c r="AR347" s="59">
        <v>0.11</v>
      </c>
      <c r="AS347" s="39" t="s">
        <v>431</v>
      </c>
      <c r="AT347" s="59" t="s">
        <v>431</v>
      </c>
      <c r="AU347" s="57">
        <v>1</v>
      </c>
      <c r="AV347" s="18">
        <v>0</v>
      </c>
      <c r="AW347" s="53">
        <f>1-AX347</f>
        <v>0.505</v>
      </c>
      <c r="AX347" s="54">
        <v>0.495</v>
      </c>
      <c r="AY347">
        <v>1</v>
      </c>
      <c r="AZ347" s="54">
        <v>0</v>
      </c>
      <c r="BB347" s="18"/>
      <c r="BC347">
        <f>1-BD347</f>
        <v>0.375</v>
      </c>
      <c r="BD347" s="18">
        <v>0.625</v>
      </c>
      <c r="BE347" s="18" t="s">
        <v>279</v>
      </c>
      <c r="BL347" s="18"/>
      <c r="BO347" s="18"/>
      <c r="BR347" s="25">
        <v>44.594000000000001</v>
      </c>
      <c r="BS347">
        <v>1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 s="18">
        <v>0</v>
      </c>
      <c r="CA347">
        <v>0</v>
      </c>
      <c r="CB347">
        <v>0</v>
      </c>
      <c r="CC347">
        <v>1</v>
      </c>
      <c r="CD347" s="18">
        <v>0</v>
      </c>
      <c r="CE347">
        <v>0</v>
      </c>
      <c r="CF347">
        <v>0</v>
      </c>
      <c r="CG347">
        <v>0</v>
      </c>
      <c r="CH347">
        <v>0</v>
      </c>
      <c r="CI347" s="18">
        <v>0</v>
      </c>
      <c r="CJ347">
        <v>1</v>
      </c>
      <c r="CK347">
        <v>1</v>
      </c>
      <c r="CL347">
        <v>0</v>
      </c>
      <c r="CM347">
        <v>0</v>
      </c>
      <c r="CN347">
        <v>0</v>
      </c>
      <c r="CO347">
        <v>0</v>
      </c>
      <c r="CP347">
        <v>1</v>
      </c>
      <c r="CQ347">
        <v>0</v>
      </c>
      <c r="CR347">
        <v>0</v>
      </c>
      <c r="CS347">
        <v>1</v>
      </c>
      <c r="CT347" s="18">
        <v>1</v>
      </c>
      <c r="CZ347" s="43" t="s">
        <v>397</v>
      </c>
    </row>
    <row r="348" spans="1:104" x14ac:dyDescent="0.25">
      <c r="A348">
        <v>347</v>
      </c>
      <c r="B348">
        <v>22</v>
      </c>
      <c r="C348" s="25" t="s">
        <v>574</v>
      </c>
      <c r="D348" s="12">
        <v>7.1</v>
      </c>
      <c r="E348" s="14">
        <v>0.1</v>
      </c>
      <c r="F348" s="7">
        <f t="shared" si="221"/>
        <v>70.999999999999986</v>
      </c>
      <c r="G348" s="7">
        <f t="shared" si="212"/>
        <v>7</v>
      </c>
      <c r="H348" s="16">
        <f t="shared" si="213"/>
        <v>7.1999999999999993</v>
      </c>
      <c r="I348" s="11">
        <f>IFERROR(F348/SQRT(F348^2+W348), "X")</f>
        <v>0.51647633440499785</v>
      </c>
      <c r="J348" s="39">
        <f>IFERROR(SQRT((1-I348^2)/W348), "X")</f>
        <v>7.2743145690844797E-3</v>
      </c>
      <c r="K348" s="39">
        <f t="shared" si="222"/>
        <v>137.46999672655846</v>
      </c>
      <c r="L348" s="39">
        <f t="shared" si="223"/>
        <v>0.5092020198359134</v>
      </c>
      <c r="M348" s="39">
        <f t="shared" si="224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17"/>
        <v>13857</v>
      </c>
      <c r="Y348" s="7">
        <v>10.032</v>
      </c>
      <c r="Z348" s="7">
        <f>BR348-Y348-6</f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1">
        <v>1</v>
      </c>
      <c r="AJ348" s="9">
        <v>0</v>
      </c>
      <c r="AK348" s="9">
        <v>0</v>
      </c>
      <c r="AL348" s="31">
        <v>1</v>
      </c>
      <c r="AM348" s="21">
        <v>2013</v>
      </c>
      <c r="AN348" s="23"/>
      <c r="AO348" s="39">
        <v>0.14000000000000001</v>
      </c>
      <c r="AP348" s="39">
        <v>0.42</v>
      </c>
      <c r="AQ348" s="39">
        <v>0.33</v>
      </c>
      <c r="AR348" s="59">
        <v>0.11</v>
      </c>
      <c r="AS348" s="39" t="s">
        <v>431</v>
      </c>
      <c r="AT348" s="59" t="s">
        <v>431</v>
      </c>
      <c r="AU348" s="57">
        <v>1</v>
      </c>
      <c r="AV348" s="18">
        <v>0</v>
      </c>
      <c r="AW348" s="53">
        <f t="shared" ref="AW348:AW354" si="225">1-AX348</f>
        <v>0.52</v>
      </c>
      <c r="AX348" s="54">
        <v>0.48</v>
      </c>
      <c r="AY348">
        <v>1</v>
      </c>
      <c r="AZ348" s="54">
        <v>0</v>
      </c>
      <c r="BB348" s="18"/>
      <c r="BC348">
        <f t="shared" ref="BC348:BC358" si="226">1-BD348</f>
        <v>0.378</v>
      </c>
      <c r="BD348" s="18">
        <v>0.622</v>
      </c>
      <c r="BE348" s="18" t="s">
        <v>279</v>
      </c>
      <c r="BL348" s="18"/>
      <c r="BO348" s="18"/>
      <c r="BR348" s="25">
        <v>41.518000000000001</v>
      </c>
      <c r="BS348">
        <v>1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 s="18">
        <v>0</v>
      </c>
      <c r="CA348">
        <v>0</v>
      </c>
      <c r="CB348">
        <v>0</v>
      </c>
      <c r="CC348">
        <v>1</v>
      </c>
      <c r="CD348" s="18">
        <v>0</v>
      </c>
      <c r="CE348">
        <v>0</v>
      </c>
      <c r="CF348">
        <v>0</v>
      </c>
      <c r="CG348">
        <v>0</v>
      </c>
      <c r="CH348">
        <v>0</v>
      </c>
      <c r="CI348" s="18">
        <v>0</v>
      </c>
      <c r="CJ348">
        <v>1</v>
      </c>
      <c r="CK348">
        <v>1</v>
      </c>
      <c r="CL348">
        <v>0</v>
      </c>
      <c r="CM348">
        <v>0</v>
      </c>
      <c r="CN348">
        <v>0</v>
      </c>
      <c r="CO348">
        <v>0</v>
      </c>
      <c r="CP348">
        <v>1</v>
      </c>
      <c r="CQ348">
        <v>0</v>
      </c>
      <c r="CR348">
        <v>0</v>
      </c>
      <c r="CS348">
        <v>1</v>
      </c>
      <c r="CT348" s="18">
        <v>1</v>
      </c>
      <c r="CZ348" s="43" t="s">
        <v>397</v>
      </c>
    </row>
    <row r="349" spans="1:104" x14ac:dyDescent="0.25">
      <c r="A349">
        <v>348</v>
      </c>
      <c r="B349">
        <v>22</v>
      </c>
      <c r="C349" s="25" t="s">
        <v>574</v>
      </c>
      <c r="D349" s="12">
        <v>4.9000000000000004</v>
      </c>
      <c r="E349" s="14">
        <v>0.1</v>
      </c>
      <c r="F349" s="7">
        <f t="shared" si="221"/>
        <v>49</v>
      </c>
      <c r="G349" s="7">
        <f t="shared" si="212"/>
        <v>4.8000000000000007</v>
      </c>
      <c r="H349" s="16">
        <f t="shared" si="213"/>
        <v>5</v>
      </c>
      <c r="I349" s="11">
        <f>IFERROR(F349/SQRT(F349^2+W349), "X")</f>
        <v>0.33699468069112615</v>
      </c>
      <c r="J349" s="39">
        <f>IFERROR(SQRT((1-I349^2)/W349), "X")</f>
        <v>6.8774424630842074E-3</v>
      </c>
      <c r="K349" s="39">
        <f t="shared" si="222"/>
        <v>145.40288855452633</v>
      </c>
      <c r="L349" s="39">
        <f t="shared" si="223"/>
        <v>0.33011723822804195</v>
      </c>
      <c r="M349" s="39">
        <f t="shared" si="224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17"/>
        <v>18741</v>
      </c>
      <c r="Y349" s="7">
        <v>6.3079999999999998</v>
      </c>
      <c r="Z349" s="7">
        <f>BR349-Y349-6</f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1">
        <v>1</v>
      </c>
      <c r="AJ349" s="9">
        <v>0</v>
      </c>
      <c r="AK349" s="9">
        <v>0</v>
      </c>
      <c r="AL349" s="31">
        <v>1</v>
      </c>
      <c r="AM349" s="21">
        <v>2013</v>
      </c>
      <c r="AN349" s="23"/>
      <c r="AO349" s="39">
        <v>0.14000000000000001</v>
      </c>
      <c r="AP349" s="39">
        <v>0.42</v>
      </c>
      <c r="AQ349" s="39">
        <v>0.33</v>
      </c>
      <c r="AR349" s="59">
        <v>0.11</v>
      </c>
      <c r="AS349" s="39" t="s">
        <v>431</v>
      </c>
      <c r="AT349" s="59" t="s">
        <v>431</v>
      </c>
      <c r="AU349" s="57">
        <v>1</v>
      </c>
      <c r="AV349" s="18">
        <v>0</v>
      </c>
      <c r="AW349" s="53">
        <f t="shared" si="225"/>
        <v>0.57200000000000006</v>
      </c>
      <c r="AX349" s="54">
        <v>0.42799999999999999</v>
      </c>
      <c r="AY349">
        <v>1</v>
      </c>
      <c r="AZ349" s="54">
        <v>0</v>
      </c>
      <c r="BB349" s="18"/>
      <c r="BC349">
        <f t="shared" si="226"/>
        <v>0.45799999999999996</v>
      </c>
      <c r="BD349" s="18">
        <v>0.54200000000000004</v>
      </c>
      <c r="BE349" s="18" t="s">
        <v>279</v>
      </c>
      <c r="BL349" s="18"/>
      <c r="BO349" s="18"/>
      <c r="BR349" s="25">
        <v>44.774000000000001</v>
      </c>
      <c r="BS349">
        <v>1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 s="18">
        <v>0</v>
      </c>
      <c r="CA349">
        <v>0</v>
      </c>
      <c r="CB349">
        <v>0</v>
      </c>
      <c r="CC349">
        <v>1</v>
      </c>
      <c r="CD349" s="18">
        <v>0</v>
      </c>
      <c r="CE349">
        <v>0</v>
      </c>
      <c r="CF349">
        <v>0</v>
      </c>
      <c r="CG349">
        <v>0</v>
      </c>
      <c r="CH349">
        <v>0</v>
      </c>
      <c r="CI349" s="18">
        <v>0</v>
      </c>
      <c r="CJ349">
        <v>1</v>
      </c>
      <c r="CK349">
        <v>1</v>
      </c>
      <c r="CL349">
        <v>0</v>
      </c>
      <c r="CM349">
        <v>0</v>
      </c>
      <c r="CN349">
        <v>0</v>
      </c>
      <c r="CO349">
        <v>0</v>
      </c>
      <c r="CP349">
        <v>1</v>
      </c>
      <c r="CQ349">
        <v>0</v>
      </c>
      <c r="CR349">
        <v>0</v>
      </c>
      <c r="CS349">
        <v>1</v>
      </c>
      <c r="CT349" s="18">
        <v>1</v>
      </c>
      <c r="CZ349" s="43" t="s">
        <v>397</v>
      </c>
    </row>
    <row r="350" spans="1:104" x14ac:dyDescent="0.25">
      <c r="A350">
        <v>349</v>
      </c>
      <c r="B350">
        <v>22</v>
      </c>
      <c r="C350" s="25" t="s">
        <v>574</v>
      </c>
      <c r="D350" s="12">
        <v>3.5</v>
      </c>
      <c r="E350" s="14">
        <v>0.2</v>
      </c>
      <c r="F350" s="7">
        <f t="shared" si="221"/>
        <v>17.5</v>
      </c>
      <c r="G350" s="7">
        <f t="shared" si="212"/>
        <v>3.3</v>
      </c>
      <c r="H350" s="16">
        <f t="shared" si="213"/>
        <v>3.7</v>
      </c>
      <c r="I350" s="11">
        <f>IFERROR(F350/SQRT(F350^2+W350), "X")</f>
        <v>0.12159449831189598</v>
      </c>
      <c r="J350" s="39">
        <f>IFERROR(SQRT((1-I350^2)/W350), "X")</f>
        <v>6.9482570463940563E-3</v>
      </c>
      <c r="K350" s="39">
        <f t="shared" si="222"/>
        <v>143.92098526622169</v>
      </c>
      <c r="L350" s="39">
        <f t="shared" si="223"/>
        <v>0.11464624126550192</v>
      </c>
      <c r="M350" s="39">
        <f t="shared" si="224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17"/>
        <v>20407</v>
      </c>
      <c r="Y350" s="7">
        <v>7.6660000000000004</v>
      </c>
      <c r="Z350" s="7">
        <f>BR350-Y350-6</f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1">
        <v>1</v>
      </c>
      <c r="AJ350" s="9">
        <v>0</v>
      </c>
      <c r="AK350" s="9">
        <v>0</v>
      </c>
      <c r="AL350" s="31">
        <v>1</v>
      </c>
      <c r="AM350" s="21">
        <v>2013</v>
      </c>
      <c r="AN350" s="23"/>
      <c r="AO350" s="39">
        <v>0.14000000000000001</v>
      </c>
      <c r="AP350" s="39">
        <v>0.42</v>
      </c>
      <c r="AQ350" s="39">
        <v>0.33</v>
      </c>
      <c r="AR350" s="59">
        <v>0.11</v>
      </c>
      <c r="AS350" s="39" t="s">
        <v>431</v>
      </c>
      <c r="AT350" s="59" t="s">
        <v>431</v>
      </c>
      <c r="AU350" s="57">
        <v>1</v>
      </c>
      <c r="AV350" s="18">
        <v>0</v>
      </c>
      <c r="AW350" s="53">
        <f t="shared" si="225"/>
        <v>0.43300000000000005</v>
      </c>
      <c r="AX350" s="54">
        <v>0.56699999999999995</v>
      </c>
      <c r="AY350">
        <v>1</v>
      </c>
      <c r="AZ350" s="54">
        <v>0</v>
      </c>
      <c r="BB350" s="18"/>
      <c r="BC350">
        <f t="shared" si="226"/>
        <v>0.29600000000000004</v>
      </c>
      <c r="BD350" s="18">
        <v>0.70399999999999996</v>
      </c>
      <c r="BE350" s="18" t="s">
        <v>279</v>
      </c>
      <c r="BL350" s="18"/>
      <c r="BO350" s="18"/>
      <c r="BR350" s="25">
        <v>46.518999999999998</v>
      </c>
      <c r="BS350">
        <v>1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 s="18">
        <v>0</v>
      </c>
      <c r="CA350">
        <v>0</v>
      </c>
      <c r="CB350">
        <v>0</v>
      </c>
      <c r="CC350">
        <v>1</v>
      </c>
      <c r="CD350" s="18">
        <v>0</v>
      </c>
      <c r="CE350">
        <v>0</v>
      </c>
      <c r="CF350">
        <v>0</v>
      </c>
      <c r="CG350">
        <v>0</v>
      </c>
      <c r="CH350">
        <v>0</v>
      </c>
      <c r="CI350" s="18">
        <v>0</v>
      </c>
      <c r="CJ350">
        <v>1</v>
      </c>
      <c r="CK350">
        <v>1</v>
      </c>
      <c r="CL350">
        <v>0</v>
      </c>
      <c r="CM350">
        <v>0</v>
      </c>
      <c r="CN350">
        <v>0</v>
      </c>
      <c r="CO350">
        <v>0</v>
      </c>
      <c r="CP350">
        <v>1</v>
      </c>
      <c r="CQ350">
        <v>0</v>
      </c>
      <c r="CR350">
        <v>0</v>
      </c>
      <c r="CS350">
        <v>1</v>
      </c>
      <c r="CT350" s="18">
        <v>1</v>
      </c>
      <c r="CZ350" s="43" t="s">
        <v>397</v>
      </c>
    </row>
    <row r="351" spans="1:104" x14ac:dyDescent="0.25">
      <c r="A351">
        <v>350</v>
      </c>
      <c r="B351">
        <v>22</v>
      </c>
      <c r="C351" s="25" t="s">
        <v>574</v>
      </c>
      <c r="D351" s="12">
        <v>13.6</v>
      </c>
      <c r="E351" s="14">
        <v>1.5</v>
      </c>
      <c r="F351" s="7">
        <f t="shared" si="221"/>
        <v>9.0666666666666664</v>
      </c>
      <c r="G351" s="7">
        <f t="shared" si="212"/>
        <v>12.1</v>
      </c>
      <c r="H351" s="16">
        <f t="shared" si="213"/>
        <v>15.1</v>
      </c>
      <c r="I351" s="11">
        <f>IFERROR(F351/SQRT(F351^2+W351), "X")</f>
        <v>3.9341831513423985E-2</v>
      </c>
      <c r="J351" s="39">
        <f>IFERROR(SQRT((1-I351^2)/W351), "X")</f>
        <v>4.3391725933923514E-3</v>
      </c>
      <c r="K351" s="39">
        <f t="shared" si="222"/>
        <v>230.45868272739139</v>
      </c>
      <c r="L351" s="39">
        <f t="shared" si="223"/>
        <v>3.5002658920031633E-2</v>
      </c>
      <c r="M351" s="39">
        <f t="shared" si="224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17"/>
        <v>53029</v>
      </c>
      <c r="Y351" s="7">
        <v>7.8040000000000003</v>
      </c>
      <c r="Z351" s="7">
        <f>BR351-Y351-6</f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1">
        <v>1</v>
      </c>
      <c r="AJ351" s="9">
        <v>0</v>
      </c>
      <c r="AK351" s="9">
        <v>0</v>
      </c>
      <c r="AL351" s="31">
        <v>1</v>
      </c>
      <c r="AM351" s="21">
        <v>2013</v>
      </c>
      <c r="AN351" s="23"/>
      <c r="AO351" s="39">
        <v>0.14000000000000001</v>
      </c>
      <c r="AP351" s="39">
        <v>0.42</v>
      </c>
      <c r="AQ351" s="39">
        <v>0.33</v>
      </c>
      <c r="AR351" s="59">
        <v>0.11</v>
      </c>
      <c r="AS351" s="39" t="s">
        <v>431</v>
      </c>
      <c r="AT351" s="59" t="s">
        <v>431</v>
      </c>
      <c r="AU351" s="57">
        <v>1</v>
      </c>
      <c r="AV351" s="18">
        <v>0</v>
      </c>
      <c r="AW351" s="53">
        <f>1-AX351</f>
        <v>0.505</v>
      </c>
      <c r="AX351" s="54">
        <v>0.495</v>
      </c>
      <c r="AY351">
        <v>1</v>
      </c>
      <c r="AZ351" s="54">
        <v>0</v>
      </c>
      <c r="BB351" s="18"/>
      <c r="BC351">
        <f t="shared" si="226"/>
        <v>0.375</v>
      </c>
      <c r="BD351" s="18">
        <v>0.625</v>
      </c>
      <c r="BE351" s="18" t="s">
        <v>279</v>
      </c>
      <c r="BL351" s="18"/>
      <c r="BO351" s="18"/>
      <c r="BR351" s="25">
        <v>44.594000000000001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 s="18">
        <v>1</v>
      </c>
      <c r="CA351">
        <v>0</v>
      </c>
      <c r="CB351">
        <v>1</v>
      </c>
      <c r="CC351">
        <v>0</v>
      </c>
      <c r="CD351" s="18">
        <v>0</v>
      </c>
      <c r="CE351">
        <v>0</v>
      </c>
      <c r="CF351">
        <v>1</v>
      </c>
      <c r="CG351">
        <v>0</v>
      </c>
      <c r="CH351">
        <v>0</v>
      </c>
      <c r="CI351" s="18">
        <v>0</v>
      </c>
      <c r="CJ351">
        <v>1</v>
      </c>
      <c r="CK351">
        <v>1</v>
      </c>
      <c r="CL351">
        <v>0</v>
      </c>
      <c r="CM351">
        <v>0</v>
      </c>
      <c r="CN351">
        <v>0</v>
      </c>
      <c r="CO351">
        <v>0</v>
      </c>
      <c r="CP351">
        <v>1</v>
      </c>
      <c r="CQ351">
        <v>0</v>
      </c>
      <c r="CR351">
        <v>0</v>
      </c>
      <c r="CS351">
        <v>1</v>
      </c>
      <c r="CT351" s="18">
        <v>1</v>
      </c>
      <c r="CZ351" s="43" t="s">
        <v>397</v>
      </c>
    </row>
    <row r="352" spans="1:104" x14ac:dyDescent="0.25">
      <c r="A352">
        <v>351</v>
      </c>
      <c r="B352">
        <v>22</v>
      </c>
      <c r="C352" s="25" t="s">
        <v>574</v>
      </c>
      <c r="D352" s="12">
        <v>14.6</v>
      </c>
      <c r="E352" s="14">
        <v>1.5</v>
      </c>
      <c r="F352" s="7">
        <f t="shared" si="221"/>
        <v>9.7333333333333325</v>
      </c>
      <c r="G352" s="7">
        <f t="shared" si="212"/>
        <v>13.1</v>
      </c>
      <c r="H352" s="16">
        <f t="shared" si="213"/>
        <v>16.100000000000001</v>
      </c>
      <c r="I352" s="11">
        <f>IFERROR(F352/SQRT(F352^2+W352), "X")</f>
        <v>8.2403838857020115E-2</v>
      </c>
      <c r="J352" s="39">
        <f>IFERROR(SQRT((1-I352^2)/W352), "X")</f>
        <v>8.4661478277760407E-3</v>
      </c>
      <c r="K352" s="39">
        <f t="shared" si="222"/>
        <v>118.11747448103425</v>
      </c>
      <c r="L352" s="39">
        <f t="shared" si="223"/>
        <v>7.3937691029244079E-2</v>
      </c>
      <c r="M352" s="39">
        <f t="shared" si="224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17"/>
        <v>13857</v>
      </c>
      <c r="Y352" s="7">
        <v>10.032</v>
      </c>
      <c r="Z352" s="7">
        <f>BR352-Y352-6</f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1">
        <v>1</v>
      </c>
      <c r="AJ352" s="9">
        <v>0</v>
      </c>
      <c r="AK352" s="9">
        <v>0</v>
      </c>
      <c r="AL352" s="31">
        <v>1</v>
      </c>
      <c r="AM352" s="21">
        <v>2013</v>
      </c>
      <c r="AN352" s="23"/>
      <c r="AO352" s="39">
        <v>0.14000000000000001</v>
      </c>
      <c r="AP352" s="39">
        <v>0.42</v>
      </c>
      <c r="AQ352" s="39">
        <v>0.33</v>
      </c>
      <c r="AR352" s="59">
        <v>0.11</v>
      </c>
      <c r="AS352" s="39" t="s">
        <v>431</v>
      </c>
      <c r="AT352" s="59" t="s">
        <v>431</v>
      </c>
      <c r="AU352" s="57">
        <v>1</v>
      </c>
      <c r="AV352" s="18">
        <v>0</v>
      </c>
      <c r="AW352" s="53">
        <f t="shared" si="225"/>
        <v>0.52</v>
      </c>
      <c r="AX352" s="54">
        <v>0.48</v>
      </c>
      <c r="AY352">
        <v>1</v>
      </c>
      <c r="AZ352" s="54">
        <v>0</v>
      </c>
      <c r="BB352" s="18"/>
      <c r="BC352">
        <f t="shared" si="226"/>
        <v>0.378</v>
      </c>
      <c r="BD352" s="18">
        <v>0.622</v>
      </c>
      <c r="BE352" s="18" t="s">
        <v>279</v>
      </c>
      <c r="BL352" s="18"/>
      <c r="BO352" s="18"/>
      <c r="BR352" s="25">
        <v>41.518000000000001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 s="18">
        <v>1</v>
      </c>
      <c r="CA352">
        <v>0</v>
      </c>
      <c r="CB352">
        <v>1</v>
      </c>
      <c r="CC352">
        <v>0</v>
      </c>
      <c r="CD352" s="18">
        <v>0</v>
      </c>
      <c r="CE352">
        <v>0</v>
      </c>
      <c r="CF352">
        <v>1</v>
      </c>
      <c r="CG352">
        <v>0</v>
      </c>
      <c r="CH352">
        <v>0</v>
      </c>
      <c r="CI352" s="18">
        <v>0</v>
      </c>
      <c r="CJ352">
        <v>1</v>
      </c>
      <c r="CK352">
        <v>1</v>
      </c>
      <c r="CL352">
        <v>0</v>
      </c>
      <c r="CM352">
        <v>0</v>
      </c>
      <c r="CN352">
        <v>0</v>
      </c>
      <c r="CO352">
        <v>0</v>
      </c>
      <c r="CP352">
        <v>1</v>
      </c>
      <c r="CQ352">
        <v>0</v>
      </c>
      <c r="CR352">
        <v>0</v>
      </c>
      <c r="CS352">
        <v>1</v>
      </c>
      <c r="CT352" s="18">
        <v>1</v>
      </c>
      <c r="CZ352" s="43" t="s">
        <v>397</v>
      </c>
    </row>
    <row r="353" spans="1:104" x14ac:dyDescent="0.25">
      <c r="A353">
        <v>352</v>
      </c>
      <c r="B353">
        <v>22</v>
      </c>
      <c r="C353" s="25" t="s">
        <v>574</v>
      </c>
      <c r="D353" s="12">
        <v>11.2</v>
      </c>
      <c r="E353" s="14">
        <v>3</v>
      </c>
      <c r="F353" s="7">
        <f t="shared" si="221"/>
        <v>3.7333333333333329</v>
      </c>
      <c r="G353" s="7">
        <f t="shared" si="212"/>
        <v>8.1999999999999993</v>
      </c>
      <c r="H353" s="16">
        <f t="shared" si="213"/>
        <v>14.2</v>
      </c>
      <c r="I353" s="11">
        <f>IFERROR(F353/SQRT(F353^2+W353), "X")</f>
        <v>2.7260822444108244E-2</v>
      </c>
      <c r="J353" s="39">
        <f>IFERROR(SQRT((1-I353^2)/W353), "X")</f>
        <v>7.3020060118147078E-3</v>
      </c>
      <c r="K353" s="39">
        <f t="shared" si="222"/>
        <v>136.94866840454409</v>
      </c>
      <c r="L353" s="39">
        <f t="shared" si="223"/>
        <v>1.9958816432293535E-2</v>
      </c>
      <c r="M353" s="39">
        <f t="shared" si="224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17"/>
        <v>18741</v>
      </c>
      <c r="Y353" s="7">
        <v>6.3079999999999998</v>
      </c>
      <c r="Z353" s="7">
        <f>BR353-Y353-6</f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1">
        <v>1</v>
      </c>
      <c r="AJ353" s="9">
        <v>0</v>
      </c>
      <c r="AK353" s="9">
        <v>0</v>
      </c>
      <c r="AL353" s="31">
        <v>1</v>
      </c>
      <c r="AM353" s="21">
        <v>2013</v>
      </c>
      <c r="AN353" s="23"/>
      <c r="AO353" s="39">
        <v>0.14000000000000001</v>
      </c>
      <c r="AP353" s="39">
        <v>0.42</v>
      </c>
      <c r="AQ353" s="39">
        <v>0.33</v>
      </c>
      <c r="AR353" s="59">
        <v>0.11</v>
      </c>
      <c r="AS353" s="39" t="s">
        <v>431</v>
      </c>
      <c r="AT353" s="59" t="s">
        <v>431</v>
      </c>
      <c r="AU353" s="57">
        <v>1</v>
      </c>
      <c r="AV353" s="18">
        <v>0</v>
      </c>
      <c r="AW353" s="53">
        <f t="shared" si="225"/>
        <v>0.57200000000000006</v>
      </c>
      <c r="AX353" s="54">
        <v>0.42799999999999999</v>
      </c>
      <c r="AY353">
        <v>1</v>
      </c>
      <c r="AZ353" s="54">
        <v>0</v>
      </c>
      <c r="BB353" s="18"/>
      <c r="BC353">
        <f t="shared" si="226"/>
        <v>0.45799999999999996</v>
      </c>
      <c r="BD353" s="18">
        <v>0.54200000000000004</v>
      </c>
      <c r="BE353" s="18" t="s">
        <v>279</v>
      </c>
      <c r="BL353" s="18"/>
      <c r="BO353" s="18"/>
      <c r="BR353" s="25">
        <v>44.774000000000001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 s="18">
        <v>1</v>
      </c>
      <c r="CA353">
        <v>0</v>
      </c>
      <c r="CB353">
        <v>1</v>
      </c>
      <c r="CC353">
        <v>0</v>
      </c>
      <c r="CD353" s="18">
        <v>0</v>
      </c>
      <c r="CE353">
        <v>0</v>
      </c>
      <c r="CF353">
        <v>1</v>
      </c>
      <c r="CG353">
        <v>0</v>
      </c>
      <c r="CH353">
        <v>0</v>
      </c>
      <c r="CI353" s="18">
        <v>0</v>
      </c>
      <c r="CJ353">
        <v>1</v>
      </c>
      <c r="CK353">
        <v>1</v>
      </c>
      <c r="CL353">
        <v>0</v>
      </c>
      <c r="CM353">
        <v>0</v>
      </c>
      <c r="CN353">
        <v>0</v>
      </c>
      <c r="CO353">
        <v>0</v>
      </c>
      <c r="CP353">
        <v>1</v>
      </c>
      <c r="CQ353">
        <v>0</v>
      </c>
      <c r="CR353">
        <v>0</v>
      </c>
      <c r="CS353">
        <v>1</v>
      </c>
      <c r="CT353" s="18">
        <v>1</v>
      </c>
      <c r="CZ353" s="43" t="s">
        <v>397</v>
      </c>
    </row>
    <row r="354" spans="1:104" x14ac:dyDescent="0.25">
      <c r="A354">
        <v>353</v>
      </c>
      <c r="B354">
        <v>22</v>
      </c>
      <c r="C354" s="25" t="s">
        <v>574</v>
      </c>
      <c r="D354" s="12">
        <v>11.9</v>
      </c>
      <c r="E354" s="14">
        <v>3.6</v>
      </c>
      <c r="F354" s="7">
        <f t="shared" si="221"/>
        <v>3.3055555555555554</v>
      </c>
      <c r="G354" s="7">
        <f t="shared" si="212"/>
        <v>8.3000000000000007</v>
      </c>
      <c r="H354" s="16">
        <f t="shared" si="213"/>
        <v>15.5</v>
      </c>
      <c r="I354" s="11">
        <f>IFERROR(F354/SQRT(F354^2+W354), "X")</f>
        <v>2.3133355957210736E-2</v>
      </c>
      <c r="J354" s="39">
        <f>IFERROR(SQRT((1-I354^2)/W354), "X")</f>
        <v>6.9983261719292981E-3</v>
      </c>
      <c r="K354" s="39">
        <f t="shared" si="222"/>
        <v>142.89131078386421</v>
      </c>
      <c r="L354" s="39">
        <f t="shared" si="223"/>
        <v>1.6135029785281439E-2</v>
      </c>
      <c r="M354" s="39">
        <f t="shared" si="224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17"/>
        <v>20407</v>
      </c>
      <c r="Y354" s="7">
        <v>7.6660000000000004</v>
      </c>
      <c r="Z354" s="7">
        <f>BR354-Y354-6</f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1">
        <v>1</v>
      </c>
      <c r="AJ354" s="9">
        <v>0</v>
      </c>
      <c r="AK354" s="9">
        <v>0</v>
      </c>
      <c r="AL354" s="31">
        <v>1</v>
      </c>
      <c r="AM354" s="21">
        <v>2013</v>
      </c>
      <c r="AN354" s="23"/>
      <c r="AO354" s="39">
        <v>0.14000000000000001</v>
      </c>
      <c r="AP354" s="39">
        <v>0.42</v>
      </c>
      <c r="AQ354" s="39">
        <v>0.33</v>
      </c>
      <c r="AR354" s="59">
        <v>0.11</v>
      </c>
      <c r="AS354" s="39" t="s">
        <v>431</v>
      </c>
      <c r="AT354" s="59" t="s">
        <v>431</v>
      </c>
      <c r="AU354" s="57">
        <v>1</v>
      </c>
      <c r="AV354" s="18">
        <v>0</v>
      </c>
      <c r="AW354" s="53">
        <f t="shared" si="225"/>
        <v>0.43300000000000005</v>
      </c>
      <c r="AX354" s="54">
        <v>0.56699999999999995</v>
      </c>
      <c r="AY354">
        <v>1</v>
      </c>
      <c r="AZ354" s="54">
        <v>0</v>
      </c>
      <c r="BB354" s="18"/>
      <c r="BC354">
        <f t="shared" si="226"/>
        <v>0.29600000000000004</v>
      </c>
      <c r="BD354" s="18">
        <v>0.70399999999999996</v>
      </c>
      <c r="BE354" s="18" t="s">
        <v>279</v>
      </c>
      <c r="BL354" s="18"/>
      <c r="BO354" s="18"/>
      <c r="BR354" s="25">
        <v>46.518999999999998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 s="18">
        <v>1</v>
      </c>
      <c r="CA354">
        <v>0</v>
      </c>
      <c r="CB354">
        <v>1</v>
      </c>
      <c r="CC354">
        <v>0</v>
      </c>
      <c r="CD354" s="18">
        <v>0</v>
      </c>
      <c r="CE354">
        <v>0</v>
      </c>
      <c r="CF354">
        <v>1</v>
      </c>
      <c r="CG354">
        <v>0</v>
      </c>
      <c r="CH354">
        <v>0</v>
      </c>
      <c r="CI354" s="18">
        <v>0</v>
      </c>
      <c r="CJ354">
        <v>1</v>
      </c>
      <c r="CK354">
        <v>1</v>
      </c>
      <c r="CL354">
        <v>0</v>
      </c>
      <c r="CM354">
        <v>0</v>
      </c>
      <c r="CN354">
        <v>0</v>
      </c>
      <c r="CO354">
        <v>0</v>
      </c>
      <c r="CP354">
        <v>1</v>
      </c>
      <c r="CQ354">
        <v>0</v>
      </c>
      <c r="CR354">
        <v>0</v>
      </c>
      <c r="CS354">
        <v>1</v>
      </c>
      <c r="CT354" s="18">
        <v>1</v>
      </c>
      <c r="CZ354" s="43" t="s">
        <v>397</v>
      </c>
    </row>
    <row r="355" spans="1:104" x14ac:dyDescent="0.25">
      <c r="A355">
        <v>354</v>
      </c>
      <c r="B355">
        <v>22</v>
      </c>
      <c r="C355" s="25" t="s">
        <v>574</v>
      </c>
      <c r="D355" s="12">
        <v>5.0999999999999996</v>
      </c>
      <c r="E355" s="14">
        <v>0.1</v>
      </c>
      <c r="F355" s="7">
        <f t="shared" si="221"/>
        <v>50.999999999999993</v>
      </c>
      <c r="G355" s="7">
        <f t="shared" si="212"/>
        <v>5</v>
      </c>
      <c r="H355" s="16">
        <f t="shared" si="213"/>
        <v>5.1999999999999993</v>
      </c>
      <c r="I355" s="11">
        <f>IFERROR(F355/SQRT(F355^2+W355), "X")</f>
        <v>0.2975544533148119</v>
      </c>
      <c r="J355" s="39">
        <f>IFERROR(SQRT((1-I355^2)/W355), "X")</f>
        <v>5.8344010453884694E-3</v>
      </c>
      <c r="K355" s="39">
        <f t="shared" si="222"/>
        <v>171.39719951037708</v>
      </c>
      <c r="L355" s="39">
        <f t="shared" si="223"/>
        <v>0.29172005226942344</v>
      </c>
      <c r="M355" s="39">
        <f t="shared" si="224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17"/>
        <v>26776</v>
      </c>
      <c r="Y355" s="7">
        <v>7.8040000000000003</v>
      </c>
      <c r="Z355" s="7">
        <f>BR355-Y355-6</f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1">
        <v>1</v>
      </c>
      <c r="AJ355" s="9">
        <v>0</v>
      </c>
      <c r="AK355" s="9">
        <v>0</v>
      </c>
      <c r="AL355" s="31">
        <v>1</v>
      </c>
      <c r="AM355" s="21">
        <v>2013</v>
      </c>
      <c r="AN355" s="23"/>
      <c r="AO355" s="39">
        <v>0.14000000000000001</v>
      </c>
      <c r="AP355" s="39">
        <v>0.42</v>
      </c>
      <c r="AQ355" s="39">
        <v>0.33</v>
      </c>
      <c r="AR355" s="59">
        <v>0.11</v>
      </c>
      <c r="AS355" s="39" t="s">
        <v>431</v>
      </c>
      <c r="AT355" s="59" t="s">
        <v>431</v>
      </c>
      <c r="AU355" s="57">
        <v>1</v>
      </c>
      <c r="AV355" s="18">
        <v>0</v>
      </c>
      <c r="AW355">
        <v>1</v>
      </c>
      <c r="AX355" s="54">
        <v>0</v>
      </c>
      <c r="AY355">
        <v>1</v>
      </c>
      <c r="AZ355" s="54">
        <v>0</v>
      </c>
      <c r="BB355" s="18"/>
      <c r="BC355">
        <f t="shared" si="226"/>
        <v>0.375</v>
      </c>
      <c r="BD355" s="18">
        <v>0.625</v>
      </c>
      <c r="BE355" s="18" t="s">
        <v>279</v>
      </c>
      <c r="BL355" s="18"/>
      <c r="BO355" s="18"/>
      <c r="BR355" s="25">
        <v>44.594000000000001</v>
      </c>
      <c r="BS355">
        <v>1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 s="18">
        <v>0</v>
      </c>
      <c r="CA355">
        <v>0</v>
      </c>
      <c r="CB355">
        <v>0</v>
      </c>
      <c r="CC355">
        <v>1</v>
      </c>
      <c r="CD355" s="18">
        <v>0</v>
      </c>
      <c r="CE355">
        <v>0</v>
      </c>
      <c r="CF355">
        <v>0</v>
      </c>
      <c r="CG355">
        <v>0</v>
      </c>
      <c r="CH355">
        <v>0</v>
      </c>
      <c r="CI355" s="18">
        <v>0</v>
      </c>
      <c r="CJ355">
        <v>1</v>
      </c>
      <c r="CK355">
        <v>1</v>
      </c>
      <c r="CL355">
        <v>0</v>
      </c>
      <c r="CM355">
        <v>0</v>
      </c>
      <c r="CN355">
        <v>0</v>
      </c>
      <c r="CO355">
        <v>0</v>
      </c>
      <c r="CP355">
        <v>1</v>
      </c>
      <c r="CQ355">
        <v>0</v>
      </c>
      <c r="CR355">
        <v>0</v>
      </c>
      <c r="CS355">
        <v>1</v>
      </c>
      <c r="CT355" s="18">
        <v>1</v>
      </c>
      <c r="CZ355" s="43" t="s">
        <v>397</v>
      </c>
    </row>
    <row r="356" spans="1:104" x14ac:dyDescent="0.25">
      <c r="A356">
        <v>355</v>
      </c>
      <c r="B356">
        <v>22</v>
      </c>
      <c r="C356" s="25" t="s">
        <v>574</v>
      </c>
      <c r="D356" s="12">
        <v>4.9000000000000004</v>
      </c>
      <c r="E356" s="14">
        <v>0.1</v>
      </c>
      <c r="F356" s="7">
        <f t="shared" si="221"/>
        <v>49</v>
      </c>
      <c r="G356" s="7">
        <f t="shared" si="212"/>
        <v>4.8000000000000007</v>
      </c>
      <c r="H356" s="16">
        <f t="shared" si="213"/>
        <v>5</v>
      </c>
      <c r="I356" s="11">
        <f>IFERROR(F356/SQRT(F356^2+W356), "X")</f>
        <v>0.28952550548973338</v>
      </c>
      <c r="J356" s="39">
        <f>IFERROR(SQRT((1-I356^2)/W356), "X")</f>
        <v>5.9086837855047633E-3</v>
      </c>
      <c r="K356" s="39">
        <f t="shared" si="222"/>
        <v>169.24242966821294</v>
      </c>
      <c r="L356" s="39">
        <f t="shared" si="223"/>
        <v>0.28361682170422864</v>
      </c>
      <c r="M356" s="39">
        <f t="shared" si="224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17"/>
        <v>26242</v>
      </c>
      <c r="Y356" s="7">
        <v>7.8040000000000003</v>
      </c>
      <c r="Z356" s="7">
        <f>BR356-Y356-6</f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1">
        <v>1</v>
      </c>
      <c r="AJ356" s="9">
        <v>0</v>
      </c>
      <c r="AK356" s="9">
        <v>0</v>
      </c>
      <c r="AL356" s="31">
        <v>1</v>
      </c>
      <c r="AM356" s="21">
        <v>2013</v>
      </c>
      <c r="AN356" s="23"/>
      <c r="AO356" s="39">
        <v>0.14000000000000001</v>
      </c>
      <c r="AP356" s="39">
        <v>0.42</v>
      </c>
      <c r="AQ356" s="39">
        <v>0.33</v>
      </c>
      <c r="AR356" s="59">
        <v>0.11</v>
      </c>
      <c r="AS356" s="39" t="s">
        <v>431</v>
      </c>
      <c r="AT356" s="59" t="s">
        <v>431</v>
      </c>
      <c r="AU356" s="57">
        <v>1</v>
      </c>
      <c r="AV356" s="18">
        <v>0</v>
      </c>
      <c r="AW356">
        <v>0</v>
      </c>
      <c r="AX356" s="54">
        <v>1</v>
      </c>
      <c r="AY356">
        <v>1</v>
      </c>
      <c r="AZ356" s="54">
        <v>0</v>
      </c>
      <c r="BB356" s="18"/>
      <c r="BC356">
        <f t="shared" si="226"/>
        <v>0.375</v>
      </c>
      <c r="BD356" s="18">
        <v>0.625</v>
      </c>
      <c r="BE356" s="18" t="s">
        <v>279</v>
      </c>
      <c r="BL356" s="18"/>
      <c r="BO356" s="18"/>
      <c r="BR356" s="25">
        <v>44.594000000000001</v>
      </c>
      <c r="BS356">
        <v>1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 s="18">
        <v>0</v>
      </c>
      <c r="CA356">
        <v>0</v>
      </c>
      <c r="CB356">
        <v>0</v>
      </c>
      <c r="CC356">
        <v>1</v>
      </c>
      <c r="CD356" s="18">
        <v>0</v>
      </c>
      <c r="CE356">
        <v>0</v>
      </c>
      <c r="CF356">
        <v>0</v>
      </c>
      <c r="CG356">
        <v>0</v>
      </c>
      <c r="CH356">
        <v>0</v>
      </c>
      <c r="CI356" s="18">
        <v>0</v>
      </c>
      <c r="CJ356">
        <v>1</v>
      </c>
      <c r="CK356">
        <v>1</v>
      </c>
      <c r="CL356">
        <v>0</v>
      </c>
      <c r="CM356">
        <v>0</v>
      </c>
      <c r="CN356">
        <v>0</v>
      </c>
      <c r="CO356">
        <v>0</v>
      </c>
      <c r="CP356">
        <v>1</v>
      </c>
      <c r="CQ356">
        <v>0</v>
      </c>
      <c r="CR356">
        <v>0</v>
      </c>
      <c r="CS356">
        <v>1</v>
      </c>
      <c r="CT356" s="18">
        <v>1</v>
      </c>
      <c r="CZ356" s="43" t="s">
        <v>397</v>
      </c>
    </row>
    <row r="357" spans="1:104" x14ac:dyDescent="0.25">
      <c r="A357">
        <v>356</v>
      </c>
      <c r="B357">
        <v>22</v>
      </c>
      <c r="C357" s="25" t="s">
        <v>574</v>
      </c>
      <c r="D357" s="12">
        <v>12.2</v>
      </c>
      <c r="E357" s="14">
        <v>1.7</v>
      </c>
      <c r="F357" s="7">
        <f t="shared" si="221"/>
        <v>7.1764705882352935</v>
      </c>
      <c r="G357" s="7">
        <f t="shared" si="212"/>
        <v>10.5</v>
      </c>
      <c r="H357" s="16">
        <f t="shared" si="213"/>
        <v>13.899999999999999</v>
      </c>
      <c r="I357" s="11">
        <f>IFERROR(F357/SQRT(F357^2+W357), "X")</f>
        <v>4.3814795954272248E-2</v>
      </c>
      <c r="J357" s="39">
        <f>IFERROR(SQRT((1-I357^2)/W357), "X")</f>
        <v>6.1053404198576086E-3</v>
      </c>
      <c r="K357" s="39">
        <f t="shared" si="222"/>
        <v>163.7910306766027</v>
      </c>
      <c r="L357" s="39">
        <f t="shared" si="223"/>
        <v>3.770945553441464E-2</v>
      </c>
      <c r="M357" s="39">
        <f t="shared" si="224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17"/>
        <v>26776</v>
      </c>
      <c r="Y357" s="7">
        <v>7.8040000000000003</v>
      </c>
      <c r="Z357" s="7">
        <f>BR357-Y357-6</f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1">
        <v>1</v>
      </c>
      <c r="AJ357" s="9">
        <v>0</v>
      </c>
      <c r="AK357" s="9">
        <v>0</v>
      </c>
      <c r="AL357" s="31">
        <v>1</v>
      </c>
      <c r="AM357" s="21">
        <v>2013</v>
      </c>
      <c r="AN357" s="23"/>
      <c r="AO357" s="39">
        <v>0.14000000000000001</v>
      </c>
      <c r="AP357" s="39">
        <v>0.42</v>
      </c>
      <c r="AQ357" s="39">
        <v>0.33</v>
      </c>
      <c r="AR357" s="59">
        <v>0.11</v>
      </c>
      <c r="AS357" s="39" t="s">
        <v>431</v>
      </c>
      <c r="AT357" s="59" t="s">
        <v>431</v>
      </c>
      <c r="AU357" s="57">
        <v>1</v>
      </c>
      <c r="AV357" s="18">
        <v>0</v>
      </c>
      <c r="AW357">
        <v>1</v>
      </c>
      <c r="AX357" s="54">
        <v>0</v>
      </c>
      <c r="AY357">
        <v>1</v>
      </c>
      <c r="AZ357" s="54">
        <v>0</v>
      </c>
      <c r="BB357" s="18"/>
      <c r="BC357">
        <f t="shared" si="226"/>
        <v>0.375</v>
      </c>
      <c r="BD357" s="18">
        <v>0.625</v>
      </c>
      <c r="BE357" s="18" t="s">
        <v>279</v>
      </c>
      <c r="BL357" s="18"/>
      <c r="BO357" s="18"/>
      <c r="BR357" s="25">
        <v>44.594000000000001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 s="18">
        <v>1</v>
      </c>
      <c r="CA357">
        <v>0</v>
      </c>
      <c r="CB357">
        <v>1</v>
      </c>
      <c r="CC357">
        <v>0</v>
      </c>
      <c r="CD357" s="18">
        <v>0</v>
      </c>
      <c r="CE357">
        <v>0</v>
      </c>
      <c r="CF357">
        <v>1</v>
      </c>
      <c r="CG357">
        <v>0</v>
      </c>
      <c r="CH357">
        <v>0</v>
      </c>
      <c r="CI357" s="18">
        <v>0</v>
      </c>
      <c r="CJ357">
        <v>1</v>
      </c>
      <c r="CK357">
        <v>1</v>
      </c>
      <c r="CL357">
        <v>0</v>
      </c>
      <c r="CM357">
        <v>0</v>
      </c>
      <c r="CN357">
        <v>0</v>
      </c>
      <c r="CO357">
        <v>0</v>
      </c>
      <c r="CP357">
        <v>1</v>
      </c>
      <c r="CQ357">
        <v>0</v>
      </c>
      <c r="CR357">
        <v>0</v>
      </c>
      <c r="CS357">
        <v>1</v>
      </c>
      <c r="CT357" s="18">
        <v>1</v>
      </c>
      <c r="CZ357" s="43" t="s">
        <v>397</v>
      </c>
    </row>
    <row r="358" spans="1:104" s="68" customFormat="1" x14ac:dyDescent="0.25">
      <c r="A358" s="68">
        <v>357</v>
      </c>
      <c r="B358" s="68">
        <v>22</v>
      </c>
      <c r="C358" s="69" t="s">
        <v>574</v>
      </c>
      <c r="D358" s="70">
        <v>15.8</v>
      </c>
      <c r="E358" s="71">
        <v>2.2000000000000002</v>
      </c>
      <c r="F358" s="72">
        <f t="shared" si="221"/>
        <v>7.1818181818181817</v>
      </c>
      <c r="G358" s="72">
        <f t="shared" si="212"/>
        <v>13.600000000000001</v>
      </c>
      <c r="H358" s="73">
        <f t="shared" si="213"/>
        <v>18</v>
      </c>
      <c r="I358" s="74">
        <f>IFERROR(F358/SQRT(F358^2+W358), "X")</f>
        <v>4.4290395425208039E-2</v>
      </c>
      <c r="J358" s="75">
        <f>IFERROR(SQRT((1-I358^2)/W358), "X")</f>
        <v>6.1670170845226384E-3</v>
      </c>
      <c r="K358" s="75">
        <f t="shared" si="222"/>
        <v>162.15294789918772</v>
      </c>
      <c r="L358" s="75">
        <f t="shared" si="223"/>
        <v>3.8123378340685403E-2</v>
      </c>
      <c r="M358" s="75">
        <f t="shared" si="224"/>
        <v>5.0457412509730674E-2</v>
      </c>
      <c r="N358" s="76">
        <v>0</v>
      </c>
      <c r="O358" s="77">
        <v>1</v>
      </c>
      <c r="P358" s="76">
        <v>0</v>
      </c>
      <c r="Q358" s="77">
        <v>0</v>
      </c>
      <c r="R358" s="77">
        <v>1</v>
      </c>
      <c r="S358" s="77">
        <v>0</v>
      </c>
      <c r="T358" s="77">
        <v>0</v>
      </c>
      <c r="U358" s="76">
        <v>26255</v>
      </c>
      <c r="V358" s="77">
        <v>12</v>
      </c>
      <c r="W358" s="77">
        <f t="shared" si="217"/>
        <v>26242</v>
      </c>
      <c r="X358" s="77"/>
      <c r="Y358" s="72">
        <v>7.8040000000000003</v>
      </c>
      <c r="Z358" s="72">
        <f>BR358-Y358-6</f>
        <v>30.79</v>
      </c>
      <c r="AA358" s="77">
        <v>1</v>
      </c>
      <c r="AB358" s="77">
        <v>0</v>
      </c>
      <c r="AC358" s="77">
        <v>0</v>
      </c>
      <c r="AD358" s="77">
        <v>0</v>
      </c>
      <c r="AE358" s="77">
        <v>0</v>
      </c>
      <c r="AF358" s="77">
        <v>1</v>
      </c>
      <c r="AG358" s="76">
        <v>0</v>
      </c>
      <c r="AH358" s="77">
        <v>0</v>
      </c>
      <c r="AI358" s="78">
        <v>1</v>
      </c>
      <c r="AJ358" s="77">
        <v>0</v>
      </c>
      <c r="AK358" s="77">
        <v>0</v>
      </c>
      <c r="AL358" s="78">
        <v>1</v>
      </c>
      <c r="AM358" s="79">
        <v>2013</v>
      </c>
      <c r="AN358" s="80"/>
      <c r="AO358" s="75">
        <v>0.14000000000000001</v>
      </c>
      <c r="AP358" s="75">
        <v>0.42</v>
      </c>
      <c r="AQ358" s="75">
        <v>0.33</v>
      </c>
      <c r="AR358" s="81">
        <v>0.11</v>
      </c>
      <c r="AS358" s="75" t="s">
        <v>431</v>
      </c>
      <c r="AT358" s="81" t="s">
        <v>431</v>
      </c>
      <c r="AU358" s="82">
        <v>1</v>
      </c>
      <c r="AV358" s="83">
        <v>0</v>
      </c>
      <c r="AW358" s="68">
        <v>0</v>
      </c>
      <c r="AX358" s="84">
        <v>1</v>
      </c>
      <c r="AY358" s="68">
        <v>1</v>
      </c>
      <c r="AZ358" s="84">
        <v>0</v>
      </c>
      <c r="BB358" s="83"/>
      <c r="BC358" s="68">
        <f t="shared" si="226"/>
        <v>0.375</v>
      </c>
      <c r="BD358" s="83">
        <v>0.625</v>
      </c>
      <c r="BE358" s="83" t="s">
        <v>279</v>
      </c>
      <c r="BL358" s="83"/>
      <c r="BO358" s="83"/>
      <c r="BR358" s="69">
        <v>44.594000000000001</v>
      </c>
      <c r="BS358" s="68">
        <v>0</v>
      </c>
      <c r="BT358" s="68">
        <v>0</v>
      </c>
      <c r="BU358" s="68">
        <v>0</v>
      </c>
      <c r="BV358" s="68">
        <v>0</v>
      </c>
      <c r="BW358" s="68">
        <v>0</v>
      </c>
      <c r="BX358" s="68">
        <v>0</v>
      </c>
      <c r="BY358" s="68">
        <v>0</v>
      </c>
      <c r="BZ358" s="83">
        <v>1</v>
      </c>
      <c r="CA358" s="68">
        <v>0</v>
      </c>
      <c r="CB358" s="68">
        <v>1</v>
      </c>
      <c r="CC358" s="68">
        <v>0</v>
      </c>
      <c r="CD358" s="83">
        <v>0</v>
      </c>
      <c r="CE358" s="68">
        <v>0</v>
      </c>
      <c r="CF358" s="68">
        <v>1</v>
      </c>
      <c r="CG358" s="68">
        <v>0</v>
      </c>
      <c r="CH358" s="68">
        <v>0</v>
      </c>
      <c r="CI358" s="83">
        <v>0</v>
      </c>
      <c r="CJ358" s="68">
        <v>1</v>
      </c>
      <c r="CK358" s="68">
        <v>1</v>
      </c>
      <c r="CL358" s="68">
        <v>0</v>
      </c>
      <c r="CM358" s="68">
        <v>0</v>
      </c>
      <c r="CN358" s="68">
        <v>0</v>
      </c>
      <c r="CO358" s="68">
        <v>0</v>
      </c>
      <c r="CP358" s="68">
        <v>1</v>
      </c>
      <c r="CQ358" s="68">
        <v>0</v>
      </c>
      <c r="CR358" s="68">
        <v>0</v>
      </c>
      <c r="CS358" s="68">
        <v>1</v>
      </c>
      <c r="CT358" s="83">
        <v>1</v>
      </c>
      <c r="CY358" s="69"/>
      <c r="CZ358" s="85" t="s">
        <v>397</v>
      </c>
    </row>
    <row r="359" spans="1:104" x14ac:dyDescent="0.25">
      <c r="A359">
        <v>358</v>
      </c>
      <c r="B359">
        <v>23</v>
      </c>
      <c r="C359" s="25" t="s">
        <v>575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27">D359-E359</f>
        <v>3.3375770020533881</v>
      </c>
      <c r="H359" s="16">
        <f t="shared" ref="H359:H382" si="228">D359+E359</f>
        <v>5.0624229979466122</v>
      </c>
      <c r="I359" s="11">
        <f>IFERROR(F359/SQRT(F359^2+W359), "X")</f>
        <v>0.11280776361417817</v>
      </c>
      <c r="J359" s="39">
        <f>IFERROR(SQRT((1-I359^2)/W359), "X")</f>
        <v>2.3163811830426727E-2</v>
      </c>
      <c r="K359" s="39">
        <f t="shared" ref="K359:K380" si="229">IFERROR(1/J359, "X")</f>
        <v>43.170787576786225</v>
      </c>
      <c r="L359" s="39">
        <f t="shared" ref="L359:L380" si="230">IFERROR(I359-J359, "X")</f>
        <v>8.9643951783751452E-2</v>
      </c>
      <c r="M359" s="39">
        <f t="shared" ref="M359:M380" si="231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17"/>
        <v>1840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1">
        <v>0</v>
      </c>
      <c r="AJ359" s="9">
        <v>0</v>
      </c>
      <c r="AK359" s="9">
        <v>0</v>
      </c>
      <c r="AL359" s="31">
        <v>1</v>
      </c>
      <c r="AM359" s="21">
        <v>1989</v>
      </c>
      <c r="AN359" s="23"/>
      <c r="AO359" s="39">
        <f>$AW$359*AO371+$AX$359*AO363</f>
        <v>0.21501220000000001</v>
      </c>
      <c r="AP359" s="39">
        <f>$AW$359*AP371+$AX$359*AP363</f>
        <v>0.34625300000000003</v>
      </c>
      <c r="AQ359" s="39">
        <f>$AW$359*AQ371+$AX$359*AQ363</f>
        <v>0.30737340000000002</v>
      </c>
      <c r="AR359" s="59">
        <f>$AW$359*AR371+$AX$359*AR363</f>
        <v>0.13136140000000002</v>
      </c>
      <c r="AS359" s="39" t="s">
        <v>431</v>
      </c>
      <c r="AT359" s="59" t="s">
        <v>431</v>
      </c>
      <c r="AU359" s="57">
        <v>1</v>
      </c>
      <c r="AV359" s="18">
        <v>0</v>
      </c>
      <c r="AW359" s="53">
        <f>1-AX359</f>
        <v>0.55020000000000002</v>
      </c>
      <c r="AX359" s="54">
        <v>0.44979999999999998</v>
      </c>
      <c r="AY359">
        <v>8.5300000000000001E-2</v>
      </c>
      <c r="AZ359" s="54">
        <f>1-AY359</f>
        <v>0.91469999999999996</v>
      </c>
      <c r="BB359" s="18"/>
      <c r="BC359">
        <v>0</v>
      </c>
      <c r="BD359" s="18">
        <v>1</v>
      </c>
      <c r="BE359" s="18" t="s">
        <v>62</v>
      </c>
      <c r="BL359" s="18"/>
      <c r="BO359" s="18"/>
      <c r="BR359" s="25">
        <v>37.79</v>
      </c>
      <c r="BS359">
        <v>1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 s="18">
        <v>0</v>
      </c>
      <c r="CA359">
        <v>0</v>
      </c>
      <c r="CB359">
        <v>1</v>
      </c>
      <c r="CC359">
        <v>0</v>
      </c>
      <c r="CD359" s="18">
        <v>0</v>
      </c>
      <c r="CE359">
        <v>0</v>
      </c>
      <c r="CF359">
        <v>0</v>
      </c>
      <c r="CG359">
        <v>0</v>
      </c>
      <c r="CH359">
        <v>0</v>
      </c>
      <c r="CI359" s="18">
        <v>0</v>
      </c>
      <c r="CJ359">
        <v>0</v>
      </c>
      <c r="CK359">
        <v>0</v>
      </c>
      <c r="CL359">
        <v>1</v>
      </c>
      <c r="CM359">
        <v>1</v>
      </c>
      <c r="CN359">
        <v>0</v>
      </c>
      <c r="CO359">
        <v>0</v>
      </c>
      <c r="CP359">
        <v>1</v>
      </c>
      <c r="CQ359">
        <v>0</v>
      </c>
      <c r="CR359">
        <v>0</v>
      </c>
      <c r="CS359">
        <v>0</v>
      </c>
      <c r="CT359" s="18">
        <v>1</v>
      </c>
      <c r="CZ359" s="43" t="s">
        <v>397</v>
      </c>
    </row>
    <row r="360" spans="1:104" x14ac:dyDescent="0.25">
      <c r="A360">
        <v>359</v>
      </c>
      <c r="B360">
        <v>23</v>
      </c>
      <c r="C360" s="25" t="s">
        <v>575</v>
      </c>
      <c r="D360" s="12">
        <v>2</v>
      </c>
      <c r="E360" s="14">
        <f t="shared" ref="E360:E382" si="232">D360/F360</f>
        <v>0.77821011673151752</v>
      </c>
      <c r="F360" s="7">
        <v>2.57</v>
      </c>
      <c r="G360" s="7">
        <f t="shared" si="227"/>
        <v>1.2217898832684826</v>
      </c>
      <c r="H360" s="16">
        <f t="shared" si="228"/>
        <v>2.7782101167315174</v>
      </c>
      <c r="I360" s="11">
        <f>IFERROR(F360/SQRT(F360^2+W360), "X")</f>
        <v>6.6565906564949873E-2</v>
      </c>
      <c r="J360" s="39">
        <f>IFERROR(SQRT((1-I360^2)/W360), "X")</f>
        <v>2.5901130959124465E-2</v>
      </c>
      <c r="K360" s="39">
        <f t="shared" si="229"/>
        <v>38.608352723212633</v>
      </c>
      <c r="L360" s="39">
        <f t="shared" si="230"/>
        <v>4.0664775605825404E-2</v>
      </c>
      <c r="M360" s="39">
        <f t="shared" si="231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17"/>
        <v>1484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1">
        <v>0</v>
      </c>
      <c r="AJ360" s="9">
        <v>0</v>
      </c>
      <c r="AK360" s="9">
        <v>0</v>
      </c>
      <c r="AL360" s="31">
        <v>1</v>
      </c>
      <c r="AM360" s="21">
        <v>1993</v>
      </c>
      <c r="AN360" s="23"/>
      <c r="AO360" s="39">
        <f>$AW$359*AO372+$AX$359*AO364</f>
        <v>0.21501220000000001</v>
      </c>
      <c r="AP360" s="39">
        <f>$AW$359*AP372+$AX$359*AP364</f>
        <v>0.34625300000000003</v>
      </c>
      <c r="AQ360" s="39">
        <f>$AW$359*AQ372+$AX$359*AQ364</f>
        <v>0.30737340000000002</v>
      </c>
      <c r="AR360" s="59">
        <f>$AW$359*AR372+$AX$359*AR364</f>
        <v>0.13136140000000002</v>
      </c>
      <c r="AS360" s="39" t="s">
        <v>431</v>
      </c>
      <c r="AT360" s="59" t="s">
        <v>431</v>
      </c>
      <c r="AU360" s="57">
        <v>1</v>
      </c>
      <c r="AV360" s="18">
        <v>0</v>
      </c>
      <c r="AW360" s="53">
        <f t="shared" ref="AW360:AW362" si="233">1-AX360</f>
        <v>0.54679999999999995</v>
      </c>
      <c r="AX360" s="54">
        <v>0.45319999999999999</v>
      </c>
      <c r="AY360">
        <v>8.5300000000000001E-2</v>
      </c>
      <c r="AZ360" s="54">
        <f>1-AY360</f>
        <v>0.91469999999999996</v>
      </c>
      <c r="BB360" s="18"/>
      <c r="BC360">
        <v>0</v>
      </c>
      <c r="BD360" s="18">
        <v>1</v>
      </c>
      <c r="BE360" s="18" t="s">
        <v>62</v>
      </c>
      <c r="BL360" s="18"/>
      <c r="BO360" s="18"/>
      <c r="BR360" s="25">
        <v>39</v>
      </c>
      <c r="BS360">
        <v>1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 s="18">
        <v>0</v>
      </c>
      <c r="CA360">
        <v>0</v>
      </c>
      <c r="CB360">
        <v>1</v>
      </c>
      <c r="CC360">
        <v>0</v>
      </c>
      <c r="CD360" s="18">
        <v>0</v>
      </c>
      <c r="CE360">
        <v>0</v>
      </c>
      <c r="CF360">
        <v>0</v>
      </c>
      <c r="CG360">
        <v>0</v>
      </c>
      <c r="CH360">
        <v>0</v>
      </c>
      <c r="CI360" s="18">
        <v>0</v>
      </c>
      <c r="CJ360">
        <v>0</v>
      </c>
      <c r="CK360">
        <v>0</v>
      </c>
      <c r="CL360">
        <v>1</v>
      </c>
      <c r="CM360">
        <v>1</v>
      </c>
      <c r="CN360">
        <v>0</v>
      </c>
      <c r="CO360">
        <v>0</v>
      </c>
      <c r="CP360">
        <v>1</v>
      </c>
      <c r="CQ360">
        <v>0</v>
      </c>
      <c r="CR360">
        <v>0</v>
      </c>
      <c r="CS360">
        <v>0</v>
      </c>
      <c r="CT360" s="18">
        <v>1</v>
      </c>
      <c r="CZ360" s="43" t="s">
        <v>397</v>
      </c>
    </row>
    <row r="361" spans="1:104" x14ac:dyDescent="0.25">
      <c r="A361">
        <v>360</v>
      </c>
      <c r="B361">
        <v>23</v>
      </c>
      <c r="C361" s="25" t="s">
        <v>575</v>
      </c>
      <c r="D361" s="12">
        <v>4.2</v>
      </c>
      <c r="E361" s="14">
        <f t="shared" si="232"/>
        <v>0.65015479876160998</v>
      </c>
      <c r="F361" s="7">
        <v>6.46</v>
      </c>
      <c r="G361" s="7">
        <f t="shared" si="227"/>
        <v>3.5498452012383903</v>
      </c>
      <c r="H361" s="16">
        <f t="shared" si="228"/>
        <v>4.8501547987616105</v>
      </c>
      <c r="I361" s="11">
        <f>IFERROR(F361/SQRT(F361^2+W361), "X")</f>
        <v>0.1858862658176324</v>
      </c>
      <c r="J361" s="39">
        <f>IFERROR(SQRT((1-I361^2)/W361), "X")</f>
        <v>2.8774963748859506E-2</v>
      </c>
      <c r="K361" s="39">
        <f t="shared" si="229"/>
        <v>34.752433008352092</v>
      </c>
      <c r="L361" s="39">
        <f t="shared" si="230"/>
        <v>0.15711130206877288</v>
      </c>
      <c r="M361" s="39">
        <f t="shared" si="231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17"/>
        <v>1166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1">
        <v>0</v>
      </c>
      <c r="AJ361" s="9">
        <v>0</v>
      </c>
      <c r="AK361" s="9">
        <v>0</v>
      </c>
      <c r="AL361" s="31">
        <v>1</v>
      </c>
      <c r="AM361" s="21">
        <v>1997</v>
      </c>
      <c r="AN361" s="23"/>
      <c r="AO361" s="39">
        <f>$AW$359*AO373+$AX$359*AO365</f>
        <v>8.9482000000000006E-2</v>
      </c>
      <c r="AP361" s="39">
        <f>$AW$359*AP373+$AX$359*AP365</f>
        <v>0.30738960000000004</v>
      </c>
      <c r="AQ361" s="39">
        <f>$AW$359*AQ373+$AX$359*AQ365</f>
        <v>0.40731719999999999</v>
      </c>
      <c r="AR361" s="59">
        <f>$AW$359*AR373+$AX$359*AR365</f>
        <v>0.19581120000000007</v>
      </c>
      <c r="AS361" s="39" t="s">
        <v>431</v>
      </c>
      <c r="AT361" s="59" t="s">
        <v>431</v>
      </c>
      <c r="AU361" s="57">
        <v>1</v>
      </c>
      <c r="AV361" s="18">
        <v>0</v>
      </c>
      <c r="AW361" s="53">
        <f t="shared" si="233"/>
        <v>0.56369999999999998</v>
      </c>
      <c r="AX361" s="54">
        <v>0.43630000000000002</v>
      </c>
      <c r="AY361">
        <v>8.5300000000000001E-2</v>
      </c>
      <c r="AZ361" s="54">
        <f t="shared" ref="AZ361:AZ382" si="234">1-AY361</f>
        <v>0.91469999999999996</v>
      </c>
      <c r="BB361" s="18"/>
      <c r="BC361">
        <v>0</v>
      </c>
      <c r="BD361" s="18">
        <v>1</v>
      </c>
      <c r="BE361" s="18" t="s">
        <v>62</v>
      </c>
      <c r="BL361" s="18"/>
      <c r="BO361" s="18"/>
      <c r="BR361" s="25">
        <v>37.630000000000003</v>
      </c>
      <c r="BS361">
        <v>1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 s="18">
        <v>0</v>
      </c>
      <c r="CA361">
        <v>0</v>
      </c>
      <c r="CB361">
        <v>1</v>
      </c>
      <c r="CC361">
        <v>0</v>
      </c>
      <c r="CD361" s="18">
        <v>0</v>
      </c>
      <c r="CE361">
        <v>0</v>
      </c>
      <c r="CF361">
        <v>0</v>
      </c>
      <c r="CG361">
        <v>0</v>
      </c>
      <c r="CH361">
        <v>0</v>
      </c>
      <c r="CI361" s="18">
        <v>0</v>
      </c>
      <c r="CJ361">
        <v>0</v>
      </c>
      <c r="CK361">
        <v>0</v>
      </c>
      <c r="CL361">
        <v>1</v>
      </c>
      <c r="CM361">
        <v>1</v>
      </c>
      <c r="CN361">
        <v>0</v>
      </c>
      <c r="CO361">
        <v>0</v>
      </c>
      <c r="CP361">
        <v>1</v>
      </c>
      <c r="CQ361">
        <v>0</v>
      </c>
      <c r="CR361">
        <v>0</v>
      </c>
      <c r="CS361">
        <v>0</v>
      </c>
      <c r="CT361" s="18">
        <v>1</v>
      </c>
      <c r="CZ361" s="43" t="s">
        <v>397</v>
      </c>
    </row>
    <row r="362" spans="1:104" x14ac:dyDescent="0.25">
      <c r="A362">
        <v>361</v>
      </c>
      <c r="B362">
        <v>23</v>
      </c>
      <c r="C362" s="25" t="s">
        <v>575</v>
      </c>
      <c r="D362" s="12">
        <v>6.4</v>
      </c>
      <c r="E362" s="14">
        <f t="shared" si="232"/>
        <v>0.71991001124859388</v>
      </c>
      <c r="F362" s="7">
        <v>8.89</v>
      </c>
      <c r="G362" s="7">
        <f t="shared" si="227"/>
        <v>5.6800899887514067</v>
      </c>
      <c r="H362" s="16">
        <f t="shared" si="228"/>
        <v>7.119910011248594</v>
      </c>
      <c r="I362" s="11">
        <f>IFERROR(F362/SQRT(F362^2+W362), "X")</f>
        <v>0.26457488505143828</v>
      </c>
      <c r="J362" s="39">
        <f>IFERROR(SQRT((1-I362^2)/W362), "X")</f>
        <v>2.9760954448980682E-2</v>
      </c>
      <c r="K362" s="39">
        <f t="shared" si="229"/>
        <v>33.601072899537002</v>
      </c>
      <c r="L362" s="39">
        <f t="shared" si="230"/>
        <v>0.23481393060245759</v>
      </c>
      <c r="M362" s="39">
        <f t="shared" si="231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17"/>
        <v>1050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1">
        <v>0</v>
      </c>
      <c r="AJ362" s="9">
        <v>0</v>
      </c>
      <c r="AK362" s="9">
        <v>0</v>
      </c>
      <c r="AL362" s="31">
        <v>1</v>
      </c>
      <c r="AM362" s="21">
        <v>2000</v>
      </c>
      <c r="AN362" s="23"/>
      <c r="AO362" s="39">
        <f>$AW$359*AO374+$AX$359*AO366</f>
        <v>8.9482000000000006E-2</v>
      </c>
      <c r="AP362" s="39">
        <f>$AW$359*AP374+$AX$359*AP366</f>
        <v>0.30738960000000004</v>
      </c>
      <c r="AQ362" s="39">
        <f>$AW$359*AQ374+$AX$359*AQ366</f>
        <v>0.40731719999999999</v>
      </c>
      <c r="AR362" s="59">
        <f>$AW$359*AR374+$AX$359*AR366</f>
        <v>0.19581120000000007</v>
      </c>
      <c r="AS362" s="39" t="s">
        <v>431</v>
      </c>
      <c r="AT362" s="59" t="s">
        <v>431</v>
      </c>
      <c r="AU362" s="57">
        <v>1</v>
      </c>
      <c r="AV362" s="18">
        <v>0</v>
      </c>
      <c r="AW362" s="53">
        <f t="shared" si="233"/>
        <v>0.57479999999999998</v>
      </c>
      <c r="AX362" s="54">
        <v>0.42520000000000002</v>
      </c>
      <c r="AY362">
        <v>8.5300000000000001E-2</v>
      </c>
      <c r="AZ362" s="54">
        <f t="shared" si="234"/>
        <v>0.91469999999999996</v>
      </c>
      <c r="BB362" s="18"/>
      <c r="BC362">
        <v>0</v>
      </c>
      <c r="BD362" s="18">
        <v>1</v>
      </c>
      <c r="BE362" s="18" t="s">
        <v>62</v>
      </c>
      <c r="BL362" s="18"/>
      <c r="BO362" s="18"/>
      <c r="BR362" s="25">
        <v>39.049999999999997</v>
      </c>
      <c r="BS362">
        <v>1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 s="18">
        <v>0</v>
      </c>
      <c r="CA362">
        <v>0</v>
      </c>
      <c r="CB362">
        <v>1</v>
      </c>
      <c r="CC362">
        <v>0</v>
      </c>
      <c r="CD362" s="18">
        <v>0</v>
      </c>
      <c r="CE362">
        <v>0</v>
      </c>
      <c r="CF362">
        <v>0</v>
      </c>
      <c r="CG362">
        <v>0</v>
      </c>
      <c r="CH362">
        <v>0</v>
      </c>
      <c r="CI362" s="18">
        <v>0</v>
      </c>
      <c r="CJ362">
        <v>0</v>
      </c>
      <c r="CK362">
        <v>0</v>
      </c>
      <c r="CL362">
        <v>1</v>
      </c>
      <c r="CM362">
        <v>1</v>
      </c>
      <c r="CN362">
        <v>0</v>
      </c>
      <c r="CO362">
        <v>0</v>
      </c>
      <c r="CP362">
        <v>1</v>
      </c>
      <c r="CQ362">
        <v>0</v>
      </c>
      <c r="CR362">
        <v>0</v>
      </c>
      <c r="CS362">
        <v>0</v>
      </c>
      <c r="CT362" s="18">
        <v>1</v>
      </c>
      <c r="CZ362" s="43" t="s">
        <v>397</v>
      </c>
    </row>
    <row r="363" spans="1:104" x14ac:dyDescent="0.25">
      <c r="A363">
        <v>362</v>
      </c>
      <c r="B363">
        <v>23</v>
      </c>
      <c r="C363" s="25" t="s">
        <v>575</v>
      </c>
      <c r="D363" s="12">
        <v>3</v>
      </c>
      <c r="E363" s="14">
        <f t="shared" si="232"/>
        <v>1.2987012987012987</v>
      </c>
      <c r="F363" s="7">
        <v>2.31</v>
      </c>
      <c r="G363" s="7">
        <f t="shared" si="227"/>
        <v>1.7012987012987013</v>
      </c>
      <c r="H363" s="16">
        <f t="shared" si="228"/>
        <v>4.2987012987012987</v>
      </c>
      <c r="I363" s="11">
        <f>IFERROR(F363/SQRT(F363^2+W363), "X")</f>
        <v>8.1198409743599181E-2</v>
      </c>
      <c r="J363" s="39">
        <f>IFERROR(SQRT((1-I363^2)/W363), "X")</f>
        <v>3.5150826728830811E-2</v>
      </c>
      <c r="K363" s="39">
        <f t="shared" si="229"/>
        <v>28.44883301648769</v>
      </c>
      <c r="L363" s="39">
        <f t="shared" si="230"/>
        <v>4.604758301476837E-2</v>
      </c>
      <c r="M363" s="39">
        <f t="shared" si="231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17"/>
        <v>804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1">
        <v>0</v>
      </c>
      <c r="AJ363" s="9">
        <v>0</v>
      </c>
      <c r="AK363" s="9">
        <v>0</v>
      </c>
      <c r="AL363" s="31">
        <v>1</v>
      </c>
      <c r="AM363" s="21">
        <v>1989</v>
      </c>
      <c r="AN363" s="23"/>
      <c r="AO363" s="39">
        <v>0.31900000000000001</v>
      </c>
      <c r="AP363" s="39">
        <v>0.33800000000000002</v>
      </c>
      <c r="AQ363" s="39">
        <v>0.24299999999999999</v>
      </c>
      <c r="AR363" s="59">
        <f>1-SUM(AO363:AQ363)</f>
        <v>9.9999999999999978E-2</v>
      </c>
      <c r="AS363" s="39" t="s">
        <v>431</v>
      </c>
      <c r="AT363" s="59" t="s">
        <v>431</v>
      </c>
      <c r="AU363" s="57">
        <v>1</v>
      </c>
      <c r="AV363" s="18">
        <v>0</v>
      </c>
      <c r="AW363">
        <v>0</v>
      </c>
      <c r="AX363" s="54">
        <v>1</v>
      </c>
      <c r="AY363">
        <v>8.5300000000000001E-2</v>
      </c>
      <c r="AZ363" s="54">
        <f t="shared" si="234"/>
        <v>0.91469999999999996</v>
      </c>
      <c r="BB363" s="18"/>
      <c r="BC363">
        <v>0</v>
      </c>
      <c r="BD363" s="18">
        <v>1</v>
      </c>
      <c r="BE363" s="18" t="s">
        <v>62</v>
      </c>
      <c r="BL363" s="18"/>
      <c r="BO363" s="18"/>
      <c r="BR363" s="25">
        <v>37.79</v>
      </c>
      <c r="BS363">
        <v>1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 s="18">
        <v>0</v>
      </c>
      <c r="CA363">
        <v>0</v>
      </c>
      <c r="CB363">
        <v>1</v>
      </c>
      <c r="CC363">
        <v>0</v>
      </c>
      <c r="CD363" s="18">
        <v>0</v>
      </c>
      <c r="CE363">
        <v>0</v>
      </c>
      <c r="CF363">
        <v>0</v>
      </c>
      <c r="CG363">
        <v>0</v>
      </c>
      <c r="CH363">
        <v>0</v>
      </c>
      <c r="CI363" s="18">
        <v>0</v>
      </c>
      <c r="CJ363">
        <v>0</v>
      </c>
      <c r="CK363">
        <v>0</v>
      </c>
      <c r="CL363">
        <v>1</v>
      </c>
      <c r="CM363">
        <v>1</v>
      </c>
      <c r="CN363">
        <v>0</v>
      </c>
      <c r="CO363">
        <v>0</v>
      </c>
      <c r="CP363">
        <v>1</v>
      </c>
      <c r="CQ363">
        <v>0</v>
      </c>
      <c r="CR363">
        <v>1</v>
      </c>
      <c r="CS363">
        <v>0</v>
      </c>
      <c r="CT363" s="18">
        <v>1</v>
      </c>
      <c r="CZ363" s="43" t="s">
        <v>397</v>
      </c>
    </row>
    <row r="364" spans="1:104" x14ac:dyDescent="0.25">
      <c r="A364">
        <v>363</v>
      </c>
      <c r="B364">
        <v>23</v>
      </c>
      <c r="C364" s="25" t="s">
        <v>575</v>
      </c>
      <c r="D364" s="12">
        <v>2.8</v>
      </c>
      <c r="E364" s="14">
        <f t="shared" si="232"/>
        <v>3.2558139534883721</v>
      </c>
      <c r="F364" s="7">
        <v>0.86</v>
      </c>
      <c r="G364" s="7">
        <f t="shared" si="227"/>
        <v>-0.45581395348837228</v>
      </c>
      <c r="H364" s="16">
        <f t="shared" si="228"/>
        <v>6.0558139534883715</v>
      </c>
      <c r="I364" s="11">
        <f>IFERROR(F364/SQRT(F364^2+W364), "X")</f>
        <v>2.3486928885310506E-2</v>
      </c>
      <c r="J364" s="39">
        <f>IFERROR(SQRT((1-I364^2)/W364), "X")</f>
        <v>2.7310382424779657E-2</v>
      </c>
      <c r="K364" s="39">
        <f t="shared" si="229"/>
        <v>36.616111208046114</v>
      </c>
      <c r="L364" s="39">
        <f t="shared" si="230"/>
        <v>-3.8234535394691509E-3</v>
      </c>
      <c r="M364" s="39">
        <f t="shared" si="231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17"/>
        <v>1340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1">
        <v>0</v>
      </c>
      <c r="AJ364" s="9">
        <v>0</v>
      </c>
      <c r="AK364" s="9">
        <v>0</v>
      </c>
      <c r="AL364" s="31">
        <v>1</v>
      </c>
      <c r="AM364" s="21">
        <v>1993</v>
      </c>
      <c r="AN364" s="23"/>
      <c r="AO364" s="39">
        <v>0.31900000000000001</v>
      </c>
      <c r="AP364" s="39">
        <v>0.33800000000000002</v>
      </c>
      <c r="AQ364" s="39">
        <v>0.24299999999999999</v>
      </c>
      <c r="AR364" s="59">
        <f t="shared" ref="AR364:AR374" si="235">1-SUM(AO364:AQ364)</f>
        <v>9.9999999999999978E-2</v>
      </c>
      <c r="AS364" s="39" t="s">
        <v>431</v>
      </c>
      <c r="AT364" s="59" t="s">
        <v>431</v>
      </c>
      <c r="AU364" s="57">
        <v>1</v>
      </c>
      <c r="AV364" s="18">
        <v>0</v>
      </c>
      <c r="AW364">
        <v>0</v>
      </c>
      <c r="AX364" s="54">
        <v>1</v>
      </c>
      <c r="AY364">
        <v>8.5300000000000001E-2</v>
      </c>
      <c r="AZ364" s="54">
        <f t="shared" si="234"/>
        <v>0.91469999999999996</v>
      </c>
      <c r="BB364" s="18"/>
      <c r="BC364">
        <v>0</v>
      </c>
      <c r="BD364" s="18">
        <v>1</v>
      </c>
      <c r="BE364" s="18" t="s">
        <v>62</v>
      </c>
      <c r="BL364" s="18"/>
      <c r="BO364" s="18"/>
      <c r="BR364" s="25">
        <v>39</v>
      </c>
      <c r="BS364">
        <v>1</v>
      </c>
      <c r="BT364">
        <v>0</v>
      </c>
      <c r="BU364">
        <v>0</v>
      </c>
      <c r="BV364">
        <v>0</v>
      </c>
      <c r="BW364">
        <v>0</v>
      </c>
      <c r="BX364">
        <v>1</v>
      </c>
      <c r="BY364">
        <v>0</v>
      </c>
      <c r="BZ364" s="18">
        <v>0</v>
      </c>
      <c r="CA364">
        <v>0</v>
      </c>
      <c r="CB364">
        <v>1</v>
      </c>
      <c r="CC364">
        <v>0</v>
      </c>
      <c r="CD364" s="18">
        <v>0</v>
      </c>
      <c r="CE364">
        <v>0</v>
      </c>
      <c r="CF364">
        <v>0</v>
      </c>
      <c r="CG364">
        <v>0</v>
      </c>
      <c r="CH364">
        <v>0</v>
      </c>
      <c r="CI364" s="18">
        <v>0</v>
      </c>
      <c r="CJ364">
        <v>0</v>
      </c>
      <c r="CK364">
        <v>0</v>
      </c>
      <c r="CL364">
        <v>1</v>
      </c>
      <c r="CM364">
        <v>1</v>
      </c>
      <c r="CN364">
        <v>0</v>
      </c>
      <c r="CO364">
        <v>0</v>
      </c>
      <c r="CP364">
        <v>1</v>
      </c>
      <c r="CQ364">
        <v>0</v>
      </c>
      <c r="CR364">
        <v>1</v>
      </c>
      <c r="CS364">
        <v>0</v>
      </c>
      <c r="CT364" s="18">
        <v>1</v>
      </c>
      <c r="CZ364" s="43" t="s">
        <v>397</v>
      </c>
    </row>
    <row r="365" spans="1:104" x14ac:dyDescent="0.25">
      <c r="A365">
        <v>364</v>
      </c>
      <c r="B365">
        <v>23</v>
      </c>
      <c r="C365" s="25" t="s">
        <v>575</v>
      </c>
      <c r="D365" s="12">
        <v>1.8</v>
      </c>
      <c r="E365" s="14">
        <f t="shared" si="232"/>
        <v>0.89552238805970164</v>
      </c>
      <c r="F365" s="7">
        <v>2.0099999999999998</v>
      </c>
      <c r="G365" s="7">
        <f t="shared" si="227"/>
        <v>0.90447761194029841</v>
      </c>
      <c r="H365" s="16">
        <f t="shared" si="228"/>
        <v>2.6955223880597017</v>
      </c>
      <c r="I365" s="11">
        <f>IFERROR(F365/SQRT(F365^2+W365), "X")</f>
        <v>7.9079937896204405E-2</v>
      </c>
      <c r="J365" s="39">
        <f>IFERROR(SQRT((1-I365^2)/W365), "X")</f>
        <v>3.9343252684678816E-2</v>
      </c>
      <c r="K365" s="39">
        <f t="shared" si="229"/>
        <v>25.417318898735168</v>
      </c>
      <c r="L365" s="39">
        <f t="shared" si="230"/>
        <v>3.9736685211525589E-2</v>
      </c>
      <c r="M365" s="39">
        <f t="shared" si="231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17"/>
        <v>642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1">
        <v>0</v>
      </c>
      <c r="AJ365" s="9">
        <v>0</v>
      </c>
      <c r="AK365" s="9">
        <v>0</v>
      </c>
      <c r="AL365" s="31">
        <v>1</v>
      </c>
      <c r="AM365" s="21">
        <v>1997</v>
      </c>
      <c r="AN365" s="23"/>
      <c r="AO365" s="39">
        <v>0.13900000000000001</v>
      </c>
      <c r="AP365" s="39">
        <v>0.33600000000000002</v>
      </c>
      <c r="AQ365" s="39">
        <v>0.36</v>
      </c>
      <c r="AR365" s="59">
        <f t="shared" si="235"/>
        <v>0.16500000000000004</v>
      </c>
      <c r="AS365" s="39" t="s">
        <v>431</v>
      </c>
      <c r="AT365" s="59" t="s">
        <v>431</v>
      </c>
      <c r="AU365" s="57">
        <v>1</v>
      </c>
      <c r="AV365" s="18">
        <v>0</v>
      </c>
      <c r="AW365">
        <v>0</v>
      </c>
      <c r="AX365" s="54">
        <v>1</v>
      </c>
      <c r="AY365">
        <v>8.5300000000000001E-2</v>
      </c>
      <c r="AZ365" s="54">
        <f t="shared" si="234"/>
        <v>0.91469999999999996</v>
      </c>
      <c r="BB365" s="18"/>
      <c r="BC365">
        <v>0</v>
      </c>
      <c r="BD365" s="18">
        <v>1</v>
      </c>
      <c r="BE365" s="18" t="s">
        <v>62</v>
      </c>
      <c r="BL365" s="18"/>
      <c r="BO365" s="18"/>
      <c r="BR365" s="25">
        <v>37.630000000000003</v>
      </c>
      <c r="BS365">
        <v>1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 s="18">
        <v>0</v>
      </c>
      <c r="CA365">
        <v>0</v>
      </c>
      <c r="CB365">
        <v>1</v>
      </c>
      <c r="CC365">
        <v>0</v>
      </c>
      <c r="CD365" s="18">
        <v>0</v>
      </c>
      <c r="CE365">
        <v>0</v>
      </c>
      <c r="CF365">
        <v>0</v>
      </c>
      <c r="CG365">
        <v>0</v>
      </c>
      <c r="CH365">
        <v>0</v>
      </c>
      <c r="CI365" s="18">
        <v>0</v>
      </c>
      <c r="CJ365">
        <v>0</v>
      </c>
      <c r="CK365">
        <v>0</v>
      </c>
      <c r="CL365">
        <v>1</v>
      </c>
      <c r="CM365">
        <v>1</v>
      </c>
      <c r="CN365">
        <v>0</v>
      </c>
      <c r="CO365">
        <v>0</v>
      </c>
      <c r="CP365">
        <v>1</v>
      </c>
      <c r="CQ365">
        <v>0</v>
      </c>
      <c r="CR365">
        <v>1</v>
      </c>
      <c r="CS365">
        <v>0</v>
      </c>
      <c r="CT365" s="18">
        <v>1</v>
      </c>
      <c r="CZ365" s="43" t="s">
        <v>397</v>
      </c>
    </row>
    <row r="366" spans="1:104" x14ac:dyDescent="0.25">
      <c r="A366">
        <v>365</v>
      </c>
      <c r="B366">
        <v>23</v>
      </c>
      <c r="C366" s="25" t="s">
        <v>575</v>
      </c>
      <c r="D366" s="12">
        <v>-0.3</v>
      </c>
      <c r="E366" s="14">
        <f t="shared" si="232"/>
        <v>2.9999999999999996</v>
      </c>
      <c r="F366" s="7">
        <v>-0.1</v>
      </c>
      <c r="G366" s="7">
        <f t="shared" si="227"/>
        <v>-3.2999999999999994</v>
      </c>
      <c r="H366" s="16">
        <f t="shared" si="228"/>
        <v>2.6999999999999997</v>
      </c>
      <c r="I366" s="11">
        <f>IFERROR(F366/SQRT(F366^2+W366), "X")</f>
        <v>-3.2124462549688771E-3</v>
      </c>
      <c r="J366" s="39">
        <f>IFERROR(SQRT((1-I366^2)/W366), "X")</f>
        <v>3.2124462549688766E-2</v>
      </c>
      <c r="K366" s="39">
        <f t="shared" si="229"/>
        <v>31.128925455273908</v>
      </c>
      <c r="L366" s="39">
        <f t="shared" si="230"/>
        <v>-3.5336908804657646E-2</v>
      </c>
      <c r="M366" s="39">
        <f t="shared" si="231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17"/>
        <v>969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1">
        <v>0</v>
      </c>
      <c r="AJ366" s="9">
        <v>0</v>
      </c>
      <c r="AK366" s="9">
        <v>0</v>
      </c>
      <c r="AL366" s="31">
        <v>1</v>
      </c>
      <c r="AM366" s="21">
        <v>2000</v>
      </c>
      <c r="AN366" s="23"/>
      <c r="AO366" s="39">
        <v>0.13900000000000001</v>
      </c>
      <c r="AP366" s="39">
        <v>0.33600000000000002</v>
      </c>
      <c r="AQ366" s="39">
        <v>0.36</v>
      </c>
      <c r="AR366" s="59">
        <f t="shared" si="235"/>
        <v>0.16500000000000004</v>
      </c>
      <c r="AS366" s="39" t="s">
        <v>431</v>
      </c>
      <c r="AT366" s="59" t="s">
        <v>431</v>
      </c>
      <c r="AU366" s="57">
        <v>1</v>
      </c>
      <c r="AV366" s="18">
        <v>0</v>
      </c>
      <c r="AW366">
        <v>0</v>
      </c>
      <c r="AX366" s="54">
        <v>1</v>
      </c>
      <c r="AY366">
        <v>8.5300000000000001E-2</v>
      </c>
      <c r="AZ366" s="54">
        <f t="shared" si="234"/>
        <v>0.91469999999999996</v>
      </c>
      <c r="BB366" s="18"/>
      <c r="BC366">
        <v>0</v>
      </c>
      <c r="BD366" s="18">
        <v>1</v>
      </c>
      <c r="BE366" s="18" t="s">
        <v>62</v>
      </c>
      <c r="BL366" s="18"/>
      <c r="BO366" s="18"/>
      <c r="BR366" s="25">
        <v>39.049999999999997</v>
      </c>
      <c r="BS366">
        <v>1</v>
      </c>
      <c r="BT366">
        <v>0</v>
      </c>
      <c r="BU366">
        <v>0</v>
      </c>
      <c r="BV366">
        <v>0</v>
      </c>
      <c r="BW366">
        <v>0</v>
      </c>
      <c r="BX366">
        <v>1</v>
      </c>
      <c r="BY366">
        <v>0</v>
      </c>
      <c r="BZ366" s="18">
        <v>0</v>
      </c>
      <c r="CA366">
        <v>0</v>
      </c>
      <c r="CB366">
        <v>1</v>
      </c>
      <c r="CC366">
        <v>0</v>
      </c>
      <c r="CD366" s="18">
        <v>0</v>
      </c>
      <c r="CE366">
        <v>0</v>
      </c>
      <c r="CF366">
        <v>0</v>
      </c>
      <c r="CG366">
        <v>0</v>
      </c>
      <c r="CH366">
        <v>0</v>
      </c>
      <c r="CI366" s="18">
        <v>0</v>
      </c>
      <c r="CJ366">
        <v>0</v>
      </c>
      <c r="CK366">
        <v>0</v>
      </c>
      <c r="CL366">
        <v>1</v>
      </c>
      <c r="CM366">
        <v>1</v>
      </c>
      <c r="CN366">
        <v>0</v>
      </c>
      <c r="CO366">
        <v>0</v>
      </c>
      <c r="CP366">
        <v>1</v>
      </c>
      <c r="CQ366">
        <v>0</v>
      </c>
      <c r="CR366">
        <v>1</v>
      </c>
      <c r="CS366">
        <v>0</v>
      </c>
      <c r="CT366" s="18">
        <v>1</v>
      </c>
      <c r="CZ366" s="43" t="s">
        <v>397</v>
      </c>
    </row>
    <row r="367" spans="1:104" x14ac:dyDescent="0.25">
      <c r="A367">
        <v>366</v>
      </c>
      <c r="B367">
        <v>23</v>
      </c>
      <c r="C367" s="25" t="s">
        <v>575</v>
      </c>
      <c r="D367" s="12">
        <v>4.5999999999999996</v>
      </c>
      <c r="E367" s="14">
        <f t="shared" si="232"/>
        <v>1.0772833723653397</v>
      </c>
      <c r="F367" s="7">
        <v>4.2699999999999996</v>
      </c>
      <c r="G367" s="7">
        <f t="shared" si="227"/>
        <v>3.5227166276346598</v>
      </c>
      <c r="H367" s="16">
        <f t="shared" si="228"/>
        <v>5.6772833723653395</v>
      </c>
      <c r="I367" s="11">
        <f>IFERROR(F367/SQRT(F367^2+W367), "X")</f>
        <v>0.18613964303252781</v>
      </c>
      <c r="J367" s="39">
        <f>IFERROR(SQRT((1-I367^2)/W367), "X")</f>
        <v>4.3592422255861317E-2</v>
      </c>
      <c r="K367" s="39">
        <f t="shared" si="229"/>
        <v>22.939766781726444</v>
      </c>
      <c r="L367" s="39">
        <f t="shared" si="230"/>
        <v>0.14254722077666648</v>
      </c>
      <c r="M367" s="39">
        <f t="shared" si="231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17"/>
        <v>508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1">
        <v>0</v>
      </c>
      <c r="AJ367" s="9">
        <v>0</v>
      </c>
      <c r="AK367" s="9">
        <v>0</v>
      </c>
      <c r="AL367" s="31">
        <v>1</v>
      </c>
      <c r="AM367" s="21">
        <v>1989</v>
      </c>
      <c r="AN367" s="23"/>
      <c r="AO367" s="39">
        <v>0.31900000000000001</v>
      </c>
      <c r="AP367" s="39">
        <v>0.33800000000000002</v>
      </c>
      <c r="AQ367" s="39">
        <v>0.24299999999999999</v>
      </c>
      <c r="AR367" s="59">
        <f t="shared" si="235"/>
        <v>9.9999999999999978E-2</v>
      </c>
      <c r="AS367" s="39" t="s">
        <v>431</v>
      </c>
      <c r="AT367" s="59" t="s">
        <v>431</v>
      </c>
      <c r="AU367" s="57">
        <v>1</v>
      </c>
      <c r="AV367" s="18">
        <v>0</v>
      </c>
      <c r="AW367">
        <v>0</v>
      </c>
      <c r="AX367" s="54">
        <v>1</v>
      </c>
      <c r="AY367">
        <v>8.5300000000000001E-2</v>
      </c>
      <c r="AZ367" s="54">
        <f t="shared" si="234"/>
        <v>0.91469999999999996</v>
      </c>
      <c r="BB367" s="18"/>
      <c r="BC367">
        <v>0</v>
      </c>
      <c r="BD367" s="18">
        <v>1</v>
      </c>
      <c r="BE367" s="18" t="s">
        <v>62</v>
      </c>
      <c r="BL367" s="18"/>
      <c r="BO367" s="18"/>
      <c r="BR367" s="25">
        <v>37.79</v>
      </c>
      <c r="BS367">
        <v>1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 s="18">
        <v>0</v>
      </c>
      <c r="CA367">
        <v>0</v>
      </c>
      <c r="CB367">
        <v>1</v>
      </c>
      <c r="CC367">
        <v>0</v>
      </c>
      <c r="CD367" s="18">
        <v>0</v>
      </c>
      <c r="CE367">
        <v>0</v>
      </c>
      <c r="CF367">
        <v>0</v>
      </c>
      <c r="CG367">
        <v>0</v>
      </c>
      <c r="CH367">
        <v>0</v>
      </c>
      <c r="CI367" s="18">
        <v>0</v>
      </c>
      <c r="CJ367">
        <v>0</v>
      </c>
      <c r="CK367">
        <v>0</v>
      </c>
      <c r="CL367">
        <v>1</v>
      </c>
      <c r="CM367">
        <v>1</v>
      </c>
      <c r="CN367">
        <v>0</v>
      </c>
      <c r="CO367">
        <v>0</v>
      </c>
      <c r="CP367">
        <v>1</v>
      </c>
      <c r="CQ367">
        <v>0</v>
      </c>
      <c r="CR367">
        <v>1</v>
      </c>
      <c r="CS367">
        <v>0</v>
      </c>
      <c r="CT367" s="18">
        <v>1</v>
      </c>
      <c r="CZ367" s="43" t="s">
        <v>397</v>
      </c>
    </row>
    <row r="368" spans="1:104" x14ac:dyDescent="0.25">
      <c r="A368">
        <v>367</v>
      </c>
      <c r="B368">
        <v>23</v>
      </c>
      <c r="C368" s="25" t="s">
        <v>575</v>
      </c>
      <c r="D368" s="12">
        <v>3.9</v>
      </c>
      <c r="E368" s="14">
        <f t="shared" si="232"/>
        <v>1.7647058823529411</v>
      </c>
      <c r="F368" s="7">
        <v>2.21</v>
      </c>
      <c r="G368" s="7">
        <f t="shared" si="227"/>
        <v>2.1352941176470588</v>
      </c>
      <c r="H368" s="16">
        <f t="shared" si="228"/>
        <v>5.6647058823529406</v>
      </c>
      <c r="I368" s="11">
        <f>IFERROR(F368/SQRT(F368^2+W368), "X")</f>
        <v>7.2434333358581224E-2</v>
      </c>
      <c r="J368" s="39">
        <f>IFERROR(SQRT((1-I368^2)/W368), "X")</f>
        <v>3.2775716451846716E-2</v>
      </c>
      <c r="K368" s="39">
        <f t="shared" si="229"/>
        <v>30.510393311132514</v>
      </c>
      <c r="L368" s="39">
        <f t="shared" si="230"/>
        <v>3.9658616906734508E-2</v>
      </c>
      <c r="M368" s="39">
        <f t="shared" si="231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17"/>
        <v>926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1">
        <v>0</v>
      </c>
      <c r="AJ368" s="9">
        <v>0</v>
      </c>
      <c r="AK368" s="9">
        <v>0</v>
      </c>
      <c r="AL368" s="31">
        <v>1</v>
      </c>
      <c r="AM368" s="21">
        <v>1993</v>
      </c>
      <c r="AN368" s="23"/>
      <c r="AO368" s="39">
        <v>0.31900000000000001</v>
      </c>
      <c r="AP368" s="39">
        <v>0.33800000000000002</v>
      </c>
      <c r="AQ368" s="39">
        <v>0.24299999999999999</v>
      </c>
      <c r="AR368" s="59">
        <f t="shared" si="235"/>
        <v>9.9999999999999978E-2</v>
      </c>
      <c r="AS368" s="39" t="s">
        <v>431</v>
      </c>
      <c r="AT368" s="59" t="s">
        <v>431</v>
      </c>
      <c r="AU368" s="57">
        <v>1</v>
      </c>
      <c r="AV368" s="18">
        <v>0</v>
      </c>
      <c r="AW368">
        <v>0</v>
      </c>
      <c r="AX368" s="54">
        <v>1</v>
      </c>
      <c r="AY368">
        <v>8.5300000000000001E-2</v>
      </c>
      <c r="AZ368" s="54">
        <f t="shared" si="234"/>
        <v>0.91469999999999996</v>
      </c>
      <c r="BB368" s="18"/>
      <c r="BC368">
        <v>0</v>
      </c>
      <c r="BD368" s="18">
        <v>1</v>
      </c>
      <c r="BE368" s="18" t="s">
        <v>62</v>
      </c>
      <c r="BL368" s="18"/>
      <c r="BO368" s="18"/>
      <c r="BR368" s="25">
        <v>39</v>
      </c>
      <c r="BS368">
        <v>1</v>
      </c>
      <c r="BT368">
        <v>0</v>
      </c>
      <c r="BU368">
        <v>0</v>
      </c>
      <c r="BV368">
        <v>0</v>
      </c>
      <c r="BW368">
        <v>0</v>
      </c>
      <c r="BX368">
        <v>1</v>
      </c>
      <c r="BY368">
        <v>0</v>
      </c>
      <c r="BZ368" s="18">
        <v>0</v>
      </c>
      <c r="CA368">
        <v>0</v>
      </c>
      <c r="CB368">
        <v>1</v>
      </c>
      <c r="CC368">
        <v>0</v>
      </c>
      <c r="CD368" s="18">
        <v>0</v>
      </c>
      <c r="CE368">
        <v>0</v>
      </c>
      <c r="CF368">
        <v>0</v>
      </c>
      <c r="CG368">
        <v>0</v>
      </c>
      <c r="CH368">
        <v>0</v>
      </c>
      <c r="CI368" s="18">
        <v>0</v>
      </c>
      <c r="CJ368">
        <v>0</v>
      </c>
      <c r="CK368">
        <v>0</v>
      </c>
      <c r="CL368">
        <v>1</v>
      </c>
      <c r="CM368">
        <v>1</v>
      </c>
      <c r="CN368">
        <v>0</v>
      </c>
      <c r="CO368">
        <v>0</v>
      </c>
      <c r="CP368">
        <v>1</v>
      </c>
      <c r="CQ368">
        <v>0</v>
      </c>
      <c r="CR368">
        <v>1</v>
      </c>
      <c r="CS368">
        <v>0</v>
      </c>
      <c r="CT368" s="18">
        <v>1</v>
      </c>
      <c r="CZ368" s="43" t="s">
        <v>397</v>
      </c>
    </row>
    <row r="369" spans="1:104" x14ac:dyDescent="0.25">
      <c r="A369">
        <v>368</v>
      </c>
      <c r="B369">
        <v>23</v>
      </c>
      <c r="C369" s="25" t="s">
        <v>575</v>
      </c>
      <c r="D369" s="12">
        <v>5.0999999999999996</v>
      </c>
      <c r="E369" s="14">
        <f t="shared" si="232"/>
        <v>1.2718204488778055</v>
      </c>
      <c r="F369" s="7">
        <v>4.01</v>
      </c>
      <c r="G369" s="7">
        <f t="shared" si="227"/>
        <v>3.8281795511221941</v>
      </c>
      <c r="H369" s="16">
        <f t="shared" si="228"/>
        <v>6.3718204488778056</v>
      </c>
      <c r="I369" s="11">
        <f>IFERROR(F369/SQRT(F369^2+W369), "X")</f>
        <v>0.1865459135354694</v>
      </c>
      <c r="J369" s="39">
        <f>IFERROR(SQRT((1-I369^2)/W369), "X")</f>
        <v>4.6520177939019809E-2</v>
      </c>
      <c r="K369" s="39">
        <f t="shared" si="229"/>
        <v>21.496048474080069</v>
      </c>
      <c r="L369" s="39">
        <f t="shared" si="230"/>
        <v>0.1400257355964496</v>
      </c>
      <c r="M369" s="39">
        <f t="shared" si="231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17"/>
        <v>446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1">
        <v>0</v>
      </c>
      <c r="AJ369" s="9">
        <v>0</v>
      </c>
      <c r="AK369" s="9">
        <v>0</v>
      </c>
      <c r="AL369" s="31">
        <v>1</v>
      </c>
      <c r="AM369" s="21">
        <v>1997</v>
      </c>
      <c r="AN369" s="23"/>
      <c r="AO369" s="39">
        <v>0.13900000000000001</v>
      </c>
      <c r="AP369" s="39">
        <v>0.33600000000000002</v>
      </c>
      <c r="AQ369" s="39">
        <v>0.36</v>
      </c>
      <c r="AR369" s="59">
        <f t="shared" si="235"/>
        <v>0.16500000000000004</v>
      </c>
      <c r="AS369" s="39" t="s">
        <v>431</v>
      </c>
      <c r="AT369" s="59" t="s">
        <v>431</v>
      </c>
      <c r="AU369" s="57">
        <v>1</v>
      </c>
      <c r="AV369" s="18">
        <v>0</v>
      </c>
      <c r="AW369">
        <v>0</v>
      </c>
      <c r="AX369" s="54">
        <v>1</v>
      </c>
      <c r="AY369">
        <v>8.5300000000000001E-2</v>
      </c>
      <c r="AZ369" s="54">
        <f t="shared" si="234"/>
        <v>0.91469999999999996</v>
      </c>
      <c r="BB369" s="18"/>
      <c r="BC369">
        <v>0</v>
      </c>
      <c r="BD369" s="18">
        <v>1</v>
      </c>
      <c r="BE369" s="18" t="s">
        <v>62</v>
      </c>
      <c r="BL369" s="18"/>
      <c r="BO369" s="18"/>
      <c r="BR369" s="25">
        <v>37.630000000000003</v>
      </c>
      <c r="BS369">
        <v>1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 s="18">
        <v>0</v>
      </c>
      <c r="CA369">
        <v>0</v>
      </c>
      <c r="CB369">
        <v>1</v>
      </c>
      <c r="CC369">
        <v>0</v>
      </c>
      <c r="CD369" s="18">
        <v>0</v>
      </c>
      <c r="CE369">
        <v>0</v>
      </c>
      <c r="CF369">
        <v>0</v>
      </c>
      <c r="CG369">
        <v>0</v>
      </c>
      <c r="CH369">
        <v>0</v>
      </c>
      <c r="CI369" s="18">
        <v>0</v>
      </c>
      <c r="CJ369">
        <v>0</v>
      </c>
      <c r="CK369">
        <v>0</v>
      </c>
      <c r="CL369">
        <v>1</v>
      </c>
      <c r="CM369">
        <v>1</v>
      </c>
      <c r="CN369">
        <v>0</v>
      </c>
      <c r="CO369">
        <v>0</v>
      </c>
      <c r="CP369">
        <v>1</v>
      </c>
      <c r="CQ369">
        <v>0</v>
      </c>
      <c r="CR369">
        <v>1</v>
      </c>
      <c r="CS369">
        <v>0</v>
      </c>
      <c r="CT369" s="18">
        <v>1</v>
      </c>
      <c r="CZ369" s="43" t="s">
        <v>397</v>
      </c>
    </row>
    <row r="370" spans="1:104" x14ac:dyDescent="0.25">
      <c r="A370">
        <v>369</v>
      </c>
      <c r="B370">
        <v>23</v>
      </c>
      <c r="C370" s="25" t="s">
        <v>575</v>
      </c>
      <c r="D370" s="12">
        <v>5.5</v>
      </c>
      <c r="E370" s="14">
        <f t="shared" si="232"/>
        <v>2.4336283185840708</v>
      </c>
      <c r="F370" s="7">
        <v>2.2599999999999998</v>
      </c>
      <c r="G370" s="7">
        <f t="shared" si="227"/>
        <v>3.0663716814159292</v>
      </c>
      <c r="H370" s="16">
        <f t="shared" si="228"/>
        <v>7.9336283185840708</v>
      </c>
      <c r="I370" s="11">
        <f>IFERROR(F370/SQRT(F370^2+W370), "X")</f>
        <v>8.1704726615308823E-2</v>
      </c>
      <c r="J370" s="39">
        <f>IFERROR(SQRT((1-I370^2)/W370), "X")</f>
        <v>3.6152533900579126E-2</v>
      </c>
      <c r="K370" s="39">
        <f t="shared" si="229"/>
        <v>27.66057844659074</v>
      </c>
      <c r="L370" s="39">
        <f t="shared" si="230"/>
        <v>4.5552192714729697E-2</v>
      </c>
      <c r="M370" s="39">
        <f t="shared" si="231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17"/>
        <v>760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1">
        <v>0</v>
      </c>
      <c r="AJ370" s="9">
        <v>0</v>
      </c>
      <c r="AK370" s="9">
        <v>0</v>
      </c>
      <c r="AL370" s="31">
        <v>1</v>
      </c>
      <c r="AM370" s="21">
        <v>2000</v>
      </c>
      <c r="AN370" s="23"/>
      <c r="AO370" s="39">
        <v>0.13900000000000001</v>
      </c>
      <c r="AP370" s="39">
        <v>0.33600000000000002</v>
      </c>
      <c r="AQ370" s="39">
        <v>0.36</v>
      </c>
      <c r="AR370" s="59">
        <f t="shared" si="235"/>
        <v>0.16500000000000004</v>
      </c>
      <c r="AS370" s="39" t="s">
        <v>431</v>
      </c>
      <c r="AT370" s="59" t="s">
        <v>431</v>
      </c>
      <c r="AU370" s="57">
        <v>1</v>
      </c>
      <c r="AV370" s="18">
        <v>0</v>
      </c>
      <c r="AW370">
        <v>0</v>
      </c>
      <c r="AX370" s="54">
        <v>1</v>
      </c>
      <c r="AY370">
        <v>8.5300000000000001E-2</v>
      </c>
      <c r="AZ370" s="54">
        <f t="shared" si="234"/>
        <v>0.91469999999999996</v>
      </c>
      <c r="BB370" s="18"/>
      <c r="BC370">
        <v>0</v>
      </c>
      <c r="BD370" s="18">
        <v>1</v>
      </c>
      <c r="BE370" s="18" t="s">
        <v>62</v>
      </c>
      <c r="BL370" s="18"/>
      <c r="BO370" s="18"/>
      <c r="BR370" s="25">
        <v>39.049999999999997</v>
      </c>
      <c r="BS370">
        <v>1</v>
      </c>
      <c r="BT370">
        <v>0</v>
      </c>
      <c r="BU370">
        <v>0</v>
      </c>
      <c r="BV370">
        <v>0</v>
      </c>
      <c r="BW370">
        <v>0</v>
      </c>
      <c r="BX370">
        <v>1</v>
      </c>
      <c r="BY370">
        <v>0</v>
      </c>
      <c r="BZ370" s="18">
        <v>0</v>
      </c>
      <c r="CA370">
        <v>0</v>
      </c>
      <c r="CB370">
        <v>1</v>
      </c>
      <c r="CC370">
        <v>0</v>
      </c>
      <c r="CD370" s="18">
        <v>0</v>
      </c>
      <c r="CE370">
        <v>0</v>
      </c>
      <c r="CF370">
        <v>0</v>
      </c>
      <c r="CG370">
        <v>0</v>
      </c>
      <c r="CH370">
        <v>0</v>
      </c>
      <c r="CI370" s="18">
        <v>0</v>
      </c>
      <c r="CJ370">
        <v>0</v>
      </c>
      <c r="CK370">
        <v>0</v>
      </c>
      <c r="CL370">
        <v>1</v>
      </c>
      <c r="CM370">
        <v>1</v>
      </c>
      <c r="CN370">
        <v>0</v>
      </c>
      <c r="CO370">
        <v>0</v>
      </c>
      <c r="CP370">
        <v>1</v>
      </c>
      <c r="CQ370">
        <v>0</v>
      </c>
      <c r="CR370">
        <v>1</v>
      </c>
      <c r="CS370">
        <v>0</v>
      </c>
      <c r="CT370" s="18">
        <v>1</v>
      </c>
      <c r="CZ370" s="43" t="s">
        <v>397</v>
      </c>
    </row>
    <row r="371" spans="1:104" x14ac:dyDescent="0.25">
      <c r="A371">
        <v>370</v>
      </c>
      <c r="B371">
        <v>23</v>
      </c>
      <c r="C371" s="25" t="s">
        <v>575</v>
      </c>
      <c r="D371" s="12">
        <v>2.4</v>
      </c>
      <c r="E371" s="14">
        <f t="shared" si="232"/>
        <v>1.1162790697674418</v>
      </c>
      <c r="F371" s="7">
        <v>2.15</v>
      </c>
      <c r="G371" s="7">
        <f t="shared" si="227"/>
        <v>1.2837209302325581</v>
      </c>
      <c r="H371" s="16">
        <f t="shared" si="228"/>
        <v>3.5162790697674415</v>
      </c>
      <c r="I371" s="11">
        <f>IFERROR(F371/SQRT(F371^2+W371), "X")</f>
        <v>6.7397705177461117E-2</v>
      </c>
      <c r="J371" s="39">
        <f>IFERROR(SQRT((1-I371^2)/W371), "X")</f>
        <v>3.1347769849981923E-2</v>
      </c>
      <c r="K371" s="39">
        <f t="shared" si="229"/>
        <v>31.900195924163221</v>
      </c>
      <c r="L371" s="39">
        <f t="shared" si="230"/>
        <v>3.6049935327479195E-2</v>
      </c>
      <c r="M371" s="39">
        <f t="shared" si="231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17"/>
        <v>1013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1">
        <v>0</v>
      </c>
      <c r="AJ371" s="9">
        <v>0</v>
      </c>
      <c r="AK371" s="9">
        <v>0</v>
      </c>
      <c r="AL371" s="31">
        <v>1</v>
      </c>
      <c r="AM371" s="21">
        <v>1989</v>
      </c>
      <c r="AN371" s="23"/>
      <c r="AO371" s="39">
        <v>0.13</v>
      </c>
      <c r="AP371" s="39">
        <v>0.35299999999999998</v>
      </c>
      <c r="AQ371" s="39">
        <v>0.36</v>
      </c>
      <c r="AR371" s="59">
        <f t="shared" si="235"/>
        <v>0.15700000000000003</v>
      </c>
      <c r="AS371" s="39" t="s">
        <v>431</v>
      </c>
      <c r="AT371" s="59" t="s">
        <v>431</v>
      </c>
      <c r="AU371" s="57">
        <v>1</v>
      </c>
      <c r="AV371" s="18">
        <v>0</v>
      </c>
      <c r="AW371">
        <v>1</v>
      </c>
      <c r="AX371" s="54">
        <v>0</v>
      </c>
      <c r="AY371">
        <v>8.5300000000000001E-2</v>
      </c>
      <c r="AZ371" s="54">
        <f t="shared" si="234"/>
        <v>0.91469999999999996</v>
      </c>
      <c r="BB371" s="18"/>
      <c r="BC371">
        <v>0</v>
      </c>
      <c r="BD371" s="18">
        <v>1</v>
      </c>
      <c r="BE371" s="18" t="s">
        <v>62</v>
      </c>
      <c r="BL371" s="18"/>
      <c r="BO371" s="18"/>
      <c r="BR371" s="25">
        <v>37.79</v>
      </c>
      <c r="BS371">
        <v>1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 s="18">
        <v>0</v>
      </c>
      <c r="CA371">
        <v>0</v>
      </c>
      <c r="CB371">
        <v>1</v>
      </c>
      <c r="CC371">
        <v>0</v>
      </c>
      <c r="CD371" s="18">
        <v>0</v>
      </c>
      <c r="CE371">
        <v>0</v>
      </c>
      <c r="CF371">
        <v>0</v>
      </c>
      <c r="CG371">
        <v>0</v>
      </c>
      <c r="CH371">
        <v>0</v>
      </c>
      <c r="CI371" s="18">
        <v>0</v>
      </c>
      <c r="CJ371">
        <v>0</v>
      </c>
      <c r="CK371">
        <v>0</v>
      </c>
      <c r="CL371">
        <v>1</v>
      </c>
      <c r="CM371">
        <v>1</v>
      </c>
      <c r="CN371">
        <v>0</v>
      </c>
      <c r="CO371">
        <v>0</v>
      </c>
      <c r="CP371">
        <v>1</v>
      </c>
      <c r="CQ371">
        <v>0</v>
      </c>
      <c r="CR371">
        <v>1</v>
      </c>
      <c r="CS371">
        <v>0</v>
      </c>
      <c r="CT371" s="18">
        <v>1</v>
      </c>
      <c r="CZ371" s="43" t="s">
        <v>397</v>
      </c>
    </row>
    <row r="372" spans="1:104" x14ac:dyDescent="0.25">
      <c r="A372">
        <v>371</v>
      </c>
      <c r="B372">
        <v>23</v>
      </c>
      <c r="C372" s="25" t="s">
        <v>575</v>
      </c>
      <c r="D372" s="12">
        <v>-1.6</v>
      </c>
      <c r="E372" s="14">
        <f t="shared" si="232"/>
        <v>1.8181818181818183</v>
      </c>
      <c r="F372" s="7">
        <v>-0.88</v>
      </c>
      <c r="G372" s="7">
        <f t="shared" si="227"/>
        <v>-3.4181818181818184</v>
      </c>
      <c r="H372" s="16">
        <f t="shared" si="228"/>
        <v>0.21818181818181825</v>
      </c>
      <c r="I372" s="11">
        <f>IFERROR(F372/SQRT(F372^2+W372), "X")</f>
        <v>-2.3846798901517526E-2</v>
      </c>
      <c r="J372" s="39">
        <f>IFERROR(SQRT((1-I372^2)/W372), "X")</f>
        <v>2.7098635115360828E-2</v>
      </c>
      <c r="K372" s="39">
        <f t="shared" si="229"/>
        <v>36.902227575039426</v>
      </c>
      <c r="L372" s="39">
        <f t="shared" si="230"/>
        <v>-5.0945434016878358E-2</v>
      </c>
      <c r="M372" s="39">
        <f t="shared" si="231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17"/>
        <v>1361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1">
        <v>0</v>
      </c>
      <c r="AJ372" s="9">
        <v>0</v>
      </c>
      <c r="AK372" s="9">
        <v>0</v>
      </c>
      <c r="AL372" s="31">
        <v>1</v>
      </c>
      <c r="AM372" s="21">
        <v>1993</v>
      </c>
      <c r="AN372" s="23"/>
      <c r="AO372" s="39">
        <v>0.13</v>
      </c>
      <c r="AP372" s="39">
        <v>0.35299999999999998</v>
      </c>
      <c r="AQ372" s="39">
        <v>0.36</v>
      </c>
      <c r="AR372" s="59">
        <f t="shared" si="235"/>
        <v>0.15700000000000003</v>
      </c>
      <c r="AS372" s="39" t="s">
        <v>431</v>
      </c>
      <c r="AT372" s="59" t="s">
        <v>431</v>
      </c>
      <c r="AU372" s="57">
        <v>1</v>
      </c>
      <c r="AV372" s="18">
        <v>0</v>
      </c>
      <c r="AW372">
        <v>1</v>
      </c>
      <c r="AX372" s="54">
        <v>0</v>
      </c>
      <c r="AY372">
        <v>8.5300000000000001E-2</v>
      </c>
      <c r="AZ372" s="54">
        <f t="shared" si="234"/>
        <v>0.91469999999999996</v>
      </c>
      <c r="BB372" s="18"/>
      <c r="BC372">
        <v>0</v>
      </c>
      <c r="BD372" s="18">
        <v>1</v>
      </c>
      <c r="BE372" s="18" t="s">
        <v>62</v>
      </c>
      <c r="BL372" s="18"/>
      <c r="BO372" s="18"/>
      <c r="BR372" s="25">
        <v>39</v>
      </c>
      <c r="BS372">
        <v>1</v>
      </c>
      <c r="BT372">
        <v>0</v>
      </c>
      <c r="BU372">
        <v>0</v>
      </c>
      <c r="BV372">
        <v>0</v>
      </c>
      <c r="BW372">
        <v>0</v>
      </c>
      <c r="BX372">
        <v>1</v>
      </c>
      <c r="BY372">
        <v>0</v>
      </c>
      <c r="BZ372" s="18">
        <v>0</v>
      </c>
      <c r="CA372">
        <v>0</v>
      </c>
      <c r="CB372">
        <v>1</v>
      </c>
      <c r="CC372">
        <v>0</v>
      </c>
      <c r="CD372" s="18">
        <v>0</v>
      </c>
      <c r="CE372">
        <v>0</v>
      </c>
      <c r="CF372">
        <v>0</v>
      </c>
      <c r="CG372">
        <v>0</v>
      </c>
      <c r="CH372">
        <v>0</v>
      </c>
      <c r="CI372" s="18">
        <v>0</v>
      </c>
      <c r="CJ372">
        <v>0</v>
      </c>
      <c r="CK372">
        <v>0</v>
      </c>
      <c r="CL372">
        <v>1</v>
      </c>
      <c r="CM372">
        <v>1</v>
      </c>
      <c r="CN372">
        <v>0</v>
      </c>
      <c r="CO372">
        <v>0</v>
      </c>
      <c r="CP372">
        <v>1</v>
      </c>
      <c r="CQ372">
        <v>0</v>
      </c>
      <c r="CR372">
        <v>1</v>
      </c>
      <c r="CS372">
        <v>0</v>
      </c>
      <c r="CT372" s="18">
        <v>1</v>
      </c>
      <c r="CZ372" s="43" t="s">
        <v>397</v>
      </c>
    </row>
    <row r="373" spans="1:104" x14ac:dyDescent="0.25">
      <c r="A373">
        <v>372</v>
      </c>
      <c r="B373">
        <v>23</v>
      </c>
      <c r="C373" s="25" t="s">
        <v>575</v>
      </c>
      <c r="D373" s="12">
        <v>0.7</v>
      </c>
      <c r="E373" s="14">
        <f t="shared" si="232"/>
        <v>1.044776119402985</v>
      </c>
      <c r="F373" s="7">
        <v>0.67</v>
      </c>
      <c r="G373" s="7">
        <f t="shared" si="227"/>
        <v>-0.34477611940298503</v>
      </c>
      <c r="H373" s="16">
        <f t="shared" si="228"/>
        <v>1.7447761194029849</v>
      </c>
      <c r="I373" s="11">
        <f>IFERROR(F373/SQRT(F373^2+W373), "X")</f>
        <v>2.3505894099012905E-2</v>
      </c>
      <c r="J373" s="39">
        <f>IFERROR(SQRT((1-I373^2)/W373), "X")</f>
        <v>3.5083424028377469E-2</v>
      </c>
      <c r="K373" s="39">
        <f t="shared" si="229"/>
        <v>28.503489260088841</v>
      </c>
      <c r="L373" s="39">
        <f t="shared" si="230"/>
        <v>-1.1577529929364564E-2</v>
      </c>
      <c r="M373" s="39">
        <f t="shared" si="231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17"/>
        <v>812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1">
        <v>0</v>
      </c>
      <c r="AJ373" s="9">
        <v>0</v>
      </c>
      <c r="AK373" s="9">
        <v>0</v>
      </c>
      <c r="AL373" s="31">
        <v>1</v>
      </c>
      <c r="AM373" s="21">
        <v>1997</v>
      </c>
      <c r="AN373" s="23"/>
      <c r="AO373" s="39">
        <v>4.9000000000000002E-2</v>
      </c>
      <c r="AP373" s="39">
        <v>0.28399999999999997</v>
      </c>
      <c r="AQ373" s="39">
        <v>0.44600000000000001</v>
      </c>
      <c r="AR373" s="59">
        <f t="shared" si="235"/>
        <v>0.22100000000000009</v>
      </c>
      <c r="AS373" s="39" t="s">
        <v>431</v>
      </c>
      <c r="AT373" s="59" t="s">
        <v>431</v>
      </c>
      <c r="AU373" s="57">
        <v>1</v>
      </c>
      <c r="AV373" s="18">
        <v>0</v>
      </c>
      <c r="AW373">
        <v>1</v>
      </c>
      <c r="AX373" s="54">
        <v>0</v>
      </c>
      <c r="AY373">
        <v>8.5300000000000001E-2</v>
      </c>
      <c r="AZ373" s="54">
        <f t="shared" si="234"/>
        <v>0.91469999999999996</v>
      </c>
      <c r="BB373" s="18"/>
      <c r="BC373">
        <v>0</v>
      </c>
      <c r="BD373" s="18">
        <v>1</v>
      </c>
      <c r="BE373" s="18" t="s">
        <v>62</v>
      </c>
      <c r="BL373" s="18"/>
      <c r="BO373" s="18"/>
      <c r="BR373" s="25">
        <v>37.630000000000003</v>
      </c>
      <c r="BS373">
        <v>1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 s="18">
        <v>0</v>
      </c>
      <c r="CA373">
        <v>0</v>
      </c>
      <c r="CB373">
        <v>1</v>
      </c>
      <c r="CC373">
        <v>0</v>
      </c>
      <c r="CD373" s="18">
        <v>0</v>
      </c>
      <c r="CE373">
        <v>0</v>
      </c>
      <c r="CF373">
        <v>0</v>
      </c>
      <c r="CG373">
        <v>0</v>
      </c>
      <c r="CH373">
        <v>0</v>
      </c>
      <c r="CI373" s="18">
        <v>0</v>
      </c>
      <c r="CJ373">
        <v>0</v>
      </c>
      <c r="CK373">
        <v>0</v>
      </c>
      <c r="CL373">
        <v>1</v>
      </c>
      <c r="CM373">
        <v>1</v>
      </c>
      <c r="CN373">
        <v>0</v>
      </c>
      <c r="CO373">
        <v>0</v>
      </c>
      <c r="CP373">
        <v>1</v>
      </c>
      <c r="CQ373">
        <v>0</v>
      </c>
      <c r="CR373">
        <v>1</v>
      </c>
      <c r="CS373">
        <v>0</v>
      </c>
      <c r="CT373" s="18">
        <v>1</v>
      </c>
      <c r="CZ373" s="43" t="s">
        <v>397</v>
      </c>
    </row>
    <row r="374" spans="1:104" x14ac:dyDescent="0.25">
      <c r="A374">
        <v>373</v>
      </c>
      <c r="B374">
        <v>23</v>
      </c>
      <c r="C374" s="25" t="s">
        <v>575</v>
      </c>
      <c r="D374" s="12">
        <v>0.6</v>
      </c>
      <c r="E374" s="14">
        <f t="shared" si="232"/>
        <v>2.1428571428571428</v>
      </c>
      <c r="F374" s="7">
        <v>0.28000000000000003</v>
      </c>
      <c r="G374" s="7">
        <f t="shared" si="227"/>
        <v>-1.5428571428571427</v>
      </c>
      <c r="H374" s="16">
        <f t="shared" si="228"/>
        <v>2.7428571428571429</v>
      </c>
      <c r="I374" s="11">
        <f>IFERROR(F374/SQRT(F374^2+W374), "X")</f>
        <v>9.0984008236424802E-3</v>
      </c>
      <c r="J374" s="39">
        <f>IFERROR(SQRT((1-I374^2)/W374), "X")</f>
        <v>3.2494288655865997E-2</v>
      </c>
      <c r="K374" s="39">
        <f t="shared" si="229"/>
        <v>30.774638909335721</v>
      </c>
      <c r="L374" s="39">
        <f t="shared" si="230"/>
        <v>-2.3395887832223516E-2</v>
      </c>
      <c r="M374" s="39">
        <f t="shared" si="231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17"/>
        <v>947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1">
        <v>0</v>
      </c>
      <c r="AJ374" s="9">
        <v>0</v>
      </c>
      <c r="AK374" s="9">
        <v>0</v>
      </c>
      <c r="AL374" s="31">
        <v>1</v>
      </c>
      <c r="AM374" s="21">
        <v>2000</v>
      </c>
      <c r="AN374" s="23"/>
      <c r="AO374" s="39">
        <v>4.9000000000000002E-2</v>
      </c>
      <c r="AP374" s="39">
        <v>0.28399999999999997</v>
      </c>
      <c r="AQ374" s="39">
        <v>0.44600000000000001</v>
      </c>
      <c r="AR374" s="59">
        <f t="shared" si="235"/>
        <v>0.22100000000000009</v>
      </c>
      <c r="AS374" s="39" t="s">
        <v>431</v>
      </c>
      <c r="AT374" s="59" t="s">
        <v>431</v>
      </c>
      <c r="AU374" s="57">
        <v>1</v>
      </c>
      <c r="AV374" s="18">
        <v>0</v>
      </c>
      <c r="AW374">
        <v>1</v>
      </c>
      <c r="AX374" s="54">
        <v>0</v>
      </c>
      <c r="AY374">
        <v>8.5300000000000001E-2</v>
      </c>
      <c r="AZ374" s="54">
        <f t="shared" si="234"/>
        <v>0.91469999999999996</v>
      </c>
      <c r="BB374" s="18"/>
      <c r="BC374">
        <v>0</v>
      </c>
      <c r="BD374" s="18">
        <v>1</v>
      </c>
      <c r="BE374" s="18" t="s">
        <v>62</v>
      </c>
      <c r="BL374" s="18"/>
      <c r="BO374" s="18"/>
      <c r="BR374" s="25">
        <v>39.049999999999997</v>
      </c>
      <c r="BS374">
        <v>1</v>
      </c>
      <c r="BT374">
        <v>0</v>
      </c>
      <c r="BU374">
        <v>0</v>
      </c>
      <c r="BV374">
        <v>0</v>
      </c>
      <c r="BW374">
        <v>0</v>
      </c>
      <c r="BX374">
        <v>1</v>
      </c>
      <c r="BY374">
        <v>0</v>
      </c>
      <c r="BZ374" s="18">
        <v>0</v>
      </c>
      <c r="CA374">
        <v>0</v>
      </c>
      <c r="CB374">
        <v>1</v>
      </c>
      <c r="CC374">
        <v>0</v>
      </c>
      <c r="CD374" s="18">
        <v>0</v>
      </c>
      <c r="CE374">
        <v>0</v>
      </c>
      <c r="CF374">
        <v>0</v>
      </c>
      <c r="CG374">
        <v>0</v>
      </c>
      <c r="CH374">
        <v>0</v>
      </c>
      <c r="CI374" s="18">
        <v>0</v>
      </c>
      <c r="CJ374">
        <v>0</v>
      </c>
      <c r="CK374">
        <v>0</v>
      </c>
      <c r="CL374">
        <v>1</v>
      </c>
      <c r="CM374">
        <v>1</v>
      </c>
      <c r="CN374">
        <v>0</v>
      </c>
      <c r="CO374">
        <v>0</v>
      </c>
      <c r="CP374">
        <v>1</v>
      </c>
      <c r="CQ374">
        <v>0</v>
      </c>
      <c r="CR374">
        <v>1</v>
      </c>
      <c r="CS374">
        <v>0</v>
      </c>
      <c r="CT374" s="18">
        <v>1</v>
      </c>
      <c r="CZ374" s="43" t="s">
        <v>397</v>
      </c>
    </row>
    <row r="375" spans="1:104" x14ac:dyDescent="0.25">
      <c r="A375">
        <v>374</v>
      </c>
      <c r="B375">
        <v>23</v>
      </c>
      <c r="C375" s="25" t="s">
        <v>575</v>
      </c>
      <c r="D375" s="12">
        <v>2.9</v>
      </c>
      <c r="E375" s="14">
        <f t="shared" si="232"/>
        <v>0.85545722713864303</v>
      </c>
      <c r="F375" s="7">
        <v>3.39</v>
      </c>
      <c r="G375" s="7">
        <f t="shared" si="227"/>
        <v>2.044542772861357</v>
      </c>
      <c r="H375" s="16">
        <f t="shared" si="228"/>
        <v>3.7554572271386428</v>
      </c>
      <c r="I375" s="11">
        <f>IFERROR(F375/SQRT(F375^2+W375), "X")</f>
        <v>0.13101679456485232</v>
      </c>
      <c r="J375" s="39">
        <f>IFERROR(SQRT((1-I375^2)/W375), "X")</f>
        <v>3.8648021995531662E-2</v>
      </c>
      <c r="K375" s="39">
        <f t="shared" si="229"/>
        <v>25.874545406634684</v>
      </c>
      <c r="L375" s="39">
        <f t="shared" si="230"/>
        <v>9.2368772569320662E-2</v>
      </c>
      <c r="M375" s="39">
        <f t="shared" si="231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17"/>
        <v>658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1">
        <v>0</v>
      </c>
      <c r="AJ375" s="9">
        <v>0</v>
      </c>
      <c r="AK375" s="9">
        <v>0</v>
      </c>
      <c r="AL375" s="31">
        <v>1</v>
      </c>
      <c r="AM375" s="21">
        <v>1989</v>
      </c>
      <c r="AN375" s="23"/>
      <c r="AO375" s="39">
        <v>0.13</v>
      </c>
      <c r="AP375" s="39">
        <v>0.35299999999999998</v>
      </c>
      <c r="AQ375" s="39">
        <v>0.36</v>
      </c>
      <c r="AR375" s="59">
        <f t="shared" ref="AR375:AR378" si="236">1-SUM(AO375:AQ375)</f>
        <v>0.15700000000000003</v>
      </c>
      <c r="AS375" s="39" t="s">
        <v>431</v>
      </c>
      <c r="AT375" s="59" t="s">
        <v>431</v>
      </c>
      <c r="AU375" s="57">
        <v>1</v>
      </c>
      <c r="AV375" s="18">
        <v>0</v>
      </c>
      <c r="AW375">
        <v>1</v>
      </c>
      <c r="AX375" s="54">
        <v>0</v>
      </c>
      <c r="AY375">
        <v>8.5300000000000001E-2</v>
      </c>
      <c r="AZ375" s="54">
        <f t="shared" si="234"/>
        <v>0.91469999999999996</v>
      </c>
      <c r="BB375" s="18"/>
      <c r="BC375">
        <v>0</v>
      </c>
      <c r="BD375" s="18">
        <v>1</v>
      </c>
      <c r="BE375" s="18" t="s">
        <v>62</v>
      </c>
      <c r="BL375" s="18"/>
      <c r="BO375" s="18"/>
      <c r="BR375" s="25">
        <v>37.79</v>
      </c>
      <c r="BS375">
        <v>1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 s="18">
        <v>0</v>
      </c>
      <c r="CA375">
        <v>0</v>
      </c>
      <c r="CB375">
        <v>1</v>
      </c>
      <c r="CC375">
        <v>0</v>
      </c>
      <c r="CD375" s="18">
        <v>0</v>
      </c>
      <c r="CE375">
        <v>0</v>
      </c>
      <c r="CF375">
        <v>0</v>
      </c>
      <c r="CG375">
        <v>0</v>
      </c>
      <c r="CH375">
        <v>0</v>
      </c>
      <c r="CI375" s="18">
        <v>0</v>
      </c>
      <c r="CJ375">
        <v>0</v>
      </c>
      <c r="CK375">
        <v>0</v>
      </c>
      <c r="CL375">
        <v>1</v>
      </c>
      <c r="CM375">
        <v>1</v>
      </c>
      <c r="CN375">
        <v>0</v>
      </c>
      <c r="CO375">
        <v>0</v>
      </c>
      <c r="CP375">
        <v>1</v>
      </c>
      <c r="CQ375">
        <v>0</v>
      </c>
      <c r="CR375">
        <v>1</v>
      </c>
      <c r="CS375">
        <v>0</v>
      </c>
      <c r="CT375" s="18">
        <v>1</v>
      </c>
      <c r="CZ375" s="43" t="s">
        <v>397</v>
      </c>
    </row>
    <row r="376" spans="1:104" x14ac:dyDescent="0.25">
      <c r="A376">
        <v>375</v>
      </c>
      <c r="B376">
        <v>23</v>
      </c>
      <c r="C376" s="25" t="s">
        <v>575</v>
      </c>
      <c r="D376" s="12">
        <v>3.9</v>
      </c>
      <c r="E376" s="14">
        <f t="shared" si="232"/>
        <v>1.4285714285714286</v>
      </c>
      <c r="F376" s="7">
        <v>2.73</v>
      </c>
      <c r="G376" s="7">
        <f t="shared" si="227"/>
        <v>2.4714285714285715</v>
      </c>
      <c r="H376" s="16">
        <f t="shared" si="228"/>
        <v>5.3285714285714283</v>
      </c>
      <c r="I376" s="11">
        <f>IFERROR(F376/SQRT(F376^2+W376), "X")</f>
        <v>8.5169027029795424E-2</v>
      </c>
      <c r="J376" s="39">
        <f>IFERROR(SQRT((1-I376^2)/W376), "X")</f>
        <v>3.1197445798459868E-2</v>
      </c>
      <c r="K376" s="39">
        <f t="shared" si="229"/>
        <v>32.0539061582204</v>
      </c>
      <c r="L376" s="39">
        <f t="shared" si="230"/>
        <v>5.3971581231335553E-2</v>
      </c>
      <c r="M376" s="39">
        <f t="shared" si="231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17"/>
        <v>1020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1">
        <v>0</v>
      </c>
      <c r="AJ376" s="9">
        <v>0</v>
      </c>
      <c r="AK376" s="9">
        <v>0</v>
      </c>
      <c r="AL376" s="31">
        <v>1</v>
      </c>
      <c r="AM376" s="21">
        <v>1993</v>
      </c>
      <c r="AN376" s="23"/>
      <c r="AO376" s="39">
        <v>0.13</v>
      </c>
      <c r="AP376" s="39">
        <v>0.35299999999999998</v>
      </c>
      <c r="AQ376" s="39">
        <v>0.36</v>
      </c>
      <c r="AR376" s="59">
        <f t="shared" si="236"/>
        <v>0.15700000000000003</v>
      </c>
      <c r="AS376" s="39" t="s">
        <v>431</v>
      </c>
      <c r="AT376" s="59" t="s">
        <v>431</v>
      </c>
      <c r="AU376" s="57">
        <v>1</v>
      </c>
      <c r="AV376" s="18">
        <v>0</v>
      </c>
      <c r="AW376">
        <v>1</v>
      </c>
      <c r="AX376" s="54">
        <v>0</v>
      </c>
      <c r="AY376">
        <v>8.5300000000000001E-2</v>
      </c>
      <c r="AZ376" s="54">
        <f t="shared" si="234"/>
        <v>0.91469999999999996</v>
      </c>
      <c r="BB376" s="18"/>
      <c r="BC376">
        <v>0</v>
      </c>
      <c r="BD376" s="18">
        <v>1</v>
      </c>
      <c r="BE376" s="18" t="s">
        <v>62</v>
      </c>
      <c r="BL376" s="18"/>
      <c r="BO376" s="18"/>
      <c r="BR376" s="25">
        <v>39</v>
      </c>
      <c r="BS376">
        <v>1</v>
      </c>
      <c r="BT376">
        <v>0</v>
      </c>
      <c r="BU376">
        <v>0</v>
      </c>
      <c r="BV376">
        <v>0</v>
      </c>
      <c r="BW376">
        <v>0</v>
      </c>
      <c r="BX376">
        <v>1</v>
      </c>
      <c r="BY376">
        <v>0</v>
      </c>
      <c r="BZ376" s="18">
        <v>0</v>
      </c>
      <c r="CA376">
        <v>0</v>
      </c>
      <c r="CB376">
        <v>1</v>
      </c>
      <c r="CC376">
        <v>0</v>
      </c>
      <c r="CD376" s="18">
        <v>0</v>
      </c>
      <c r="CE376">
        <v>0</v>
      </c>
      <c r="CF376">
        <v>0</v>
      </c>
      <c r="CG376">
        <v>0</v>
      </c>
      <c r="CH376">
        <v>0</v>
      </c>
      <c r="CI376" s="18">
        <v>0</v>
      </c>
      <c r="CJ376">
        <v>0</v>
      </c>
      <c r="CK376">
        <v>0</v>
      </c>
      <c r="CL376">
        <v>1</v>
      </c>
      <c r="CM376">
        <v>1</v>
      </c>
      <c r="CN376">
        <v>0</v>
      </c>
      <c r="CO376">
        <v>0</v>
      </c>
      <c r="CP376">
        <v>1</v>
      </c>
      <c r="CQ376">
        <v>0</v>
      </c>
      <c r="CR376">
        <v>1</v>
      </c>
      <c r="CS376">
        <v>0</v>
      </c>
      <c r="CT376" s="18">
        <v>1</v>
      </c>
      <c r="CZ376" s="43" t="s">
        <v>397</v>
      </c>
    </row>
    <row r="377" spans="1:104" x14ac:dyDescent="0.25">
      <c r="A377">
        <v>376</v>
      </c>
      <c r="B377">
        <v>23</v>
      </c>
      <c r="C377" s="25" t="s">
        <v>575</v>
      </c>
      <c r="D377" s="12">
        <v>5.2</v>
      </c>
      <c r="E377" s="14">
        <f t="shared" si="232"/>
        <v>1.0526315789473684</v>
      </c>
      <c r="F377" s="7">
        <v>4.9400000000000004</v>
      </c>
      <c r="G377" s="7">
        <f t="shared" si="227"/>
        <v>4.147368421052632</v>
      </c>
      <c r="H377" s="16">
        <f t="shared" si="228"/>
        <v>6.2526315789473683</v>
      </c>
      <c r="I377" s="11">
        <f>IFERROR(F377/SQRT(F377^2+W377), "X")</f>
        <v>0.19690753597255725</v>
      </c>
      <c r="J377" s="39">
        <f>IFERROR(SQRT((1-I377^2)/W377), "X")</f>
        <v>3.9859825095659357E-2</v>
      </c>
      <c r="K377" s="39">
        <f t="shared" si="229"/>
        <v>25.087917410578346</v>
      </c>
      <c r="L377" s="39">
        <f t="shared" si="230"/>
        <v>0.15704771087689789</v>
      </c>
      <c r="M377" s="39">
        <f t="shared" si="231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17"/>
        <v>605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1">
        <v>0</v>
      </c>
      <c r="AJ377" s="9">
        <v>0</v>
      </c>
      <c r="AK377" s="9">
        <v>0</v>
      </c>
      <c r="AL377" s="31">
        <v>1</v>
      </c>
      <c r="AM377" s="21">
        <v>1997</v>
      </c>
      <c r="AN377" s="23"/>
      <c r="AO377" s="39">
        <v>4.9000000000000002E-2</v>
      </c>
      <c r="AP377" s="39">
        <v>0.28399999999999997</v>
      </c>
      <c r="AQ377" s="39">
        <v>0.44600000000000001</v>
      </c>
      <c r="AR377" s="59">
        <f t="shared" si="236"/>
        <v>0.22100000000000009</v>
      </c>
      <c r="AS377" s="39" t="s">
        <v>431</v>
      </c>
      <c r="AT377" s="59" t="s">
        <v>431</v>
      </c>
      <c r="AU377" s="57">
        <v>1</v>
      </c>
      <c r="AV377" s="18">
        <v>0</v>
      </c>
      <c r="AW377">
        <v>1</v>
      </c>
      <c r="AX377" s="54">
        <v>0</v>
      </c>
      <c r="AY377">
        <v>8.5300000000000001E-2</v>
      </c>
      <c r="AZ377" s="54">
        <f t="shared" si="234"/>
        <v>0.91469999999999996</v>
      </c>
      <c r="BB377" s="18"/>
      <c r="BC377">
        <v>0</v>
      </c>
      <c r="BD377" s="18">
        <v>1</v>
      </c>
      <c r="BE377" s="18" t="s">
        <v>62</v>
      </c>
      <c r="BL377" s="18"/>
      <c r="BO377" s="18"/>
      <c r="BR377" s="25">
        <v>37.630000000000003</v>
      </c>
      <c r="BS377">
        <v>1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 s="18">
        <v>0</v>
      </c>
      <c r="CA377">
        <v>0</v>
      </c>
      <c r="CB377">
        <v>1</v>
      </c>
      <c r="CC377">
        <v>0</v>
      </c>
      <c r="CD377" s="18">
        <v>0</v>
      </c>
      <c r="CE377">
        <v>0</v>
      </c>
      <c r="CF377">
        <v>0</v>
      </c>
      <c r="CG377">
        <v>0</v>
      </c>
      <c r="CH377">
        <v>0</v>
      </c>
      <c r="CI377" s="18">
        <v>0</v>
      </c>
      <c r="CJ377">
        <v>0</v>
      </c>
      <c r="CK377">
        <v>0</v>
      </c>
      <c r="CL377">
        <v>1</v>
      </c>
      <c r="CM377">
        <v>1</v>
      </c>
      <c r="CN377">
        <v>0</v>
      </c>
      <c r="CO377">
        <v>0</v>
      </c>
      <c r="CP377">
        <v>1</v>
      </c>
      <c r="CQ377">
        <v>0</v>
      </c>
      <c r="CR377">
        <v>1</v>
      </c>
      <c r="CS377">
        <v>0</v>
      </c>
      <c r="CT377" s="18">
        <v>1</v>
      </c>
      <c r="CZ377" s="43" t="s">
        <v>397</v>
      </c>
    </row>
    <row r="378" spans="1:104" x14ac:dyDescent="0.25">
      <c r="A378">
        <v>377</v>
      </c>
      <c r="B378">
        <v>23</v>
      </c>
      <c r="C378" s="25" t="s">
        <v>575</v>
      </c>
      <c r="D378" s="12">
        <v>5.5</v>
      </c>
      <c r="E378" s="14">
        <f t="shared" si="232"/>
        <v>2.477477477477477</v>
      </c>
      <c r="F378" s="7">
        <v>2.2200000000000002</v>
      </c>
      <c r="G378" s="7">
        <f t="shared" si="227"/>
        <v>3.022522522522523</v>
      </c>
      <c r="H378" s="16">
        <f t="shared" si="228"/>
        <v>7.9774774774774766</v>
      </c>
      <c r="I378" s="11">
        <f>IFERROR(F378/SQRT(F378^2+W378), "X")</f>
        <v>7.7481912916654835E-2</v>
      </c>
      <c r="J378" s="39">
        <f>IFERROR(SQRT((1-I378^2)/W378), "X")</f>
        <v>3.4901762575069745E-2</v>
      </c>
      <c r="K378" s="39">
        <f t="shared" si="229"/>
        <v>28.651848107931887</v>
      </c>
      <c r="L378" s="39">
        <f t="shared" si="230"/>
        <v>4.2580150341585091E-2</v>
      </c>
      <c r="M378" s="39">
        <f t="shared" si="231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17"/>
        <v>816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1">
        <v>0</v>
      </c>
      <c r="AJ378" s="9">
        <v>0</v>
      </c>
      <c r="AK378" s="9">
        <v>0</v>
      </c>
      <c r="AL378" s="31">
        <v>1</v>
      </c>
      <c r="AM378" s="21">
        <v>2000</v>
      </c>
      <c r="AN378" s="23"/>
      <c r="AO378" s="39">
        <v>4.9000000000000002E-2</v>
      </c>
      <c r="AP378" s="39">
        <v>0.28399999999999997</v>
      </c>
      <c r="AQ378" s="39">
        <v>0.44600000000000001</v>
      </c>
      <c r="AR378" s="59">
        <f t="shared" si="236"/>
        <v>0.22100000000000009</v>
      </c>
      <c r="AS378" s="39" t="s">
        <v>431</v>
      </c>
      <c r="AT378" s="59" t="s">
        <v>431</v>
      </c>
      <c r="AU378" s="57">
        <v>1</v>
      </c>
      <c r="AV378" s="18">
        <v>0</v>
      </c>
      <c r="AW378">
        <v>1</v>
      </c>
      <c r="AX378" s="54">
        <v>0</v>
      </c>
      <c r="AY378">
        <v>8.5300000000000001E-2</v>
      </c>
      <c r="AZ378" s="54">
        <f t="shared" si="234"/>
        <v>0.91469999999999996</v>
      </c>
      <c r="BB378" s="18"/>
      <c r="BC378">
        <v>0</v>
      </c>
      <c r="BD378" s="18">
        <v>1</v>
      </c>
      <c r="BE378" s="18" t="s">
        <v>62</v>
      </c>
      <c r="BL378" s="18"/>
      <c r="BO378" s="18"/>
      <c r="BR378" s="25">
        <v>39.049999999999997</v>
      </c>
      <c r="BS378">
        <v>1</v>
      </c>
      <c r="BT378">
        <v>0</v>
      </c>
      <c r="BU378">
        <v>0</v>
      </c>
      <c r="BV378">
        <v>0</v>
      </c>
      <c r="BW378">
        <v>0</v>
      </c>
      <c r="BX378">
        <v>1</v>
      </c>
      <c r="BY378">
        <v>0</v>
      </c>
      <c r="BZ378" s="18">
        <v>0</v>
      </c>
      <c r="CA378">
        <v>0</v>
      </c>
      <c r="CB378">
        <v>1</v>
      </c>
      <c r="CC378">
        <v>0</v>
      </c>
      <c r="CD378" s="18">
        <v>0</v>
      </c>
      <c r="CE378">
        <v>0</v>
      </c>
      <c r="CF378">
        <v>0</v>
      </c>
      <c r="CG378">
        <v>0</v>
      </c>
      <c r="CH378">
        <v>0</v>
      </c>
      <c r="CI378" s="18">
        <v>0</v>
      </c>
      <c r="CJ378">
        <v>0</v>
      </c>
      <c r="CK378">
        <v>0</v>
      </c>
      <c r="CL378">
        <v>1</v>
      </c>
      <c r="CM378">
        <v>1</v>
      </c>
      <c r="CN378">
        <v>0</v>
      </c>
      <c r="CO378">
        <v>0</v>
      </c>
      <c r="CP378">
        <v>1</v>
      </c>
      <c r="CQ378">
        <v>0</v>
      </c>
      <c r="CR378">
        <v>1</v>
      </c>
      <c r="CS378">
        <v>0</v>
      </c>
      <c r="CT378" s="18">
        <v>1</v>
      </c>
      <c r="CZ378" s="43" t="s">
        <v>397</v>
      </c>
    </row>
    <row r="379" spans="1:104" x14ac:dyDescent="0.25">
      <c r="A379">
        <v>378</v>
      </c>
      <c r="B379">
        <v>23</v>
      </c>
      <c r="C379" s="25" t="s">
        <v>575</v>
      </c>
      <c r="D379" s="12">
        <v>2.2000000000000002</v>
      </c>
      <c r="E379" s="14">
        <f t="shared" si="232"/>
        <v>0.54590570719602982</v>
      </c>
      <c r="F379" s="7">
        <v>4.03</v>
      </c>
      <c r="G379" s="7">
        <f t="shared" si="227"/>
        <v>1.6540942928039704</v>
      </c>
      <c r="H379" s="16">
        <f t="shared" si="228"/>
        <v>2.7459057071960302</v>
      </c>
      <c r="I379" s="11">
        <f>IFERROR(F379/SQRT(F379^2+W379), "X")</f>
        <v>5.3914595065672373E-2</v>
      </c>
      <c r="J379" s="39">
        <f>IFERROR(SQRT((1-I379^2)/W379), "X")</f>
        <v>1.3378311430687934E-2</v>
      </c>
      <c r="K379" s="39">
        <f t="shared" si="229"/>
        <v>74.747848798477136</v>
      </c>
      <c r="L379" s="39">
        <f t="shared" si="230"/>
        <v>4.0536283634984439E-2</v>
      </c>
      <c r="M379" s="39">
        <f t="shared" si="231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17"/>
        <v>5571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1">
        <v>0</v>
      </c>
      <c r="AJ379" s="9">
        <v>0</v>
      </c>
      <c r="AK379" s="9">
        <v>0</v>
      </c>
      <c r="AL379" s="31">
        <v>1</v>
      </c>
      <c r="AM379" s="21">
        <v>1995</v>
      </c>
      <c r="AN379" s="23"/>
      <c r="AO379" s="39">
        <f>AVERAGE($AO$360:$AO$361)</f>
        <v>0.15224710000000002</v>
      </c>
      <c r="AP379" s="39">
        <f>AVERAGE($AP$360:$AP$361)</f>
        <v>0.32682130000000004</v>
      </c>
      <c r="AQ379" s="39">
        <f>AVERAGE($AQ$360:$AQ$361)</f>
        <v>0.35734529999999998</v>
      </c>
      <c r="AR379" s="59">
        <f>AVERAGE($AR$360:$AR$361)</f>
        <v>0.16358630000000005</v>
      </c>
      <c r="AS379" s="39" t="s">
        <v>431</v>
      </c>
      <c r="AT379" s="59" t="s">
        <v>431</v>
      </c>
      <c r="AU379" s="57">
        <v>1</v>
      </c>
      <c r="AV379" s="18">
        <v>0</v>
      </c>
      <c r="AW379" s="53">
        <f t="shared" ref="AW379:AW382" si="237">1-AX379</f>
        <v>0.55679999999999996</v>
      </c>
      <c r="AX379" s="54">
        <v>0.44319999999999998</v>
      </c>
      <c r="AY379">
        <v>8.5300000000000001E-2</v>
      </c>
      <c r="AZ379" s="54">
        <f t="shared" si="234"/>
        <v>0.91469999999999996</v>
      </c>
      <c r="BB379" s="18"/>
      <c r="BC379">
        <v>0</v>
      </c>
      <c r="BD379" s="18">
        <v>1</v>
      </c>
      <c r="BE379" s="18" t="s">
        <v>62</v>
      </c>
      <c r="BL379" s="18"/>
      <c r="BO379" s="18"/>
      <c r="BR379" s="25">
        <v>38.32</v>
      </c>
      <c r="BS379">
        <v>0</v>
      </c>
      <c r="BT379">
        <v>0</v>
      </c>
      <c r="BU379">
        <v>0</v>
      </c>
      <c r="BV379">
        <v>1</v>
      </c>
      <c r="BW379">
        <v>0</v>
      </c>
      <c r="BX379">
        <v>0</v>
      </c>
      <c r="BY379">
        <v>0</v>
      </c>
      <c r="BZ379" s="18">
        <v>0</v>
      </c>
      <c r="CA379">
        <v>0</v>
      </c>
      <c r="CB379">
        <v>1</v>
      </c>
      <c r="CC379">
        <v>0</v>
      </c>
      <c r="CD379" s="18">
        <v>0</v>
      </c>
      <c r="CE379">
        <v>0</v>
      </c>
      <c r="CF379">
        <v>0</v>
      </c>
      <c r="CG379">
        <v>0</v>
      </c>
      <c r="CH379">
        <v>0</v>
      </c>
      <c r="CI379" s="18">
        <v>0</v>
      </c>
      <c r="CJ379">
        <v>0</v>
      </c>
      <c r="CK379">
        <v>0</v>
      </c>
      <c r="CL379">
        <v>1</v>
      </c>
      <c r="CM379">
        <v>1</v>
      </c>
      <c r="CN379">
        <v>0</v>
      </c>
      <c r="CO379">
        <v>0</v>
      </c>
      <c r="CP379">
        <v>1</v>
      </c>
      <c r="CQ379">
        <v>0</v>
      </c>
      <c r="CR379">
        <v>1</v>
      </c>
      <c r="CS379">
        <v>0</v>
      </c>
      <c r="CT379" s="18">
        <v>1</v>
      </c>
      <c r="CZ379" s="43" t="s">
        <v>397</v>
      </c>
    </row>
    <row r="380" spans="1:104" x14ac:dyDescent="0.25">
      <c r="A380">
        <v>379</v>
      </c>
      <c r="B380">
        <v>23</v>
      </c>
      <c r="C380" s="25" t="s">
        <v>575</v>
      </c>
      <c r="D380" s="12">
        <v>2.7</v>
      </c>
      <c r="E380" s="14">
        <f t="shared" si="232"/>
        <v>0.54655870445344124</v>
      </c>
      <c r="F380" s="7">
        <v>4.9400000000000004</v>
      </c>
      <c r="G380" s="7">
        <f t="shared" si="227"/>
        <v>2.1534412955465587</v>
      </c>
      <c r="H380" s="16">
        <f t="shared" si="228"/>
        <v>3.2465587044534416</v>
      </c>
      <c r="I380" s="11">
        <f>IFERROR(F380/SQRT(F380^2+W380), "X")</f>
        <v>6.6005255397725685E-2</v>
      </c>
      <c r="J380" s="39">
        <f>IFERROR(SQRT((1-I380^2)/W380), "X")</f>
        <v>1.3361387732333132E-2</v>
      </c>
      <c r="K380" s="39">
        <f t="shared" si="229"/>
        <v>74.842525344886653</v>
      </c>
      <c r="L380" s="39">
        <f t="shared" si="230"/>
        <v>5.2643867665392551E-2</v>
      </c>
      <c r="M380" s="39">
        <f t="shared" si="231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17"/>
        <v>5577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1">
        <v>0</v>
      </c>
      <c r="AJ380" s="9">
        <v>0</v>
      </c>
      <c r="AK380" s="9">
        <v>0</v>
      </c>
      <c r="AL380" s="31">
        <v>1</v>
      </c>
      <c r="AM380" s="21">
        <v>1995</v>
      </c>
      <c r="AN380" s="23"/>
      <c r="AO380" s="39">
        <f t="shared" ref="AO380:AO382" si="238">AVERAGE($AO$360:$AO$361)</f>
        <v>0.15224710000000002</v>
      </c>
      <c r="AP380" s="39">
        <f t="shared" ref="AP380:AP382" si="239">AVERAGE($AP$360:$AP$361)</f>
        <v>0.32682130000000004</v>
      </c>
      <c r="AQ380" s="39">
        <f t="shared" ref="AQ380:AQ382" si="240">AVERAGE($AQ$360:$AQ$361)</f>
        <v>0.35734529999999998</v>
      </c>
      <c r="AR380" s="59">
        <f t="shared" ref="AR380:AR382" si="241">AVERAGE($AR$360:$AR$361)</f>
        <v>0.16358630000000005</v>
      </c>
      <c r="AS380" s="39" t="s">
        <v>431</v>
      </c>
      <c r="AT380" s="59" t="s">
        <v>431</v>
      </c>
      <c r="AU380" s="57">
        <v>1</v>
      </c>
      <c r="AV380" s="18">
        <v>0</v>
      </c>
      <c r="AW380" s="53">
        <f t="shared" si="237"/>
        <v>0.55679999999999996</v>
      </c>
      <c r="AX380" s="54">
        <v>0.44319999999999998</v>
      </c>
      <c r="AY380">
        <v>8.5300000000000001E-2</v>
      </c>
      <c r="AZ380" s="54">
        <f t="shared" si="234"/>
        <v>0.91469999999999996</v>
      </c>
      <c r="BB380" s="18"/>
      <c r="BC380">
        <v>0</v>
      </c>
      <c r="BD380" s="18">
        <v>1</v>
      </c>
      <c r="BE380" s="18" t="s">
        <v>62</v>
      </c>
      <c r="BL380" s="18"/>
      <c r="BO380" s="18"/>
      <c r="BR380" s="25">
        <v>38.32</v>
      </c>
      <c r="BS380">
        <v>0</v>
      </c>
      <c r="BT380">
        <v>0</v>
      </c>
      <c r="BU380">
        <v>0</v>
      </c>
      <c r="BV380">
        <v>1</v>
      </c>
      <c r="BW380">
        <v>0</v>
      </c>
      <c r="BX380">
        <v>0</v>
      </c>
      <c r="BY380">
        <v>0</v>
      </c>
      <c r="BZ380" s="18">
        <v>0</v>
      </c>
      <c r="CA380">
        <v>0</v>
      </c>
      <c r="CB380">
        <v>1</v>
      </c>
      <c r="CC380">
        <v>0</v>
      </c>
      <c r="CD380" s="18">
        <v>0</v>
      </c>
      <c r="CE380">
        <v>0</v>
      </c>
      <c r="CF380">
        <v>0</v>
      </c>
      <c r="CG380">
        <v>0</v>
      </c>
      <c r="CH380">
        <v>0</v>
      </c>
      <c r="CI380" s="18">
        <v>0</v>
      </c>
      <c r="CJ380">
        <v>0</v>
      </c>
      <c r="CK380">
        <v>0</v>
      </c>
      <c r="CL380">
        <v>1</v>
      </c>
      <c r="CM380">
        <v>1</v>
      </c>
      <c r="CN380">
        <v>0</v>
      </c>
      <c r="CO380">
        <v>0</v>
      </c>
      <c r="CP380">
        <v>1</v>
      </c>
      <c r="CQ380">
        <v>0</v>
      </c>
      <c r="CR380">
        <v>1</v>
      </c>
      <c r="CS380">
        <v>0</v>
      </c>
      <c r="CT380" s="18">
        <v>1</v>
      </c>
      <c r="CZ380" s="43" t="s">
        <v>397</v>
      </c>
    </row>
    <row r="381" spans="1:104" x14ac:dyDescent="0.25">
      <c r="A381">
        <v>380</v>
      </c>
      <c r="B381">
        <v>23</v>
      </c>
      <c r="C381" s="25" t="s">
        <v>575</v>
      </c>
      <c r="D381" s="12">
        <v>4.5999999999999996</v>
      </c>
      <c r="E381" s="14">
        <f t="shared" si="232"/>
        <v>1.1084337349397588</v>
      </c>
      <c r="F381" s="7">
        <v>4.1500000000000004</v>
      </c>
      <c r="G381" s="7">
        <f t="shared" si="227"/>
        <v>3.491566265060241</v>
      </c>
      <c r="H381" s="16">
        <f t="shared" si="228"/>
        <v>5.7084337349397583</v>
      </c>
      <c r="I381" s="11">
        <f>IFERROR(F381/SQRT(F381^2+W381), "X")</f>
        <v>5.549029692427087E-2</v>
      </c>
      <c r="J381" s="39">
        <f>IFERROR(SQRT((1-I381^2)/W381), "X")</f>
        <v>1.3371155885366474E-2</v>
      </c>
      <c r="K381" s="39">
        <f t="shared" ref="K381:K382" si="242">IFERROR(1/J381, "X")</f>
        <v>74.787849949039185</v>
      </c>
      <c r="L381" s="39">
        <f t="shared" ref="L381:L382" si="243">IFERROR(I381-J381, "X")</f>
        <v>4.2119141038904392E-2</v>
      </c>
      <c r="M381" s="39">
        <f t="shared" ref="M381:M382" si="24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17"/>
        <v>5576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1">
        <v>0</v>
      </c>
      <c r="AJ381" s="9">
        <v>0</v>
      </c>
      <c r="AK381" s="9">
        <v>0</v>
      </c>
      <c r="AL381" s="31">
        <v>1</v>
      </c>
      <c r="AM381" s="21">
        <v>1995</v>
      </c>
      <c r="AN381" s="23"/>
      <c r="AO381" s="39">
        <f t="shared" si="238"/>
        <v>0.15224710000000002</v>
      </c>
      <c r="AP381" s="39">
        <f t="shared" si="239"/>
        <v>0.32682130000000004</v>
      </c>
      <c r="AQ381" s="39">
        <f t="shared" si="240"/>
        <v>0.35734529999999998</v>
      </c>
      <c r="AR381" s="59">
        <f t="shared" si="241"/>
        <v>0.16358630000000005</v>
      </c>
      <c r="AS381" s="39" t="s">
        <v>431</v>
      </c>
      <c r="AT381" s="59" t="s">
        <v>431</v>
      </c>
      <c r="AU381" s="57">
        <v>1</v>
      </c>
      <c r="AV381" s="18">
        <v>0</v>
      </c>
      <c r="AW381" s="53">
        <f t="shared" si="237"/>
        <v>0.55679999999999996</v>
      </c>
      <c r="AX381" s="54">
        <v>0.44319999999999998</v>
      </c>
      <c r="AY381">
        <v>8.5300000000000001E-2</v>
      </c>
      <c r="AZ381" s="54">
        <f t="shared" si="234"/>
        <v>0.91469999999999996</v>
      </c>
      <c r="BB381" s="18"/>
      <c r="BC381">
        <v>0</v>
      </c>
      <c r="BD381" s="18">
        <v>1</v>
      </c>
      <c r="BE381" s="18" t="s">
        <v>62</v>
      </c>
      <c r="BL381" s="18"/>
      <c r="BO381" s="18"/>
      <c r="BR381" s="25">
        <v>38.32</v>
      </c>
      <c r="BS381">
        <v>0</v>
      </c>
      <c r="BT381">
        <v>0</v>
      </c>
      <c r="BU381">
        <v>0</v>
      </c>
      <c r="BV381">
        <v>1</v>
      </c>
      <c r="BW381">
        <v>0</v>
      </c>
      <c r="BX381">
        <v>0</v>
      </c>
      <c r="BY381">
        <v>0</v>
      </c>
      <c r="BZ381" s="18">
        <v>0</v>
      </c>
      <c r="CA381">
        <v>0</v>
      </c>
      <c r="CB381">
        <v>1</v>
      </c>
      <c r="CC381">
        <v>0</v>
      </c>
      <c r="CD381" s="18">
        <v>0</v>
      </c>
      <c r="CE381">
        <v>0</v>
      </c>
      <c r="CF381">
        <v>0</v>
      </c>
      <c r="CG381">
        <v>0</v>
      </c>
      <c r="CH381">
        <v>0</v>
      </c>
      <c r="CI381" s="18">
        <v>1</v>
      </c>
      <c r="CJ381">
        <v>0</v>
      </c>
      <c r="CK381">
        <v>0</v>
      </c>
      <c r="CL381">
        <v>1</v>
      </c>
      <c r="CM381">
        <v>1</v>
      </c>
      <c r="CN381">
        <v>0</v>
      </c>
      <c r="CO381">
        <v>0</v>
      </c>
      <c r="CP381">
        <v>1</v>
      </c>
      <c r="CQ381">
        <v>0</v>
      </c>
      <c r="CR381">
        <v>1</v>
      </c>
      <c r="CS381">
        <v>0</v>
      </c>
      <c r="CT381" s="18">
        <v>1</v>
      </c>
      <c r="CZ381" s="43" t="s">
        <v>397</v>
      </c>
    </row>
    <row r="382" spans="1:104" s="68" customFormat="1" x14ac:dyDescent="0.25">
      <c r="A382" s="68">
        <v>381</v>
      </c>
      <c r="B382" s="68">
        <v>23</v>
      </c>
      <c r="C382" s="69" t="s">
        <v>575</v>
      </c>
      <c r="D382" s="70">
        <v>1.2</v>
      </c>
      <c r="E382" s="71">
        <f t="shared" si="232"/>
        <v>1.5789473684210527</v>
      </c>
      <c r="F382" s="72">
        <v>0.76</v>
      </c>
      <c r="G382" s="72">
        <f t="shared" si="227"/>
        <v>-0.3789473684210527</v>
      </c>
      <c r="H382" s="73">
        <f t="shared" si="228"/>
        <v>2.7789473684210524</v>
      </c>
      <c r="I382" s="74">
        <f>IFERROR(F382/SQRT(F382^2+W382), "X")</f>
        <v>1.0181798557149379E-2</v>
      </c>
      <c r="J382" s="75">
        <f>IFERROR(SQRT((1-I382^2)/W382), "X")</f>
        <v>1.3397103364670235E-2</v>
      </c>
      <c r="K382" s="75">
        <f t="shared" si="242"/>
        <v>74.643001011481303</v>
      </c>
      <c r="L382" s="75">
        <f t="shared" si="243"/>
        <v>-3.2153048075208562E-3</v>
      </c>
      <c r="M382" s="75">
        <f t="shared" si="244"/>
        <v>2.3578901921819613E-2</v>
      </c>
      <c r="N382" s="76">
        <v>0</v>
      </c>
      <c r="O382" s="77">
        <v>1</v>
      </c>
      <c r="P382" s="76">
        <v>0</v>
      </c>
      <c r="Q382" s="77">
        <v>0</v>
      </c>
      <c r="R382" s="77">
        <v>1</v>
      </c>
      <c r="S382" s="77">
        <v>0</v>
      </c>
      <c r="T382" s="77">
        <v>0</v>
      </c>
      <c r="U382" s="76">
        <v>5589</v>
      </c>
      <c r="V382" s="77">
        <v>17</v>
      </c>
      <c r="W382" s="77">
        <f t="shared" si="217"/>
        <v>5571</v>
      </c>
      <c r="X382" s="77"/>
      <c r="Y382" s="72">
        <v>9.16</v>
      </c>
      <c r="Z382" s="72">
        <v>23.17</v>
      </c>
      <c r="AA382" s="77">
        <v>1</v>
      </c>
      <c r="AB382" s="77">
        <v>0</v>
      </c>
      <c r="AC382" s="77">
        <v>0</v>
      </c>
      <c r="AD382" s="77">
        <v>0</v>
      </c>
      <c r="AE382" s="77">
        <v>0</v>
      </c>
      <c r="AF382" s="77">
        <v>1</v>
      </c>
      <c r="AG382" s="76">
        <v>0</v>
      </c>
      <c r="AH382" s="77">
        <v>1</v>
      </c>
      <c r="AI382" s="78">
        <v>0</v>
      </c>
      <c r="AJ382" s="77">
        <v>0</v>
      </c>
      <c r="AK382" s="77">
        <v>0</v>
      </c>
      <c r="AL382" s="78">
        <v>1</v>
      </c>
      <c r="AM382" s="79">
        <v>1995</v>
      </c>
      <c r="AN382" s="80"/>
      <c r="AO382" s="75">
        <f t="shared" si="238"/>
        <v>0.15224710000000002</v>
      </c>
      <c r="AP382" s="75">
        <f t="shared" si="239"/>
        <v>0.32682130000000004</v>
      </c>
      <c r="AQ382" s="75">
        <f t="shared" si="240"/>
        <v>0.35734529999999998</v>
      </c>
      <c r="AR382" s="81">
        <f t="shared" si="241"/>
        <v>0.16358630000000005</v>
      </c>
      <c r="AS382" s="75" t="s">
        <v>431</v>
      </c>
      <c r="AT382" s="81" t="s">
        <v>431</v>
      </c>
      <c r="AU382" s="82">
        <v>1</v>
      </c>
      <c r="AV382" s="83">
        <v>0</v>
      </c>
      <c r="AW382" s="86">
        <f t="shared" si="237"/>
        <v>0.55679999999999996</v>
      </c>
      <c r="AX382" s="84">
        <v>0.44319999999999998</v>
      </c>
      <c r="AY382" s="68">
        <v>8.5300000000000001E-2</v>
      </c>
      <c r="AZ382" s="84">
        <f t="shared" si="234"/>
        <v>0.91469999999999996</v>
      </c>
      <c r="BB382" s="83"/>
      <c r="BC382" s="68">
        <v>0</v>
      </c>
      <c r="BD382" s="83">
        <v>1</v>
      </c>
      <c r="BE382" s="83" t="s">
        <v>62</v>
      </c>
      <c r="BL382" s="83"/>
      <c r="BO382" s="83"/>
      <c r="BR382" s="69">
        <v>38.32</v>
      </c>
      <c r="BS382" s="68">
        <v>0</v>
      </c>
      <c r="BT382" s="68">
        <v>0</v>
      </c>
      <c r="BU382" s="68">
        <v>0</v>
      </c>
      <c r="BV382" s="68">
        <v>1</v>
      </c>
      <c r="BW382" s="68">
        <v>0</v>
      </c>
      <c r="BX382" s="68">
        <v>0</v>
      </c>
      <c r="BY382" s="68">
        <v>0</v>
      </c>
      <c r="BZ382" s="83">
        <v>0</v>
      </c>
      <c r="CA382" s="68">
        <v>0</v>
      </c>
      <c r="CB382" s="68">
        <v>1</v>
      </c>
      <c r="CC382" s="68">
        <v>0</v>
      </c>
      <c r="CD382" s="83">
        <v>0</v>
      </c>
      <c r="CE382" s="68">
        <v>0</v>
      </c>
      <c r="CF382" s="68">
        <v>0</v>
      </c>
      <c r="CG382" s="68">
        <v>0</v>
      </c>
      <c r="CH382" s="68">
        <v>0</v>
      </c>
      <c r="CI382" s="83">
        <v>1</v>
      </c>
      <c r="CJ382" s="68">
        <v>0</v>
      </c>
      <c r="CK382" s="68">
        <v>0</v>
      </c>
      <c r="CL382" s="68">
        <v>1</v>
      </c>
      <c r="CM382" s="68">
        <v>1</v>
      </c>
      <c r="CN382" s="68">
        <v>0</v>
      </c>
      <c r="CO382" s="68">
        <v>0</v>
      </c>
      <c r="CP382" s="68">
        <v>1</v>
      </c>
      <c r="CQ382" s="68">
        <v>0</v>
      </c>
      <c r="CR382" s="68">
        <v>1</v>
      </c>
      <c r="CS382" s="68">
        <v>0</v>
      </c>
      <c r="CT382" s="83">
        <v>1</v>
      </c>
      <c r="CY382" s="69"/>
      <c r="CZ382" s="85" t="s">
        <v>397</v>
      </c>
    </row>
    <row r="383" spans="1:104" x14ac:dyDescent="0.25">
      <c r="A383">
        <v>382</v>
      </c>
      <c r="B383">
        <v>24</v>
      </c>
      <c r="C383" s="25" t="s">
        <v>576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45">D383-E383</f>
        <v>17.096</v>
      </c>
      <c r="H383" s="16">
        <f t="shared" ref="H383:H398" si="246">D383+E383</f>
        <v>18.504000000000001</v>
      </c>
      <c r="I383" s="11">
        <f>IFERROR(F383/SQRT(F383^2+W383), "X")</f>
        <v>0.33366062720699335</v>
      </c>
      <c r="J383" s="39">
        <f>IFERROR(SQRT((1-I383^2)/W383), "X")</f>
        <v>1.319646525582715E-2</v>
      </c>
      <c r="K383" s="39">
        <f t="shared" ref="K383:K386" si="247">IFERROR(1/J383, "X")</f>
        <v>75.777867831571868</v>
      </c>
      <c r="L383" s="39">
        <f t="shared" ref="L383:L386" si="248">IFERROR(I383-J383, "X")</f>
        <v>0.32046416195116623</v>
      </c>
      <c r="M383" s="39">
        <f t="shared" ref="M383:M386" si="24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17"/>
        <v>5103</v>
      </c>
      <c r="Y383" s="7">
        <v>7.0203000000000007</v>
      </c>
      <c r="Z383" s="7">
        <f>BR383-Y383-6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1">
        <v>0</v>
      </c>
      <c r="AJ383" s="9">
        <v>0</v>
      </c>
      <c r="AK383" s="9">
        <v>0</v>
      </c>
      <c r="AL383" s="31">
        <v>1</v>
      </c>
      <c r="AM383" s="21">
        <v>2010</v>
      </c>
      <c r="AN383" s="23"/>
      <c r="AO383" s="39">
        <v>0.17945</v>
      </c>
      <c r="AP383" s="39">
        <v>0.59539999999999993</v>
      </c>
      <c r="AQ383" s="39">
        <v>0.18837499999999999</v>
      </c>
      <c r="AR383" s="59">
        <v>3.7000000000000005E-2</v>
      </c>
      <c r="AS383" s="39" t="s">
        <v>431</v>
      </c>
      <c r="AT383" s="59" t="s">
        <v>431</v>
      </c>
      <c r="AU383" s="57">
        <v>1</v>
      </c>
      <c r="AV383" s="18">
        <v>0</v>
      </c>
      <c r="AW383" s="39" t="s">
        <v>431</v>
      </c>
      <c r="AX383" s="54" t="s">
        <v>431</v>
      </c>
      <c r="AY383" t="s">
        <v>431</v>
      </c>
      <c r="AZ383" s="54" t="s">
        <v>431</v>
      </c>
      <c r="BB383" s="18"/>
      <c r="BC383" t="s">
        <v>431</v>
      </c>
      <c r="BD383" s="18" t="s">
        <v>431</v>
      </c>
      <c r="BE383" s="18" t="s">
        <v>308</v>
      </c>
      <c r="BL383" s="18"/>
      <c r="BO383" s="18"/>
      <c r="BR383" s="25">
        <v>32.5</v>
      </c>
      <c r="BS383">
        <v>1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 s="18">
        <v>0</v>
      </c>
      <c r="CA383">
        <v>0</v>
      </c>
      <c r="CB383">
        <v>0</v>
      </c>
      <c r="CC383">
        <v>1</v>
      </c>
      <c r="CD383" s="18">
        <v>0</v>
      </c>
      <c r="CE383">
        <v>0</v>
      </c>
      <c r="CF383">
        <v>0</v>
      </c>
      <c r="CG383">
        <v>0</v>
      </c>
      <c r="CH383">
        <v>0</v>
      </c>
      <c r="CI383" s="18">
        <v>0</v>
      </c>
      <c r="CJ383">
        <v>1</v>
      </c>
      <c r="CK383">
        <v>1</v>
      </c>
      <c r="CL383">
        <v>0</v>
      </c>
      <c r="CM383">
        <v>0</v>
      </c>
      <c r="CN383">
        <v>0</v>
      </c>
      <c r="CO383">
        <v>0</v>
      </c>
      <c r="CP383">
        <v>1</v>
      </c>
      <c r="CQ383">
        <v>1</v>
      </c>
      <c r="CR383">
        <v>0</v>
      </c>
      <c r="CS383">
        <v>1</v>
      </c>
      <c r="CT383" s="18">
        <v>0</v>
      </c>
      <c r="CZ383" s="43" t="s">
        <v>397</v>
      </c>
    </row>
    <row r="384" spans="1:104" x14ac:dyDescent="0.25">
      <c r="A384">
        <v>383</v>
      </c>
      <c r="B384">
        <v>24</v>
      </c>
      <c r="C384" s="25" t="s">
        <v>576</v>
      </c>
      <c r="D384" s="12">
        <v>14.7</v>
      </c>
      <c r="E384" s="14">
        <v>4.71</v>
      </c>
      <c r="F384" s="7">
        <f t="shared" ref="F384:F398" si="250">D384/E384</f>
        <v>3.1210191082802545</v>
      </c>
      <c r="G384" s="7">
        <f t="shared" si="245"/>
        <v>9.9899999999999984</v>
      </c>
      <c r="H384" s="16">
        <f t="shared" si="246"/>
        <v>19.41</v>
      </c>
      <c r="I384" s="11">
        <f>IFERROR(F384/SQRT(F384^2+W384), "X")</f>
        <v>4.3648521887384835E-2</v>
      </c>
      <c r="J384" s="39">
        <f>IFERROR(SQRT((1-I384^2)/W384), "X")</f>
        <v>1.3985342727182487E-2</v>
      </c>
      <c r="K384" s="39">
        <f t="shared" si="247"/>
        <v>71.503431807670964</v>
      </c>
      <c r="L384" s="39">
        <f t="shared" si="248"/>
        <v>2.9663179160202349E-2</v>
      </c>
      <c r="M384" s="39">
        <f t="shared" si="24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17"/>
        <v>5103</v>
      </c>
      <c r="Y384" s="7">
        <v>7.0203000000000007</v>
      </c>
      <c r="Z384" s="7">
        <f>BR384-Y384-6</f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1">
        <v>0</v>
      </c>
      <c r="AJ384" s="9">
        <v>0</v>
      </c>
      <c r="AK384" s="9">
        <v>0</v>
      </c>
      <c r="AL384" s="31">
        <v>1</v>
      </c>
      <c r="AM384" s="21">
        <v>2010</v>
      </c>
      <c r="AN384" s="23"/>
      <c r="AO384" s="39">
        <v>0.17945</v>
      </c>
      <c r="AP384" s="39">
        <v>0.59539999999999993</v>
      </c>
      <c r="AQ384" s="39">
        <v>0.18837499999999999</v>
      </c>
      <c r="AR384" s="59">
        <v>3.7000000000000005E-2</v>
      </c>
      <c r="AS384" s="39" t="s">
        <v>431</v>
      </c>
      <c r="AT384" s="59" t="s">
        <v>431</v>
      </c>
      <c r="AU384" s="57">
        <v>1</v>
      </c>
      <c r="AV384" s="18">
        <v>0</v>
      </c>
      <c r="AW384" s="39" t="s">
        <v>431</v>
      </c>
      <c r="AX384" s="54" t="s">
        <v>431</v>
      </c>
      <c r="AY384" t="s">
        <v>431</v>
      </c>
      <c r="AZ384" s="54" t="s">
        <v>431</v>
      </c>
      <c r="BB384" s="18"/>
      <c r="BC384" t="s">
        <v>431</v>
      </c>
      <c r="BD384" s="18" t="s">
        <v>431</v>
      </c>
      <c r="BE384" s="18" t="s">
        <v>308</v>
      </c>
      <c r="BL384" s="18"/>
      <c r="BO384" s="18"/>
      <c r="BR384" s="25">
        <v>32.5</v>
      </c>
      <c r="BS384">
        <v>0</v>
      </c>
      <c r="BT384">
        <v>0</v>
      </c>
      <c r="BU384">
        <v>0</v>
      </c>
      <c r="BV384">
        <v>0</v>
      </c>
      <c r="BW384">
        <v>1</v>
      </c>
      <c r="BX384">
        <v>0</v>
      </c>
      <c r="BY384">
        <v>0</v>
      </c>
      <c r="BZ384" s="18">
        <v>0</v>
      </c>
      <c r="CA384">
        <v>0</v>
      </c>
      <c r="CB384">
        <v>0</v>
      </c>
      <c r="CC384">
        <v>1</v>
      </c>
      <c r="CD384" s="18">
        <v>0</v>
      </c>
      <c r="CE384">
        <v>0</v>
      </c>
      <c r="CF384">
        <v>0</v>
      </c>
      <c r="CG384">
        <v>0</v>
      </c>
      <c r="CH384">
        <v>0</v>
      </c>
      <c r="CI384" s="18">
        <v>0</v>
      </c>
      <c r="CJ384">
        <v>1</v>
      </c>
      <c r="CK384">
        <v>1</v>
      </c>
      <c r="CL384">
        <v>0</v>
      </c>
      <c r="CM384">
        <v>0</v>
      </c>
      <c r="CN384">
        <v>0</v>
      </c>
      <c r="CO384">
        <v>0</v>
      </c>
      <c r="CP384">
        <v>1</v>
      </c>
      <c r="CQ384">
        <v>1</v>
      </c>
      <c r="CR384">
        <v>0</v>
      </c>
      <c r="CS384">
        <v>1</v>
      </c>
      <c r="CT384" s="18">
        <v>0</v>
      </c>
      <c r="CZ384" s="43" t="s">
        <v>397</v>
      </c>
    </row>
    <row r="385" spans="1:104" x14ac:dyDescent="0.25">
      <c r="A385">
        <v>384</v>
      </c>
      <c r="B385">
        <v>24</v>
      </c>
      <c r="C385" s="25" t="s">
        <v>576</v>
      </c>
      <c r="D385" s="12">
        <v>15.1</v>
      </c>
      <c r="E385" s="14">
        <v>4.12</v>
      </c>
      <c r="F385" s="7">
        <f t="shared" si="250"/>
        <v>3.6650485436893203</v>
      </c>
      <c r="G385" s="7">
        <f t="shared" si="245"/>
        <v>10.98</v>
      </c>
      <c r="H385" s="16">
        <f t="shared" si="246"/>
        <v>19.22</v>
      </c>
      <c r="I385" s="11">
        <f>IFERROR(F385/SQRT(F385^2+W385), "X")</f>
        <v>5.1238464134782849E-2</v>
      </c>
      <c r="J385" s="39">
        <f>IFERROR(SQRT((1-I385^2)/W385), "X")</f>
        <v>1.3980296174523532E-2</v>
      </c>
      <c r="K385" s="39">
        <f t="shared" si="247"/>
        <v>71.529242836951653</v>
      </c>
      <c r="L385" s="39">
        <f t="shared" si="248"/>
        <v>3.7258167960259318E-2</v>
      </c>
      <c r="M385" s="39">
        <f t="shared" si="24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17"/>
        <v>5103</v>
      </c>
      <c r="Y385" s="7">
        <v>7.0203000000000007</v>
      </c>
      <c r="Z385" s="7">
        <f>BR385-Y385-6</f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1">
        <v>0</v>
      </c>
      <c r="AJ385" s="9">
        <v>0</v>
      </c>
      <c r="AK385" s="9">
        <v>0</v>
      </c>
      <c r="AL385" s="31">
        <v>1</v>
      </c>
      <c r="AM385" s="21">
        <v>2010</v>
      </c>
      <c r="AN385" s="23"/>
      <c r="AO385" s="39">
        <v>0.17945</v>
      </c>
      <c r="AP385" s="39">
        <v>0.59539999999999993</v>
      </c>
      <c r="AQ385" s="39">
        <v>0.18837499999999999</v>
      </c>
      <c r="AR385" s="59">
        <v>3.7000000000000005E-2</v>
      </c>
      <c r="AS385" s="39" t="s">
        <v>431</v>
      </c>
      <c r="AT385" s="59" t="s">
        <v>431</v>
      </c>
      <c r="AU385" s="57">
        <v>1</v>
      </c>
      <c r="AV385" s="18">
        <v>0</v>
      </c>
      <c r="AW385" s="39" t="s">
        <v>431</v>
      </c>
      <c r="AX385" s="54" t="s">
        <v>431</v>
      </c>
      <c r="AY385" t="s">
        <v>431</v>
      </c>
      <c r="AZ385" s="54" t="s">
        <v>431</v>
      </c>
      <c r="BB385" s="18"/>
      <c r="BC385" t="s">
        <v>431</v>
      </c>
      <c r="BD385" s="18" t="s">
        <v>431</v>
      </c>
      <c r="BE385" s="18" t="s">
        <v>308</v>
      </c>
      <c r="BL385" s="18"/>
      <c r="BO385" s="18"/>
      <c r="BR385" s="25">
        <v>32.5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 s="18">
        <v>1</v>
      </c>
      <c r="CA385">
        <v>0</v>
      </c>
      <c r="CB385">
        <v>0</v>
      </c>
      <c r="CC385">
        <v>1</v>
      </c>
      <c r="CD385" s="18">
        <v>0</v>
      </c>
      <c r="CE385">
        <v>0</v>
      </c>
      <c r="CF385">
        <v>0</v>
      </c>
      <c r="CG385">
        <v>0</v>
      </c>
      <c r="CH385">
        <v>0</v>
      </c>
      <c r="CI385" s="18">
        <v>1</v>
      </c>
      <c r="CJ385">
        <v>1</v>
      </c>
      <c r="CK385">
        <v>1</v>
      </c>
      <c r="CL385">
        <v>0</v>
      </c>
      <c r="CM385">
        <v>0</v>
      </c>
      <c r="CN385">
        <v>0</v>
      </c>
      <c r="CO385">
        <v>0</v>
      </c>
      <c r="CP385">
        <v>1</v>
      </c>
      <c r="CQ385">
        <v>1</v>
      </c>
      <c r="CR385">
        <v>0</v>
      </c>
      <c r="CS385">
        <v>1</v>
      </c>
      <c r="CT385" s="18">
        <v>0</v>
      </c>
      <c r="CZ385" s="43" t="s">
        <v>397</v>
      </c>
    </row>
    <row r="386" spans="1:104" x14ac:dyDescent="0.25">
      <c r="A386">
        <v>385</v>
      </c>
      <c r="B386">
        <v>24</v>
      </c>
      <c r="C386" s="25" t="s">
        <v>576</v>
      </c>
      <c r="D386" s="12">
        <v>17.899999999999999</v>
      </c>
      <c r="E386" s="14">
        <v>0.83599999999999997</v>
      </c>
      <c r="F386" s="7">
        <f t="shared" si="250"/>
        <v>21.411483253588514</v>
      </c>
      <c r="G386" s="7">
        <f t="shared" si="245"/>
        <v>17.064</v>
      </c>
      <c r="H386" s="16">
        <f t="shared" si="246"/>
        <v>18.735999999999997</v>
      </c>
      <c r="I386" s="11">
        <f>IFERROR(F386/SQRT(F386^2+W386), "X")</f>
        <v>0.34010261654193102</v>
      </c>
      <c r="J386" s="39">
        <f>IFERROR(SQRT((1-I386^2)/W386), "X")</f>
        <v>1.5884122202740467E-2</v>
      </c>
      <c r="K386" s="39">
        <f t="shared" si="247"/>
        <v>62.955949799194521</v>
      </c>
      <c r="L386" s="39">
        <f t="shared" si="248"/>
        <v>0.32421849433919053</v>
      </c>
      <c r="M386" s="39">
        <f t="shared" si="24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17"/>
        <v>3505</v>
      </c>
      <c r="Y386" s="7">
        <v>7.0203000000000007</v>
      </c>
      <c r="Z386" s="7">
        <f>BR386-Y386-6</f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1">
        <v>0</v>
      </c>
      <c r="AJ386" s="9">
        <v>0</v>
      </c>
      <c r="AK386" s="9">
        <v>0</v>
      </c>
      <c r="AL386" s="31">
        <v>1</v>
      </c>
      <c r="AM386" s="21">
        <v>2010</v>
      </c>
      <c r="AN386" s="23"/>
      <c r="AO386" s="39">
        <v>0.17945</v>
      </c>
      <c r="AP386" s="39">
        <v>0.59539999999999993</v>
      </c>
      <c r="AQ386" s="39">
        <v>0.18837499999999999</v>
      </c>
      <c r="AR386" s="59">
        <v>3.7000000000000005E-2</v>
      </c>
      <c r="AS386" s="39" t="s">
        <v>431</v>
      </c>
      <c r="AT386" s="59" t="s">
        <v>431</v>
      </c>
      <c r="AU386" s="57">
        <v>1</v>
      </c>
      <c r="AV386" s="18">
        <v>0</v>
      </c>
      <c r="AW386">
        <v>1</v>
      </c>
      <c r="AX386" s="54">
        <v>0</v>
      </c>
      <c r="AY386" t="s">
        <v>431</v>
      </c>
      <c r="AZ386" s="54" t="s">
        <v>431</v>
      </c>
      <c r="BB386" s="18"/>
      <c r="BC386" t="s">
        <v>431</v>
      </c>
      <c r="BD386" s="18" t="s">
        <v>431</v>
      </c>
      <c r="BE386" s="18" t="s">
        <v>308</v>
      </c>
      <c r="BL386" s="18"/>
      <c r="BO386" s="18"/>
      <c r="BR386" s="25">
        <v>32.5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 s="18">
        <v>0</v>
      </c>
      <c r="CA386">
        <v>0</v>
      </c>
      <c r="CB386">
        <v>0</v>
      </c>
      <c r="CC386">
        <v>1</v>
      </c>
      <c r="CD386" s="18">
        <v>0</v>
      </c>
      <c r="CE386">
        <v>0</v>
      </c>
      <c r="CF386">
        <v>0</v>
      </c>
      <c r="CG386">
        <v>0</v>
      </c>
      <c r="CH386">
        <v>0</v>
      </c>
      <c r="CI386" s="18">
        <v>0</v>
      </c>
      <c r="CJ386">
        <v>1</v>
      </c>
      <c r="CK386">
        <v>1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1</v>
      </c>
      <c r="CR386">
        <v>0</v>
      </c>
      <c r="CS386">
        <v>1</v>
      </c>
      <c r="CT386" s="18">
        <v>0</v>
      </c>
      <c r="CZ386" s="43" t="s">
        <v>397</v>
      </c>
    </row>
    <row r="387" spans="1:104" x14ac:dyDescent="0.25">
      <c r="A387">
        <v>386</v>
      </c>
      <c r="B387">
        <v>24</v>
      </c>
      <c r="C387" s="25" t="s">
        <v>576</v>
      </c>
      <c r="D387" s="12">
        <v>13</v>
      </c>
      <c r="E387" s="14">
        <v>4.0199999999999996</v>
      </c>
      <c r="F387" s="7">
        <f t="shared" si="250"/>
        <v>3.2338308457711444</v>
      </c>
      <c r="G387" s="7">
        <f t="shared" si="245"/>
        <v>8.98</v>
      </c>
      <c r="H387" s="16">
        <f t="shared" si="246"/>
        <v>17.02</v>
      </c>
      <c r="I387" s="11">
        <f>IFERROR(F387/SQRT(F387^2+W387), "X")</f>
        <v>5.4541410272056987E-2</v>
      </c>
      <c r="J387" s="39">
        <f>IFERROR(SQRT((1-I387^2)/W387), "X")</f>
        <v>1.6865882253359162E-2</v>
      </c>
      <c r="K387" s="39">
        <f t="shared" ref="K387:K398" si="251">IFERROR(1/J387, "X")</f>
        <v>59.291294992933494</v>
      </c>
      <c r="L387" s="39">
        <f t="shared" ref="L387:L398" si="252">IFERROR(I387-J387, "X")</f>
        <v>3.7675528018697821E-2</v>
      </c>
      <c r="M387" s="39">
        <f t="shared" ref="M387:M398" si="253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17"/>
        <v>3505</v>
      </c>
      <c r="Y387" s="7">
        <v>7.0203000000000007</v>
      </c>
      <c r="Z387" s="7">
        <f>BR387-Y387-6</f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1">
        <v>0</v>
      </c>
      <c r="AJ387" s="9">
        <v>0</v>
      </c>
      <c r="AK387" s="9">
        <v>0</v>
      </c>
      <c r="AL387" s="31">
        <v>1</v>
      </c>
      <c r="AM387" s="21">
        <v>2010</v>
      </c>
      <c r="AN387" s="23"/>
      <c r="AO387" s="39">
        <v>0.17945</v>
      </c>
      <c r="AP387" s="39">
        <v>0.59539999999999993</v>
      </c>
      <c r="AQ387" s="39">
        <v>0.18837499999999999</v>
      </c>
      <c r="AR387" s="59">
        <v>3.7000000000000005E-2</v>
      </c>
      <c r="AS387" s="39" t="s">
        <v>431</v>
      </c>
      <c r="AT387" s="59" t="s">
        <v>431</v>
      </c>
      <c r="AU387" s="57">
        <v>1</v>
      </c>
      <c r="AV387" s="18">
        <v>0</v>
      </c>
      <c r="AW387">
        <v>0</v>
      </c>
      <c r="AX387" s="54">
        <v>1</v>
      </c>
      <c r="AY387" t="s">
        <v>431</v>
      </c>
      <c r="AZ387" s="54" t="s">
        <v>431</v>
      </c>
      <c r="BB387" s="18"/>
      <c r="BC387" t="s">
        <v>431</v>
      </c>
      <c r="BD387" s="18" t="s">
        <v>431</v>
      </c>
      <c r="BE387" s="18" t="s">
        <v>308</v>
      </c>
      <c r="BL387" s="18"/>
      <c r="BO387" s="18"/>
      <c r="BR387" s="25">
        <v>32.5</v>
      </c>
      <c r="BS387">
        <v>0</v>
      </c>
      <c r="BT387">
        <v>0</v>
      </c>
      <c r="BU387">
        <v>0</v>
      </c>
      <c r="BV387">
        <v>0</v>
      </c>
      <c r="BW387">
        <v>1</v>
      </c>
      <c r="BX387">
        <v>0</v>
      </c>
      <c r="BY387">
        <v>0</v>
      </c>
      <c r="BZ387" s="18">
        <v>0</v>
      </c>
      <c r="CA387">
        <v>0</v>
      </c>
      <c r="CB387">
        <v>0</v>
      </c>
      <c r="CC387">
        <v>1</v>
      </c>
      <c r="CD387" s="18">
        <v>0</v>
      </c>
      <c r="CE387">
        <v>0</v>
      </c>
      <c r="CF387">
        <v>0</v>
      </c>
      <c r="CG387">
        <v>0</v>
      </c>
      <c r="CH387">
        <v>0</v>
      </c>
      <c r="CI387" s="18">
        <v>0</v>
      </c>
      <c r="CJ387">
        <v>1</v>
      </c>
      <c r="CK387">
        <v>1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1</v>
      </c>
      <c r="CR387">
        <v>0</v>
      </c>
      <c r="CS387">
        <v>1</v>
      </c>
      <c r="CT387" s="18">
        <v>0</v>
      </c>
      <c r="CZ387" s="43" t="s">
        <v>397</v>
      </c>
    </row>
    <row r="388" spans="1:104" x14ac:dyDescent="0.25">
      <c r="A388">
        <v>387</v>
      </c>
      <c r="B388">
        <v>24</v>
      </c>
      <c r="C388" s="25" t="s">
        <v>576</v>
      </c>
      <c r="D388" s="12">
        <v>17.899999999999999</v>
      </c>
      <c r="E388" s="14">
        <v>0.83599999999999997</v>
      </c>
      <c r="F388" s="7">
        <f t="shared" si="250"/>
        <v>21.411483253588514</v>
      </c>
      <c r="G388" s="7">
        <f t="shared" si="245"/>
        <v>17.064</v>
      </c>
      <c r="H388" s="16">
        <f t="shared" si="246"/>
        <v>18.735999999999997</v>
      </c>
      <c r="I388" s="11">
        <f>IFERROR(F388/SQRT(F388^2+W388), "X")</f>
        <v>0.34010261654193102</v>
      </c>
      <c r="J388" s="39">
        <f>IFERROR(SQRT((1-I388^2)/W388), "X")</f>
        <v>1.5884122202740467E-2</v>
      </c>
      <c r="K388" s="39">
        <f t="shared" si="251"/>
        <v>62.955949799194521</v>
      </c>
      <c r="L388" s="39">
        <f t="shared" si="252"/>
        <v>0.32421849433919053</v>
      </c>
      <c r="M388" s="39">
        <f t="shared" si="253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17"/>
        <v>3505</v>
      </c>
      <c r="Y388" s="7">
        <v>7.0203000000000007</v>
      </c>
      <c r="Z388" s="7">
        <f>BR388-Y388-6</f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1">
        <v>0</v>
      </c>
      <c r="AJ388" s="9">
        <v>0</v>
      </c>
      <c r="AK388" s="9">
        <v>0</v>
      </c>
      <c r="AL388" s="31">
        <v>1</v>
      </c>
      <c r="AM388" s="21">
        <v>2010</v>
      </c>
      <c r="AN388" s="23"/>
      <c r="AO388" s="39">
        <v>0.17945</v>
      </c>
      <c r="AP388" s="39">
        <v>0.59539999999999993</v>
      </c>
      <c r="AQ388" s="39">
        <v>0.18837499999999999</v>
      </c>
      <c r="AR388" s="59">
        <v>3.7000000000000005E-2</v>
      </c>
      <c r="AS388" s="39" t="s">
        <v>431</v>
      </c>
      <c r="AT388" s="59" t="s">
        <v>431</v>
      </c>
      <c r="AU388" s="57">
        <v>1</v>
      </c>
      <c r="AV388" s="18">
        <v>0</v>
      </c>
      <c r="AW388">
        <v>1</v>
      </c>
      <c r="AX388" s="54">
        <v>0</v>
      </c>
      <c r="AY388" t="s">
        <v>431</v>
      </c>
      <c r="AZ388" s="54" t="s">
        <v>431</v>
      </c>
      <c r="BB388" s="18"/>
      <c r="BC388" t="s">
        <v>431</v>
      </c>
      <c r="BD388" s="18" t="s">
        <v>431</v>
      </c>
      <c r="BE388" s="18" t="s">
        <v>308</v>
      </c>
      <c r="BL388" s="18"/>
      <c r="BO388" s="18"/>
      <c r="BR388" s="25">
        <v>32.5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 s="18">
        <v>0</v>
      </c>
      <c r="CA388">
        <v>0</v>
      </c>
      <c r="CB388">
        <v>0</v>
      </c>
      <c r="CC388">
        <v>1</v>
      </c>
      <c r="CD388" s="18">
        <v>0</v>
      </c>
      <c r="CE388">
        <v>0</v>
      </c>
      <c r="CF388">
        <v>0</v>
      </c>
      <c r="CG388">
        <v>0</v>
      </c>
      <c r="CH388">
        <v>0</v>
      </c>
      <c r="CI388" s="18">
        <v>0</v>
      </c>
      <c r="CJ388">
        <v>1</v>
      </c>
      <c r="CK388">
        <v>1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1</v>
      </c>
      <c r="CR388">
        <v>0</v>
      </c>
      <c r="CS388">
        <v>1</v>
      </c>
      <c r="CT388" s="18">
        <v>0</v>
      </c>
      <c r="CZ388" s="43" t="s">
        <v>397</v>
      </c>
    </row>
    <row r="389" spans="1:104" x14ac:dyDescent="0.25">
      <c r="A389">
        <v>388</v>
      </c>
      <c r="B389">
        <v>24</v>
      </c>
      <c r="C389" s="25" t="s">
        <v>576</v>
      </c>
      <c r="D389" s="12">
        <v>16.7</v>
      </c>
      <c r="E389" s="14">
        <v>6.41</v>
      </c>
      <c r="F389" s="7">
        <f t="shared" si="250"/>
        <v>2.6053042121684866</v>
      </c>
      <c r="G389" s="7">
        <f t="shared" si="245"/>
        <v>10.29</v>
      </c>
      <c r="H389" s="16">
        <f t="shared" si="246"/>
        <v>23.11</v>
      </c>
      <c r="I389" s="11">
        <f>IFERROR(F389/SQRT(F389^2+W389), "X")</f>
        <v>6.5116580253501172E-2</v>
      </c>
      <c r="J389" s="39">
        <f>IFERROR(SQRT((1-I389^2)/W389), "X")</f>
        <v>2.4993849067361823E-2</v>
      </c>
      <c r="K389" s="39">
        <f t="shared" si="251"/>
        <v>40.009843914191208</v>
      </c>
      <c r="L389" s="39">
        <f t="shared" si="252"/>
        <v>4.0122731186139349E-2</v>
      </c>
      <c r="M389" s="39">
        <f t="shared" si="253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17"/>
        <v>1594</v>
      </c>
      <c r="Y389" s="7">
        <v>7.0203000000000007</v>
      </c>
      <c r="Z389" s="7">
        <f>BR389-Y389-6</f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1">
        <v>0</v>
      </c>
      <c r="AJ389" s="9">
        <v>0</v>
      </c>
      <c r="AK389" s="9">
        <v>0</v>
      </c>
      <c r="AL389" s="31">
        <v>1</v>
      </c>
      <c r="AM389" s="21">
        <v>2010</v>
      </c>
      <c r="AN389" s="23"/>
      <c r="AO389" s="39">
        <v>0.17945</v>
      </c>
      <c r="AP389" s="39">
        <v>0.59539999999999993</v>
      </c>
      <c r="AQ389" s="39">
        <v>0.18837499999999999</v>
      </c>
      <c r="AR389" s="59">
        <v>3.7000000000000005E-2</v>
      </c>
      <c r="AS389" s="39" t="s">
        <v>431</v>
      </c>
      <c r="AT389" s="59" t="s">
        <v>431</v>
      </c>
      <c r="AU389" s="57">
        <v>1</v>
      </c>
      <c r="AV389" s="18">
        <v>0</v>
      </c>
      <c r="AW389">
        <v>0</v>
      </c>
      <c r="AX389" s="54">
        <v>1</v>
      </c>
      <c r="AY389" t="s">
        <v>431</v>
      </c>
      <c r="AZ389" s="54" t="s">
        <v>431</v>
      </c>
      <c r="BB389" s="18"/>
      <c r="BC389" t="s">
        <v>431</v>
      </c>
      <c r="BD389" s="18" t="s">
        <v>431</v>
      </c>
      <c r="BE389" s="18" t="s">
        <v>308</v>
      </c>
      <c r="BL389" s="18"/>
      <c r="BO389" s="18"/>
      <c r="BR389" s="25">
        <v>32.5</v>
      </c>
      <c r="BS389">
        <v>0</v>
      </c>
      <c r="BT389">
        <v>0</v>
      </c>
      <c r="BU389">
        <v>0</v>
      </c>
      <c r="BV389">
        <v>0</v>
      </c>
      <c r="BW389">
        <v>1</v>
      </c>
      <c r="BX389">
        <v>0</v>
      </c>
      <c r="BY389">
        <v>0</v>
      </c>
      <c r="BZ389" s="18">
        <v>0</v>
      </c>
      <c r="CA389">
        <v>0</v>
      </c>
      <c r="CB389">
        <v>0</v>
      </c>
      <c r="CC389">
        <v>1</v>
      </c>
      <c r="CD389" s="18">
        <v>0</v>
      </c>
      <c r="CE389">
        <v>0</v>
      </c>
      <c r="CF389">
        <v>0</v>
      </c>
      <c r="CG389">
        <v>0</v>
      </c>
      <c r="CH389">
        <v>0</v>
      </c>
      <c r="CI389" s="18">
        <v>0</v>
      </c>
      <c r="CJ389">
        <v>1</v>
      </c>
      <c r="CK389">
        <v>1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1</v>
      </c>
      <c r="CR389">
        <v>0</v>
      </c>
      <c r="CS389">
        <v>1</v>
      </c>
      <c r="CT389" s="18">
        <v>0</v>
      </c>
      <c r="CZ389" s="43" t="s">
        <v>397</v>
      </c>
    </row>
    <row r="390" spans="1:104" x14ac:dyDescent="0.25">
      <c r="A390">
        <v>389</v>
      </c>
      <c r="B390">
        <v>24</v>
      </c>
      <c r="C390" s="25" t="s">
        <v>576</v>
      </c>
      <c r="D390" s="12">
        <v>14.4</v>
      </c>
      <c r="E390" s="14">
        <v>1.4</v>
      </c>
      <c r="F390" s="7">
        <f t="shared" si="250"/>
        <v>10.285714285714286</v>
      </c>
      <c r="G390" s="7">
        <f t="shared" si="245"/>
        <v>13</v>
      </c>
      <c r="H390" s="16">
        <f t="shared" si="246"/>
        <v>15.8</v>
      </c>
      <c r="I390" s="11">
        <f>IFERROR(F390/SQRT(F390^2+W390), "X")</f>
        <v>0.32677013083849349</v>
      </c>
      <c r="J390" s="39">
        <f>IFERROR(SQRT((1-I390^2)/W390), "X")</f>
        <v>3.1769318275964645E-2</v>
      </c>
      <c r="K390" s="39">
        <f t="shared" si="251"/>
        <v>31.476910877138927</v>
      </c>
      <c r="L390" s="39">
        <f t="shared" si="252"/>
        <v>0.29500081256252886</v>
      </c>
      <c r="M390" s="39">
        <f t="shared" si="253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17"/>
        <v>885</v>
      </c>
      <c r="Y390" s="7">
        <v>7.0203000000000007</v>
      </c>
      <c r="Z390" s="7">
        <f>BR390-Y390-6</f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1">
        <v>0</v>
      </c>
      <c r="AJ390" s="9">
        <v>0</v>
      </c>
      <c r="AK390" s="9">
        <v>0</v>
      </c>
      <c r="AL390" s="31">
        <v>1</v>
      </c>
      <c r="AM390" s="21">
        <v>2010</v>
      </c>
      <c r="AN390" s="23"/>
      <c r="AO390" s="39">
        <v>0.17945</v>
      </c>
      <c r="AP390" s="39">
        <v>0.59539999999999993</v>
      </c>
      <c r="AQ390" s="39">
        <v>0.18837499999999999</v>
      </c>
      <c r="AR390" s="59">
        <v>3.7000000000000005E-2</v>
      </c>
      <c r="AS390" s="39" t="s">
        <v>431</v>
      </c>
      <c r="AT390" s="59" t="s">
        <v>431</v>
      </c>
      <c r="AU390" s="57">
        <v>1</v>
      </c>
      <c r="AV390" s="18">
        <v>0</v>
      </c>
      <c r="AW390" s="39" t="s">
        <v>431</v>
      </c>
      <c r="AX390" s="54" t="s">
        <v>431</v>
      </c>
      <c r="AY390" t="s">
        <v>431</v>
      </c>
      <c r="AZ390" s="54" t="s">
        <v>431</v>
      </c>
      <c r="BB390" s="18"/>
      <c r="BC390">
        <v>1</v>
      </c>
      <c r="BD390" s="18">
        <v>0</v>
      </c>
      <c r="BE390" s="18" t="s">
        <v>308</v>
      </c>
      <c r="BL390" s="18"/>
      <c r="BO390" s="18"/>
      <c r="BR390" s="25">
        <v>32.5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 s="18">
        <v>0</v>
      </c>
      <c r="CA390">
        <v>0</v>
      </c>
      <c r="CB390">
        <v>0</v>
      </c>
      <c r="CC390">
        <v>1</v>
      </c>
      <c r="CD390" s="18">
        <v>0</v>
      </c>
      <c r="CE390">
        <v>0</v>
      </c>
      <c r="CF390">
        <v>0</v>
      </c>
      <c r="CG390">
        <v>0</v>
      </c>
      <c r="CH390">
        <v>0</v>
      </c>
      <c r="CI390" s="18">
        <v>0</v>
      </c>
      <c r="CJ390">
        <v>1</v>
      </c>
      <c r="CK390">
        <v>1</v>
      </c>
      <c r="CL390">
        <v>0</v>
      </c>
      <c r="CM390">
        <v>0</v>
      </c>
      <c r="CN390">
        <v>0</v>
      </c>
      <c r="CO390">
        <v>0</v>
      </c>
      <c r="CP390">
        <v>1</v>
      </c>
      <c r="CQ390">
        <v>1</v>
      </c>
      <c r="CR390">
        <v>0</v>
      </c>
      <c r="CS390">
        <v>0</v>
      </c>
      <c r="CT390" s="18">
        <v>0</v>
      </c>
      <c r="CZ390" s="43" t="s">
        <v>397</v>
      </c>
    </row>
    <row r="391" spans="1:104" x14ac:dyDescent="0.25">
      <c r="A391">
        <v>390</v>
      </c>
      <c r="B391">
        <v>24</v>
      </c>
      <c r="C391" s="25" t="s">
        <v>576</v>
      </c>
      <c r="D391" s="12">
        <v>21.4</v>
      </c>
      <c r="E391" s="14">
        <v>4.41</v>
      </c>
      <c r="F391" s="7">
        <f t="shared" si="250"/>
        <v>4.8526077097505667</v>
      </c>
      <c r="G391" s="7">
        <f t="shared" si="245"/>
        <v>16.989999999999998</v>
      </c>
      <c r="H391" s="16">
        <f t="shared" si="246"/>
        <v>25.81</v>
      </c>
      <c r="I391" s="11">
        <f>IFERROR(F391/SQRT(F391^2+W391), "X")</f>
        <v>0.16090236206446146</v>
      </c>
      <c r="J391" s="39">
        <f>IFERROR(SQRT((1-I391^2)/W391), "X")</f>
        <v>3.3157916668424069E-2</v>
      </c>
      <c r="K391" s="39">
        <f t="shared" si="251"/>
        <v>30.158710210894803</v>
      </c>
      <c r="L391" s="39">
        <f t="shared" si="252"/>
        <v>0.12774444539603738</v>
      </c>
      <c r="M391" s="39">
        <f t="shared" si="253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17"/>
        <v>886</v>
      </c>
      <c r="Y391" s="7">
        <v>7.0203000000000007</v>
      </c>
      <c r="Z391" s="7">
        <f>BR391-Y391-6</f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1">
        <v>0</v>
      </c>
      <c r="AJ391" s="9">
        <v>0</v>
      </c>
      <c r="AK391" s="9">
        <v>0</v>
      </c>
      <c r="AL391" s="31">
        <v>1</v>
      </c>
      <c r="AM391" s="21">
        <v>2010</v>
      </c>
      <c r="AN391" s="23"/>
      <c r="AO391" s="39">
        <v>0.17945</v>
      </c>
      <c r="AP391" s="39">
        <v>0.59539999999999993</v>
      </c>
      <c r="AQ391" s="39">
        <v>0.18837499999999999</v>
      </c>
      <c r="AR391" s="59">
        <v>3.7000000000000005E-2</v>
      </c>
      <c r="AS391" s="39" t="s">
        <v>431</v>
      </c>
      <c r="AT391" s="59" t="s">
        <v>431</v>
      </c>
      <c r="AU391" s="57">
        <v>1</v>
      </c>
      <c r="AV391" s="18">
        <v>0</v>
      </c>
      <c r="AW391" s="39" t="s">
        <v>431</v>
      </c>
      <c r="AX391" s="54" t="s">
        <v>431</v>
      </c>
      <c r="AY391" t="s">
        <v>431</v>
      </c>
      <c r="AZ391" s="54" t="s">
        <v>431</v>
      </c>
      <c r="BB391" s="18"/>
      <c r="BC391">
        <v>1</v>
      </c>
      <c r="BD391" s="18">
        <v>0</v>
      </c>
      <c r="BE391" s="18" t="s">
        <v>308</v>
      </c>
      <c r="BL391" s="18"/>
      <c r="BO391" s="18"/>
      <c r="BR391" s="25">
        <v>32.5</v>
      </c>
      <c r="BS391">
        <v>0</v>
      </c>
      <c r="BT391">
        <v>0</v>
      </c>
      <c r="BU391">
        <v>0</v>
      </c>
      <c r="BV391">
        <v>0</v>
      </c>
      <c r="BW391">
        <v>1</v>
      </c>
      <c r="BX391">
        <v>0</v>
      </c>
      <c r="BY391">
        <v>0</v>
      </c>
      <c r="BZ391" s="18">
        <v>0</v>
      </c>
      <c r="CA391">
        <v>0</v>
      </c>
      <c r="CB391">
        <v>0</v>
      </c>
      <c r="CC391">
        <v>1</v>
      </c>
      <c r="CD391" s="18">
        <v>0</v>
      </c>
      <c r="CE391">
        <v>0</v>
      </c>
      <c r="CF391">
        <v>0</v>
      </c>
      <c r="CG391">
        <v>0</v>
      </c>
      <c r="CH391">
        <v>0</v>
      </c>
      <c r="CI391" s="18">
        <v>0</v>
      </c>
      <c r="CJ391">
        <v>1</v>
      </c>
      <c r="CK391">
        <v>1</v>
      </c>
      <c r="CL391">
        <v>0</v>
      </c>
      <c r="CM391">
        <v>0</v>
      </c>
      <c r="CN391">
        <v>0</v>
      </c>
      <c r="CO391">
        <v>0</v>
      </c>
      <c r="CP391">
        <v>1</v>
      </c>
      <c r="CQ391">
        <v>1</v>
      </c>
      <c r="CR391">
        <v>0</v>
      </c>
      <c r="CS391">
        <v>0</v>
      </c>
      <c r="CT391" s="18">
        <v>0</v>
      </c>
      <c r="CZ391" s="43" t="s">
        <v>397</v>
      </c>
    </row>
    <row r="392" spans="1:104" x14ac:dyDescent="0.25">
      <c r="A392">
        <v>391</v>
      </c>
      <c r="B392">
        <v>24</v>
      </c>
      <c r="C392" s="25" t="s">
        <v>576</v>
      </c>
      <c r="D392" s="12">
        <v>14.4</v>
      </c>
      <c r="E392" s="14">
        <v>1.4</v>
      </c>
      <c r="F392" s="7">
        <f t="shared" si="250"/>
        <v>10.285714285714286</v>
      </c>
      <c r="G392" s="7">
        <f t="shared" si="245"/>
        <v>13</v>
      </c>
      <c r="H392" s="16">
        <f t="shared" si="246"/>
        <v>15.8</v>
      </c>
      <c r="I392" s="11">
        <f>IFERROR(F392/SQRT(F392^2+W392), "X")</f>
        <v>0.32677013083849349</v>
      </c>
      <c r="J392" s="39">
        <f>IFERROR(SQRT((1-I392^2)/W392), "X")</f>
        <v>3.1769318275964645E-2</v>
      </c>
      <c r="K392" s="39">
        <f t="shared" si="251"/>
        <v>31.476910877138927</v>
      </c>
      <c r="L392" s="39">
        <f t="shared" si="252"/>
        <v>0.29500081256252886</v>
      </c>
      <c r="M392" s="39">
        <f t="shared" si="253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17"/>
        <v>885</v>
      </c>
      <c r="Y392" s="7">
        <v>7.0203000000000007</v>
      </c>
      <c r="Z392" s="7">
        <f>BR392-Y392-6</f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1">
        <v>0</v>
      </c>
      <c r="AJ392" s="9">
        <v>0</v>
      </c>
      <c r="AK392" s="9">
        <v>0</v>
      </c>
      <c r="AL392" s="31">
        <v>1</v>
      </c>
      <c r="AM392" s="21">
        <v>2010</v>
      </c>
      <c r="AN392" s="23"/>
      <c r="AO392" s="39">
        <v>0.17945</v>
      </c>
      <c r="AP392" s="39">
        <v>0.59539999999999993</v>
      </c>
      <c r="AQ392" s="39">
        <v>0.18837499999999999</v>
      </c>
      <c r="AR392" s="59">
        <v>3.7000000000000005E-2</v>
      </c>
      <c r="AS392" s="39" t="s">
        <v>431</v>
      </c>
      <c r="AT392" s="59" t="s">
        <v>431</v>
      </c>
      <c r="AU392" s="57">
        <v>1</v>
      </c>
      <c r="AV392" s="18">
        <v>0</v>
      </c>
      <c r="AW392" s="39" t="s">
        <v>431</v>
      </c>
      <c r="AX392" s="54" t="s">
        <v>431</v>
      </c>
      <c r="AY392" t="s">
        <v>431</v>
      </c>
      <c r="AZ392" s="54" t="s">
        <v>431</v>
      </c>
      <c r="BB392" s="18"/>
      <c r="BC392">
        <v>0</v>
      </c>
      <c r="BD392" s="18">
        <v>1</v>
      </c>
      <c r="BE392" s="18" t="s">
        <v>308</v>
      </c>
      <c r="BL392" s="18"/>
      <c r="BO392" s="18"/>
      <c r="BR392" s="25">
        <v>32.5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 s="18">
        <v>0</v>
      </c>
      <c r="CA392">
        <v>0</v>
      </c>
      <c r="CB392">
        <v>0</v>
      </c>
      <c r="CC392">
        <v>1</v>
      </c>
      <c r="CD392" s="18">
        <v>0</v>
      </c>
      <c r="CE392">
        <v>0</v>
      </c>
      <c r="CF392">
        <v>0</v>
      </c>
      <c r="CG392">
        <v>0</v>
      </c>
      <c r="CH392">
        <v>0</v>
      </c>
      <c r="CI392" s="18">
        <v>0</v>
      </c>
      <c r="CJ392">
        <v>1</v>
      </c>
      <c r="CK392">
        <v>1</v>
      </c>
      <c r="CL392">
        <v>0</v>
      </c>
      <c r="CM392">
        <v>0</v>
      </c>
      <c r="CN392">
        <v>0</v>
      </c>
      <c r="CO392">
        <v>0</v>
      </c>
      <c r="CP392">
        <v>1</v>
      </c>
      <c r="CQ392">
        <v>1</v>
      </c>
      <c r="CR392">
        <v>0</v>
      </c>
      <c r="CS392">
        <v>0</v>
      </c>
      <c r="CT392" s="18">
        <v>0</v>
      </c>
      <c r="CZ392" s="43" t="s">
        <v>397</v>
      </c>
    </row>
    <row r="393" spans="1:104" x14ac:dyDescent="0.25">
      <c r="A393">
        <v>392</v>
      </c>
      <c r="B393">
        <v>24</v>
      </c>
      <c r="C393" s="25" t="s">
        <v>576</v>
      </c>
      <c r="D393" s="12">
        <v>34.5</v>
      </c>
      <c r="E393" s="14">
        <v>5.26</v>
      </c>
      <c r="F393" s="7">
        <f t="shared" si="250"/>
        <v>6.5589353612167303</v>
      </c>
      <c r="G393" s="7">
        <f t="shared" si="245"/>
        <v>29.240000000000002</v>
      </c>
      <c r="H393" s="16">
        <f t="shared" si="246"/>
        <v>39.76</v>
      </c>
      <c r="I393" s="11">
        <f>IFERROR(F393/SQRT(F393^2+W393), "X")</f>
        <v>0.10051468619482916</v>
      </c>
      <c r="J393" s="39">
        <f>IFERROR(SQRT((1-I393^2)/W393), "X")</f>
        <v>1.5324847808255111E-2</v>
      </c>
      <c r="K393" s="39">
        <f t="shared" si="251"/>
        <v>65.253502841400163</v>
      </c>
      <c r="L393" s="39">
        <f t="shared" si="252"/>
        <v>8.5189838386574041E-2</v>
      </c>
      <c r="M393" s="39">
        <f t="shared" si="253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17"/>
        <v>4215</v>
      </c>
      <c r="Y393" s="7">
        <v>7.0203000000000007</v>
      </c>
      <c r="Z393" s="7">
        <f>BR393-Y393-6</f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1">
        <v>0</v>
      </c>
      <c r="AJ393" s="9">
        <v>0</v>
      </c>
      <c r="AK393" s="9">
        <v>0</v>
      </c>
      <c r="AL393" s="31">
        <v>1</v>
      </c>
      <c r="AM393" s="21">
        <v>2010</v>
      </c>
      <c r="AN393" s="23"/>
      <c r="AO393" s="39">
        <v>0.17945</v>
      </c>
      <c r="AP393" s="39">
        <v>0.59539999999999993</v>
      </c>
      <c r="AQ393" s="39">
        <v>0.18837499999999999</v>
      </c>
      <c r="AR393" s="59">
        <v>3.7000000000000005E-2</v>
      </c>
      <c r="AS393" s="39" t="s">
        <v>431</v>
      </c>
      <c r="AT393" s="59" t="s">
        <v>431</v>
      </c>
      <c r="AU393" s="57">
        <v>1</v>
      </c>
      <c r="AV393" s="18">
        <v>0</v>
      </c>
      <c r="AW393" s="39" t="s">
        <v>431</v>
      </c>
      <c r="AX393" s="54" t="s">
        <v>431</v>
      </c>
      <c r="AY393" t="s">
        <v>431</v>
      </c>
      <c r="AZ393" s="54" t="s">
        <v>431</v>
      </c>
      <c r="BB393" s="18"/>
      <c r="BC393">
        <v>0</v>
      </c>
      <c r="BD393" s="18">
        <v>1</v>
      </c>
      <c r="BE393" s="18" t="s">
        <v>308</v>
      </c>
      <c r="BL393" s="18"/>
      <c r="BO393" s="18"/>
      <c r="BR393" s="25">
        <v>32.5</v>
      </c>
      <c r="BS393">
        <v>0</v>
      </c>
      <c r="BT393">
        <v>0</v>
      </c>
      <c r="BU393">
        <v>0</v>
      </c>
      <c r="BV393">
        <v>0</v>
      </c>
      <c r="BW393">
        <v>1</v>
      </c>
      <c r="BX393">
        <v>0</v>
      </c>
      <c r="BY393">
        <v>0</v>
      </c>
      <c r="BZ393" s="18">
        <v>0</v>
      </c>
      <c r="CA393">
        <v>0</v>
      </c>
      <c r="CB393">
        <v>0</v>
      </c>
      <c r="CC393">
        <v>1</v>
      </c>
      <c r="CD393" s="18">
        <v>0</v>
      </c>
      <c r="CE393">
        <v>0</v>
      </c>
      <c r="CF393">
        <v>0</v>
      </c>
      <c r="CG393">
        <v>0</v>
      </c>
      <c r="CH393">
        <v>0</v>
      </c>
      <c r="CI393" s="18">
        <v>0</v>
      </c>
      <c r="CJ393">
        <v>1</v>
      </c>
      <c r="CK393">
        <v>1</v>
      </c>
      <c r="CL393">
        <v>0</v>
      </c>
      <c r="CM393">
        <v>0</v>
      </c>
      <c r="CN393">
        <v>0</v>
      </c>
      <c r="CO393">
        <v>0</v>
      </c>
      <c r="CP393">
        <v>1</v>
      </c>
      <c r="CQ393">
        <v>1</v>
      </c>
      <c r="CR393">
        <v>0</v>
      </c>
      <c r="CS393">
        <v>0</v>
      </c>
      <c r="CT393" s="18">
        <v>0</v>
      </c>
      <c r="CZ393" s="43" t="s">
        <v>397</v>
      </c>
    </row>
    <row r="394" spans="1:104" x14ac:dyDescent="0.25">
      <c r="A394">
        <v>393</v>
      </c>
      <c r="B394">
        <v>24</v>
      </c>
      <c r="C394" s="25" t="s">
        <v>576</v>
      </c>
      <c r="D394" s="12">
        <v>5.62</v>
      </c>
      <c r="E394" s="14">
        <v>2.2999999999999998</v>
      </c>
      <c r="F394" s="7">
        <f t="shared" si="250"/>
        <v>2.4434782608695653</v>
      </c>
      <c r="G394" s="7">
        <f t="shared" si="245"/>
        <v>3.3200000000000003</v>
      </c>
      <c r="H394" s="16">
        <f t="shared" si="246"/>
        <v>7.92</v>
      </c>
      <c r="I394" s="11">
        <f>IFERROR(F394/SQRT(F394^2+W394), "X")</f>
        <v>0.10025960981878747</v>
      </c>
      <c r="J394" s="39">
        <f>IFERROR(SQRT((1-I394^2)/W394), "X")</f>
        <v>4.1031512915162126E-2</v>
      </c>
      <c r="K394" s="39">
        <f t="shared" si="251"/>
        <v>24.371511771150804</v>
      </c>
      <c r="L394" s="39">
        <f t="shared" si="252"/>
        <v>5.9228096903625342E-2</v>
      </c>
      <c r="M394" s="39">
        <f t="shared" si="253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17"/>
        <v>588</v>
      </c>
      <c r="Y394" s="7">
        <v>7.0203000000000007</v>
      </c>
      <c r="Z394" s="7">
        <f>BR394-Y394-6</f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1">
        <v>0</v>
      </c>
      <c r="AJ394" s="9">
        <v>0</v>
      </c>
      <c r="AK394" s="9">
        <v>0</v>
      </c>
      <c r="AL394" s="31">
        <v>1</v>
      </c>
      <c r="AM394" s="21">
        <v>2010</v>
      </c>
      <c r="AN394" s="23"/>
      <c r="AO394" s="39">
        <v>0</v>
      </c>
      <c r="AP394" s="39">
        <v>1</v>
      </c>
      <c r="AQ394" s="39">
        <v>0</v>
      </c>
      <c r="AR394" s="59">
        <v>0</v>
      </c>
      <c r="AS394" s="39" t="s">
        <v>431</v>
      </c>
      <c r="AT394" s="59" t="s">
        <v>431</v>
      </c>
      <c r="AU394" s="57">
        <v>1</v>
      </c>
      <c r="AV394" s="18">
        <v>0</v>
      </c>
      <c r="AW394" s="39" t="s">
        <v>431</v>
      </c>
      <c r="AX394" s="54" t="s">
        <v>431</v>
      </c>
      <c r="AY394" t="s">
        <v>431</v>
      </c>
      <c r="AZ394" s="54" t="s">
        <v>431</v>
      </c>
      <c r="BB394" s="18"/>
      <c r="BC394" t="s">
        <v>431</v>
      </c>
      <c r="BD394" s="18" t="s">
        <v>431</v>
      </c>
      <c r="BE394" s="18" t="s">
        <v>308</v>
      </c>
      <c r="BL394" s="18"/>
      <c r="BO394" s="18"/>
      <c r="BR394" s="25">
        <v>32.5</v>
      </c>
      <c r="BS394">
        <v>1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 s="18">
        <v>0</v>
      </c>
      <c r="CA394">
        <v>0</v>
      </c>
      <c r="CB394">
        <v>0</v>
      </c>
      <c r="CC394">
        <v>1</v>
      </c>
      <c r="CD394" s="18">
        <v>0</v>
      </c>
      <c r="CE394">
        <v>0</v>
      </c>
      <c r="CF394">
        <v>0</v>
      </c>
      <c r="CG394">
        <v>0</v>
      </c>
      <c r="CH394">
        <v>0</v>
      </c>
      <c r="CI394" s="18">
        <v>0</v>
      </c>
      <c r="CJ394">
        <v>1</v>
      </c>
      <c r="CK394">
        <v>1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1</v>
      </c>
      <c r="CR394">
        <v>0</v>
      </c>
      <c r="CS394">
        <v>0</v>
      </c>
      <c r="CT394" s="18">
        <v>0</v>
      </c>
      <c r="CZ394" s="43" t="s">
        <v>397</v>
      </c>
    </row>
    <row r="395" spans="1:104" x14ac:dyDescent="0.25">
      <c r="A395">
        <v>394</v>
      </c>
      <c r="B395">
        <v>24</v>
      </c>
      <c r="C395" s="25" t="s">
        <v>576</v>
      </c>
      <c r="D395" s="12">
        <v>4.5999999999999996</v>
      </c>
      <c r="E395" s="14">
        <v>8.3699999999999992</v>
      </c>
      <c r="F395" s="7">
        <f t="shared" si="250"/>
        <v>0.54958183990442055</v>
      </c>
      <c r="G395" s="7">
        <f t="shared" si="245"/>
        <v>-3.7699999999999996</v>
      </c>
      <c r="H395" s="16">
        <f t="shared" si="246"/>
        <v>12.969999999999999</v>
      </c>
      <c r="I395" s="11">
        <f>IFERROR(F395/SQRT(F395^2+W395), "X")</f>
        <v>1.9500221059366833E-2</v>
      </c>
      <c r="J395" s="39">
        <f>IFERROR(SQRT((1-I395^2)/W395), "X")</f>
        <v>3.5481923971065296E-2</v>
      </c>
      <c r="K395" s="39">
        <f t="shared" si="251"/>
        <v>28.183364600394199</v>
      </c>
      <c r="L395" s="39">
        <f t="shared" si="252"/>
        <v>-1.5981702911698464E-2</v>
      </c>
      <c r="M395" s="39">
        <f t="shared" si="253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17"/>
        <v>794</v>
      </c>
      <c r="Y395" s="7">
        <v>7.0203000000000007</v>
      </c>
      <c r="Z395" s="7">
        <f>BR395-Y395-6</f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1">
        <v>0</v>
      </c>
      <c r="AJ395" s="9">
        <v>0</v>
      </c>
      <c r="AK395" s="9">
        <v>0</v>
      </c>
      <c r="AL395" s="31">
        <v>1</v>
      </c>
      <c r="AM395" s="21">
        <v>2010</v>
      </c>
      <c r="AN395" s="23"/>
      <c r="AO395" s="39">
        <v>1</v>
      </c>
      <c r="AP395" s="39">
        <v>0</v>
      </c>
      <c r="AQ395" s="39">
        <v>0</v>
      </c>
      <c r="AR395" s="59">
        <v>0</v>
      </c>
      <c r="AS395" s="39" t="s">
        <v>431</v>
      </c>
      <c r="AT395" s="59" t="s">
        <v>431</v>
      </c>
      <c r="AU395" s="57">
        <v>1</v>
      </c>
      <c r="AV395" s="18">
        <v>0</v>
      </c>
      <c r="AW395" s="39" t="s">
        <v>431</v>
      </c>
      <c r="AX395" s="54" t="s">
        <v>431</v>
      </c>
      <c r="AY395" t="s">
        <v>431</v>
      </c>
      <c r="AZ395" s="54" t="s">
        <v>431</v>
      </c>
      <c r="BB395" s="18"/>
      <c r="BC395" t="s">
        <v>431</v>
      </c>
      <c r="BD395" s="18" t="s">
        <v>431</v>
      </c>
      <c r="BE395" s="18" t="s">
        <v>308</v>
      </c>
      <c r="BL395" s="18"/>
      <c r="BO395" s="18"/>
      <c r="BR395" s="25">
        <v>32.5</v>
      </c>
      <c r="BS395">
        <v>1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 s="18">
        <v>0</v>
      </c>
      <c r="CA395">
        <v>0</v>
      </c>
      <c r="CB395">
        <v>0</v>
      </c>
      <c r="CC395">
        <v>1</v>
      </c>
      <c r="CD395" s="18">
        <v>0</v>
      </c>
      <c r="CE395">
        <v>0</v>
      </c>
      <c r="CF395">
        <v>0</v>
      </c>
      <c r="CG395">
        <v>0</v>
      </c>
      <c r="CH395">
        <v>0</v>
      </c>
      <c r="CI395" s="18">
        <v>0</v>
      </c>
      <c r="CJ395">
        <v>1</v>
      </c>
      <c r="CK395">
        <v>1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1</v>
      </c>
      <c r="CR395">
        <v>0</v>
      </c>
      <c r="CS395">
        <v>0</v>
      </c>
      <c r="CT395" s="18">
        <v>0</v>
      </c>
      <c r="CZ395" s="43" t="s">
        <v>397</v>
      </c>
    </row>
    <row r="396" spans="1:104" x14ac:dyDescent="0.25">
      <c r="A396">
        <v>395</v>
      </c>
      <c r="B396">
        <v>24</v>
      </c>
      <c r="C396" s="25" t="s">
        <v>576</v>
      </c>
      <c r="D396" s="12">
        <v>15.5</v>
      </c>
      <c r="E396" s="14">
        <v>4.87</v>
      </c>
      <c r="F396" s="7">
        <f t="shared" si="250"/>
        <v>3.1827515400410675</v>
      </c>
      <c r="G396" s="7">
        <f t="shared" si="245"/>
        <v>10.629999999999999</v>
      </c>
      <c r="H396" s="16">
        <f t="shared" si="246"/>
        <v>20.37</v>
      </c>
      <c r="I396" s="11">
        <f>IFERROR(F396/SQRT(F396^2+W396), "X")</f>
        <v>7.9865593759938999E-2</v>
      </c>
      <c r="J396" s="39">
        <f>IFERROR(SQRT((1-I396^2)/W396), "X")</f>
        <v>2.5093254297477611E-2</v>
      </c>
      <c r="K396" s="39">
        <f t="shared" si="251"/>
        <v>39.851347622955409</v>
      </c>
      <c r="L396" s="39">
        <f t="shared" si="252"/>
        <v>5.4772339462461392E-2</v>
      </c>
      <c r="M396" s="39">
        <f t="shared" si="253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17"/>
        <v>1578</v>
      </c>
      <c r="Y396" s="7">
        <v>7.0203000000000007</v>
      </c>
      <c r="Z396" s="7">
        <f>BR396-Y396-6</f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1">
        <v>0</v>
      </c>
      <c r="AJ396" s="9">
        <v>0</v>
      </c>
      <c r="AK396" s="9">
        <v>0</v>
      </c>
      <c r="AL396" s="31">
        <v>1</v>
      </c>
      <c r="AM396" s="21">
        <v>2010</v>
      </c>
      <c r="AN396" s="23"/>
      <c r="AO396" s="39">
        <v>0</v>
      </c>
      <c r="AP396" s="39">
        <v>0</v>
      </c>
      <c r="AQ396" s="39">
        <v>1</v>
      </c>
      <c r="AR396" s="59">
        <v>0</v>
      </c>
      <c r="AS396" s="39" t="s">
        <v>431</v>
      </c>
      <c r="AT396" s="59" t="s">
        <v>431</v>
      </c>
      <c r="AU396" s="57">
        <v>1</v>
      </c>
      <c r="AV396" s="18">
        <v>0</v>
      </c>
      <c r="AW396" s="39" t="s">
        <v>431</v>
      </c>
      <c r="AX396" s="54" t="s">
        <v>431</v>
      </c>
      <c r="AY396" t="s">
        <v>431</v>
      </c>
      <c r="AZ396" s="54" t="s">
        <v>431</v>
      </c>
      <c r="BB396" s="18"/>
      <c r="BC396" t="s">
        <v>431</v>
      </c>
      <c r="BD396" s="18" t="s">
        <v>431</v>
      </c>
      <c r="BE396" s="18" t="s">
        <v>308</v>
      </c>
      <c r="BL396" s="18"/>
      <c r="BO396" s="18"/>
      <c r="BR396" s="25">
        <v>32.5</v>
      </c>
      <c r="BS396">
        <v>1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 s="18">
        <v>0</v>
      </c>
      <c r="CA396">
        <v>0</v>
      </c>
      <c r="CB396">
        <v>0</v>
      </c>
      <c r="CC396">
        <v>1</v>
      </c>
      <c r="CD396" s="18">
        <v>0</v>
      </c>
      <c r="CE396">
        <v>0</v>
      </c>
      <c r="CF396">
        <v>0</v>
      </c>
      <c r="CG396">
        <v>0</v>
      </c>
      <c r="CH396">
        <v>0</v>
      </c>
      <c r="CI396" s="18">
        <v>0</v>
      </c>
      <c r="CJ396">
        <v>1</v>
      </c>
      <c r="CK396">
        <v>1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1</v>
      </c>
      <c r="CR396">
        <v>0</v>
      </c>
      <c r="CS396">
        <v>0</v>
      </c>
      <c r="CT396" s="18">
        <v>0</v>
      </c>
      <c r="CZ396" s="43" t="s">
        <v>397</v>
      </c>
    </row>
    <row r="397" spans="1:104" s="68" customFormat="1" x14ac:dyDescent="0.25">
      <c r="A397" s="68">
        <v>396</v>
      </c>
      <c r="B397" s="68">
        <v>24</v>
      </c>
      <c r="C397" s="69" t="s">
        <v>576</v>
      </c>
      <c r="D397" s="70">
        <v>37.700000000000003</v>
      </c>
      <c r="E397" s="71">
        <v>5.13</v>
      </c>
      <c r="F397" s="72">
        <f t="shared" si="250"/>
        <v>7.3489278752436658</v>
      </c>
      <c r="G397" s="72">
        <f t="shared" si="245"/>
        <v>32.57</v>
      </c>
      <c r="H397" s="73">
        <f t="shared" si="246"/>
        <v>42.830000000000005</v>
      </c>
      <c r="I397" s="74">
        <f>IFERROR(F397/SQRT(F397^2+W397), "X")</f>
        <v>0.15714440548743447</v>
      </c>
      <c r="J397" s="75">
        <f>IFERROR(SQRT((1-I397^2)/W397), "X")</f>
        <v>2.1383310348820659E-2</v>
      </c>
      <c r="K397" s="75">
        <f t="shared" si="251"/>
        <v>46.765443875959662</v>
      </c>
      <c r="L397" s="75">
        <f t="shared" si="252"/>
        <v>0.13576109513861381</v>
      </c>
      <c r="M397" s="75">
        <f t="shared" si="253"/>
        <v>0.17852771583625512</v>
      </c>
      <c r="N397" s="76">
        <v>0</v>
      </c>
      <c r="O397" s="77">
        <v>1</v>
      </c>
      <c r="P397" s="76">
        <v>0</v>
      </c>
      <c r="Q397" s="77">
        <v>0</v>
      </c>
      <c r="R397" s="77">
        <v>0</v>
      </c>
      <c r="S397" s="77">
        <v>1</v>
      </c>
      <c r="T397" s="77">
        <v>0</v>
      </c>
      <c r="U397" s="76">
        <v>2137</v>
      </c>
      <c r="V397" s="77">
        <v>3</v>
      </c>
      <c r="W397" s="77">
        <f t="shared" si="217"/>
        <v>2133</v>
      </c>
      <c r="X397" s="77"/>
      <c r="Y397" s="72">
        <v>7.0203000000000007</v>
      </c>
      <c r="Z397" s="72">
        <f>BR397-Y397-6</f>
        <v>19.479700000000001</v>
      </c>
      <c r="AA397" s="77">
        <v>1</v>
      </c>
      <c r="AB397" s="77">
        <v>0</v>
      </c>
      <c r="AC397" s="77">
        <v>0</v>
      </c>
      <c r="AD397" s="77">
        <v>0</v>
      </c>
      <c r="AE397" s="77">
        <v>0</v>
      </c>
      <c r="AF397" s="77">
        <v>1</v>
      </c>
      <c r="AG397" s="76">
        <v>0</v>
      </c>
      <c r="AH397" s="77">
        <v>1</v>
      </c>
      <c r="AI397" s="78">
        <v>0</v>
      </c>
      <c r="AJ397" s="77">
        <v>0</v>
      </c>
      <c r="AK397" s="77">
        <v>0</v>
      </c>
      <c r="AL397" s="78">
        <v>1</v>
      </c>
      <c r="AM397" s="79">
        <v>2010</v>
      </c>
      <c r="AN397" s="80"/>
      <c r="AO397" s="75">
        <v>0</v>
      </c>
      <c r="AP397" s="75">
        <v>0</v>
      </c>
      <c r="AQ397" s="75">
        <v>0</v>
      </c>
      <c r="AR397" s="81">
        <v>1</v>
      </c>
      <c r="AS397" s="75" t="s">
        <v>431</v>
      </c>
      <c r="AT397" s="81" t="s">
        <v>431</v>
      </c>
      <c r="AU397" s="82">
        <v>1</v>
      </c>
      <c r="AV397" s="83">
        <v>0</v>
      </c>
      <c r="AW397" s="75" t="s">
        <v>431</v>
      </c>
      <c r="AX397" s="84" t="s">
        <v>431</v>
      </c>
      <c r="AY397" s="68" t="s">
        <v>431</v>
      </c>
      <c r="AZ397" s="84" t="s">
        <v>431</v>
      </c>
      <c r="BB397" s="83"/>
      <c r="BC397" s="68" t="s">
        <v>431</v>
      </c>
      <c r="BD397" s="83" t="s">
        <v>431</v>
      </c>
      <c r="BE397" s="83" t="s">
        <v>308</v>
      </c>
      <c r="BL397" s="83"/>
      <c r="BO397" s="83"/>
      <c r="BR397" s="69">
        <v>32.5</v>
      </c>
      <c r="BS397" s="68">
        <v>1</v>
      </c>
      <c r="BT397" s="68">
        <v>0</v>
      </c>
      <c r="BU397" s="68">
        <v>0</v>
      </c>
      <c r="BV397" s="68">
        <v>0</v>
      </c>
      <c r="BW397" s="68">
        <v>0</v>
      </c>
      <c r="BX397" s="68">
        <v>0</v>
      </c>
      <c r="BY397" s="68">
        <v>0</v>
      </c>
      <c r="BZ397" s="83">
        <v>0</v>
      </c>
      <c r="CA397" s="68">
        <v>0</v>
      </c>
      <c r="CB397" s="68">
        <v>0</v>
      </c>
      <c r="CC397" s="68">
        <v>1</v>
      </c>
      <c r="CD397" s="83">
        <v>0</v>
      </c>
      <c r="CE397" s="68">
        <v>0</v>
      </c>
      <c r="CF397" s="68">
        <v>0</v>
      </c>
      <c r="CG397" s="68">
        <v>0</v>
      </c>
      <c r="CH397" s="68">
        <v>0</v>
      </c>
      <c r="CI397" s="83">
        <v>0</v>
      </c>
      <c r="CJ397" s="68">
        <v>1</v>
      </c>
      <c r="CK397" s="68">
        <v>1</v>
      </c>
      <c r="CL397" s="68">
        <v>0</v>
      </c>
      <c r="CM397" s="68">
        <v>0</v>
      </c>
      <c r="CN397" s="68">
        <v>0</v>
      </c>
      <c r="CO397" s="68">
        <v>0</v>
      </c>
      <c r="CP397" s="68">
        <v>0</v>
      </c>
      <c r="CQ397" s="68">
        <v>1</v>
      </c>
      <c r="CR397" s="68">
        <v>0</v>
      </c>
      <c r="CS397" s="68">
        <v>0</v>
      </c>
      <c r="CT397" s="83">
        <v>0</v>
      </c>
      <c r="CY397" s="69"/>
      <c r="CZ397" s="85" t="s">
        <v>397</v>
      </c>
    </row>
    <row r="398" spans="1:104" x14ac:dyDescent="0.25">
      <c r="A398">
        <v>397</v>
      </c>
      <c r="B398">
        <v>25</v>
      </c>
      <c r="C398" s="25" t="s">
        <v>587</v>
      </c>
      <c r="D398" s="12">
        <v>7.2</v>
      </c>
      <c r="E398" s="14">
        <v>0.5</v>
      </c>
      <c r="F398" s="7">
        <f t="shared" si="250"/>
        <v>14.4</v>
      </c>
      <c r="G398" s="7">
        <f t="shared" si="245"/>
        <v>6.7</v>
      </c>
      <c r="H398" s="16">
        <f t="shared" si="246"/>
        <v>7.7</v>
      </c>
      <c r="I398" s="11">
        <f>IFERROR(F398/SQRT(F398^2+W398), "X")</f>
        <v>0.13314306921085112</v>
      </c>
      <c r="J398" s="39">
        <f>IFERROR(SQRT((1-I398^2)/W398), "X")</f>
        <v>9.2460464729757722E-3</v>
      </c>
      <c r="K398" s="39">
        <f t="shared" si="251"/>
        <v>108.15433417112789</v>
      </c>
      <c r="L398" s="39">
        <f t="shared" si="252"/>
        <v>0.12389702273787534</v>
      </c>
      <c r="M398" s="39">
        <f t="shared" si="253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17"/>
        <v>11490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1">
        <v>0</v>
      </c>
      <c r="AJ398" s="9">
        <v>1</v>
      </c>
      <c r="AK398" s="9">
        <v>0</v>
      </c>
      <c r="AL398" s="31">
        <v>0</v>
      </c>
      <c r="AM398" s="21">
        <v>2002</v>
      </c>
      <c r="AN398" s="23"/>
      <c r="AO398" s="39">
        <v>0.44</v>
      </c>
      <c r="AP398" s="39">
        <v>9.7000000000000003E-2</v>
      </c>
      <c r="AQ398" s="39">
        <v>0.35499999999999998</v>
      </c>
      <c r="AR398" s="59">
        <f>1-(SUM(AO398:AQ398))</f>
        <v>0.10799999999999998</v>
      </c>
      <c r="AS398" s="39">
        <v>0.64</v>
      </c>
      <c r="AT398" s="59">
        <v>0.33</v>
      </c>
      <c r="AU398" s="57">
        <v>0.57999999999999996</v>
      </c>
      <c r="AV398" s="18">
        <v>0.42</v>
      </c>
      <c r="AW398">
        <v>1</v>
      </c>
      <c r="AX398" s="54">
        <v>0</v>
      </c>
      <c r="AY398" t="s">
        <v>431</v>
      </c>
      <c r="AZ398" s="54" t="s">
        <v>431</v>
      </c>
      <c r="BB398" s="18"/>
      <c r="BC398">
        <f>1-BD398</f>
        <v>0.52700000000000002</v>
      </c>
      <c r="BD398" s="18">
        <v>0.47299999999999998</v>
      </c>
      <c r="BE398" s="18" t="s">
        <v>214</v>
      </c>
      <c r="BL398" s="18"/>
      <c r="BO398" s="18"/>
      <c r="BR398" s="25">
        <v>33.378</v>
      </c>
      <c r="BS398">
        <v>1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 s="18">
        <v>0</v>
      </c>
      <c r="CA398">
        <v>0</v>
      </c>
      <c r="CB398">
        <v>0</v>
      </c>
      <c r="CC398">
        <v>1</v>
      </c>
      <c r="CD398" s="18">
        <v>0</v>
      </c>
      <c r="CE398">
        <v>0</v>
      </c>
      <c r="CF398">
        <v>0</v>
      </c>
      <c r="CG398">
        <v>0</v>
      </c>
      <c r="CH398">
        <v>0</v>
      </c>
      <c r="CI398" s="18">
        <v>0</v>
      </c>
      <c r="CJ398">
        <v>0</v>
      </c>
      <c r="CK398">
        <v>0</v>
      </c>
      <c r="CL398">
        <v>1</v>
      </c>
      <c r="CM398">
        <v>1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1</v>
      </c>
      <c r="CT398" s="18">
        <v>1</v>
      </c>
      <c r="CZ398" s="43" t="s">
        <v>397</v>
      </c>
    </row>
    <row r="399" spans="1:104" x14ac:dyDescent="0.25">
      <c r="A399">
        <v>398</v>
      </c>
      <c r="B399">
        <v>25</v>
      </c>
      <c r="C399" s="25" t="s">
        <v>587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54">D399-E399</f>
        <v>2.3686173883754575</v>
      </c>
      <c r="H399" s="16">
        <f t="shared" ref="H399:H412" si="255">D399+E399</f>
        <v>3.1853820050566499</v>
      </c>
      <c r="I399" s="11">
        <f>IFERROR(F399/SQRT(F399^2+W399), "X")</f>
        <v>6.3329866538037571E-2</v>
      </c>
      <c r="J399" s="39">
        <f>IFERROR(SQRT((1-I399^2)/W399), "X")</f>
        <v>9.3132156673584668E-3</v>
      </c>
      <c r="K399" s="39">
        <f t="shared" ref="K399:K411" si="256">IFERROR(1/J399, "X")</f>
        <v>107.37429860073591</v>
      </c>
      <c r="L399" s="39">
        <f t="shared" ref="L399:L411" si="257">IFERROR(I399-J399, "X")</f>
        <v>5.4016650870679105E-2</v>
      </c>
      <c r="M399" s="39">
        <f t="shared" ref="M399:M411" si="258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17"/>
        <v>11483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1">
        <v>0</v>
      </c>
      <c r="AJ399" s="9">
        <v>1</v>
      </c>
      <c r="AK399" s="9">
        <v>0</v>
      </c>
      <c r="AL399" s="31">
        <v>0</v>
      </c>
      <c r="AM399" s="21">
        <v>2002</v>
      </c>
      <c r="AN399" s="23"/>
      <c r="AO399" s="39">
        <v>0.44</v>
      </c>
      <c r="AP399" s="39">
        <v>9.7000000000000003E-2</v>
      </c>
      <c r="AQ399" s="39">
        <v>0.35499999999999998</v>
      </c>
      <c r="AR399" s="59">
        <f t="shared" ref="AR399:AR405" si="259">1-(SUM(AO399:AQ399))</f>
        <v>0.10799999999999998</v>
      </c>
      <c r="AS399" s="39">
        <v>0.64</v>
      </c>
      <c r="AT399" s="59">
        <v>0.33</v>
      </c>
      <c r="AU399" s="57">
        <v>0.57999999999999996</v>
      </c>
      <c r="AV399" s="18">
        <v>0.42</v>
      </c>
      <c r="AW399">
        <v>1</v>
      </c>
      <c r="AX399" s="54">
        <v>0</v>
      </c>
      <c r="AY399" t="s">
        <v>431</v>
      </c>
      <c r="AZ399" s="54" t="s">
        <v>431</v>
      </c>
      <c r="BB399" s="18"/>
      <c r="BC399">
        <f t="shared" ref="BC399:BC429" si="260">1-BD399</f>
        <v>0.52700000000000002</v>
      </c>
      <c r="BD399" s="18">
        <v>0.47299999999999998</v>
      </c>
      <c r="BE399" s="18" t="s">
        <v>214</v>
      </c>
      <c r="BL399" s="18"/>
      <c r="BO399" s="18"/>
      <c r="BR399" s="25">
        <v>33.378</v>
      </c>
      <c r="BS399">
        <v>1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 s="18">
        <v>0</v>
      </c>
      <c r="CA399">
        <v>0</v>
      </c>
      <c r="CB399">
        <v>0</v>
      </c>
      <c r="CC399">
        <v>1</v>
      </c>
      <c r="CD399" s="18">
        <v>0</v>
      </c>
      <c r="CE399">
        <v>0</v>
      </c>
      <c r="CF399">
        <v>0</v>
      </c>
      <c r="CG399">
        <v>0</v>
      </c>
      <c r="CH399">
        <v>0</v>
      </c>
      <c r="CI399" s="18">
        <v>0</v>
      </c>
      <c r="CJ399">
        <v>0</v>
      </c>
      <c r="CK399">
        <v>0</v>
      </c>
      <c r="CL399">
        <v>1</v>
      </c>
      <c r="CM399">
        <v>1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1</v>
      </c>
      <c r="CT399" s="18">
        <v>1</v>
      </c>
      <c r="CZ399" s="43" t="s">
        <v>397</v>
      </c>
    </row>
    <row r="400" spans="1:104" x14ac:dyDescent="0.25">
      <c r="A400">
        <v>399</v>
      </c>
      <c r="B400">
        <v>25</v>
      </c>
      <c r="C400" s="25" t="s">
        <v>587</v>
      </c>
      <c r="D400" s="12">
        <v>4.4633839671773368</v>
      </c>
      <c r="E400" s="14">
        <v>0.32940103078799532</v>
      </c>
      <c r="F400" s="7">
        <v>13.55</v>
      </c>
      <c r="G400" s="7">
        <f t="shared" si="254"/>
        <v>4.1339829363893417</v>
      </c>
      <c r="H400" s="16">
        <f t="shared" si="255"/>
        <v>4.7927849979653319</v>
      </c>
      <c r="I400" s="11">
        <f>IFERROR(F400/SQRT(F400^2+W400), "X")</f>
        <v>0.12544896850431847</v>
      </c>
      <c r="J400" s="39">
        <f>IFERROR(SQRT((1-I400^2)/W400), "X")</f>
        <v>9.2582264578832812E-3</v>
      </c>
      <c r="K400" s="39">
        <f t="shared" si="256"/>
        <v>108.01204793910725</v>
      </c>
      <c r="L400" s="39">
        <f t="shared" si="257"/>
        <v>0.11619074204643519</v>
      </c>
      <c r="M400" s="39">
        <f t="shared" si="258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17"/>
        <v>11483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1">
        <v>0</v>
      </c>
      <c r="AJ400" s="9">
        <v>1</v>
      </c>
      <c r="AK400" s="9">
        <v>0</v>
      </c>
      <c r="AL400" s="31">
        <v>0</v>
      </c>
      <c r="AM400" s="21">
        <v>2002</v>
      </c>
      <c r="AN400" s="23"/>
      <c r="AO400" s="39">
        <v>0.44</v>
      </c>
      <c r="AP400" s="39">
        <v>9.7000000000000003E-2</v>
      </c>
      <c r="AQ400" s="39">
        <v>0.35499999999999998</v>
      </c>
      <c r="AR400" s="59">
        <f t="shared" si="259"/>
        <v>0.10799999999999998</v>
      </c>
      <c r="AS400" s="39">
        <v>0.64</v>
      </c>
      <c r="AT400" s="59">
        <v>0.33</v>
      </c>
      <c r="AU400" s="57">
        <v>0.57999999999999996</v>
      </c>
      <c r="AV400" s="18">
        <v>0.42</v>
      </c>
      <c r="AW400">
        <v>1</v>
      </c>
      <c r="AX400" s="54">
        <v>0</v>
      </c>
      <c r="AY400" t="s">
        <v>431</v>
      </c>
      <c r="AZ400" s="54" t="s">
        <v>431</v>
      </c>
      <c r="BB400" s="18"/>
      <c r="BC400">
        <f t="shared" si="260"/>
        <v>0.52700000000000002</v>
      </c>
      <c r="BD400" s="18">
        <v>0.47299999999999998</v>
      </c>
      <c r="BE400" s="18" t="s">
        <v>214</v>
      </c>
      <c r="BL400" s="18"/>
      <c r="BO400" s="18"/>
      <c r="BR400" s="25">
        <v>33.378</v>
      </c>
      <c r="BS400">
        <v>1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 s="18">
        <v>0</v>
      </c>
      <c r="CA400">
        <v>0</v>
      </c>
      <c r="CB400">
        <v>0</v>
      </c>
      <c r="CC400">
        <v>1</v>
      </c>
      <c r="CD400" s="18">
        <v>0</v>
      </c>
      <c r="CE400">
        <v>0</v>
      </c>
      <c r="CF400">
        <v>0</v>
      </c>
      <c r="CG400">
        <v>0</v>
      </c>
      <c r="CH400">
        <v>0</v>
      </c>
      <c r="CI400" s="18">
        <v>0</v>
      </c>
      <c r="CJ400">
        <v>0</v>
      </c>
      <c r="CK400">
        <v>0</v>
      </c>
      <c r="CL400">
        <v>1</v>
      </c>
      <c r="CM400">
        <v>1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1</v>
      </c>
      <c r="CT400" s="18">
        <v>1</v>
      </c>
      <c r="CZ400" s="43" t="s">
        <v>397</v>
      </c>
    </row>
    <row r="401" spans="1:104" x14ac:dyDescent="0.25">
      <c r="A401">
        <v>400</v>
      </c>
      <c r="B401">
        <v>25</v>
      </c>
      <c r="C401" s="25" t="s">
        <v>587</v>
      </c>
      <c r="D401" s="12">
        <v>13.075934214887063</v>
      </c>
      <c r="E401" s="14">
        <v>0.48973536385344807</v>
      </c>
      <c r="F401" s="7">
        <v>26.7</v>
      </c>
      <c r="G401" s="7">
        <f t="shared" si="254"/>
        <v>12.586198851033615</v>
      </c>
      <c r="H401" s="16">
        <f t="shared" si="255"/>
        <v>13.565669578740511</v>
      </c>
      <c r="I401" s="11">
        <f>IFERROR(F401/SQRT(F401^2+W401), "X")</f>
        <v>0.24177116993399661</v>
      </c>
      <c r="J401" s="39">
        <f>IFERROR(SQRT((1-I401^2)/W401), "X")</f>
        <v>9.0550999975279618E-3</v>
      </c>
      <c r="K401" s="39">
        <f t="shared" si="256"/>
        <v>110.43500350885131</v>
      </c>
      <c r="L401" s="39">
        <f t="shared" si="257"/>
        <v>0.23271606993646865</v>
      </c>
      <c r="M401" s="39">
        <f t="shared" si="258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61">U401-V401-1</f>
        <v>11483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1">
        <v>0</v>
      </c>
      <c r="AJ401" s="9">
        <v>1</v>
      </c>
      <c r="AK401" s="9">
        <v>0</v>
      </c>
      <c r="AL401" s="31">
        <v>0</v>
      </c>
      <c r="AM401" s="21">
        <v>2002</v>
      </c>
      <c r="AN401" s="23"/>
      <c r="AO401" s="39">
        <v>0.44</v>
      </c>
      <c r="AP401" s="39">
        <v>9.7000000000000003E-2</v>
      </c>
      <c r="AQ401" s="39">
        <v>0.35499999999999998</v>
      </c>
      <c r="AR401" s="59">
        <f t="shared" si="259"/>
        <v>0.10799999999999998</v>
      </c>
      <c r="AS401" s="39">
        <v>0.64</v>
      </c>
      <c r="AT401" s="59">
        <v>0.33</v>
      </c>
      <c r="AU401" s="57">
        <v>0.57999999999999996</v>
      </c>
      <c r="AV401" s="18">
        <v>0.42</v>
      </c>
      <c r="AW401">
        <v>1</v>
      </c>
      <c r="AX401" s="54">
        <v>0</v>
      </c>
      <c r="AY401" t="s">
        <v>431</v>
      </c>
      <c r="AZ401" s="54" t="s">
        <v>431</v>
      </c>
      <c r="BB401" s="18"/>
      <c r="BC401">
        <f t="shared" si="260"/>
        <v>0.52700000000000002</v>
      </c>
      <c r="BD401" s="18">
        <v>0.47299999999999998</v>
      </c>
      <c r="BE401" s="18" t="s">
        <v>214</v>
      </c>
      <c r="BL401" s="18"/>
      <c r="BO401" s="18"/>
      <c r="BR401" s="25">
        <v>33.378</v>
      </c>
      <c r="BS401">
        <v>1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 s="18">
        <v>0</v>
      </c>
      <c r="CA401">
        <v>0</v>
      </c>
      <c r="CB401">
        <v>0</v>
      </c>
      <c r="CC401">
        <v>1</v>
      </c>
      <c r="CD401" s="18">
        <v>0</v>
      </c>
      <c r="CE401">
        <v>0</v>
      </c>
      <c r="CF401">
        <v>0</v>
      </c>
      <c r="CG401">
        <v>0</v>
      </c>
      <c r="CH401">
        <v>0</v>
      </c>
      <c r="CI401" s="18">
        <v>0</v>
      </c>
      <c r="CJ401">
        <v>0</v>
      </c>
      <c r="CK401">
        <v>0</v>
      </c>
      <c r="CL401">
        <v>1</v>
      </c>
      <c r="CM401">
        <v>1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1</v>
      </c>
      <c r="CT401" s="18">
        <v>1</v>
      </c>
      <c r="CZ401" s="43" t="s">
        <v>397</v>
      </c>
    </row>
    <row r="402" spans="1:104" x14ac:dyDescent="0.25">
      <c r="A402">
        <v>401</v>
      </c>
      <c r="B402">
        <v>25</v>
      </c>
      <c r="C402" s="25" t="s">
        <v>587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54"/>
        <v>10.966291492584547</v>
      </c>
      <c r="H402" s="16">
        <f t="shared" si="255"/>
        <v>11.86516784443574</v>
      </c>
      <c r="I402" s="11">
        <f>IFERROR(F402/SQRT(F402^2+W402), "X")</f>
        <v>0.2306408647800387</v>
      </c>
      <c r="J402" s="39">
        <f>IFERROR(SQRT((1-I402^2)/W402), "X")</f>
        <v>9.0803490070881371E-3</v>
      </c>
      <c r="K402" s="39">
        <f t="shared" si="256"/>
        <v>110.12792561380606</v>
      </c>
      <c r="L402" s="39">
        <f t="shared" si="257"/>
        <v>0.22156051577295055</v>
      </c>
      <c r="M402" s="39">
        <f t="shared" si="258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61"/>
        <v>11483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1">
        <v>0</v>
      </c>
      <c r="AJ402" s="9">
        <v>1</v>
      </c>
      <c r="AK402" s="9">
        <v>0</v>
      </c>
      <c r="AL402" s="31">
        <v>0</v>
      </c>
      <c r="AM402" s="21">
        <v>2002</v>
      </c>
      <c r="AN402" s="23"/>
      <c r="AO402" s="39">
        <v>0.44</v>
      </c>
      <c r="AP402" s="39">
        <v>9.7000000000000003E-2</v>
      </c>
      <c r="AQ402" s="39">
        <v>0.35499999999999998</v>
      </c>
      <c r="AR402" s="59">
        <f t="shared" si="259"/>
        <v>0.10799999999999998</v>
      </c>
      <c r="AS402" s="39">
        <v>0.64</v>
      </c>
      <c r="AT402" s="59">
        <v>0.33</v>
      </c>
      <c r="AU402" s="57">
        <v>0.57999999999999996</v>
      </c>
      <c r="AV402" s="18">
        <v>0.42</v>
      </c>
      <c r="AW402">
        <v>1</v>
      </c>
      <c r="AX402" s="54">
        <v>0</v>
      </c>
      <c r="AY402" t="s">
        <v>431</v>
      </c>
      <c r="AZ402" s="54" t="s">
        <v>431</v>
      </c>
      <c r="BB402" s="18"/>
      <c r="BC402">
        <f t="shared" si="260"/>
        <v>0.52700000000000002</v>
      </c>
      <c r="BD402" s="18">
        <v>0.47299999999999998</v>
      </c>
      <c r="BE402" s="18" t="s">
        <v>214</v>
      </c>
      <c r="BL402" s="18"/>
      <c r="BO402" s="18"/>
      <c r="BR402" s="25">
        <v>33.378</v>
      </c>
      <c r="BS402">
        <v>1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 s="18">
        <v>0</v>
      </c>
      <c r="CA402">
        <v>0</v>
      </c>
      <c r="CB402">
        <v>0</v>
      </c>
      <c r="CC402">
        <v>1</v>
      </c>
      <c r="CD402" s="18">
        <v>0</v>
      </c>
      <c r="CE402">
        <v>0</v>
      </c>
      <c r="CF402">
        <v>0</v>
      </c>
      <c r="CG402">
        <v>0</v>
      </c>
      <c r="CH402">
        <v>0</v>
      </c>
      <c r="CI402" s="18">
        <v>0</v>
      </c>
      <c r="CJ402">
        <v>0</v>
      </c>
      <c r="CK402">
        <v>0</v>
      </c>
      <c r="CL402">
        <v>1</v>
      </c>
      <c r="CM402">
        <v>1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1</v>
      </c>
      <c r="CT402" s="18">
        <v>1</v>
      </c>
      <c r="CZ402" s="43" t="s">
        <v>397</v>
      </c>
    </row>
    <row r="403" spans="1:104" x14ac:dyDescent="0.25">
      <c r="A403">
        <v>402</v>
      </c>
      <c r="B403">
        <v>25</v>
      </c>
      <c r="C403" s="25" t="s">
        <v>587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54"/>
        <v>15.181602708287018</v>
      </c>
      <c r="H403" s="16">
        <f t="shared" si="255"/>
        <v>16.057464402995883</v>
      </c>
      <c r="I403" s="11">
        <f>IFERROR(F403/SQRT(F403^2+W403), "X")</f>
        <v>0.31580601670891845</v>
      </c>
      <c r="J403" s="39">
        <f>IFERROR(SQRT((1-I403^2)/W403), "X")</f>
        <v>8.8543743002500487E-3</v>
      </c>
      <c r="K403" s="39">
        <f t="shared" si="256"/>
        <v>112.93852801905605</v>
      </c>
      <c r="L403" s="39">
        <f t="shared" si="257"/>
        <v>0.3069516424086684</v>
      </c>
      <c r="M403" s="39">
        <f t="shared" si="258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61"/>
        <v>11483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1">
        <v>0</v>
      </c>
      <c r="AJ403" s="9">
        <v>1</v>
      </c>
      <c r="AK403" s="9">
        <v>0</v>
      </c>
      <c r="AL403" s="31">
        <v>0</v>
      </c>
      <c r="AM403" s="21">
        <v>2002</v>
      </c>
      <c r="AN403" s="23"/>
      <c r="AO403" s="39">
        <v>0.44</v>
      </c>
      <c r="AP403" s="39">
        <v>9.7000000000000003E-2</v>
      </c>
      <c r="AQ403" s="39">
        <v>0.35499999999999998</v>
      </c>
      <c r="AR403" s="59">
        <f t="shared" si="259"/>
        <v>0.10799999999999998</v>
      </c>
      <c r="AS403" s="39">
        <v>0.64</v>
      </c>
      <c r="AT403" s="59">
        <v>0.33</v>
      </c>
      <c r="AU403" s="57">
        <v>0.57999999999999996</v>
      </c>
      <c r="AV403" s="18">
        <v>0.42</v>
      </c>
      <c r="AW403">
        <v>1</v>
      </c>
      <c r="AX403" s="54">
        <v>0</v>
      </c>
      <c r="AY403" t="s">
        <v>431</v>
      </c>
      <c r="AZ403" s="54" t="s">
        <v>431</v>
      </c>
      <c r="BB403" s="18"/>
      <c r="BC403">
        <f t="shared" si="260"/>
        <v>0.52700000000000002</v>
      </c>
      <c r="BD403" s="18">
        <v>0.47299999999999998</v>
      </c>
      <c r="BE403" s="18" t="s">
        <v>214</v>
      </c>
      <c r="BL403" s="18"/>
      <c r="BO403" s="18"/>
      <c r="BR403" s="25">
        <v>33.378</v>
      </c>
      <c r="BS403">
        <v>1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 s="18">
        <v>0</v>
      </c>
      <c r="CA403">
        <v>0</v>
      </c>
      <c r="CB403">
        <v>0</v>
      </c>
      <c r="CC403">
        <v>1</v>
      </c>
      <c r="CD403" s="18">
        <v>0</v>
      </c>
      <c r="CE403">
        <v>0</v>
      </c>
      <c r="CF403">
        <v>0</v>
      </c>
      <c r="CG403">
        <v>0</v>
      </c>
      <c r="CH403">
        <v>0</v>
      </c>
      <c r="CI403" s="18">
        <v>0</v>
      </c>
      <c r="CJ403">
        <v>0</v>
      </c>
      <c r="CK403">
        <v>0</v>
      </c>
      <c r="CL403">
        <v>1</v>
      </c>
      <c r="CM403">
        <v>1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1</v>
      </c>
      <c r="CT403" s="18">
        <v>1</v>
      </c>
      <c r="CZ403" s="43" t="s">
        <v>397</v>
      </c>
    </row>
    <row r="404" spans="1:104" x14ac:dyDescent="0.25">
      <c r="A404">
        <v>403</v>
      </c>
      <c r="B404">
        <v>25</v>
      </c>
      <c r="C404" s="25" t="s">
        <v>587</v>
      </c>
      <c r="D404" s="12">
        <v>15.109416852657521</v>
      </c>
      <c r="E404" s="14">
        <v>0.3306218129684359</v>
      </c>
      <c r="F404" s="7">
        <v>45.7</v>
      </c>
      <c r="G404" s="7">
        <f t="shared" si="254"/>
        <v>14.778795039689085</v>
      </c>
      <c r="H404" s="16">
        <f t="shared" si="255"/>
        <v>15.440038665625957</v>
      </c>
      <c r="I404" s="11">
        <f>IFERROR(F404/SQRT(F404^2+W404), "X")</f>
        <v>0.39228566159909373</v>
      </c>
      <c r="J404" s="39">
        <f>IFERROR(SQRT((1-I404^2)/W404), "X")</f>
        <v>8.5839313260195563E-3</v>
      </c>
      <c r="K404" s="39">
        <f t="shared" si="256"/>
        <v>116.49673815176114</v>
      </c>
      <c r="L404" s="39">
        <f t="shared" si="257"/>
        <v>0.38370173027307419</v>
      </c>
      <c r="M404" s="39">
        <f t="shared" si="258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61"/>
        <v>11483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1">
        <v>0</v>
      </c>
      <c r="AJ404" s="9">
        <v>1</v>
      </c>
      <c r="AK404" s="9">
        <v>0</v>
      </c>
      <c r="AL404" s="31">
        <v>0</v>
      </c>
      <c r="AM404" s="21">
        <v>2002</v>
      </c>
      <c r="AN404" s="23"/>
      <c r="AO404" s="39">
        <v>0.44</v>
      </c>
      <c r="AP404" s="39">
        <v>9.7000000000000003E-2</v>
      </c>
      <c r="AQ404" s="39">
        <v>0.35499999999999998</v>
      </c>
      <c r="AR404" s="59">
        <f t="shared" si="259"/>
        <v>0.10799999999999998</v>
      </c>
      <c r="AS404" s="39">
        <v>0.64</v>
      </c>
      <c r="AT404" s="59">
        <v>0.33</v>
      </c>
      <c r="AU404" s="57">
        <v>0.57999999999999996</v>
      </c>
      <c r="AV404" s="18">
        <v>0.42</v>
      </c>
      <c r="AW404">
        <v>1</v>
      </c>
      <c r="AX404" s="54">
        <v>0</v>
      </c>
      <c r="AY404" t="s">
        <v>431</v>
      </c>
      <c r="AZ404" s="54" t="s">
        <v>431</v>
      </c>
      <c r="BB404" s="18"/>
      <c r="BC404">
        <f t="shared" si="260"/>
        <v>0.52700000000000002</v>
      </c>
      <c r="BD404" s="18">
        <v>0.47299999999999998</v>
      </c>
      <c r="BE404" s="18" t="s">
        <v>214</v>
      </c>
      <c r="BL404" s="18"/>
      <c r="BO404" s="18"/>
      <c r="BR404" s="25">
        <v>33.378</v>
      </c>
      <c r="BS404">
        <v>1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 s="18">
        <v>0</v>
      </c>
      <c r="CA404">
        <v>0</v>
      </c>
      <c r="CB404">
        <v>0</v>
      </c>
      <c r="CC404">
        <v>1</v>
      </c>
      <c r="CD404" s="18">
        <v>0</v>
      </c>
      <c r="CE404">
        <v>0</v>
      </c>
      <c r="CF404">
        <v>0</v>
      </c>
      <c r="CG404">
        <v>0</v>
      </c>
      <c r="CH404">
        <v>0</v>
      </c>
      <c r="CI404" s="18">
        <v>0</v>
      </c>
      <c r="CJ404">
        <v>0</v>
      </c>
      <c r="CK404">
        <v>0</v>
      </c>
      <c r="CL404">
        <v>1</v>
      </c>
      <c r="CM404">
        <v>1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1</v>
      </c>
      <c r="CT404" s="18">
        <v>1</v>
      </c>
      <c r="CZ404" s="43" t="s">
        <v>397</v>
      </c>
    </row>
    <row r="405" spans="1:104" x14ac:dyDescent="0.25">
      <c r="A405">
        <v>404</v>
      </c>
      <c r="B405">
        <v>25</v>
      </c>
      <c r="C405" s="25" t="s">
        <v>587</v>
      </c>
      <c r="D405" s="12">
        <v>16.600000000000001</v>
      </c>
      <c r="E405" s="14">
        <v>1</v>
      </c>
      <c r="F405" s="7">
        <f t="shared" ref="F405" si="262">D405/E405</f>
        <v>16.600000000000001</v>
      </c>
      <c r="G405" s="7">
        <f t="shared" si="254"/>
        <v>15.600000000000001</v>
      </c>
      <c r="H405" s="16">
        <f t="shared" si="255"/>
        <v>17.600000000000001</v>
      </c>
      <c r="I405" s="11">
        <f>IFERROR(F405/SQRT(F405^2+W405), "X")</f>
        <v>0.34745373685855596</v>
      </c>
      <c r="J405" s="39">
        <f>IFERROR(SQRT((1-I405^2)/W405), "X")</f>
        <v>2.0930948003527464E-2</v>
      </c>
      <c r="K405" s="39">
        <f t="shared" si="256"/>
        <v>47.776144674931651</v>
      </c>
      <c r="L405" s="39">
        <f t="shared" si="257"/>
        <v>0.3265227888550285</v>
      </c>
      <c r="M405" s="39">
        <f t="shared" si="258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61"/>
        <v>2007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1">
        <v>0</v>
      </c>
      <c r="AJ405" s="9">
        <v>1</v>
      </c>
      <c r="AK405" s="9">
        <v>0</v>
      </c>
      <c r="AL405" s="31">
        <v>0</v>
      </c>
      <c r="AM405" s="21">
        <v>2002</v>
      </c>
      <c r="AN405" s="23"/>
      <c r="AO405" s="39">
        <v>0.58099999999999996</v>
      </c>
      <c r="AP405" s="39">
        <v>9.0999999999999998E-2</v>
      </c>
      <c r="AQ405" s="39">
        <v>0.20100000000000001</v>
      </c>
      <c r="AR405" s="59">
        <f t="shared" si="259"/>
        <v>0.127</v>
      </c>
      <c r="AS405" s="39">
        <v>0.33</v>
      </c>
      <c r="AT405" s="59">
        <v>0.64</v>
      </c>
      <c r="AU405" s="57">
        <v>0.16</v>
      </c>
      <c r="AV405" s="18">
        <v>0.84</v>
      </c>
      <c r="AW405">
        <v>0</v>
      </c>
      <c r="AX405" s="54">
        <v>1</v>
      </c>
      <c r="AY405" t="s">
        <v>431</v>
      </c>
      <c r="AZ405" s="54" t="s">
        <v>431</v>
      </c>
      <c r="BB405" s="18"/>
      <c r="BC405">
        <f t="shared" si="260"/>
        <v>0.499</v>
      </c>
      <c r="BD405" s="18">
        <v>0.501</v>
      </c>
      <c r="BE405" s="18" t="s">
        <v>214</v>
      </c>
      <c r="BL405" s="18"/>
      <c r="BO405" s="18"/>
      <c r="BR405" s="25">
        <v>32.451999999999998</v>
      </c>
      <c r="BS405">
        <v>1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 s="18">
        <v>0</v>
      </c>
      <c r="CA405">
        <v>0</v>
      </c>
      <c r="CB405">
        <v>0</v>
      </c>
      <c r="CC405">
        <v>1</v>
      </c>
      <c r="CD405" s="18">
        <v>0</v>
      </c>
      <c r="CE405">
        <v>0</v>
      </c>
      <c r="CF405">
        <v>0</v>
      </c>
      <c r="CG405">
        <v>0</v>
      </c>
      <c r="CH405">
        <v>0</v>
      </c>
      <c r="CI405" s="18">
        <v>0</v>
      </c>
      <c r="CJ405">
        <v>0</v>
      </c>
      <c r="CK405">
        <v>0</v>
      </c>
      <c r="CL405">
        <v>1</v>
      </c>
      <c r="CM405">
        <v>1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1</v>
      </c>
      <c r="CT405" s="18">
        <v>1</v>
      </c>
      <c r="CZ405" s="43" t="s">
        <v>397</v>
      </c>
    </row>
    <row r="406" spans="1:104" x14ac:dyDescent="0.25">
      <c r="A406">
        <v>405</v>
      </c>
      <c r="B406">
        <v>25</v>
      </c>
      <c r="C406" s="25" t="s">
        <v>587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54"/>
        <v>0.1149747094897305</v>
      </c>
      <c r="H406" s="16">
        <f t="shared" si="255"/>
        <v>0.25598142867524903</v>
      </c>
      <c r="I406" s="11">
        <f>IFERROR(F406/SQRT(F406^2+W406), "X")</f>
        <v>5.8724269196420077E-2</v>
      </c>
      <c r="J406" s="39">
        <f>IFERROR(SQRT((1-I406^2)/W406), "X")</f>
        <v>2.2322090630218158E-2</v>
      </c>
      <c r="K406" s="39">
        <f t="shared" si="256"/>
        <v>44.79867126093766</v>
      </c>
      <c r="L406" s="39">
        <f t="shared" si="257"/>
        <v>3.6402178566201919E-2</v>
      </c>
      <c r="M406" s="39">
        <f t="shared" si="258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61"/>
        <v>2000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1">
        <v>0</v>
      </c>
      <c r="AJ406" s="9">
        <v>1</v>
      </c>
      <c r="AK406" s="9">
        <v>0</v>
      </c>
      <c r="AL406" s="31">
        <v>0</v>
      </c>
      <c r="AM406" s="21">
        <v>2002</v>
      </c>
      <c r="AN406" s="23"/>
      <c r="AO406" s="39">
        <v>0.58099999999999996</v>
      </c>
      <c r="AP406" s="39">
        <v>9.0999999999999998E-2</v>
      </c>
      <c r="AQ406" s="39">
        <v>0.20100000000000001</v>
      </c>
      <c r="AR406" s="59">
        <f t="shared" ref="AR406:AR410" si="263">1-(SUM(AO406:AQ406))</f>
        <v>0.127</v>
      </c>
      <c r="AS406" s="39">
        <v>0.33</v>
      </c>
      <c r="AT406" s="59">
        <v>0.64</v>
      </c>
      <c r="AU406" s="57">
        <v>0.16</v>
      </c>
      <c r="AV406" s="18">
        <v>0.84</v>
      </c>
      <c r="AW406">
        <v>0</v>
      </c>
      <c r="AX406" s="54">
        <v>1</v>
      </c>
      <c r="AY406" t="s">
        <v>431</v>
      </c>
      <c r="AZ406" s="54" t="s">
        <v>431</v>
      </c>
      <c r="BB406" s="18"/>
      <c r="BC406">
        <f t="shared" si="260"/>
        <v>0.499</v>
      </c>
      <c r="BD406" s="18">
        <v>0.501</v>
      </c>
      <c r="BE406" s="18" t="s">
        <v>214</v>
      </c>
      <c r="BL406" s="18"/>
      <c r="BO406" s="18"/>
      <c r="BR406" s="25">
        <v>32.451999999999998</v>
      </c>
      <c r="BS406">
        <v>1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 s="18">
        <v>0</v>
      </c>
      <c r="CA406">
        <v>0</v>
      </c>
      <c r="CB406">
        <v>0</v>
      </c>
      <c r="CC406">
        <v>1</v>
      </c>
      <c r="CD406" s="18">
        <v>0</v>
      </c>
      <c r="CE406">
        <v>0</v>
      </c>
      <c r="CF406">
        <v>0</v>
      </c>
      <c r="CG406">
        <v>0</v>
      </c>
      <c r="CH406">
        <v>0</v>
      </c>
      <c r="CI406" s="18">
        <v>0</v>
      </c>
      <c r="CJ406">
        <v>0</v>
      </c>
      <c r="CK406">
        <v>0</v>
      </c>
      <c r="CL406">
        <v>1</v>
      </c>
      <c r="CM406">
        <v>1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1</v>
      </c>
      <c r="CT406" s="18">
        <v>1</v>
      </c>
      <c r="CZ406" s="43" t="s">
        <v>397</v>
      </c>
    </row>
    <row r="407" spans="1:104" x14ac:dyDescent="0.25">
      <c r="A407">
        <v>406</v>
      </c>
      <c r="B407">
        <v>25</v>
      </c>
      <c r="C407" s="25" t="s">
        <v>587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54"/>
        <v>15.36820266922426</v>
      </c>
      <c r="H407" s="16">
        <f t="shared" si="255"/>
        <v>20.62871214035237</v>
      </c>
      <c r="I407" s="11">
        <f>IFERROR(F407/SQRT(F407^2+W407), "X")</f>
        <v>0.15125061508817442</v>
      </c>
      <c r="J407" s="39">
        <f>IFERROR(SQRT((1-I407^2)/W407), "X")</f>
        <v>2.2103430179900234E-2</v>
      </c>
      <c r="K407" s="39">
        <f t="shared" si="256"/>
        <v>45.241846711618116</v>
      </c>
      <c r="L407" s="39">
        <f t="shared" si="257"/>
        <v>0.12914718490827418</v>
      </c>
      <c r="M407" s="39">
        <f t="shared" si="258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61"/>
        <v>2000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1">
        <v>0</v>
      </c>
      <c r="AJ407" s="9">
        <v>1</v>
      </c>
      <c r="AK407" s="9">
        <v>0</v>
      </c>
      <c r="AL407" s="31">
        <v>0</v>
      </c>
      <c r="AM407" s="21">
        <v>2002</v>
      </c>
      <c r="AN407" s="23"/>
      <c r="AO407" s="39">
        <v>0.58099999999999996</v>
      </c>
      <c r="AP407" s="39">
        <v>9.0999999999999998E-2</v>
      </c>
      <c r="AQ407" s="39">
        <v>0.20100000000000001</v>
      </c>
      <c r="AR407" s="59">
        <f t="shared" si="263"/>
        <v>0.127</v>
      </c>
      <c r="AS407" s="39">
        <v>0.33</v>
      </c>
      <c r="AT407" s="59">
        <v>0.64</v>
      </c>
      <c r="AU407" s="57">
        <v>0.16</v>
      </c>
      <c r="AV407" s="18">
        <v>0.84</v>
      </c>
      <c r="AW407">
        <v>0</v>
      </c>
      <c r="AX407" s="54">
        <v>1</v>
      </c>
      <c r="AY407" t="s">
        <v>431</v>
      </c>
      <c r="AZ407" s="54" t="s">
        <v>431</v>
      </c>
      <c r="BB407" s="18"/>
      <c r="BC407">
        <f t="shared" si="260"/>
        <v>0.499</v>
      </c>
      <c r="BD407" s="18">
        <v>0.501</v>
      </c>
      <c r="BE407" s="18" t="s">
        <v>214</v>
      </c>
      <c r="BL407" s="18"/>
      <c r="BO407" s="18"/>
      <c r="BR407" s="25">
        <v>32.451999999999998</v>
      </c>
      <c r="BS407">
        <v>1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 s="18">
        <v>0</v>
      </c>
      <c r="CA407">
        <v>0</v>
      </c>
      <c r="CB407">
        <v>0</v>
      </c>
      <c r="CC407">
        <v>1</v>
      </c>
      <c r="CD407" s="18">
        <v>0</v>
      </c>
      <c r="CE407">
        <v>0</v>
      </c>
      <c r="CF407">
        <v>0</v>
      </c>
      <c r="CG407">
        <v>0</v>
      </c>
      <c r="CH407">
        <v>0</v>
      </c>
      <c r="CI407" s="18">
        <v>0</v>
      </c>
      <c r="CJ407">
        <v>0</v>
      </c>
      <c r="CK407">
        <v>0</v>
      </c>
      <c r="CL407">
        <v>1</v>
      </c>
      <c r="CM407">
        <v>1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1</v>
      </c>
      <c r="CT407" s="18">
        <v>1</v>
      </c>
      <c r="CZ407" s="43" t="s">
        <v>397</v>
      </c>
    </row>
    <row r="408" spans="1:104" x14ac:dyDescent="0.25">
      <c r="A408">
        <v>407</v>
      </c>
      <c r="B408">
        <v>25</v>
      </c>
      <c r="C408" s="25" t="s">
        <v>587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54"/>
        <v>23.756480403544693</v>
      </c>
      <c r="H408" s="16">
        <f t="shared" si="255"/>
        <v>27.873126827263626</v>
      </c>
      <c r="I408" s="11">
        <f>IFERROR(F408/SQRT(F408^2+W408), "X")</f>
        <v>0.27002293046576498</v>
      </c>
      <c r="J408" s="39">
        <f>IFERROR(SQRT((1-I408^2)/W408), "X")</f>
        <v>2.1530067545443055E-2</v>
      </c>
      <c r="K408" s="39">
        <f t="shared" si="256"/>
        <v>46.446672677144242</v>
      </c>
      <c r="L408" s="39">
        <f t="shared" si="257"/>
        <v>0.24849286292032191</v>
      </c>
      <c r="M408" s="39">
        <f t="shared" si="258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61"/>
        <v>2000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1">
        <v>0</v>
      </c>
      <c r="AJ408" s="9">
        <v>1</v>
      </c>
      <c r="AK408" s="9">
        <v>0</v>
      </c>
      <c r="AL408" s="31">
        <v>0</v>
      </c>
      <c r="AM408" s="21">
        <v>2002</v>
      </c>
      <c r="AN408" s="23"/>
      <c r="AO408" s="39">
        <v>0.58099999999999996</v>
      </c>
      <c r="AP408" s="39">
        <v>9.0999999999999998E-2</v>
      </c>
      <c r="AQ408" s="39">
        <v>0.20100000000000001</v>
      </c>
      <c r="AR408" s="59">
        <f t="shared" si="263"/>
        <v>0.127</v>
      </c>
      <c r="AS408" s="39">
        <v>0.33</v>
      </c>
      <c r="AT408" s="59">
        <v>0.64</v>
      </c>
      <c r="AU408" s="57">
        <v>0.16</v>
      </c>
      <c r="AV408" s="18">
        <v>0.84</v>
      </c>
      <c r="AW408">
        <v>0</v>
      </c>
      <c r="AX408" s="54">
        <v>1</v>
      </c>
      <c r="AY408" t="s">
        <v>431</v>
      </c>
      <c r="AZ408" s="54" t="s">
        <v>431</v>
      </c>
      <c r="BB408" s="18"/>
      <c r="BC408">
        <f t="shared" si="260"/>
        <v>0.499</v>
      </c>
      <c r="BD408" s="18">
        <v>0.501</v>
      </c>
      <c r="BE408" s="18" t="s">
        <v>214</v>
      </c>
      <c r="BL408" s="18"/>
      <c r="BO408" s="18"/>
      <c r="BR408" s="25">
        <v>32.451999999999998</v>
      </c>
      <c r="BS408">
        <v>1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 s="18">
        <v>0</v>
      </c>
      <c r="CA408">
        <v>0</v>
      </c>
      <c r="CB408">
        <v>0</v>
      </c>
      <c r="CC408">
        <v>1</v>
      </c>
      <c r="CD408" s="18">
        <v>0</v>
      </c>
      <c r="CE408">
        <v>0</v>
      </c>
      <c r="CF408">
        <v>0</v>
      </c>
      <c r="CG408">
        <v>0</v>
      </c>
      <c r="CH408">
        <v>0</v>
      </c>
      <c r="CI408" s="18">
        <v>0</v>
      </c>
      <c r="CJ408">
        <v>0</v>
      </c>
      <c r="CK408">
        <v>0</v>
      </c>
      <c r="CL408">
        <v>1</v>
      </c>
      <c r="CM408">
        <v>1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1</v>
      </c>
      <c r="CT408" s="18">
        <v>1</v>
      </c>
      <c r="CZ408" s="43" t="s">
        <v>397</v>
      </c>
    </row>
    <row r="409" spans="1:104" x14ac:dyDescent="0.25">
      <c r="A409">
        <v>408</v>
      </c>
      <c r="B409">
        <v>25</v>
      </c>
      <c r="C409" s="25" t="s">
        <v>587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54"/>
        <v>15.483341386656807</v>
      </c>
      <c r="H409" s="16">
        <f t="shared" si="255"/>
        <v>17.640045932679808</v>
      </c>
      <c r="I409" s="11">
        <f>IFERROR(F409/SQRT(F409^2+W409), "X")</f>
        <v>0.32480297517394524</v>
      </c>
      <c r="J409" s="39">
        <f>IFERROR(SQRT((1-I409^2)/W409), "X")</f>
        <v>2.1148321769329046E-2</v>
      </c>
      <c r="K409" s="39">
        <f t="shared" si="256"/>
        <v>47.285075899037928</v>
      </c>
      <c r="L409" s="39">
        <f t="shared" si="257"/>
        <v>0.30365465340461617</v>
      </c>
      <c r="M409" s="39">
        <f t="shared" si="258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61"/>
        <v>2000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1">
        <v>0</v>
      </c>
      <c r="AJ409" s="9">
        <v>1</v>
      </c>
      <c r="AK409" s="9">
        <v>0</v>
      </c>
      <c r="AL409" s="31">
        <v>0</v>
      </c>
      <c r="AM409" s="21">
        <v>2002</v>
      </c>
      <c r="AN409" s="23"/>
      <c r="AO409" s="39">
        <v>0.58099999999999996</v>
      </c>
      <c r="AP409" s="39">
        <v>9.0999999999999998E-2</v>
      </c>
      <c r="AQ409" s="39">
        <v>0.20100000000000001</v>
      </c>
      <c r="AR409" s="59">
        <f t="shared" si="263"/>
        <v>0.127</v>
      </c>
      <c r="AS409" s="39">
        <v>0.33</v>
      </c>
      <c r="AT409" s="59">
        <v>0.64</v>
      </c>
      <c r="AU409" s="57">
        <v>0.16</v>
      </c>
      <c r="AV409" s="18">
        <v>0.84</v>
      </c>
      <c r="AW409">
        <v>0</v>
      </c>
      <c r="AX409" s="54">
        <v>1</v>
      </c>
      <c r="AY409" t="s">
        <v>431</v>
      </c>
      <c r="AZ409" s="54" t="s">
        <v>431</v>
      </c>
      <c r="BB409" s="18"/>
      <c r="BC409">
        <f t="shared" si="260"/>
        <v>0.499</v>
      </c>
      <c r="BD409" s="18">
        <v>0.501</v>
      </c>
      <c r="BE409" s="18" t="s">
        <v>214</v>
      </c>
      <c r="BL409" s="18"/>
      <c r="BO409" s="18"/>
      <c r="BR409" s="25">
        <v>32.451999999999998</v>
      </c>
      <c r="BS409">
        <v>1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 s="18">
        <v>0</v>
      </c>
      <c r="CA409">
        <v>0</v>
      </c>
      <c r="CB409">
        <v>0</v>
      </c>
      <c r="CC409">
        <v>1</v>
      </c>
      <c r="CD409" s="18">
        <v>0</v>
      </c>
      <c r="CE409">
        <v>0</v>
      </c>
      <c r="CF409">
        <v>0</v>
      </c>
      <c r="CG409">
        <v>0</v>
      </c>
      <c r="CH409">
        <v>0</v>
      </c>
      <c r="CI409" s="18">
        <v>0</v>
      </c>
      <c r="CJ409">
        <v>0</v>
      </c>
      <c r="CK409">
        <v>0</v>
      </c>
      <c r="CL409">
        <v>1</v>
      </c>
      <c r="CM409">
        <v>1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1</v>
      </c>
      <c r="CT409" s="18">
        <v>1</v>
      </c>
      <c r="CZ409" s="43" t="s">
        <v>397</v>
      </c>
    </row>
    <row r="410" spans="1:104" x14ac:dyDescent="0.25">
      <c r="A410">
        <v>409</v>
      </c>
      <c r="B410">
        <v>25</v>
      </c>
      <c r="C410" s="25" t="s">
        <v>587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54"/>
        <v>21.220322609547189</v>
      </c>
      <c r="H410" s="16">
        <f t="shared" si="255"/>
        <v>23.357900894391683</v>
      </c>
      <c r="I410" s="11">
        <f>IFERROR(F410/SQRT(F410^2+W410), "X")</f>
        <v>0.42262879884855603</v>
      </c>
      <c r="J410" s="39">
        <f>IFERROR(SQRT((1-I410^2)/W410), "X")</f>
        <v>2.0265548331883678E-2</v>
      </c>
      <c r="K410" s="39">
        <f t="shared" si="256"/>
        <v>49.34482815975452</v>
      </c>
      <c r="L410" s="39">
        <f t="shared" si="257"/>
        <v>0.40236325051667238</v>
      </c>
      <c r="M410" s="39">
        <f t="shared" si="258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61"/>
        <v>2000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1">
        <v>0</v>
      </c>
      <c r="AJ410" s="9">
        <v>1</v>
      </c>
      <c r="AK410" s="9">
        <v>0</v>
      </c>
      <c r="AL410" s="31">
        <v>0</v>
      </c>
      <c r="AM410" s="21">
        <v>2002</v>
      </c>
      <c r="AN410" s="23"/>
      <c r="AO410" s="39">
        <v>0.58099999999999996</v>
      </c>
      <c r="AP410" s="39">
        <v>9.0999999999999998E-2</v>
      </c>
      <c r="AQ410" s="39">
        <v>0.20100000000000001</v>
      </c>
      <c r="AR410" s="59">
        <f t="shared" si="263"/>
        <v>0.127</v>
      </c>
      <c r="AS410" s="39">
        <v>0.33</v>
      </c>
      <c r="AT410" s="59">
        <v>0.64</v>
      </c>
      <c r="AU410" s="57">
        <v>0.16</v>
      </c>
      <c r="AV410" s="18">
        <v>0.84</v>
      </c>
      <c r="AW410">
        <v>0</v>
      </c>
      <c r="AX410" s="54">
        <v>1</v>
      </c>
      <c r="AY410" t="s">
        <v>431</v>
      </c>
      <c r="AZ410" s="54" t="s">
        <v>431</v>
      </c>
      <c r="BB410" s="18"/>
      <c r="BC410">
        <f t="shared" si="260"/>
        <v>0.499</v>
      </c>
      <c r="BD410" s="18">
        <v>0.501</v>
      </c>
      <c r="BE410" s="18" t="s">
        <v>214</v>
      </c>
      <c r="BL410" s="18"/>
      <c r="BO410" s="18"/>
      <c r="BR410" s="25">
        <v>32.451999999999998</v>
      </c>
      <c r="BS410">
        <v>1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 s="18">
        <v>0</v>
      </c>
      <c r="CA410">
        <v>0</v>
      </c>
      <c r="CB410">
        <v>0</v>
      </c>
      <c r="CC410">
        <v>1</v>
      </c>
      <c r="CD410" s="18">
        <v>0</v>
      </c>
      <c r="CE410">
        <v>0</v>
      </c>
      <c r="CF410">
        <v>0</v>
      </c>
      <c r="CG410">
        <v>0</v>
      </c>
      <c r="CH410">
        <v>0</v>
      </c>
      <c r="CI410" s="18">
        <v>0</v>
      </c>
      <c r="CJ410">
        <v>0</v>
      </c>
      <c r="CK410">
        <v>0</v>
      </c>
      <c r="CL410">
        <v>1</v>
      </c>
      <c r="CM410">
        <v>1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1</v>
      </c>
      <c r="CT410" s="18">
        <v>1</v>
      </c>
      <c r="CZ410" s="43" t="s">
        <v>397</v>
      </c>
    </row>
    <row r="411" spans="1:104" x14ac:dyDescent="0.25">
      <c r="A411">
        <v>410</v>
      </c>
      <c r="B411">
        <v>25</v>
      </c>
      <c r="C411" s="25" t="s">
        <v>587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54"/>
        <v>28.112928504150549</v>
      </c>
      <c r="H411" s="16">
        <f t="shared" si="255"/>
        <v>30.322590623090573</v>
      </c>
      <c r="I411" s="11">
        <f>IFERROR(F411/SQRT(F411^2+W411), "X")</f>
        <v>0.50900314512121547</v>
      </c>
      <c r="J411" s="39">
        <f>IFERROR(SQRT((1-I411^2)/W411), "X")</f>
        <v>1.9247282902486663E-2</v>
      </c>
      <c r="K411" s="39">
        <f t="shared" si="256"/>
        <v>51.955385342769837</v>
      </c>
      <c r="L411" s="39">
        <f t="shared" si="257"/>
        <v>0.4897558622187288</v>
      </c>
      <c r="M411" s="39">
        <f t="shared" si="258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61"/>
        <v>2000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1">
        <v>0</v>
      </c>
      <c r="AJ411" s="9">
        <v>1</v>
      </c>
      <c r="AK411" s="9">
        <v>0</v>
      </c>
      <c r="AL411" s="31">
        <v>0</v>
      </c>
      <c r="AM411" s="21">
        <v>2002</v>
      </c>
      <c r="AN411" s="23"/>
      <c r="AO411" s="39">
        <v>0.58099999999999996</v>
      </c>
      <c r="AP411" s="39">
        <v>9.0999999999999998E-2</v>
      </c>
      <c r="AQ411" s="39">
        <v>0.20100000000000001</v>
      </c>
      <c r="AR411" s="59">
        <f t="shared" ref="AR411" si="264">1-(SUM(AO411:AQ411))</f>
        <v>0.127</v>
      </c>
      <c r="AS411" s="39">
        <v>0.33</v>
      </c>
      <c r="AT411" s="59">
        <v>0.64</v>
      </c>
      <c r="AU411" s="57">
        <v>0.16</v>
      </c>
      <c r="AV411" s="18">
        <v>0.84</v>
      </c>
      <c r="AW411">
        <v>0</v>
      </c>
      <c r="AX411" s="54">
        <v>1</v>
      </c>
      <c r="AY411" t="s">
        <v>431</v>
      </c>
      <c r="AZ411" s="54" t="s">
        <v>431</v>
      </c>
      <c r="BB411" s="18"/>
      <c r="BC411">
        <f t="shared" si="260"/>
        <v>0.499</v>
      </c>
      <c r="BD411" s="18">
        <v>0.501</v>
      </c>
      <c r="BE411" s="18" t="s">
        <v>214</v>
      </c>
      <c r="BL411" s="18"/>
      <c r="BO411" s="18"/>
      <c r="BR411" s="25">
        <v>32.451999999999998</v>
      </c>
      <c r="BS411">
        <v>1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 s="18">
        <v>0</v>
      </c>
      <c r="CA411">
        <v>0</v>
      </c>
      <c r="CB411">
        <v>0</v>
      </c>
      <c r="CC411">
        <v>1</v>
      </c>
      <c r="CD411" s="18">
        <v>0</v>
      </c>
      <c r="CE411">
        <v>0</v>
      </c>
      <c r="CF411">
        <v>0</v>
      </c>
      <c r="CG411">
        <v>0</v>
      </c>
      <c r="CH411">
        <v>0</v>
      </c>
      <c r="CI411" s="18">
        <v>0</v>
      </c>
      <c r="CJ411">
        <v>0</v>
      </c>
      <c r="CK411">
        <v>0</v>
      </c>
      <c r="CL411">
        <v>1</v>
      </c>
      <c r="CM411">
        <v>1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1</v>
      </c>
      <c r="CT411" s="18">
        <v>1</v>
      </c>
      <c r="CZ411" s="43" t="s">
        <v>397</v>
      </c>
    </row>
    <row r="412" spans="1:104" x14ac:dyDescent="0.25">
      <c r="A412">
        <v>411</v>
      </c>
      <c r="B412">
        <v>25</v>
      </c>
      <c r="C412" s="25" t="s">
        <v>587</v>
      </c>
      <c r="D412" s="12">
        <v>6.4</v>
      </c>
      <c r="E412" s="14">
        <v>0.5</v>
      </c>
      <c r="F412" s="7">
        <f>D412/E412</f>
        <v>12.8</v>
      </c>
      <c r="G412" s="7">
        <f t="shared" si="254"/>
        <v>5.9</v>
      </c>
      <c r="H412" s="16">
        <f t="shared" si="255"/>
        <v>6.9</v>
      </c>
      <c r="I412" s="11">
        <f>IFERROR(F412/SQRT(F412^2+W412), "X")</f>
        <v>0.1185752579115172</v>
      </c>
      <c r="J412" s="39">
        <f>IFERROR(SQRT((1-I412^2)/W412), "X")</f>
        <v>9.2636920243372809E-3</v>
      </c>
      <c r="K412" s="39">
        <f t="shared" ref="K412" si="265">IFERROR(1/J412, "X")</f>
        <v>107.94832096887843</v>
      </c>
      <c r="L412" s="39">
        <f t="shared" ref="L412" si="266">IFERROR(I412-J412, "X")</f>
        <v>0.10931156588717991</v>
      </c>
      <c r="M412" s="39">
        <f t="shared" ref="M412" si="267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61"/>
        <v>11489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1">
        <v>0</v>
      </c>
      <c r="AJ412" s="9">
        <v>1</v>
      </c>
      <c r="AK412" s="9">
        <v>0</v>
      </c>
      <c r="AL412" s="31">
        <v>0</v>
      </c>
      <c r="AM412" s="21">
        <v>2002</v>
      </c>
      <c r="AN412" s="23"/>
      <c r="AO412" s="39">
        <v>0.44</v>
      </c>
      <c r="AP412" s="39">
        <v>9.7000000000000003E-2</v>
      </c>
      <c r="AQ412" s="39">
        <v>0.35499999999999998</v>
      </c>
      <c r="AR412" s="59">
        <f>1-(SUM(AO412:AQ412))</f>
        <v>0.10799999999999998</v>
      </c>
      <c r="AS412" s="39">
        <v>0.64</v>
      </c>
      <c r="AT412" s="59">
        <v>0.33</v>
      </c>
      <c r="AU412" s="57">
        <v>0.57999999999999996</v>
      </c>
      <c r="AV412" s="18">
        <v>0.42</v>
      </c>
      <c r="AW412">
        <v>1</v>
      </c>
      <c r="AX412" s="54">
        <v>0</v>
      </c>
      <c r="AY412" t="s">
        <v>431</v>
      </c>
      <c r="AZ412" s="54" t="s">
        <v>431</v>
      </c>
      <c r="BB412" s="18"/>
      <c r="BC412">
        <f t="shared" si="260"/>
        <v>0.52700000000000002</v>
      </c>
      <c r="BD412" s="18">
        <v>0.47299999999999998</v>
      </c>
      <c r="BE412" s="18" t="s">
        <v>214</v>
      </c>
      <c r="BL412" s="18"/>
      <c r="BO412" s="18"/>
      <c r="BR412" s="25">
        <v>33.378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1</v>
      </c>
      <c r="BY412">
        <v>0</v>
      </c>
      <c r="BZ412" s="18">
        <v>0</v>
      </c>
      <c r="CA412">
        <v>0</v>
      </c>
      <c r="CB412">
        <v>0</v>
      </c>
      <c r="CC412">
        <v>1</v>
      </c>
      <c r="CD412" s="18">
        <v>0</v>
      </c>
      <c r="CE412">
        <v>0</v>
      </c>
      <c r="CF412">
        <v>0</v>
      </c>
      <c r="CG412">
        <v>0</v>
      </c>
      <c r="CH412">
        <v>0</v>
      </c>
      <c r="CI412" s="18">
        <v>0</v>
      </c>
      <c r="CJ412">
        <v>0</v>
      </c>
      <c r="CK412">
        <v>0</v>
      </c>
      <c r="CL412">
        <v>1</v>
      </c>
      <c r="CM412">
        <v>1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1</v>
      </c>
      <c r="CT412" s="18">
        <v>1</v>
      </c>
      <c r="CZ412" s="43" t="s">
        <v>397</v>
      </c>
    </row>
    <row r="413" spans="1:104" x14ac:dyDescent="0.25">
      <c r="A413">
        <v>412</v>
      </c>
      <c r="B413">
        <v>25</v>
      </c>
      <c r="C413" s="25" t="s">
        <v>587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268">D413-E413</f>
        <v>2.4777242616841568</v>
      </c>
      <c r="H413" s="16">
        <f t="shared" ref="H413:H444" si="269">D413+E413</f>
        <v>3.2460108544544384</v>
      </c>
      <c r="I413" s="11">
        <f>IFERROR(F413/SQRT(F413^2+W413), "X")</f>
        <v>6.9358608038768421E-2</v>
      </c>
      <c r="J413" s="39">
        <f>IFERROR(SQRT((1-I413^2)/W413), "X")</f>
        <v>9.3098802736601913E-3</v>
      </c>
      <c r="K413" s="39">
        <f t="shared" ref="K413:K425" si="270">IFERROR(1/J413, "X")</f>
        <v>107.41276693205515</v>
      </c>
      <c r="L413" s="39">
        <f t="shared" ref="L413:L425" si="271">IFERROR(I413-J413, "X")</f>
        <v>6.004872776510823E-2</v>
      </c>
      <c r="M413" s="39">
        <f t="shared" ref="M413:M425" si="272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61"/>
        <v>11482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1">
        <v>0</v>
      </c>
      <c r="AJ413" s="9">
        <v>1</v>
      </c>
      <c r="AK413" s="9">
        <v>0</v>
      </c>
      <c r="AL413" s="31">
        <v>0</v>
      </c>
      <c r="AM413" s="21">
        <v>2002</v>
      </c>
      <c r="AN413" s="23"/>
      <c r="AO413" s="39">
        <v>0.44</v>
      </c>
      <c r="AP413" s="39">
        <v>9.7000000000000003E-2</v>
      </c>
      <c r="AQ413" s="39">
        <v>0.35499999999999998</v>
      </c>
      <c r="AR413" s="59">
        <f t="shared" ref="AR413:AR419" si="273">1-(SUM(AO413:AQ413))</f>
        <v>0.10799999999999998</v>
      </c>
      <c r="AS413" s="39">
        <v>0.64</v>
      </c>
      <c r="AT413" s="59">
        <v>0.33</v>
      </c>
      <c r="AU413" s="57">
        <v>0.57999999999999996</v>
      </c>
      <c r="AV413" s="18">
        <v>0.42</v>
      </c>
      <c r="AW413">
        <v>1</v>
      </c>
      <c r="AX413" s="54">
        <v>0</v>
      </c>
      <c r="AY413" t="s">
        <v>431</v>
      </c>
      <c r="AZ413" s="54" t="s">
        <v>431</v>
      </c>
      <c r="BB413" s="18"/>
      <c r="BC413">
        <f t="shared" si="260"/>
        <v>0.52700000000000002</v>
      </c>
      <c r="BD413" s="18">
        <v>0.47299999999999998</v>
      </c>
      <c r="BE413" s="18" t="s">
        <v>214</v>
      </c>
      <c r="BL413" s="18"/>
      <c r="BO413" s="18"/>
      <c r="BR413" s="25">
        <v>33.378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1</v>
      </c>
      <c r="BY413">
        <v>0</v>
      </c>
      <c r="BZ413" s="18">
        <v>0</v>
      </c>
      <c r="CA413">
        <v>0</v>
      </c>
      <c r="CB413">
        <v>0</v>
      </c>
      <c r="CC413">
        <v>1</v>
      </c>
      <c r="CD413" s="18">
        <v>0</v>
      </c>
      <c r="CE413">
        <v>0</v>
      </c>
      <c r="CF413">
        <v>0</v>
      </c>
      <c r="CG413">
        <v>0</v>
      </c>
      <c r="CH413">
        <v>0</v>
      </c>
      <c r="CI413" s="18">
        <v>0</v>
      </c>
      <c r="CJ413">
        <v>0</v>
      </c>
      <c r="CK413">
        <v>0</v>
      </c>
      <c r="CL413">
        <v>1</v>
      </c>
      <c r="CM413">
        <v>1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1</v>
      </c>
      <c r="CT413" s="18">
        <v>1</v>
      </c>
      <c r="CZ413" s="43" t="s">
        <v>397</v>
      </c>
    </row>
    <row r="414" spans="1:104" x14ac:dyDescent="0.25">
      <c r="A414">
        <v>413</v>
      </c>
      <c r="B414">
        <v>25</v>
      </c>
      <c r="C414" s="25" t="s">
        <v>587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268"/>
        <v>4.1184475558850488</v>
      </c>
      <c r="H414" s="16">
        <f t="shared" si="269"/>
        <v>4.7448274122934206</v>
      </c>
      <c r="I414" s="11">
        <f>IFERROR(F414/SQRT(F414^2+W414), "X")</f>
        <v>0.13091629410405495</v>
      </c>
      <c r="J414" s="39">
        <f>IFERROR(SQRT((1-I414^2)/W414), "X")</f>
        <v>9.2520349190144836E-3</v>
      </c>
      <c r="K414" s="39">
        <f t="shared" si="270"/>
        <v>108.08433050169668</v>
      </c>
      <c r="L414" s="39">
        <f t="shared" si="271"/>
        <v>0.12166425918504047</v>
      </c>
      <c r="M414" s="39">
        <f t="shared" si="272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61"/>
        <v>11482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1">
        <v>0</v>
      </c>
      <c r="AJ414" s="9">
        <v>1</v>
      </c>
      <c r="AK414" s="9">
        <v>0</v>
      </c>
      <c r="AL414" s="31">
        <v>0</v>
      </c>
      <c r="AM414" s="21">
        <v>2002</v>
      </c>
      <c r="AN414" s="23"/>
      <c r="AO414" s="39">
        <v>0.44</v>
      </c>
      <c r="AP414" s="39">
        <v>9.7000000000000003E-2</v>
      </c>
      <c r="AQ414" s="39">
        <v>0.35499999999999998</v>
      </c>
      <c r="AR414" s="59">
        <f t="shared" si="273"/>
        <v>0.10799999999999998</v>
      </c>
      <c r="AS414" s="39">
        <v>0.64</v>
      </c>
      <c r="AT414" s="59">
        <v>0.33</v>
      </c>
      <c r="AU414" s="57">
        <v>0.57999999999999996</v>
      </c>
      <c r="AV414" s="18">
        <v>0.42</v>
      </c>
      <c r="AW414">
        <v>1</v>
      </c>
      <c r="AX414" s="54">
        <v>0</v>
      </c>
      <c r="AY414" t="s">
        <v>431</v>
      </c>
      <c r="AZ414" s="54" t="s">
        <v>431</v>
      </c>
      <c r="BB414" s="18"/>
      <c r="BC414">
        <f t="shared" si="260"/>
        <v>0.52700000000000002</v>
      </c>
      <c r="BD414" s="18">
        <v>0.47299999999999998</v>
      </c>
      <c r="BE414" s="18" t="s">
        <v>214</v>
      </c>
      <c r="BL414" s="18"/>
      <c r="BO414" s="18"/>
      <c r="BR414" s="25">
        <v>33.378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1</v>
      </c>
      <c r="BY414">
        <v>0</v>
      </c>
      <c r="BZ414" s="18">
        <v>0</v>
      </c>
      <c r="CA414">
        <v>0</v>
      </c>
      <c r="CB414">
        <v>0</v>
      </c>
      <c r="CC414">
        <v>1</v>
      </c>
      <c r="CD414" s="18">
        <v>0</v>
      </c>
      <c r="CE414">
        <v>0</v>
      </c>
      <c r="CF414">
        <v>0</v>
      </c>
      <c r="CG414">
        <v>0</v>
      </c>
      <c r="CH414">
        <v>0</v>
      </c>
      <c r="CI414" s="18">
        <v>0</v>
      </c>
      <c r="CJ414">
        <v>0</v>
      </c>
      <c r="CK414">
        <v>0</v>
      </c>
      <c r="CL414">
        <v>1</v>
      </c>
      <c r="CM414">
        <v>1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1</v>
      </c>
      <c r="CT414" s="18">
        <v>1</v>
      </c>
      <c r="CZ414" s="43" t="s">
        <v>397</v>
      </c>
    </row>
    <row r="415" spans="1:104" x14ac:dyDescent="0.25">
      <c r="A415">
        <v>414</v>
      </c>
      <c r="B415">
        <v>25</v>
      </c>
      <c r="C415" s="25" t="s">
        <v>587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268"/>
        <v>11.994249986610363</v>
      </c>
      <c r="H415" s="16">
        <f t="shared" si="269"/>
        <v>12.929474157106299</v>
      </c>
      <c r="I415" s="11">
        <f>IFERROR(F415/SQRT(F415^2+W415), "X")</f>
        <v>0.24135470728117522</v>
      </c>
      <c r="J415" s="39">
        <f>IFERROR(SQRT((1-I415^2)/W415), "X")</f>
        <v>9.0564618116763685E-3</v>
      </c>
      <c r="K415" s="39">
        <f t="shared" si="270"/>
        <v>110.41839747071137</v>
      </c>
      <c r="L415" s="39">
        <f t="shared" si="271"/>
        <v>0.23229824546949884</v>
      </c>
      <c r="M415" s="39">
        <f t="shared" si="272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61"/>
        <v>11482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1">
        <v>0</v>
      </c>
      <c r="AJ415" s="9">
        <v>1</v>
      </c>
      <c r="AK415" s="9">
        <v>0</v>
      </c>
      <c r="AL415" s="31">
        <v>0</v>
      </c>
      <c r="AM415" s="21">
        <v>2002</v>
      </c>
      <c r="AN415" s="23"/>
      <c r="AO415" s="39">
        <v>0.44</v>
      </c>
      <c r="AP415" s="39">
        <v>9.7000000000000003E-2</v>
      </c>
      <c r="AQ415" s="39">
        <v>0.35499999999999998</v>
      </c>
      <c r="AR415" s="59">
        <f t="shared" si="273"/>
        <v>0.10799999999999998</v>
      </c>
      <c r="AS415" s="39">
        <v>0.64</v>
      </c>
      <c r="AT415" s="59">
        <v>0.33</v>
      </c>
      <c r="AU415" s="57">
        <v>0.57999999999999996</v>
      </c>
      <c r="AV415" s="18">
        <v>0.42</v>
      </c>
      <c r="AW415">
        <v>1</v>
      </c>
      <c r="AX415" s="54">
        <v>0</v>
      </c>
      <c r="AY415" t="s">
        <v>431</v>
      </c>
      <c r="AZ415" s="54" t="s">
        <v>431</v>
      </c>
      <c r="BB415" s="18"/>
      <c r="BC415">
        <f t="shared" si="260"/>
        <v>0.52700000000000002</v>
      </c>
      <c r="BD415" s="18">
        <v>0.47299999999999998</v>
      </c>
      <c r="BE415" s="18" t="s">
        <v>214</v>
      </c>
      <c r="BL415" s="18"/>
      <c r="BO415" s="18"/>
      <c r="BR415" s="25">
        <v>33.378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1</v>
      </c>
      <c r="BY415">
        <v>0</v>
      </c>
      <c r="BZ415" s="18">
        <v>0</v>
      </c>
      <c r="CA415">
        <v>0</v>
      </c>
      <c r="CB415">
        <v>0</v>
      </c>
      <c r="CC415">
        <v>1</v>
      </c>
      <c r="CD415" s="18">
        <v>0</v>
      </c>
      <c r="CE415">
        <v>0</v>
      </c>
      <c r="CF415">
        <v>0</v>
      </c>
      <c r="CG415">
        <v>0</v>
      </c>
      <c r="CH415">
        <v>0</v>
      </c>
      <c r="CI415" s="18">
        <v>0</v>
      </c>
      <c r="CJ415">
        <v>0</v>
      </c>
      <c r="CK415">
        <v>0</v>
      </c>
      <c r="CL415">
        <v>1</v>
      </c>
      <c r="CM415">
        <v>1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1</v>
      </c>
      <c r="CT415" s="18">
        <v>1</v>
      </c>
      <c r="CZ415" s="43" t="s">
        <v>397</v>
      </c>
    </row>
    <row r="416" spans="1:104" x14ac:dyDescent="0.25">
      <c r="A416">
        <v>415</v>
      </c>
      <c r="B416">
        <v>25</v>
      </c>
      <c r="C416" s="25" t="s">
        <v>587</v>
      </c>
      <c r="D416" s="12">
        <v>10.023075465215992</v>
      </c>
      <c r="E416" s="14">
        <v>0.4107817813613111</v>
      </c>
      <c r="F416" s="7">
        <v>24.400000000000002</v>
      </c>
      <c r="G416" s="7">
        <f t="shared" si="268"/>
        <v>9.6122936838546806</v>
      </c>
      <c r="H416" s="16">
        <f t="shared" si="269"/>
        <v>10.433857246577304</v>
      </c>
      <c r="I416" s="11">
        <f>IFERROR(F416/SQRT(F416^2+W416), "X")</f>
        <v>0.22202599264435699</v>
      </c>
      <c r="J416" s="39">
        <f>IFERROR(SQRT((1-I416^2)/W416), "X")</f>
        <v>9.099425928047418E-3</v>
      </c>
      <c r="K416" s="39">
        <f t="shared" si="270"/>
        <v>109.89704272636274</v>
      </c>
      <c r="L416" s="39">
        <f t="shared" si="271"/>
        <v>0.21292656671630958</v>
      </c>
      <c r="M416" s="39">
        <f t="shared" si="272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61"/>
        <v>11482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1">
        <v>0</v>
      </c>
      <c r="AJ416" s="9">
        <v>1</v>
      </c>
      <c r="AK416" s="9">
        <v>0</v>
      </c>
      <c r="AL416" s="31">
        <v>0</v>
      </c>
      <c r="AM416" s="21">
        <v>2002</v>
      </c>
      <c r="AN416" s="23"/>
      <c r="AO416" s="39">
        <v>0.44</v>
      </c>
      <c r="AP416" s="39">
        <v>9.7000000000000003E-2</v>
      </c>
      <c r="AQ416" s="39">
        <v>0.35499999999999998</v>
      </c>
      <c r="AR416" s="59">
        <f t="shared" si="273"/>
        <v>0.10799999999999998</v>
      </c>
      <c r="AS416" s="39">
        <v>0.64</v>
      </c>
      <c r="AT416" s="59">
        <v>0.33</v>
      </c>
      <c r="AU416" s="57">
        <v>0.57999999999999996</v>
      </c>
      <c r="AV416" s="18">
        <v>0.42</v>
      </c>
      <c r="AW416">
        <v>1</v>
      </c>
      <c r="AX416" s="54">
        <v>0</v>
      </c>
      <c r="AY416" t="s">
        <v>431</v>
      </c>
      <c r="AZ416" s="54" t="s">
        <v>431</v>
      </c>
      <c r="BB416" s="18"/>
      <c r="BC416">
        <f t="shared" si="260"/>
        <v>0.52700000000000002</v>
      </c>
      <c r="BD416" s="18">
        <v>0.47299999999999998</v>
      </c>
      <c r="BE416" s="18" t="s">
        <v>214</v>
      </c>
      <c r="BL416" s="18"/>
      <c r="BO416" s="18"/>
      <c r="BR416" s="25">
        <v>33.378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1</v>
      </c>
      <c r="BY416">
        <v>0</v>
      </c>
      <c r="BZ416" s="18">
        <v>0</v>
      </c>
      <c r="CA416">
        <v>0</v>
      </c>
      <c r="CB416">
        <v>0</v>
      </c>
      <c r="CC416">
        <v>1</v>
      </c>
      <c r="CD416" s="18">
        <v>0</v>
      </c>
      <c r="CE416">
        <v>0</v>
      </c>
      <c r="CF416">
        <v>0</v>
      </c>
      <c r="CG416">
        <v>0</v>
      </c>
      <c r="CH416">
        <v>0</v>
      </c>
      <c r="CI416" s="18">
        <v>0</v>
      </c>
      <c r="CJ416">
        <v>0</v>
      </c>
      <c r="CK416">
        <v>0</v>
      </c>
      <c r="CL416">
        <v>1</v>
      </c>
      <c r="CM416">
        <v>1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1</v>
      </c>
      <c r="CT416" s="18">
        <v>1</v>
      </c>
      <c r="CZ416" s="43" t="s">
        <v>397</v>
      </c>
    </row>
    <row r="417" spans="1:104" x14ac:dyDescent="0.25">
      <c r="A417">
        <v>416</v>
      </c>
      <c r="B417">
        <v>25</v>
      </c>
      <c r="C417" s="25" t="s">
        <v>587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268"/>
        <v>12.856413648150761</v>
      </c>
      <c r="H417" s="16">
        <f t="shared" si="269"/>
        <v>13.659103366037387</v>
      </c>
      <c r="I417" s="11">
        <f>IFERROR(F417/SQRT(F417^2+W417), "X")</f>
        <v>0.29459777921080099</v>
      </c>
      <c r="J417" s="39">
        <f>IFERROR(SQRT((1-I417^2)/W417), "X")</f>
        <v>8.9181971506801534E-3</v>
      </c>
      <c r="K417" s="39">
        <f t="shared" si="270"/>
        <v>112.13028632403963</v>
      </c>
      <c r="L417" s="39">
        <f t="shared" si="271"/>
        <v>0.28567958206012084</v>
      </c>
      <c r="M417" s="39">
        <f t="shared" si="272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61"/>
        <v>11482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1">
        <v>0</v>
      </c>
      <c r="AJ417" s="9">
        <v>1</v>
      </c>
      <c r="AK417" s="9">
        <v>0</v>
      </c>
      <c r="AL417" s="31">
        <v>0</v>
      </c>
      <c r="AM417" s="21">
        <v>2002</v>
      </c>
      <c r="AN417" s="23"/>
      <c r="AO417" s="39">
        <v>0.44</v>
      </c>
      <c r="AP417" s="39">
        <v>9.7000000000000003E-2</v>
      </c>
      <c r="AQ417" s="39">
        <v>0.35499999999999998</v>
      </c>
      <c r="AR417" s="59">
        <f t="shared" si="273"/>
        <v>0.10799999999999998</v>
      </c>
      <c r="AS417" s="39">
        <v>0.64</v>
      </c>
      <c r="AT417" s="59">
        <v>0.33</v>
      </c>
      <c r="AU417" s="57">
        <v>0.57999999999999996</v>
      </c>
      <c r="AV417" s="18">
        <v>0.42</v>
      </c>
      <c r="AW417">
        <v>1</v>
      </c>
      <c r="AX417" s="54">
        <v>0</v>
      </c>
      <c r="AY417" t="s">
        <v>431</v>
      </c>
      <c r="AZ417" s="54" t="s">
        <v>431</v>
      </c>
      <c r="BB417" s="18"/>
      <c r="BC417">
        <f t="shared" si="260"/>
        <v>0.52700000000000002</v>
      </c>
      <c r="BD417" s="18">
        <v>0.47299999999999998</v>
      </c>
      <c r="BE417" s="18" t="s">
        <v>214</v>
      </c>
      <c r="BL417" s="18"/>
      <c r="BO417" s="18"/>
      <c r="BR417" s="25">
        <v>33.378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1</v>
      </c>
      <c r="BY417">
        <v>0</v>
      </c>
      <c r="BZ417" s="18">
        <v>0</v>
      </c>
      <c r="CA417">
        <v>0</v>
      </c>
      <c r="CB417">
        <v>0</v>
      </c>
      <c r="CC417">
        <v>1</v>
      </c>
      <c r="CD417" s="18">
        <v>0</v>
      </c>
      <c r="CE417">
        <v>0</v>
      </c>
      <c r="CF417">
        <v>0</v>
      </c>
      <c r="CG417">
        <v>0</v>
      </c>
      <c r="CH417">
        <v>0</v>
      </c>
      <c r="CI417" s="18">
        <v>0</v>
      </c>
      <c r="CJ417">
        <v>0</v>
      </c>
      <c r="CK417">
        <v>0</v>
      </c>
      <c r="CL417">
        <v>1</v>
      </c>
      <c r="CM417">
        <v>1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1</v>
      </c>
      <c r="CT417" s="18">
        <v>1</v>
      </c>
      <c r="CZ417" s="43" t="s">
        <v>397</v>
      </c>
    </row>
    <row r="418" spans="1:104" x14ac:dyDescent="0.25">
      <c r="A418">
        <v>417</v>
      </c>
      <c r="B418">
        <v>25</v>
      </c>
      <c r="C418" s="25" t="s">
        <v>587</v>
      </c>
      <c r="D418" s="12">
        <v>12.91474433343347</v>
      </c>
      <c r="E418" s="14">
        <v>0.31094890048395196</v>
      </c>
      <c r="F418" s="7">
        <v>41.533333333333331</v>
      </c>
      <c r="G418" s="7">
        <f t="shared" si="268"/>
        <v>12.603795432949518</v>
      </c>
      <c r="H418" s="16">
        <f t="shared" si="269"/>
        <v>13.225693233917422</v>
      </c>
      <c r="I418" s="11">
        <f>IFERROR(F418/SQRT(F418^2+W418), "X")</f>
        <v>0.36140520779130031</v>
      </c>
      <c r="J418" s="39">
        <f>IFERROR(SQRT((1-I418^2)/W418), "X")</f>
        <v>8.7015700110264927E-3</v>
      </c>
      <c r="K418" s="39">
        <f t="shared" si="270"/>
        <v>114.92178983020486</v>
      </c>
      <c r="L418" s="39">
        <f t="shared" si="271"/>
        <v>0.3527036377802738</v>
      </c>
      <c r="M418" s="39">
        <f t="shared" si="272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61"/>
        <v>11482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1">
        <v>0</v>
      </c>
      <c r="AJ418" s="9">
        <v>1</v>
      </c>
      <c r="AK418" s="9">
        <v>0</v>
      </c>
      <c r="AL418" s="31">
        <v>0</v>
      </c>
      <c r="AM418" s="21">
        <v>2002</v>
      </c>
      <c r="AN418" s="23"/>
      <c r="AO418" s="39">
        <v>0.44</v>
      </c>
      <c r="AP418" s="39">
        <v>9.7000000000000003E-2</v>
      </c>
      <c r="AQ418" s="39">
        <v>0.35499999999999998</v>
      </c>
      <c r="AR418" s="59">
        <f t="shared" si="273"/>
        <v>0.10799999999999998</v>
      </c>
      <c r="AS418" s="39">
        <v>0.64</v>
      </c>
      <c r="AT418" s="59">
        <v>0.33</v>
      </c>
      <c r="AU418" s="57">
        <v>0.57999999999999996</v>
      </c>
      <c r="AV418" s="18">
        <v>0.42</v>
      </c>
      <c r="AW418">
        <v>1</v>
      </c>
      <c r="AX418" s="54">
        <v>0</v>
      </c>
      <c r="AY418" t="s">
        <v>431</v>
      </c>
      <c r="AZ418" s="54" t="s">
        <v>431</v>
      </c>
      <c r="BB418" s="18"/>
      <c r="BC418">
        <f t="shared" si="260"/>
        <v>0.52700000000000002</v>
      </c>
      <c r="BD418" s="18">
        <v>0.47299999999999998</v>
      </c>
      <c r="BE418" s="18" t="s">
        <v>214</v>
      </c>
      <c r="BL418" s="18"/>
      <c r="BO418" s="18"/>
      <c r="BR418" s="25">
        <v>33.378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1</v>
      </c>
      <c r="BY418">
        <v>0</v>
      </c>
      <c r="BZ418" s="18">
        <v>0</v>
      </c>
      <c r="CA418">
        <v>0</v>
      </c>
      <c r="CB418">
        <v>0</v>
      </c>
      <c r="CC418">
        <v>1</v>
      </c>
      <c r="CD418" s="18">
        <v>0</v>
      </c>
      <c r="CE418">
        <v>0</v>
      </c>
      <c r="CF418">
        <v>0</v>
      </c>
      <c r="CG418">
        <v>0</v>
      </c>
      <c r="CH418">
        <v>0</v>
      </c>
      <c r="CI418" s="18">
        <v>0</v>
      </c>
      <c r="CJ418">
        <v>0</v>
      </c>
      <c r="CK418">
        <v>0</v>
      </c>
      <c r="CL418">
        <v>1</v>
      </c>
      <c r="CM418">
        <v>1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1</v>
      </c>
      <c r="CT418" s="18">
        <v>1</v>
      </c>
      <c r="CZ418" s="43" t="s">
        <v>397</v>
      </c>
    </row>
    <row r="419" spans="1:104" x14ac:dyDescent="0.25">
      <c r="A419">
        <v>418</v>
      </c>
      <c r="B419">
        <v>25</v>
      </c>
      <c r="C419" s="25" t="s">
        <v>587</v>
      </c>
      <c r="D419" s="12">
        <v>14.2</v>
      </c>
      <c r="E419" s="14">
        <v>1</v>
      </c>
      <c r="F419" s="7">
        <f>D419/E419</f>
        <v>14.2</v>
      </c>
      <c r="G419" s="7">
        <f t="shared" si="268"/>
        <v>13.2</v>
      </c>
      <c r="H419" s="16">
        <f t="shared" si="269"/>
        <v>15.2</v>
      </c>
      <c r="I419" s="11">
        <f>IFERROR(F419/SQRT(F419^2+W419), "X")</f>
        <v>0.30222070698132025</v>
      </c>
      <c r="J419" s="39">
        <f>IFERROR(SQRT((1-I419^2)/W419), "X")</f>
        <v>2.1283148378966214E-2</v>
      </c>
      <c r="K419" s="39">
        <f t="shared" si="270"/>
        <v>46.985529687340971</v>
      </c>
      <c r="L419" s="39">
        <f t="shared" si="271"/>
        <v>0.28093755860235403</v>
      </c>
      <c r="M419" s="39">
        <f t="shared" si="272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61"/>
        <v>2006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1">
        <v>0</v>
      </c>
      <c r="AJ419" s="9">
        <v>1</v>
      </c>
      <c r="AK419" s="9">
        <v>0</v>
      </c>
      <c r="AL419" s="31">
        <v>0</v>
      </c>
      <c r="AM419" s="21">
        <v>2002</v>
      </c>
      <c r="AN419" s="23"/>
      <c r="AO419" s="39">
        <v>0.58099999999999996</v>
      </c>
      <c r="AP419" s="39">
        <v>9.0999999999999998E-2</v>
      </c>
      <c r="AQ419" s="39">
        <v>0.20100000000000001</v>
      </c>
      <c r="AR419" s="59">
        <f t="shared" si="273"/>
        <v>0.127</v>
      </c>
      <c r="AS419" s="39">
        <v>0.33</v>
      </c>
      <c r="AT419" s="59">
        <v>0.64</v>
      </c>
      <c r="AU419" s="57">
        <v>0.16</v>
      </c>
      <c r="AV419" s="18">
        <v>0.84</v>
      </c>
      <c r="AW419">
        <v>0</v>
      </c>
      <c r="AX419" s="54">
        <v>1</v>
      </c>
      <c r="AY419" t="s">
        <v>431</v>
      </c>
      <c r="AZ419" s="54" t="s">
        <v>431</v>
      </c>
      <c r="BB419" s="18"/>
      <c r="BC419">
        <f t="shared" si="260"/>
        <v>0.499</v>
      </c>
      <c r="BD419" s="18">
        <v>0.501</v>
      </c>
      <c r="BE419" s="18" t="s">
        <v>214</v>
      </c>
      <c r="BL419" s="18"/>
      <c r="BO419" s="18"/>
      <c r="BR419" s="25">
        <v>32.451999999999998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1</v>
      </c>
      <c r="BY419">
        <v>0</v>
      </c>
      <c r="BZ419" s="18">
        <v>0</v>
      </c>
      <c r="CA419">
        <v>0</v>
      </c>
      <c r="CB419">
        <v>0</v>
      </c>
      <c r="CC419">
        <v>1</v>
      </c>
      <c r="CD419" s="18">
        <v>0</v>
      </c>
      <c r="CE419">
        <v>0</v>
      </c>
      <c r="CF419">
        <v>0</v>
      </c>
      <c r="CG419">
        <v>0</v>
      </c>
      <c r="CH419">
        <v>0</v>
      </c>
      <c r="CI419" s="18">
        <v>0</v>
      </c>
      <c r="CJ419">
        <v>0</v>
      </c>
      <c r="CK419">
        <v>0</v>
      </c>
      <c r="CL419">
        <v>1</v>
      </c>
      <c r="CM419">
        <v>1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1</v>
      </c>
      <c r="CT419" s="18">
        <v>1</v>
      </c>
      <c r="CZ419" s="43" t="s">
        <v>397</v>
      </c>
    </row>
    <row r="420" spans="1:104" x14ac:dyDescent="0.25">
      <c r="A420">
        <v>419</v>
      </c>
      <c r="B420">
        <v>25</v>
      </c>
      <c r="C420" s="25" t="s">
        <v>587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268"/>
        <v>0.13560955812310843</v>
      </c>
      <c r="H420" s="16">
        <f t="shared" si="269"/>
        <v>0.28155706462331481</v>
      </c>
      <c r="I420" s="11">
        <f>IFERROR(F420/SQRT(F420^2+W420), "X")</f>
        <v>6.3800016035671786E-2</v>
      </c>
      <c r="J420" s="39">
        <f>IFERROR(SQRT((1-I420^2)/W420), "X")</f>
        <v>2.2320705318602366E-2</v>
      </c>
      <c r="K420" s="39">
        <f t="shared" si="270"/>
        <v>44.801451644388088</v>
      </c>
      <c r="L420" s="39">
        <f t="shared" si="271"/>
        <v>4.1479310717069423E-2</v>
      </c>
      <c r="M420" s="39">
        <f t="shared" si="272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61"/>
        <v>1999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1">
        <v>0</v>
      </c>
      <c r="AJ420" s="9">
        <v>1</v>
      </c>
      <c r="AK420" s="9">
        <v>0</v>
      </c>
      <c r="AL420" s="31">
        <v>0</v>
      </c>
      <c r="AM420" s="21">
        <v>2002</v>
      </c>
      <c r="AN420" s="23"/>
      <c r="AO420" s="39">
        <v>0.58099999999999996</v>
      </c>
      <c r="AP420" s="39">
        <v>9.0999999999999998E-2</v>
      </c>
      <c r="AQ420" s="39">
        <v>0.20100000000000001</v>
      </c>
      <c r="AR420" s="59">
        <f t="shared" ref="AR420:AR424" si="274">1-(SUM(AO420:AQ420))</f>
        <v>0.127</v>
      </c>
      <c r="AS420" s="39">
        <v>0.33</v>
      </c>
      <c r="AT420" s="59">
        <v>0.64</v>
      </c>
      <c r="AU420" s="57">
        <v>0.16</v>
      </c>
      <c r="AV420" s="18">
        <v>0.84</v>
      </c>
      <c r="AW420">
        <v>0</v>
      </c>
      <c r="AX420" s="54">
        <v>1</v>
      </c>
      <c r="AY420" t="s">
        <v>431</v>
      </c>
      <c r="AZ420" s="54" t="s">
        <v>431</v>
      </c>
      <c r="BB420" s="18"/>
      <c r="BC420">
        <f t="shared" si="260"/>
        <v>0.499</v>
      </c>
      <c r="BD420" s="18">
        <v>0.501</v>
      </c>
      <c r="BE420" s="18" t="s">
        <v>214</v>
      </c>
      <c r="BL420" s="18"/>
      <c r="BO420" s="18"/>
      <c r="BR420" s="25">
        <v>32.451999999999998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1</v>
      </c>
      <c r="BY420">
        <v>0</v>
      </c>
      <c r="BZ420" s="18">
        <v>0</v>
      </c>
      <c r="CA420">
        <v>0</v>
      </c>
      <c r="CB420">
        <v>0</v>
      </c>
      <c r="CC420">
        <v>1</v>
      </c>
      <c r="CD420" s="18">
        <v>0</v>
      </c>
      <c r="CE420">
        <v>0</v>
      </c>
      <c r="CF420">
        <v>0</v>
      </c>
      <c r="CG420">
        <v>0</v>
      </c>
      <c r="CH420">
        <v>0</v>
      </c>
      <c r="CI420" s="18">
        <v>0</v>
      </c>
      <c r="CJ420">
        <v>0</v>
      </c>
      <c r="CK420">
        <v>0</v>
      </c>
      <c r="CL420">
        <v>1</v>
      </c>
      <c r="CM420">
        <v>1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1</v>
      </c>
      <c r="CT420" s="18">
        <v>1</v>
      </c>
      <c r="CZ420" s="43" t="s">
        <v>397</v>
      </c>
    </row>
    <row r="421" spans="1:104" x14ac:dyDescent="0.25">
      <c r="A421">
        <v>420</v>
      </c>
      <c r="B421">
        <v>25</v>
      </c>
      <c r="C421" s="25" t="s">
        <v>587</v>
      </c>
      <c r="D421" s="12">
        <v>17.973273386022946</v>
      </c>
      <c r="E421" s="14">
        <v>2.6265743987924979</v>
      </c>
      <c r="F421" s="7">
        <v>6.8428571428571416</v>
      </c>
      <c r="G421" s="7">
        <f t="shared" si="268"/>
        <v>15.346698987230448</v>
      </c>
      <c r="H421" s="16">
        <f t="shared" si="269"/>
        <v>20.599847784815445</v>
      </c>
      <c r="I421" s="11">
        <f>IFERROR(F421/SQRT(F421^2+W421), "X")</f>
        <v>0.15128757625528103</v>
      </c>
      <c r="J421" s="39">
        <f>IFERROR(SQRT((1-I421^2)/W421), "X")</f>
        <v>2.2108831603068209E-2</v>
      </c>
      <c r="K421" s="39">
        <f t="shared" si="270"/>
        <v>45.230793646337354</v>
      </c>
      <c r="L421" s="39">
        <f t="shared" si="271"/>
        <v>0.12917874465221282</v>
      </c>
      <c r="M421" s="39">
        <f t="shared" si="272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61"/>
        <v>1999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1">
        <v>0</v>
      </c>
      <c r="AJ421" s="9">
        <v>1</v>
      </c>
      <c r="AK421" s="9">
        <v>0</v>
      </c>
      <c r="AL421" s="31">
        <v>0</v>
      </c>
      <c r="AM421" s="21">
        <v>2002</v>
      </c>
      <c r="AN421" s="23"/>
      <c r="AO421" s="39">
        <v>0.58099999999999996</v>
      </c>
      <c r="AP421" s="39">
        <v>9.0999999999999998E-2</v>
      </c>
      <c r="AQ421" s="39">
        <v>0.20100000000000001</v>
      </c>
      <c r="AR421" s="59">
        <f t="shared" si="274"/>
        <v>0.127</v>
      </c>
      <c r="AS421" s="39">
        <v>0.33</v>
      </c>
      <c r="AT421" s="59">
        <v>0.64</v>
      </c>
      <c r="AU421" s="57">
        <v>0.16</v>
      </c>
      <c r="AV421" s="18">
        <v>0.84</v>
      </c>
      <c r="AW421">
        <v>0</v>
      </c>
      <c r="AX421" s="54">
        <v>1</v>
      </c>
      <c r="AY421" t="s">
        <v>431</v>
      </c>
      <c r="AZ421" s="54" t="s">
        <v>431</v>
      </c>
      <c r="BB421" s="18"/>
      <c r="BC421">
        <f t="shared" si="260"/>
        <v>0.499</v>
      </c>
      <c r="BD421" s="18">
        <v>0.501</v>
      </c>
      <c r="BE421" s="18" t="s">
        <v>214</v>
      </c>
      <c r="BL421" s="18"/>
      <c r="BO421" s="18"/>
      <c r="BR421" s="25">
        <v>32.451999999999998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1</v>
      </c>
      <c r="BY421">
        <v>0</v>
      </c>
      <c r="BZ421" s="18">
        <v>0</v>
      </c>
      <c r="CA421">
        <v>0</v>
      </c>
      <c r="CB421">
        <v>0</v>
      </c>
      <c r="CC421">
        <v>1</v>
      </c>
      <c r="CD421" s="18">
        <v>0</v>
      </c>
      <c r="CE421">
        <v>0</v>
      </c>
      <c r="CF421">
        <v>0</v>
      </c>
      <c r="CG421">
        <v>0</v>
      </c>
      <c r="CH421">
        <v>0</v>
      </c>
      <c r="CI421" s="18">
        <v>0</v>
      </c>
      <c r="CJ421">
        <v>0</v>
      </c>
      <c r="CK421">
        <v>0</v>
      </c>
      <c r="CL421">
        <v>1</v>
      </c>
      <c r="CM421">
        <v>1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1</v>
      </c>
      <c r="CT421" s="18">
        <v>1</v>
      </c>
      <c r="CZ421" s="43" t="s">
        <v>397</v>
      </c>
    </row>
    <row r="422" spans="1:104" x14ac:dyDescent="0.25">
      <c r="A422">
        <v>421</v>
      </c>
      <c r="B422">
        <v>25</v>
      </c>
      <c r="C422" s="25" t="s">
        <v>587</v>
      </c>
      <c r="D422" s="12">
        <v>25.771992717677406</v>
      </c>
      <c r="E422" s="14">
        <v>1.7135633455902533</v>
      </c>
      <c r="F422" s="7">
        <v>15.04</v>
      </c>
      <c r="G422" s="7">
        <f t="shared" si="268"/>
        <v>24.058429372087154</v>
      </c>
      <c r="H422" s="16">
        <f t="shared" si="269"/>
        <v>27.485556063267659</v>
      </c>
      <c r="I422" s="11">
        <f>IFERROR(F422/SQRT(F422^2+W422), "X")</f>
        <v>0.31883291842716138</v>
      </c>
      <c r="J422" s="39">
        <f>IFERROR(SQRT((1-I422^2)/W422), "X")</f>
        <v>2.1198997235848498E-2</v>
      </c>
      <c r="K422" s="39">
        <f t="shared" si="270"/>
        <v>47.172042567605658</v>
      </c>
      <c r="L422" s="39">
        <f t="shared" si="271"/>
        <v>0.29763392119131288</v>
      </c>
      <c r="M422" s="39">
        <f t="shared" si="272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61"/>
        <v>1999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1">
        <v>0</v>
      </c>
      <c r="AJ422" s="9">
        <v>1</v>
      </c>
      <c r="AK422" s="9">
        <v>0</v>
      </c>
      <c r="AL422" s="31">
        <v>0</v>
      </c>
      <c r="AM422" s="21">
        <v>2002</v>
      </c>
      <c r="AN422" s="23"/>
      <c r="AO422" s="39">
        <v>0.58099999999999996</v>
      </c>
      <c r="AP422" s="39">
        <v>9.0999999999999998E-2</v>
      </c>
      <c r="AQ422" s="39">
        <v>0.20100000000000001</v>
      </c>
      <c r="AR422" s="59">
        <f t="shared" si="274"/>
        <v>0.127</v>
      </c>
      <c r="AS422" s="39">
        <v>0.33</v>
      </c>
      <c r="AT422" s="59">
        <v>0.64</v>
      </c>
      <c r="AU422" s="57">
        <v>0.16</v>
      </c>
      <c r="AV422" s="18">
        <v>0.84</v>
      </c>
      <c r="AW422">
        <v>0</v>
      </c>
      <c r="AX422" s="54">
        <v>1</v>
      </c>
      <c r="AY422" t="s">
        <v>431</v>
      </c>
      <c r="AZ422" s="54" t="s">
        <v>431</v>
      </c>
      <c r="BB422" s="18"/>
      <c r="BC422">
        <f t="shared" si="260"/>
        <v>0.499</v>
      </c>
      <c r="BD422" s="18">
        <v>0.501</v>
      </c>
      <c r="BE422" s="18" t="s">
        <v>214</v>
      </c>
      <c r="BL422" s="18"/>
      <c r="BO422" s="18"/>
      <c r="BR422" s="25">
        <v>32.451999999999998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1</v>
      </c>
      <c r="BY422">
        <v>0</v>
      </c>
      <c r="BZ422" s="18">
        <v>0</v>
      </c>
      <c r="CA422">
        <v>0</v>
      </c>
      <c r="CB422">
        <v>0</v>
      </c>
      <c r="CC422">
        <v>1</v>
      </c>
      <c r="CD422" s="18">
        <v>0</v>
      </c>
      <c r="CE422">
        <v>0</v>
      </c>
      <c r="CF422">
        <v>0</v>
      </c>
      <c r="CG422">
        <v>0</v>
      </c>
      <c r="CH422">
        <v>0</v>
      </c>
      <c r="CI422" s="18">
        <v>0</v>
      </c>
      <c r="CJ422">
        <v>0</v>
      </c>
      <c r="CK422">
        <v>0</v>
      </c>
      <c r="CL422">
        <v>1</v>
      </c>
      <c r="CM422">
        <v>1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1</v>
      </c>
      <c r="CT422" s="18">
        <v>1</v>
      </c>
      <c r="CZ422" s="43" t="s">
        <v>397</v>
      </c>
    </row>
    <row r="423" spans="1:104" x14ac:dyDescent="0.25">
      <c r="A423">
        <v>422</v>
      </c>
      <c r="B423">
        <v>25</v>
      </c>
      <c r="C423" s="25" t="s">
        <v>587</v>
      </c>
      <c r="D423" s="12">
        <v>16.561693659668308</v>
      </c>
      <c r="E423" s="14">
        <v>1.3486721221228262</v>
      </c>
      <c r="F423" s="7">
        <v>12.280000000000001</v>
      </c>
      <c r="G423" s="7">
        <f t="shared" si="268"/>
        <v>15.213021537545481</v>
      </c>
      <c r="H423" s="16">
        <f t="shared" si="269"/>
        <v>17.910365781791135</v>
      </c>
      <c r="I423" s="11">
        <f>IFERROR(F423/SQRT(F423^2+W423), "X")</f>
        <v>0.26484970841855721</v>
      </c>
      <c r="J423" s="39">
        <f>IFERROR(SQRT((1-I423^2)/W423), "X")</f>
        <v>2.1567565832130067E-2</v>
      </c>
      <c r="K423" s="39">
        <f t="shared" si="270"/>
        <v>46.365918517807884</v>
      </c>
      <c r="L423" s="39">
        <f t="shared" si="271"/>
        <v>0.24328214258642714</v>
      </c>
      <c r="M423" s="39">
        <f t="shared" si="272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61"/>
        <v>1999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1">
        <v>0</v>
      </c>
      <c r="AJ423" s="9">
        <v>1</v>
      </c>
      <c r="AK423" s="9">
        <v>0</v>
      </c>
      <c r="AL423" s="31">
        <v>0</v>
      </c>
      <c r="AM423" s="21">
        <v>2002</v>
      </c>
      <c r="AN423" s="23"/>
      <c r="AO423" s="39">
        <v>0.58099999999999996</v>
      </c>
      <c r="AP423" s="39">
        <v>9.0999999999999998E-2</v>
      </c>
      <c r="AQ423" s="39">
        <v>0.20100000000000001</v>
      </c>
      <c r="AR423" s="59">
        <f t="shared" si="274"/>
        <v>0.127</v>
      </c>
      <c r="AS423" s="39">
        <v>0.33</v>
      </c>
      <c r="AT423" s="59">
        <v>0.64</v>
      </c>
      <c r="AU423" s="57">
        <v>0.16</v>
      </c>
      <c r="AV423" s="18">
        <v>0.84</v>
      </c>
      <c r="AW423">
        <v>0</v>
      </c>
      <c r="AX423" s="54">
        <v>1</v>
      </c>
      <c r="AY423" t="s">
        <v>431</v>
      </c>
      <c r="AZ423" s="54" t="s">
        <v>431</v>
      </c>
      <c r="BB423" s="18"/>
      <c r="BC423">
        <f t="shared" si="260"/>
        <v>0.499</v>
      </c>
      <c r="BD423" s="18">
        <v>0.501</v>
      </c>
      <c r="BE423" s="18" t="s">
        <v>214</v>
      </c>
      <c r="BL423" s="18"/>
      <c r="BO423" s="18"/>
      <c r="BR423" s="25">
        <v>32.451999999999998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1</v>
      </c>
      <c r="BY423">
        <v>0</v>
      </c>
      <c r="BZ423" s="18">
        <v>0</v>
      </c>
      <c r="CA423">
        <v>0</v>
      </c>
      <c r="CB423">
        <v>0</v>
      </c>
      <c r="CC423">
        <v>1</v>
      </c>
      <c r="CD423" s="18">
        <v>0</v>
      </c>
      <c r="CE423">
        <v>0</v>
      </c>
      <c r="CF423">
        <v>0</v>
      </c>
      <c r="CG423">
        <v>0</v>
      </c>
      <c r="CH423">
        <v>0</v>
      </c>
      <c r="CI423" s="18">
        <v>0</v>
      </c>
      <c r="CJ423">
        <v>0</v>
      </c>
      <c r="CK423">
        <v>0</v>
      </c>
      <c r="CL423">
        <v>1</v>
      </c>
      <c r="CM423">
        <v>1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1</v>
      </c>
      <c r="CT423" s="18">
        <v>1</v>
      </c>
      <c r="CZ423" s="43" t="s">
        <v>397</v>
      </c>
    </row>
    <row r="424" spans="1:104" x14ac:dyDescent="0.25">
      <c r="A424">
        <v>423</v>
      </c>
      <c r="B424">
        <v>25</v>
      </c>
      <c r="C424" s="25" t="s">
        <v>587</v>
      </c>
      <c r="D424" s="12">
        <v>22.289111751969436</v>
      </c>
      <c r="E424" s="14">
        <v>1.7496904122784553</v>
      </c>
      <c r="F424" s="7">
        <v>12.738888888888891</v>
      </c>
      <c r="G424" s="7">
        <f t="shared" si="268"/>
        <v>20.539421339690982</v>
      </c>
      <c r="H424" s="16">
        <f t="shared" si="269"/>
        <v>24.03880216424789</v>
      </c>
      <c r="I424" s="11">
        <f>IFERROR(F424/SQRT(F424^2+W424), "X")</f>
        <v>0.27401611438895046</v>
      </c>
      <c r="J424" s="39">
        <f>IFERROR(SQRT((1-I424^2)/W424), "X")</f>
        <v>2.1510205228962527E-2</v>
      </c>
      <c r="K424" s="39">
        <f t="shared" si="270"/>
        <v>46.489561087662004</v>
      </c>
      <c r="L424" s="39">
        <f t="shared" si="271"/>
        <v>0.25250590915998794</v>
      </c>
      <c r="M424" s="39">
        <f t="shared" si="272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61"/>
        <v>1999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1">
        <v>0</v>
      </c>
      <c r="AJ424" s="9">
        <v>1</v>
      </c>
      <c r="AK424" s="9">
        <v>0</v>
      </c>
      <c r="AL424" s="31">
        <v>0</v>
      </c>
      <c r="AM424" s="21">
        <v>2002</v>
      </c>
      <c r="AN424" s="23"/>
      <c r="AO424" s="39">
        <v>0.58099999999999996</v>
      </c>
      <c r="AP424" s="39">
        <v>9.0999999999999998E-2</v>
      </c>
      <c r="AQ424" s="39">
        <v>0.20100000000000001</v>
      </c>
      <c r="AR424" s="59">
        <f t="shared" si="274"/>
        <v>0.127</v>
      </c>
      <c r="AS424" s="39">
        <v>0.33</v>
      </c>
      <c r="AT424" s="59">
        <v>0.64</v>
      </c>
      <c r="AU424" s="57">
        <v>0.16</v>
      </c>
      <c r="AV424" s="18">
        <v>0.84</v>
      </c>
      <c r="AW424">
        <v>0</v>
      </c>
      <c r="AX424" s="54">
        <v>1</v>
      </c>
      <c r="AY424" t="s">
        <v>431</v>
      </c>
      <c r="AZ424" s="54" t="s">
        <v>431</v>
      </c>
      <c r="BB424" s="18"/>
      <c r="BC424">
        <f t="shared" si="260"/>
        <v>0.499</v>
      </c>
      <c r="BD424" s="18">
        <v>0.501</v>
      </c>
      <c r="BE424" s="18" t="s">
        <v>214</v>
      </c>
      <c r="BL424" s="18"/>
      <c r="BO424" s="18"/>
      <c r="BR424" s="25">
        <v>32.451999999999998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1</v>
      </c>
      <c r="BY424">
        <v>0</v>
      </c>
      <c r="BZ424" s="18">
        <v>0</v>
      </c>
      <c r="CA424">
        <v>0</v>
      </c>
      <c r="CB424">
        <v>0</v>
      </c>
      <c r="CC424">
        <v>1</v>
      </c>
      <c r="CD424" s="18">
        <v>0</v>
      </c>
      <c r="CE424">
        <v>0</v>
      </c>
      <c r="CF424">
        <v>0</v>
      </c>
      <c r="CG424">
        <v>0</v>
      </c>
      <c r="CH424">
        <v>0</v>
      </c>
      <c r="CI424" s="18">
        <v>0</v>
      </c>
      <c r="CJ424">
        <v>0</v>
      </c>
      <c r="CK424">
        <v>0</v>
      </c>
      <c r="CL424">
        <v>1</v>
      </c>
      <c r="CM424">
        <v>1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1</v>
      </c>
      <c r="CT424" s="18">
        <v>1</v>
      </c>
      <c r="CZ424" s="43" t="s">
        <v>397</v>
      </c>
    </row>
    <row r="425" spans="1:104" x14ac:dyDescent="0.25">
      <c r="A425">
        <v>424</v>
      </c>
      <c r="B425">
        <v>25</v>
      </c>
      <c r="C425" s="25" t="s">
        <v>587</v>
      </c>
      <c r="D425" s="12">
        <v>29.217759563620561</v>
      </c>
      <c r="E425" s="14">
        <v>2.8132643321230253</v>
      </c>
      <c r="F425" s="7">
        <v>10.385714285714284</v>
      </c>
      <c r="G425" s="7">
        <f t="shared" si="268"/>
        <v>26.404495231497535</v>
      </c>
      <c r="H425" s="16">
        <f t="shared" si="269"/>
        <v>32.031023895743587</v>
      </c>
      <c r="I425" s="11">
        <f>IFERROR(F425/SQRT(F425^2+W425), "X")</f>
        <v>0.22626543579702996</v>
      </c>
      <c r="J425" s="39">
        <f>IFERROR(SQRT((1-I425^2)/W425), "X")</f>
        <v>2.1786218027224344E-2</v>
      </c>
      <c r="K425" s="39">
        <f t="shared" si="270"/>
        <v>45.900578005342041</v>
      </c>
      <c r="L425" s="39">
        <f t="shared" si="271"/>
        <v>0.2044792177698056</v>
      </c>
      <c r="M425" s="39">
        <f t="shared" si="272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61"/>
        <v>1999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1">
        <v>0</v>
      </c>
      <c r="AJ425" s="9">
        <v>1</v>
      </c>
      <c r="AK425" s="9">
        <v>0</v>
      </c>
      <c r="AL425" s="31">
        <v>0</v>
      </c>
      <c r="AM425" s="21">
        <v>2002</v>
      </c>
      <c r="AN425" s="23"/>
      <c r="AO425" s="39">
        <v>0.58099999999999996</v>
      </c>
      <c r="AP425" s="39">
        <v>9.0999999999999998E-2</v>
      </c>
      <c r="AQ425" s="39">
        <v>0.20100000000000001</v>
      </c>
      <c r="AR425" s="59">
        <f t="shared" ref="AR425" si="275">1-(SUM(AO425:AQ425))</f>
        <v>0.127</v>
      </c>
      <c r="AS425" s="39">
        <v>0.33</v>
      </c>
      <c r="AT425" s="59">
        <v>0.64</v>
      </c>
      <c r="AU425" s="57">
        <v>0.16</v>
      </c>
      <c r="AV425" s="18">
        <v>0.84</v>
      </c>
      <c r="AW425">
        <v>0</v>
      </c>
      <c r="AX425" s="54">
        <v>1</v>
      </c>
      <c r="AY425" t="s">
        <v>431</v>
      </c>
      <c r="AZ425" s="54" t="s">
        <v>431</v>
      </c>
      <c r="BB425" s="18"/>
      <c r="BC425">
        <f t="shared" si="260"/>
        <v>0.499</v>
      </c>
      <c r="BD425" s="18">
        <v>0.501</v>
      </c>
      <c r="BE425" s="18" t="s">
        <v>214</v>
      </c>
      <c r="BL425" s="18"/>
      <c r="BO425" s="18"/>
      <c r="BR425" s="25">
        <v>32.451999999999998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1</v>
      </c>
      <c r="BY425">
        <v>0</v>
      </c>
      <c r="BZ425" s="18">
        <v>0</v>
      </c>
      <c r="CA425">
        <v>0</v>
      </c>
      <c r="CB425">
        <v>0</v>
      </c>
      <c r="CC425">
        <v>1</v>
      </c>
      <c r="CD425" s="18">
        <v>0</v>
      </c>
      <c r="CE425">
        <v>0</v>
      </c>
      <c r="CF425">
        <v>0</v>
      </c>
      <c r="CG425">
        <v>0</v>
      </c>
      <c r="CH425">
        <v>0</v>
      </c>
      <c r="CI425" s="18">
        <v>0</v>
      </c>
      <c r="CJ425">
        <v>0</v>
      </c>
      <c r="CK425">
        <v>0</v>
      </c>
      <c r="CL425">
        <v>1</v>
      </c>
      <c r="CM425">
        <v>1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1</v>
      </c>
      <c r="CT425" s="18">
        <v>1</v>
      </c>
      <c r="CZ425" s="43" t="s">
        <v>397</v>
      </c>
    </row>
    <row r="426" spans="1:104" x14ac:dyDescent="0.25">
      <c r="A426">
        <v>425</v>
      </c>
      <c r="B426">
        <v>25</v>
      </c>
      <c r="C426" s="25" t="s">
        <v>587</v>
      </c>
      <c r="D426" s="12">
        <v>9.9</v>
      </c>
      <c r="E426" s="14">
        <v>1</v>
      </c>
      <c r="F426" s="7">
        <f t="shared" ref="F426:F444" si="276">D426/E426</f>
        <v>9.9</v>
      </c>
      <c r="G426" s="7">
        <f t="shared" si="268"/>
        <v>8.9</v>
      </c>
      <c r="H426" s="16">
        <f t="shared" si="269"/>
        <v>10.9</v>
      </c>
      <c r="I426" s="11">
        <f>IFERROR(F426/SQRT(F426^2+W426), "X")</f>
        <v>0.15200201690536094</v>
      </c>
      <c r="J426" s="39">
        <f>IFERROR(SQRT((1-I426^2)/W426), "X")</f>
        <v>1.535373908134959E-2</v>
      </c>
      <c r="K426" s="39">
        <f t="shared" ref="K426:K434" si="277">IFERROR(1/J426, "X")</f>
        <v>65.13071472047578</v>
      </c>
      <c r="L426" s="39">
        <f t="shared" ref="L426:L434" si="278">IFERROR(I426-J426, "X")</f>
        <v>0.13664827782401134</v>
      </c>
      <c r="M426" s="39">
        <f t="shared" ref="M426:M434" si="279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61"/>
        <v>4144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1">
        <v>0</v>
      </c>
      <c r="AJ426" s="9">
        <v>1</v>
      </c>
      <c r="AK426" s="9">
        <v>0</v>
      </c>
      <c r="AL426" s="31">
        <v>0</v>
      </c>
      <c r="AM426" s="21">
        <v>2002</v>
      </c>
      <c r="AN426" s="23"/>
      <c r="AO426" s="39">
        <v>0.44</v>
      </c>
      <c r="AP426" s="39">
        <v>9.7000000000000003E-2</v>
      </c>
      <c r="AQ426" s="39">
        <v>0.35499999999999998</v>
      </c>
      <c r="AR426" s="59">
        <f>1-(SUM(AO426:AQ426))</f>
        <v>0.10799999999999998</v>
      </c>
      <c r="AS426" s="39">
        <v>0.64</v>
      </c>
      <c r="AT426" s="59">
        <v>0.33</v>
      </c>
      <c r="AU426" s="57">
        <v>0.57999999999999996</v>
      </c>
      <c r="AV426" s="18">
        <v>0.42</v>
      </c>
      <c r="AW426">
        <v>1</v>
      </c>
      <c r="AX426" s="54">
        <v>0</v>
      </c>
      <c r="AY426" t="s">
        <v>431</v>
      </c>
      <c r="AZ426" s="54" t="s">
        <v>431</v>
      </c>
      <c r="BB426" s="18"/>
      <c r="BC426">
        <f t="shared" si="260"/>
        <v>0.52700000000000002</v>
      </c>
      <c r="BD426" s="18">
        <v>0.47299999999999998</v>
      </c>
      <c r="BE426" s="18" t="s">
        <v>214</v>
      </c>
      <c r="BL426" s="18"/>
      <c r="BO426" s="18"/>
      <c r="BR426" s="25">
        <v>33.378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 s="18">
        <v>1</v>
      </c>
      <c r="CA426">
        <v>0</v>
      </c>
      <c r="CB426">
        <v>1</v>
      </c>
      <c r="CC426">
        <v>0</v>
      </c>
      <c r="CD426" s="18">
        <v>0</v>
      </c>
      <c r="CE426">
        <v>1</v>
      </c>
      <c r="CF426">
        <v>0</v>
      </c>
      <c r="CG426">
        <v>0</v>
      </c>
      <c r="CH426">
        <v>0</v>
      </c>
      <c r="CI426" s="18">
        <v>0</v>
      </c>
      <c r="CJ426">
        <v>0</v>
      </c>
      <c r="CK426">
        <v>0</v>
      </c>
      <c r="CL426">
        <v>1</v>
      </c>
      <c r="CM426">
        <v>1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1</v>
      </c>
      <c r="CT426" s="18">
        <v>1</v>
      </c>
      <c r="CZ426" s="43" t="s">
        <v>397</v>
      </c>
    </row>
    <row r="427" spans="1:104" x14ac:dyDescent="0.25">
      <c r="A427">
        <v>426</v>
      </c>
      <c r="B427">
        <v>25</v>
      </c>
      <c r="C427" s="25" t="s">
        <v>587</v>
      </c>
      <c r="D427" s="12">
        <v>10.6</v>
      </c>
      <c r="E427" s="14">
        <v>0.5</v>
      </c>
      <c r="F427" s="7">
        <f t="shared" si="276"/>
        <v>21.2</v>
      </c>
      <c r="G427" s="7">
        <f t="shared" si="268"/>
        <v>10.1</v>
      </c>
      <c r="H427" s="16">
        <f t="shared" si="269"/>
        <v>11.1</v>
      </c>
      <c r="I427" s="11">
        <f>IFERROR(F427/SQRT(F427^2+W427), "X")</f>
        <v>0.27304447275129468</v>
      </c>
      <c r="J427" s="39">
        <f>IFERROR(SQRT((1-I427^2)/W427), "X")</f>
        <v>1.2879456261853524E-2</v>
      </c>
      <c r="K427" s="39">
        <f t="shared" si="277"/>
        <v>77.643029307208252</v>
      </c>
      <c r="L427" s="39">
        <f t="shared" si="278"/>
        <v>0.26016501648944113</v>
      </c>
      <c r="M427" s="39">
        <f t="shared" si="279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61"/>
        <v>5579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1">
        <v>0</v>
      </c>
      <c r="AJ427" s="9">
        <v>1</v>
      </c>
      <c r="AK427" s="9">
        <v>0</v>
      </c>
      <c r="AL427" s="31">
        <v>0</v>
      </c>
      <c r="AM427" s="21">
        <v>2002</v>
      </c>
      <c r="AN427" s="23"/>
      <c r="AO427" s="39">
        <v>0.44</v>
      </c>
      <c r="AP427" s="39">
        <v>9.7000000000000003E-2</v>
      </c>
      <c r="AQ427" s="39">
        <v>0.35499999999999998</v>
      </c>
      <c r="AR427" s="59">
        <f t="shared" ref="AR427" si="280">1-(SUM(AO427:AQ427))</f>
        <v>0.10799999999999998</v>
      </c>
      <c r="AS427" s="39">
        <v>0.64</v>
      </c>
      <c r="AT427" s="59">
        <v>0.33</v>
      </c>
      <c r="AU427" s="57">
        <v>0.57999999999999996</v>
      </c>
      <c r="AV427" s="18">
        <v>0.42</v>
      </c>
      <c r="AW427">
        <v>1</v>
      </c>
      <c r="AX427" s="54">
        <v>0</v>
      </c>
      <c r="AY427" t="s">
        <v>431</v>
      </c>
      <c r="AZ427" s="54" t="s">
        <v>431</v>
      </c>
      <c r="BB427" s="18"/>
      <c r="BC427">
        <f t="shared" si="260"/>
        <v>0.52700000000000002</v>
      </c>
      <c r="BD427" s="18">
        <v>0.47299999999999998</v>
      </c>
      <c r="BE427" s="18" t="s">
        <v>214</v>
      </c>
      <c r="BL427" s="18"/>
      <c r="BO427" s="18"/>
      <c r="BR427" s="25">
        <v>33.378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 s="18">
        <v>1</v>
      </c>
      <c r="CA427">
        <v>0</v>
      </c>
      <c r="CB427">
        <v>1</v>
      </c>
      <c r="CC427">
        <v>0</v>
      </c>
      <c r="CD427" s="18">
        <v>0</v>
      </c>
      <c r="CE427">
        <v>0</v>
      </c>
      <c r="CF427">
        <v>0</v>
      </c>
      <c r="CG427">
        <v>1</v>
      </c>
      <c r="CH427">
        <v>0</v>
      </c>
      <c r="CI427" s="18">
        <v>0</v>
      </c>
      <c r="CJ427">
        <v>0</v>
      </c>
      <c r="CK427">
        <v>0</v>
      </c>
      <c r="CL427">
        <v>1</v>
      </c>
      <c r="CM427">
        <v>1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1</v>
      </c>
      <c r="CT427" s="18">
        <v>1</v>
      </c>
      <c r="CZ427" s="43" t="s">
        <v>397</v>
      </c>
    </row>
    <row r="428" spans="1:104" x14ac:dyDescent="0.25">
      <c r="A428">
        <v>427</v>
      </c>
      <c r="B428">
        <v>25</v>
      </c>
      <c r="C428" s="25" t="s">
        <v>587</v>
      </c>
      <c r="D428" s="12">
        <v>16.899999999999999</v>
      </c>
      <c r="E428" s="14">
        <v>3</v>
      </c>
      <c r="F428" s="7">
        <f t="shared" si="276"/>
        <v>5.6333333333333329</v>
      </c>
      <c r="G428" s="7">
        <f t="shared" si="268"/>
        <v>13.899999999999999</v>
      </c>
      <c r="H428" s="16">
        <f t="shared" si="269"/>
        <v>19.899999999999999</v>
      </c>
      <c r="I428" s="11">
        <f>IFERROR(F428/SQRT(F428^2+W428), "X")</f>
        <v>0.24805751063781942</v>
      </c>
      <c r="J428" s="39">
        <f>IFERROR(SQRT((1-I428^2)/W428), "X")</f>
        <v>4.4033877628015285E-2</v>
      </c>
      <c r="K428" s="39">
        <f t="shared" si="277"/>
        <v>22.709787415219115</v>
      </c>
      <c r="L428" s="39">
        <f t="shared" si="278"/>
        <v>0.20402363300980414</v>
      </c>
      <c r="M428" s="39">
        <f t="shared" si="279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61"/>
        <v>484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1">
        <v>0</v>
      </c>
      <c r="AJ428" s="9">
        <v>1</v>
      </c>
      <c r="AK428" s="9">
        <v>0</v>
      </c>
      <c r="AL428" s="31">
        <v>0</v>
      </c>
      <c r="AM428" s="21">
        <v>2002</v>
      </c>
      <c r="AN428" s="23"/>
      <c r="AO428" s="39">
        <v>0.58099999999999996</v>
      </c>
      <c r="AP428" s="39">
        <v>9.0999999999999998E-2</v>
      </c>
      <c r="AQ428" s="39">
        <v>0.20100000000000001</v>
      </c>
      <c r="AR428" s="59">
        <f t="shared" ref="AR428" si="281">1-(SUM(AO428:AQ428))</f>
        <v>0.127</v>
      </c>
      <c r="AS428" s="39">
        <v>0.33</v>
      </c>
      <c r="AT428" s="59">
        <v>0.64</v>
      </c>
      <c r="AU428" s="57">
        <v>0.16</v>
      </c>
      <c r="AV428" s="18">
        <v>0.84</v>
      </c>
      <c r="AW428">
        <v>0</v>
      </c>
      <c r="AX428" s="54">
        <v>1</v>
      </c>
      <c r="AY428" t="s">
        <v>431</v>
      </c>
      <c r="AZ428" s="54" t="s">
        <v>431</v>
      </c>
      <c r="BB428" s="18"/>
      <c r="BC428">
        <f t="shared" si="260"/>
        <v>0.499</v>
      </c>
      <c r="BD428" s="18">
        <v>0.501</v>
      </c>
      <c r="BE428" s="18" t="s">
        <v>214</v>
      </c>
      <c r="BL428" s="18"/>
      <c r="BO428" s="18"/>
      <c r="BR428" s="25">
        <v>32.451999999999998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 s="18">
        <v>1</v>
      </c>
      <c r="CA428">
        <v>0</v>
      </c>
      <c r="CB428">
        <v>1</v>
      </c>
      <c r="CC428">
        <v>0</v>
      </c>
      <c r="CD428" s="18">
        <v>0</v>
      </c>
      <c r="CE428">
        <v>1</v>
      </c>
      <c r="CF428">
        <v>0</v>
      </c>
      <c r="CG428">
        <v>0</v>
      </c>
      <c r="CH428">
        <v>0</v>
      </c>
      <c r="CI428" s="18">
        <v>0</v>
      </c>
      <c r="CJ428">
        <v>0</v>
      </c>
      <c r="CK428">
        <v>0</v>
      </c>
      <c r="CL428">
        <v>1</v>
      </c>
      <c r="CM428">
        <v>1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1</v>
      </c>
      <c r="CT428" s="18">
        <v>1</v>
      </c>
      <c r="CZ428" s="43" t="s">
        <v>397</v>
      </c>
    </row>
    <row r="429" spans="1:104" s="68" customFormat="1" x14ac:dyDescent="0.25">
      <c r="A429" s="68">
        <v>428</v>
      </c>
      <c r="B429" s="68">
        <v>25</v>
      </c>
      <c r="C429" s="69" t="s">
        <v>587</v>
      </c>
      <c r="D429" s="70">
        <v>17.600000000000001</v>
      </c>
      <c r="E429" s="71">
        <v>1</v>
      </c>
      <c r="F429" s="72">
        <f t="shared" si="276"/>
        <v>17.600000000000001</v>
      </c>
      <c r="G429" s="72">
        <f t="shared" si="268"/>
        <v>16.600000000000001</v>
      </c>
      <c r="H429" s="73">
        <f t="shared" si="269"/>
        <v>18.600000000000001</v>
      </c>
      <c r="I429" s="74">
        <f>IFERROR(F429/SQRT(F429^2+W429), "X")</f>
        <v>0.5074849643669247</v>
      </c>
      <c r="J429" s="75">
        <f>IFERROR(SQRT((1-I429^2)/W429), "X")</f>
        <v>2.8834372975393447E-2</v>
      </c>
      <c r="K429" s="75">
        <f t="shared" si="277"/>
        <v>34.680830439884218</v>
      </c>
      <c r="L429" s="75">
        <f t="shared" si="278"/>
        <v>0.47865059139153127</v>
      </c>
      <c r="M429" s="75">
        <f t="shared" si="279"/>
        <v>0.53631933734231818</v>
      </c>
      <c r="N429" s="76">
        <v>1</v>
      </c>
      <c r="O429" s="77">
        <v>0</v>
      </c>
      <c r="P429" s="76">
        <v>0</v>
      </c>
      <c r="Q429" s="77">
        <v>0</v>
      </c>
      <c r="R429" s="77">
        <v>1</v>
      </c>
      <c r="S429" s="77">
        <v>0</v>
      </c>
      <c r="T429" s="77">
        <v>0</v>
      </c>
      <c r="U429" s="76">
        <v>903</v>
      </c>
      <c r="V429" s="77">
        <v>9</v>
      </c>
      <c r="W429" s="77">
        <f t="shared" si="261"/>
        <v>893</v>
      </c>
      <c r="X429" s="77"/>
      <c r="Y429" s="72">
        <v>4.3259999999999996</v>
      </c>
      <c r="Z429" s="72">
        <v>20.097000000000001</v>
      </c>
      <c r="AA429" s="77">
        <v>1</v>
      </c>
      <c r="AB429" s="77">
        <v>0</v>
      </c>
      <c r="AC429" s="77">
        <v>0</v>
      </c>
      <c r="AD429" s="77">
        <v>0</v>
      </c>
      <c r="AE429" s="77">
        <v>0</v>
      </c>
      <c r="AF429" s="77">
        <v>1</v>
      </c>
      <c r="AG429" s="76">
        <v>0</v>
      </c>
      <c r="AH429" s="77">
        <v>1</v>
      </c>
      <c r="AI429" s="78">
        <v>0</v>
      </c>
      <c r="AJ429" s="77">
        <v>1</v>
      </c>
      <c r="AK429" s="77">
        <v>0</v>
      </c>
      <c r="AL429" s="78">
        <v>0</v>
      </c>
      <c r="AM429" s="79">
        <v>2002</v>
      </c>
      <c r="AN429" s="80"/>
      <c r="AO429" s="75">
        <v>0.58099999999999996</v>
      </c>
      <c r="AP429" s="75">
        <v>9.0999999999999998E-2</v>
      </c>
      <c r="AQ429" s="75">
        <v>0.20100000000000001</v>
      </c>
      <c r="AR429" s="81">
        <f t="shared" ref="AR429" si="282">1-(SUM(AO429:AQ429))</f>
        <v>0.127</v>
      </c>
      <c r="AS429" s="75">
        <v>0.33</v>
      </c>
      <c r="AT429" s="81">
        <v>0.64</v>
      </c>
      <c r="AU429" s="82">
        <v>0.16</v>
      </c>
      <c r="AV429" s="83">
        <v>0.84</v>
      </c>
      <c r="AW429" s="68">
        <v>0</v>
      </c>
      <c r="AX429" s="84">
        <v>1</v>
      </c>
      <c r="AY429" s="68" t="s">
        <v>431</v>
      </c>
      <c r="AZ429" s="84" t="s">
        <v>431</v>
      </c>
      <c r="BB429" s="83"/>
      <c r="BC429" s="68">
        <f t="shared" si="260"/>
        <v>0.499</v>
      </c>
      <c r="BD429" s="83">
        <v>0.501</v>
      </c>
      <c r="BE429" s="83" t="s">
        <v>214</v>
      </c>
      <c r="BL429" s="83"/>
      <c r="BO429" s="83"/>
      <c r="BR429" s="69">
        <v>32.451999999999998</v>
      </c>
      <c r="BS429" s="68">
        <v>0</v>
      </c>
      <c r="BT429" s="68">
        <v>0</v>
      </c>
      <c r="BU429" s="68">
        <v>0</v>
      </c>
      <c r="BV429" s="68">
        <v>0</v>
      </c>
      <c r="BW429" s="68">
        <v>0</v>
      </c>
      <c r="BX429" s="68">
        <v>0</v>
      </c>
      <c r="BY429" s="68">
        <v>0</v>
      </c>
      <c r="BZ429" s="83">
        <v>1</v>
      </c>
      <c r="CA429" s="68">
        <v>0</v>
      </c>
      <c r="CB429" s="68">
        <v>1</v>
      </c>
      <c r="CC429" s="68">
        <v>0</v>
      </c>
      <c r="CD429" s="83">
        <v>0</v>
      </c>
      <c r="CE429" s="68">
        <v>0</v>
      </c>
      <c r="CF429" s="68">
        <v>0</v>
      </c>
      <c r="CG429" s="68">
        <v>1</v>
      </c>
      <c r="CH429" s="68">
        <v>0</v>
      </c>
      <c r="CI429" s="83">
        <v>0</v>
      </c>
      <c r="CJ429" s="68">
        <v>0</v>
      </c>
      <c r="CK429" s="68">
        <v>0</v>
      </c>
      <c r="CL429" s="68">
        <v>1</v>
      </c>
      <c r="CM429" s="68">
        <v>1</v>
      </c>
      <c r="CN429" s="68">
        <v>0</v>
      </c>
      <c r="CO429" s="68">
        <v>0</v>
      </c>
      <c r="CP429" s="68">
        <v>0</v>
      </c>
      <c r="CQ429" s="68">
        <v>0</v>
      </c>
      <c r="CR429" s="68">
        <v>0</v>
      </c>
      <c r="CS429" s="68">
        <v>1</v>
      </c>
      <c r="CT429" s="83">
        <v>1</v>
      </c>
      <c r="CY429" s="69"/>
      <c r="CZ429" s="85" t="s">
        <v>397</v>
      </c>
    </row>
    <row r="430" spans="1:104" x14ac:dyDescent="0.25">
      <c r="A430">
        <v>429</v>
      </c>
      <c r="B430">
        <v>26</v>
      </c>
      <c r="C430" s="25" t="s">
        <v>600</v>
      </c>
      <c r="D430" s="12">
        <v>8.61</v>
      </c>
      <c r="E430" s="14">
        <v>9.5899999999999999E-2</v>
      </c>
      <c r="F430" s="7">
        <f t="shared" si="276"/>
        <v>89.78102189781022</v>
      </c>
      <c r="G430" s="7">
        <f t="shared" si="268"/>
        <v>8.5140999999999991</v>
      </c>
      <c r="H430" s="16">
        <f t="shared" si="269"/>
        <v>8.7058999999999997</v>
      </c>
      <c r="I430" s="11">
        <f>IFERROR(F430/SQRT(F430^2+W430), "X")</f>
        <v>0.35823210569483238</v>
      </c>
      <c r="J430" s="39">
        <f>IFERROR(SQRT((1-I430^2)/W430), "X")</f>
        <v>3.9900649170887832E-3</v>
      </c>
      <c r="K430" s="39">
        <f t="shared" si="277"/>
        <v>250.62248880141439</v>
      </c>
      <c r="L430" s="39">
        <f t="shared" si="278"/>
        <v>0.35424204077774357</v>
      </c>
      <c r="M430" s="39">
        <f t="shared" si="279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61"/>
        <v>54751</v>
      </c>
      <c r="Y430" s="7">
        <v>8.5079999999999991</v>
      </c>
      <c r="Z430" s="7">
        <f>BR430-Y430-6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1">
        <v>0</v>
      </c>
      <c r="AJ430" s="9">
        <v>1</v>
      </c>
      <c r="AK430" s="9">
        <v>0</v>
      </c>
      <c r="AL430" s="31">
        <v>0</v>
      </c>
      <c r="AM430" s="21">
        <v>2003</v>
      </c>
      <c r="AN430" s="23"/>
      <c r="AO430" s="39" t="s">
        <v>431</v>
      </c>
      <c r="AP430" s="39" t="s">
        <v>431</v>
      </c>
      <c r="AQ430" s="39" t="s">
        <v>431</v>
      </c>
      <c r="AR430" s="59" t="s">
        <v>431</v>
      </c>
      <c r="AS430" s="39" t="s">
        <v>431</v>
      </c>
      <c r="AT430" s="59" t="s">
        <v>431</v>
      </c>
      <c r="AU430" s="57" t="s">
        <v>431</v>
      </c>
      <c r="AV430" s="18" t="s">
        <v>431</v>
      </c>
      <c r="AW430">
        <v>1</v>
      </c>
      <c r="AX430" s="54">
        <v>0</v>
      </c>
      <c r="AY430" t="s">
        <v>431</v>
      </c>
      <c r="AZ430" s="54" t="s">
        <v>431</v>
      </c>
      <c r="BB430" s="18"/>
      <c r="BC430">
        <f>1-BD430</f>
        <v>0.66700000000000004</v>
      </c>
      <c r="BD430" s="18">
        <v>0.33300000000000002</v>
      </c>
      <c r="BE430" s="18" t="s">
        <v>262</v>
      </c>
      <c r="BL430" s="18"/>
      <c r="BO430" s="18"/>
      <c r="BR430" s="25">
        <v>38.226999999999997</v>
      </c>
      <c r="BS430">
        <v>1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 s="18">
        <v>0</v>
      </c>
      <c r="CA430">
        <v>0</v>
      </c>
      <c r="CB430">
        <v>0</v>
      </c>
      <c r="CC430">
        <v>1</v>
      </c>
      <c r="CD430" s="18">
        <v>0</v>
      </c>
      <c r="CE430">
        <v>0</v>
      </c>
      <c r="CF430">
        <v>0</v>
      </c>
      <c r="CG430">
        <v>0</v>
      </c>
      <c r="CH430">
        <v>0</v>
      </c>
      <c r="CI430" s="18">
        <v>0</v>
      </c>
      <c r="CJ430">
        <v>1</v>
      </c>
      <c r="CK430">
        <v>1</v>
      </c>
      <c r="CL430">
        <v>0</v>
      </c>
      <c r="CM430">
        <v>0</v>
      </c>
      <c r="CN430">
        <v>1</v>
      </c>
      <c r="CO430">
        <v>0</v>
      </c>
      <c r="CP430">
        <v>0</v>
      </c>
      <c r="CQ430">
        <v>0</v>
      </c>
      <c r="CR430">
        <v>0</v>
      </c>
      <c r="CS430">
        <v>1</v>
      </c>
      <c r="CT430" s="18">
        <v>0</v>
      </c>
      <c r="CZ430" s="43" t="s">
        <v>397</v>
      </c>
    </row>
    <row r="431" spans="1:104" x14ac:dyDescent="0.25">
      <c r="A431">
        <v>430</v>
      </c>
      <c r="B431">
        <v>26</v>
      </c>
      <c r="C431" s="25" t="s">
        <v>600</v>
      </c>
      <c r="D431" s="12">
        <v>7.11</v>
      </c>
      <c r="E431" s="14">
        <v>2.7</v>
      </c>
      <c r="F431" s="7">
        <f t="shared" si="276"/>
        <v>2.6333333333333333</v>
      </c>
      <c r="G431" s="7">
        <f t="shared" si="268"/>
        <v>4.41</v>
      </c>
      <c r="H431" s="16">
        <f t="shared" si="269"/>
        <v>9.81</v>
      </c>
      <c r="I431" s="11">
        <f>IFERROR(F431/SQRT(F431^2+W431), "X")</f>
        <v>1.1253362473406978E-2</v>
      </c>
      <c r="J431" s="39">
        <f>IFERROR(SQRT((1-I431^2)/W431), "X")</f>
        <v>4.2734287873697381E-3</v>
      </c>
      <c r="K431" s="39">
        <f t="shared" si="277"/>
        <v>234.00413339179383</v>
      </c>
      <c r="L431" s="39">
        <f t="shared" si="278"/>
        <v>6.9799336860372398E-3</v>
      </c>
      <c r="M431" s="39">
        <f t="shared" si="279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61"/>
        <v>54751</v>
      </c>
      <c r="Y431" s="7">
        <v>8.5079999999999991</v>
      </c>
      <c r="Z431" s="7">
        <f>BR431-Y431-6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1">
        <v>0</v>
      </c>
      <c r="AJ431" s="9">
        <v>0</v>
      </c>
      <c r="AK431" s="9">
        <v>0</v>
      </c>
      <c r="AL431" s="31">
        <v>1</v>
      </c>
      <c r="AM431" s="21">
        <v>2003</v>
      </c>
      <c r="AN431" s="23"/>
      <c r="AO431" s="39" t="s">
        <v>431</v>
      </c>
      <c r="AP431" s="39" t="s">
        <v>431</v>
      </c>
      <c r="AQ431" s="39" t="s">
        <v>431</v>
      </c>
      <c r="AR431" s="59" t="s">
        <v>431</v>
      </c>
      <c r="AS431" s="39" t="s">
        <v>431</v>
      </c>
      <c r="AT431" s="59" t="s">
        <v>431</v>
      </c>
      <c r="AU431" s="57" t="s">
        <v>431</v>
      </c>
      <c r="AV431" s="18" t="s">
        <v>431</v>
      </c>
      <c r="AW431">
        <v>1</v>
      </c>
      <c r="AX431" s="54">
        <v>0</v>
      </c>
      <c r="AY431" t="s">
        <v>431</v>
      </c>
      <c r="AZ431" s="54" t="s">
        <v>431</v>
      </c>
      <c r="BB431" s="18"/>
      <c r="BC431">
        <f>1-BD431</f>
        <v>0.66700000000000004</v>
      </c>
      <c r="BD431" s="18">
        <v>0.33300000000000002</v>
      </c>
      <c r="BE431" s="18" t="s">
        <v>262</v>
      </c>
      <c r="BL431" s="18"/>
      <c r="BO431" s="18"/>
      <c r="BR431" s="25">
        <v>38.226999999999997</v>
      </c>
      <c r="BS431">
        <v>0</v>
      </c>
      <c r="BT431">
        <v>0</v>
      </c>
      <c r="BU431">
        <v>0</v>
      </c>
      <c r="BV431">
        <v>1</v>
      </c>
      <c r="BW431">
        <v>0</v>
      </c>
      <c r="BX431">
        <v>0</v>
      </c>
      <c r="BY431">
        <v>0</v>
      </c>
      <c r="BZ431" s="18">
        <v>0</v>
      </c>
      <c r="CA431">
        <v>0</v>
      </c>
      <c r="CB431">
        <v>0</v>
      </c>
      <c r="CC431">
        <v>1</v>
      </c>
      <c r="CD431" s="18">
        <v>0</v>
      </c>
      <c r="CE431">
        <v>0</v>
      </c>
      <c r="CF431">
        <v>0</v>
      </c>
      <c r="CG431">
        <v>0</v>
      </c>
      <c r="CH431">
        <v>0</v>
      </c>
      <c r="CI431" s="18">
        <v>0</v>
      </c>
      <c r="CJ431">
        <v>1</v>
      </c>
      <c r="CK431">
        <v>1</v>
      </c>
      <c r="CL431">
        <v>0</v>
      </c>
      <c r="CM431">
        <v>0</v>
      </c>
      <c r="CN431">
        <v>1</v>
      </c>
      <c r="CO431">
        <v>0</v>
      </c>
      <c r="CP431">
        <v>0</v>
      </c>
      <c r="CQ431">
        <v>0</v>
      </c>
      <c r="CR431">
        <v>0</v>
      </c>
      <c r="CS431">
        <v>1</v>
      </c>
      <c r="CT431" s="18">
        <v>0</v>
      </c>
      <c r="CZ431" s="43" t="s">
        <v>397</v>
      </c>
    </row>
    <row r="432" spans="1:104" x14ac:dyDescent="0.25">
      <c r="A432">
        <v>431</v>
      </c>
      <c r="B432">
        <v>26</v>
      </c>
      <c r="C432" s="25" t="s">
        <v>600</v>
      </c>
      <c r="D432" s="12">
        <v>8.5299999999999994</v>
      </c>
      <c r="E432" s="14">
        <v>3.6</v>
      </c>
      <c r="F432" s="7">
        <f t="shared" si="276"/>
        <v>2.369444444444444</v>
      </c>
      <c r="G432" s="7">
        <f t="shared" si="268"/>
        <v>4.93</v>
      </c>
      <c r="H432" s="16">
        <f t="shared" si="269"/>
        <v>12.129999999999999</v>
      </c>
      <c r="I432" s="11">
        <f>IFERROR(F432/SQRT(F432^2+W432), "X")</f>
        <v>1.0125774162546355E-2</v>
      </c>
      <c r="J432" s="39">
        <f>IFERROR(SQRT((1-I432^2)/W432), "X")</f>
        <v>4.2734803030676297E-3</v>
      </c>
      <c r="K432" s="39">
        <f t="shared" si="277"/>
        <v>234.00131253259099</v>
      </c>
      <c r="L432" s="39">
        <f t="shared" si="278"/>
        <v>5.8522938594787258E-3</v>
      </c>
      <c r="M432" s="39">
        <f t="shared" si="279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61"/>
        <v>54751</v>
      </c>
      <c r="Y432" s="7">
        <v>8.5079999999999991</v>
      </c>
      <c r="Z432" s="7">
        <f>BR432-Y432-6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1">
        <v>0</v>
      </c>
      <c r="AJ432" s="9">
        <v>0</v>
      </c>
      <c r="AK432" s="9">
        <v>0</v>
      </c>
      <c r="AL432" s="31">
        <v>1</v>
      </c>
      <c r="AM432" s="21">
        <v>2003</v>
      </c>
      <c r="AN432" s="23"/>
      <c r="AO432" s="39" t="s">
        <v>431</v>
      </c>
      <c r="AP432" s="39" t="s">
        <v>431</v>
      </c>
      <c r="AQ432" s="39" t="s">
        <v>431</v>
      </c>
      <c r="AR432" s="59" t="s">
        <v>431</v>
      </c>
      <c r="AS432" s="39" t="s">
        <v>431</v>
      </c>
      <c r="AT432" s="59" t="s">
        <v>431</v>
      </c>
      <c r="AU432" s="57" t="s">
        <v>431</v>
      </c>
      <c r="AV432" s="18" t="s">
        <v>431</v>
      </c>
      <c r="AW432">
        <v>1</v>
      </c>
      <c r="AX432" s="54">
        <v>0</v>
      </c>
      <c r="AY432" t="s">
        <v>431</v>
      </c>
      <c r="AZ432" s="54" t="s">
        <v>431</v>
      </c>
      <c r="BB432" s="18"/>
      <c r="BC432">
        <f>1-BD432</f>
        <v>0.66700000000000004</v>
      </c>
      <c r="BD432" s="18">
        <v>0.33300000000000002</v>
      </c>
      <c r="BE432" s="18" t="s">
        <v>262</v>
      </c>
      <c r="BL432" s="18"/>
      <c r="BO432" s="18"/>
      <c r="BR432" s="25">
        <v>38.226999999999997</v>
      </c>
      <c r="BS432">
        <v>0</v>
      </c>
      <c r="BT432">
        <v>0</v>
      </c>
      <c r="BU432">
        <v>0</v>
      </c>
      <c r="BV432">
        <v>1</v>
      </c>
      <c r="BW432">
        <v>0</v>
      </c>
      <c r="BX432">
        <v>0</v>
      </c>
      <c r="BY432">
        <v>0</v>
      </c>
      <c r="BZ432" s="18">
        <v>0</v>
      </c>
      <c r="CA432">
        <v>0</v>
      </c>
      <c r="CB432">
        <v>0</v>
      </c>
      <c r="CC432">
        <v>1</v>
      </c>
      <c r="CD432" s="18">
        <v>0</v>
      </c>
      <c r="CE432">
        <v>0</v>
      </c>
      <c r="CF432">
        <v>0</v>
      </c>
      <c r="CG432">
        <v>0</v>
      </c>
      <c r="CH432">
        <v>0</v>
      </c>
      <c r="CI432" s="18">
        <v>0</v>
      </c>
      <c r="CJ432">
        <v>1</v>
      </c>
      <c r="CK432">
        <v>1</v>
      </c>
      <c r="CL432">
        <v>0</v>
      </c>
      <c r="CM432">
        <v>0</v>
      </c>
      <c r="CN432">
        <v>1</v>
      </c>
      <c r="CO432">
        <v>0</v>
      </c>
      <c r="CP432">
        <v>0</v>
      </c>
      <c r="CQ432">
        <v>0</v>
      </c>
      <c r="CR432">
        <v>0</v>
      </c>
      <c r="CS432">
        <v>1</v>
      </c>
      <c r="CT432" s="18">
        <v>0</v>
      </c>
      <c r="CZ432" s="43" t="s">
        <v>397</v>
      </c>
    </row>
    <row r="433" spans="1:104" s="68" customFormat="1" x14ac:dyDescent="0.25">
      <c r="A433" s="68">
        <v>432</v>
      </c>
      <c r="B433" s="68">
        <v>26</v>
      </c>
      <c r="C433" s="69" t="s">
        <v>600</v>
      </c>
      <c r="D433" s="70">
        <v>4.4000000000000004</v>
      </c>
      <c r="E433" s="71">
        <v>0.28999999999999998</v>
      </c>
      <c r="F433" s="72">
        <f t="shared" si="276"/>
        <v>15.17241379310345</v>
      </c>
      <c r="G433" s="72">
        <f t="shared" si="268"/>
        <v>4.1100000000000003</v>
      </c>
      <c r="H433" s="73">
        <f t="shared" si="269"/>
        <v>4.6900000000000004</v>
      </c>
      <c r="I433" s="74">
        <f>IFERROR(F433/SQRT(F433^2+W433), "X")</f>
        <v>0.10967410775251542</v>
      </c>
      <c r="J433" s="75">
        <f>IFERROR(SQRT((1-I433^2)/W433), "X")</f>
        <v>7.2285207382339692E-3</v>
      </c>
      <c r="K433" s="75">
        <f t="shared" si="277"/>
        <v>138.34089106373847</v>
      </c>
      <c r="L433" s="75">
        <f t="shared" si="278"/>
        <v>0.10244558701428144</v>
      </c>
      <c r="M433" s="75">
        <f t="shared" si="279"/>
        <v>0.11690262849074939</v>
      </c>
      <c r="N433" s="76">
        <v>0</v>
      </c>
      <c r="O433" s="77">
        <v>1</v>
      </c>
      <c r="P433" s="76">
        <v>0</v>
      </c>
      <c r="Q433" s="77">
        <v>0</v>
      </c>
      <c r="R433" s="77">
        <v>0</v>
      </c>
      <c r="S433" s="77">
        <v>1</v>
      </c>
      <c r="T433" s="77">
        <v>0</v>
      </c>
      <c r="U433" s="76">
        <v>18912</v>
      </c>
      <c r="V433" s="77">
        <v>3</v>
      </c>
      <c r="W433" s="77">
        <f t="shared" si="261"/>
        <v>18908</v>
      </c>
      <c r="X433" s="77"/>
      <c r="Y433" s="72">
        <v>8.5079999999999991</v>
      </c>
      <c r="Z433" s="72">
        <f>BR433-Y433-6</f>
        <v>23.718999999999998</v>
      </c>
      <c r="AA433" s="77">
        <v>1</v>
      </c>
      <c r="AB433" s="77">
        <v>0</v>
      </c>
      <c r="AC433" s="77">
        <v>0</v>
      </c>
      <c r="AD433" s="77">
        <v>0</v>
      </c>
      <c r="AE433" s="77">
        <v>0</v>
      </c>
      <c r="AF433" s="77">
        <v>1</v>
      </c>
      <c r="AG433" s="76">
        <v>0</v>
      </c>
      <c r="AH433" s="77">
        <v>1</v>
      </c>
      <c r="AI433" s="78">
        <v>0</v>
      </c>
      <c r="AJ433" s="77">
        <v>0</v>
      </c>
      <c r="AK433" s="77">
        <v>0</v>
      </c>
      <c r="AL433" s="78">
        <v>1</v>
      </c>
      <c r="AM433" s="79">
        <v>2003</v>
      </c>
      <c r="AN433" s="80"/>
      <c r="AO433" s="75" t="s">
        <v>431</v>
      </c>
      <c r="AP433" s="75" t="s">
        <v>431</v>
      </c>
      <c r="AQ433" s="75" t="s">
        <v>431</v>
      </c>
      <c r="AR433" s="81" t="s">
        <v>431</v>
      </c>
      <c r="AS433" s="75" t="s">
        <v>431</v>
      </c>
      <c r="AT433" s="81" t="s">
        <v>431</v>
      </c>
      <c r="AU433" s="82" t="s">
        <v>431</v>
      </c>
      <c r="AV433" s="83" t="s">
        <v>431</v>
      </c>
      <c r="AW433" s="68">
        <v>1</v>
      </c>
      <c r="AX433" s="84">
        <v>0</v>
      </c>
      <c r="AY433" s="68" t="s">
        <v>431</v>
      </c>
      <c r="AZ433" s="84" t="s">
        <v>431</v>
      </c>
      <c r="BB433" s="83"/>
      <c r="BC433" s="68">
        <f>1-BD433</f>
        <v>0.66700000000000004</v>
      </c>
      <c r="BD433" s="83">
        <v>0.33300000000000002</v>
      </c>
      <c r="BE433" s="83" t="s">
        <v>262</v>
      </c>
      <c r="BL433" s="83"/>
      <c r="BO433" s="83"/>
      <c r="BR433" s="69">
        <v>38.226999999999997</v>
      </c>
      <c r="BS433" s="68">
        <v>0</v>
      </c>
      <c r="BT433" s="68">
        <v>0</v>
      </c>
      <c r="BU433" s="68">
        <v>0</v>
      </c>
      <c r="BV433" s="68">
        <v>1</v>
      </c>
      <c r="BW433" s="68">
        <v>0</v>
      </c>
      <c r="BX433" s="68">
        <v>0</v>
      </c>
      <c r="BY433" s="68">
        <v>0</v>
      </c>
      <c r="BZ433" s="83">
        <v>0</v>
      </c>
      <c r="CA433" s="68">
        <v>1</v>
      </c>
      <c r="CB433" s="68">
        <v>0</v>
      </c>
      <c r="CC433" s="68">
        <v>0</v>
      </c>
      <c r="CD433" s="83">
        <v>0</v>
      </c>
      <c r="CE433" s="68">
        <v>0</v>
      </c>
      <c r="CF433" s="68">
        <v>0</v>
      </c>
      <c r="CG433" s="68">
        <v>0</v>
      </c>
      <c r="CH433" s="68">
        <v>0</v>
      </c>
      <c r="CI433" s="83">
        <v>0</v>
      </c>
      <c r="CJ433" s="68">
        <v>1</v>
      </c>
      <c r="CK433" s="68">
        <v>0</v>
      </c>
      <c r="CL433" s="68">
        <v>0</v>
      </c>
      <c r="CM433" s="68">
        <v>0</v>
      </c>
      <c r="CN433" s="68">
        <v>0</v>
      </c>
      <c r="CO433" s="68">
        <v>0</v>
      </c>
      <c r="CP433" s="68">
        <v>0</v>
      </c>
      <c r="CQ433" s="68">
        <v>0</v>
      </c>
      <c r="CR433" s="68">
        <v>0</v>
      </c>
      <c r="CS433" s="68">
        <v>1</v>
      </c>
      <c r="CT433" s="83">
        <v>0</v>
      </c>
      <c r="CY433" s="69"/>
      <c r="CZ433" s="85" t="s">
        <v>397</v>
      </c>
    </row>
    <row r="434" spans="1:104" x14ac:dyDescent="0.25">
      <c r="A434">
        <v>433</v>
      </c>
      <c r="B434">
        <v>27</v>
      </c>
      <c r="C434" s="98" t="s">
        <v>601</v>
      </c>
      <c r="D434" s="12">
        <v>11.5</v>
      </c>
      <c r="E434" s="14">
        <v>0.248</v>
      </c>
      <c r="F434" s="7">
        <f t="shared" si="276"/>
        <v>46.370967741935488</v>
      </c>
      <c r="G434" s="7">
        <f t="shared" si="268"/>
        <v>11.252000000000001</v>
      </c>
      <c r="H434" s="16">
        <f t="shared" si="269"/>
        <v>11.747999999999999</v>
      </c>
      <c r="I434" s="11">
        <f>IFERROR(F434/SQRT(F434^2+W434), "X")</f>
        <v>0.10318445318525869</v>
      </c>
      <c r="J434" s="39">
        <f>IFERROR(SQRT((1-I434^2)/W434), "X")</f>
        <v>2.2251951643429699E-3</v>
      </c>
      <c r="K434" s="39">
        <f t="shared" si="277"/>
        <v>449.39878354232741</v>
      </c>
      <c r="L434" s="39">
        <f t="shared" si="278"/>
        <v>0.10095925802091572</v>
      </c>
      <c r="M434" s="39">
        <f t="shared" si="279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61"/>
        <v>199809</v>
      </c>
      <c r="Y434" s="7" t="s">
        <v>431</v>
      </c>
      <c r="Z434" s="7" t="s">
        <v>431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1">
        <v>0</v>
      </c>
      <c r="AJ434" s="9">
        <v>1</v>
      </c>
      <c r="AK434" s="9">
        <v>0</v>
      </c>
      <c r="AL434" s="31">
        <v>0</v>
      </c>
      <c r="AM434" s="21">
        <v>1996</v>
      </c>
      <c r="AN434" s="23"/>
      <c r="AO434" s="39" t="s">
        <v>431</v>
      </c>
      <c r="AP434" s="39" t="s">
        <v>431</v>
      </c>
      <c r="AQ434" s="39" t="s">
        <v>431</v>
      </c>
      <c r="AR434" s="59" t="s">
        <v>431</v>
      </c>
      <c r="AS434" s="39" t="s">
        <v>431</v>
      </c>
      <c r="AT434" s="59" t="s">
        <v>431</v>
      </c>
      <c r="AU434" s="57" t="s">
        <v>431</v>
      </c>
      <c r="AV434" s="18" t="s">
        <v>431</v>
      </c>
      <c r="AW434" t="s">
        <v>431</v>
      </c>
      <c r="AX434" s="54" t="s">
        <v>431</v>
      </c>
      <c r="AY434" t="s">
        <v>431</v>
      </c>
      <c r="AZ434" s="54" t="s">
        <v>431</v>
      </c>
      <c r="BB434" s="18"/>
      <c r="BC434" t="s">
        <v>431</v>
      </c>
      <c r="BD434" s="18" t="s">
        <v>431</v>
      </c>
      <c r="BE434" s="18" t="s">
        <v>279</v>
      </c>
      <c r="BL434" s="18"/>
      <c r="BO434" s="18"/>
      <c r="BR434" s="25">
        <v>41.5</v>
      </c>
      <c r="BS434">
        <v>1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 s="18">
        <v>0</v>
      </c>
      <c r="CA434">
        <v>0</v>
      </c>
      <c r="CB434">
        <v>0</v>
      </c>
      <c r="CC434">
        <v>1</v>
      </c>
      <c r="CD434" s="18">
        <v>0</v>
      </c>
      <c r="CE434">
        <v>0</v>
      </c>
      <c r="CF434">
        <v>0</v>
      </c>
      <c r="CG434">
        <v>0</v>
      </c>
      <c r="CH434">
        <v>0</v>
      </c>
      <c r="CI434" s="18">
        <v>0</v>
      </c>
      <c r="CJ434">
        <v>1</v>
      </c>
      <c r="CK434">
        <v>1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 s="18">
        <v>0</v>
      </c>
      <c r="CZ434" s="43" t="s">
        <v>397</v>
      </c>
    </row>
    <row r="435" spans="1:104" x14ac:dyDescent="0.25">
      <c r="A435">
        <v>434</v>
      </c>
      <c r="B435">
        <v>27</v>
      </c>
      <c r="C435" s="25" t="s">
        <v>601</v>
      </c>
      <c r="D435" s="12">
        <v>14.5</v>
      </c>
      <c r="E435" s="14">
        <v>0.41699999999999998</v>
      </c>
      <c r="F435" s="7">
        <f t="shared" si="276"/>
        <v>34.772182254196643</v>
      </c>
      <c r="G435" s="7">
        <f t="shared" si="268"/>
        <v>14.083</v>
      </c>
      <c r="H435" s="16">
        <f t="shared" si="269"/>
        <v>14.917</v>
      </c>
      <c r="I435" s="11">
        <f>IFERROR(F435/SQRT(F435^2+W435), "X")</f>
        <v>7.755581398730077E-2</v>
      </c>
      <c r="J435" s="39">
        <f>IFERROR(SQRT((1-I435^2)/W435), "X")</f>
        <v>2.2303982367382355E-3</v>
      </c>
      <c r="K435" s="39">
        <f t="shared" ref="K435:K436" si="283">IFERROR(1/J435, "X")</f>
        <v>448.35042618326918</v>
      </c>
      <c r="L435" s="39">
        <f t="shared" ref="L435:L436" si="284">IFERROR(I435-J435, "X")</f>
        <v>7.5325415750562535E-2</v>
      </c>
      <c r="M435" s="39">
        <f t="shared" ref="M435:M436" si="285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61"/>
        <v>199809</v>
      </c>
      <c r="Y435" s="7" t="s">
        <v>431</v>
      </c>
      <c r="Z435" s="7" t="s">
        <v>431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1">
        <v>0</v>
      </c>
      <c r="AJ435" s="9">
        <v>0</v>
      </c>
      <c r="AK435" s="9">
        <v>0</v>
      </c>
      <c r="AL435" s="31">
        <v>1</v>
      </c>
      <c r="AM435" s="21">
        <v>1996</v>
      </c>
      <c r="AN435" s="23"/>
      <c r="AO435" s="39" t="s">
        <v>431</v>
      </c>
      <c r="AP435" s="39" t="s">
        <v>431</v>
      </c>
      <c r="AQ435" s="39" t="s">
        <v>431</v>
      </c>
      <c r="AR435" s="59" t="s">
        <v>431</v>
      </c>
      <c r="AS435" s="39" t="s">
        <v>431</v>
      </c>
      <c r="AT435" s="59" t="s">
        <v>431</v>
      </c>
      <c r="AU435" s="57" t="s">
        <v>431</v>
      </c>
      <c r="AV435" s="18" t="s">
        <v>431</v>
      </c>
      <c r="AW435" t="s">
        <v>431</v>
      </c>
      <c r="AX435" s="54" t="s">
        <v>431</v>
      </c>
      <c r="AY435" t="s">
        <v>431</v>
      </c>
      <c r="AZ435" s="54" t="s">
        <v>431</v>
      </c>
      <c r="BB435" s="18"/>
      <c r="BC435" t="s">
        <v>431</v>
      </c>
      <c r="BD435" s="18" t="s">
        <v>431</v>
      </c>
      <c r="BE435" s="18" t="s">
        <v>279</v>
      </c>
      <c r="BL435" s="18"/>
      <c r="BO435" s="18"/>
      <c r="BR435" s="25">
        <v>41.5</v>
      </c>
      <c r="BS435">
        <v>0</v>
      </c>
      <c r="BT435">
        <v>0</v>
      </c>
      <c r="BU435">
        <v>1</v>
      </c>
      <c r="BV435">
        <v>0</v>
      </c>
      <c r="BW435">
        <v>0</v>
      </c>
      <c r="BX435">
        <v>0</v>
      </c>
      <c r="BY435">
        <v>0</v>
      </c>
      <c r="BZ435" s="18">
        <v>0</v>
      </c>
      <c r="CA435">
        <v>0</v>
      </c>
      <c r="CB435">
        <v>1</v>
      </c>
      <c r="CC435">
        <v>0</v>
      </c>
      <c r="CD435" s="18">
        <v>0</v>
      </c>
      <c r="CE435">
        <v>0</v>
      </c>
      <c r="CF435">
        <v>0</v>
      </c>
      <c r="CG435">
        <v>0</v>
      </c>
      <c r="CH435">
        <v>0</v>
      </c>
      <c r="CI435" s="18">
        <v>0</v>
      </c>
      <c r="CJ435">
        <v>1</v>
      </c>
      <c r="CK435">
        <v>1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 s="18">
        <v>0</v>
      </c>
      <c r="CZ435" s="43" t="s">
        <v>397</v>
      </c>
    </row>
    <row r="436" spans="1:104" x14ac:dyDescent="0.25">
      <c r="A436">
        <v>435</v>
      </c>
      <c r="B436">
        <v>27</v>
      </c>
      <c r="C436" s="25" t="s">
        <v>601</v>
      </c>
      <c r="D436" s="12">
        <v>14.9</v>
      </c>
      <c r="E436" s="14">
        <v>0.54700000000000004</v>
      </c>
      <c r="F436" s="7">
        <f t="shared" si="276"/>
        <v>27.239488117001827</v>
      </c>
      <c r="G436" s="7">
        <f t="shared" si="268"/>
        <v>14.353</v>
      </c>
      <c r="H436" s="16">
        <f t="shared" si="269"/>
        <v>15.447000000000001</v>
      </c>
      <c r="I436" s="11">
        <f>IFERROR(F436/SQRT(F436^2+W436), "X")</f>
        <v>6.0825619003027735E-2</v>
      </c>
      <c r="J436" s="39">
        <f>IFERROR(SQRT((1-I436^2)/W436), "X")</f>
        <v>2.2329942009836358E-3</v>
      </c>
      <c r="K436" s="39">
        <f t="shared" si="283"/>
        <v>447.82919703038152</v>
      </c>
      <c r="L436" s="39">
        <f t="shared" si="284"/>
        <v>5.8592624802044101E-2</v>
      </c>
      <c r="M436" s="39">
        <f t="shared" si="285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61"/>
        <v>199809</v>
      </c>
      <c r="Y436" s="7" t="s">
        <v>431</v>
      </c>
      <c r="Z436" s="7" t="s">
        <v>431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1">
        <v>0</v>
      </c>
      <c r="AJ436" s="9">
        <v>0</v>
      </c>
      <c r="AK436" s="9">
        <v>0</v>
      </c>
      <c r="AL436" s="31">
        <v>1</v>
      </c>
      <c r="AM436" s="21">
        <v>1996</v>
      </c>
      <c r="AN436" s="23"/>
      <c r="AO436" s="39" t="s">
        <v>431</v>
      </c>
      <c r="AP436" s="39" t="s">
        <v>431</v>
      </c>
      <c r="AQ436" s="39" t="s">
        <v>431</v>
      </c>
      <c r="AR436" s="59" t="s">
        <v>431</v>
      </c>
      <c r="AS436" s="39" t="s">
        <v>431</v>
      </c>
      <c r="AT436" s="59" t="s">
        <v>431</v>
      </c>
      <c r="AU436" s="57" t="s">
        <v>431</v>
      </c>
      <c r="AV436" s="18" t="s">
        <v>431</v>
      </c>
      <c r="AW436" t="s">
        <v>431</v>
      </c>
      <c r="AX436" s="54" t="s">
        <v>431</v>
      </c>
      <c r="AY436" t="s">
        <v>431</v>
      </c>
      <c r="AZ436" s="54" t="s">
        <v>431</v>
      </c>
      <c r="BB436" s="18"/>
      <c r="BC436" t="s">
        <v>431</v>
      </c>
      <c r="BD436" s="18" t="s">
        <v>431</v>
      </c>
      <c r="BE436" s="18" t="s">
        <v>279</v>
      </c>
      <c r="BL436" s="18"/>
      <c r="BO436" s="18"/>
      <c r="BR436" s="25">
        <v>41.5</v>
      </c>
      <c r="BS436">
        <v>0</v>
      </c>
      <c r="BT436">
        <v>0</v>
      </c>
      <c r="BU436">
        <v>1</v>
      </c>
      <c r="BV436">
        <v>0</v>
      </c>
      <c r="BW436">
        <v>0</v>
      </c>
      <c r="BX436">
        <v>0</v>
      </c>
      <c r="BY436">
        <v>0</v>
      </c>
      <c r="BZ436" s="18">
        <v>0</v>
      </c>
      <c r="CA436">
        <v>0</v>
      </c>
      <c r="CB436">
        <v>1</v>
      </c>
      <c r="CC436">
        <v>0</v>
      </c>
      <c r="CD436" s="18">
        <v>0</v>
      </c>
      <c r="CE436">
        <v>0</v>
      </c>
      <c r="CF436">
        <v>0</v>
      </c>
      <c r="CG436">
        <v>0</v>
      </c>
      <c r="CH436">
        <v>0</v>
      </c>
      <c r="CI436" s="18">
        <v>0</v>
      </c>
      <c r="CJ436">
        <v>1</v>
      </c>
      <c r="CK436">
        <v>1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 s="18">
        <v>0</v>
      </c>
      <c r="CZ436" s="43" t="s">
        <v>397</v>
      </c>
    </row>
    <row r="437" spans="1:104" x14ac:dyDescent="0.25">
      <c r="A437">
        <v>436</v>
      </c>
      <c r="B437">
        <v>27</v>
      </c>
      <c r="C437" s="101" t="s">
        <v>601</v>
      </c>
      <c r="D437" s="12">
        <v>10.7</v>
      </c>
      <c r="E437" s="14">
        <v>3.4000000000000002E-2</v>
      </c>
      <c r="F437" s="7">
        <f t="shared" si="276"/>
        <v>314.70588235294116</v>
      </c>
      <c r="G437" s="7">
        <f t="shared" si="268"/>
        <v>10.665999999999999</v>
      </c>
      <c r="H437" s="16">
        <f t="shared" si="269"/>
        <v>10.734</v>
      </c>
      <c r="I437" s="11">
        <f>IFERROR(F437/SQRT(F437^2+W437), "X")</f>
        <v>0.6844104528830901</v>
      </c>
      <c r="J437" s="39">
        <f>IFERROR(SQRT((1-I437^2)/W437), "X")</f>
        <v>2.1747621867313142E-3</v>
      </c>
      <c r="K437" s="39">
        <f t="shared" ref="K437:K440" si="286">IFERROR(1/J437, "X")</f>
        <v>459.82039144381503</v>
      </c>
      <c r="L437" s="39">
        <f t="shared" ref="L437:L440" si="287">IFERROR(I437-J437, "X")</f>
        <v>0.68223569069635881</v>
      </c>
      <c r="M437" s="39">
        <f t="shared" ref="M437:M440" si="288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289">U437-V437-1</f>
        <v>112395</v>
      </c>
      <c r="Y437" s="7" t="s">
        <v>431</v>
      </c>
      <c r="Z437" s="7" t="s">
        <v>431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1">
        <v>0</v>
      </c>
      <c r="AJ437" s="9">
        <v>1</v>
      </c>
      <c r="AK437" s="9">
        <v>0</v>
      </c>
      <c r="AL437" s="31">
        <v>0</v>
      </c>
      <c r="AM437" s="21">
        <v>1996</v>
      </c>
      <c r="AN437" s="23"/>
      <c r="AO437" s="39" t="s">
        <v>431</v>
      </c>
      <c r="AP437" s="39" t="s">
        <v>431</v>
      </c>
      <c r="AQ437" s="39" t="s">
        <v>431</v>
      </c>
      <c r="AR437" s="59" t="s">
        <v>431</v>
      </c>
      <c r="AS437" s="39" t="s">
        <v>431</v>
      </c>
      <c r="AT437" s="59" t="s">
        <v>431</v>
      </c>
      <c r="AU437" s="57" t="s">
        <v>431</v>
      </c>
      <c r="AV437" s="18" t="s">
        <v>431</v>
      </c>
      <c r="AW437">
        <v>1</v>
      </c>
      <c r="AX437" s="54">
        <v>0</v>
      </c>
      <c r="AY437" t="s">
        <v>431</v>
      </c>
      <c r="AZ437" s="54" t="s">
        <v>431</v>
      </c>
      <c r="BB437" s="18"/>
      <c r="BC437" t="s">
        <v>431</v>
      </c>
      <c r="BD437" s="18" t="s">
        <v>431</v>
      </c>
      <c r="BE437" s="18" t="s">
        <v>279</v>
      </c>
      <c r="BL437" s="18"/>
      <c r="BO437" s="18"/>
      <c r="BR437" s="25">
        <v>41.5</v>
      </c>
      <c r="BS437">
        <v>1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 s="18">
        <v>0</v>
      </c>
      <c r="CA437">
        <v>0</v>
      </c>
      <c r="CB437">
        <v>0</v>
      </c>
      <c r="CC437">
        <v>1</v>
      </c>
      <c r="CD437" s="18">
        <v>0</v>
      </c>
      <c r="CE437">
        <v>0</v>
      </c>
      <c r="CF437">
        <v>0</v>
      </c>
      <c r="CG437">
        <v>0</v>
      </c>
      <c r="CH437">
        <v>0</v>
      </c>
      <c r="CI437" s="18">
        <v>0</v>
      </c>
      <c r="CJ437">
        <v>1</v>
      </c>
      <c r="CK437">
        <v>1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 s="18">
        <v>0</v>
      </c>
      <c r="CZ437" s="43" t="s">
        <v>397</v>
      </c>
    </row>
    <row r="438" spans="1:104" x14ac:dyDescent="0.25">
      <c r="A438">
        <v>437</v>
      </c>
      <c r="B438">
        <v>27</v>
      </c>
      <c r="C438" s="25" t="s">
        <v>601</v>
      </c>
      <c r="D438" s="12">
        <v>12</v>
      </c>
      <c r="E438" s="14">
        <v>0.64800000000000002</v>
      </c>
      <c r="F438" s="7">
        <f t="shared" si="276"/>
        <v>18.518518518518519</v>
      </c>
      <c r="G438" s="7">
        <f t="shared" si="268"/>
        <v>11.352</v>
      </c>
      <c r="H438" s="16">
        <f t="shared" si="269"/>
        <v>12.648</v>
      </c>
      <c r="I438" s="11">
        <f>IFERROR(F438/SQRT(F438^2+W438), "X")</f>
        <v>5.5153261715128153E-2</v>
      </c>
      <c r="J438" s="39">
        <f>IFERROR(SQRT((1-I438^2)/W438), "X")</f>
        <v>2.9782761326169198E-3</v>
      </c>
      <c r="K438" s="39">
        <f t="shared" si="286"/>
        <v>335.76470262390706</v>
      </c>
      <c r="L438" s="39">
        <f t="shared" si="287"/>
        <v>5.2174985582511234E-2</v>
      </c>
      <c r="M438" s="39">
        <f t="shared" si="288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289"/>
        <v>112395</v>
      </c>
      <c r="Y438" s="7" t="s">
        <v>431</v>
      </c>
      <c r="Z438" s="7" t="s">
        <v>431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1">
        <v>0</v>
      </c>
      <c r="AJ438" s="9">
        <v>0</v>
      </c>
      <c r="AK438" s="9">
        <v>0</v>
      </c>
      <c r="AL438" s="31">
        <v>1</v>
      </c>
      <c r="AM438" s="21">
        <v>1996</v>
      </c>
      <c r="AN438" s="23"/>
      <c r="AO438" s="39" t="s">
        <v>431</v>
      </c>
      <c r="AP438" s="39" t="s">
        <v>431</v>
      </c>
      <c r="AQ438" s="39" t="s">
        <v>431</v>
      </c>
      <c r="AR438" s="59" t="s">
        <v>431</v>
      </c>
      <c r="AS438" s="39" t="s">
        <v>431</v>
      </c>
      <c r="AT438" s="59" t="s">
        <v>431</v>
      </c>
      <c r="AU438" s="57" t="s">
        <v>431</v>
      </c>
      <c r="AV438" s="18" t="s">
        <v>431</v>
      </c>
      <c r="AW438">
        <v>1</v>
      </c>
      <c r="AX438" s="54">
        <v>0</v>
      </c>
      <c r="AY438" t="s">
        <v>431</v>
      </c>
      <c r="AZ438" s="54" t="s">
        <v>431</v>
      </c>
      <c r="BB438" s="18"/>
      <c r="BC438" t="s">
        <v>431</v>
      </c>
      <c r="BD438" s="18" t="s">
        <v>431</v>
      </c>
      <c r="BE438" s="18" t="s">
        <v>279</v>
      </c>
      <c r="BL438" s="18"/>
      <c r="BO438" s="18"/>
      <c r="BR438" s="25">
        <v>41.5</v>
      </c>
      <c r="BS438">
        <v>0</v>
      </c>
      <c r="BT438">
        <v>0</v>
      </c>
      <c r="BU438">
        <v>1</v>
      </c>
      <c r="BV438">
        <v>0</v>
      </c>
      <c r="BW438">
        <v>0</v>
      </c>
      <c r="BX438">
        <v>0</v>
      </c>
      <c r="BY438">
        <v>0</v>
      </c>
      <c r="BZ438" s="18">
        <v>0</v>
      </c>
      <c r="CA438">
        <v>0</v>
      </c>
      <c r="CB438">
        <v>1</v>
      </c>
      <c r="CC438">
        <v>0</v>
      </c>
      <c r="CD438" s="18">
        <v>0</v>
      </c>
      <c r="CE438">
        <v>0</v>
      </c>
      <c r="CF438">
        <v>0</v>
      </c>
      <c r="CG438">
        <v>0</v>
      </c>
      <c r="CH438">
        <v>0</v>
      </c>
      <c r="CI438" s="18">
        <v>0</v>
      </c>
      <c r="CJ438">
        <v>1</v>
      </c>
      <c r="CK438">
        <v>1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 s="18">
        <v>0</v>
      </c>
      <c r="CZ438" s="43" t="s">
        <v>397</v>
      </c>
    </row>
    <row r="439" spans="1:104" x14ac:dyDescent="0.25">
      <c r="A439">
        <v>438</v>
      </c>
      <c r="B439">
        <v>27</v>
      </c>
      <c r="C439" s="101" t="s">
        <v>601</v>
      </c>
      <c r="D439" s="12">
        <v>12.9</v>
      </c>
      <c r="E439" s="14">
        <v>3.5900000000000001E-2</v>
      </c>
      <c r="F439" s="7">
        <f t="shared" si="276"/>
        <v>359.33147632311977</v>
      </c>
      <c r="G439" s="7">
        <f t="shared" si="268"/>
        <v>12.864100000000001</v>
      </c>
      <c r="H439" s="16">
        <f t="shared" si="269"/>
        <v>12.9359</v>
      </c>
      <c r="I439" s="11">
        <f>IFERROR(F439/SQRT(F439^2+W439), "X")</f>
        <v>0.77224867968019839</v>
      </c>
      <c r="J439" s="39">
        <f>IFERROR(SQRT((1-I439^2)/W439), "X")</f>
        <v>2.1491261705828776E-3</v>
      </c>
      <c r="K439" s="39">
        <f t="shared" si="286"/>
        <v>465.3053942053034</v>
      </c>
      <c r="L439" s="39">
        <f t="shared" si="287"/>
        <v>0.77009955350961556</v>
      </c>
      <c r="M439" s="39">
        <f t="shared" si="288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289"/>
        <v>87390</v>
      </c>
      <c r="Y439" s="7" t="s">
        <v>431</v>
      </c>
      <c r="Z439" s="7" t="s">
        <v>431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1">
        <v>0</v>
      </c>
      <c r="AJ439" s="9">
        <v>1</v>
      </c>
      <c r="AK439" s="9">
        <v>0</v>
      </c>
      <c r="AL439" s="31">
        <v>0</v>
      </c>
      <c r="AM439" s="21">
        <v>1996</v>
      </c>
      <c r="AN439" s="23"/>
      <c r="AO439" s="39" t="s">
        <v>431</v>
      </c>
      <c r="AP439" s="39" t="s">
        <v>431</v>
      </c>
      <c r="AQ439" s="39" t="s">
        <v>431</v>
      </c>
      <c r="AR439" s="59" t="s">
        <v>431</v>
      </c>
      <c r="AS439" s="39" t="s">
        <v>431</v>
      </c>
      <c r="AT439" s="59" t="s">
        <v>431</v>
      </c>
      <c r="AU439" s="57" t="s">
        <v>431</v>
      </c>
      <c r="AV439" s="18" t="s">
        <v>431</v>
      </c>
      <c r="AW439">
        <v>0</v>
      </c>
      <c r="AX439" s="54">
        <v>1</v>
      </c>
      <c r="AY439" t="s">
        <v>431</v>
      </c>
      <c r="AZ439" s="54" t="s">
        <v>431</v>
      </c>
      <c r="BB439" s="18"/>
      <c r="BC439" t="s">
        <v>431</v>
      </c>
      <c r="BD439" s="18" t="s">
        <v>431</v>
      </c>
      <c r="BE439" s="18" t="s">
        <v>279</v>
      </c>
      <c r="BL439" s="18"/>
      <c r="BO439" s="18"/>
      <c r="BR439" s="25">
        <v>41.5</v>
      </c>
      <c r="BS439">
        <v>1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 s="18">
        <v>0</v>
      </c>
      <c r="CA439">
        <v>0</v>
      </c>
      <c r="CB439">
        <v>0</v>
      </c>
      <c r="CC439">
        <v>1</v>
      </c>
      <c r="CD439" s="18">
        <v>0</v>
      </c>
      <c r="CE439">
        <v>0</v>
      </c>
      <c r="CF439">
        <v>0</v>
      </c>
      <c r="CG439">
        <v>0</v>
      </c>
      <c r="CH439">
        <v>0</v>
      </c>
      <c r="CI439" s="18">
        <v>0</v>
      </c>
      <c r="CJ439">
        <v>1</v>
      </c>
      <c r="CK439">
        <v>1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 s="18">
        <v>0</v>
      </c>
      <c r="CZ439" s="43" t="s">
        <v>397</v>
      </c>
    </row>
    <row r="440" spans="1:104" x14ac:dyDescent="0.25">
      <c r="A440">
        <v>439</v>
      </c>
      <c r="B440">
        <v>27</v>
      </c>
      <c r="C440" s="25" t="s">
        <v>601</v>
      </c>
      <c r="D440" s="12">
        <v>16.7</v>
      </c>
      <c r="E440" s="14">
        <v>0.61</v>
      </c>
      <c r="F440" s="7">
        <f t="shared" si="276"/>
        <v>27.377049180327869</v>
      </c>
      <c r="G440" s="7">
        <f t="shared" si="268"/>
        <v>16.09</v>
      </c>
      <c r="H440" s="16">
        <f t="shared" si="269"/>
        <v>17.309999999999999</v>
      </c>
      <c r="I440" s="11">
        <f>IFERROR(F440/SQRT(F440^2+W440), "X")</f>
        <v>9.2214950598948575E-2</v>
      </c>
      <c r="J440" s="39">
        <f>IFERROR(SQRT((1-I440^2)/W440), "X")</f>
        <v>3.3683305308597985E-3</v>
      </c>
      <c r="K440" s="39">
        <f t="shared" si="286"/>
        <v>296.88297832954669</v>
      </c>
      <c r="L440" s="39">
        <f t="shared" si="287"/>
        <v>8.8846620068088772E-2</v>
      </c>
      <c r="M440" s="39">
        <f t="shared" si="288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289"/>
        <v>87390</v>
      </c>
      <c r="Y440" s="7" t="s">
        <v>431</v>
      </c>
      <c r="Z440" s="7" t="s">
        <v>431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1">
        <v>0</v>
      </c>
      <c r="AJ440" s="9">
        <v>0</v>
      </c>
      <c r="AK440" s="9">
        <v>0</v>
      </c>
      <c r="AL440" s="31">
        <v>1</v>
      </c>
      <c r="AM440" s="21">
        <v>1996</v>
      </c>
      <c r="AN440" s="23"/>
      <c r="AO440" s="39" t="s">
        <v>431</v>
      </c>
      <c r="AP440" s="39" t="s">
        <v>431</v>
      </c>
      <c r="AQ440" s="39" t="s">
        <v>431</v>
      </c>
      <c r="AR440" s="59" t="s">
        <v>431</v>
      </c>
      <c r="AS440" s="39" t="s">
        <v>431</v>
      </c>
      <c r="AT440" s="59" t="s">
        <v>431</v>
      </c>
      <c r="AU440" s="57" t="s">
        <v>431</v>
      </c>
      <c r="AV440" s="18" t="s">
        <v>431</v>
      </c>
      <c r="AW440">
        <v>0</v>
      </c>
      <c r="AX440" s="54">
        <v>1</v>
      </c>
      <c r="AY440" t="s">
        <v>431</v>
      </c>
      <c r="AZ440" s="54" t="s">
        <v>431</v>
      </c>
      <c r="BB440" s="18"/>
      <c r="BC440" t="s">
        <v>431</v>
      </c>
      <c r="BD440" s="18" t="s">
        <v>431</v>
      </c>
      <c r="BE440" s="18" t="s">
        <v>279</v>
      </c>
      <c r="BL440" s="18"/>
      <c r="BO440" s="18"/>
      <c r="BR440" s="25">
        <v>41.5</v>
      </c>
      <c r="BS440">
        <v>0</v>
      </c>
      <c r="BT440">
        <v>0</v>
      </c>
      <c r="BU440">
        <v>1</v>
      </c>
      <c r="BV440">
        <v>0</v>
      </c>
      <c r="BW440">
        <v>0</v>
      </c>
      <c r="BX440">
        <v>0</v>
      </c>
      <c r="BY440">
        <v>0</v>
      </c>
      <c r="BZ440" s="18">
        <v>0</v>
      </c>
      <c r="CA440">
        <v>0</v>
      </c>
      <c r="CB440">
        <v>1</v>
      </c>
      <c r="CC440">
        <v>0</v>
      </c>
      <c r="CD440" s="18">
        <v>0</v>
      </c>
      <c r="CE440">
        <v>0</v>
      </c>
      <c r="CF440">
        <v>0</v>
      </c>
      <c r="CG440">
        <v>0</v>
      </c>
      <c r="CH440">
        <v>0</v>
      </c>
      <c r="CI440" s="18">
        <v>0</v>
      </c>
      <c r="CJ440">
        <v>1</v>
      </c>
      <c r="CK440">
        <v>1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 s="18">
        <v>0</v>
      </c>
      <c r="CZ440" s="43" t="s">
        <v>397</v>
      </c>
    </row>
    <row r="441" spans="1:104" x14ac:dyDescent="0.25">
      <c r="A441">
        <v>440</v>
      </c>
      <c r="B441">
        <v>27</v>
      </c>
      <c r="C441" s="101" t="s">
        <v>601</v>
      </c>
      <c r="D441" s="12">
        <v>11.5</v>
      </c>
      <c r="E441" s="14">
        <v>3.0599999999999999E-2</v>
      </c>
      <c r="F441" s="7">
        <f t="shared" si="276"/>
        <v>375.8169934640523</v>
      </c>
      <c r="G441" s="7">
        <f t="shared" si="268"/>
        <v>11.4694</v>
      </c>
      <c r="H441" s="16">
        <f t="shared" si="269"/>
        <v>11.5306</v>
      </c>
      <c r="I441" s="11">
        <f>IFERROR(F441/SQRT(F441^2+W441), "X")</f>
        <v>0.71475691727352053</v>
      </c>
      <c r="J441" s="39">
        <f>IFERROR(SQRT((1-I441^2)/W441), "X")</f>
        <v>1.9018749277017154E-3</v>
      </c>
      <c r="K441" s="39">
        <f t="shared" ref="K441:K444" si="290">IFERROR(1/J441, "X")</f>
        <v>525.79693093090566</v>
      </c>
      <c r="L441" s="39">
        <f t="shared" ref="L441:L444" si="291">IFERROR(I441-J441, "X")</f>
        <v>0.71285504234581887</v>
      </c>
      <c r="M441" s="39">
        <f t="shared" ref="M441:M444" si="292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289"/>
        <v>135224</v>
      </c>
      <c r="Y441" s="7" t="s">
        <v>431</v>
      </c>
      <c r="Z441" s="7" t="s">
        <v>431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1">
        <v>0</v>
      </c>
      <c r="AJ441" s="9">
        <v>1</v>
      </c>
      <c r="AK441" s="9">
        <v>0</v>
      </c>
      <c r="AL441" s="31">
        <v>0</v>
      </c>
      <c r="AM441" s="21">
        <v>1996</v>
      </c>
      <c r="AN441" s="23"/>
      <c r="AO441" s="39" t="s">
        <v>431</v>
      </c>
      <c r="AP441" s="39" t="s">
        <v>431</v>
      </c>
      <c r="AQ441" s="39" t="s">
        <v>431</v>
      </c>
      <c r="AR441" s="59" t="s">
        <v>431</v>
      </c>
      <c r="AS441" s="39" t="s">
        <v>431</v>
      </c>
      <c r="AT441" s="59" t="s">
        <v>431</v>
      </c>
      <c r="AU441" s="57" t="s">
        <v>431</v>
      </c>
      <c r="AV441" s="18" t="s">
        <v>431</v>
      </c>
      <c r="AW441" t="s">
        <v>431</v>
      </c>
      <c r="AX441" s="54" t="s">
        <v>431</v>
      </c>
      <c r="AY441" t="s">
        <v>431</v>
      </c>
      <c r="AZ441" s="54" t="s">
        <v>431</v>
      </c>
      <c r="BB441" s="18"/>
      <c r="BC441">
        <v>0</v>
      </c>
      <c r="BD441" s="18">
        <v>1</v>
      </c>
      <c r="BE441" s="18" t="s">
        <v>279</v>
      </c>
      <c r="BL441" s="18"/>
      <c r="BO441" s="18"/>
      <c r="BR441" s="25">
        <v>41.5</v>
      </c>
      <c r="BS441">
        <v>1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 s="18">
        <v>0</v>
      </c>
      <c r="CA441">
        <v>0</v>
      </c>
      <c r="CB441">
        <v>0</v>
      </c>
      <c r="CC441">
        <v>1</v>
      </c>
      <c r="CD441" s="18">
        <v>0</v>
      </c>
      <c r="CE441">
        <v>0</v>
      </c>
      <c r="CF441">
        <v>0</v>
      </c>
      <c r="CG441">
        <v>0</v>
      </c>
      <c r="CH441">
        <v>0</v>
      </c>
      <c r="CI441" s="18">
        <v>0</v>
      </c>
      <c r="CJ441">
        <v>1</v>
      </c>
      <c r="CK441">
        <v>1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 s="18">
        <v>0</v>
      </c>
      <c r="CZ441" s="43" t="s">
        <v>397</v>
      </c>
    </row>
    <row r="442" spans="1:104" x14ac:dyDescent="0.25">
      <c r="A442">
        <v>441</v>
      </c>
      <c r="B442">
        <v>27</v>
      </c>
      <c r="C442" s="25" t="s">
        <v>601</v>
      </c>
      <c r="D442" s="12">
        <v>14.6</v>
      </c>
      <c r="E442" s="14">
        <v>0.60099999999999998</v>
      </c>
      <c r="F442" s="7">
        <f t="shared" si="276"/>
        <v>24.292845257903494</v>
      </c>
      <c r="G442" s="7">
        <f t="shared" si="268"/>
        <v>13.998999999999999</v>
      </c>
      <c r="H442" s="16">
        <f t="shared" si="269"/>
        <v>15.201000000000001</v>
      </c>
      <c r="I442" s="11">
        <f>IFERROR(F442/SQRT(F442^2+W442), "X")</f>
        <v>6.5918282922566435E-2</v>
      </c>
      <c r="J442" s="39">
        <f>IFERROR(SQRT((1-I442^2)/W442), "X")</f>
        <v>2.7134854819494815E-3</v>
      </c>
      <c r="K442" s="39">
        <f t="shared" si="290"/>
        <v>368.52970345784132</v>
      </c>
      <c r="L442" s="39">
        <f t="shared" si="291"/>
        <v>6.3204797440616953E-2</v>
      </c>
      <c r="M442" s="39">
        <f t="shared" si="292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289"/>
        <v>135224</v>
      </c>
      <c r="Y442" s="7" t="s">
        <v>431</v>
      </c>
      <c r="Z442" s="7" t="s">
        <v>431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1">
        <v>0</v>
      </c>
      <c r="AJ442" s="9">
        <v>0</v>
      </c>
      <c r="AK442" s="9">
        <v>0</v>
      </c>
      <c r="AL442" s="31">
        <v>1</v>
      </c>
      <c r="AM442" s="21">
        <v>1996</v>
      </c>
      <c r="AN442" s="23"/>
      <c r="AO442" s="39" t="s">
        <v>431</v>
      </c>
      <c r="AP442" s="39" t="s">
        <v>431</v>
      </c>
      <c r="AQ442" s="39" t="s">
        <v>431</v>
      </c>
      <c r="AR442" s="59" t="s">
        <v>431</v>
      </c>
      <c r="AS442" s="39" t="s">
        <v>431</v>
      </c>
      <c r="AT442" s="59" t="s">
        <v>431</v>
      </c>
      <c r="AU442" s="57" t="s">
        <v>431</v>
      </c>
      <c r="AV442" s="18" t="s">
        <v>431</v>
      </c>
      <c r="AW442" t="s">
        <v>431</v>
      </c>
      <c r="AX442" s="54" t="s">
        <v>431</v>
      </c>
      <c r="AY442" t="s">
        <v>431</v>
      </c>
      <c r="AZ442" s="54" t="s">
        <v>431</v>
      </c>
      <c r="BB442" s="18"/>
      <c r="BC442">
        <v>0</v>
      </c>
      <c r="BD442" s="18">
        <v>1</v>
      </c>
      <c r="BE442" s="18" t="s">
        <v>279</v>
      </c>
      <c r="BL442" s="18"/>
      <c r="BO442" s="18"/>
      <c r="BR442" s="25">
        <v>41.5</v>
      </c>
      <c r="BS442">
        <v>0</v>
      </c>
      <c r="BT442">
        <v>0</v>
      </c>
      <c r="BU442">
        <v>1</v>
      </c>
      <c r="BV442">
        <v>0</v>
      </c>
      <c r="BW442">
        <v>0</v>
      </c>
      <c r="BX442">
        <v>0</v>
      </c>
      <c r="BY442">
        <v>0</v>
      </c>
      <c r="BZ442" s="18">
        <v>0</v>
      </c>
      <c r="CA442">
        <v>0</v>
      </c>
      <c r="CB442">
        <v>1</v>
      </c>
      <c r="CC442">
        <v>0</v>
      </c>
      <c r="CD442" s="18">
        <v>0</v>
      </c>
      <c r="CE442">
        <v>0</v>
      </c>
      <c r="CF442">
        <v>0</v>
      </c>
      <c r="CG442">
        <v>0</v>
      </c>
      <c r="CH442">
        <v>0</v>
      </c>
      <c r="CI442" s="18">
        <v>0</v>
      </c>
      <c r="CJ442">
        <v>1</v>
      </c>
      <c r="CK442">
        <v>1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 s="18">
        <v>0</v>
      </c>
      <c r="CZ442" s="43" t="s">
        <v>397</v>
      </c>
    </row>
    <row r="443" spans="1:104" x14ac:dyDescent="0.25">
      <c r="A443">
        <v>442</v>
      </c>
      <c r="B443">
        <v>27</v>
      </c>
      <c r="C443" s="101" t="s">
        <v>601</v>
      </c>
      <c r="D443" s="12">
        <v>11.4</v>
      </c>
      <c r="E443" s="14">
        <v>4.2999999999999997E-2</v>
      </c>
      <c r="F443" s="7">
        <f t="shared" si="276"/>
        <v>265.11627906976747</v>
      </c>
      <c r="G443" s="7">
        <f t="shared" si="268"/>
        <v>11.357000000000001</v>
      </c>
      <c r="H443" s="16">
        <f t="shared" si="269"/>
        <v>11.443</v>
      </c>
      <c r="I443" s="11">
        <f>IFERROR(F443/SQRT(F443^2+W443), "X")</f>
        <v>0.7219626300596641</v>
      </c>
      <c r="J443" s="39">
        <f>IFERROR(SQRT((1-I443^2)/W443), "X")</f>
        <v>2.7231923765408382E-3</v>
      </c>
      <c r="K443" s="39">
        <f t="shared" si="290"/>
        <v>367.21606913069428</v>
      </c>
      <c r="L443" s="39">
        <f t="shared" si="291"/>
        <v>0.71923943768312326</v>
      </c>
      <c r="M443" s="39">
        <f t="shared" si="292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289"/>
        <v>64561</v>
      </c>
      <c r="Y443" s="7" t="s">
        <v>431</v>
      </c>
      <c r="Z443" s="7" t="s">
        <v>431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1">
        <v>0</v>
      </c>
      <c r="AJ443" s="9">
        <v>1</v>
      </c>
      <c r="AK443" s="9">
        <v>0</v>
      </c>
      <c r="AL443" s="31">
        <v>0</v>
      </c>
      <c r="AM443" s="21">
        <v>1996</v>
      </c>
      <c r="AN443" s="23"/>
      <c r="AO443" s="39" t="s">
        <v>431</v>
      </c>
      <c r="AP443" s="39" t="s">
        <v>431</v>
      </c>
      <c r="AQ443" s="39" t="s">
        <v>431</v>
      </c>
      <c r="AR443" s="59" t="s">
        <v>431</v>
      </c>
      <c r="AS443" s="39" t="s">
        <v>431</v>
      </c>
      <c r="AT443" s="59" t="s">
        <v>431</v>
      </c>
      <c r="AU443" s="57" t="s">
        <v>431</v>
      </c>
      <c r="AV443" s="18" t="s">
        <v>431</v>
      </c>
      <c r="AW443" t="s">
        <v>431</v>
      </c>
      <c r="AX443" s="54" t="s">
        <v>431</v>
      </c>
      <c r="AY443" t="s">
        <v>431</v>
      </c>
      <c r="AZ443" s="54" t="s">
        <v>431</v>
      </c>
      <c r="BB443" s="18"/>
      <c r="BC443">
        <v>1</v>
      </c>
      <c r="BD443" s="18">
        <v>0</v>
      </c>
      <c r="BE443" s="18" t="s">
        <v>279</v>
      </c>
      <c r="BL443" s="18"/>
      <c r="BO443" s="18"/>
      <c r="BR443" s="25">
        <v>41.5</v>
      </c>
      <c r="BS443">
        <v>1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 s="18">
        <v>0</v>
      </c>
      <c r="CA443">
        <v>0</v>
      </c>
      <c r="CB443">
        <v>0</v>
      </c>
      <c r="CC443">
        <v>1</v>
      </c>
      <c r="CD443" s="18">
        <v>0</v>
      </c>
      <c r="CE443">
        <v>0</v>
      </c>
      <c r="CF443">
        <v>0</v>
      </c>
      <c r="CG443">
        <v>0</v>
      </c>
      <c r="CH443">
        <v>0</v>
      </c>
      <c r="CI443" s="18">
        <v>0</v>
      </c>
      <c r="CJ443">
        <v>1</v>
      </c>
      <c r="CK443">
        <v>1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 s="18">
        <v>0</v>
      </c>
      <c r="CZ443" s="43" t="s">
        <v>397</v>
      </c>
    </row>
    <row r="444" spans="1:104" s="68" customFormat="1" x14ac:dyDescent="0.25">
      <c r="A444" s="68">
        <v>443</v>
      </c>
      <c r="B444" s="68">
        <v>27</v>
      </c>
      <c r="C444" s="69" t="s">
        <v>601</v>
      </c>
      <c r="D444" s="70">
        <v>14.1</v>
      </c>
      <c r="E444" s="71">
        <v>0.57799999999999996</v>
      </c>
      <c r="F444" s="72">
        <f t="shared" si="276"/>
        <v>24.394463667820069</v>
      </c>
      <c r="G444" s="72">
        <f t="shared" si="268"/>
        <v>13.522</v>
      </c>
      <c r="H444" s="73">
        <f t="shared" si="269"/>
        <v>14.677999999999999</v>
      </c>
      <c r="I444" s="74">
        <f>IFERROR(F444/SQRT(F444^2+W444), "X")</f>
        <v>9.5568279478523185E-2</v>
      </c>
      <c r="J444" s="75">
        <f>IFERROR(SQRT((1-I444^2)/W444), "X")</f>
        <v>3.9176216694032911E-3</v>
      </c>
      <c r="K444" s="75">
        <f t="shared" si="290"/>
        <v>255.25690951988074</v>
      </c>
      <c r="L444" s="75">
        <f t="shared" si="291"/>
        <v>9.1650657809119893E-2</v>
      </c>
      <c r="M444" s="75">
        <f t="shared" si="292"/>
        <v>9.9485901147926478E-2</v>
      </c>
      <c r="N444" s="76">
        <v>0</v>
      </c>
      <c r="O444" s="77">
        <v>1</v>
      </c>
      <c r="P444" s="76">
        <v>0</v>
      </c>
      <c r="Q444" s="77">
        <v>0</v>
      </c>
      <c r="R444" s="77">
        <v>0</v>
      </c>
      <c r="S444" s="77">
        <v>1</v>
      </c>
      <c r="T444" s="77">
        <v>0</v>
      </c>
      <c r="U444" s="76">
        <v>64585</v>
      </c>
      <c r="V444" s="77">
        <v>23</v>
      </c>
      <c r="W444" s="77">
        <f t="shared" si="289"/>
        <v>64561</v>
      </c>
      <c r="X444" s="77"/>
      <c r="Y444" s="72" t="s">
        <v>431</v>
      </c>
      <c r="Z444" s="72" t="s">
        <v>431</v>
      </c>
      <c r="AA444" s="77">
        <v>1</v>
      </c>
      <c r="AB444" s="77">
        <v>0</v>
      </c>
      <c r="AC444" s="77">
        <v>0</v>
      </c>
      <c r="AD444" s="77">
        <v>1</v>
      </c>
      <c r="AE444" s="77">
        <v>0</v>
      </c>
      <c r="AF444" s="77">
        <v>0</v>
      </c>
      <c r="AG444" s="76">
        <v>0</v>
      </c>
      <c r="AH444" s="77">
        <v>1</v>
      </c>
      <c r="AI444" s="78">
        <v>0</v>
      </c>
      <c r="AJ444" s="77">
        <v>0</v>
      </c>
      <c r="AK444" s="77">
        <v>0</v>
      </c>
      <c r="AL444" s="78">
        <v>1</v>
      </c>
      <c r="AM444" s="79">
        <v>1996</v>
      </c>
      <c r="AN444" s="80"/>
      <c r="AO444" s="75" t="s">
        <v>431</v>
      </c>
      <c r="AP444" s="75" t="s">
        <v>431</v>
      </c>
      <c r="AQ444" s="75" t="s">
        <v>431</v>
      </c>
      <c r="AR444" s="81" t="s">
        <v>431</v>
      </c>
      <c r="AS444" s="75" t="s">
        <v>431</v>
      </c>
      <c r="AT444" s="81" t="s">
        <v>431</v>
      </c>
      <c r="AU444" s="82" t="s">
        <v>431</v>
      </c>
      <c r="AV444" s="83" t="s">
        <v>431</v>
      </c>
      <c r="AW444" s="68" t="s">
        <v>431</v>
      </c>
      <c r="AX444" s="84" t="s">
        <v>431</v>
      </c>
      <c r="AY444" s="68" t="s">
        <v>431</v>
      </c>
      <c r="AZ444" s="84" t="s">
        <v>431</v>
      </c>
      <c r="BB444" s="83"/>
      <c r="BC444" s="68">
        <v>1</v>
      </c>
      <c r="BD444" s="83">
        <v>0</v>
      </c>
      <c r="BE444" s="83" t="s">
        <v>279</v>
      </c>
      <c r="BL444" s="83"/>
      <c r="BO444" s="83"/>
      <c r="BR444" s="69">
        <v>41.5</v>
      </c>
      <c r="BS444" s="68">
        <v>0</v>
      </c>
      <c r="BT444" s="68">
        <v>0</v>
      </c>
      <c r="BU444" s="68">
        <v>1</v>
      </c>
      <c r="BV444" s="68">
        <v>0</v>
      </c>
      <c r="BW444" s="68">
        <v>0</v>
      </c>
      <c r="BX444" s="68">
        <v>0</v>
      </c>
      <c r="BY444" s="68">
        <v>0</v>
      </c>
      <c r="BZ444" s="83">
        <v>0</v>
      </c>
      <c r="CA444" s="68">
        <v>0</v>
      </c>
      <c r="CB444" s="68">
        <v>1</v>
      </c>
      <c r="CC444" s="68">
        <v>0</v>
      </c>
      <c r="CD444" s="83">
        <v>0</v>
      </c>
      <c r="CE444" s="68">
        <v>0</v>
      </c>
      <c r="CF444" s="68">
        <v>0</v>
      </c>
      <c r="CG444" s="68">
        <v>0</v>
      </c>
      <c r="CH444" s="68">
        <v>0</v>
      </c>
      <c r="CI444" s="83">
        <v>0</v>
      </c>
      <c r="CJ444" s="68">
        <v>1</v>
      </c>
      <c r="CK444" s="68">
        <v>1</v>
      </c>
      <c r="CL444" s="68">
        <v>0</v>
      </c>
      <c r="CM444" s="68">
        <v>0</v>
      </c>
      <c r="CN444" s="68">
        <v>0</v>
      </c>
      <c r="CO444" s="68">
        <v>0</v>
      </c>
      <c r="CP444" s="68">
        <v>0</v>
      </c>
      <c r="CQ444" s="68">
        <v>0</v>
      </c>
      <c r="CR444" s="68">
        <v>0</v>
      </c>
      <c r="CS444" s="68">
        <v>0</v>
      </c>
      <c r="CT444" s="83">
        <v>0</v>
      </c>
      <c r="CY444" s="69"/>
      <c r="CZ444" s="85" t="s">
        <v>397</v>
      </c>
    </row>
    <row r="445" spans="1:104" x14ac:dyDescent="0.25">
      <c r="A445">
        <v>444</v>
      </c>
      <c r="B445">
        <v>28</v>
      </c>
      <c r="C445" s="25" t="s">
        <v>603</v>
      </c>
      <c r="D445" s="12">
        <v>4.5999999999999996</v>
      </c>
      <c r="E445" s="14">
        <f t="shared" ref="E445:E452" si="293">D445/F445</f>
        <v>0.13855421686746985</v>
      </c>
      <c r="F445" s="7">
        <v>33.200000000000003</v>
      </c>
      <c r="G445" s="7">
        <f t="shared" ref="G445:G448" si="294">D445-E445</f>
        <v>4.4614457831325298</v>
      </c>
      <c r="H445" s="16">
        <f t="shared" ref="H445:H448" si="295">D445+E445</f>
        <v>4.7385542168674695</v>
      </c>
      <c r="I445" s="11">
        <f>IFERROR(F445/SQRT(F445^2+W445), "X")</f>
        <v>0.3293553550615026</v>
      </c>
      <c r="J445" s="39">
        <f>IFERROR(SQRT((1-I445^2)/W445), "X")</f>
        <v>9.9203420199247758E-3</v>
      </c>
      <c r="K445" s="39">
        <f t="shared" ref="K445:K448" si="296">IFERROR(1/J445, "X")</f>
        <v>100.80297614654044</v>
      </c>
      <c r="L445" s="39">
        <f t="shared" ref="L445:L448" si="297">IFERROR(I445-J445, "X")</f>
        <v>0.31943501304157784</v>
      </c>
      <c r="M445" s="39">
        <f t="shared" ref="M445:M448" si="298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289"/>
        <v>9059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1">
        <v>0</v>
      </c>
      <c r="AJ445" s="9">
        <v>0</v>
      </c>
      <c r="AK445" s="9">
        <v>0</v>
      </c>
      <c r="AL445" s="31">
        <v>1</v>
      </c>
      <c r="AM445" s="21">
        <v>1998</v>
      </c>
      <c r="AN445" s="23"/>
      <c r="AO445" s="39">
        <v>0.10999999999999999</v>
      </c>
      <c r="AP445" s="39">
        <v>0.52</v>
      </c>
      <c r="AQ445" s="39">
        <v>0.31</v>
      </c>
      <c r="AR445" s="59">
        <v>0.06</v>
      </c>
      <c r="AS445" s="39" t="s">
        <v>431</v>
      </c>
      <c r="AT445" s="59" t="s">
        <v>431</v>
      </c>
      <c r="AU445" s="57">
        <v>1</v>
      </c>
      <c r="AV445" s="18">
        <v>0</v>
      </c>
      <c r="AW445">
        <v>1</v>
      </c>
      <c r="AX445" s="54">
        <v>0</v>
      </c>
      <c r="AY445" t="s">
        <v>431</v>
      </c>
      <c r="AZ445" s="54" t="s">
        <v>431</v>
      </c>
      <c r="BB445" s="18"/>
      <c r="BC445" t="s">
        <v>431</v>
      </c>
      <c r="BD445" s="18" t="s">
        <v>431</v>
      </c>
      <c r="BE445" s="18" t="s">
        <v>207</v>
      </c>
      <c r="BL445" s="18"/>
      <c r="BO445" s="18"/>
      <c r="BR445" s="25">
        <v>34.03</v>
      </c>
      <c r="BS445">
        <v>1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 s="18">
        <v>0</v>
      </c>
      <c r="CA445">
        <v>0</v>
      </c>
      <c r="CB445">
        <v>0</v>
      </c>
      <c r="CC445">
        <v>1</v>
      </c>
      <c r="CD445" s="18">
        <v>0</v>
      </c>
      <c r="CE445">
        <v>0</v>
      </c>
      <c r="CF445">
        <v>0</v>
      </c>
      <c r="CG445">
        <v>0</v>
      </c>
      <c r="CH445">
        <v>0</v>
      </c>
      <c r="CI445" s="18">
        <v>0</v>
      </c>
      <c r="CJ445">
        <v>0</v>
      </c>
      <c r="CK445">
        <v>0</v>
      </c>
      <c r="CL445">
        <v>1</v>
      </c>
      <c r="CM445">
        <v>1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 s="18">
        <v>0</v>
      </c>
      <c r="CZ445" s="43" t="s">
        <v>397</v>
      </c>
    </row>
    <row r="446" spans="1:104" x14ac:dyDescent="0.25">
      <c r="A446">
        <v>445</v>
      </c>
      <c r="B446">
        <v>28</v>
      </c>
      <c r="C446" s="25" t="s">
        <v>603</v>
      </c>
      <c r="D446" s="12">
        <v>5.3</v>
      </c>
      <c r="E446" s="14">
        <f t="shared" si="293"/>
        <v>0.2264957264957265</v>
      </c>
      <c r="F446" s="7">
        <v>23.4</v>
      </c>
      <c r="G446" s="7">
        <f t="shared" si="294"/>
        <v>5.0735042735042732</v>
      </c>
      <c r="H446" s="16">
        <f t="shared" si="295"/>
        <v>5.5264957264957264</v>
      </c>
      <c r="I446" s="11">
        <f>IFERROR(F446/SQRT(F446^2+W446), "X")</f>
        <v>0.38591799382353975</v>
      </c>
      <c r="J446" s="39">
        <f>IFERROR(SQRT((1-I446^2)/W446), "X")</f>
        <v>1.6492221958270933E-2</v>
      </c>
      <c r="K446" s="39">
        <f t="shared" si="296"/>
        <v>60.634643562900564</v>
      </c>
      <c r="L446" s="39">
        <f t="shared" si="297"/>
        <v>0.36942577186526881</v>
      </c>
      <c r="M446" s="39">
        <f t="shared" si="298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289"/>
        <v>3129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1">
        <v>0</v>
      </c>
      <c r="AJ446" s="9">
        <v>0</v>
      </c>
      <c r="AK446" s="9">
        <v>0</v>
      </c>
      <c r="AL446" s="31">
        <v>1</v>
      </c>
      <c r="AM446" s="21">
        <v>1998</v>
      </c>
      <c r="AN446" s="23"/>
      <c r="AO446" s="39">
        <v>0.26</v>
      </c>
      <c r="AP446" s="39">
        <v>0.47</v>
      </c>
      <c r="AQ446" s="39">
        <v>0.24700000000000003</v>
      </c>
      <c r="AR446" s="59">
        <v>2.3E-2</v>
      </c>
      <c r="AS446" s="39" t="s">
        <v>431</v>
      </c>
      <c r="AT446" s="59" t="s">
        <v>431</v>
      </c>
      <c r="AU446" s="57">
        <v>1</v>
      </c>
      <c r="AV446" s="18">
        <v>0</v>
      </c>
      <c r="AW446">
        <v>0</v>
      </c>
      <c r="AX446" s="54">
        <v>1</v>
      </c>
      <c r="AY446" t="s">
        <v>431</v>
      </c>
      <c r="AZ446" s="54" t="s">
        <v>431</v>
      </c>
      <c r="BB446" s="18"/>
      <c r="BC446" t="s">
        <v>431</v>
      </c>
      <c r="BD446" s="18" t="s">
        <v>431</v>
      </c>
      <c r="BE446" s="18" t="s">
        <v>207</v>
      </c>
      <c r="BL446" s="18"/>
      <c r="BO446" s="18"/>
      <c r="BR446" s="25">
        <v>31.8</v>
      </c>
      <c r="BS446">
        <v>1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 s="18">
        <v>0</v>
      </c>
      <c r="CA446">
        <v>0</v>
      </c>
      <c r="CB446">
        <v>0</v>
      </c>
      <c r="CC446">
        <v>1</v>
      </c>
      <c r="CD446" s="18">
        <v>0</v>
      </c>
      <c r="CE446">
        <v>0</v>
      </c>
      <c r="CF446">
        <v>0</v>
      </c>
      <c r="CG446">
        <v>0</v>
      </c>
      <c r="CH446">
        <v>0</v>
      </c>
      <c r="CI446" s="18">
        <v>0</v>
      </c>
      <c r="CJ446">
        <v>0</v>
      </c>
      <c r="CK446">
        <v>0</v>
      </c>
      <c r="CL446">
        <v>1</v>
      </c>
      <c r="CM446">
        <v>1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 s="18">
        <v>0</v>
      </c>
      <c r="CZ446" s="43" t="s">
        <v>397</v>
      </c>
    </row>
    <row r="447" spans="1:104" x14ac:dyDescent="0.25">
      <c r="A447">
        <v>446</v>
      </c>
      <c r="B447">
        <v>28</v>
      </c>
      <c r="C447" s="25" t="s">
        <v>603</v>
      </c>
      <c r="D447" s="12">
        <v>3.6</v>
      </c>
      <c r="E447" s="14">
        <f t="shared" si="293"/>
        <v>6.4285714285714293E-2</v>
      </c>
      <c r="F447" s="7">
        <v>56</v>
      </c>
      <c r="G447" s="7">
        <f t="shared" si="294"/>
        <v>3.5357142857142856</v>
      </c>
      <c r="H447" s="16">
        <f t="shared" si="295"/>
        <v>3.6642857142857146</v>
      </c>
      <c r="I447" s="11">
        <f>IFERROR(F447/SQRT(F447^2+W447), "X")</f>
        <v>0.23199795227200942</v>
      </c>
      <c r="J447" s="39">
        <f>IFERROR(SQRT((1-I447^2)/W447), "X")</f>
        <v>4.1428205762858829E-3</v>
      </c>
      <c r="K447" s="39">
        <f t="shared" si="296"/>
        <v>241.38144087729691</v>
      </c>
      <c r="L447" s="39">
        <f t="shared" si="297"/>
        <v>0.22785513169572355</v>
      </c>
      <c r="M447" s="39">
        <f t="shared" si="298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289"/>
        <v>55129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1">
        <v>0</v>
      </c>
      <c r="AJ447" s="9">
        <v>0</v>
      </c>
      <c r="AK447" s="9">
        <v>0</v>
      </c>
      <c r="AL447" s="31">
        <v>1</v>
      </c>
      <c r="AM447" s="21">
        <v>1998</v>
      </c>
      <c r="AN447" s="23"/>
      <c r="AO447" s="39">
        <v>0.10999999999999999</v>
      </c>
      <c r="AP447" s="39">
        <v>0.52</v>
      </c>
      <c r="AQ447" s="39">
        <v>0.31</v>
      </c>
      <c r="AR447" s="59">
        <v>0.06</v>
      </c>
      <c r="AS447" s="39" t="s">
        <v>431</v>
      </c>
      <c r="AT447" s="59" t="s">
        <v>431</v>
      </c>
      <c r="AU447" s="57">
        <v>0</v>
      </c>
      <c r="AV447" s="18">
        <v>1</v>
      </c>
      <c r="AW447">
        <v>1</v>
      </c>
      <c r="AX447" s="54">
        <v>0</v>
      </c>
      <c r="AY447" t="s">
        <v>431</v>
      </c>
      <c r="AZ447" s="54" t="s">
        <v>431</v>
      </c>
      <c r="BB447" s="18"/>
      <c r="BC447" t="s">
        <v>431</v>
      </c>
      <c r="BD447" s="18" t="s">
        <v>431</v>
      </c>
      <c r="BE447" s="18" t="s">
        <v>207</v>
      </c>
      <c r="BL447" s="18"/>
      <c r="BO447" s="18"/>
      <c r="BR447" s="25">
        <v>34.03</v>
      </c>
      <c r="BS447">
        <v>1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 s="18">
        <v>0</v>
      </c>
      <c r="CA447">
        <v>0</v>
      </c>
      <c r="CB447">
        <v>0</v>
      </c>
      <c r="CC447">
        <v>1</v>
      </c>
      <c r="CD447" s="18">
        <v>0</v>
      </c>
      <c r="CE447">
        <v>0</v>
      </c>
      <c r="CF447">
        <v>0</v>
      </c>
      <c r="CG447">
        <v>0</v>
      </c>
      <c r="CH447">
        <v>0</v>
      </c>
      <c r="CI447" s="18">
        <v>0</v>
      </c>
      <c r="CJ447">
        <v>0</v>
      </c>
      <c r="CK447">
        <v>0</v>
      </c>
      <c r="CL447">
        <v>1</v>
      </c>
      <c r="CM447">
        <v>1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 s="18">
        <v>0</v>
      </c>
      <c r="CZ447" s="43" t="s">
        <v>397</v>
      </c>
    </row>
    <row r="448" spans="1:104" x14ac:dyDescent="0.25">
      <c r="A448">
        <v>447</v>
      </c>
      <c r="B448">
        <v>28</v>
      </c>
      <c r="C448" s="25" t="s">
        <v>603</v>
      </c>
      <c r="D448" s="12">
        <v>2.8</v>
      </c>
      <c r="E448" s="14">
        <f t="shared" si="293"/>
        <v>9.3023255813953473E-2</v>
      </c>
      <c r="F448" s="7">
        <v>30.1</v>
      </c>
      <c r="G448" s="7">
        <f t="shared" si="294"/>
        <v>2.7069767441860462</v>
      </c>
      <c r="H448" s="16">
        <f t="shared" si="295"/>
        <v>2.8930232558139535</v>
      </c>
      <c r="I448" s="11">
        <f>IFERROR(F448/SQRT(F448^2+W448), "X")</f>
        <v>0.18766370166751487</v>
      </c>
      <c r="J448" s="39">
        <f>IFERROR(SQRT((1-I448^2)/W448), "X")</f>
        <v>6.2346744740038162E-3</v>
      </c>
      <c r="K448" s="39">
        <f t="shared" si="296"/>
        <v>160.39329786496691</v>
      </c>
      <c r="L448" s="39">
        <f t="shared" si="297"/>
        <v>0.18142902719351106</v>
      </c>
      <c r="M448" s="39">
        <f t="shared" si="298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289"/>
        <v>24820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1">
        <v>0</v>
      </c>
      <c r="AJ448" s="9">
        <v>0</v>
      </c>
      <c r="AK448" s="9">
        <v>0</v>
      </c>
      <c r="AL448" s="31">
        <v>1</v>
      </c>
      <c r="AM448" s="21">
        <v>1998</v>
      </c>
      <c r="AN448" s="23"/>
      <c r="AO448" s="39">
        <v>0.26</v>
      </c>
      <c r="AP448" s="39">
        <v>0.47</v>
      </c>
      <c r="AQ448" s="39">
        <v>0.24700000000000003</v>
      </c>
      <c r="AR448" s="59">
        <v>2.3E-2</v>
      </c>
      <c r="AS448" s="39" t="s">
        <v>431</v>
      </c>
      <c r="AT448" s="59" t="s">
        <v>431</v>
      </c>
      <c r="AU448" s="57">
        <v>0</v>
      </c>
      <c r="AV448" s="18">
        <v>1</v>
      </c>
      <c r="AW448">
        <v>0</v>
      </c>
      <c r="AX448" s="54">
        <v>1</v>
      </c>
      <c r="AY448" t="s">
        <v>431</v>
      </c>
      <c r="AZ448" s="54" t="s">
        <v>431</v>
      </c>
      <c r="BB448" s="18"/>
      <c r="BC448" t="s">
        <v>431</v>
      </c>
      <c r="BD448" s="18" t="s">
        <v>431</v>
      </c>
      <c r="BE448" s="18" t="s">
        <v>207</v>
      </c>
      <c r="BL448" s="18"/>
      <c r="BO448" s="18"/>
      <c r="BR448" s="25">
        <v>31.8</v>
      </c>
      <c r="BS448">
        <v>1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 s="18">
        <v>0</v>
      </c>
      <c r="CA448">
        <v>0</v>
      </c>
      <c r="CB448">
        <v>0</v>
      </c>
      <c r="CC448">
        <v>1</v>
      </c>
      <c r="CD448" s="18">
        <v>0</v>
      </c>
      <c r="CE448">
        <v>0</v>
      </c>
      <c r="CF448">
        <v>0</v>
      </c>
      <c r="CG448">
        <v>0</v>
      </c>
      <c r="CH448">
        <v>0</v>
      </c>
      <c r="CI448" s="18">
        <v>0</v>
      </c>
      <c r="CJ448">
        <v>0</v>
      </c>
      <c r="CK448">
        <v>0</v>
      </c>
      <c r="CL448">
        <v>1</v>
      </c>
      <c r="CM448">
        <v>1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 s="18">
        <v>0</v>
      </c>
      <c r="CZ448" s="43" t="s">
        <v>397</v>
      </c>
    </row>
    <row r="449" spans="1:104" x14ac:dyDescent="0.25">
      <c r="A449">
        <v>448</v>
      </c>
      <c r="B449">
        <v>28</v>
      </c>
      <c r="C449" s="25" t="s">
        <v>603</v>
      </c>
      <c r="D449" s="12">
        <v>2.5</v>
      </c>
      <c r="E449" s="14">
        <f t="shared" si="293"/>
        <v>0.39936102236421728</v>
      </c>
      <c r="F449" s="7">
        <v>6.26</v>
      </c>
      <c r="G449" s="7">
        <f t="shared" ref="G449:G452" si="299">D449-E449</f>
        <v>2.1006389776357826</v>
      </c>
      <c r="H449" s="16">
        <f t="shared" ref="H449:H452" si="300">D449+E449</f>
        <v>2.8993610223642174</v>
      </c>
      <c r="I449" s="11">
        <f>IFERROR(F449/SQRT(F449^2+W449), "X")</f>
        <v>6.5629166615310958E-2</v>
      </c>
      <c r="J449" s="39">
        <f>IFERROR(SQRT((1-I449^2)/W449), "X")</f>
        <v>1.0483892430560858E-2</v>
      </c>
      <c r="K449" s="39">
        <f t="shared" ref="K449:K452" si="301">IFERROR(1/J449, "X")</f>
        <v>95.384420111462646</v>
      </c>
      <c r="L449" s="39">
        <f t="shared" ref="L449:L452" si="302">IFERROR(I449-J449, "X")</f>
        <v>5.5145274184750098E-2</v>
      </c>
      <c r="M449" s="39">
        <f t="shared" ref="M449:M452" si="303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04">U449-V449-1</f>
        <v>9059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1">
        <v>0</v>
      </c>
      <c r="AJ449" s="9">
        <v>0</v>
      </c>
      <c r="AK449" s="9">
        <v>0</v>
      </c>
      <c r="AL449" s="31">
        <v>1</v>
      </c>
      <c r="AM449" s="21">
        <v>1998</v>
      </c>
      <c r="AN449" s="23"/>
      <c r="AO449" s="39">
        <v>0.10999999999999999</v>
      </c>
      <c r="AP449" s="39">
        <v>0.52</v>
      </c>
      <c r="AQ449" s="39">
        <v>0.31</v>
      </c>
      <c r="AR449" s="59">
        <v>0.06</v>
      </c>
      <c r="AS449" s="39" t="s">
        <v>431</v>
      </c>
      <c r="AT449" s="59" t="s">
        <v>431</v>
      </c>
      <c r="AU449" s="57">
        <v>1</v>
      </c>
      <c r="AV449" s="18">
        <v>0</v>
      </c>
      <c r="AW449">
        <v>1</v>
      </c>
      <c r="AX449" s="54">
        <v>0</v>
      </c>
      <c r="AY449" t="s">
        <v>431</v>
      </c>
      <c r="AZ449" s="54" t="s">
        <v>431</v>
      </c>
      <c r="BB449" s="18"/>
      <c r="BC449" t="s">
        <v>431</v>
      </c>
      <c r="BD449" s="18" t="s">
        <v>431</v>
      </c>
      <c r="BE449" s="18" t="s">
        <v>207</v>
      </c>
      <c r="BL449" s="18"/>
      <c r="BO449" s="18"/>
      <c r="BR449" s="25">
        <v>34.03</v>
      </c>
      <c r="BS449">
        <v>1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 s="18">
        <v>0</v>
      </c>
      <c r="CA449">
        <v>0</v>
      </c>
      <c r="CB449">
        <v>0</v>
      </c>
      <c r="CC449">
        <v>1</v>
      </c>
      <c r="CD449" s="18">
        <v>0</v>
      </c>
      <c r="CE449">
        <v>0</v>
      </c>
      <c r="CF449">
        <v>0</v>
      </c>
      <c r="CG449">
        <v>0</v>
      </c>
      <c r="CH449">
        <v>0</v>
      </c>
      <c r="CI449" s="18">
        <v>0</v>
      </c>
      <c r="CJ449">
        <v>0</v>
      </c>
      <c r="CK449">
        <v>0</v>
      </c>
      <c r="CL449">
        <v>1</v>
      </c>
      <c r="CM449">
        <v>1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 s="18">
        <v>0</v>
      </c>
      <c r="CZ449" s="43" t="s">
        <v>397</v>
      </c>
    </row>
    <row r="450" spans="1:104" x14ac:dyDescent="0.25">
      <c r="A450">
        <v>449</v>
      </c>
      <c r="B450">
        <v>28</v>
      </c>
      <c r="C450" s="25" t="s">
        <v>603</v>
      </c>
      <c r="D450" s="12">
        <v>2.4</v>
      </c>
      <c r="E450" s="14">
        <f t="shared" si="293"/>
        <v>0.69364161849710981</v>
      </c>
      <c r="F450" s="7">
        <v>3.46</v>
      </c>
      <c r="G450" s="7">
        <f t="shared" si="299"/>
        <v>1.70635838150289</v>
      </c>
      <c r="H450" s="16">
        <f t="shared" si="300"/>
        <v>3.0936416184971098</v>
      </c>
      <c r="I450" s="11">
        <f>IFERROR(F450/SQRT(F450^2+W450), "X")</f>
        <v>6.173679701695501E-2</v>
      </c>
      <c r="J450" s="39">
        <f>IFERROR(SQRT((1-I450^2)/W450), "X")</f>
        <v>1.7843004918195092E-2</v>
      </c>
      <c r="K450" s="39">
        <f t="shared" si="301"/>
        <v>56.044371706711097</v>
      </c>
      <c r="L450" s="39">
        <f t="shared" si="302"/>
        <v>4.3893792098759918E-2</v>
      </c>
      <c r="M450" s="39">
        <f t="shared" si="303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04"/>
        <v>3129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1">
        <v>0</v>
      </c>
      <c r="AJ450" s="9">
        <v>0</v>
      </c>
      <c r="AK450" s="9">
        <v>0</v>
      </c>
      <c r="AL450" s="31">
        <v>1</v>
      </c>
      <c r="AM450" s="21">
        <v>1998</v>
      </c>
      <c r="AN450" s="23"/>
      <c r="AO450" s="39">
        <v>0.26</v>
      </c>
      <c r="AP450" s="39">
        <v>0.47</v>
      </c>
      <c r="AQ450" s="39">
        <v>0.24700000000000003</v>
      </c>
      <c r="AR450" s="59">
        <v>2.3E-2</v>
      </c>
      <c r="AS450" s="39" t="s">
        <v>431</v>
      </c>
      <c r="AT450" s="59" t="s">
        <v>431</v>
      </c>
      <c r="AU450" s="57">
        <v>1</v>
      </c>
      <c r="AV450" s="18">
        <v>0</v>
      </c>
      <c r="AW450">
        <v>0</v>
      </c>
      <c r="AX450" s="54">
        <v>1</v>
      </c>
      <c r="AY450" t="s">
        <v>431</v>
      </c>
      <c r="AZ450" s="54" t="s">
        <v>431</v>
      </c>
      <c r="BB450" s="18"/>
      <c r="BC450" t="s">
        <v>431</v>
      </c>
      <c r="BD450" s="18" t="s">
        <v>431</v>
      </c>
      <c r="BE450" s="18" t="s">
        <v>207</v>
      </c>
      <c r="BL450" s="18"/>
      <c r="BO450" s="18"/>
      <c r="BR450" s="25">
        <v>31.8</v>
      </c>
      <c r="BS450">
        <v>1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 s="18">
        <v>0</v>
      </c>
      <c r="CA450">
        <v>0</v>
      </c>
      <c r="CB450">
        <v>0</v>
      </c>
      <c r="CC450">
        <v>1</v>
      </c>
      <c r="CD450" s="18">
        <v>0</v>
      </c>
      <c r="CE450">
        <v>0</v>
      </c>
      <c r="CF450">
        <v>0</v>
      </c>
      <c r="CG450">
        <v>0</v>
      </c>
      <c r="CH450">
        <v>0</v>
      </c>
      <c r="CI450" s="18">
        <v>0</v>
      </c>
      <c r="CJ450">
        <v>0</v>
      </c>
      <c r="CK450">
        <v>0</v>
      </c>
      <c r="CL450">
        <v>1</v>
      </c>
      <c r="CM450">
        <v>1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 s="18">
        <v>0</v>
      </c>
      <c r="CZ450" s="43" t="s">
        <v>397</v>
      </c>
    </row>
    <row r="451" spans="1:104" x14ac:dyDescent="0.25">
      <c r="A451">
        <v>450</v>
      </c>
      <c r="B451">
        <v>28</v>
      </c>
      <c r="C451" s="25" t="s">
        <v>603</v>
      </c>
      <c r="D451" s="12">
        <v>3.2</v>
      </c>
      <c r="E451" s="14">
        <f t="shared" si="293"/>
        <v>0.11228070175438597</v>
      </c>
      <c r="F451" s="7">
        <v>28.5</v>
      </c>
      <c r="G451" s="7">
        <f t="shared" si="299"/>
        <v>3.0877192982456143</v>
      </c>
      <c r="H451" s="16">
        <f t="shared" si="300"/>
        <v>3.312280701754386</v>
      </c>
      <c r="I451" s="11">
        <f>IFERROR(F451/SQRT(F451^2+W451), "X")</f>
        <v>0.12049770538708542</v>
      </c>
      <c r="J451" s="39">
        <f>IFERROR(SQRT((1-I451^2)/W451), "X")</f>
        <v>4.2279896627047519E-3</v>
      </c>
      <c r="K451" s="39">
        <f t="shared" si="301"/>
        <v>236.51902671878216</v>
      </c>
      <c r="L451" s="39">
        <f t="shared" si="302"/>
        <v>0.11626971572438066</v>
      </c>
      <c r="M451" s="39">
        <f t="shared" si="303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04"/>
        <v>55129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1">
        <v>0</v>
      </c>
      <c r="AJ451" s="9">
        <v>0</v>
      </c>
      <c r="AK451" s="9">
        <v>0</v>
      </c>
      <c r="AL451" s="31">
        <v>1</v>
      </c>
      <c r="AM451" s="21">
        <v>1998</v>
      </c>
      <c r="AN451" s="23"/>
      <c r="AO451" s="39">
        <v>0.10999999999999999</v>
      </c>
      <c r="AP451" s="39">
        <v>0.52</v>
      </c>
      <c r="AQ451" s="39">
        <v>0.31</v>
      </c>
      <c r="AR451" s="59">
        <v>0.06</v>
      </c>
      <c r="AS451" s="39" t="s">
        <v>431</v>
      </c>
      <c r="AT451" s="59" t="s">
        <v>431</v>
      </c>
      <c r="AU451" s="57">
        <v>0</v>
      </c>
      <c r="AV451" s="18">
        <v>1</v>
      </c>
      <c r="AW451">
        <v>1</v>
      </c>
      <c r="AX451" s="54">
        <v>0</v>
      </c>
      <c r="AY451" t="s">
        <v>431</v>
      </c>
      <c r="AZ451" s="54" t="s">
        <v>431</v>
      </c>
      <c r="BB451" s="18"/>
      <c r="BC451" t="s">
        <v>431</v>
      </c>
      <c r="BD451" s="18" t="s">
        <v>431</v>
      </c>
      <c r="BE451" s="18" t="s">
        <v>207</v>
      </c>
      <c r="BL451" s="18"/>
      <c r="BO451" s="18"/>
      <c r="BR451" s="25">
        <v>34.03</v>
      </c>
      <c r="BS451">
        <v>1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 s="18">
        <v>0</v>
      </c>
      <c r="CA451">
        <v>0</v>
      </c>
      <c r="CB451">
        <v>0</v>
      </c>
      <c r="CC451">
        <v>1</v>
      </c>
      <c r="CD451" s="18">
        <v>0</v>
      </c>
      <c r="CE451">
        <v>0</v>
      </c>
      <c r="CF451">
        <v>0</v>
      </c>
      <c r="CG451">
        <v>0</v>
      </c>
      <c r="CH451">
        <v>0</v>
      </c>
      <c r="CI451" s="18">
        <v>0</v>
      </c>
      <c r="CJ451">
        <v>0</v>
      </c>
      <c r="CK451">
        <v>0</v>
      </c>
      <c r="CL451">
        <v>1</v>
      </c>
      <c r="CM451">
        <v>1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 s="18">
        <v>0</v>
      </c>
      <c r="CZ451" s="43" t="s">
        <v>397</v>
      </c>
    </row>
    <row r="452" spans="1:104" s="68" customFormat="1" x14ac:dyDescent="0.25">
      <c r="A452" s="68">
        <v>451</v>
      </c>
      <c r="B452" s="68">
        <v>28</v>
      </c>
      <c r="C452" s="69" t="s">
        <v>603</v>
      </c>
      <c r="D452" s="70">
        <v>1.9</v>
      </c>
      <c r="E452" s="71">
        <f t="shared" si="293"/>
        <v>0.14843749999999997</v>
      </c>
      <c r="F452" s="72">
        <v>12.8</v>
      </c>
      <c r="G452" s="72">
        <f t="shared" si="299"/>
        <v>1.7515624999999999</v>
      </c>
      <c r="H452" s="73">
        <f t="shared" si="300"/>
        <v>2.0484374999999999</v>
      </c>
      <c r="I452" s="74">
        <f>IFERROR(F452/SQRT(F452^2+W452), "X")</f>
        <v>8.0980485224041943E-2</v>
      </c>
      <c r="J452" s="75">
        <f>IFERROR(SQRT((1-I452^2)/W452), "X")</f>
        <v>6.3266004081282768E-3</v>
      </c>
      <c r="K452" s="75">
        <f t="shared" si="301"/>
        <v>158.06277234061156</v>
      </c>
      <c r="L452" s="75">
        <f t="shared" si="302"/>
        <v>7.465388481591366E-2</v>
      </c>
      <c r="M452" s="75">
        <f t="shared" si="303"/>
        <v>8.7307085632170225E-2</v>
      </c>
      <c r="N452" s="76">
        <v>0</v>
      </c>
      <c r="O452" s="77">
        <v>1</v>
      </c>
      <c r="P452" s="76">
        <v>0</v>
      </c>
      <c r="Q452" s="77">
        <v>0</v>
      </c>
      <c r="R452" s="77">
        <v>0</v>
      </c>
      <c r="S452" s="77">
        <v>1</v>
      </c>
      <c r="T452" s="77">
        <v>0</v>
      </c>
      <c r="U452" s="76">
        <v>24826</v>
      </c>
      <c r="V452" s="77">
        <v>5</v>
      </c>
      <c r="W452" s="77">
        <f t="shared" si="304"/>
        <v>24820</v>
      </c>
      <c r="X452" s="77"/>
      <c r="Y452" s="72">
        <v>3.53</v>
      </c>
      <c r="Z452" s="72">
        <v>16.399999999999999</v>
      </c>
      <c r="AA452" s="77">
        <v>1</v>
      </c>
      <c r="AB452" s="77">
        <v>0</v>
      </c>
      <c r="AC452" s="77">
        <v>0</v>
      </c>
      <c r="AD452" s="77">
        <v>1</v>
      </c>
      <c r="AE452" s="77">
        <v>0</v>
      </c>
      <c r="AF452" s="77">
        <v>0</v>
      </c>
      <c r="AG452" s="76">
        <v>0</v>
      </c>
      <c r="AH452" s="77">
        <v>1</v>
      </c>
      <c r="AI452" s="78">
        <v>0</v>
      </c>
      <c r="AJ452" s="77">
        <v>0</v>
      </c>
      <c r="AK452" s="77">
        <v>0</v>
      </c>
      <c r="AL452" s="78">
        <v>1</v>
      </c>
      <c r="AM452" s="79">
        <v>1998</v>
      </c>
      <c r="AN452" s="80"/>
      <c r="AO452" s="75">
        <v>0.26</v>
      </c>
      <c r="AP452" s="75">
        <v>0.47</v>
      </c>
      <c r="AQ452" s="75">
        <v>0.24700000000000003</v>
      </c>
      <c r="AR452" s="81">
        <v>2.3E-2</v>
      </c>
      <c r="AS452" s="75" t="s">
        <v>431</v>
      </c>
      <c r="AT452" s="81" t="s">
        <v>431</v>
      </c>
      <c r="AU452" s="82">
        <v>0</v>
      </c>
      <c r="AV452" s="83">
        <v>1</v>
      </c>
      <c r="AW452" s="68">
        <v>0</v>
      </c>
      <c r="AX452" s="84">
        <v>1</v>
      </c>
      <c r="AY452" s="68" t="s">
        <v>431</v>
      </c>
      <c r="AZ452" s="84" t="s">
        <v>431</v>
      </c>
      <c r="BB452" s="83"/>
      <c r="BC452" s="68" t="s">
        <v>431</v>
      </c>
      <c r="BD452" s="83" t="s">
        <v>431</v>
      </c>
      <c r="BE452" s="83" t="s">
        <v>207</v>
      </c>
      <c r="BL452" s="83"/>
      <c r="BO452" s="83"/>
      <c r="BR452" s="69">
        <v>31.8</v>
      </c>
      <c r="BS452" s="68">
        <v>1</v>
      </c>
      <c r="BT452" s="68">
        <v>0</v>
      </c>
      <c r="BU452" s="68">
        <v>0</v>
      </c>
      <c r="BV452" s="68">
        <v>0</v>
      </c>
      <c r="BW452" s="68">
        <v>0</v>
      </c>
      <c r="BX452" s="68">
        <v>0</v>
      </c>
      <c r="BY452" s="68">
        <v>0</v>
      </c>
      <c r="BZ452" s="83">
        <v>0</v>
      </c>
      <c r="CA452" s="68">
        <v>0</v>
      </c>
      <c r="CB452" s="68">
        <v>0</v>
      </c>
      <c r="CC452" s="68">
        <v>1</v>
      </c>
      <c r="CD452" s="83">
        <v>0</v>
      </c>
      <c r="CE452" s="68">
        <v>0</v>
      </c>
      <c r="CF452" s="68">
        <v>0</v>
      </c>
      <c r="CG452" s="68">
        <v>0</v>
      </c>
      <c r="CH452" s="68">
        <v>0</v>
      </c>
      <c r="CI452" s="83">
        <v>0</v>
      </c>
      <c r="CJ452" s="68">
        <v>0</v>
      </c>
      <c r="CK452" s="68">
        <v>0</v>
      </c>
      <c r="CL452" s="68">
        <v>1</v>
      </c>
      <c r="CM452" s="68">
        <v>1</v>
      </c>
      <c r="CN452" s="68">
        <v>0</v>
      </c>
      <c r="CO452" s="68">
        <v>0</v>
      </c>
      <c r="CP452" s="68">
        <v>0</v>
      </c>
      <c r="CQ452" s="68">
        <v>0</v>
      </c>
      <c r="CR452" s="68">
        <v>0</v>
      </c>
      <c r="CS452" s="68">
        <v>0</v>
      </c>
      <c r="CT452" s="83">
        <v>0</v>
      </c>
      <c r="CY452" s="69"/>
      <c r="CZ452" s="85" t="s">
        <v>397</v>
      </c>
    </row>
    <row r="453" spans="1:104" x14ac:dyDescent="0.25">
      <c r="A453">
        <v>452</v>
      </c>
      <c r="B453">
        <v>29</v>
      </c>
      <c r="C453" s="25" t="s">
        <v>615</v>
      </c>
      <c r="D453" s="12">
        <v>4.8</v>
      </c>
      <c r="E453" s="14">
        <v>0.3</v>
      </c>
      <c r="F453" s="7">
        <f>D453/E453</f>
        <v>16</v>
      </c>
      <c r="G453" s="7">
        <f t="shared" ref="G453:G461" si="305">D453-E453</f>
        <v>4.5</v>
      </c>
      <c r="H453" s="16">
        <f t="shared" ref="H453:H461" si="306">D453+E453</f>
        <v>5.0999999999999996</v>
      </c>
      <c r="I453" s="11">
        <f>IFERROR(F453/SQRT(F453^2+W453), "X")</f>
        <v>0.36891438072857313</v>
      </c>
      <c r="J453" s="39">
        <f>IFERROR(SQRT((1-I453^2)/W453), "X")</f>
        <v>2.3057148795535824E-2</v>
      </c>
      <c r="K453" s="39">
        <f t="shared" ref="K453:K461" si="307">IFERROR(1/J453, "X")</f>
        <v>43.370496884402876</v>
      </c>
      <c r="L453" s="39">
        <f t="shared" ref="L453:L461" si="308">IFERROR(I453-J453, "X")</f>
        <v>0.3458572319330373</v>
      </c>
      <c r="M453" s="39">
        <f t="shared" ref="M453:M461" si="309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04"/>
        <v>1625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1">
        <v>0</v>
      </c>
      <c r="AJ453" s="9">
        <v>0</v>
      </c>
      <c r="AK453" s="9">
        <v>0</v>
      </c>
      <c r="AL453" s="31">
        <v>1</v>
      </c>
      <c r="AM453" s="21">
        <v>1988</v>
      </c>
      <c r="AN453" s="23"/>
      <c r="AO453" s="39">
        <v>0.3407</v>
      </c>
      <c r="AP453" s="39">
        <v>7.7300000000000008E-2</v>
      </c>
      <c r="AQ453" s="39">
        <v>0.35670000000000002</v>
      </c>
      <c r="AR453" s="59">
        <v>0.2253</v>
      </c>
      <c r="AS453" s="39">
        <v>0.51586901563501386</v>
      </c>
      <c r="AT453" s="59">
        <v>0.48413098436498614</v>
      </c>
      <c r="AU453" s="57">
        <v>1</v>
      </c>
      <c r="AV453" s="18">
        <v>0</v>
      </c>
      <c r="AW453">
        <v>1</v>
      </c>
      <c r="AX453" s="54">
        <v>0</v>
      </c>
      <c r="AY453" s="53">
        <f>1-AZ453</f>
        <v>0.36770000000000003</v>
      </c>
      <c r="AZ453" s="54">
        <v>0.63229999999999997</v>
      </c>
      <c r="BB453" s="18"/>
      <c r="BC453">
        <v>0</v>
      </c>
      <c r="BD453" s="18">
        <v>1</v>
      </c>
      <c r="BE453" s="18" t="s">
        <v>94</v>
      </c>
      <c r="BL453" s="18"/>
      <c r="BO453" s="18"/>
      <c r="BR453" s="25">
        <v>35.659999999999997</v>
      </c>
      <c r="BS453">
        <v>1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 s="18">
        <v>0</v>
      </c>
      <c r="CA453">
        <v>0</v>
      </c>
      <c r="CB453">
        <v>0</v>
      </c>
      <c r="CC453">
        <v>1</v>
      </c>
      <c r="CD453" s="18">
        <v>0</v>
      </c>
      <c r="CE453">
        <v>0</v>
      </c>
      <c r="CF453">
        <v>0</v>
      </c>
      <c r="CG453">
        <v>0</v>
      </c>
      <c r="CH453">
        <v>0</v>
      </c>
      <c r="CI453" s="18">
        <v>0</v>
      </c>
      <c r="CJ453">
        <v>0</v>
      </c>
      <c r="CK453">
        <v>0</v>
      </c>
      <c r="CL453">
        <v>1</v>
      </c>
      <c r="CM453">
        <v>1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 s="18">
        <v>0</v>
      </c>
      <c r="CZ453" s="43" t="s">
        <v>397</v>
      </c>
    </row>
    <row r="454" spans="1:104" x14ac:dyDescent="0.25">
      <c r="A454">
        <v>453</v>
      </c>
      <c r="B454">
        <v>29</v>
      </c>
      <c r="C454" s="25" t="s">
        <v>615</v>
      </c>
      <c r="D454" s="12">
        <v>4.5999999999999996</v>
      </c>
      <c r="E454" s="14">
        <v>0.3</v>
      </c>
      <c r="F454" s="7">
        <f t="shared" ref="F454:F461" si="310">D454/E454</f>
        <v>15.333333333333332</v>
      </c>
      <c r="G454" s="7">
        <f t="shared" si="305"/>
        <v>4.3</v>
      </c>
      <c r="H454" s="16">
        <f t="shared" si="306"/>
        <v>4.8999999999999995</v>
      </c>
      <c r="I454" s="11">
        <f>IFERROR(F454/SQRT(F454^2+W454), "X")</f>
        <v>0.32167832167832161</v>
      </c>
      <c r="J454" s="39">
        <f>IFERROR(SQRT((1-I454^2)/W454), "X")</f>
        <v>2.097902097902098E-2</v>
      </c>
      <c r="K454" s="39">
        <f t="shared" si="307"/>
        <v>47.666666666666664</v>
      </c>
      <c r="L454" s="39">
        <f t="shared" si="308"/>
        <v>0.30069930069930062</v>
      </c>
      <c r="M454" s="39">
        <f t="shared" si="309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11">U454-V454-1</f>
        <v>2037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1">
        <v>0</v>
      </c>
      <c r="AJ454" s="9">
        <v>0</v>
      </c>
      <c r="AK454" s="9">
        <v>0</v>
      </c>
      <c r="AL454" s="31">
        <v>1</v>
      </c>
      <c r="AM454" s="21">
        <v>1998</v>
      </c>
      <c r="AN454" s="23"/>
      <c r="AO454" s="39">
        <v>0.19259999999999999</v>
      </c>
      <c r="AP454" s="39">
        <v>0.11460000000000001</v>
      </c>
      <c r="AQ454" s="39">
        <v>0.44299999999999995</v>
      </c>
      <c r="AR454" s="59">
        <v>0.24989999999999998</v>
      </c>
      <c r="AS454" s="39">
        <v>0.46650659646909842</v>
      </c>
      <c r="AT454" s="59">
        <v>0.53349340353090169</v>
      </c>
      <c r="AU454" s="57">
        <v>1</v>
      </c>
      <c r="AV454" s="18">
        <v>0</v>
      </c>
      <c r="AW454">
        <v>1</v>
      </c>
      <c r="AX454" s="54">
        <v>0</v>
      </c>
      <c r="AY454" s="53">
        <f t="shared" ref="AY454:AY461" si="312">1-AZ454</f>
        <v>0.44810000000000005</v>
      </c>
      <c r="AZ454" s="54">
        <v>0.55189999999999995</v>
      </c>
      <c r="BB454" s="18"/>
      <c r="BC454">
        <v>0</v>
      </c>
      <c r="BD454" s="18">
        <v>1</v>
      </c>
      <c r="BE454" s="18" t="s">
        <v>94</v>
      </c>
      <c r="BL454" s="18"/>
      <c r="BO454" s="18"/>
      <c r="BR454" s="25">
        <v>36.31</v>
      </c>
      <c r="BS454">
        <v>1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 s="18">
        <v>0</v>
      </c>
      <c r="CA454">
        <v>0</v>
      </c>
      <c r="CB454">
        <v>0</v>
      </c>
      <c r="CC454">
        <v>1</v>
      </c>
      <c r="CD454" s="18">
        <v>0</v>
      </c>
      <c r="CE454">
        <v>0</v>
      </c>
      <c r="CF454">
        <v>0</v>
      </c>
      <c r="CG454">
        <v>0</v>
      </c>
      <c r="CH454">
        <v>0</v>
      </c>
      <c r="CI454" s="18">
        <v>0</v>
      </c>
      <c r="CJ454">
        <v>0</v>
      </c>
      <c r="CK454">
        <v>0</v>
      </c>
      <c r="CL454">
        <v>1</v>
      </c>
      <c r="CM454">
        <v>1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 s="18">
        <v>0</v>
      </c>
      <c r="CZ454" s="43" t="s">
        <v>397</v>
      </c>
    </row>
    <row r="455" spans="1:104" x14ac:dyDescent="0.25">
      <c r="A455">
        <v>454</v>
      </c>
      <c r="B455">
        <v>29</v>
      </c>
      <c r="C455" s="25" t="s">
        <v>615</v>
      </c>
      <c r="D455" s="12">
        <v>5.3</v>
      </c>
      <c r="E455" s="14">
        <v>0.3</v>
      </c>
      <c r="F455" s="7">
        <f t="shared" si="310"/>
        <v>17.666666666666668</v>
      </c>
      <c r="G455" s="7">
        <f t="shared" si="305"/>
        <v>5</v>
      </c>
      <c r="H455" s="16">
        <f t="shared" si="306"/>
        <v>5.6</v>
      </c>
      <c r="I455" s="11">
        <f>IFERROR(F455/SQRT(F455^2+W455), "X")</f>
        <v>0.30955535968034781</v>
      </c>
      <c r="J455" s="39">
        <f>IFERROR(SQRT((1-I455^2)/W455), "X")</f>
        <v>1.7522001491340439E-2</v>
      </c>
      <c r="K455" s="39">
        <f t="shared" si="307"/>
        <v>57.071105746350419</v>
      </c>
      <c r="L455" s="39">
        <f t="shared" si="308"/>
        <v>0.29203335818900739</v>
      </c>
      <c r="M455" s="39">
        <f t="shared" si="309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11"/>
        <v>2945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1">
        <v>0</v>
      </c>
      <c r="AJ455" s="9">
        <v>0</v>
      </c>
      <c r="AK455" s="9">
        <v>0</v>
      </c>
      <c r="AL455" s="31">
        <v>1</v>
      </c>
      <c r="AM455" s="21">
        <v>2006</v>
      </c>
      <c r="AN455" s="23"/>
      <c r="AO455" s="39">
        <v>0.13970000000000002</v>
      </c>
      <c r="AP455" s="39">
        <v>9.8699999999999996E-2</v>
      </c>
      <c r="AQ455" s="39">
        <v>0.48859999999999998</v>
      </c>
      <c r="AR455" s="59">
        <v>0.27300000000000002</v>
      </c>
      <c r="AS455" s="39">
        <v>0.43550776972755101</v>
      </c>
      <c r="AT455" s="59">
        <v>0.56449223027244899</v>
      </c>
      <c r="AU455" s="57">
        <v>1</v>
      </c>
      <c r="AV455" s="18">
        <v>0</v>
      </c>
      <c r="AW455">
        <v>1</v>
      </c>
      <c r="AX455" s="54">
        <v>0</v>
      </c>
      <c r="AY455" s="53">
        <f t="shared" si="312"/>
        <v>0.56109999999999993</v>
      </c>
      <c r="AZ455" s="54">
        <v>0.43890000000000001</v>
      </c>
      <c r="BB455" s="18"/>
      <c r="BC455">
        <v>0</v>
      </c>
      <c r="BD455" s="18">
        <v>1</v>
      </c>
      <c r="BE455" s="18" t="s">
        <v>94</v>
      </c>
      <c r="BL455" s="18"/>
      <c r="BO455" s="18"/>
      <c r="BR455" s="25">
        <v>34.93</v>
      </c>
      <c r="BS455">
        <v>1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 s="18">
        <v>0</v>
      </c>
      <c r="CA455">
        <v>0</v>
      </c>
      <c r="CB455">
        <v>0</v>
      </c>
      <c r="CC455">
        <v>1</v>
      </c>
      <c r="CD455" s="18">
        <v>0</v>
      </c>
      <c r="CE455">
        <v>0</v>
      </c>
      <c r="CF455">
        <v>0</v>
      </c>
      <c r="CG455">
        <v>0</v>
      </c>
      <c r="CH455">
        <v>0</v>
      </c>
      <c r="CI455" s="18">
        <v>0</v>
      </c>
      <c r="CJ455">
        <v>0</v>
      </c>
      <c r="CK455">
        <v>0</v>
      </c>
      <c r="CL455">
        <v>1</v>
      </c>
      <c r="CM455">
        <v>1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 s="18">
        <v>0</v>
      </c>
      <c r="CZ455" s="43" t="s">
        <v>397</v>
      </c>
    </row>
    <row r="456" spans="1:104" x14ac:dyDescent="0.25">
      <c r="A456">
        <v>455</v>
      </c>
      <c r="B456">
        <v>29</v>
      </c>
      <c r="C456" s="25" t="s">
        <v>615</v>
      </c>
      <c r="D456" s="12">
        <v>7</v>
      </c>
      <c r="E456" s="14">
        <v>0.6</v>
      </c>
      <c r="F456" s="7">
        <f t="shared" si="310"/>
        <v>11.666666666666668</v>
      </c>
      <c r="G456" s="7">
        <f t="shared" si="305"/>
        <v>6.4</v>
      </c>
      <c r="H456" s="16">
        <f t="shared" si="306"/>
        <v>7.6</v>
      </c>
      <c r="I456" s="11">
        <f>IFERROR(F456/SQRT(F456^2+W456), "X")</f>
        <v>0.28395287839479089</v>
      </c>
      <c r="J456" s="39">
        <f>IFERROR(SQRT((1-I456^2)/W456), "X")</f>
        <v>2.4338818148124934E-2</v>
      </c>
      <c r="K456" s="39">
        <f t="shared" si="307"/>
        <v>41.08662934716245</v>
      </c>
      <c r="L456" s="39">
        <f t="shared" si="308"/>
        <v>0.25961406024666595</v>
      </c>
      <c r="M456" s="39">
        <f t="shared" si="309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11"/>
        <v>1552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1">
        <v>0</v>
      </c>
      <c r="AJ456" s="9">
        <v>0</v>
      </c>
      <c r="AK456" s="9">
        <v>0</v>
      </c>
      <c r="AL456" s="31">
        <v>1</v>
      </c>
      <c r="AM456" s="21">
        <v>1988</v>
      </c>
      <c r="AN456" s="23"/>
      <c r="AO456" s="39">
        <v>0.28729999999999994</v>
      </c>
      <c r="AP456" s="39">
        <v>0.25640000000000002</v>
      </c>
      <c r="AQ456" s="39">
        <v>0.43579999999999997</v>
      </c>
      <c r="AR456" s="59">
        <v>2.06E-2</v>
      </c>
      <c r="AS456" s="39">
        <v>0.62153235807182938</v>
      </c>
      <c r="AT456" s="59">
        <v>0.37846764192817062</v>
      </c>
      <c r="AU456" s="57">
        <v>1</v>
      </c>
      <c r="AV456" s="18">
        <v>0</v>
      </c>
      <c r="AW456">
        <v>1</v>
      </c>
      <c r="AX456" s="54">
        <v>0</v>
      </c>
      <c r="AY456" s="53">
        <f t="shared" si="312"/>
        <v>0.33290000000000008</v>
      </c>
      <c r="AZ456" s="54">
        <v>0.66709999999999992</v>
      </c>
      <c r="BB456" s="18"/>
      <c r="BC456">
        <v>0</v>
      </c>
      <c r="BD456" s="18">
        <v>1</v>
      </c>
      <c r="BE456" s="18" t="s">
        <v>152</v>
      </c>
      <c r="BL456" s="18"/>
      <c r="BO456" s="18"/>
      <c r="BR456" s="25">
        <v>32.450000000000003</v>
      </c>
      <c r="BS456">
        <v>1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 s="18">
        <v>0</v>
      </c>
      <c r="CA456">
        <v>0</v>
      </c>
      <c r="CB456">
        <v>0</v>
      </c>
      <c r="CC456">
        <v>1</v>
      </c>
      <c r="CD456" s="18">
        <v>0</v>
      </c>
      <c r="CE456">
        <v>0</v>
      </c>
      <c r="CF456">
        <v>0</v>
      </c>
      <c r="CG456">
        <v>0</v>
      </c>
      <c r="CH456">
        <v>0</v>
      </c>
      <c r="CI456" s="18">
        <v>0</v>
      </c>
      <c r="CJ456">
        <v>0</v>
      </c>
      <c r="CK456">
        <v>0</v>
      </c>
      <c r="CL456">
        <v>1</v>
      </c>
      <c r="CM456">
        <v>1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 s="18">
        <v>0</v>
      </c>
      <c r="CZ456" s="43" t="s">
        <v>397</v>
      </c>
    </row>
    <row r="457" spans="1:104" x14ac:dyDescent="0.25">
      <c r="A457">
        <v>456</v>
      </c>
      <c r="B457">
        <v>29</v>
      </c>
      <c r="C457" s="25" t="s">
        <v>615</v>
      </c>
      <c r="D457" s="12">
        <v>9.1</v>
      </c>
      <c r="E457" s="14">
        <v>0.4</v>
      </c>
      <c r="F457" s="7">
        <f t="shared" si="310"/>
        <v>22.749999999999996</v>
      </c>
      <c r="G457" s="7">
        <f t="shared" si="305"/>
        <v>8.6999999999999993</v>
      </c>
      <c r="H457" s="16">
        <f t="shared" si="306"/>
        <v>9.5</v>
      </c>
      <c r="I457" s="11">
        <f>IFERROR(F457/SQRT(F457^2+W457), "X")</f>
        <v>0.44230554911311321</v>
      </c>
      <c r="J457" s="39">
        <f>IFERROR(SQRT((1-I457^2)/W457), "X")</f>
        <v>1.9442002158818167E-2</v>
      </c>
      <c r="K457" s="39">
        <f t="shared" si="307"/>
        <v>51.435031836288388</v>
      </c>
      <c r="L457" s="39">
        <f t="shared" si="308"/>
        <v>0.42286354695429507</v>
      </c>
      <c r="M457" s="39">
        <f t="shared" si="309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11"/>
        <v>2128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1">
        <v>0</v>
      </c>
      <c r="AJ457" s="9">
        <v>0</v>
      </c>
      <c r="AK457" s="9">
        <v>0</v>
      </c>
      <c r="AL457" s="31">
        <v>1</v>
      </c>
      <c r="AM457" s="21">
        <v>1998</v>
      </c>
      <c r="AN457" s="23"/>
      <c r="AO457" s="39">
        <v>0.1116</v>
      </c>
      <c r="AP457" s="39">
        <v>0.20399999999999999</v>
      </c>
      <c r="AQ457" s="39">
        <v>0.62340000000000007</v>
      </c>
      <c r="AR457" s="59">
        <v>6.0999999999999999E-2</v>
      </c>
      <c r="AS457" s="39">
        <v>0.51158818833382491</v>
      </c>
      <c r="AT457" s="59">
        <v>0.48841181166617514</v>
      </c>
      <c r="AU457" s="57">
        <v>1</v>
      </c>
      <c r="AV457" s="18">
        <v>0</v>
      </c>
      <c r="AW457">
        <v>1</v>
      </c>
      <c r="AX457" s="54">
        <v>0</v>
      </c>
      <c r="AY457" s="53">
        <f t="shared" si="312"/>
        <v>0.51</v>
      </c>
      <c r="AZ457" s="54">
        <v>0.49</v>
      </c>
      <c r="BB457" s="18"/>
      <c r="BC457">
        <v>0</v>
      </c>
      <c r="BD457" s="18">
        <v>1</v>
      </c>
      <c r="BE457" s="18" t="s">
        <v>152</v>
      </c>
      <c r="BL457" s="18"/>
      <c r="BO457" s="18"/>
      <c r="BR457" s="25">
        <v>34.99</v>
      </c>
      <c r="BS457">
        <v>1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 s="18">
        <v>0</v>
      </c>
      <c r="CA457">
        <v>0</v>
      </c>
      <c r="CB457">
        <v>0</v>
      </c>
      <c r="CC457">
        <v>1</v>
      </c>
      <c r="CD457" s="18">
        <v>0</v>
      </c>
      <c r="CE457">
        <v>0</v>
      </c>
      <c r="CF457">
        <v>0</v>
      </c>
      <c r="CG457">
        <v>0</v>
      </c>
      <c r="CH457">
        <v>0</v>
      </c>
      <c r="CI457" s="18">
        <v>0</v>
      </c>
      <c r="CJ457">
        <v>0</v>
      </c>
      <c r="CK457">
        <v>0</v>
      </c>
      <c r="CL457">
        <v>1</v>
      </c>
      <c r="CM457">
        <v>1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 s="18">
        <v>0</v>
      </c>
      <c r="CZ457" s="43" t="s">
        <v>397</v>
      </c>
    </row>
    <row r="458" spans="1:104" x14ac:dyDescent="0.25">
      <c r="A458">
        <v>457</v>
      </c>
      <c r="B458">
        <v>29</v>
      </c>
      <c r="C458" s="25" t="s">
        <v>615</v>
      </c>
      <c r="D458" s="12">
        <v>8.1</v>
      </c>
      <c r="E458" s="14">
        <v>0.2</v>
      </c>
      <c r="F458" s="7">
        <f t="shared" si="310"/>
        <v>40.499999999999993</v>
      </c>
      <c r="G458" s="7">
        <f t="shared" si="305"/>
        <v>7.8999999999999995</v>
      </c>
      <c r="H458" s="16">
        <f t="shared" si="306"/>
        <v>8.2999999999999989</v>
      </c>
      <c r="I458" s="11">
        <f>IFERROR(F458/SQRT(F458^2+W458), "X")</f>
        <v>0.42586185739690013</v>
      </c>
      <c r="J458" s="39">
        <f>IFERROR(SQRT((1-I458^2)/W458), "X")</f>
        <v>1.051510759004692E-2</v>
      </c>
      <c r="K458" s="39">
        <f t="shared" si="307"/>
        <v>95.101261821281838</v>
      </c>
      <c r="L458" s="39">
        <f t="shared" si="308"/>
        <v>0.41534674980685321</v>
      </c>
      <c r="M458" s="39">
        <f t="shared" si="309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11"/>
        <v>7404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1">
        <v>0</v>
      </c>
      <c r="AJ458" s="9">
        <v>0</v>
      </c>
      <c r="AK458" s="9">
        <v>0</v>
      </c>
      <c r="AL458" s="31">
        <v>1</v>
      </c>
      <c r="AM458" s="21">
        <v>2006</v>
      </c>
      <c r="AN458" s="23"/>
      <c r="AO458" s="39">
        <v>0.1016</v>
      </c>
      <c r="AP458" s="39">
        <v>0.22159999999999999</v>
      </c>
      <c r="AQ458" s="39">
        <v>0.54919999999999991</v>
      </c>
      <c r="AR458" s="59">
        <v>0.12759999999999999</v>
      </c>
      <c r="AS458" s="39">
        <v>0.46264810380035254</v>
      </c>
      <c r="AT458" s="59">
        <v>0.53735189619964752</v>
      </c>
      <c r="AU458" s="57">
        <v>1</v>
      </c>
      <c r="AV458" s="18">
        <v>0</v>
      </c>
      <c r="AW458">
        <v>1</v>
      </c>
      <c r="AX458" s="54">
        <v>0</v>
      </c>
      <c r="AY458" s="53">
        <f t="shared" si="312"/>
        <v>0.64929999999999999</v>
      </c>
      <c r="AZ458" s="54">
        <v>0.35070000000000001</v>
      </c>
      <c r="BB458" s="18"/>
      <c r="BC458">
        <v>0</v>
      </c>
      <c r="BD458" s="18">
        <v>1</v>
      </c>
      <c r="BE458" s="18" t="s">
        <v>152</v>
      </c>
      <c r="BL458" s="18"/>
      <c r="BO458" s="18"/>
      <c r="BR458" s="25">
        <v>34.47</v>
      </c>
      <c r="BS458">
        <v>1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 s="18">
        <v>0</v>
      </c>
      <c r="CA458">
        <v>0</v>
      </c>
      <c r="CB458">
        <v>0</v>
      </c>
      <c r="CC458">
        <v>1</v>
      </c>
      <c r="CD458" s="18">
        <v>0</v>
      </c>
      <c r="CE458">
        <v>0</v>
      </c>
      <c r="CF458">
        <v>0</v>
      </c>
      <c r="CG458">
        <v>0</v>
      </c>
      <c r="CH458">
        <v>0</v>
      </c>
      <c r="CI458" s="18">
        <v>0</v>
      </c>
      <c r="CJ458">
        <v>0</v>
      </c>
      <c r="CK458">
        <v>0</v>
      </c>
      <c r="CL458">
        <v>1</v>
      </c>
      <c r="CM458">
        <v>1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 s="18">
        <v>0</v>
      </c>
      <c r="CZ458" s="43" t="s">
        <v>397</v>
      </c>
    </row>
    <row r="459" spans="1:104" x14ac:dyDescent="0.25">
      <c r="A459">
        <v>458</v>
      </c>
      <c r="B459">
        <v>29</v>
      </c>
      <c r="C459" s="25" t="s">
        <v>615</v>
      </c>
      <c r="D459" s="12">
        <v>6.5</v>
      </c>
      <c r="E459" s="14">
        <v>0.2</v>
      </c>
      <c r="F459" s="7">
        <f t="shared" si="310"/>
        <v>32.5</v>
      </c>
      <c r="G459" s="7">
        <f t="shared" si="305"/>
        <v>6.3</v>
      </c>
      <c r="H459" s="16">
        <f t="shared" si="306"/>
        <v>6.7</v>
      </c>
      <c r="I459" s="11">
        <f>IFERROR(F459/SQRT(F459^2+W459), "X")</f>
        <v>0.34632820004060327</v>
      </c>
      <c r="J459" s="39">
        <f>IFERROR(SQRT((1-I459^2)/W459), "X")</f>
        <v>1.0656252308941638E-2</v>
      </c>
      <c r="K459" s="39">
        <f t="shared" si="307"/>
        <v>93.841621895617294</v>
      </c>
      <c r="L459" s="39">
        <f t="shared" si="308"/>
        <v>0.33567194773166165</v>
      </c>
      <c r="M459" s="39">
        <f t="shared" si="309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11"/>
        <v>7750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1">
        <v>0</v>
      </c>
      <c r="AJ459" s="9">
        <v>0</v>
      </c>
      <c r="AK459" s="9">
        <v>0</v>
      </c>
      <c r="AL459" s="31">
        <v>1</v>
      </c>
      <c r="AM459" s="21">
        <v>1988</v>
      </c>
      <c r="AN459" s="23"/>
      <c r="AO459" s="39">
        <v>0.1018</v>
      </c>
      <c r="AP459" s="39">
        <v>0.53220000000000001</v>
      </c>
      <c r="AQ459" s="39">
        <v>0.2636</v>
      </c>
      <c r="AR459" s="59">
        <v>0.1024</v>
      </c>
      <c r="AS459" s="39">
        <v>0.48948427725124305</v>
      </c>
      <c r="AT459" s="59">
        <v>0.51051572274875689</v>
      </c>
      <c r="AU459" s="57">
        <v>1</v>
      </c>
      <c r="AV459" s="18">
        <v>0</v>
      </c>
      <c r="AW459">
        <v>1</v>
      </c>
      <c r="AX459" s="54">
        <v>0</v>
      </c>
      <c r="AY459" s="53">
        <f t="shared" si="312"/>
        <v>0.77629999999999999</v>
      </c>
      <c r="AZ459" s="54">
        <v>0.22370000000000001</v>
      </c>
      <c r="BB459" s="18"/>
      <c r="BC459">
        <v>0</v>
      </c>
      <c r="BD459" s="18">
        <v>1</v>
      </c>
      <c r="BE459" s="18" t="s">
        <v>285</v>
      </c>
      <c r="BL459" s="18"/>
      <c r="BO459" s="18"/>
      <c r="BR459" s="25">
        <v>33.72</v>
      </c>
      <c r="BS459">
        <v>1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 s="18">
        <v>0</v>
      </c>
      <c r="CA459">
        <v>0</v>
      </c>
      <c r="CB459">
        <v>0</v>
      </c>
      <c r="CC459">
        <v>1</v>
      </c>
      <c r="CD459" s="18">
        <v>0</v>
      </c>
      <c r="CE459">
        <v>0</v>
      </c>
      <c r="CF459">
        <v>0</v>
      </c>
      <c r="CG459">
        <v>0</v>
      </c>
      <c r="CH459">
        <v>0</v>
      </c>
      <c r="CI459" s="18">
        <v>0</v>
      </c>
      <c r="CJ459">
        <v>0</v>
      </c>
      <c r="CK459">
        <v>0</v>
      </c>
      <c r="CL459">
        <v>1</v>
      </c>
      <c r="CM459">
        <v>1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 s="18">
        <v>0</v>
      </c>
      <c r="CZ459" s="43" t="s">
        <v>397</v>
      </c>
    </row>
    <row r="460" spans="1:104" x14ac:dyDescent="0.25">
      <c r="A460">
        <v>459</v>
      </c>
      <c r="B460">
        <v>29</v>
      </c>
      <c r="C460" s="25" t="s">
        <v>615</v>
      </c>
      <c r="D460" s="12">
        <v>9.3000000000000007</v>
      </c>
      <c r="E460" s="14">
        <v>0.3</v>
      </c>
      <c r="F460" s="7">
        <f t="shared" si="310"/>
        <v>31.000000000000004</v>
      </c>
      <c r="G460" s="7">
        <f t="shared" si="305"/>
        <v>9</v>
      </c>
      <c r="H460" s="16">
        <f t="shared" si="306"/>
        <v>9.6000000000000014</v>
      </c>
      <c r="I460" s="11">
        <f>IFERROR(F460/SQRT(F460^2+W460), "X")</f>
        <v>0.2861186337195587</v>
      </c>
      <c r="J460" s="39">
        <f>IFERROR(SQRT((1-I460^2)/W460), "X")</f>
        <v>9.2296333457922153E-3</v>
      </c>
      <c r="K460" s="39">
        <f t="shared" si="307"/>
        <v>108.34666584625482</v>
      </c>
      <c r="L460" s="39">
        <f t="shared" si="308"/>
        <v>0.27688900037376651</v>
      </c>
      <c r="M460" s="39">
        <f t="shared" si="309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11"/>
        <v>10778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1">
        <v>0</v>
      </c>
      <c r="AJ460" s="9">
        <v>0</v>
      </c>
      <c r="AK460" s="9">
        <v>0</v>
      </c>
      <c r="AL460" s="31">
        <v>1</v>
      </c>
      <c r="AM460" s="21">
        <v>1998</v>
      </c>
      <c r="AN460" s="23"/>
      <c r="AO460" s="39">
        <v>4.2699999999999995E-2</v>
      </c>
      <c r="AP460" s="39">
        <v>0.50719999999999998</v>
      </c>
      <c r="AQ460" s="39">
        <v>0.33500000000000002</v>
      </c>
      <c r="AR460" s="59">
        <v>0.1152</v>
      </c>
      <c r="AS460" s="39">
        <v>0.43074865236748022</v>
      </c>
      <c r="AT460" s="59">
        <v>0.56925134763251983</v>
      </c>
      <c r="AU460" s="57">
        <v>1</v>
      </c>
      <c r="AV460" s="18">
        <v>0</v>
      </c>
      <c r="AW460">
        <v>1</v>
      </c>
      <c r="AX460" s="54">
        <v>0</v>
      </c>
      <c r="AY460" s="53">
        <f t="shared" si="312"/>
        <v>0.80569999999999997</v>
      </c>
      <c r="AZ460" s="54">
        <v>0.1943</v>
      </c>
      <c r="BB460" s="18"/>
      <c r="BC460">
        <v>0</v>
      </c>
      <c r="BD460" s="18">
        <v>1</v>
      </c>
      <c r="BE460" s="18" t="s">
        <v>285</v>
      </c>
      <c r="BL460" s="18"/>
      <c r="BO460" s="18"/>
      <c r="BR460" s="25">
        <v>34.79</v>
      </c>
      <c r="BS460">
        <v>1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 s="18">
        <v>0</v>
      </c>
      <c r="CA460">
        <v>0</v>
      </c>
      <c r="CB460">
        <v>0</v>
      </c>
      <c r="CC460">
        <v>1</v>
      </c>
      <c r="CD460" s="18">
        <v>0</v>
      </c>
      <c r="CE460">
        <v>0</v>
      </c>
      <c r="CF460">
        <v>0</v>
      </c>
      <c r="CG460">
        <v>0</v>
      </c>
      <c r="CH460">
        <v>0</v>
      </c>
      <c r="CI460" s="18">
        <v>0</v>
      </c>
      <c r="CJ460">
        <v>0</v>
      </c>
      <c r="CK460">
        <v>0</v>
      </c>
      <c r="CL460">
        <v>1</v>
      </c>
      <c r="CM460">
        <v>1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 s="18">
        <v>0</v>
      </c>
      <c r="CZ460" s="43" t="s">
        <v>397</v>
      </c>
    </row>
    <row r="461" spans="1:104" x14ac:dyDescent="0.25">
      <c r="A461">
        <v>460</v>
      </c>
      <c r="B461">
        <v>29</v>
      </c>
      <c r="C461" s="25" t="s">
        <v>615</v>
      </c>
      <c r="D461" s="12">
        <v>11.6</v>
      </c>
      <c r="E461" s="14">
        <v>0.3</v>
      </c>
      <c r="F461" s="7">
        <f t="shared" si="310"/>
        <v>38.666666666666664</v>
      </c>
      <c r="G461" s="7">
        <f t="shared" si="305"/>
        <v>11.299999999999999</v>
      </c>
      <c r="H461" s="16">
        <f t="shared" si="306"/>
        <v>11.9</v>
      </c>
      <c r="I461" s="11">
        <f>IFERROR(F461/SQRT(F461^2+W461), "X")</f>
        <v>0.49193630773042418</v>
      </c>
      <c r="J461" s="39">
        <f>IFERROR(SQRT((1-I461^2)/W461), "X")</f>
        <v>1.2722490717166144E-2</v>
      </c>
      <c r="K461" s="39">
        <f t="shared" si="307"/>
        <v>78.60096126073212</v>
      </c>
      <c r="L461" s="39">
        <f t="shared" si="308"/>
        <v>0.47921381701325805</v>
      </c>
      <c r="M461" s="39">
        <f t="shared" si="309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11"/>
        <v>4683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1">
        <v>0</v>
      </c>
      <c r="AJ461" s="9">
        <v>0</v>
      </c>
      <c r="AK461" s="9">
        <v>0</v>
      </c>
      <c r="AL461" s="31">
        <v>1</v>
      </c>
      <c r="AM461" s="21">
        <v>2006</v>
      </c>
      <c r="AN461" s="23"/>
      <c r="AO461" s="39">
        <v>3.5000000000000003E-2</v>
      </c>
      <c r="AP461" s="39">
        <v>0.44450000000000001</v>
      </c>
      <c r="AQ461" s="39">
        <v>0.37890000000000001</v>
      </c>
      <c r="AR461" s="59">
        <v>0.14150000000000001</v>
      </c>
      <c r="AS461" s="39">
        <v>0.4185962674287485</v>
      </c>
      <c r="AT461" s="59">
        <v>0.58140373257125155</v>
      </c>
      <c r="AU461" s="57">
        <v>1</v>
      </c>
      <c r="AV461" s="18">
        <v>0</v>
      </c>
      <c r="AW461">
        <v>1</v>
      </c>
      <c r="AX461" s="54">
        <v>0</v>
      </c>
      <c r="AY461" s="53">
        <f t="shared" si="312"/>
        <v>0.72070000000000001</v>
      </c>
      <c r="AZ461" s="54">
        <v>0.27929999999999999</v>
      </c>
      <c r="BB461" s="18"/>
      <c r="BC461">
        <v>0</v>
      </c>
      <c r="BD461" s="18">
        <v>1</v>
      </c>
      <c r="BE461" s="18" t="s">
        <v>285</v>
      </c>
      <c r="BL461" s="18"/>
      <c r="BO461" s="18"/>
      <c r="BR461" s="25">
        <v>35.299999999999997</v>
      </c>
      <c r="BS461">
        <v>1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 s="18">
        <v>0</v>
      </c>
      <c r="CA461">
        <v>0</v>
      </c>
      <c r="CB461">
        <v>0</v>
      </c>
      <c r="CC461">
        <v>1</v>
      </c>
      <c r="CD461" s="18">
        <v>0</v>
      </c>
      <c r="CE461">
        <v>0</v>
      </c>
      <c r="CF461">
        <v>0</v>
      </c>
      <c r="CG461">
        <v>0</v>
      </c>
      <c r="CH461">
        <v>0</v>
      </c>
      <c r="CI461" s="18">
        <v>0</v>
      </c>
      <c r="CJ461">
        <v>0</v>
      </c>
      <c r="CK461">
        <v>0</v>
      </c>
      <c r="CL461">
        <v>1</v>
      </c>
      <c r="CM461">
        <v>1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 s="18">
        <v>0</v>
      </c>
      <c r="CZ461" s="43" t="s">
        <v>397</v>
      </c>
    </row>
    <row r="462" spans="1:104" x14ac:dyDescent="0.25">
      <c r="A462">
        <v>461</v>
      </c>
      <c r="B462">
        <v>29</v>
      </c>
      <c r="C462" s="25" t="s">
        <v>615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13">D462-E462</f>
        <v>-0.39574868787070938</v>
      </c>
      <c r="H462" s="16">
        <f t="shared" ref="H462:H489" si="314">D462+E462</f>
        <v>1.4642701451216245</v>
      </c>
      <c r="I462" s="11">
        <f>IFERROR(F462/SQRT(F462^2+W462), "X")</f>
        <v>1.3980967807515428E-2</v>
      </c>
      <c r="J462" s="39">
        <f>IFERROR(SQRT((1-I462^2)/W462), "X")</f>
        <v>2.4337240257526857E-2</v>
      </c>
      <c r="K462" s="39">
        <f t="shared" ref="K462:K479" si="315">IFERROR(1/J462, "X")</f>
        <v>41.089293174509663</v>
      </c>
      <c r="L462" s="39">
        <f t="shared" ref="L462:L479" si="316">IFERROR(I462-J462, "X")</f>
        <v>-1.0356272450011429E-2</v>
      </c>
      <c r="M462" s="39">
        <f t="shared" ref="M462:M479" si="317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11"/>
        <v>1688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1">
        <v>0</v>
      </c>
      <c r="AJ462" s="9">
        <v>0</v>
      </c>
      <c r="AK462" s="9">
        <v>0</v>
      </c>
      <c r="AL462" s="31">
        <v>1</v>
      </c>
      <c r="AM462" s="21">
        <v>1988</v>
      </c>
      <c r="AN462" s="23"/>
      <c r="AO462" s="39">
        <v>0.3407</v>
      </c>
      <c r="AP462" s="39">
        <v>7.7300000000000008E-2</v>
      </c>
      <c r="AQ462" s="39">
        <v>0.35670000000000002</v>
      </c>
      <c r="AR462" s="59">
        <v>0.2253</v>
      </c>
      <c r="AS462" s="39">
        <v>0.51586901563501386</v>
      </c>
      <c r="AT462" s="59">
        <v>0.48413098436498614</v>
      </c>
      <c r="AU462" s="57">
        <v>1</v>
      </c>
      <c r="AV462" s="18">
        <v>0</v>
      </c>
      <c r="AW462">
        <v>1</v>
      </c>
      <c r="AX462" s="54">
        <v>0</v>
      </c>
      <c r="AY462" s="53">
        <f>1-AZ462</f>
        <v>0.36770000000000003</v>
      </c>
      <c r="AZ462" s="54">
        <v>0.63229999999999997</v>
      </c>
      <c r="BB462" s="18"/>
      <c r="BC462">
        <v>0</v>
      </c>
      <c r="BD462" s="18">
        <v>1</v>
      </c>
      <c r="BE462" s="18" t="s">
        <v>94</v>
      </c>
      <c r="BL462" s="18"/>
      <c r="BO462" s="18"/>
      <c r="BR462" s="25">
        <v>35.659999999999997</v>
      </c>
      <c r="BS462">
        <v>1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 s="18">
        <v>0</v>
      </c>
      <c r="CA462">
        <v>0</v>
      </c>
      <c r="CB462">
        <v>0</v>
      </c>
      <c r="CC462">
        <v>1</v>
      </c>
      <c r="CD462" s="18">
        <v>0</v>
      </c>
      <c r="CE462">
        <v>0</v>
      </c>
      <c r="CF462">
        <v>0</v>
      </c>
      <c r="CG462">
        <v>0</v>
      </c>
      <c r="CH462">
        <v>0</v>
      </c>
      <c r="CI462" s="18">
        <v>0</v>
      </c>
      <c r="CJ462">
        <v>0</v>
      </c>
      <c r="CK462">
        <v>0</v>
      </c>
      <c r="CL462">
        <v>1</v>
      </c>
      <c r="CM462">
        <v>1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 s="18">
        <v>0</v>
      </c>
      <c r="CZ462" s="43" t="s">
        <v>397</v>
      </c>
    </row>
    <row r="463" spans="1:104" x14ac:dyDescent="0.25">
      <c r="A463">
        <v>462</v>
      </c>
      <c r="B463">
        <v>29</v>
      </c>
      <c r="C463" s="25" t="s">
        <v>615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13"/>
        <v>4.4421375533010643</v>
      </c>
      <c r="H463" s="16">
        <f t="shared" si="314"/>
        <v>7.1695289994008071</v>
      </c>
      <c r="I463" s="11">
        <f>IFERROR(F463/SQRT(F463^2+W463), "X")</f>
        <v>0.10307220635875566</v>
      </c>
      <c r="J463" s="39">
        <f>IFERROR(SQRT((1-I463^2)/W463), "X")</f>
        <v>2.4209983354033311E-2</v>
      </c>
      <c r="K463" s="39">
        <f t="shared" si="315"/>
        <v>41.305274166303917</v>
      </c>
      <c r="L463" s="39">
        <f t="shared" si="316"/>
        <v>7.8862223004722357E-2</v>
      </c>
      <c r="M463" s="39">
        <f t="shared" si="317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11"/>
        <v>1688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1">
        <v>0</v>
      </c>
      <c r="AJ463" s="9">
        <v>0</v>
      </c>
      <c r="AK463" s="9">
        <v>0</v>
      </c>
      <c r="AL463" s="31">
        <v>1</v>
      </c>
      <c r="AM463" s="21">
        <v>1988</v>
      </c>
      <c r="AN463" s="23"/>
      <c r="AO463" s="39">
        <v>0.3407</v>
      </c>
      <c r="AP463" s="39">
        <v>7.7300000000000008E-2</v>
      </c>
      <c r="AQ463" s="39">
        <v>0.35670000000000002</v>
      </c>
      <c r="AR463" s="59">
        <v>0.2253</v>
      </c>
      <c r="AS463" s="39">
        <v>0.51586901563501386</v>
      </c>
      <c r="AT463" s="59">
        <v>0.48413098436498614</v>
      </c>
      <c r="AU463" s="57">
        <v>1</v>
      </c>
      <c r="AV463" s="18">
        <v>0</v>
      </c>
      <c r="AW463">
        <v>1</v>
      </c>
      <c r="AX463" s="54">
        <v>0</v>
      </c>
      <c r="AY463" s="53">
        <f t="shared" ref="AY463:AY464" si="318">1-AZ463</f>
        <v>0.36770000000000003</v>
      </c>
      <c r="AZ463" s="54">
        <v>0.63229999999999997</v>
      </c>
      <c r="BB463" s="18"/>
      <c r="BC463">
        <v>0</v>
      </c>
      <c r="BD463" s="18">
        <v>1</v>
      </c>
      <c r="BE463" s="18" t="s">
        <v>94</v>
      </c>
      <c r="BL463" s="18"/>
      <c r="BO463" s="18"/>
      <c r="BR463" s="25">
        <v>35.659999999999997</v>
      </c>
      <c r="BS463">
        <v>1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 s="18">
        <v>0</v>
      </c>
      <c r="CA463">
        <v>0</v>
      </c>
      <c r="CB463">
        <v>0</v>
      </c>
      <c r="CC463">
        <v>1</v>
      </c>
      <c r="CD463" s="18">
        <v>0</v>
      </c>
      <c r="CE463">
        <v>0</v>
      </c>
      <c r="CF463">
        <v>0</v>
      </c>
      <c r="CG463">
        <v>0</v>
      </c>
      <c r="CH463">
        <v>0</v>
      </c>
      <c r="CI463" s="18">
        <v>0</v>
      </c>
      <c r="CJ463">
        <v>0</v>
      </c>
      <c r="CK463">
        <v>0</v>
      </c>
      <c r="CL463">
        <v>1</v>
      </c>
      <c r="CM463">
        <v>1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 s="18">
        <v>0</v>
      </c>
      <c r="CZ463" s="43" t="s">
        <v>397</v>
      </c>
    </row>
    <row r="464" spans="1:104" x14ac:dyDescent="0.25">
      <c r="A464">
        <v>463</v>
      </c>
      <c r="B464">
        <v>29</v>
      </c>
      <c r="C464" s="25" t="s">
        <v>615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13"/>
        <v>3.5321851937623943</v>
      </c>
      <c r="H464" s="16">
        <f t="shared" si="314"/>
        <v>4.0333736334178694</v>
      </c>
      <c r="I464" s="11">
        <f>IFERROR(F464/SQRT(F464^2+W464), "X")</f>
        <v>0.34487155734135666</v>
      </c>
      <c r="J464" s="39">
        <f>IFERROR(SQRT((1-I464^2)/W464), "X")</f>
        <v>2.2846380770247605E-2</v>
      </c>
      <c r="K464" s="39">
        <f t="shared" si="315"/>
        <v>43.770609010521284</v>
      </c>
      <c r="L464" s="39">
        <f t="shared" si="316"/>
        <v>0.32202517657110907</v>
      </c>
      <c r="M464" s="39">
        <f t="shared" si="317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11"/>
        <v>1688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1">
        <v>0</v>
      </c>
      <c r="AJ464" s="9">
        <v>0</v>
      </c>
      <c r="AK464" s="9">
        <v>0</v>
      </c>
      <c r="AL464" s="31">
        <v>1</v>
      </c>
      <c r="AM464" s="21">
        <v>1988</v>
      </c>
      <c r="AN464" s="23"/>
      <c r="AO464" s="39">
        <v>0.3407</v>
      </c>
      <c r="AP464" s="39">
        <v>7.7300000000000008E-2</v>
      </c>
      <c r="AQ464" s="39">
        <v>0.35670000000000002</v>
      </c>
      <c r="AR464" s="59">
        <v>0.2253</v>
      </c>
      <c r="AS464" s="39">
        <v>0.51586901563501386</v>
      </c>
      <c r="AT464" s="59">
        <v>0.48413098436498614</v>
      </c>
      <c r="AU464" s="57">
        <v>1</v>
      </c>
      <c r="AV464" s="18">
        <v>0</v>
      </c>
      <c r="AW464">
        <v>1</v>
      </c>
      <c r="AX464" s="54">
        <v>0</v>
      </c>
      <c r="AY464" s="53">
        <f t="shared" si="318"/>
        <v>0.36770000000000003</v>
      </c>
      <c r="AZ464" s="54">
        <v>0.63229999999999997</v>
      </c>
      <c r="BB464" s="18"/>
      <c r="BC464">
        <v>0</v>
      </c>
      <c r="BD464" s="18">
        <v>1</v>
      </c>
      <c r="BE464" s="18" t="s">
        <v>94</v>
      </c>
      <c r="BL464" s="18"/>
      <c r="BO464" s="18"/>
      <c r="BR464" s="25">
        <v>35.659999999999997</v>
      </c>
      <c r="BS464">
        <v>1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 s="18">
        <v>0</v>
      </c>
      <c r="CA464">
        <v>0</v>
      </c>
      <c r="CB464">
        <v>0</v>
      </c>
      <c r="CC464">
        <v>1</v>
      </c>
      <c r="CD464" s="18">
        <v>0</v>
      </c>
      <c r="CE464">
        <v>0</v>
      </c>
      <c r="CF464">
        <v>0</v>
      </c>
      <c r="CG464">
        <v>0</v>
      </c>
      <c r="CH464">
        <v>0</v>
      </c>
      <c r="CI464" s="18">
        <v>0</v>
      </c>
      <c r="CJ464">
        <v>0</v>
      </c>
      <c r="CK464">
        <v>0</v>
      </c>
      <c r="CL464">
        <v>1</v>
      </c>
      <c r="CM464">
        <v>1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 s="18">
        <v>0</v>
      </c>
      <c r="CZ464" s="43" t="s">
        <v>397</v>
      </c>
    </row>
    <row r="465" spans="1:104" x14ac:dyDescent="0.25">
      <c r="A465">
        <v>464</v>
      </c>
      <c r="B465">
        <v>29</v>
      </c>
      <c r="C465" s="25" t="s">
        <v>615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13"/>
        <v>2.1331661296125546</v>
      </c>
      <c r="H465" s="16">
        <f t="shared" si="314"/>
        <v>3.6433722390727699</v>
      </c>
      <c r="I465" s="11">
        <f>IFERROR(F465/SQRT(F465^2+W465), "X")</f>
        <v>8.3435955787929145E-2</v>
      </c>
      <c r="J465" s="39">
        <f>IFERROR(SQRT((1-I465^2)/W465), "X")</f>
        <v>2.1813321774621999E-2</v>
      </c>
      <c r="K465" s="39">
        <f t="shared" si="315"/>
        <v>45.84354507452494</v>
      </c>
      <c r="L465" s="39">
        <f t="shared" si="316"/>
        <v>6.1622634013307143E-2</v>
      </c>
      <c r="M465" s="39">
        <f t="shared" si="317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19">U465-V465-1</f>
        <v>2087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1">
        <v>0</v>
      </c>
      <c r="AJ465" s="9">
        <v>0</v>
      </c>
      <c r="AK465" s="9">
        <v>0</v>
      </c>
      <c r="AL465" s="31">
        <v>1</v>
      </c>
      <c r="AM465" s="21">
        <v>1998</v>
      </c>
      <c r="AN465" s="23"/>
      <c r="AO465" s="39">
        <v>0.19259999999999999</v>
      </c>
      <c r="AP465" s="39">
        <v>0.11460000000000001</v>
      </c>
      <c r="AQ465" s="39">
        <v>0.44299999999999995</v>
      </c>
      <c r="AR465" s="59">
        <v>0.24989999999999998</v>
      </c>
      <c r="AS465" s="39">
        <v>0.46650659646909842</v>
      </c>
      <c r="AT465" s="59">
        <v>0.53349340353090169</v>
      </c>
      <c r="AU465" s="57">
        <v>1</v>
      </c>
      <c r="AV465" s="18">
        <v>0</v>
      </c>
      <c r="AW465">
        <v>1</v>
      </c>
      <c r="AX465" s="54">
        <v>0</v>
      </c>
      <c r="AY465" s="53">
        <f t="shared" ref="AY465:AY467" si="320">1-AZ465</f>
        <v>0.44810000000000005</v>
      </c>
      <c r="AZ465" s="54">
        <v>0.55189999999999995</v>
      </c>
      <c r="BB465" s="18"/>
      <c r="BC465">
        <v>0</v>
      </c>
      <c r="BD465" s="18">
        <v>1</v>
      </c>
      <c r="BE465" s="18" t="s">
        <v>94</v>
      </c>
      <c r="BL465" s="18"/>
      <c r="BO465" s="18"/>
      <c r="BR465" s="25">
        <v>36.31</v>
      </c>
      <c r="BS465">
        <v>1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 s="18">
        <v>0</v>
      </c>
      <c r="CA465">
        <v>0</v>
      </c>
      <c r="CB465">
        <v>0</v>
      </c>
      <c r="CC465">
        <v>1</v>
      </c>
      <c r="CD465" s="18">
        <v>0</v>
      </c>
      <c r="CE465">
        <v>0</v>
      </c>
      <c r="CF465">
        <v>0</v>
      </c>
      <c r="CG465">
        <v>0</v>
      </c>
      <c r="CH465">
        <v>0</v>
      </c>
      <c r="CI465" s="18">
        <v>0</v>
      </c>
      <c r="CJ465">
        <v>0</v>
      </c>
      <c r="CK465">
        <v>0</v>
      </c>
      <c r="CL465">
        <v>1</v>
      </c>
      <c r="CM465">
        <v>1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 s="18">
        <v>0</v>
      </c>
      <c r="CZ465" s="43" t="s">
        <v>397</v>
      </c>
    </row>
    <row r="466" spans="1:104" x14ac:dyDescent="0.25">
      <c r="A466">
        <v>465</v>
      </c>
      <c r="B466">
        <v>29</v>
      </c>
      <c r="C466" s="25" t="s">
        <v>615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13"/>
        <v>4.1047829933429973</v>
      </c>
      <c r="H466" s="16">
        <f t="shared" si="314"/>
        <v>6.1011538784428172</v>
      </c>
      <c r="I466" s="11">
        <f>IFERROR(F466/SQRT(F466^2+W466), "X")</f>
        <v>0.11121107110684131</v>
      </c>
      <c r="J466" s="39">
        <f>IFERROR(SQRT((1-I466^2)/W466), "X")</f>
        <v>2.1753862212515865E-2</v>
      </c>
      <c r="K466" s="39">
        <f t="shared" si="315"/>
        <v>45.968848668383131</v>
      </c>
      <c r="L466" s="39">
        <f t="shared" si="316"/>
        <v>8.9457208894325443E-2</v>
      </c>
      <c r="M466" s="39">
        <f t="shared" si="317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19"/>
        <v>2087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1">
        <v>0</v>
      </c>
      <c r="AJ466" s="9">
        <v>0</v>
      </c>
      <c r="AK466" s="9">
        <v>0</v>
      </c>
      <c r="AL466" s="31">
        <v>1</v>
      </c>
      <c r="AM466" s="21">
        <v>1998</v>
      </c>
      <c r="AN466" s="23"/>
      <c r="AO466" s="39">
        <v>0.19259999999999999</v>
      </c>
      <c r="AP466" s="39">
        <v>0.11460000000000001</v>
      </c>
      <c r="AQ466" s="39">
        <v>0.44299999999999995</v>
      </c>
      <c r="AR466" s="59">
        <v>0.24989999999999998</v>
      </c>
      <c r="AS466" s="39">
        <v>0.46650659646909842</v>
      </c>
      <c r="AT466" s="59">
        <v>0.53349340353090169</v>
      </c>
      <c r="AU466" s="57">
        <v>1</v>
      </c>
      <c r="AV466" s="18">
        <v>0</v>
      </c>
      <c r="AW466">
        <v>1</v>
      </c>
      <c r="AX466" s="54">
        <v>0</v>
      </c>
      <c r="AY466" s="53">
        <f t="shared" si="320"/>
        <v>0.44810000000000005</v>
      </c>
      <c r="AZ466" s="54">
        <v>0.55189999999999995</v>
      </c>
      <c r="BB466" s="18"/>
      <c r="BC466">
        <v>0</v>
      </c>
      <c r="BD466" s="18">
        <v>1</v>
      </c>
      <c r="BE466" s="18" t="s">
        <v>94</v>
      </c>
      <c r="BL466" s="18"/>
      <c r="BO466" s="18"/>
      <c r="BR466" s="25">
        <v>36.31</v>
      </c>
      <c r="BS466">
        <v>1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 s="18">
        <v>0</v>
      </c>
      <c r="CA466">
        <v>0</v>
      </c>
      <c r="CB466">
        <v>0</v>
      </c>
      <c r="CC466">
        <v>1</v>
      </c>
      <c r="CD466" s="18">
        <v>0</v>
      </c>
      <c r="CE466">
        <v>0</v>
      </c>
      <c r="CF466">
        <v>0</v>
      </c>
      <c r="CG466">
        <v>0</v>
      </c>
      <c r="CH466">
        <v>0</v>
      </c>
      <c r="CI466" s="18">
        <v>0</v>
      </c>
      <c r="CJ466">
        <v>0</v>
      </c>
      <c r="CK466">
        <v>0</v>
      </c>
      <c r="CL466">
        <v>1</v>
      </c>
      <c r="CM466">
        <v>1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 s="18">
        <v>0</v>
      </c>
      <c r="CZ466" s="43" t="s">
        <v>397</v>
      </c>
    </row>
    <row r="467" spans="1:104" x14ac:dyDescent="0.25">
      <c r="A467">
        <v>466</v>
      </c>
      <c r="B467">
        <v>29</v>
      </c>
      <c r="C467" s="25" t="s">
        <v>615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13"/>
        <v>2.4764843249679225</v>
      </c>
      <c r="H467" s="16">
        <f t="shared" si="314"/>
        <v>2.7978916084080185</v>
      </c>
      <c r="I467" s="11">
        <f>IFERROR(F467/SQRT(F467^2+W467), "X")</f>
        <v>0.33806514481568661</v>
      </c>
      <c r="J467" s="39">
        <f>IFERROR(SQRT((1-I467^2)/W467), "X")</f>
        <v>2.0600844762205903E-2</v>
      </c>
      <c r="K467" s="39">
        <f t="shared" si="315"/>
        <v>48.541698728519606</v>
      </c>
      <c r="L467" s="39">
        <f t="shared" si="316"/>
        <v>0.3174643000534807</v>
      </c>
      <c r="M467" s="39">
        <f t="shared" si="317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19"/>
        <v>2087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1">
        <v>0</v>
      </c>
      <c r="AJ467" s="9">
        <v>0</v>
      </c>
      <c r="AK467" s="9">
        <v>0</v>
      </c>
      <c r="AL467" s="31">
        <v>1</v>
      </c>
      <c r="AM467" s="21">
        <v>1998</v>
      </c>
      <c r="AN467" s="23"/>
      <c r="AO467" s="39">
        <v>0.19259999999999999</v>
      </c>
      <c r="AP467" s="39">
        <v>0.11460000000000001</v>
      </c>
      <c r="AQ467" s="39">
        <v>0.44299999999999995</v>
      </c>
      <c r="AR467" s="59">
        <v>0.24989999999999998</v>
      </c>
      <c r="AS467" s="39">
        <v>0.46650659646909842</v>
      </c>
      <c r="AT467" s="59">
        <v>0.53349340353090169</v>
      </c>
      <c r="AU467" s="57">
        <v>1</v>
      </c>
      <c r="AV467" s="18">
        <v>0</v>
      </c>
      <c r="AW467">
        <v>1</v>
      </c>
      <c r="AX467" s="54">
        <v>0</v>
      </c>
      <c r="AY467" s="53">
        <f t="shared" si="320"/>
        <v>0.44810000000000005</v>
      </c>
      <c r="AZ467" s="54">
        <v>0.55189999999999995</v>
      </c>
      <c r="BB467" s="18"/>
      <c r="BC467">
        <v>0</v>
      </c>
      <c r="BD467" s="18">
        <v>1</v>
      </c>
      <c r="BE467" s="18" t="s">
        <v>94</v>
      </c>
      <c r="BL467" s="18"/>
      <c r="BO467" s="18"/>
      <c r="BR467" s="25">
        <v>36.31</v>
      </c>
      <c r="BS467">
        <v>1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 s="18">
        <v>0</v>
      </c>
      <c r="CA467">
        <v>0</v>
      </c>
      <c r="CB467">
        <v>0</v>
      </c>
      <c r="CC467">
        <v>1</v>
      </c>
      <c r="CD467" s="18">
        <v>0</v>
      </c>
      <c r="CE467">
        <v>0</v>
      </c>
      <c r="CF467">
        <v>0</v>
      </c>
      <c r="CG467">
        <v>0</v>
      </c>
      <c r="CH467">
        <v>0</v>
      </c>
      <c r="CI467" s="18">
        <v>0</v>
      </c>
      <c r="CJ467">
        <v>0</v>
      </c>
      <c r="CK467">
        <v>0</v>
      </c>
      <c r="CL467">
        <v>1</v>
      </c>
      <c r="CM467">
        <v>1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 s="18">
        <v>0</v>
      </c>
      <c r="CZ467" s="43" t="s">
        <v>397</v>
      </c>
    </row>
    <row r="468" spans="1:104" x14ac:dyDescent="0.25">
      <c r="A468">
        <v>467</v>
      </c>
      <c r="B468">
        <v>29</v>
      </c>
      <c r="C468" s="25" t="s">
        <v>615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13"/>
        <v>0.56441034200667695</v>
      </c>
      <c r="H468" s="16">
        <f t="shared" si="314"/>
        <v>2.160329240094522</v>
      </c>
      <c r="I468" s="11">
        <f>IFERROR(F468/SQRT(F468^2+W468), "X")</f>
        <v>3.1376263115216206E-2</v>
      </c>
      <c r="J468" s="39">
        <f>IFERROR(SQRT((1-I468^2)/W468), "X")</f>
        <v>1.8377525538912347E-2</v>
      </c>
      <c r="K468" s="39">
        <f t="shared" si="315"/>
        <v>54.414289773811618</v>
      </c>
      <c r="L468" s="39">
        <f t="shared" si="316"/>
        <v>1.2998737576303859E-2</v>
      </c>
      <c r="M468" s="39">
        <f t="shared" si="317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19"/>
        <v>2958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1">
        <v>0</v>
      </c>
      <c r="AJ468" s="9">
        <v>0</v>
      </c>
      <c r="AK468" s="9">
        <v>0</v>
      </c>
      <c r="AL468" s="31">
        <v>1</v>
      </c>
      <c r="AM468" s="21">
        <v>2006</v>
      </c>
      <c r="AN468" s="23"/>
      <c r="AO468" s="39">
        <v>0.13970000000000002</v>
      </c>
      <c r="AP468" s="39">
        <v>9.8699999999999996E-2</v>
      </c>
      <c r="AQ468" s="39">
        <v>0.48859999999999998</v>
      </c>
      <c r="AR468" s="59">
        <v>0.27300000000000002</v>
      </c>
      <c r="AS468" s="39">
        <v>0.43550776972755101</v>
      </c>
      <c r="AT468" s="59">
        <v>0.56449223027244899</v>
      </c>
      <c r="AU468" s="57">
        <v>1</v>
      </c>
      <c r="AV468" s="18">
        <v>0</v>
      </c>
      <c r="AW468">
        <v>1</v>
      </c>
      <c r="AX468" s="54">
        <v>0</v>
      </c>
      <c r="AY468" s="53">
        <f t="shared" ref="AY468:AY470" si="321">1-AZ468</f>
        <v>0.56109999999999993</v>
      </c>
      <c r="AZ468" s="54">
        <v>0.43890000000000001</v>
      </c>
      <c r="BB468" s="18"/>
      <c r="BC468">
        <v>0</v>
      </c>
      <c r="BD468" s="18">
        <v>1</v>
      </c>
      <c r="BE468" s="18" t="s">
        <v>94</v>
      </c>
      <c r="BL468" s="18"/>
      <c r="BO468" s="18"/>
      <c r="BR468" s="25">
        <v>34.93</v>
      </c>
      <c r="BS468">
        <v>1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 s="18">
        <v>0</v>
      </c>
      <c r="CA468">
        <v>0</v>
      </c>
      <c r="CB468">
        <v>0</v>
      </c>
      <c r="CC468">
        <v>1</v>
      </c>
      <c r="CD468" s="18">
        <v>0</v>
      </c>
      <c r="CE468">
        <v>0</v>
      </c>
      <c r="CF468">
        <v>0</v>
      </c>
      <c r="CG468">
        <v>0</v>
      </c>
      <c r="CH468">
        <v>0</v>
      </c>
      <c r="CI468" s="18">
        <v>0</v>
      </c>
      <c r="CJ468">
        <v>0</v>
      </c>
      <c r="CK468">
        <v>0</v>
      </c>
      <c r="CL468">
        <v>1</v>
      </c>
      <c r="CM468">
        <v>1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 s="18">
        <v>0</v>
      </c>
      <c r="CZ468" s="43" t="s">
        <v>397</v>
      </c>
    </row>
    <row r="469" spans="1:104" x14ac:dyDescent="0.25">
      <c r="A469">
        <v>468</v>
      </c>
      <c r="B469">
        <v>29</v>
      </c>
      <c r="C469" s="25" t="s">
        <v>615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13"/>
        <v>3.064801451172861</v>
      </c>
      <c r="H469" s="16">
        <f t="shared" si="314"/>
        <v>6.1417167420736769</v>
      </c>
      <c r="I469" s="11">
        <f>IFERROR(F469/SQRT(F469^2+W469), "X")</f>
        <v>5.493189176422196E-2</v>
      </c>
      <c r="J469" s="39">
        <f>IFERROR(SQRT((1-I469^2)/W469), "X")</f>
        <v>1.8358816458042604E-2</v>
      </c>
      <c r="K469" s="39">
        <f t="shared" si="315"/>
        <v>54.469742223601862</v>
      </c>
      <c r="L469" s="39">
        <f t="shared" si="316"/>
        <v>3.6573075306179356E-2</v>
      </c>
      <c r="M469" s="39">
        <f t="shared" si="317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19"/>
        <v>2958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1">
        <v>0</v>
      </c>
      <c r="AJ469" s="9">
        <v>0</v>
      </c>
      <c r="AK469" s="9">
        <v>0</v>
      </c>
      <c r="AL469" s="31">
        <v>1</v>
      </c>
      <c r="AM469" s="21">
        <v>2006</v>
      </c>
      <c r="AN469" s="23"/>
      <c r="AO469" s="39">
        <v>0.13970000000000002</v>
      </c>
      <c r="AP469" s="39">
        <v>9.8699999999999996E-2</v>
      </c>
      <c r="AQ469" s="39">
        <v>0.48859999999999998</v>
      </c>
      <c r="AR469" s="59">
        <v>0.27300000000000002</v>
      </c>
      <c r="AS469" s="39">
        <v>0.43550776972755101</v>
      </c>
      <c r="AT469" s="59">
        <v>0.56449223027244899</v>
      </c>
      <c r="AU469" s="57">
        <v>1</v>
      </c>
      <c r="AV469" s="18">
        <v>0</v>
      </c>
      <c r="AW469">
        <v>1</v>
      </c>
      <c r="AX469" s="54">
        <v>0</v>
      </c>
      <c r="AY469" s="53">
        <f t="shared" si="321"/>
        <v>0.56109999999999993</v>
      </c>
      <c r="AZ469" s="54">
        <v>0.43890000000000001</v>
      </c>
      <c r="BB469" s="18"/>
      <c r="BC469">
        <v>0</v>
      </c>
      <c r="BD469" s="18">
        <v>1</v>
      </c>
      <c r="BE469" s="18" t="s">
        <v>94</v>
      </c>
      <c r="BL469" s="18"/>
      <c r="BO469" s="18"/>
      <c r="BR469" s="25">
        <v>34.93</v>
      </c>
      <c r="BS469">
        <v>1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 s="18">
        <v>0</v>
      </c>
      <c r="CA469">
        <v>0</v>
      </c>
      <c r="CB469">
        <v>0</v>
      </c>
      <c r="CC469">
        <v>1</v>
      </c>
      <c r="CD469" s="18">
        <v>0</v>
      </c>
      <c r="CE469">
        <v>0</v>
      </c>
      <c r="CF469">
        <v>0</v>
      </c>
      <c r="CG469">
        <v>0</v>
      </c>
      <c r="CH469">
        <v>0</v>
      </c>
      <c r="CI469" s="18">
        <v>0</v>
      </c>
      <c r="CJ469">
        <v>0</v>
      </c>
      <c r="CK469">
        <v>0</v>
      </c>
      <c r="CL469">
        <v>1</v>
      </c>
      <c r="CM469">
        <v>1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 s="18">
        <v>0</v>
      </c>
      <c r="CZ469" s="43" t="s">
        <v>397</v>
      </c>
    </row>
    <row r="470" spans="1:104" x14ac:dyDescent="0.25">
      <c r="A470">
        <v>469</v>
      </c>
      <c r="B470">
        <v>29</v>
      </c>
      <c r="C470" s="25" t="s">
        <v>615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13"/>
        <v>5.7478025045359642</v>
      </c>
      <c r="H470" s="16">
        <f t="shared" si="314"/>
        <v>6.4032536673339253</v>
      </c>
      <c r="I470" s="11">
        <f>IFERROR(F470/SQRT(F470^2+W470), "X")</f>
        <v>0.32263134511512193</v>
      </c>
      <c r="J470" s="39">
        <f>IFERROR(SQRT((1-I470^2)/W470), "X")</f>
        <v>1.7403350566375875E-2</v>
      </c>
      <c r="K470" s="39">
        <f t="shared" si="315"/>
        <v>57.460199757858639</v>
      </c>
      <c r="L470" s="39">
        <f t="shared" si="316"/>
        <v>0.30522799454874605</v>
      </c>
      <c r="M470" s="39">
        <f t="shared" si="317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19"/>
        <v>2958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1">
        <v>0</v>
      </c>
      <c r="AJ470" s="9">
        <v>0</v>
      </c>
      <c r="AK470" s="9">
        <v>0</v>
      </c>
      <c r="AL470" s="31">
        <v>1</v>
      </c>
      <c r="AM470" s="21">
        <v>2006</v>
      </c>
      <c r="AN470" s="23"/>
      <c r="AO470" s="39">
        <v>0.13970000000000002</v>
      </c>
      <c r="AP470" s="39">
        <v>9.8699999999999996E-2</v>
      </c>
      <c r="AQ470" s="39">
        <v>0.48859999999999998</v>
      </c>
      <c r="AR470" s="59">
        <v>0.27300000000000002</v>
      </c>
      <c r="AS470" s="39">
        <v>0.43550776972755101</v>
      </c>
      <c r="AT470" s="59">
        <v>0.56449223027244899</v>
      </c>
      <c r="AU470" s="57">
        <v>1</v>
      </c>
      <c r="AV470" s="18">
        <v>0</v>
      </c>
      <c r="AW470">
        <v>1</v>
      </c>
      <c r="AX470" s="54">
        <v>0</v>
      </c>
      <c r="AY470" s="53">
        <f t="shared" si="321"/>
        <v>0.56109999999999993</v>
      </c>
      <c r="AZ470" s="54">
        <v>0.43890000000000001</v>
      </c>
      <c r="BB470" s="18"/>
      <c r="BC470">
        <v>0</v>
      </c>
      <c r="BD470" s="18">
        <v>1</v>
      </c>
      <c r="BE470" s="18" t="s">
        <v>94</v>
      </c>
      <c r="BL470" s="18"/>
      <c r="BO470" s="18"/>
      <c r="BR470" s="25">
        <v>34.93</v>
      </c>
      <c r="BS470">
        <v>1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 s="18">
        <v>0</v>
      </c>
      <c r="CA470">
        <v>0</v>
      </c>
      <c r="CB470">
        <v>0</v>
      </c>
      <c r="CC470">
        <v>1</v>
      </c>
      <c r="CD470" s="18">
        <v>0</v>
      </c>
      <c r="CE470">
        <v>0</v>
      </c>
      <c r="CF470">
        <v>0</v>
      </c>
      <c r="CG470">
        <v>0</v>
      </c>
      <c r="CH470">
        <v>0</v>
      </c>
      <c r="CI470" s="18">
        <v>0</v>
      </c>
      <c r="CJ470">
        <v>0</v>
      </c>
      <c r="CK470">
        <v>0</v>
      </c>
      <c r="CL470">
        <v>1</v>
      </c>
      <c r="CM470">
        <v>1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 s="18">
        <v>0</v>
      </c>
      <c r="CZ470" s="43" t="s">
        <v>397</v>
      </c>
    </row>
    <row r="471" spans="1:104" x14ac:dyDescent="0.25">
      <c r="A471">
        <v>470</v>
      </c>
      <c r="B471">
        <v>29</v>
      </c>
      <c r="C471" s="25" t="s">
        <v>615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13"/>
        <v>0.88297678300967997</v>
      </c>
      <c r="H471" s="16">
        <f t="shared" si="314"/>
        <v>3.2247847727310055</v>
      </c>
      <c r="I471" s="11">
        <f>IFERROR(F471/SQRT(F471^2+W471), "X")</f>
        <v>4.4524323599036228E-2</v>
      </c>
      <c r="J471" s="39">
        <f>IFERROR(SQRT((1-I471^2)/W471), "X")</f>
        <v>2.5383025603188881E-2</v>
      </c>
      <c r="K471" s="39">
        <f t="shared" si="315"/>
        <v>39.396406702373952</v>
      </c>
      <c r="L471" s="39">
        <f t="shared" si="316"/>
        <v>1.9141297995847347E-2</v>
      </c>
      <c r="M471" s="39">
        <f t="shared" si="317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19"/>
        <v>1549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1">
        <v>0</v>
      </c>
      <c r="AJ471" s="9">
        <v>0</v>
      </c>
      <c r="AK471" s="9">
        <v>0</v>
      </c>
      <c r="AL471" s="31">
        <v>1</v>
      </c>
      <c r="AM471" s="21">
        <v>1987</v>
      </c>
      <c r="AN471" s="23"/>
      <c r="AO471" s="39">
        <v>0.1018</v>
      </c>
      <c r="AP471" s="39">
        <v>0.53220000000000001</v>
      </c>
      <c r="AQ471" s="39">
        <v>0.2636</v>
      </c>
      <c r="AR471" s="59">
        <v>0.1024</v>
      </c>
      <c r="AS471" s="39">
        <v>0.48948427725124305</v>
      </c>
      <c r="AT471" s="59">
        <v>0.51051572274875689</v>
      </c>
      <c r="AU471" s="57">
        <v>1</v>
      </c>
      <c r="AV471" s="18">
        <v>0</v>
      </c>
      <c r="AW471">
        <v>1</v>
      </c>
      <c r="AX471" s="54">
        <v>0</v>
      </c>
      <c r="AY471" s="53">
        <f t="shared" ref="AY471:AY473" si="322">1-AZ471</f>
        <v>0.77629999999999999</v>
      </c>
      <c r="AZ471" s="54">
        <v>0.22370000000000001</v>
      </c>
      <c r="BB471" s="18"/>
      <c r="BC471">
        <v>0</v>
      </c>
      <c r="BD471" s="18">
        <v>1</v>
      </c>
      <c r="BE471" s="18" t="s">
        <v>285</v>
      </c>
      <c r="BL471" s="18"/>
      <c r="BO471" s="18"/>
      <c r="BR471" s="25">
        <v>33.72</v>
      </c>
      <c r="BS471">
        <v>1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 s="18">
        <v>0</v>
      </c>
      <c r="CA471">
        <v>0</v>
      </c>
      <c r="CB471">
        <v>0</v>
      </c>
      <c r="CC471">
        <v>1</v>
      </c>
      <c r="CD471" s="18">
        <v>0</v>
      </c>
      <c r="CE471">
        <v>0</v>
      </c>
      <c r="CF471">
        <v>0</v>
      </c>
      <c r="CG471">
        <v>0</v>
      </c>
      <c r="CH471">
        <v>0</v>
      </c>
      <c r="CI471" s="18">
        <v>0</v>
      </c>
      <c r="CJ471">
        <v>0</v>
      </c>
      <c r="CK471">
        <v>0</v>
      </c>
      <c r="CL471">
        <v>1</v>
      </c>
      <c r="CM471">
        <v>1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 s="18">
        <v>0</v>
      </c>
      <c r="CZ471" s="43" t="s">
        <v>397</v>
      </c>
    </row>
    <row r="472" spans="1:104" x14ac:dyDescent="0.25">
      <c r="A472">
        <v>471</v>
      </c>
      <c r="B472">
        <v>29</v>
      </c>
      <c r="C472" s="25" t="s">
        <v>615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13"/>
        <v>6.9192554648999192</v>
      </c>
      <c r="H472" s="16">
        <f t="shared" si="314"/>
        <v>8.8105186253058978</v>
      </c>
      <c r="I472" s="11">
        <f>IFERROR(F472/SQRT(F472^2+W472), "X")</f>
        <v>0.2067559194316444</v>
      </c>
      <c r="J472" s="39">
        <f>IFERROR(SQRT((1-I472^2)/W472), "X")</f>
        <v>2.4859216119347275E-2</v>
      </c>
      <c r="K472" s="39">
        <f t="shared" si="315"/>
        <v>40.226529879263822</v>
      </c>
      <c r="L472" s="39">
        <f t="shared" si="316"/>
        <v>0.18189670331229713</v>
      </c>
      <c r="M472" s="39">
        <f t="shared" si="317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19"/>
        <v>1549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1">
        <v>0</v>
      </c>
      <c r="AJ472" s="9">
        <v>0</v>
      </c>
      <c r="AK472" s="9">
        <v>0</v>
      </c>
      <c r="AL472" s="31">
        <v>1</v>
      </c>
      <c r="AM472" s="21">
        <v>1987</v>
      </c>
      <c r="AN472" s="23"/>
      <c r="AO472" s="39">
        <v>0.1018</v>
      </c>
      <c r="AP472" s="39">
        <v>0.53220000000000001</v>
      </c>
      <c r="AQ472" s="39">
        <v>0.2636</v>
      </c>
      <c r="AR472" s="59">
        <v>0.1024</v>
      </c>
      <c r="AS472" s="39">
        <v>0.48948427725124305</v>
      </c>
      <c r="AT472" s="59">
        <v>0.51051572274875689</v>
      </c>
      <c r="AU472" s="57">
        <v>1</v>
      </c>
      <c r="AV472" s="18">
        <v>0</v>
      </c>
      <c r="AW472">
        <v>1</v>
      </c>
      <c r="AX472" s="54">
        <v>0</v>
      </c>
      <c r="AY472" s="53">
        <f t="shared" si="322"/>
        <v>0.77629999999999999</v>
      </c>
      <c r="AZ472" s="54">
        <v>0.22370000000000001</v>
      </c>
      <c r="BB472" s="18"/>
      <c r="BC472">
        <v>0</v>
      </c>
      <c r="BD472" s="18">
        <v>1</v>
      </c>
      <c r="BE472" s="18" t="s">
        <v>285</v>
      </c>
      <c r="BL472" s="18"/>
      <c r="BO472" s="18"/>
      <c r="BR472" s="25">
        <v>33.72</v>
      </c>
      <c r="BS472">
        <v>1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 s="18">
        <v>0</v>
      </c>
      <c r="CA472">
        <v>0</v>
      </c>
      <c r="CB472">
        <v>0</v>
      </c>
      <c r="CC472">
        <v>1</v>
      </c>
      <c r="CD472" s="18">
        <v>0</v>
      </c>
      <c r="CE472">
        <v>0</v>
      </c>
      <c r="CF472">
        <v>0</v>
      </c>
      <c r="CG472">
        <v>0</v>
      </c>
      <c r="CH472">
        <v>0</v>
      </c>
      <c r="CI472" s="18">
        <v>0</v>
      </c>
      <c r="CJ472">
        <v>0</v>
      </c>
      <c r="CK472">
        <v>0</v>
      </c>
      <c r="CL472">
        <v>1</v>
      </c>
      <c r="CM472">
        <v>1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 s="18">
        <v>0</v>
      </c>
      <c r="CZ472" s="43" t="s">
        <v>397</v>
      </c>
    </row>
    <row r="473" spans="1:104" x14ac:dyDescent="0.25">
      <c r="A473">
        <v>472</v>
      </c>
      <c r="B473">
        <v>29</v>
      </c>
      <c r="C473" s="25" t="s">
        <v>615</v>
      </c>
      <c r="D473" s="12">
        <v>9.745977902720405</v>
      </c>
      <c r="E473" s="14">
        <v>1.0097873494184408</v>
      </c>
      <c r="F473" s="7">
        <v>9.6515151515151505</v>
      </c>
      <c r="G473" s="7">
        <f t="shared" si="313"/>
        <v>8.7361905533019648</v>
      </c>
      <c r="H473" s="16">
        <f t="shared" si="314"/>
        <v>10.755765252138845</v>
      </c>
      <c r="I473" s="11">
        <f>IFERROR(F473/SQRT(F473^2+W473), "X")</f>
        <v>0.23817098554182045</v>
      </c>
      <c r="J473" s="39">
        <f>IFERROR(SQRT((1-I473^2)/W473), "X")</f>
        <v>2.467705658675063E-2</v>
      </c>
      <c r="K473" s="39">
        <f t="shared" si="315"/>
        <v>40.523471528484905</v>
      </c>
      <c r="L473" s="39">
        <f t="shared" si="316"/>
        <v>0.21349392895506983</v>
      </c>
      <c r="M473" s="39">
        <f t="shared" si="317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19"/>
        <v>1549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1">
        <v>0</v>
      </c>
      <c r="AJ473" s="9">
        <v>0</v>
      </c>
      <c r="AK473" s="9">
        <v>0</v>
      </c>
      <c r="AL473" s="31">
        <v>1</v>
      </c>
      <c r="AM473" s="21">
        <v>1987</v>
      </c>
      <c r="AN473" s="23"/>
      <c r="AO473" s="39">
        <v>0.1018</v>
      </c>
      <c r="AP473" s="39">
        <v>0.53220000000000001</v>
      </c>
      <c r="AQ473" s="39">
        <v>0.2636</v>
      </c>
      <c r="AR473" s="59">
        <v>0.1024</v>
      </c>
      <c r="AS473" s="39">
        <v>0.48948427725124305</v>
      </c>
      <c r="AT473" s="59">
        <v>0.51051572274875689</v>
      </c>
      <c r="AU473" s="57">
        <v>1</v>
      </c>
      <c r="AV473" s="18">
        <v>0</v>
      </c>
      <c r="AW473">
        <v>1</v>
      </c>
      <c r="AX473" s="54">
        <v>0</v>
      </c>
      <c r="AY473" s="53">
        <f t="shared" si="322"/>
        <v>0.77629999999999999</v>
      </c>
      <c r="AZ473" s="54">
        <v>0.22370000000000001</v>
      </c>
      <c r="BB473" s="18"/>
      <c r="BC473">
        <v>0</v>
      </c>
      <c r="BD473" s="18">
        <v>1</v>
      </c>
      <c r="BE473" s="18" t="s">
        <v>285</v>
      </c>
      <c r="BL473" s="18"/>
      <c r="BO473" s="18"/>
      <c r="BR473" s="25">
        <v>33.72</v>
      </c>
      <c r="BS473">
        <v>1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 s="18">
        <v>0</v>
      </c>
      <c r="CA473">
        <v>0</v>
      </c>
      <c r="CB473">
        <v>0</v>
      </c>
      <c r="CC473">
        <v>1</v>
      </c>
      <c r="CD473" s="18">
        <v>0</v>
      </c>
      <c r="CE473">
        <v>0</v>
      </c>
      <c r="CF473">
        <v>0</v>
      </c>
      <c r="CG473">
        <v>0</v>
      </c>
      <c r="CH473">
        <v>0</v>
      </c>
      <c r="CI473" s="18">
        <v>0</v>
      </c>
      <c r="CJ473">
        <v>0</v>
      </c>
      <c r="CK473">
        <v>0</v>
      </c>
      <c r="CL473">
        <v>1</v>
      </c>
      <c r="CM473">
        <v>1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 s="18">
        <v>0</v>
      </c>
      <c r="CZ473" s="43" t="s">
        <v>397</v>
      </c>
    </row>
    <row r="474" spans="1:104" x14ac:dyDescent="0.25">
      <c r="A474">
        <v>473</v>
      </c>
      <c r="B474">
        <v>29</v>
      </c>
      <c r="C474" s="25" t="s">
        <v>615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13"/>
        <v>3.5563204725313646</v>
      </c>
      <c r="H474" s="16">
        <f t="shared" si="314"/>
        <v>5.6718752151654073</v>
      </c>
      <c r="I474" s="11">
        <f>IFERROR(F474/SQRT(F474^2+W474), "X")</f>
        <v>9.4205733875260531E-2</v>
      </c>
      <c r="J474" s="39">
        <f>IFERROR(SQRT((1-I474^2)/W474), "X")</f>
        <v>2.1596571402233637E-2</v>
      </c>
      <c r="K474" s="39">
        <f t="shared" si="315"/>
        <v>46.303646137857534</v>
      </c>
      <c r="L474" s="39">
        <f t="shared" si="316"/>
        <v>7.26091624730269E-2</v>
      </c>
      <c r="M474" s="39">
        <f t="shared" si="317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19"/>
        <v>2125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1">
        <v>0</v>
      </c>
      <c r="AJ474" s="9">
        <v>0</v>
      </c>
      <c r="AK474" s="9">
        <v>0</v>
      </c>
      <c r="AL474" s="31">
        <v>1</v>
      </c>
      <c r="AM474" s="21">
        <v>2001</v>
      </c>
      <c r="AN474" s="23"/>
      <c r="AO474" s="39">
        <v>4.2699999999999995E-2</v>
      </c>
      <c r="AP474" s="39">
        <v>0.50719999999999998</v>
      </c>
      <c r="AQ474" s="39">
        <v>0.33500000000000002</v>
      </c>
      <c r="AR474" s="59">
        <v>0.1152</v>
      </c>
      <c r="AS474" s="39">
        <v>0.43074865236748022</v>
      </c>
      <c r="AT474" s="59">
        <v>0.56925134763251983</v>
      </c>
      <c r="AU474" s="57">
        <v>1</v>
      </c>
      <c r="AV474" s="18">
        <v>0</v>
      </c>
      <c r="AW474">
        <v>1</v>
      </c>
      <c r="AX474" s="54">
        <v>0</v>
      </c>
      <c r="AY474" s="53">
        <f t="shared" ref="AY474:AY476" si="323">1-AZ474</f>
        <v>0.80569999999999997</v>
      </c>
      <c r="AZ474" s="54">
        <v>0.1943</v>
      </c>
      <c r="BB474" s="18"/>
      <c r="BC474">
        <v>0</v>
      </c>
      <c r="BD474" s="18">
        <v>1</v>
      </c>
      <c r="BE474" s="18" t="s">
        <v>285</v>
      </c>
      <c r="BL474" s="18"/>
      <c r="BO474" s="18"/>
      <c r="BR474" s="25">
        <v>34.79</v>
      </c>
      <c r="BS474">
        <v>1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 s="18">
        <v>0</v>
      </c>
      <c r="CA474">
        <v>0</v>
      </c>
      <c r="CB474">
        <v>0</v>
      </c>
      <c r="CC474">
        <v>1</v>
      </c>
      <c r="CD474" s="18">
        <v>0</v>
      </c>
      <c r="CE474">
        <v>0</v>
      </c>
      <c r="CF474">
        <v>0</v>
      </c>
      <c r="CG474">
        <v>0</v>
      </c>
      <c r="CH474">
        <v>0</v>
      </c>
      <c r="CI474" s="18">
        <v>0</v>
      </c>
      <c r="CJ474">
        <v>0</v>
      </c>
      <c r="CK474">
        <v>0</v>
      </c>
      <c r="CL474">
        <v>1</v>
      </c>
      <c r="CM474">
        <v>1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 s="18">
        <v>0</v>
      </c>
      <c r="CZ474" s="43" t="s">
        <v>397</v>
      </c>
    </row>
    <row r="475" spans="1:104" x14ac:dyDescent="0.25">
      <c r="A475">
        <v>474</v>
      </c>
      <c r="B475">
        <v>29</v>
      </c>
      <c r="C475" s="25" t="s">
        <v>615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13"/>
        <v>5.8812405354916715</v>
      </c>
      <c r="H475" s="16">
        <f t="shared" si="314"/>
        <v>7.0666068449706136</v>
      </c>
      <c r="I475" s="11">
        <f>IFERROR(F475/SQRT(F475^2+W475), "X")</f>
        <v>0.23057022351054179</v>
      </c>
      <c r="J475" s="39">
        <f>IFERROR(SQRT((1-I475^2)/W475), "X")</f>
        <v>2.1108541588993265E-2</v>
      </c>
      <c r="K475" s="39">
        <f t="shared" si="315"/>
        <v>47.374187164187369</v>
      </c>
      <c r="L475" s="39">
        <f t="shared" si="316"/>
        <v>0.20946168192154851</v>
      </c>
      <c r="M475" s="39">
        <f t="shared" si="317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19"/>
        <v>2125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1">
        <v>0</v>
      </c>
      <c r="AJ475" s="9">
        <v>0</v>
      </c>
      <c r="AK475" s="9">
        <v>0</v>
      </c>
      <c r="AL475" s="31">
        <v>1</v>
      </c>
      <c r="AM475" s="21">
        <v>2001</v>
      </c>
      <c r="AN475" s="23"/>
      <c r="AO475" s="39">
        <v>4.2699999999999995E-2</v>
      </c>
      <c r="AP475" s="39">
        <v>0.50719999999999998</v>
      </c>
      <c r="AQ475" s="39">
        <v>0.33500000000000002</v>
      </c>
      <c r="AR475" s="59">
        <v>0.1152</v>
      </c>
      <c r="AS475" s="39">
        <v>0.43074865236748022</v>
      </c>
      <c r="AT475" s="59">
        <v>0.56925134763251983</v>
      </c>
      <c r="AU475" s="57">
        <v>1</v>
      </c>
      <c r="AV475" s="18">
        <v>0</v>
      </c>
      <c r="AW475">
        <v>1</v>
      </c>
      <c r="AX475" s="54">
        <v>0</v>
      </c>
      <c r="AY475" s="53">
        <f t="shared" si="323"/>
        <v>0.80569999999999997</v>
      </c>
      <c r="AZ475" s="54">
        <v>0.1943</v>
      </c>
      <c r="BB475" s="18"/>
      <c r="BC475">
        <v>0</v>
      </c>
      <c r="BD475" s="18">
        <v>1</v>
      </c>
      <c r="BE475" s="18" t="s">
        <v>285</v>
      </c>
      <c r="BL475" s="18"/>
      <c r="BO475" s="18"/>
      <c r="BR475" s="25">
        <v>34.79</v>
      </c>
      <c r="BS475">
        <v>1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 s="18">
        <v>0</v>
      </c>
      <c r="CA475">
        <v>0</v>
      </c>
      <c r="CB475">
        <v>0</v>
      </c>
      <c r="CC475">
        <v>1</v>
      </c>
      <c r="CD475" s="18">
        <v>0</v>
      </c>
      <c r="CE475">
        <v>0</v>
      </c>
      <c r="CF475">
        <v>0</v>
      </c>
      <c r="CG475">
        <v>0</v>
      </c>
      <c r="CH475">
        <v>0</v>
      </c>
      <c r="CI475" s="18">
        <v>0</v>
      </c>
      <c r="CJ475">
        <v>0</v>
      </c>
      <c r="CK475">
        <v>0</v>
      </c>
      <c r="CL475">
        <v>1</v>
      </c>
      <c r="CM475">
        <v>1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 s="18">
        <v>0</v>
      </c>
      <c r="CZ475" s="43" t="s">
        <v>397</v>
      </c>
    </row>
    <row r="476" spans="1:104" x14ac:dyDescent="0.25">
      <c r="A476">
        <v>475</v>
      </c>
      <c r="B476">
        <v>29</v>
      </c>
      <c r="C476" s="25" t="s">
        <v>615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13"/>
        <v>7.5665734186020002</v>
      </c>
      <c r="H476" s="16">
        <f t="shared" si="314"/>
        <v>9.4144692396111846</v>
      </c>
      <c r="I476" s="11">
        <f>IFERROR(F476/SQRT(F476^2+W476), "X")</f>
        <v>0.19549933117032514</v>
      </c>
      <c r="J476" s="39">
        <f>IFERROR(SQRT((1-I476^2)/W476), "X")</f>
        <v>2.127445318588864E-2</v>
      </c>
      <c r="K476" s="39">
        <f t="shared" si="315"/>
        <v>47.004733389025517</v>
      </c>
      <c r="L476" s="39">
        <f t="shared" si="316"/>
        <v>0.1742248779844365</v>
      </c>
      <c r="M476" s="39">
        <f t="shared" si="317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19"/>
        <v>2125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1">
        <v>0</v>
      </c>
      <c r="AJ476" s="9">
        <v>0</v>
      </c>
      <c r="AK476" s="9">
        <v>0</v>
      </c>
      <c r="AL476" s="31">
        <v>1</v>
      </c>
      <c r="AM476" s="21">
        <v>2001</v>
      </c>
      <c r="AN476" s="23"/>
      <c r="AO476" s="39">
        <v>4.2699999999999995E-2</v>
      </c>
      <c r="AP476" s="39">
        <v>0.50719999999999998</v>
      </c>
      <c r="AQ476" s="39">
        <v>0.33500000000000002</v>
      </c>
      <c r="AR476" s="59">
        <v>0.1152</v>
      </c>
      <c r="AS476" s="39">
        <v>0.43074865236748022</v>
      </c>
      <c r="AT476" s="59">
        <v>0.56925134763251983</v>
      </c>
      <c r="AU476" s="57">
        <v>1</v>
      </c>
      <c r="AV476" s="18">
        <v>0</v>
      </c>
      <c r="AW476">
        <v>1</v>
      </c>
      <c r="AX476" s="54">
        <v>0</v>
      </c>
      <c r="AY476" s="53">
        <f t="shared" si="323"/>
        <v>0.80569999999999997</v>
      </c>
      <c r="AZ476" s="54">
        <v>0.1943</v>
      </c>
      <c r="BB476" s="18"/>
      <c r="BC476">
        <v>0</v>
      </c>
      <c r="BD476" s="18">
        <v>1</v>
      </c>
      <c r="BE476" s="18" t="s">
        <v>285</v>
      </c>
      <c r="BL476" s="18"/>
      <c r="BO476" s="18"/>
      <c r="BR476" s="25">
        <v>34.79</v>
      </c>
      <c r="BS476">
        <v>1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 s="18">
        <v>0</v>
      </c>
      <c r="CA476">
        <v>0</v>
      </c>
      <c r="CB476">
        <v>0</v>
      </c>
      <c r="CC476">
        <v>1</v>
      </c>
      <c r="CD476" s="18">
        <v>0</v>
      </c>
      <c r="CE476">
        <v>0</v>
      </c>
      <c r="CF476">
        <v>0</v>
      </c>
      <c r="CG476">
        <v>0</v>
      </c>
      <c r="CH476">
        <v>0</v>
      </c>
      <c r="CI476" s="18">
        <v>0</v>
      </c>
      <c r="CJ476">
        <v>0</v>
      </c>
      <c r="CK476">
        <v>0</v>
      </c>
      <c r="CL476">
        <v>1</v>
      </c>
      <c r="CM476">
        <v>1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 s="18">
        <v>0</v>
      </c>
      <c r="CZ476" s="43" t="s">
        <v>397</v>
      </c>
    </row>
    <row r="477" spans="1:104" x14ac:dyDescent="0.25">
      <c r="A477">
        <v>476</v>
      </c>
      <c r="B477">
        <v>29</v>
      </c>
      <c r="C477" s="25" t="s">
        <v>615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13"/>
        <v>2.4317391856150845</v>
      </c>
      <c r="H477" s="16">
        <f t="shared" si="314"/>
        <v>3.4873779018510902</v>
      </c>
      <c r="I477" s="11">
        <f>IFERROR(F477/SQRT(F477^2+W477), "X")</f>
        <v>6.5039308263637657E-2</v>
      </c>
      <c r="J477" s="39">
        <f>IFERROR(SQRT((1-I477^2)/W477), "X")</f>
        <v>1.1599367078865316E-2</v>
      </c>
      <c r="K477" s="39">
        <f t="shared" si="315"/>
        <v>86.211600443446173</v>
      </c>
      <c r="L477" s="39">
        <f t="shared" si="316"/>
        <v>5.3439941184772341E-2</v>
      </c>
      <c r="M477" s="39">
        <f t="shared" si="317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19"/>
        <v>7401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1">
        <v>0</v>
      </c>
      <c r="AJ477" s="9">
        <v>0</v>
      </c>
      <c r="AK477" s="9">
        <v>0</v>
      </c>
      <c r="AL477" s="31">
        <v>1</v>
      </c>
      <c r="AM477" s="21">
        <v>2006</v>
      </c>
      <c r="AN477" s="23"/>
      <c r="AO477" s="39">
        <v>3.5000000000000003E-2</v>
      </c>
      <c r="AP477" s="39">
        <v>0.44450000000000001</v>
      </c>
      <c r="AQ477" s="39">
        <v>0.37890000000000001</v>
      </c>
      <c r="AR477" s="59">
        <v>0.14150000000000001</v>
      </c>
      <c r="AS477" s="39">
        <v>0.4185962674287485</v>
      </c>
      <c r="AT477" s="59">
        <v>0.58140373257125155</v>
      </c>
      <c r="AU477" s="57">
        <v>1</v>
      </c>
      <c r="AV477" s="18">
        <v>0</v>
      </c>
      <c r="AW477">
        <v>1</v>
      </c>
      <c r="AX477" s="54">
        <v>0</v>
      </c>
      <c r="AY477" s="53">
        <f t="shared" ref="AY477:AY481" si="324">1-AZ477</f>
        <v>0.72070000000000001</v>
      </c>
      <c r="AZ477" s="54">
        <v>0.27929999999999999</v>
      </c>
      <c r="BB477" s="18"/>
      <c r="BC477">
        <v>0</v>
      </c>
      <c r="BD477" s="18">
        <v>1</v>
      </c>
      <c r="BE477" s="18" t="s">
        <v>285</v>
      </c>
      <c r="BL477" s="18"/>
      <c r="BO477" s="18"/>
      <c r="BR477" s="25">
        <v>35.299999999999997</v>
      </c>
      <c r="BS477">
        <v>1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 s="18">
        <v>0</v>
      </c>
      <c r="CA477">
        <v>0</v>
      </c>
      <c r="CB477">
        <v>0</v>
      </c>
      <c r="CC477">
        <v>1</v>
      </c>
      <c r="CD477" s="18">
        <v>0</v>
      </c>
      <c r="CE477">
        <v>0</v>
      </c>
      <c r="CF477">
        <v>0</v>
      </c>
      <c r="CG477">
        <v>0</v>
      </c>
      <c r="CH477">
        <v>0</v>
      </c>
      <c r="CI477" s="18">
        <v>0</v>
      </c>
      <c r="CJ477">
        <v>0</v>
      </c>
      <c r="CK477">
        <v>0</v>
      </c>
      <c r="CL477">
        <v>1</v>
      </c>
      <c r="CM477">
        <v>1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 s="18">
        <v>0</v>
      </c>
      <c r="CZ477" s="43" t="s">
        <v>397</v>
      </c>
    </row>
    <row r="478" spans="1:104" x14ac:dyDescent="0.25">
      <c r="A478">
        <v>477</v>
      </c>
      <c r="B478">
        <v>29</v>
      </c>
      <c r="C478" s="25" t="s">
        <v>615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13"/>
        <v>5.635277850392244</v>
      </c>
      <c r="H478" s="16">
        <f t="shared" si="314"/>
        <v>6.3019280951706236</v>
      </c>
      <c r="I478" s="11">
        <f>IFERROR(F478/SQRT(F478^2+W478), "X")</f>
        <v>0.20377459718790983</v>
      </c>
      <c r="J478" s="39">
        <f>IFERROR(SQRT((1-I478^2)/W478), "X")</f>
        <v>1.1380082216427776E-2</v>
      </c>
      <c r="K478" s="39">
        <f t="shared" si="315"/>
        <v>87.872827364677988</v>
      </c>
      <c r="L478" s="39">
        <f t="shared" si="316"/>
        <v>0.19239451497148205</v>
      </c>
      <c r="M478" s="39">
        <f t="shared" si="317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19"/>
        <v>7401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1">
        <v>0</v>
      </c>
      <c r="AJ478" s="9">
        <v>0</v>
      </c>
      <c r="AK478" s="9">
        <v>0</v>
      </c>
      <c r="AL478" s="31">
        <v>1</v>
      </c>
      <c r="AM478" s="21">
        <v>2006</v>
      </c>
      <c r="AN478" s="23"/>
      <c r="AO478" s="39">
        <v>3.5000000000000003E-2</v>
      </c>
      <c r="AP478" s="39">
        <v>0.44450000000000001</v>
      </c>
      <c r="AQ478" s="39">
        <v>0.37890000000000001</v>
      </c>
      <c r="AR478" s="59">
        <v>0.14150000000000001</v>
      </c>
      <c r="AS478" s="39">
        <v>0.4185962674287485</v>
      </c>
      <c r="AT478" s="59">
        <v>0.58140373257125155</v>
      </c>
      <c r="AU478" s="57">
        <v>1</v>
      </c>
      <c r="AV478" s="18">
        <v>0</v>
      </c>
      <c r="AW478">
        <v>1</v>
      </c>
      <c r="AX478" s="54">
        <v>0</v>
      </c>
      <c r="AY478" s="53">
        <f t="shared" si="324"/>
        <v>0.72070000000000001</v>
      </c>
      <c r="AZ478" s="54">
        <v>0.27929999999999999</v>
      </c>
      <c r="BB478" s="18"/>
      <c r="BC478">
        <v>0</v>
      </c>
      <c r="BD478" s="18">
        <v>1</v>
      </c>
      <c r="BE478" s="18" t="s">
        <v>285</v>
      </c>
      <c r="BL478" s="18"/>
      <c r="BO478" s="18"/>
      <c r="BR478" s="25">
        <v>35.299999999999997</v>
      </c>
      <c r="BS478">
        <v>1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 s="18">
        <v>0</v>
      </c>
      <c r="CA478">
        <v>0</v>
      </c>
      <c r="CB478">
        <v>0</v>
      </c>
      <c r="CC478">
        <v>1</v>
      </c>
      <c r="CD478" s="18">
        <v>0</v>
      </c>
      <c r="CE478">
        <v>0</v>
      </c>
      <c r="CF478">
        <v>0</v>
      </c>
      <c r="CG478">
        <v>0</v>
      </c>
      <c r="CH478">
        <v>0</v>
      </c>
      <c r="CI478" s="18">
        <v>0</v>
      </c>
      <c r="CJ478">
        <v>0</v>
      </c>
      <c r="CK478">
        <v>0</v>
      </c>
      <c r="CL478">
        <v>1</v>
      </c>
      <c r="CM478">
        <v>1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 s="18">
        <v>0</v>
      </c>
      <c r="CZ478" s="43" t="s">
        <v>397</v>
      </c>
    </row>
    <row r="479" spans="1:104" s="68" customFormat="1" x14ac:dyDescent="0.25">
      <c r="A479" s="68">
        <v>478</v>
      </c>
      <c r="B479" s="68">
        <v>29</v>
      </c>
      <c r="C479" s="69" t="s">
        <v>615</v>
      </c>
      <c r="D479" s="70">
        <v>8.6632090658934402</v>
      </c>
      <c r="E479" s="71">
        <v>0.28665029997441527</v>
      </c>
      <c r="F479" s="72">
        <v>30.222222222222225</v>
      </c>
      <c r="G479" s="72">
        <f t="shared" si="313"/>
        <v>8.3765587659190253</v>
      </c>
      <c r="H479" s="73">
        <f t="shared" si="314"/>
        <v>8.9498593658678551</v>
      </c>
      <c r="I479" s="74">
        <f>IFERROR(F479/SQRT(F479^2+W479), "X")</f>
        <v>0.33144493664839791</v>
      </c>
      <c r="J479" s="75">
        <f>IFERROR(SQRT((1-I479^2)/W479), "X")</f>
        <v>1.0966928050866107E-2</v>
      </c>
      <c r="K479" s="75">
        <f t="shared" si="315"/>
        <v>91.183237034278307</v>
      </c>
      <c r="L479" s="75">
        <f t="shared" si="316"/>
        <v>0.32047800859753178</v>
      </c>
      <c r="M479" s="75">
        <f t="shared" si="317"/>
        <v>0.34241186469926405</v>
      </c>
      <c r="N479" s="76">
        <v>1</v>
      </c>
      <c r="O479" s="77">
        <v>0</v>
      </c>
      <c r="P479" s="76">
        <v>0</v>
      </c>
      <c r="Q479" s="77">
        <v>0</v>
      </c>
      <c r="R479" s="77">
        <v>0</v>
      </c>
      <c r="S479" s="77">
        <v>0</v>
      </c>
      <c r="T479" s="77">
        <v>1</v>
      </c>
      <c r="U479" s="76">
        <v>7408</v>
      </c>
      <c r="V479" s="77">
        <v>6</v>
      </c>
      <c r="W479" s="77">
        <f t="shared" si="319"/>
        <v>7401</v>
      </c>
      <c r="X479" s="77"/>
      <c r="Y479" s="72">
        <v>8.3000000000000007</v>
      </c>
      <c r="Z479" s="72">
        <v>20.41</v>
      </c>
      <c r="AA479" s="77">
        <v>0</v>
      </c>
      <c r="AB479" s="77">
        <v>1</v>
      </c>
      <c r="AC479" s="77">
        <v>0</v>
      </c>
      <c r="AD479" s="77">
        <v>1</v>
      </c>
      <c r="AE479" s="77">
        <v>0</v>
      </c>
      <c r="AF479" s="77">
        <v>0</v>
      </c>
      <c r="AG479" s="76">
        <v>0</v>
      </c>
      <c r="AH479" s="77">
        <v>1</v>
      </c>
      <c r="AI479" s="78">
        <v>0</v>
      </c>
      <c r="AJ479" s="77">
        <v>0</v>
      </c>
      <c r="AK479" s="77">
        <v>0</v>
      </c>
      <c r="AL479" s="78">
        <v>1</v>
      </c>
      <c r="AM479" s="79">
        <v>2006</v>
      </c>
      <c r="AN479" s="80"/>
      <c r="AO479" s="75">
        <v>3.5000000000000003E-2</v>
      </c>
      <c r="AP479" s="75">
        <v>0.44450000000000001</v>
      </c>
      <c r="AQ479" s="75">
        <v>0.37890000000000001</v>
      </c>
      <c r="AR479" s="81">
        <v>0.14150000000000001</v>
      </c>
      <c r="AS479" s="75">
        <v>0.4185962674287485</v>
      </c>
      <c r="AT479" s="81">
        <v>0.58140373257125155</v>
      </c>
      <c r="AU479" s="82">
        <v>1</v>
      </c>
      <c r="AV479" s="83">
        <v>0</v>
      </c>
      <c r="AW479" s="68">
        <v>1</v>
      </c>
      <c r="AX479" s="84">
        <v>0</v>
      </c>
      <c r="AY479" s="86">
        <f t="shared" si="324"/>
        <v>0.72070000000000001</v>
      </c>
      <c r="AZ479" s="84">
        <v>0.27929999999999999</v>
      </c>
      <c r="BB479" s="83"/>
      <c r="BC479" s="68">
        <v>0</v>
      </c>
      <c r="BD479" s="83">
        <v>1</v>
      </c>
      <c r="BE479" s="83" t="s">
        <v>285</v>
      </c>
      <c r="BL479" s="83"/>
      <c r="BO479" s="83"/>
      <c r="BR479" s="69">
        <v>35.299999999999997</v>
      </c>
      <c r="BS479" s="68">
        <v>1</v>
      </c>
      <c r="BT479" s="68">
        <v>0</v>
      </c>
      <c r="BU479" s="68">
        <v>0</v>
      </c>
      <c r="BV479" s="68">
        <v>0</v>
      </c>
      <c r="BW479" s="68">
        <v>0</v>
      </c>
      <c r="BX479" s="68">
        <v>0</v>
      </c>
      <c r="BY479" s="68">
        <v>0</v>
      </c>
      <c r="BZ479" s="83">
        <v>0</v>
      </c>
      <c r="CA479" s="68">
        <v>0</v>
      </c>
      <c r="CB479" s="68">
        <v>0</v>
      </c>
      <c r="CC479" s="68">
        <v>1</v>
      </c>
      <c r="CD479" s="83">
        <v>0</v>
      </c>
      <c r="CE479" s="68">
        <v>0</v>
      </c>
      <c r="CF479" s="68">
        <v>0</v>
      </c>
      <c r="CG479" s="68">
        <v>0</v>
      </c>
      <c r="CH479" s="68">
        <v>0</v>
      </c>
      <c r="CI479" s="83">
        <v>0</v>
      </c>
      <c r="CJ479" s="68">
        <v>0</v>
      </c>
      <c r="CK479" s="68">
        <v>0</v>
      </c>
      <c r="CL479" s="68">
        <v>1</v>
      </c>
      <c r="CM479" s="68">
        <v>1</v>
      </c>
      <c r="CN479" s="68">
        <v>0</v>
      </c>
      <c r="CO479" s="68">
        <v>0</v>
      </c>
      <c r="CP479" s="68">
        <v>0</v>
      </c>
      <c r="CQ479" s="68">
        <v>0</v>
      </c>
      <c r="CR479" s="68">
        <v>0</v>
      </c>
      <c r="CS479" s="68">
        <v>0</v>
      </c>
      <c r="CT479" s="83">
        <v>0</v>
      </c>
      <c r="CY479" s="69"/>
      <c r="CZ479" s="85" t="s">
        <v>397</v>
      </c>
    </row>
    <row r="480" spans="1:104" x14ac:dyDescent="0.25">
      <c r="A480">
        <v>479</v>
      </c>
      <c r="B480">
        <v>30</v>
      </c>
      <c r="C480" s="25" t="s">
        <v>112</v>
      </c>
      <c r="D480" s="12">
        <v>6.94</v>
      </c>
      <c r="E480" s="14">
        <v>0.59</v>
      </c>
      <c r="F480" s="7">
        <f t="shared" ref="F480:F489" si="325">D480/E480</f>
        <v>11.76271186440678</v>
      </c>
      <c r="G480" s="7">
        <f t="shared" si="313"/>
        <v>6.3500000000000005</v>
      </c>
      <c r="H480" s="16">
        <f t="shared" si="314"/>
        <v>7.53</v>
      </c>
      <c r="I480" s="11">
        <f>IFERROR(F480/SQRT(F480^2+W480), "X")</f>
        <v>0.23963844097900014</v>
      </c>
      <c r="J480" s="39">
        <f>IFERROR(SQRT((1-I480^2)/W480), "X")</f>
        <v>2.037272048668733E-2</v>
      </c>
      <c r="K480" s="39">
        <f t="shared" ref="K480:K482" si="326">IFERROR(1/J480, "X")</f>
        <v>49.08524615813856</v>
      </c>
      <c r="L480" s="39">
        <f t="shared" ref="L480:L482" si="327">IFERROR(I480-J480, "X")</f>
        <v>0.2192657204923128</v>
      </c>
      <c r="M480" s="39">
        <f t="shared" ref="M480:M482" si="328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19"/>
        <v>2271</v>
      </c>
      <c r="Y480" s="7">
        <v>13.2</v>
      </c>
      <c r="Z480" s="7">
        <f>BR390-Y390-6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1">
        <v>0</v>
      </c>
      <c r="AJ480" s="9">
        <v>1</v>
      </c>
      <c r="AK480" s="9">
        <v>0</v>
      </c>
      <c r="AL480" s="31">
        <v>0</v>
      </c>
      <c r="AM480" s="21">
        <v>2006</v>
      </c>
      <c r="AN480" s="23"/>
      <c r="AO480" s="39">
        <v>0</v>
      </c>
      <c r="AP480" s="39">
        <v>7.0000000000000001E-3</v>
      </c>
      <c r="AQ480" s="39">
        <f t="shared" ref="AQ480:AQ489" si="329">1-AO480-AP480-AR480</f>
        <v>0.59399999999999997</v>
      </c>
      <c r="AR480" s="59">
        <v>0.39900000000000002</v>
      </c>
      <c r="AS480" s="39" t="s">
        <v>431</v>
      </c>
      <c r="AT480" s="59" t="s">
        <v>431</v>
      </c>
      <c r="AU480" s="57">
        <v>1</v>
      </c>
      <c r="AV480" s="18">
        <v>0</v>
      </c>
      <c r="AW480">
        <v>0.59599999999999997</v>
      </c>
      <c r="AX480" s="54">
        <f>1-AW480</f>
        <v>0.40400000000000003</v>
      </c>
      <c r="AY480" s="53">
        <f t="shared" si="324"/>
        <v>0.64400000000000002</v>
      </c>
      <c r="AZ480" s="54">
        <v>0.35599999999999998</v>
      </c>
      <c r="BB480" s="18"/>
      <c r="BC480" t="s">
        <v>431</v>
      </c>
      <c r="BD480" s="18" t="s">
        <v>431</v>
      </c>
      <c r="BE480" s="18" t="s">
        <v>111</v>
      </c>
      <c r="BL480" s="18"/>
      <c r="BO480" s="18"/>
      <c r="BR480" s="25">
        <v>41.8</v>
      </c>
      <c r="BS480">
        <v>1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 s="18">
        <v>0</v>
      </c>
      <c r="CA480">
        <v>0</v>
      </c>
      <c r="CB480">
        <v>0</v>
      </c>
      <c r="CC480">
        <v>1</v>
      </c>
      <c r="CD480" s="18">
        <v>0</v>
      </c>
      <c r="CE480">
        <v>0</v>
      </c>
      <c r="CF480">
        <v>0</v>
      </c>
      <c r="CG480">
        <v>0</v>
      </c>
      <c r="CH480">
        <v>0</v>
      </c>
      <c r="CI480" s="18">
        <v>0</v>
      </c>
      <c r="CJ480">
        <v>1</v>
      </c>
      <c r="CK480">
        <v>1</v>
      </c>
      <c r="CL480">
        <v>0</v>
      </c>
      <c r="CM480">
        <v>0</v>
      </c>
      <c r="CN480">
        <v>0</v>
      </c>
      <c r="CO480">
        <v>0</v>
      </c>
      <c r="CP480">
        <v>1</v>
      </c>
      <c r="CQ480">
        <v>0</v>
      </c>
      <c r="CR480">
        <v>0</v>
      </c>
      <c r="CS480">
        <v>0</v>
      </c>
      <c r="CT480" s="18">
        <v>0</v>
      </c>
      <c r="CZ480" s="43" t="s">
        <v>397</v>
      </c>
    </row>
    <row r="481" spans="1:104" x14ac:dyDescent="0.25">
      <c r="A481">
        <v>480</v>
      </c>
      <c r="B481">
        <v>30</v>
      </c>
      <c r="C481" s="25" t="s">
        <v>112</v>
      </c>
      <c r="D481" s="12">
        <v>8.19</v>
      </c>
      <c r="E481" s="14">
        <v>0.77</v>
      </c>
      <c r="F481" s="7">
        <f t="shared" si="325"/>
        <v>10.636363636363635</v>
      </c>
      <c r="G481" s="7">
        <f t="shared" si="313"/>
        <v>7.42</v>
      </c>
      <c r="H481" s="16">
        <f t="shared" si="314"/>
        <v>8.9599999999999991</v>
      </c>
      <c r="I481" s="11">
        <f>IFERROR(F481/SQRT(F481^2+W481), "X")</f>
        <v>0.27778360252890461</v>
      </c>
      <c r="J481" s="39">
        <f>IFERROR(SQRT((1-I481^2)/W481), "X")</f>
        <v>2.6116407075367106E-2</v>
      </c>
      <c r="K481" s="39">
        <f t="shared" si="326"/>
        <v>38.290106181688223</v>
      </c>
      <c r="L481" s="39">
        <f t="shared" si="327"/>
        <v>0.2516671954535375</v>
      </c>
      <c r="M481" s="39">
        <f t="shared" si="328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19"/>
        <v>1353</v>
      </c>
      <c r="Y481" s="7">
        <v>12.9</v>
      </c>
      <c r="Z481" s="7">
        <f>BR391-Y391-6</f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1">
        <v>0</v>
      </c>
      <c r="AJ481" s="9">
        <v>1</v>
      </c>
      <c r="AK481" s="9">
        <v>0</v>
      </c>
      <c r="AL481" s="31">
        <v>0</v>
      </c>
      <c r="AM481" s="21">
        <v>2006</v>
      </c>
      <c r="AN481" s="23"/>
      <c r="AO481" s="39">
        <v>0</v>
      </c>
      <c r="AP481" s="39">
        <v>7.0000000000000001E-3</v>
      </c>
      <c r="AQ481" s="39">
        <f t="shared" si="329"/>
        <v>0.65100000000000002</v>
      </c>
      <c r="AR481" s="59">
        <v>0.34200000000000003</v>
      </c>
      <c r="AS481" s="39" t="s">
        <v>431</v>
      </c>
      <c r="AT481" s="59" t="s">
        <v>431</v>
      </c>
      <c r="AU481" s="57">
        <v>1</v>
      </c>
      <c r="AV481" s="18">
        <v>0</v>
      </c>
      <c r="AW481">
        <v>1</v>
      </c>
      <c r="AX481" s="54">
        <v>0</v>
      </c>
      <c r="AY481" s="53">
        <f t="shared" si="324"/>
        <v>0.64400000000000002</v>
      </c>
      <c r="AZ481" s="54">
        <v>0.35599999999999998</v>
      </c>
      <c r="BB481" s="18"/>
      <c r="BC481" t="s">
        <v>431</v>
      </c>
      <c r="BD481" s="18" t="s">
        <v>431</v>
      </c>
      <c r="BE481" s="18" t="s">
        <v>111</v>
      </c>
      <c r="BL481" s="18"/>
      <c r="BO481" s="18"/>
      <c r="BR481" s="25">
        <v>41.6</v>
      </c>
      <c r="BS481">
        <v>1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 s="18">
        <v>0</v>
      </c>
      <c r="CA481">
        <v>0</v>
      </c>
      <c r="CB481">
        <v>0</v>
      </c>
      <c r="CC481">
        <v>1</v>
      </c>
      <c r="CD481" s="18">
        <v>0</v>
      </c>
      <c r="CE481">
        <v>0</v>
      </c>
      <c r="CF481">
        <v>0</v>
      </c>
      <c r="CG481">
        <v>0</v>
      </c>
      <c r="CH481">
        <v>0</v>
      </c>
      <c r="CI481" s="18">
        <v>0</v>
      </c>
      <c r="CJ481">
        <v>1</v>
      </c>
      <c r="CK481">
        <v>1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 s="18">
        <v>0</v>
      </c>
      <c r="CZ481" s="43" t="s">
        <v>397</v>
      </c>
    </row>
    <row r="482" spans="1:104" x14ac:dyDescent="0.25">
      <c r="A482">
        <v>481</v>
      </c>
      <c r="B482">
        <v>30</v>
      </c>
      <c r="C482" s="25" t="s">
        <v>112</v>
      </c>
      <c r="D482" s="12">
        <v>5.09</v>
      </c>
      <c r="E482" s="14">
        <v>0.88</v>
      </c>
      <c r="F482" s="7">
        <f t="shared" si="325"/>
        <v>5.7840909090909092</v>
      </c>
      <c r="G482" s="7">
        <f t="shared" si="313"/>
        <v>4.21</v>
      </c>
      <c r="H482" s="16">
        <f t="shared" si="314"/>
        <v>5.97</v>
      </c>
      <c r="I482" s="11">
        <f>IFERROR(F482/SQRT(F482^2+W482), "X")</f>
        <v>0.1878134035333307</v>
      </c>
      <c r="J482" s="39">
        <f>IFERROR(SQRT((1-I482^2)/W482), "X")</f>
        <v>3.2470686661951083E-2</v>
      </c>
      <c r="K482" s="39">
        <f t="shared" si="326"/>
        <v>30.797008095667803</v>
      </c>
      <c r="L482" s="39">
        <f t="shared" si="327"/>
        <v>0.15534271687137963</v>
      </c>
      <c r="M482" s="39">
        <f t="shared" si="328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19"/>
        <v>915</v>
      </c>
      <c r="Y482" s="7">
        <v>13.6</v>
      </c>
      <c r="Z482" s="7">
        <f>BR392-Y392-6</f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1">
        <v>0</v>
      </c>
      <c r="AJ482" s="9">
        <v>1</v>
      </c>
      <c r="AK482" s="9">
        <v>0</v>
      </c>
      <c r="AL482" s="31">
        <v>0</v>
      </c>
      <c r="AM482" s="21">
        <v>2006</v>
      </c>
      <c r="AN482" s="23"/>
      <c r="AO482" s="39">
        <v>0</v>
      </c>
      <c r="AP482" s="39">
        <v>5.0000000000000001E-3</v>
      </c>
      <c r="AQ482" s="39">
        <f t="shared" si="329"/>
        <v>0.51200000000000001</v>
      </c>
      <c r="AR482" s="59">
        <v>0.48299999999999998</v>
      </c>
      <c r="AS482" s="39" t="s">
        <v>431</v>
      </c>
      <c r="AT482" s="59" t="s">
        <v>431</v>
      </c>
      <c r="AU482" s="57">
        <v>1</v>
      </c>
      <c r="AV482" s="18">
        <v>0</v>
      </c>
      <c r="AW482">
        <v>0</v>
      </c>
      <c r="AX482" s="54">
        <v>1</v>
      </c>
      <c r="AY482" s="53">
        <f t="shared" ref="AY482:AY489" si="330">1-AZ482</f>
        <v>0.64400000000000002</v>
      </c>
      <c r="AZ482" s="54">
        <v>0.35599999999999998</v>
      </c>
      <c r="BB482" s="18"/>
      <c r="BC482" t="s">
        <v>431</v>
      </c>
      <c r="BD482" s="18" t="s">
        <v>431</v>
      </c>
      <c r="BE482" s="18" t="s">
        <v>111</v>
      </c>
      <c r="BL482" s="18"/>
      <c r="BO482" s="18"/>
      <c r="BR482" s="25">
        <v>42.2</v>
      </c>
      <c r="BS482">
        <v>1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 s="18">
        <v>0</v>
      </c>
      <c r="CA482">
        <v>0</v>
      </c>
      <c r="CB482">
        <v>0</v>
      </c>
      <c r="CC482">
        <v>1</v>
      </c>
      <c r="CD482" s="18">
        <v>0</v>
      </c>
      <c r="CE482">
        <v>0</v>
      </c>
      <c r="CF482">
        <v>0</v>
      </c>
      <c r="CG482">
        <v>0</v>
      </c>
      <c r="CH482">
        <v>0</v>
      </c>
      <c r="CI482" s="18">
        <v>0</v>
      </c>
      <c r="CJ482">
        <v>1</v>
      </c>
      <c r="CK482">
        <v>1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 s="18">
        <v>0</v>
      </c>
      <c r="CZ482" s="43" t="s">
        <v>397</v>
      </c>
    </row>
    <row r="483" spans="1:104" x14ac:dyDescent="0.25">
      <c r="A483">
        <v>482</v>
      </c>
      <c r="B483">
        <v>30</v>
      </c>
      <c r="C483" s="25" t="s">
        <v>112</v>
      </c>
      <c r="D483" s="12">
        <v>6.8</v>
      </c>
      <c r="E483" s="14">
        <v>0.6</v>
      </c>
      <c r="F483" s="7">
        <f t="shared" si="325"/>
        <v>11.333333333333334</v>
      </c>
      <c r="G483" s="7">
        <f t="shared" si="313"/>
        <v>6.2</v>
      </c>
      <c r="H483" s="16">
        <f t="shared" si="314"/>
        <v>7.3999999999999995</v>
      </c>
      <c r="I483" s="11">
        <f>IFERROR(F483/SQRT(F483^2+W483), "X")</f>
        <v>0.23189964848373007</v>
      </c>
      <c r="J483" s="39">
        <f>IFERROR(SQRT((1-I483^2)/W483), "X")</f>
        <v>2.0461733689740885E-2</v>
      </c>
      <c r="K483" s="39">
        <f t="shared" ref="K483:K485" si="331">IFERROR(1/J483, "X")</f>
        <v>48.87171415496335</v>
      </c>
      <c r="L483" s="39">
        <f t="shared" ref="L483:L485" si="332">IFERROR(I483-J483, "X")</f>
        <v>0.21143791479398918</v>
      </c>
      <c r="M483" s="39">
        <f t="shared" ref="M483:M485" si="33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34">U483-V483-1</f>
        <v>2260</v>
      </c>
      <c r="Y483" s="7">
        <v>13.2</v>
      </c>
      <c r="Z483" s="7">
        <f>BR393-Y393-6</f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1">
        <v>0</v>
      </c>
      <c r="AJ483" s="9">
        <v>1</v>
      </c>
      <c r="AK483" s="9">
        <v>0</v>
      </c>
      <c r="AL483" s="31">
        <v>0</v>
      </c>
      <c r="AM483" s="21">
        <v>2006</v>
      </c>
      <c r="AN483" s="23"/>
      <c r="AO483" s="39">
        <v>0</v>
      </c>
      <c r="AP483" s="39">
        <v>7.0000000000000001E-3</v>
      </c>
      <c r="AQ483" s="39">
        <f t="shared" si="329"/>
        <v>0.59399999999999997</v>
      </c>
      <c r="AR483" s="59">
        <v>0.39900000000000002</v>
      </c>
      <c r="AS483" s="39" t="s">
        <v>431</v>
      </c>
      <c r="AT483" s="59" t="s">
        <v>431</v>
      </c>
      <c r="AU483" s="57">
        <v>1</v>
      </c>
      <c r="AV483" s="18">
        <v>0</v>
      </c>
      <c r="AW483">
        <v>0.59599999999999997</v>
      </c>
      <c r="AX483" s="54">
        <f>1-AW483</f>
        <v>0.40400000000000003</v>
      </c>
      <c r="AY483" s="53">
        <f t="shared" si="330"/>
        <v>0.64400000000000002</v>
      </c>
      <c r="AZ483" s="54">
        <v>0.35599999999999998</v>
      </c>
      <c r="BB483" s="18"/>
      <c r="BC483" t="s">
        <v>431</v>
      </c>
      <c r="BD483" s="18" t="s">
        <v>431</v>
      </c>
      <c r="BE483" s="18" t="s">
        <v>111</v>
      </c>
      <c r="BL483" s="18"/>
      <c r="BO483" s="18"/>
      <c r="BR483" s="25">
        <v>41.8</v>
      </c>
      <c r="BS483">
        <v>1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 s="18">
        <v>0</v>
      </c>
      <c r="CA483">
        <v>0</v>
      </c>
      <c r="CB483">
        <v>0</v>
      </c>
      <c r="CC483">
        <v>1</v>
      </c>
      <c r="CD483" s="18">
        <v>0</v>
      </c>
      <c r="CE483">
        <v>0</v>
      </c>
      <c r="CF483">
        <v>0</v>
      </c>
      <c r="CG483">
        <v>0</v>
      </c>
      <c r="CH483">
        <v>0</v>
      </c>
      <c r="CI483" s="18">
        <v>0</v>
      </c>
      <c r="CJ483">
        <v>1</v>
      </c>
      <c r="CK483">
        <v>1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1</v>
      </c>
      <c r="CR483">
        <v>0</v>
      </c>
      <c r="CS483">
        <v>0</v>
      </c>
      <c r="CT483" s="18">
        <v>1</v>
      </c>
      <c r="CZ483" s="43" t="s">
        <v>397</v>
      </c>
    </row>
    <row r="484" spans="1:104" x14ac:dyDescent="0.25">
      <c r="A484">
        <v>483</v>
      </c>
      <c r="B484">
        <v>30</v>
      </c>
      <c r="C484" s="25" t="s">
        <v>112</v>
      </c>
      <c r="D484" s="12">
        <v>7.06</v>
      </c>
      <c r="E484" s="14">
        <v>0.78</v>
      </c>
      <c r="F484" s="7">
        <f t="shared" si="325"/>
        <v>9.0512820512820511</v>
      </c>
      <c r="G484" s="7">
        <f t="shared" si="313"/>
        <v>6.2799999999999994</v>
      </c>
      <c r="H484" s="16">
        <f t="shared" si="314"/>
        <v>7.84</v>
      </c>
      <c r="I484" s="11">
        <f>IFERROR(F484/SQRT(F484^2+W484), "X")</f>
        <v>0.23986475186127454</v>
      </c>
      <c r="J484" s="39">
        <f>IFERROR(SQRT((1-I484^2)/W484), "X")</f>
        <v>2.6500638307619565E-2</v>
      </c>
      <c r="K484" s="39">
        <f t="shared" si="331"/>
        <v>37.734940132082635</v>
      </c>
      <c r="L484" s="39">
        <f t="shared" si="332"/>
        <v>0.21336411355365498</v>
      </c>
      <c r="M484" s="39">
        <f t="shared" si="33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34"/>
        <v>1342</v>
      </c>
      <c r="Y484" s="7">
        <v>12.9</v>
      </c>
      <c r="Z484" s="7">
        <f>BR394-Y394-6</f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1">
        <v>0</v>
      </c>
      <c r="AJ484" s="9">
        <v>1</v>
      </c>
      <c r="AK484" s="9">
        <v>0</v>
      </c>
      <c r="AL484" s="31">
        <v>0</v>
      </c>
      <c r="AM484" s="21">
        <v>2006</v>
      </c>
      <c r="AN484" s="23"/>
      <c r="AO484" s="39">
        <v>0</v>
      </c>
      <c r="AP484" s="39">
        <v>7.0000000000000001E-3</v>
      </c>
      <c r="AQ484" s="39">
        <f t="shared" si="329"/>
        <v>0.65100000000000002</v>
      </c>
      <c r="AR484" s="59">
        <v>0.34200000000000003</v>
      </c>
      <c r="AS484" s="39" t="s">
        <v>431</v>
      </c>
      <c r="AT484" s="59" t="s">
        <v>431</v>
      </c>
      <c r="AU484" s="57">
        <v>1</v>
      </c>
      <c r="AV484" s="18">
        <v>0</v>
      </c>
      <c r="AW484">
        <v>1</v>
      </c>
      <c r="AX484" s="54">
        <v>0</v>
      </c>
      <c r="AY484" s="53">
        <f t="shared" si="330"/>
        <v>0.64400000000000002</v>
      </c>
      <c r="AZ484" s="54">
        <v>0.35599999999999998</v>
      </c>
      <c r="BB484" s="18"/>
      <c r="BC484" t="s">
        <v>431</v>
      </c>
      <c r="BD484" s="18" t="s">
        <v>431</v>
      </c>
      <c r="BE484" s="18" t="s">
        <v>111</v>
      </c>
      <c r="BL484" s="18"/>
      <c r="BO484" s="18"/>
      <c r="BR484" s="25">
        <v>41.6</v>
      </c>
      <c r="BS484">
        <v>1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 s="18">
        <v>0</v>
      </c>
      <c r="CA484">
        <v>0</v>
      </c>
      <c r="CB484">
        <v>0</v>
      </c>
      <c r="CC484">
        <v>1</v>
      </c>
      <c r="CD484" s="18">
        <v>0</v>
      </c>
      <c r="CE484">
        <v>0</v>
      </c>
      <c r="CF484">
        <v>0</v>
      </c>
      <c r="CG484">
        <v>0</v>
      </c>
      <c r="CH484">
        <v>0</v>
      </c>
      <c r="CI484" s="18">
        <v>0</v>
      </c>
      <c r="CJ484">
        <v>1</v>
      </c>
      <c r="CK484">
        <v>1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1</v>
      </c>
      <c r="CR484">
        <v>0</v>
      </c>
      <c r="CS484">
        <v>0</v>
      </c>
      <c r="CT484" s="18">
        <v>1</v>
      </c>
      <c r="CZ484" s="43" t="s">
        <v>397</v>
      </c>
    </row>
    <row r="485" spans="1:104" x14ac:dyDescent="0.25">
      <c r="A485">
        <v>484</v>
      </c>
      <c r="B485">
        <v>30</v>
      </c>
      <c r="C485" s="25" t="s">
        <v>112</v>
      </c>
      <c r="D485" s="12">
        <v>6.21</v>
      </c>
      <c r="E485" s="14">
        <v>0.94</v>
      </c>
      <c r="F485" s="7">
        <f t="shared" si="325"/>
        <v>6.6063829787234045</v>
      </c>
      <c r="G485" s="7">
        <f t="shared" si="313"/>
        <v>5.27</v>
      </c>
      <c r="H485" s="16">
        <f t="shared" si="314"/>
        <v>7.15</v>
      </c>
      <c r="I485" s="11">
        <f>IFERROR(F485/SQRT(F485^2+W485), "X")</f>
        <v>0.21460560973649845</v>
      </c>
      <c r="J485" s="39">
        <f>IFERROR(SQRT((1-I485^2)/W485), "X")</f>
        <v>3.2484585048680924E-2</v>
      </c>
      <c r="K485" s="39">
        <f t="shared" si="331"/>
        <v>30.783831731309316</v>
      </c>
      <c r="L485" s="39">
        <f t="shared" si="332"/>
        <v>0.18212102468781752</v>
      </c>
      <c r="M485" s="39">
        <f t="shared" si="33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34"/>
        <v>904</v>
      </c>
      <c r="Y485" s="7">
        <v>13.6</v>
      </c>
      <c r="Z485" s="7">
        <f>BR395-Y395-6</f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1">
        <v>0</v>
      </c>
      <c r="AJ485" s="9">
        <v>1</v>
      </c>
      <c r="AK485" s="9">
        <v>0</v>
      </c>
      <c r="AL485" s="31">
        <v>0</v>
      </c>
      <c r="AM485" s="21">
        <v>2006</v>
      </c>
      <c r="AN485" s="23"/>
      <c r="AO485" s="39">
        <v>0</v>
      </c>
      <c r="AP485" s="39">
        <v>5.0000000000000001E-3</v>
      </c>
      <c r="AQ485" s="39">
        <f t="shared" si="329"/>
        <v>0.51200000000000001</v>
      </c>
      <c r="AR485" s="59">
        <v>0.48299999999999998</v>
      </c>
      <c r="AS485" s="39" t="s">
        <v>431</v>
      </c>
      <c r="AT485" s="59" t="s">
        <v>431</v>
      </c>
      <c r="AU485" s="57">
        <v>1</v>
      </c>
      <c r="AV485" s="18">
        <v>0</v>
      </c>
      <c r="AW485">
        <v>0</v>
      </c>
      <c r="AX485" s="54">
        <v>1</v>
      </c>
      <c r="AY485" s="53">
        <f t="shared" si="330"/>
        <v>0.64400000000000002</v>
      </c>
      <c r="AZ485" s="54">
        <v>0.35599999999999998</v>
      </c>
      <c r="BB485" s="18"/>
      <c r="BC485" t="s">
        <v>431</v>
      </c>
      <c r="BD485" s="18" t="s">
        <v>431</v>
      </c>
      <c r="BE485" s="18" t="s">
        <v>111</v>
      </c>
      <c r="BL485" s="18"/>
      <c r="BO485" s="18"/>
      <c r="BR485" s="25">
        <v>42.2</v>
      </c>
      <c r="BS485">
        <v>1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 s="18">
        <v>0</v>
      </c>
      <c r="CA485">
        <v>0</v>
      </c>
      <c r="CB485">
        <v>0</v>
      </c>
      <c r="CC485">
        <v>1</v>
      </c>
      <c r="CD485" s="18">
        <v>0</v>
      </c>
      <c r="CE485">
        <v>0</v>
      </c>
      <c r="CF485">
        <v>0</v>
      </c>
      <c r="CG485">
        <v>0</v>
      </c>
      <c r="CH485">
        <v>0</v>
      </c>
      <c r="CI485" s="18">
        <v>0</v>
      </c>
      <c r="CJ485">
        <v>1</v>
      </c>
      <c r="CK485">
        <v>1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1</v>
      </c>
      <c r="CR485">
        <v>0</v>
      </c>
      <c r="CS485">
        <v>0</v>
      </c>
      <c r="CT485" s="18">
        <v>1</v>
      </c>
      <c r="CZ485" s="43" t="s">
        <v>397</v>
      </c>
    </row>
    <row r="486" spans="1:104" x14ac:dyDescent="0.25">
      <c r="A486">
        <v>485</v>
      </c>
      <c r="B486">
        <v>30</v>
      </c>
      <c r="C486" s="25" t="s">
        <v>112</v>
      </c>
      <c r="D486" s="12">
        <v>6.16</v>
      </c>
      <c r="E486" s="14">
        <v>0.86</v>
      </c>
      <c r="F486" s="7">
        <f t="shared" si="325"/>
        <v>7.1627906976744189</v>
      </c>
      <c r="G486" s="7">
        <f t="shared" si="313"/>
        <v>5.3</v>
      </c>
      <c r="H486" s="16">
        <f t="shared" si="314"/>
        <v>7.0200000000000005</v>
      </c>
      <c r="I486" s="11">
        <f>IFERROR(F486/SQRT(F486^2+W486), "X")</f>
        <v>0.19189297421546586</v>
      </c>
      <c r="J486" s="39">
        <f>IFERROR(SQRT((1-I486^2)/W486), "X")</f>
        <v>2.6790252893717639E-2</v>
      </c>
      <c r="K486" s="39">
        <f t="shared" ref="K486:K489" si="335">IFERROR(1/J486, "X")</f>
        <v>37.327008594028676</v>
      </c>
      <c r="L486" s="39">
        <f t="shared" ref="L486:L489" si="336">IFERROR(I486-J486, "X")</f>
        <v>0.16510272132174822</v>
      </c>
      <c r="M486" s="39">
        <f t="shared" ref="M486:M489" si="33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34"/>
        <v>1342</v>
      </c>
      <c r="Y486" s="7">
        <v>12.9</v>
      </c>
      <c r="Z486" s="7">
        <f>BR396-Y396-6</f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1">
        <v>0</v>
      </c>
      <c r="AJ486" s="9">
        <v>1</v>
      </c>
      <c r="AK486" s="9">
        <v>0</v>
      </c>
      <c r="AL486" s="31">
        <v>0</v>
      </c>
      <c r="AM486" s="21">
        <v>2006</v>
      </c>
      <c r="AN486" s="23"/>
      <c r="AO486" s="39">
        <v>0</v>
      </c>
      <c r="AP486" s="39">
        <v>7.0000000000000001E-3</v>
      </c>
      <c r="AQ486" s="39">
        <f t="shared" si="329"/>
        <v>0.65100000000000002</v>
      </c>
      <c r="AR486" s="59">
        <v>0.34200000000000003</v>
      </c>
      <c r="AS486" s="39" t="s">
        <v>431</v>
      </c>
      <c r="AT486" s="59" t="s">
        <v>431</v>
      </c>
      <c r="AU486" s="57">
        <v>1</v>
      </c>
      <c r="AV486" s="18">
        <v>0</v>
      </c>
      <c r="AW486">
        <v>1</v>
      </c>
      <c r="AX486" s="54">
        <v>0</v>
      </c>
      <c r="AY486" s="53">
        <f t="shared" si="330"/>
        <v>0.64400000000000002</v>
      </c>
      <c r="AZ486" s="54">
        <v>0.35599999999999998</v>
      </c>
      <c r="BB486" s="18"/>
      <c r="BC486" t="s">
        <v>431</v>
      </c>
      <c r="BD486" s="18" t="s">
        <v>431</v>
      </c>
      <c r="BE486" s="18" t="s">
        <v>111</v>
      </c>
      <c r="BL486" s="18"/>
      <c r="BO486" s="18"/>
      <c r="BR486" s="25">
        <v>41.6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1</v>
      </c>
      <c r="BY486">
        <v>0</v>
      </c>
      <c r="BZ486" s="18">
        <v>0</v>
      </c>
      <c r="CA486">
        <v>0</v>
      </c>
      <c r="CB486">
        <v>0</v>
      </c>
      <c r="CC486">
        <v>1</v>
      </c>
      <c r="CD486" s="18">
        <v>0</v>
      </c>
      <c r="CE486">
        <v>0</v>
      </c>
      <c r="CF486">
        <v>0</v>
      </c>
      <c r="CG486">
        <v>0</v>
      </c>
      <c r="CH486">
        <v>0</v>
      </c>
      <c r="CI486" s="18">
        <v>0</v>
      </c>
      <c r="CJ486">
        <v>1</v>
      </c>
      <c r="CK486">
        <v>1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1</v>
      </c>
      <c r="CR486">
        <v>0</v>
      </c>
      <c r="CS486">
        <v>0</v>
      </c>
      <c r="CT486" s="18">
        <v>1</v>
      </c>
      <c r="CZ486" s="43" t="s">
        <v>397</v>
      </c>
    </row>
    <row r="487" spans="1:104" x14ac:dyDescent="0.25">
      <c r="A487">
        <v>486</v>
      </c>
      <c r="B487">
        <v>30</v>
      </c>
      <c r="C487" s="25" t="s">
        <v>112</v>
      </c>
      <c r="D487" s="12">
        <v>5.48</v>
      </c>
      <c r="E487" s="14">
        <v>1.3</v>
      </c>
      <c r="F487" s="7">
        <f t="shared" si="325"/>
        <v>4.2153846153846155</v>
      </c>
      <c r="G487" s="7">
        <f t="shared" si="313"/>
        <v>4.1800000000000006</v>
      </c>
      <c r="H487" s="16">
        <f t="shared" si="314"/>
        <v>6.78</v>
      </c>
      <c r="I487" s="11">
        <f>IFERROR(F487/SQRT(F487^2+W487), "X")</f>
        <v>0.13884365792453493</v>
      </c>
      <c r="J487" s="39">
        <f>IFERROR(SQRT((1-I487^2)/W487), "X")</f>
        <v>3.2937364106185293E-2</v>
      </c>
      <c r="K487" s="39">
        <f t="shared" si="335"/>
        <v>30.360656571550315</v>
      </c>
      <c r="L487" s="39">
        <f t="shared" si="336"/>
        <v>0.10590629381834964</v>
      </c>
      <c r="M487" s="39">
        <f t="shared" si="33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34"/>
        <v>904</v>
      </c>
      <c r="Y487" s="7">
        <v>13.6</v>
      </c>
      <c r="Z487" s="7">
        <f>BR397-Y397-6</f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1">
        <v>0</v>
      </c>
      <c r="AJ487" s="9">
        <v>1</v>
      </c>
      <c r="AK487" s="9">
        <v>0</v>
      </c>
      <c r="AL487" s="31">
        <v>0</v>
      </c>
      <c r="AM487" s="21">
        <v>2006</v>
      </c>
      <c r="AN487" s="23"/>
      <c r="AO487" s="39">
        <v>0</v>
      </c>
      <c r="AP487" s="39">
        <v>5.0000000000000001E-3</v>
      </c>
      <c r="AQ487" s="39">
        <f t="shared" si="329"/>
        <v>0.51200000000000001</v>
      </c>
      <c r="AR487" s="59">
        <v>0.48299999999999998</v>
      </c>
      <c r="AS487" s="39" t="s">
        <v>431</v>
      </c>
      <c r="AT487" s="59" t="s">
        <v>431</v>
      </c>
      <c r="AU487" s="57">
        <v>1</v>
      </c>
      <c r="AV487" s="18">
        <v>0</v>
      </c>
      <c r="AW487">
        <v>0</v>
      </c>
      <c r="AX487" s="54">
        <v>1</v>
      </c>
      <c r="AY487" s="53">
        <f t="shared" si="330"/>
        <v>0.64400000000000002</v>
      </c>
      <c r="AZ487" s="54">
        <v>0.35599999999999998</v>
      </c>
      <c r="BB487" s="18"/>
      <c r="BC487" t="s">
        <v>431</v>
      </c>
      <c r="BD487" s="18" t="s">
        <v>431</v>
      </c>
      <c r="BE487" s="18" t="s">
        <v>111</v>
      </c>
      <c r="BL487" s="18"/>
      <c r="BO487" s="18"/>
      <c r="BR487" s="25">
        <v>42.2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1</v>
      </c>
      <c r="BY487">
        <v>0</v>
      </c>
      <c r="BZ487" s="18">
        <v>0</v>
      </c>
      <c r="CA487">
        <v>0</v>
      </c>
      <c r="CB487">
        <v>0</v>
      </c>
      <c r="CC487">
        <v>1</v>
      </c>
      <c r="CD487" s="18">
        <v>0</v>
      </c>
      <c r="CE487">
        <v>0</v>
      </c>
      <c r="CF487">
        <v>0</v>
      </c>
      <c r="CG487">
        <v>0</v>
      </c>
      <c r="CH487">
        <v>0</v>
      </c>
      <c r="CI487" s="18">
        <v>0</v>
      </c>
      <c r="CJ487">
        <v>1</v>
      </c>
      <c r="CK487">
        <v>1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1</v>
      </c>
      <c r="CR487">
        <v>0</v>
      </c>
      <c r="CS487">
        <v>0</v>
      </c>
      <c r="CT487" s="18">
        <v>1</v>
      </c>
      <c r="CZ487" s="43" t="s">
        <v>397</v>
      </c>
    </row>
    <row r="488" spans="1:104" x14ac:dyDescent="0.25">
      <c r="A488">
        <v>487</v>
      </c>
      <c r="B488">
        <v>30</v>
      </c>
      <c r="C488" s="25" t="s">
        <v>112</v>
      </c>
      <c r="D488" s="12">
        <v>6</v>
      </c>
      <c r="E488" s="14">
        <v>1.2</v>
      </c>
      <c r="F488" s="7">
        <f t="shared" si="325"/>
        <v>5</v>
      </c>
      <c r="G488" s="7">
        <f t="shared" si="313"/>
        <v>4.8</v>
      </c>
      <c r="H488" s="16">
        <f t="shared" si="314"/>
        <v>7.2</v>
      </c>
      <c r="I488" s="11">
        <f>IFERROR(F488/SQRT(F488^2+W488), "X")</f>
        <v>0.16602227504272984</v>
      </c>
      <c r="J488" s="39">
        <f>IFERROR(SQRT((1-I488^2)/W488), "X")</f>
        <v>3.320445500854597E-2</v>
      </c>
      <c r="K488" s="39">
        <f t="shared" si="335"/>
        <v>30.116440692751194</v>
      </c>
      <c r="L488" s="39">
        <f t="shared" si="336"/>
        <v>0.13281782003418388</v>
      </c>
      <c r="M488" s="39">
        <f t="shared" si="33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34"/>
        <v>882</v>
      </c>
      <c r="Y488" s="7">
        <v>13.3</v>
      </c>
      <c r="Z488" s="7">
        <f>BR398-Y398-6</f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1">
        <v>0</v>
      </c>
      <c r="AJ488" s="9">
        <v>1</v>
      </c>
      <c r="AK488" s="9">
        <v>0</v>
      </c>
      <c r="AL488" s="31">
        <v>0</v>
      </c>
      <c r="AM488" s="21">
        <v>2006</v>
      </c>
      <c r="AN488" s="23"/>
      <c r="AO488" s="39">
        <v>0</v>
      </c>
      <c r="AP488" s="39">
        <v>8.0000000000000002E-3</v>
      </c>
      <c r="AQ488" s="39">
        <f t="shared" si="329"/>
        <v>0.56800000000000006</v>
      </c>
      <c r="AR488" s="59">
        <v>0.42399999999999999</v>
      </c>
      <c r="AS488" s="39" t="s">
        <v>431</v>
      </c>
      <c r="AT488" s="59" t="s">
        <v>431</v>
      </c>
      <c r="AU488" s="57">
        <v>1</v>
      </c>
      <c r="AV488" s="18">
        <v>0</v>
      </c>
      <c r="AW488">
        <v>1</v>
      </c>
      <c r="AX488" s="54">
        <v>0</v>
      </c>
      <c r="AY488" s="53">
        <f t="shared" si="330"/>
        <v>0.64400000000000002</v>
      </c>
      <c r="AZ488" s="54">
        <v>0.35599999999999998</v>
      </c>
      <c r="BB488" s="18"/>
      <c r="BC488" t="s">
        <v>431</v>
      </c>
      <c r="BD488" s="18" t="s">
        <v>431</v>
      </c>
      <c r="BE488" s="18" t="s">
        <v>111</v>
      </c>
      <c r="BL488" s="18"/>
      <c r="BO488" s="18"/>
      <c r="BR488" s="25">
        <v>41.2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1</v>
      </c>
      <c r="BY488">
        <v>0</v>
      </c>
      <c r="BZ488" s="18">
        <v>0</v>
      </c>
      <c r="CA488">
        <v>0</v>
      </c>
      <c r="CB488">
        <v>0</v>
      </c>
      <c r="CC488">
        <v>1</v>
      </c>
      <c r="CD488" s="18">
        <v>0</v>
      </c>
      <c r="CE488">
        <v>0</v>
      </c>
      <c r="CF488">
        <v>0</v>
      </c>
      <c r="CG488">
        <v>0</v>
      </c>
      <c r="CH488">
        <v>0</v>
      </c>
      <c r="CI488" s="18">
        <v>0</v>
      </c>
      <c r="CJ488">
        <v>1</v>
      </c>
      <c r="CK488">
        <v>1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1</v>
      </c>
      <c r="CR488">
        <v>0</v>
      </c>
      <c r="CS488">
        <v>0</v>
      </c>
      <c r="CT488" s="18">
        <v>1</v>
      </c>
      <c r="CZ488" s="43" t="s">
        <v>397</v>
      </c>
    </row>
    <row r="489" spans="1:104" s="68" customFormat="1" x14ac:dyDescent="0.25">
      <c r="A489" s="68">
        <v>488</v>
      </c>
      <c r="B489" s="68">
        <v>30</v>
      </c>
      <c r="C489" s="69" t="s">
        <v>112</v>
      </c>
      <c r="D489" s="70">
        <v>6.29</v>
      </c>
      <c r="E489" s="71">
        <v>1.6</v>
      </c>
      <c r="F489" s="72">
        <f t="shared" si="325"/>
        <v>3.9312499999999999</v>
      </c>
      <c r="G489" s="72">
        <f t="shared" si="313"/>
        <v>4.6899999999999995</v>
      </c>
      <c r="H489" s="73">
        <f t="shared" si="314"/>
        <v>7.8900000000000006</v>
      </c>
      <c r="I489" s="74">
        <f>IFERROR(F489/SQRT(F489^2+W489), "X")</f>
        <v>0.14555646222812504</v>
      </c>
      <c r="J489" s="75">
        <f>IFERROR(SQRT((1-I489^2)/W489), "X")</f>
        <v>3.7025491186804461E-2</v>
      </c>
      <c r="K489" s="75">
        <f t="shared" si="335"/>
        <v>27.008419549512706</v>
      </c>
      <c r="L489" s="75">
        <f t="shared" si="336"/>
        <v>0.10853097104132059</v>
      </c>
      <c r="M489" s="75">
        <f t="shared" si="337"/>
        <v>0.1825819534149295</v>
      </c>
      <c r="N489" s="76">
        <v>0</v>
      </c>
      <c r="O489" s="77">
        <v>1</v>
      </c>
      <c r="P489" s="76">
        <v>0</v>
      </c>
      <c r="Q489" s="77">
        <v>0</v>
      </c>
      <c r="R489" s="77">
        <v>1</v>
      </c>
      <c r="S489" s="77">
        <v>0</v>
      </c>
      <c r="T489" s="77">
        <v>0</v>
      </c>
      <c r="U489" s="76">
        <v>729</v>
      </c>
      <c r="V489" s="77">
        <v>14</v>
      </c>
      <c r="W489" s="77">
        <f t="shared" si="334"/>
        <v>714</v>
      </c>
      <c r="X489" s="77"/>
      <c r="Y489" s="72">
        <v>14</v>
      </c>
      <c r="Z489" s="72">
        <f>BR399-Y399-6</f>
        <v>22.378</v>
      </c>
      <c r="AA489" s="77">
        <v>1</v>
      </c>
      <c r="AB489" s="77">
        <v>0</v>
      </c>
      <c r="AC489" s="77">
        <v>0</v>
      </c>
      <c r="AD489" s="77">
        <v>0</v>
      </c>
      <c r="AE489" s="77">
        <v>0</v>
      </c>
      <c r="AF489" s="77">
        <v>1</v>
      </c>
      <c r="AG489" s="76">
        <v>0</v>
      </c>
      <c r="AH489" s="77">
        <v>1</v>
      </c>
      <c r="AI489" s="78">
        <v>0</v>
      </c>
      <c r="AJ489" s="77">
        <v>1</v>
      </c>
      <c r="AK489" s="77">
        <v>0</v>
      </c>
      <c r="AL489" s="78">
        <v>0</v>
      </c>
      <c r="AM489" s="79">
        <v>2006</v>
      </c>
      <c r="AN489" s="80"/>
      <c r="AO489" s="75">
        <v>0</v>
      </c>
      <c r="AP489" s="75">
        <v>3.0000000000000001E-3</v>
      </c>
      <c r="AQ489" s="75">
        <f t="shared" si="329"/>
        <v>0.43899999999999995</v>
      </c>
      <c r="AR489" s="81">
        <v>0.55800000000000005</v>
      </c>
      <c r="AS489" s="75" t="s">
        <v>431</v>
      </c>
      <c r="AT489" s="81" t="s">
        <v>431</v>
      </c>
      <c r="AU489" s="82">
        <v>1</v>
      </c>
      <c r="AV489" s="83">
        <v>0</v>
      </c>
      <c r="AW489" s="68">
        <v>0</v>
      </c>
      <c r="AX489" s="84">
        <v>1</v>
      </c>
      <c r="AY489" s="86">
        <f t="shared" si="330"/>
        <v>0.64400000000000002</v>
      </c>
      <c r="AZ489" s="84">
        <v>0.35599999999999998</v>
      </c>
      <c r="BB489" s="83"/>
      <c r="BC489" s="68" t="s">
        <v>431</v>
      </c>
      <c r="BD489" s="83" t="s">
        <v>431</v>
      </c>
      <c r="BE489" s="83" t="s">
        <v>111</v>
      </c>
      <c r="BL489" s="83"/>
      <c r="BO489" s="83"/>
      <c r="BR489" s="69">
        <v>42.1</v>
      </c>
      <c r="BS489" s="68">
        <v>0</v>
      </c>
      <c r="BT489" s="68">
        <v>0</v>
      </c>
      <c r="BU489" s="68">
        <v>0</v>
      </c>
      <c r="BV489" s="68">
        <v>0</v>
      </c>
      <c r="BW489" s="68">
        <v>0</v>
      </c>
      <c r="BX489" s="68">
        <v>1</v>
      </c>
      <c r="BY489" s="68">
        <v>0</v>
      </c>
      <c r="BZ489" s="83">
        <v>0</v>
      </c>
      <c r="CA489" s="68">
        <v>0</v>
      </c>
      <c r="CB489" s="68">
        <v>0</v>
      </c>
      <c r="CC489" s="68">
        <v>1</v>
      </c>
      <c r="CD489" s="83">
        <v>0</v>
      </c>
      <c r="CE489" s="68">
        <v>0</v>
      </c>
      <c r="CF489" s="68">
        <v>0</v>
      </c>
      <c r="CG489" s="68">
        <v>0</v>
      </c>
      <c r="CH489" s="68">
        <v>0</v>
      </c>
      <c r="CI489" s="83">
        <v>0</v>
      </c>
      <c r="CJ489" s="68">
        <v>1</v>
      </c>
      <c r="CK489" s="68">
        <v>1</v>
      </c>
      <c r="CL489" s="68">
        <v>0</v>
      </c>
      <c r="CM489" s="68">
        <v>0</v>
      </c>
      <c r="CN489" s="68">
        <v>0</v>
      </c>
      <c r="CO489" s="68">
        <v>0</v>
      </c>
      <c r="CP489" s="68">
        <v>0</v>
      </c>
      <c r="CQ489" s="68">
        <v>1</v>
      </c>
      <c r="CR489" s="68">
        <v>0</v>
      </c>
      <c r="CS489" s="68">
        <v>0</v>
      </c>
      <c r="CT489" s="83">
        <v>1</v>
      </c>
      <c r="CY489" s="69"/>
      <c r="CZ489" s="85" t="s">
        <v>397</v>
      </c>
    </row>
    <row r="490" spans="1:104" x14ac:dyDescent="0.25">
      <c r="A490">
        <v>489</v>
      </c>
      <c r="B490">
        <v>31</v>
      </c>
      <c r="C490" s="25" t="s">
        <v>652</v>
      </c>
      <c r="D490" s="12">
        <v>14.7</v>
      </c>
      <c r="E490" s="14">
        <f t="shared" ref="E490:E504" si="338">D490/F490</f>
        <v>0.8207705192629815</v>
      </c>
      <c r="F490" s="7">
        <v>17.91</v>
      </c>
      <c r="G490" s="7">
        <f t="shared" ref="G490:G504" si="339">D490-E490</f>
        <v>13.879229480737017</v>
      </c>
      <c r="H490" s="16">
        <f t="shared" ref="H490:H504" si="340">D490+E490</f>
        <v>15.520770519262982</v>
      </c>
      <c r="I490" s="11">
        <f>IFERROR(F490/SQRT(F490^2+W490), "X")</f>
        <v>0.42346601809461165</v>
      </c>
      <c r="J490" s="39">
        <f>IFERROR(SQRT((1-I490^2)/W490), "X")</f>
        <v>2.3644110446376973E-2</v>
      </c>
      <c r="K490" s="39">
        <f t="shared" ref="K490:K504" si="341">IFERROR(1/J490, "X")</f>
        <v>42.2938305193559</v>
      </c>
      <c r="L490" s="39">
        <f t="shared" ref="L490:L504" si="342">IFERROR(I490-J490, "X")</f>
        <v>0.39982190764823466</v>
      </c>
      <c r="M490" s="39">
        <f t="shared" ref="M490:M504" si="34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34"/>
        <v>1468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1">
        <v>0</v>
      </c>
      <c r="AJ490" s="9">
        <v>0</v>
      </c>
      <c r="AK490" s="9">
        <v>0</v>
      </c>
      <c r="AL490" s="31">
        <v>1</v>
      </c>
      <c r="AM490" s="21">
        <v>1995</v>
      </c>
      <c r="AN490" s="23"/>
      <c r="AO490" s="39" t="s">
        <v>431</v>
      </c>
      <c r="AP490" s="39" t="s">
        <v>431</v>
      </c>
      <c r="AQ490" s="39" t="s">
        <v>431</v>
      </c>
      <c r="AR490" s="59" t="s">
        <v>431</v>
      </c>
      <c r="AS490" s="39" t="s">
        <v>431</v>
      </c>
      <c r="AT490" s="59" t="s">
        <v>431</v>
      </c>
      <c r="AU490" s="57">
        <v>1</v>
      </c>
      <c r="AV490" s="18">
        <v>0</v>
      </c>
      <c r="AW490" s="53">
        <f>1-AX490</f>
        <v>0.63200000000000001</v>
      </c>
      <c r="AX490" s="54">
        <v>0.36799999999999999</v>
      </c>
      <c r="AY490" s="53">
        <f>1-AZ490</f>
        <v>0.371</v>
      </c>
      <c r="AZ490" s="54">
        <v>0.629</v>
      </c>
      <c r="BB490" s="18"/>
      <c r="BC490">
        <v>0</v>
      </c>
      <c r="BD490" s="18">
        <v>1</v>
      </c>
      <c r="BE490" s="18" t="s">
        <v>104</v>
      </c>
      <c r="BL490" s="18"/>
      <c r="BO490" s="18"/>
      <c r="BR490" s="25">
        <v>37</v>
      </c>
      <c r="BS490">
        <v>0</v>
      </c>
      <c r="BT490">
        <v>0</v>
      </c>
      <c r="BU490">
        <v>0</v>
      </c>
      <c r="BV490">
        <v>1</v>
      </c>
      <c r="BW490">
        <v>0</v>
      </c>
      <c r="BX490">
        <v>0</v>
      </c>
      <c r="BY490">
        <v>0</v>
      </c>
      <c r="BZ490" s="18">
        <v>0</v>
      </c>
      <c r="CA490">
        <v>0</v>
      </c>
      <c r="CB490">
        <v>0</v>
      </c>
      <c r="CC490">
        <f>1</f>
        <v>1</v>
      </c>
      <c r="CD490" s="18">
        <v>0</v>
      </c>
      <c r="CE490">
        <v>0</v>
      </c>
      <c r="CF490">
        <v>0</v>
      </c>
      <c r="CG490">
        <v>0</v>
      </c>
      <c r="CH490">
        <v>0</v>
      </c>
      <c r="CI490" s="18">
        <v>0</v>
      </c>
      <c r="CJ490">
        <v>0</v>
      </c>
      <c r="CK490">
        <v>0</v>
      </c>
      <c r="CL490">
        <v>1</v>
      </c>
      <c r="CM490">
        <v>1</v>
      </c>
      <c r="CN490">
        <v>1</v>
      </c>
      <c r="CO490">
        <v>0</v>
      </c>
      <c r="CP490">
        <v>1</v>
      </c>
      <c r="CQ490">
        <v>0</v>
      </c>
      <c r="CR490">
        <v>0</v>
      </c>
      <c r="CS490">
        <v>1</v>
      </c>
      <c r="CT490" s="18">
        <v>0</v>
      </c>
      <c r="CZ490" s="43" t="s">
        <v>397</v>
      </c>
    </row>
    <row r="491" spans="1:104" x14ac:dyDescent="0.25">
      <c r="A491">
        <v>490</v>
      </c>
      <c r="B491">
        <v>31</v>
      </c>
      <c r="C491" s="25" t="s">
        <v>652</v>
      </c>
      <c r="D491" s="12">
        <v>19.3</v>
      </c>
      <c r="E491" s="14">
        <f t="shared" si="338"/>
        <v>1.2363869314541962</v>
      </c>
      <c r="F491" s="7">
        <v>15.61</v>
      </c>
      <c r="G491" s="7">
        <f t="shared" si="339"/>
        <v>18.063613068545806</v>
      </c>
      <c r="H491" s="16">
        <f t="shared" si="340"/>
        <v>20.536386931454196</v>
      </c>
      <c r="I491" s="11">
        <f>IFERROR(F491/SQRT(F491^2+W491), "X")</f>
        <v>0.37730504926893033</v>
      </c>
      <c r="J491" s="39">
        <f>IFERROR(SQRT((1-I491^2)/W491), "X")</f>
        <v>2.4170727051180674E-2</v>
      </c>
      <c r="K491" s="39">
        <f t="shared" si="341"/>
        <v>41.372359130221227</v>
      </c>
      <c r="L491" s="39">
        <f t="shared" si="342"/>
        <v>0.35313432221774965</v>
      </c>
      <c r="M491" s="39">
        <f t="shared" si="34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44">U491-V491-1</f>
        <v>1468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1">
        <v>0</v>
      </c>
      <c r="AJ491" s="9">
        <v>0</v>
      </c>
      <c r="AK491" s="9">
        <v>0</v>
      </c>
      <c r="AL491" s="31">
        <v>1</v>
      </c>
      <c r="AM491" s="21">
        <v>1995</v>
      </c>
      <c r="AN491" s="23"/>
      <c r="AO491" s="39" t="s">
        <v>431</v>
      </c>
      <c r="AP491" s="39" t="s">
        <v>431</v>
      </c>
      <c r="AQ491" s="39" t="s">
        <v>431</v>
      </c>
      <c r="AR491" s="59" t="s">
        <v>431</v>
      </c>
      <c r="AS491" s="39" t="s">
        <v>431</v>
      </c>
      <c r="AT491" s="59" t="s">
        <v>431</v>
      </c>
      <c r="AU491" s="57">
        <v>1</v>
      </c>
      <c r="AV491" s="18">
        <v>0</v>
      </c>
      <c r="AW491" s="53">
        <f>1-AX491</f>
        <v>0.63200000000000001</v>
      </c>
      <c r="AX491" s="54">
        <v>0.36799999999999999</v>
      </c>
      <c r="AY491" s="53">
        <f>1-AZ491</f>
        <v>0.371</v>
      </c>
      <c r="AZ491" s="54">
        <v>0.629</v>
      </c>
      <c r="BB491" s="18"/>
      <c r="BC491">
        <v>0</v>
      </c>
      <c r="BD491" s="18">
        <v>1</v>
      </c>
      <c r="BE491" s="18" t="s">
        <v>104</v>
      </c>
      <c r="BL491" s="18"/>
      <c r="BO491" s="18"/>
      <c r="BR491" s="25">
        <v>37</v>
      </c>
      <c r="BS491">
        <v>0</v>
      </c>
      <c r="BT491">
        <v>0</v>
      </c>
      <c r="BU491">
        <v>0</v>
      </c>
      <c r="BV491">
        <v>1</v>
      </c>
      <c r="BW491">
        <v>0</v>
      </c>
      <c r="BX491">
        <v>0</v>
      </c>
      <c r="BY491">
        <v>0</v>
      </c>
      <c r="BZ491" s="18">
        <v>0</v>
      </c>
      <c r="CA491">
        <v>0</v>
      </c>
      <c r="CB491">
        <v>0</v>
      </c>
      <c r="CC491">
        <f>1</f>
        <v>1</v>
      </c>
      <c r="CD491" s="18">
        <v>0</v>
      </c>
      <c r="CE491">
        <v>0</v>
      </c>
      <c r="CF491">
        <v>0</v>
      </c>
      <c r="CG491">
        <v>0</v>
      </c>
      <c r="CH491">
        <v>0</v>
      </c>
      <c r="CI491" s="18">
        <v>0</v>
      </c>
      <c r="CJ491">
        <v>0</v>
      </c>
      <c r="CK491">
        <v>0</v>
      </c>
      <c r="CL491">
        <v>1</v>
      </c>
      <c r="CM491">
        <v>1</v>
      </c>
      <c r="CN491">
        <v>1</v>
      </c>
      <c r="CO491">
        <v>0</v>
      </c>
      <c r="CP491">
        <v>1</v>
      </c>
      <c r="CQ491">
        <v>0</v>
      </c>
      <c r="CR491">
        <v>0</v>
      </c>
      <c r="CS491">
        <v>1</v>
      </c>
      <c r="CT491" s="18">
        <v>0</v>
      </c>
      <c r="CZ491" s="43" t="s">
        <v>397</v>
      </c>
    </row>
    <row r="492" spans="1:104" x14ac:dyDescent="0.25">
      <c r="A492">
        <v>491</v>
      </c>
      <c r="B492">
        <v>31</v>
      </c>
      <c r="C492" s="25" t="s">
        <v>652</v>
      </c>
      <c r="D492" s="12">
        <v>18.899999999999999</v>
      </c>
      <c r="E492" s="14">
        <f t="shared" si="338"/>
        <v>0.84074733096085397</v>
      </c>
      <c r="F492" s="7">
        <v>22.48</v>
      </c>
      <c r="G492" s="7">
        <f t="shared" si="339"/>
        <v>18.059252669039143</v>
      </c>
      <c r="H492" s="16">
        <f t="shared" si="340"/>
        <v>19.740747330960854</v>
      </c>
      <c r="I492" s="11">
        <f>IFERROR(F492/SQRT(F492^2+W492), "X")</f>
        <v>0.50605090150970966</v>
      </c>
      <c r="J492" s="39">
        <f>IFERROR(SQRT((1-I492^2)/W492), "X")</f>
        <v>2.2511161099186373E-2</v>
      </c>
      <c r="K492" s="39">
        <f t="shared" si="341"/>
        <v>44.42240875954387</v>
      </c>
      <c r="L492" s="39">
        <f t="shared" si="342"/>
        <v>0.48353974041052328</v>
      </c>
      <c r="M492" s="39">
        <f t="shared" si="34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44"/>
        <v>1468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1">
        <v>0</v>
      </c>
      <c r="AJ492" s="9">
        <v>0</v>
      </c>
      <c r="AK492" s="9">
        <v>0</v>
      </c>
      <c r="AL492" s="31">
        <v>1</v>
      </c>
      <c r="AM492" s="21">
        <v>1995</v>
      </c>
      <c r="AN492" s="23"/>
      <c r="AO492" s="39" t="s">
        <v>431</v>
      </c>
      <c r="AP492" s="39" t="s">
        <v>431</v>
      </c>
      <c r="AQ492" s="39" t="s">
        <v>431</v>
      </c>
      <c r="AR492" s="59" t="s">
        <v>431</v>
      </c>
      <c r="AS492" s="39" t="s">
        <v>431</v>
      </c>
      <c r="AT492" s="59" t="s">
        <v>431</v>
      </c>
      <c r="AU492" s="57">
        <v>1</v>
      </c>
      <c r="AV492" s="18">
        <v>0</v>
      </c>
      <c r="AW492" s="53">
        <f t="shared" ref="AW492:AW501" si="345">1-AX492</f>
        <v>0.63200000000000001</v>
      </c>
      <c r="AX492" s="54">
        <v>0.36799999999999999</v>
      </c>
      <c r="AY492" s="53">
        <f t="shared" ref="AY492:AY501" si="346">1-AZ492</f>
        <v>0.371</v>
      </c>
      <c r="AZ492" s="54">
        <v>0.629</v>
      </c>
      <c r="BB492" s="18"/>
      <c r="BC492">
        <v>0</v>
      </c>
      <c r="BD492" s="18">
        <v>1</v>
      </c>
      <c r="BE492" s="18" t="s">
        <v>104</v>
      </c>
      <c r="BL492" s="18"/>
      <c r="BO492" s="18"/>
      <c r="BR492" s="25">
        <v>37</v>
      </c>
      <c r="BS492">
        <v>0</v>
      </c>
      <c r="BT492">
        <v>0</v>
      </c>
      <c r="BU492">
        <v>0</v>
      </c>
      <c r="BV492">
        <v>1</v>
      </c>
      <c r="BW492">
        <v>0</v>
      </c>
      <c r="BX492">
        <v>0</v>
      </c>
      <c r="BY492">
        <v>0</v>
      </c>
      <c r="BZ492" s="18">
        <v>0</v>
      </c>
      <c r="CA492">
        <v>0</v>
      </c>
      <c r="CB492">
        <v>0</v>
      </c>
      <c r="CC492">
        <f>1</f>
        <v>1</v>
      </c>
      <c r="CD492" s="18">
        <v>0</v>
      </c>
      <c r="CE492">
        <v>0</v>
      </c>
      <c r="CF492">
        <v>0</v>
      </c>
      <c r="CG492">
        <v>0</v>
      </c>
      <c r="CH492">
        <v>0</v>
      </c>
      <c r="CI492" s="18">
        <v>0</v>
      </c>
      <c r="CJ492">
        <v>0</v>
      </c>
      <c r="CK492">
        <v>0</v>
      </c>
      <c r="CL492">
        <v>1</v>
      </c>
      <c r="CM492">
        <v>1</v>
      </c>
      <c r="CN492">
        <v>1</v>
      </c>
      <c r="CO492">
        <v>0</v>
      </c>
      <c r="CP492">
        <v>1</v>
      </c>
      <c r="CQ492">
        <v>0</v>
      </c>
      <c r="CR492">
        <v>0</v>
      </c>
      <c r="CS492">
        <v>1</v>
      </c>
      <c r="CT492" s="18">
        <v>0</v>
      </c>
      <c r="CZ492" s="43" t="s">
        <v>397</v>
      </c>
    </row>
    <row r="493" spans="1:104" x14ac:dyDescent="0.25">
      <c r="A493">
        <v>492</v>
      </c>
      <c r="B493">
        <v>31</v>
      </c>
      <c r="C493" s="25" t="s">
        <v>652</v>
      </c>
      <c r="D493" s="12">
        <v>15.2</v>
      </c>
      <c r="E493" s="14">
        <f t="shared" si="338"/>
        <v>0.58800773694390707</v>
      </c>
      <c r="F493" s="7">
        <v>25.85</v>
      </c>
      <c r="G493" s="7">
        <f t="shared" si="339"/>
        <v>14.611992263056091</v>
      </c>
      <c r="H493" s="16">
        <f t="shared" si="340"/>
        <v>15.788007736943907</v>
      </c>
      <c r="I493" s="11">
        <f>IFERROR(F493/SQRT(F493^2+W493), "X")</f>
        <v>0.55929032276646651</v>
      </c>
      <c r="J493" s="39">
        <f>IFERROR(SQRT((1-I493^2)/W493), "X")</f>
        <v>2.1635989275298514E-2</v>
      </c>
      <c r="K493" s="39">
        <f t="shared" si="341"/>
        <v>46.219287099651368</v>
      </c>
      <c r="L493" s="39">
        <f t="shared" si="342"/>
        <v>0.53765433349116798</v>
      </c>
      <c r="M493" s="39">
        <f t="shared" si="34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44"/>
        <v>1468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1">
        <v>0</v>
      </c>
      <c r="AJ493" s="9">
        <v>0</v>
      </c>
      <c r="AK493" s="9">
        <v>0</v>
      </c>
      <c r="AL493" s="31">
        <v>1</v>
      </c>
      <c r="AM493" s="21">
        <v>1995</v>
      </c>
      <c r="AN493" s="23"/>
      <c r="AO493" s="39" t="s">
        <v>431</v>
      </c>
      <c r="AP493" s="39" t="s">
        <v>431</v>
      </c>
      <c r="AQ493" s="39" t="s">
        <v>431</v>
      </c>
      <c r="AR493" s="59" t="s">
        <v>431</v>
      </c>
      <c r="AS493" s="39" t="s">
        <v>431</v>
      </c>
      <c r="AT493" s="59" t="s">
        <v>431</v>
      </c>
      <c r="AU493" s="57">
        <v>1</v>
      </c>
      <c r="AV493" s="18">
        <v>0</v>
      </c>
      <c r="AW493" s="53">
        <f t="shared" si="345"/>
        <v>0.63200000000000001</v>
      </c>
      <c r="AX493" s="54">
        <v>0.36799999999999999</v>
      </c>
      <c r="AY493" s="53">
        <f t="shared" si="346"/>
        <v>0.371</v>
      </c>
      <c r="AZ493" s="54">
        <v>0.629</v>
      </c>
      <c r="BB493" s="18"/>
      <c r="BC493">
        <v>0</v>
      </c>
      <c r="BD493" s="18">
        <v>1</v>
      </c>
      <c r="BE493" s="18" t="s">
        <v>104</v>
      </c>
      <c r="BL493" s="18"/>
      <c r="BO493" s="18"/>
      <c r="BR493" s="25">
        <v>37</v>
      </c>
      <c r="BS493">
        <v>0</v>
      </c>
      <c r="BT493">
        <v>0</v>
      </c>
      <c r="BU493">
        <v>0</v>
      </c>
      <c r="BV493">
        <v>1</v>
      </c>
      <c r="BW493">
        <v>0</v>
      </c>
      <c r="BX493">
        <v>0</v>
      </c>
      <c r="BY493">
        <v>0</v>
      </c>
      <c r="BZ493" s="18">
        <v>0</v>
      </c>
      <c r="CA493">
        <v>0</v>
      </c>
      <c r="CB493">
        <v>0</v>
      </c>
      <c r="CC493">
        <f>1</f>
        <v>1</v>
      </c>
      <c r="CD493" s="18">
        <v>0</v>
      </c>
      <c r="CE493">
        <v>0</v>
      </c>
      <c r="CF493">
        <v>0</v>
      </c>
      <c r="CG493">
        <v>0</v>
      </c>
      <c r="CH493">
        <v>0</v>
      </c>
      <c r="CI493" s="18">
        <v>0</v>
      </c>
      <c r="CJ493">
        <v>0</v>
      </c>
      <c r="CK493">
        <v>0</v>
      </c>
      <c r="CL493">
        <v>1</v>
      </c>
      <c r="CM493">
        <v>1</v>
      </c>
      <c r="CN493">
        <v>1</v>
      </c>
      <c r="CO493">
        <v>0</v>
      </c>
      <c r="CP493">
        <v>1</v>
      </c>
      <c r="CQ493">
        <v>0</v>
      </c>
      <c r="CR493">
        <v>0</v>
      </c>
      <c r="CS493">
        <v>1</v>
      </c>
      <c r="CT493" s="18">
        <v>0</v>
      </c>
      <c r="CZ493" s="43" t="s">
        <v>397</v>
      </c>
    </row>
    <row r="494" spans="1:104" x14ac:dyDescent="0.25">
      <c r="A494">
        <v>493</v>
      </c>
      <c r="B494">
        <v>31</v>
      </c>
      <c r="C494" s="25" t="s">
        <v>652</v>
      </c>
      <c r="D494" s="12">
        <v>12.1</v>
      </c>
      <c r="E494" s="14">
        <f t="shared" si="338"/>
        <v>0.57318806252960686</v>
      </c>
      <c r="F494" s="7">
        <v>21.11</v>
      </c>
      <c r="G494" s="7">
        <f t="shared" si="339"/>
        <v>11.526811937470393</v>
      </c>
      <c r="H494" s="16">
        <f t="shared" si="340"/>
        <v>12.673188062529606</v>
      </c>
      <c r="I494" s="11">
        <f>IFERROR(F494/SQRT(F494^2+W494), "X")</f>
        <v>0.48256854443850716</v>
      </c>
      <c r="J494" s="39">
        <f>IFERROR(SQRT((1-I494^2)/W494), "X")</f>
        <v>2.2859713142515736E-2</v>
      </c>
      <c r="K494" s="39">
        <f t="shared" si="341"/>
        <v>43.745080866309983</v>
      </c>
      <c r="L494" s="39">
        <f t="shared" si="342"/>
        <v>0.45970883129599144</v>
      </c>
      <c r="M494" s="39">
        <f t="shared" si="34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44"/>
        <v>1468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1">
        <v>0</v>
      </c>
      <c r="AJ494" s="9">
        <v>0</v>
      </c>
      <c r="AK494" s="9">
        <v>0</v>
      </c>
      <c r="AL494" s="31">
        <v>1</v>
      </c>
      <c r="AM494" s="21">
        <v>1995</v>
      </c>
      <c r="AN494" s="23"/>
      <c r="AO494" s="39" t="s">
        <v>431</v>
      </c>
      <c r="AP494" s="39" t="s">
        <v>431</v>
      </c>
      <c r="AQ494" s="39" t="s">
        <v>431</v>
      </c>
      <c r="AR494" s="59" t="s">
        <v>431</v>
      </c>
      <c r="AS494" s="39" t="s">
        <v>431</v>
      </c>
      <c r="AT494" s="59" t="s">
        <v>431</v>
      </c>
      <c r="AU494" s="57">
        <v>1</v>
      </c>
      <c r="AV494" s="18">
        <v>0</v>
      </c>
      <c r="AW494" s="53">
        <f t="shared" si="345"/>
        <v>0.63200000000000001</v>
      </c>
      <c r="AX494" s="54">
        <v>0.36799999999999999</v>
      </c>
      <c r="AY494" s="53">
        <f t="shared" si="346"/>
        <v>0.371</v>
      </c>
      <c r="AZ494" s="54">
        <v>0.629</v>
      </c>
      <c r="BB494" s="18"/>
      <c r="BC494">
        <v>0</v>
      </c>
      <c r="BD494" s="18">
        <v>1</v>
      </c>
      <c r="BE494" s="18" t="s">
        <v>104</v>
      </c>
      <c r="BL494" s="18"/>
      <c r="BO494" s="18"/>
      <c r="BR494" s="25">
        <v>37</v>
      </c>
      <c r="BS494">
        <v>0</v>
      </c>
      <c r="BT494">
        <v>0</v>
      </c>
      <c r="BU494">
        <v>0</v>
      </c>
      <c r="BV494">
        <v>1</v>
      </c>
      <c r="BW494">
        <v>0</v>
      </c>
      <c r="BX494">
        <v>0</v>
      </c>
      <c r="BY494">
        <v>0</v>
      </c>
      <c r="BZ494" s="18">
        <v>0</v>
      </c>
      <c r="CA494">
        <v>0</v>
      </c>
      <c r="CB494">
        <v>0</v>
      </c>
      <c r="CC494">
        <f>1</f>
        <v>1</v>
      </c>
      <c r="CD494" s="18">
        <v>0</v>
      </c>
      <c r="CE494">
        <v>0</v>
      </c>
      <c r="CF494">
        <v>0</v>
      </c>
      <c r="CG494">
        <v>0</v>
      </c>
      <c r="CH494">
        <v>0</v>
      </c>
      <c r="CI494" s="18">
        <v>0</v>
      </c>
      <c r="CJ494">
        <v>0</v>
      </c>
      <c r="CK494">
        <v>0</v>
      </c>
      <c r="CL494">
        <v>1</v>
      </c>
      <c r="CM494">
        <v>1</v>
      </c>
      <c r="CN494">
        <v>1</v>
      </c>
      <c r="CO494">
        <v>0</v>
      </c>
      <c r="CP494">
        <v>1</v>
      </c>
      <c r="CQ494">
        <v>0</v>
      </c>
      <c r="CR494">
        <v>0</v>
      </c>
      <c r="CS494">
        <v>1</v>
      </c>
      <c r="CT494" s="18">
        <v>0</v>
      </c>
      <c r="CZ494" s="43" t="s">
        <v>397</v>
      </c>
    </row>
    <row r="495" spans="1:104" x14ac:dyDescent="0.25">
      <c r="A495">
        <v>494</v>
      </c>
      <c r="B495">
        <v>31</v>
      </c>
      <c r="C495" s="25" t="s">
        <v>652</v>
      </c>
      <c r="D495" s="12">
        <v>10.9</v>
      </c>
      <c r="E495" s="14">
        <f t="shared" si="338"/>
        <v>1.0976837865055389</v>
      </c>
      <c r="F495" s="7">
        <v>9.93</v>
      </c>
      <c r="G495" s="7">
        <f t="shared" si="339"/>
        <v>9.8023162134944606</v>
      </c>
      <c r="H495" s="16">
        <f t="shared" si="340"/>
        <v>11.99768378650554</v>
      </c>
      <c r="I495" s="11">
        <f>IFERROR(F495/SQRT(F495^2+W495), "X")</f>
        <v>0.25088200291266882</v>
      </c>
      <c r="J495" s="39">
        <f>IFERROR(SQRT((1-I495^2)/W495), "X")</f>
        <v>2.5265055681034123E-2</v>
      </c>
      <c r="K495" s="39">
        <f t="shared" si="341"/>
        <v>39.580360028680886</v>
      </c>
      <c r="L495" s="39">
        <f t="shared" si="342"/>
        <v>0.2256169472316347</v>
      </c>
      <c r="M495" s="39">
        <f t="shared" si="34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44"/>
        <v>1468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1">
        <v>0</v>
      </c>
      <c r="AJ495" s="9">
        <v>0</v>
      </c>
      <c r="AK495" s="9">
        <v>0</v>
      </c>
      <c r="AL495" s="31">
        <v>1</v>
      </c>
      <c r="AM495" s="21">
        <v>1995</v>
      </c>
      <c r="AN495" s="23"/>
      <c r="AO495" s="39" t="s">
        <v>431</v>
      </c>
      <c r="AP495" s="39" t="s">
        <v>431</v>
      </c>
      <c r="AQ495" s="39" t="s">
        <v>431</v>
      </c>
      <c r="AR495" s="59" t="s">
        <v>431</v>
      </c>
      <c r="AS495" s="39" t="s">
        <v>431</v>
      </c>
      <c r="AT495" s="59" t="s">
        <v>431</v>
      </c>
      <c r="AU495" s="57">
        <v>1</v>
      </c>
      <c r="AV495" s="18">
        <v>0</v>
      </c>
      <c r="AW495" s="53">
        <f t="shared" si="345"/>
        <v>0.63200000000000001</v>
      </c>
      <c r="AX495" s="54">
        <v>0.36799999999999999</v>
      </c>
      <c r="AY495" s="53">
        <f t="shared" si="346"/>
        <v>0.371</v>
      </c>
      <c r="AZ495" s="54">
        <v>0.629</v>
      </c>
      <c r="BB495" s="18"/>
      <c r="BC495">
        <v>0</v>
      </c>
      <c r="BD495" s="18">
        <v>1</v>
      </c>
      <c r="BE495" s="18" t="s">
        <v>104</v>
      </c>
      <c r="BL495" s="18"/>
      <c r="BO495" s="18"/>
      <c r="BR495" s="25">
        <v>37</v>
      </c>
      <c r="BS495">
        <v>0</v>
      </c>
      <c r="BT495">
        <v>0</v>
      </c>
      <c r="BU495">
        <v>0</v>
      </c>
      <c r="BV495">
        <v>1</v>
      </c>
      <c r="BW495">
        <v>0</v>
      </c>
      <c r="BX495">
        <v>0</v>
      </c>
      <c r="BY495">
        <v>0</v>
      </c>
      <c r="BZ495" s="18">
        <v>0</v>
      </c>
      <c r="CA495">
        <v>0</v>
      </c>
      <c r="CB495">
        <v>0</v>
      </c>
      <c r="CC495">
        <f>1</f>
        <v>1</v>
      </c>
      <c r="CD495" s="18">
        <v>0</v>
      </c>
      <c r="CE495">
        <v>0</v>
      </c>
      <c r="CF495">
        <v>0</v>
      </c>
      <c r="CG495">
        <v>0</v>
      </c>
      <c r="CH495">
        <v>0</v>
      </c>
      <c r="CI495" s="18">
        <v>0</v>
      </c>
      <c r="CJ495">
        <v>0</v>
      </c>
      <c r="CK495">
        <v>0</v>
      </c>
      <c r="CL495">
        <v>1</v>
      </c>
      <c r="CM495">
        <v>1</v>
      </c>
      <c r="CN495">
        <v>1</v>
      </c>
      <c r="CO495">
        <v>0</v>
      </c>
      <c r="CP495">
        <v>1</v>
      </c>
      <c r="CQ495">
        <v>0</v>
      </c>
      <c r="CR495">
        <v>0</v>
      </c>
      <c r="CS495">
        <v>1</v>
      </c>
      <c r="CT495" s="18">
        <v>0</v>
      </c>
      <c r="CZ495" s="43" t="s">
        <v>397</v>
      </c>
    </row>
    <row r="496" spans="1:104" x14ac:dyDescent="0.25">
      <c r="A496">
        <v>495</v>
      </c>
      <c r="B496">
        <v>31</v>
      </c>
      <c r="C496" s="25" t="s">
        <v>652</v>
      </c>
      <c r="D496" s="12">
        <v>13.7</v>
      </c>
      <c r="E496" s="14">
        <f t="shared" si="338"/>
        <v>3.3171912832929782</v>
      </c>
      <c r="F496" s="7">
        <v>4.13</v>
      </c>
      <c r="G496" s="7">
        <f t="shared" si="339"/>
        <v>10.382808716707022</v>
      </c>
      <c r="H496" s="16">
        <f t="shared" si="340"/>
        <v>17.017191283292977</v>
      </c>
      <c r="I496" s="11">
        <f>IFERROR(F496/SQRT(F496^2+W496), "X")</f>
        <v>0.10717130145140812</v>
      </c>
      <c r="J496" s="39">
        <f>IFERROR(SQRT((1-I496^2)/W496), "X")</f>
        <v>2.5949467663779209E-2</v>
      </c>
      <c r="K496" s="39">
        <f t="shared" si="341"/>
        <v>38.536436005422189</v>
      </c>
      <c r="L496" s="39">
        <f t="shared" si="342"/>
        <v>8.12218337876289E-2</v>
      </c>
      <c r="M496" s="39">
        <f t="shared" si="34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44"/>
        <v>1468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1">
        <v>0</v>
      </c>
      <c r="AJ496" s="9">
        <v>0</v>
      </c>
      <c r="AK496" s="9">
        <v>0</v>
      </c>
      <c r="AL496" s="31">
        <v>1</v>
      </c>
      <c r="AM496" s="21">
        <v>1995</v>
      </c>
      <c r="AN496" s="23"/>
      <c r="AO496" s="39" t="s">
        <v>431</v>
      </c>
      <c r="AP496" s="39" t="s">
        <v>431</v>
      </c>
      <c r="AQ496" s="39" t="s">
        <v>431</v>
      </c>
      <c r="AR496" s="59" t="s">
        <v>431</v>
      </c>
      <c r="AS496" s="39" t="s">
        <v>431</v>
      </c>
      <c r="AT496" s="59" t="s">
        <v>431</v>
      </c>
      <c r="AU496" s="57">
        <v>1</v>
      </c>
      <c r="AV496" s="18">
        <v>0</v>
      </c>
      <c r="AW496" s="53">
        <f t="shared" si="345"/>
        <v>0.63200000000000001</v>
      </c>
      <c r="AX496" s="54">
        <v>0.36799999999999999</v>
      </c>
      <c r="AY496" s="53">
        <f t="shared" si="346"/>
        <v>0.371</v>
      </c>
      <c r="AZ496" s="54">
        <v>0.629</v>
      </c>
      <c r="BB496" s="18"/>
      <c r="BC496">
        <v>0</v>
      </c>
      <c r="BD496" s="18">
        <v>1</v>
      </c>
      <c r="BE496" s="18" t="s">
        <v>104</v>
      </c>
      <c r="BL496" s="18"/>
      <c r="BO496" s="18"/>
      <c r="BR496" s="25">
        <v>37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 s="18">
        <v>1</v>
      </c>
      <c r="CA496">
        <v>0</v>
      </c>
      <c r="CB496">
        <v>1</v>
      </c>
      <c r="CC496">
        <v>0</v>
      </c>
      <c r="CD496" s="18">
        <v>0</v>
      </c>
      <c r="CE496">
        <v>1</v>
      </c>
      <c r="CF496">
        <v>0</v>
      </c>
      <c r="CG496">
        <v>0</v>
      </c>
      <c r="CH496">
        <v>0</v>
      </c>
      <c r="CI496" s="18">
        <v>0</v>
      </c>
      <c r="CJ496">
        <v>0</v>
      </c>
      <c r="CK496">
        <v>0</v>
      </c>
      <c r="CL496">
        <v>1</v>
      </c>
      <c r="CM496">
        <v>1</v>
      </c>
      <c r="CN496">
        <v>1</v>
      </c>
      <c r="CO496">
        <v>0</v>
      </c>
      <c r="CP496">
        <v>1</v>
      </c>
      <c r="CQ496">
        <v>0</v>
      </c>
      <c r="CR496">
        <v>0</v>
      </c>
      <c r="CS496">
        <v>1</v>
      </c>
      <c r="CT496" s="18">
        <v>0</v>
      </c>
      <c r="CZ496" s="43" t="s">
        <v>397</v>
      </c>
    </row>
    <row r="497" spans="1:104" x14ac:dyDescent="0.25">
      <c r="A497">
        <v>496</v>
      </c>
      <c r="B497">
        <v>31</v>
      </c>
      <c r="C497" s="25" t="s">
        <v>652</v>
      </c>
      <c r="D497" s="12">
        <v>12.6</v>
      </c>
      <c r="E497" s="14">
        <f t="shared" si="338"/>
        <v>5.25</v>
      </c>
      <c r="F497" s="7">
        <v>2.4</v>
      </c>
      <c r="G497" s="7">
        <f t="shared" si="339"/>
        <v>7.35</v>
      </c>
      <c r="H497" s="16">
        <f t="shared" si="340"/>
        <v>17.850000000000001</v>
      </c>
      <c r="I497" s="11">
        <f>IFERROR(F497/SQRT(F497^2+W497), "X")</f>
        <v>6.2516961111875644E-2</v>
      </c>
      <c r="J497" s="39">
        <f>IFERROR(SQRT((1-I497^2)/W497), "X")</f>
        <v>2.6048733796614851E-2</v>
      </c>
      <c r="K497" s="39">
        <f t="shared" si="341"/>
        <v>38.389581920099104</v>
      </c>
      <c r="L497" s="39">
        <f t="shared" si="342"/>
        <v>3.6468227315260796E-2</v>
      </c>
      <c r="M497" s="39">
        <f t="shared" si="34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44"/>
        <v>1468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1">
        <v>0</v>
      </c>
      <c r="AJ497" s="9">
        <v>0</v>
      </c>
      <c r="AK497" s="9">
        <v>0</v>
      </c>
      <c r="AL497" s="31">
        <v>1</v>
      </c>
      <c r="AM497" s="21">
        <v>1995</v>
      </c>
      <c r="AN497" s="23"/>
      <c r="AO497" s="39" t="s">
        <v>431</v>
      </c>
      <c r="AP497" s="39" t="s">
        <v>431</v>
      </c>
      <c r="AQ497" s="39" t="s">
        <v>431</v>
      </c>
      <c r="AR497" s="59" t="s">
        <v>431</v>
      </c>
      <c r="AS497" s="39" t="s">
        <v>431</v>
      </c>
      <c r="AT497" s="59" t="s">
        <v>431</v>
      </c>
      <c r="AU497" s="57">
        <v>1</v>
      </c>
      <c r="AV497" s="18">
        <v>0</v>
      </c>
      <c r="AW497" s="53">
        <f t="shared" si="345"/>
        <v>0.63200000000000001</v>
      </c>
      <c r="AX497" s="54">
        <v>0.36799999999999999</v>
      </c>
      <c r="AY497" s="53">
        <f t="shared" si="346"/>
        <v>0.371</v>
      </c>
      <c r="AZ497" s="54">
        <v>0.629</v>
      </c>
      <c r="BB497" s="18"/>
      <c r="BC497">
        <v>0</v>
      </c>
      <c r="BD497" s="18">
        <v>1</v>
      </c>
      <c r="BE497" s="18" t="s">
        <v>104</v>
      </c>
      <c r="BL497" s="18"/>
      <c r="BO497" s="18"/>
      <c r="BR497" s="25">
        <v>37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 s="18">
        <v>1</v>
      </c>
      <c r="CA497">
        <v>0</v>
      </c>
      <c r="CB497">
        <v>1</v>
      </c>
      <c r="CC497">
        <v>0</v>
      </c>
      <c r="CD497" s="18">
        <v>0</v>
      </c>
      <c r="CE497">
        <v>1</v>
      </c>
      <c r="CF497">
        <v>0</v>
      </c>
      <c r="CG497">
        <v>0</v>
      </c>
      <c r="CH497">
        <v>0</v>
      </c>
      <c r="CI497" s="18">
        <v>0</v>
      </c>
      <c r="CJ497">
        <v>0</v>
      </c>
      <c r="CK497">
        <v>0</v>
      </c>
      <c r="CL497">
        <v>1</v>
      </c>
      <c r="CM497">
        <v>1</v>
      </c>
      <c r="CN497">
        <v>1</v>
      </c>
      <c r="CO497">
        <v>0</v>
      </c>
      <c r="CP497">
        <v>1</v>
      </c>
      <c r="CQ497">
        <v>0</v>
      </c>
      <c r="CR497">
        <v>0</v>
      </c>
      <c r="CS497">
        <v>1</v>
      </c>
      <c r="CT497" s="18">
        <v>0</v>
      </c>
      <c r="CZ497" s="43" t="s">
        <v>397</v>
      </c>
    </row>
    <row r="498" spans="1:104" x14ac:dyDescent="0.25">
      <c r="A498">
        <v>497</v>
      </c>
      <c r="B498">
        <v>31</v>
      </c>
      <c r="C498" s="25" t="s">
        <v>652</v>
      </c>
      <c r="D498" s="12">
        <v>19.600000000000001</v>
      </c>
      <c r="E498" s="14">
        <f t="shared" si="338"/>
        <v>2.5000000000000004</v>
      </c>
      <c r="F498" s="7">
        <v>7.84</v>
      </c>
      <c r="G498" s="7">
        <f t="shared" si="339"/>
        <v>17.100000000000001</v>
      </c>
      <c r="H498" s="16">
        <f t="shared" si="340"/>
        <v>22.1</v>
      </c>
      <c r="I498" s="11">
        <f>IFERROR(F498/SQRT(F498^2+W498), "X")</f>
        <v>0.20046853007196822</v>
      </c>
      <c r="J498" s="39">
        <f>IFERROR(SQRT((1-I498^2)/W498), "X")</f>
        <v>2.5569965570404109E-2</v>
      </c>
      <c r="K498" s="39">
        <f t="shared" si="341"/>
        <v>39.108382733117459</v>
      </c>
      <c r="L498" s="39">
        <f t="shared" si="342"/>
        <v>0.1748985645015641</v>
      </c>
      <c r="M498" s="39">
        <f t="shared" si="34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44"/>
        <v>1468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1">
        <v>0</v>
      </c>
      <c r="AJ498" s="9">
        <v>0</v>
      </c>
      <c r="AK498" s="9">
        <v>0</v>
      </c>
      <c r="AL498" s="31">
        <v>1</v>
      </c>
      <c r="AM498" s="21">
        <v>1995</v>
      </c>
      <c r="AN498" s="23"/>
      <c r="AO498" s="39" t="s">
        <v>431</v>
      </c>
      <c r="AP498" s="39" t="s">
        <v>431</v>
      </c>
      <c r="AQ498" s="39" t="s">
        <v>431</v>
      </c>
      <c r="AR498" s="59" t="s">
        <v>431</v>
      </c>
      <c r="AS498" s="39" t="s">
        <v>431</v>
      </c>
      <c r="AT498" s="59" t="s">
        <v>431</v>
      </c>
      <c r="AU498" s="57">
        <v>1</v>
      </c>
      <c r="AV498" s="18">
        <v>0</v>
      </c>
      <c r="AW498" s="53">
        <f t="shared" si="345"/>
        <v>0.63200000000000001</v>
      </c>
      <c r="AX498" s="54">
        <v>0.36799999999999999</v>
      </c>
      <c r="AY498" s="53">
        <f t="shared" si="346"/>
        <v>0.371</v>
      </c>
      <c r="AZ498" s="54">
        <v>0.629</v>
      </c>
      <c r="BB498" s="18"/>
      <c r="BC498">
        <v>0</v>
      </c>
      <c r="BD498" s="18">
        <v>1</v>
      </c>
      <c r="BE498" s="18" t="s">
        <v>104</v>
      </c>
      <c r="BL498" s="18"/>
      <c r="BO498" s="18"/>
      <c r="BR498" s="25">
        <v>37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0</v>
      </c>
      <c r="BZ498" s="18">
        <v>1</v>
      </c>
      <c r="CA498">
        <v>0</v>
      </c>
      <c r="CB498">
        <v>1</v>
      </c>
      <c r="CC498">
        <v>0</v>
      </c>
      <c r="CD498" s="18">
        <v>0</v>
      </c>
      <c r="CE498">
        <v>1</v>
      </c>
      <c r="CF498">
        <v>0</v>
      </c>
      <c r="CG498">
        <v>0</v>
      </c>
      <c r="CH498">
        <v>0</v>
      </c>
      <c r="CI498" s="18">
        <v>0</v>
      </c>
      <c r="CJ498">
        <v>0</v>
      </c>
      <c r="CK498">
        <v>0</v>
      </c>
      <c r="CL498">
        <v>1</v>
      </c>
      <c r="CM498">
        <v>1</v>
      </c>
      <c r="CN498">
        <v>1</v>
      </c>
      <c r="CO498">
        <v>0</v>
      </c>
      <c r="CP498">
        <v>1</v>
      </c>
      <c r="CQ498">
        <v>0</v>
      </c>
      <c r="CR498">
        <v>0</v>
      </c>
      <c r="CS498">
        <v>1</v>
      </c>
      <c r="CT498" s="18">
        <v>0</v>
      </c>
      <c r="CZ498" s="43" t="s">
        <v>397</v>
      </c>
    </row>
    <row r="499" spans="1:104" x14ac:dyDescent="0.25">
      <c r="A499">
        <v>498</v>
      </c>
      <c r="B499">
        <v>31</v>
      </c>
      <c r="C499" s="25" t="s">
        <v>652</v>
      </c>
      <c r="D499" s="12">
        <v>18.600000000000001</v>
      </c>
      <c r="E499" s="14">
        <f t="shared" si="338"/>
        <v>2.4281984334203655</v>
      </c>
      <c r="F499" s="7">
        <v>7.66</v>
      </c>
      <c r="G499" s="7">
        <f t="shared" si="339"/>
        <v>16.171801566579635</v>
      </c>
      <c r="H499" s="16">
        <f t="shared" si="340"/>
        <v>21.028198433420368</v>
      </c>
      <c r="I499" s="11">
        <f>IFERROR(F499/SQRT(F499^2+W499), "X")</f>
        <v>0.19604482709698576</v>
      </c>
      <c r="J499" s="39">
        <f>IFERROR(SQRT((1-I499^2)/W499), "X")</f>
        <v>2.5593319464358451E-2</v>
      </c>
      <c r="K499" s="39">
        <f t="shared" si="341"/>
        <v>39.072696349241113</v>
      </c>
      <c r="L499" s="39">
        <f t="shared" si="342"/>
        <v>0.17045150763262731</v>
      </c>
      <c r="M499" s="39">
        <f t="shared" si="34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44"/>
        <v>1468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1">
        <v>0</v>
      </c>
      <c r="AJ499" s="9">
        <v>0</v>
      </c>
      <c r="AK499" s="9">
        <v>0</v>
      </c>
      <c r="AL499" s="31">
        <v>1</v>
      </c>
      <c r="AM499" s="21">
        <v>1995</v>
      </c>
      <c r="AN499" s="23"/>
      <c r="AO499" s="39" t="s">
        <v>431</v>
      </c>
      <c r="AP499" s="39" t="s">
        <v>431</v>
      </c>
      <c r="AQ499" s="39" t="s">
        <v>431</v>
      </c>
      <c r="AR499" s="59" t="s">
        <v>431</v>
      </c>
      <c r="AS499" s="39" t="s">
        <v>431</v>
      </c>
      <c r="AT499" s="59" t="s">
        <v>431</v>
      </c>
      <c r="AU499" s="57">
        <v>1</v>
      </c>
      <c r="AV499" s="18">
        <v>0</v>
      </c>
      <c r="AW499" s="53">
        <f t="shared" si="345"/>
        <v>0.63200000000000001</v>
      </c>
      <c r="AX499" s="54">
        <v>0.36799999999999999</v>
      </c>
      <c r="AY499" s="53">
        <f t="shared" si="346"/>
        <v>0.371</v>
      </c>
      <c r="AZ499" s="54">
        <v>0.629</v>
      </c>
      <c r="BB499" s="18"/>
      <c r="BC499">
        <v>0</v>
      </c>
      <c r="BD499" s="18">
        <v>1</v>
      </c>
      <c r="BE499" s="18" t="s">
        <v>104</v>
      </c>
      <c r="BL499" s="18"/>
      <c r="BO499" s="18"/>
      <c r="BR499" s="25">
        <v>37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 s="18">
        <v>1</v>
      </c>
      <c r="CA499">
        <v>0</v>
      </c>
      <c r="CB499">
        <v>1</v>
      </c>
      <c r="CC499">
        <v>0</v>
      </c>
      <c r="CD499" s="18">
        <v>0</v>
      </c>
      <c r="CE499">
        <v>1</v>
      </c>
      <c r="CF499">
        <v>0</v>
      </c>
      <c r="CG499">
        <v>0</v>
      </c>
      <c r="CH499">
        <v>0</v>
      </c>
      <c r="CI499" s="18">
        <v>0</v>
      </c>
      <c r="CJ499">
        <v>0</v>
      </c>
      <c r="CK499">
        <v>0</v>
      </c>
      <c r="CL499">
        <v>1</v>
      </c>
      <c r="CM499">
        <v>1</v>
      </c>
      <c r="CN499">
        <v>1</v>
      </c>
      <c r="CO499">
        <v>0</v>
      </c>
      <c r="CP499">
        <v>1</v>
      </c>
      <c r="CQ499">
        <v>0</v>
      </c>
      <c r="CR499">
        <v>0</v>
      </c>
      <c r="CS499">
        <v>1</v>
      </c>
      <c r="CT499" s="18">
        <v>0</v>
      </c>
      <c r="CZ499" s="43" t="s">
        <v>397</v>
      </c>
    </row>
    <row r="500" spans="1:104" x14ac:dyDescent="0.25">
      <c r="A500">
        <v>499</v>
      </c>
      <c r="B500">
        <v>31</v>
      </c>
      <c r="C500" s="25" t="s">
        <v>652</v>
      </c>
      <c r="D500" s="12">
        <v>10.7</v>
      </c>
      <c r="E500" s="14">
        <f t="shared" si="338"/>
        <v>1.9814814814814812</v>
      </c>
      <c r="F500" s="7">
        <v>5.4</v>
      </c>
      <c r="G500" s="7">
        <f t="shared" si="339"/>
        <v>8.7185185185185183</v>
      </c>
      <c r="H500" s="16">
        <f t="shared" si="340"/>
        <v>12.68148148148148</v>
      </c>
      <c r="I500" s="11">
        <f>IFERROR(F500/SQRT(F500^2+W500), "X")</f>
        <v>0.13955957945972247</v>
      </c>
      <c r="J500" s="39">
        <f>IFERROR(SQRT((1-I500^2)/W500), "X")</f>
        <v>2.5844366566615273E-2</v>
      </c>
      <c r="K500" s="39">
        <f t="shared" si="341"/>
        <v>38.693151848873725</v>
      </c>
      <c r="L500" s="39">
        <f t="shared" si="342"/>
        <v>0.1137152128931072</v>
      </c>
      <c r="M500" s="39">
        <f t="shared" si="34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44"/>
        <v>1468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1">
        <v>0</v>
      </c>
      <c r="AJ500" s="9">
        <v>0</v>
      </c>
      <c r="AK500" s="9">
        <v>0</v>
      </c>
      <c r="AL500" s="31">
        <v>1</v>
      </c>
      <c r="AM500" s="21">
        <v>1995</v>
      </c>
      <c r="AN500" s="23"/>
      <c r="AO500" s="39" t="s">
        <v>431</v>
      </c>
      <c r="AP500" s="39" t="s">
        <v>431</v>
      </c>
      <c r="AQ500" s="39" t="s">
        <v>431</v>
      </c>
      <c r="AR500" s="59" t="s">
        <v>431</v>
      </c>
      <c r="AS500" s="39" t="s">
        <v>431</v>
      </c>
      <c r="AT500" s="59" t="s">
        <v>431</v>
      </c>
      <c r="AU500" s="57">
        <v>1</v>
      </c>
      <c r="AV500" s="18">
        <v>0</v>
      </c>
      <c r="AW500" s="53">
        <f t="shared" si="345"/>
        <v>0.63200000000000001</v>
      </c>
      <c r="AX500" s="54">
        <v>0.36799999999999999</v>
      </c>
      <c r="AY500" s="53">
        <f t="shared" si="346"/>
        <v>0.371</v>
      </c>
      <c r="AZ500" s="54">
        <v>0.629</v>
      </c>
      <c r="BB500" s="18"/>
      <c r="BC500">
        <v>0</v>
      </c>
      <c r="BD500" s="18">
        <v>1</v>
      </c>
      <c r="BE500" s="18" t="s">
        <v>104</v>
      </c>
      <c r="BL500" s="18"/>
      <c r="BO500" s="18"/>
      <c r="BR500" s="25">
        <v>37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 s="18">
        <v>1</v>
      </c>
      <c r="CA500">
        <v>0</v>
      </c>
      <c r="CB500">
        <v>1</v>
      </c>
      <c r="CC500">
        <v>0</v>
      </c>
      <c r="CD500" s="18">
        <v>0</v>
      </c>
      <c r="CE500">
        <v>1</v>
      </c>
      <c r="CF500">
        <v>0</v>
      </c>
      <c r="CG500">
        <v>0</v>
      </c>
      <c r="CH500">
        <v>0</v>
      </c>
      <c r="CI500" s="18">
        <v>0</v>
      </c>
      <c r="CJ500">
        <v>0</v>
      </c>
      <c r="CK500">
        <v>0</v>
      </c>
      <c r="CL500">
        <v>1</v>
      </c>
      <c r="CM500">
        <v>1</v>
      </c>
      <c r="CN500">
        <v>1</v>
      </c>
      <c r="CO500">
        <v>0</v>
      </c>
      <c r="CP500">
        <v>1</v>
      </c>
      <c r="CQ500">
        <v>0</v>
      </c>
      <c r="CR500">
        <v>0</v>
      </c>
      <c r="CS500">
        <v>1</v>
      </c>
      <c r="CT500" s="18">
        <v>0</v>
      </c>
      <c r="CZ500" s="43" t="s">
        <v>397</v>
      </c>
    </row>
    <row r="501" spans="1:104" s="68" customFormat="1" x14ac:dyDescent="0.25">
      <c r="A501" s="68">
        <v>500</v>
      </c>
      <c r="B501" s="68">
        <v>31</v>
      </c>
      <c r="C501" s="69" t="s">
        <v>652</v>
      </c>
      <c r="D501" s="70">
        <v>9.1999999999999993</v>
      </c>
      <c r="E501" s="71">
        <f t="shared" si="338"/>
        <v>4.7179487179487181</v>
      </c>
      <c r="F501" s="72">
        <v>1.95</v>
      </c>
      <c r="G501" s="72">
        <f t="shared" si="339"/>
        <v>4.4820512820512812</v>
      </c>
      <c r="H501" s="73">
        <f t="shared" si="340"/>
        <v>13.917948717948718</v>
      </c>
      <c r="I501" s="74">
        <f>IFERROR(F501/SQRT(F501^2+W501), "X")</f>
        <v>5.0828798421125441E-2</v>
      </c>
      <c r="J501" s="75">
        <f>IFERROR(SQRT((1-I501^2)/W501), "X")</f>
        <v>2.606605047237202E-2</v>
      </c>
      <c r="K501" s="75">
        <f t="shared" si="341"/>
        <v>38.36407825036332</v>
      </c>
      <c r="L501" s="75">
        <f t="shared" si="342"/>
        <v>2.4762747948753421E-2</v>
      </c>
      <c r="M501" s="75">
        <f t="shared" si="343"/>
        <v>7.6894848893497458E-2</v>
      </c>
      <c r="N501" s="76">
        <v>0</v>
      </c>
      <c r="O501" s="77">
        <v>1</v>
      </c>
      <c r="P501" s="76">
        <v>0</v>
      </c>
      <c r="Q501" s="77">
        <v>1</v>
      </c>
      <c r="R501" s="77">
        <v>0</v>
      </c>
      <c r="S501" s="77">
        <v>0</v>
      </c>
      <c r="T501" s="77">
        <v>0</v>
      </c>
      <c r="U501" s="76">
        <v>1476</v>
      </c>
      <c r="V501" s="77">
        <v>7</v>
      </c>
      <c r="W501" s="77">
        <f t="shared" si="344"/>
        <v>1468</v>
      </c>
      <c r="X501" s="77"/>
      <c r="Y501" s="72">
        <v>9</v>
      </c>
      <c r="Z501" s="72">
        <v>10.6</v>
      </c>
      <c r="AA501" s="77">
        <v>1</v>
      </c>
      <c r="AB501" s="77">
        <v>0</v>
      </c>
      <c r="AC501" s="77">
        <v>0</v>
      </c>
      <c r="AD501" s="77">
        <v>1</v>
      </c>
      <c r="AE501" s="77">
        <v>0</v>
      </c>
      <c r="AF501" s="77">
        <v>0</v>
      </c>
      <c r="AG501" s="76">
        <v>0</v>
      </c>
      <c r="AH501" s="77">
        <v>1</v>
      </c>
      <c r="AI501" s="78">
        <v>0</v>
      </c>
      <c r="AJ501" s="77">
        <v>0</v>
      </c>
      <c r="AK501" s="77">
        <v>0</v>
      </c>
      <c r="AL501" s="78">
        <v>1</v>
      </c>
      <c r="AM501" s="79">
        <v>1995</v>
      </c>
      <c r="AN501" s="80"/>
      <c r="AO501" s="75" t="s">
        <v>431</v>
      </c>
      <c r="AP501" s="75" t="s">
        <v>431</v>
      </c>
      <c r="AQ501" s="75" t="s">
        <v>431</v>
      </c>
      <c r="AR501" s="81" t="s">
        <v>431</v>
      </c>
      <c r="AS501" s="75" t="s">
        <v>431</v>
      </c>
      <c r="AT501" s="81" t="s">
        <v>431</v>
      </c>
      <c r="AU501" s="82">
        <v>1</v>
      </c>
      <c r="AV501" s="83">
        <v>0</v>
      </c>
      <c r="AW501" s="86">
        <f t="shared" si="345"/>
        <v>0.63200000000000001</v>
      </c>
      <c r="AX501" s="84">
        <v>0.36799999999999999</v>
      </c>
      <c r="AY501" s="86">
        <f t="shared" si="346"/>
        <v>0.371</v>
      </c>
      <c r="AZ501" s="84">
        <v>0.629</v>
      </c>
      <c r="BB501" s="83"/>
      <c r="BC501" s="68">
        <v>0</v>
      </c>
      <c r="BD501" s="83">
        <v>1</v>
      </c>
      <c r="BE501" s="83" t="s">
        <v>104</v>
      </c>
      <c r="BL501" s="83"/>
      <c r="BO501" s="83"/>
      <c r="BR501" s="69">
        <v>37</v>
      </c>
      <c r="BS501" s="68">
        <v>0</v>
      </c>
      <c r="BT501" s="68">
        <v>0</v>
      </c>
      <c r="BU501" s="68">
        <v>0</v>
      </c>
      <c r="BV501" s="68">
        <v>0</v>
      </c>
      <c r="BW501" s="68">
        <v>0</v>
      </c>
      <c r="BX501" s="68">
        <v>0</v>
      </c>
      <c r="BY501" s="68">
        <v>0</v>
      </c>
      <c r="BZ501" s="83">
        <v>1</v>
      </c>
      <c r="CA501" s="68">
        <v>0</v>
      </c>
      <c r="CB501" s="68">
        <v>1</v>
      </c>
      <c r="CC501" s="68">
        <v>0</v>
      </c>
      <c r="CD501" s="83">
        <v>0</v>
      </c>
      <c r="CE501" s="68">
        <v>1</v>
      </c>
      <c r="CF501" s="68">
        <v>0</v>
      </c>
      <c r="CG501" s="68">
        <v>0</v>
      </c>
      <c r="CH501" s="68">
        <v>0</v>
      </c>
      <c r="CI501" s="83">
        <v>0</v>
      </c>
      <c r="CJ501" s="68">
        <v>0</v>
      </c>
      <c r="CK501" s="68">
        <v>0</v>
      </c>
      <c r="CL501" s="68">
        <v>1</v>
      </c>
      <c r="CM501" s="68">
        <v>1</v>
      </c>
      <c r="CN501" s="68">
        <v>1</v>
      </c>
      <c r="CO501" s="68">
        <v>0</v>
      </c>
      <c r="CP501" s="68">
        <v>1</v>
      </c>
      <c r="CQ501" s="68">
        <v>0</v>
      </c>
      <c r="CR501" s="68">
        <v>0</v>
      </c>
      <c r="CS501" s="68">
        <v>1</v>
      </c>
      <c r="CT501" s="83">
        <v>0</v>
      </c>
      <c r="CY501" s="69"/>
      <c r="CZ501" s="85" t="s">
        <v>397</v>
      </c>
    </row>
    <row r="502" spans="1:104" x14ac:dyDescent="0.25">
      <c r="A502">
        <v>501</v>
      </c>
      <c r="B502">
        <v>32</v>
      </c>
      <c r="C502" s="25" t="s">
        <v>651</v>
      </c>
      <c r="D502" s="12">
        <v>6.3</v>
      </c>
      <c r="E502" s="14">
        <f t="shared" si="338"/>
        <v>0.83776595744680848</v>
      </c>
      <c r="F502" s="7">
        <v>7.52</v>
      </c>
      <c r="G502" s="7">
        <f t="shared" si="339"/>
        <v>5.4622340425531917</v>
      </c>
      <c r="H502" s="16">
        <f t="shared" si="340"/>
        <v>7.137765957446808</v>
      </c>
      <c r="I502" s="11">
        <f>IFERROR(F502/SQRT(F502^2+W502), "X")</f>
        <v>0.22951264688149664</v>
      </c>
      <c r="J502" s="39">
        <f>IFERROR(SQRT((1-I502^2)/W502), "X")</f>
        <v>3.0520298787433064E-2</v>
      </c>
      <c r="K502" s="39">
        <f t="shared" si="341"/>
        <v>32.765078971368283</v>
      </c>
      <c r="L502" s="39">
        <f t="shared" si="342"/>
        <v>0.19899234809406358</v>
      </c>
      <c r="M502" s="39">
        <f t="shared" si="34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44"/>
        <v>1017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1">
        <v>0</v>
      </c>
      <c r="AJ502" s="9">
        <v>1</v>
      </c>
      <c r="AK502" s="9">
        <v>0</v>
      </c>
      <c r="AL502" s="31">
        <v>0</v>
      </c>
      <c r="AM502" s="21">
        <v>2000</v>
      </c>
      <c r="AN502" s="23"/>
      <c r="AO502" s="39" t="s">
        <v>431</v>
      </c>
      <c r="AP502" s="39" t="s">
        <v>431</v>
      </c>
      <c r="AQ502" s="39" t="s">
        <v>431</v>
      </c>
      <c r="AR502" s="59" t="s">
        <v>431</v>
      </c>
      <c r="AS502" s="39" t="s">
        <v>431</v>
      </c>
      <c r="AT502" s="59" t="s">
        <v>431</v>
      </c>
      <c r="AU502" s="57">
        <v>0.64</v>
      </c>
      <c r="AV502" s="18">
        <v>0.36</v>
      </c>
      <c r="AW502" t="s">
        <v>431</v>
      </c>
      <c r="AX502" s="54" t="s">
        <v>431</v>
      </c>
      <c r="AY502" t="s">
        <v>431</v>
      </c>
      <c r="AZ502" s="54" t="s">
        <v>431</v>
      </c>
      <c r="BB502" s="18"/>
      <c r="BC502">
        <v>1</v>
      </c>
      <c r="BD502" s="18">
        <v>0</v>
      </c>
      <c r="BE502" s="18" t="s">
        <v>62</v>
      </c>
      <c r="BL502" s="18"/>
      <c r="BO502" s="18"/>
      <c r="BR502" s="25">
        <v>35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1</v>
      </c>
      <c r="BY502">
        <v>0</v>
      </c>
      <c r="BZ502" s="18">
        <v>0</v>
      </c>
      <c r="CA502">
        <v>0</v>
      </c>
      <c r="CB502">
        <v>0</v>
      </c>
      <c r="CC502">
        <v>1</v>
      </c>
      <c r="CD502" s="18">
        <v>0</v>
      </c>
      <c r="CE502">
        <v>0</v>
      </c>
      <c r="CF502">
        <v>0</v>
      </c>
      <c r="CG502">
        <v>0</v>
      </c>
      <c r="CH502">
        <v>0</v>
      </c>
      <c r="CI502" s="18">
        <v>0</v>
      </c>
      <c r="CJ502">
        <v>0</v>
      </c>
      <c r="CK502">
        <v>0</v>
      </c>
      <c r="CL502">
        <v>1</v>
      </c>
      <c r="CM502">
        <v>1</v>
      </c>
      <c r="CN502">
        <v>0</v>
      </c>
      <c r="CO502">
        <v>0</v>
      </c>
      <c r="CP502">
        <v>1</v>
      </c>
      <c r="CQ502">
        <v>1</v>
      </c>
      <c r="CR502">
        <v>0</v>
      </c>
      <c r="CS502">
        <v>0</v>
      </c>
      <c r="CT502" s="18">
        <v>0</v>
      </c>
      <c r="CZ502" s="43" t="s">
        <v>397</v>
      </c>
    </row>
    <row r="503" spans="1:104" x14ac:dyDescent="0.25">
      <c r="A503">
        <v>502</v>
      </c>
      <c r="B503">
        <v>32</v>
      </c>
      <c r="C503" t="s">
        <v>651</v>
      </c>
      <c r="D503" s="12">
        <v>6.1</v>
      </c>
      <c r="E503" s="14">
        <f t="shared" si="338"/>
        <v>0.8276797829036634</v>
      </c>
      <c r="F503" s="7">
        <v>7.37</v>
      </c>
      <c r="G503" s="7">
        <f t="shared" si="339"/>
        <v>5.2723202170963361</v>
      </c>
      <c r="H503" s="16">
        <f t="shared" si="340"/>
        <v>6.9276797829036632</v>
      </c>
      <c r="I503" s="11">
        <f>IFERROR(F503/SQRT(F503^2+W503), "X")</f>
        <v>0.2252741171820597</v>
      </c>
      <c r="J503" s="39">
        <f>IFERROR(SQRT((1-I503^2)/W503), "X")</f>
        <v>3.0566365967715021E-2</v>
      </c>
      <c r="K503" s="39">
        <f t="shared" si="341"/>
        <v>32.715698066830242</v>
      </c>
      <c r="L503" s="39">
        <f t="shared" si="342"/>
        <v>0.19470775121434467</v>
      </c>
      <c r="M503" s="39">
        <f t="shared" si="34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44"/>
        <v>1016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1">
        <v>0</v>
      </c>
      <c r="AJ503" s="9">
        <v>1</v>
      </c>
      <c r="AK503" s="9">
        <v>0</v>
      </c>
      <c r="AL503" s="31">
        <v>0</v>
      </c>
      <c r="AM503" s="21">
        <v>2000</v>
      </c>
      <c r="AN503" s="23"/>
      <c r="AO503" s="39" t="s">
        <v>431</v>
      </c>
      <c r="AP503" s="39" t="s">
        <v>431</v>
      </c>
      <c r="AQ503" s="39" t="s">
        <v>431</v>
      </c>
      <c r="AR503" s="59" t="s">
        <v>431</v>
      </c>
      <c r="AS503" s="39" t="s">
        <v>431</v>
      </c>
      <c r="AT503" s="59" t="s">
        <v>431</v>
      </c>
      <c r="AU503" s="57">
        <v>0.64</v>
      </c>
      <c r="AV503" s="18">
        <v>0.36</v>
      </c>
      <c r="AW503" t="s">
        <v>431</v>
      </c>
      <c r="AX503" s="54" t="s">
        <v>431</v>
      </c>
      <c r="AY503" t="s">
        <v>431</v>
      </c>
      <c r="AZ503" s="54" t="s">
        <v>431</v>
      </c>
      <c r="BB503" s="18"/>
      <c r="BC503">
        <v>1</v>
      </c>
      <c r="BD503" s="18">
        <v>0</v>
      </c>
      <c r="BE503" s="18" t="s">
        <v>62</v>
      </c>
      <c r="BL503" s="18"/>
      <c r="BO503" s="18"/>
      <c r="BR503" s="25">
        <v>35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1</v>
      </c>
      <c r="BY503">
        <v>0</v>
      </c>
      <c r="BZ503" s="18">
        <v>0</v>
      </c>
      <c r="CA503">
        <v>0</v>
      </c>
      <c r="CB503">
        <v>0</v>
      </c>
      <c r="CC503">
        <v>1</v>
      </c>
      <c r="CD503" s="18">
        <v>0</v>
      </c>
      <c r="CE503">
        <v>0</v>
      </c>
      <c r="CF503">
        <v>0</v>
      </c>
      <c r="CG503">
        <v>0</v>
      </c>
      <c r="CH503">
        <v>0</v>
      </c>
      <c r="CI503" s="18">
        <v>0</v>
      </c>
      <c r="CJ503">
        <v>0</v>
      </c>
      <c r="CK503">
        <v>0</v>
      </c>
      <c r="CL503">
        <v>1</v>
      </c>
      <c r="CM503">
        <v>1</v>
      </c>
      <c r="CN503">
        <v>0</v>
      </c>
      <c r="CO503">
        <v>0</v>
      </c>
      <c r="CP503">
        <v>1</v>
      </c>
      <c r="CQ503">
        <v>1</v>
      </c>
      <c r="CR503">
        <v>0</v>
      </c>
      <c r="CS503">
        <v>0</v>
      </c>
      <c r="CT503" s="18">
        <v>0</v>
      </c>
      <c r="CZ503" s="43" t="s">
        <v>397</v>
      </c>
    </row>
    <row r="504" spans="1:104" x14ac:dyDescent="0.25">
      <c r="A504">
        <v>503</v>
      </c>
      <c r="B504">
        <v>32</v>
      </c>
      <c r="C504" s="25" t="s">
        <v>651</v>
      </c>
      <c r="D504" s="12">
        <v>6.5</v>
      </c>
      <c r="E504" s="14">
        <f t="shared" si="338"/>
        <v>0.8904109589041096</v>
      </c>
      <c r="F504" s="7">
        <v>7.3</v>
      </c>
      <c r="G504" s="7">
        <f t="shared" si="339"/>
        <v>5.6095890410958908</v>
      </c>
      <c r="H504" s="16">
        <f t="shared" si="340"/>
        <v>7.3904109589041092</v>
      </c>
      <c r="I504" s="11">
        <f>IFERROR(F504/SQRT(F504^2+W504), "X")</f>
        <v>0.22742757354036125</v>
      </c>
      <c r="J504" s="39">
        <f>IFERROR(SQRT((1-I504^2)/W504), "X")</f>
        <v>3.1154462128816611E-2</v>
      </c>
      <c r="K504" s="39">
        <f t="shared" si="341"/>
        <v>32.098130786698469</v>
      </c>
      <c r="L504" s="39">
        <f t="shared" si="342"/>
        <v>0.19627311141154463</v>
      </c>
      <c r="M504" s="39">
        <f t="shared" si="34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44"/>
        <v>977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1">
        <v>0</v>
      </c>
      <c r="AJ504" s="9">
        <v>1</v>
      </c>
      <c r="AK504" s="9">
        <v>0</v>
      </c>
      <c r="AL504" s="31">
        <v>0</v>
      </c>
      <c r="AM504" s="21">
        <v>2000</v>
      </c>
      <c r="AN504" s="23"/>
      <c r="AO504" s="39" t="s">
        <v>431</v>
      </c>
      <c r="AP504" s="39" t="s">
        <v>431</v>
      </c>
      <c r="AQ504" s="39" t="s">
        <v>431</v>
      </c>
      <c r="AR504" s="59" t="s">
        <v>431</v>
      </c>
      <c r="AS504" s="39" t="s">
        <v>431</v>
      </c>
      <c r="AT504" s="59" t="s">
        <v>431</v>
      </c>
      <c r="AU504" s="57">
        <v>0.64</v>
      </c>
      <c r="AV504" s="18">
        <v>0.36</v>
      </c>
      <c r="AW504" t="s">
        <v>431</v>
      </c>
      <c r="AX504" s="54" t="s">
        <v>431</v>
      </c>
      <c r="AY504" t="s">
        <v>431</v>
      </c>
      <c r="AZ504" s="54" t="s">
        <v>431</v>
      </c>
      <c r="BB504" s="18"/>
      <c r="BC504">
        <v>1</v>
      </c>
      <c r="BD504" s="18">
        <v>0</v>
      </c>
      <c r="BE504" s="18" t="s">
        <v>62</v>
      </c>
      <c r="BL504" s="18"/>
      <c r="BO504" s="18"/>
      <c r="BR504" s="25">
        <v>35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1</v>
      </c>
      <c r="BY504">
        <v>0</v>
      </c>
      <c r="BZ504" s="18">
        <v>0</v>
      </c>
      <c r="CA504">
        <v>0</v>
      </c>
      <c r="CB504">
        <v>1</v>
      </c>
      <c r="CC504">
        <v>0</v>
      </c>
      <c r="CD504" s="18">
        <v>0</v>
      </c>
      <c r="CE504">
        <v>1</v>
      </c>
      <c r="CF504">
        <v>0</v>
      </c>
      <c r="CG504">
        <v>0</v>
      </c>
      <c r="CH504">
        <v>0</v>
      </c>
      <c r="CI504" s="18">
        <v>0</v>
      </c>
      <c r="CJ504">
        <v>0</v>
      </c>
      <c r="CK504">
        <v>0</v>
      </c>
      <c r="CL504">
        <v>1</v>
      </c>
      <c r="CM504">
        <v>1</v>
      </c>
      <c r="CN504">
        <v>0</v>
      </c>
      <c r="CO504">
        <v>0</v>
      </c>
      <c r="CP504">
        <v>1</v>
      </c>
      <c r="CQ504">
        <v>1</v>
      </c>
      <c r="CR504">
        <v>0</v>
      </c>
      <c r="CS504">
        <v>0</v>
      </c>
      <c r="CT504" s="18">
        <v>0</v>
      </c>
      <c r="CZ504" s="43" t="s">
        <v>397</v>
      </c>
    </row>
    <row r="505" spans="1:104" x14ac:dyDescent="0.25">
      <c r="A505">
        <v>504</v>
      </c>
      <c r="B505">
        <v>32</v>
      </c>
      <c r="C505" s="25" t="s">
        <v>651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47">D505-E505</f>
        <v>5.5316146540027145</v>
      </c>
      <c r="H505" s="16">
        <f t="shared" ref="H505:H517" si="348">D505+E505</f>
        <v>7.2683853459972863</v>
      </c>
      <c r="I505" s="11">
        <f>IFERROR(F505/SQRT(F505^2+W505), "X")</f>
        <v>0.12618462893964844</v>
      </c>
      <c r="J505" s="39">
        <f>IFERROR(SQRT((1-I505^2)/W505), "X")</f>
        <v>1.7121387915827468E-2</v>
      </c>
      <c r="K505" s="39">
        <f t="shared" ref="K505:K517" si="349">IFERROR(1/J505, "X")</f>
        <v>58.406479948718022</v>
      </c>
      <c r="L505" s="39">
        <f t="shared" ref="L505:L517" si="350">IFERROR(I505-J505, "X")</f>
        <v>0.10906324102382096</v>
      </c>
      <c r="M505" s="39">
        <f t="shared" ref="M505:M517" si="35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44"/>
        <v>3357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1">
        <v>0</v>
      </c>
      <c r="AJ505" s="9">
        <v>1</v>
      </c>
      <c r="AK505" s="9">
        <v>0</v>
      </c>
      <c r="AL505" s="31">
        <v>0</v>
      </c>
      <c r="AM505" s="21">
        <v>2000</v>
      </c>
      <c r="AN505" s="23"/>
      <c r="AO505" s="39" t="s">
        <v>431</v>
      </c>
      <c r="AP505" s="39" t="s">
        <v>431</v>
      </c>
      <c r="AQ505" s="39" t="s">
        <v>431</v>
      </c>
      <c r="AR505" s="59" t="s">
        <v>431</v>
      </c>
      <c r="AS505" s="39" t="s">
        <v>431</v>
      </c>
      <c r="AT505" s="59" t="s">
        <v>431</v>
      </c>
      <c r="AU505" s="57">
        <v>0.64</v>
      </c>
      <c r="AV505" s="18">
        <v>0.36</v>
      </c>
      <c r="AW505" t="s">
        <v>431</v>
      </c>
      <c r="AX505" s="54" t="s">
        <v>431</v>
      </c>
      <c r="AY505" t="s">
        <v>431</v>
      </c>
      <c r="AZ505" s="54" t="s">
        <v>431</v>
      </c>
      <c r="BB505" s="18"/>
      <c r="BC505">
        <v>1</v>
      </c>
      <c r="BD505" s="18">
        <v>0</v>
      </c>
      <c r="BE505" s="18" t="s">
        <v>62</v>
      </c>
      <c r="BL505" s="18"/>
      <c r="BO505" s="18"/>
      <c r="BR505" s="25">
        <v>35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1</v>
      </c>
      <c r="BY505">
        <v>0</v>
      </c>
      <c r="BZ505" s="18">
        <v>0</v>
      </c>
      <c r="CA505">
        <v>0</v>
      </c>
      <c r="CB505">
        <v>0</v>
      </c>
      <c r="CC505">
        <v>1</v>
      </c>
      <c r="CD505" s="18">
        <v>0</v>
      </c>
      <c r="CE505">
        <v>0</v>
      </c>
      <c r="CF505">
        <v>0</v>
      </c>
      <c r="CG505">
        <v>0</v>
      </c>
      <c r="CH505">
        <v>0</v>
      </c>
      <c r="CI505" s="18">
        <v>0</v>
      </c>
      <c r="CJ505">
        <v>0</v>
      </c>
      <c r="CK505">
        <v>0</v>
      </c>
      <c r="CL505">
        <v>1</v>
      </c>
      <c r="CM505">
        <v>1</v>
      </c>
      <c r="CN505">
        <v>0</v>
      </c>
      <c r="CO505">
        <v>0</v>
      </c>
      <c r="CP505">
        <v>1</v>
      </c>
      <c r="CQ505">
        <v>1</v>
      </c>
      <c r="CR505">
        <v>0</v>
      </c>
      <c r="CS505">
        <v>0</v>
      </c>
      <c r="CT505" s="18">
        <v>0</v>
      </c>
      <c r="CZ505" s="43" t="s">
        <v>397</v>
      </c>
    </row>
    <row r="506" spans="1:104" x14ac:dyDescent="0.25">
      <c r="A506">
        <v>505</v>
      </c>
      <c r="B506">
        <v>32</v>
      </c>
      <c r="C506" s="25" t="s">
        <v>651</v>
      </c>
      <c r="D506" s="12">
        <v>4.3</v>
      </c>
      <c r="E506" s="14">
        <f t="shared" ref="E506:E517" si="352">D506/F506</f>
        <v>1.4625850340136055</v>
      </c>
      <c r="F506" s="7">
        <v>2.94</v>
      </c>
      <c r="G506" s="7">
        <f t="shared" si="347"/>
        <v>2.8374149659863943</v>
      </c>
      <c r="H506" s="16">
        <f t="shared" si="348"/>
        <v>5.7625850340136058</v>
      </c>
      <c r="I506" s="11">
        <f>IFERROR(F506/SQRT(F506^2+W506), "X")</f>
        <v>5.0677276605177769E-2</v>
      </c>
      <c r="J506" s="39">
        <f>IFERROR(SQRT((1-I506^2)/W506), "X")</f>
        <v>1.7237168913325773E-2</v>
      </c>
      <c r="K506" s="39">
        <f t="shared" si="349"/>
        <v>58.014167235253836</v>
      </c>
      <c r="L506" s="39">
        <f t="shared" si="350"/>
        <v>3.3440107691851996E-2</v>
      </c>
      <c r="M506" s="39">
        <f t="shared" si="35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44"/>
        <v>3357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1">
        <v>0</v>
      </c>
      <c r="AJ506" s="9">
        <v>1</v>
      </c>
      <c r="AK506" s="9">
        <v>0</v>
      </c>
      <c r="AL506" s="31">
        <v>0</v>
      </c>
      <c r="AM506" s="21">
        <v>2000</v>
      </c>
      <c r="AN506" s="23"/>
      <c r="AO506" s="39" t="s">
        <v>431</v>
      </c>
      <c r="AP506" s="39" t="s">
        <v>431</v>
      </c>
      <c r="AQ506" s="39" t="s">
        <v>431</v>
      </c>
      <c r="AR506" s="59" t="s">
        <v>431</v>
      </c>
      <c r="AS506" s="39" t="s">
        <v>431</v>
      </c>
      <c r="AT506" s="59" t="s">
        <v>431</v>
      </c>
      <c r="AU506" s="57">
        <v>0.64</v>
      </c>
      <c r="AV506" s="18">
        <v>0.36</v>
      </c>
      <c r="AW506" t="s">
        <v>431</v>
      </c>
      <c r="AX506" s="54" t="s">
        <v>431</v>
      </c>
      <c r="AY506" t="s">
        <v>431</v>
      </c>
      <c r="AZ506" s="54" t="s">
        <v>431</v>
      </c>
      <c r="BB506" s="18"/>
      <c r="BC506">
        <v>1</v>
      </c>
      <c r="BD506" s="18">
        <v>0</v>
      </c>
      <c r="BE506" s="18" t="s">
        <v>62</v>
      </c>
      <c r="BL506" s="18"/>
      <c r="BO506" s="18"/>
      <c r="BR506" s="25">
        <v>35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1</v>
      </c>
      <c r="BY506">
        <v>0</v>
      </c>
      <c r="BZ506" s="18">
        <v>0</v>
      </c>
      <c r="CA506">
        <v>0</v>
      </c>
      <c r="CB506">
        <v>0</v>
      </c>
      <c r="CC506">
        <v>1</v>
      </c>
      <c r="CD506" s="18">
        <v>0</v>
      </c>
      <c r="CE506">
        <v>0</v>
      </c>
      <c r="CF506">
        <v>0</v>
      </c>
      <c r="CG506">
        <v>0</v>
      </c>
      <c r="CH506">
        <v>0</v>
      </c>
      <c r="CI506" s="18">
        <v>0</v>
      </c>
      <c r="CJ506">
        <v>0</v>
      </c>
      <c r="CK506">
        <v>0</v>
      </c>
      <c r="CL506">
        <v>1</v>
      </c>
      <c r="CM506">
        <v>1</v>
      </c>
      <c r="CN506">
        <v>0</v>
      </c>
      <c r="CO506">
        <v>0</v>
      </c>
      <c r="CP506">
        <v>1</v>
      </c>
      <c r="CQ506">
        <v>1</v>
      </c>
      <c r="CR506">
        <v>0</v>
      </c>
      <c r="CS506">
        <v>0</v>
      </c>
      <c r="CT506" s="18">
        <v>0</v>
      </c>
      <c r="CZ506" s="43" t="s">
        <v>397</v>
      </c>
    </row>
    <row r="507" spans="1:104" x14ac:dyDescent="0.25">
      <c r="A507">
        <v>506</v>
      </c>
      <c r="B507">
        <v>32</v>
      </c>
      <c r="C507" s="25" t="s">
        <v>651</v>
      </c>
      <c r="D507" s="12">
        <v>7.8</v>
      </c>
      <c r="E507" s="14">
        <f t="shared" si="352"/>
        <v>1.1854103343465046</v>
      </c>
      <c r="F507" s="7">
        <v>6.58</v>
      </c>
      <c r="G507" s="7">
        <f t="shared" si="347"/>
        <v>6.6145896656534955</v>
      </c>
      <c r="H507" s="16">
        <f t="shared" si="348"/>
        <v>8.9854103343465042</v>
      </c>
      <c r="I507" s="11">
        <f>IFERROR(F507/SQRT(F507^2+W507), "X")</f>
        <v>0.112841150584339</v>
      </c>
      <c r="J507" s="39">
        <f>IFERROR(SQRT((1-I507^2)/W507), "X")</f>
        <v>1.714911103105456E-2</v>
      </c>
      <c r="K507" s="39">
        <f t="shared" si="349"/>
        <v>58.3120605020951</v>
      </c>
      <c r="L507" s="39">
        <f t="shared" si="350"/>
        <v>9.5692039553284439E-2</v>
      </c>
      <c r="M507" s="39">
        <f t="shared" si="35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44"/>
        <v>3357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1">
        <v>0</v>
      </c>
      <c r="AJ507" s="9">
        <v>1</v>
      </c>
      <c r="AK507" s="9">
        <v>0</v>
      </c>
      <c r="AL507" s="31">
        <v>0</v>
      </c>
      <c r="AM507" s="21">
        <v>2000</v>
      </c>
      <c r="AN507" s="23"/>
      <c r="AO507" s="39" t="s">
        <v>431</v>
      </c>
      <c r="AP507" s="39" t="s">
        <v>431</v>
      </c>
      <c r="AQ507" s="39" t="s">
        <v>431</v>
      </c>
      <c r="AR507" s="59" t="s">
        <v>431</v>
      </c>
      <c r="AS507" s="39" t="s">
        <v>431</v>
      </c>
      <c r="AT507" s="59" t="s">
        <v>431</v>
      </c>
      <c r="AU507" s="57">
        <v>0.64</v>
      </c>
      <c r="AV507" s="18">
        <v>0.36</v>
      </c>
      <c r="AW507" t="s">
        <v>431</v>
      </c>
      <c r="AX507" s="54" t="s">
        <v>431</v>
      </c>
      <c r="AY507" t="s">
        <v>431</v>
      </c>
      <c r="AZ507" s="54" t="s">
        <v>431</v>
      </c>
      <c r="BB507" s="18"/>
      <c r="BC507">
        <v>1</v>
      </c>
      <c r="BD507" s="18">
        <v>0</v>
      </c>
      <c r="BE507" s="18" t="s">
        <v>62</v>
      </c>
      <c r="BL507" s="18"/>
      <c r="BO507" s="18"/>
      <c r="BR507" s="25">
        <v>35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1</v>
      </c>
      <c r="BY507">
        <v>0</v>
      </c>
      <c r="BZ507" s="18">
        <v>0</v>
      </c>
      <c r="CA507">
        <v>0</v>
      </c>
      <c r="CB507">
        <v>0</v>
      </c>
      <c r="CC507">
        <v>1</v>
      </c>
      <c r="CD507" s="18">
        <v>0</v>
      </c>
      <c r="CE507">
        <v>0</v>
      </c>
      <c r="CF507">
        <v>0</v>
      </c>
      <c r="CG507">
        <v>0</v>
      </c>
      <c r="CH507">
        <v>0</v>
      </c>
      <c r="CI507" s="18">
        <v>0</v>
      </c>
      <c r="CJ507">
        <v>0</v>
      </c>
      <c r="CK507">
        <v>0</v>
      </c>
      <c r="CL507">
        <v>1</v>
      </c>
      <c r="CM507">
        <v>1</v>
      </c>
      <c r="CN507">
        <v>0</v>
      </c>
      <c r="CO507">
        <v>0</v>
      </c>
      <c r="CP507">
        <v>1</v>
      </c>
      <c r="CQ507">
        <v>1</v>
      </c>
      <c r="CR507">
        <v>0</v>
      </c>
      <c r="CS507">
        <v>0</v>
      </c>
      <c r="CT507" s="18">
        <v>0</v>
      </c>
      <c r="CZ507" s="43" t="s">
        <v>397</v>
      </c>
    </row>
    <row r="508" spans="1:104" x14ac:dyDescent="0.25">
      <c r="A508">
        <v>507</v>
      </c>
      <c r="B508">
        <v>32</v>
      </c>
      <c r="C508" s="25" t="s">
        <v>651</v>
      </c>
      <c r="D508" s="12">
        <v>10.5</v>
      </c>
      <c r="E508" s="14">
        <f t="shared" si="352"/>
        <v>1.2804878048780488</v>
      </c>
      <c r="F508" s="7">
        <v>8.1999999999999993</v>
      </c>
      <c r="G508" s="7">
        <f t="shared" si="347"/>
        <v>9.2195121951219505</v>
      </c>
      <c r="H508" s="16">
        <f t="shared" si="348"/>
        <v>11.780487804878049</v>
      </c>
      <c r="I508" s="11">
        <f>IFERROR(F508/SQRT(F508^2+W508), "X")</f>
        <v>0.20660483785702163</v>
      </c>
      <c r="J508" s="39">
        <f>IFERROR(SQRT((1-I508^2)/W508), "X")</f>
        <v>2.5195711933783126E-2</v>
      </c>
      <c r="K508" s="39">
        <f t="shared" si="349"/>
        <v>39.689293266572541</v>
      </c>
      <c r="L508" s="39">
        <f t="shared" si="350"/>
        <v>0.18140912592323852</v>
      </c>
      <c r="M508" s="39">
        <f t="shared" si="35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44"/>
        <v>1508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1">
        <v>0</v>
      </c>
      <c r="AJ508" s="9">
        <v>1</v>
      </c>
      <c r="AK508" s="9">
        <v>0</v>
      </c>
      <c r="AL508" s="31">
        <v>0</v>
      </c>
      <c r="AM508" s="21">
        <v>2000</v>
      </c>
      <c r="AN508" s="23"/>
      <c r="AO508" s="39" t="s">
        <v>431</v>
      </c>
      <c r="AP508" s="39" t="s">
        <v>431</v>
      </c>
      <c r="AQ508" s="39" t="s">
        <v>431</v>
      </c>
      <c r="AR508" s="59" t="s">
        <v>431</v>
      </c>
      <c r="AS508" s="39" t="s">
        <v>431</v>
      </c>
      <c r="AT508" s="59" t="s">
        <v>431</v>
      </c>
      <c r="AU508" s="57">
        <v>0.64</v>
      </c>
      <c r="AV508" s="18">
        <v>0.36</v>
      </c>
      <c r="AW508" t="s">
        <v>431</v>
      </c>
      <c r="AX508" s="54" t="s">
        <v>431</v>
      </c>
      <c r="AY508" t="s">
        <v>431</v>
      </c>
      <c r="AZ508" s="54" t="s">
        <v>431</v>
      </c>
      <c r="BB508" s="18"/>
      <c r="BC508">
        <v>1</v>
      </c>
      <c r="BD508" s="18">
        <v>0</v>
      </c>
      <c r="BE508" s="18" t="s">
        <v>62</v>
      </c>
      <c r="BL508" s="18"/>
      <c r="BO508" s="18"/>
      <c r="BR508" s="25">
        <v>35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1</v>
      </c>
      <c r="BY508">
        <v>0</v>
      </c>
      <c r="BZ508" s="18">
        <v>0</v>
      </c>
      <c r="CA508">
        <v>0</v>
      </c>
      <c r="CB508">
        <v>0</v>
      </c>
      <c r="CC508">
        <v>1</v>
      </c>
      <c r="CD508" s="18">
        <v>0</v>
      </c>
      <c r="CE508">
        <v>0</v>
      </c>
      <c r="CF508">
        <v>0</v>
      </c>
      <c r="CG508">
        <v>0</v>
      </c>
      <c r="CH508">
        <v>0</v>
      </c>
      <c r="CI508" s="18">
        <v>0</v>
      </c>
      <c r="CJ508">
        <v>0</v>
      </c>
      <c r="CK508">
        <v>0</v>
      </c>
      <c r="CL508">
        <v>1</v>
      </c>
      <c r="CM508">
        <v>1</v>
      </c>
      <c r="CN508">
        <v>0</v>
      </c>
      <c r="CO508">
        <v>0</v>
      </c>
      <c r="CP508">
        <v>1</v>
      </c>
      <c r="CQ508">
        <v>1</v>
      </c>
      <c r="CR508">
        <v>0</v>
      </c>
      <c r="CS508">
        <v>0</v>
      </c>
      <c r="CT508" s="18">
        <v>0</v>
      </c>
      <c r="CZ508" s="43" t="s">
        <v>397</v>
      </c>
    </row>
    <row r="509" spans="1:104" x14ac:dyDescent="0.25">
      <c r="A509">
        <v>508</v>
      </c>
      <c r="B509">
        <v>32</v>
      </c>
      <c r="C509" s="25" t="s">
        <v>651</v>
      </c>
      <c r="D509" s="12">
        <v>8.9</v>
      </c>
      <c r="E509" s="14">
        <f t="shared" si="352"/>
        <v>2.8253968253968256</v>
      </c>
      <c r="F509" s="7">
        <v>3.15</v>
      </c>
      <c r="G509" s="7">
        <f t="shared" si="347"/>
        <v>6.0746031746031743</v>
      </c>
      <c r="H509" s="16">
        <f t="shared" si="348"/>
        <v>11.725396825396826</v>
      </c>
      <c r="I509" s="11">
        <f>IFERROR(F509/SQRT(F509^2+W509), "X")</f>
        <v>8.0851066780717365E-2</v>
      </c>
      <c r="J509" s="39">
        <f>IFERROR(SQRT((1-I509^2)/W509), "X")</f>
        <v>2.5667005327211861E-2</v>
      </c>
      <c r="K509" s="39">
        <f t="shared" si="349"/>
        <v>38.960524893794741</v>
      </c>
      <c r="L509" s="39">
        <f t="shared" si="350"/>
        <v>5.5184061453505504E-2</v>
      </c>
      <c r="M509" s="39">
        <f t="shared" si="35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44"/>
        <v>1508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1">
        <v>0</v>
      </c>
      <c r="AJ509" s="9">
        <v>1</v>
      </c>
      <c r="AK509" s="9">
        <v>0</v>
      </c>
      <c r="AL509" s="31">
        <v>0</v>
      </c>
      <c r="AM509" s="21">
        <v>2000</v>
      </c>
      <c r="AN509" s="23"/>
      <c r="AO509" s="39" t="s">
        <v>431</v>
      </c>
      <c r="AP509" s="39" t="s">
        <v>431</v>
      </c>
      <c r="AQ509" s="39" t="s">
        <v>431</v>
      </c>
      <c r="AR509" s="59" t="s">
        <v>431</v>
      </c>
      <c r="AS509" s="39" t="s">
        <v>431</v>
      </c>
      <c r="AT509" s="59" t="s">
        <v>431</v>
      </c>
      <c r="AU509" s="57">
        <v>0.64</v>
      </c>
      <c r="AV509" s="18">
        <v>0.36</v>
      </c>
      <c r="AW509" t="s">
        <v>431</v>
      </c>
      <c r="AX509" s="54" t="s">
        <v>431</v>
      </c>
      <c r="AY509" t="s">
        <v>431</v>
      </c>
      <c r="AZ509" s="54" t="s">
        <v>431</v>
      </c>
      <c r="BB509" s="18"/>
      <c r="BC509">
        <v>1</v>
      </c>
      <c r="BD509" s="18">
        <v>0</v>
      </c>
      <c r="BE509" s="18" t="s">
        <v>62</v>
      </c>
      <c r="BL509" s="18"/>
      <c r="BO509" s="18"/>
      <c r="BR509" s="25">
        <v>35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1</v>
      </c>
      <c r="BY509">
        <v>0</v>
      </c>
      <c r="BZ509" s="18">
        <v>0</v>
      </c>
      <c r="CA509">
        <v>0</v>
      </c>
      <c r="CB509">
        <v>0</v>
      </c>
      <c r="CC509">
        <v>1</v>
      </c>
      <c r="CD509" s="18">
        <v>0</v>
      </c>
      <c r="CE509">
        <v>0</v>
      </c>
      <c r="CF509">
        <v>0</v>
      </c>
      <c r="CG509">
        <v>0</v>
      </c>
      <c r="CH509">
        <v>0</v>
      </c>
      <c r="CI509" s="18">
        <v>0</v>
      </c>
      <c r="CJ509">
        <v>0</v>
      </c>
      <c r="CK509">
        <v>0</v>
      </c>
      <c r="CL509">
        <v>1</v>
      </c>
      <c r="CM509">
        <v>1</v>
      </c>
      <c r="CN509">
        <v>0</v>
      </c>
      <c r="CO509">
        <v>0</v>
      </c>
      <c r="CP509">
        <v>1</v>
      </c>
      <c r="CQ509">
        <v>1</v>
      </c>
      <c r="CR509">
        <v>0</v>
      </c>
      <c r="CS509">
        <v>0</v>
      </c>
      <c r="CT509" s="18">
        <v>0</v>
      </c>
      <c r="CZ509" s="43" t="s">
        <v>397</v>
      </c>
    </row>
    <row r="510" spans="1:104" x14ac:dyDescent="0.25">
      <c r="A510">
        <v>509</v>
      </c>
      <c r="B510">
        <v>32</v>
      </c>
      <c r="C510" s="25" t="s">
        <v>651</v>
      </c>
      <c r="D510" s="12">
        <v>11.7</v>
      </c>
      <c r="E510" s="14">
        <f t="shared" si="352"/>
        <v>1.4516129032258063</v>
      </c>
      <c r="F510" s="7">
        <v>8.06</v>
      </c>
      <c r="G510" s="7">
        <f t="shared" si="347"/>
        <v>10.248387096774193</v>
      </c>
      <c r="H510" s="16">
        <f t="shared" si="348"/>
        <v>13.151612903225805</v>
      </c>
      <c r="I510" s="11">
        <f>IFERROR(F510/SQRT(F510^2+W510), "X")</f>
        <v>0.20322433235021214</v>
      </c>
      <c r="J510" s="39">
        <f>IFERROR(SQRT((1-I510^2)/W510), "X")</f>
        <v>2.5213937016155347E-2</v>
      </c>
      <c r="K510" s="39">
        <f t="shared" si="349"/>
        <v>39.66060513910498</v>
      </c>
      <c r="L510" s="39">
        <f t="shared" si="350"/>
        <v>0.1780103953340568</v>
      </c>
      <c r="M510" s="39">
        <f t="shared" si="35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44"/>
        <v>1508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1">
        <v>0</v>
      </c>
      <c r="AJ510" s="9">
        <v>1</v>
      </c>
      <c r="AK510" s="9">
        <v>0</v>
      </c>
      <c r="AL510" s="31">
        <v>0</v>
      </c>
      <c r="AM510" s="21">
        <v>2000</v>
      </c>
      <c r="AN510" s="23"/>
      <c r="AO510" s="39" t="s">
        <v>431</v>
      </c>
      <c r="AP510" s="39" t="s">
        <v>431</v>
      </c>
      <c r="AQ510" s="39" t="s">
        <v>431</v>
      </c>
      <c r="AR510" s="59" t="s">
        <v>431</v>
      </c>
      <c r="AS510" s="39" t="s">
        <v>431</v>
      </c>
      <c r="AT510" s="59" t="s">
        <v>431</v>
      </c>
      <c r="AU510" s="57">
        <v>0.64</v>
      </c>
      <c r="AV510" s="18">
        <v>0.36</v>
      </c>
      <c r="AW510" t="s">
        <v>431</v>
      </c>
      <c r="AX510" s="54" t="s">
        <v>431</v>
      </c>
      <c r="AY510" t="s">
        <v>431</v>
      </c>
      <c r="AZ510" s="54" t="s">
        <v>431</v>
      </c>
      <c r="BB510" s="18"/>
      <c r="BC510">
        <v>1</v>
      </c>
      <c r="BD510" s="18">
        <v>0</v>
      </c>
      <c r="BE510" s="18" t="s">
        <v>62</v>
      </c>
      <c r="BL510" s="18"/>
      <c r="BO510" s="18"/>
      <c r="BR510" s="25">
        <v>35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1</v>
      </c>
      <c r="BY510">
        <v>0</v>
      </c>
      <c r="BZ510" s="18">
        <v>0</v>
      </c>
      <c r="CA510">
        <v>0</v>
      </c>
      <c r="CB510">
        <v>0</v>
      </c>
      <c r="CC510">
        <v>1</v>
      </c>
      <c r="CD510" s="18">
        <v>0</v>
      </c>
      <c r="CE510">
        <v>0</v>
      </c>
      <c r="CF510">
        <v>0</v>
      </c>
      <c r="CG510">
        <v>0</v>
      </c>
      <c r="CH510">
        <v>0</v>
      </c>
      <c r="CI510" s="18">
        <v>0</v>
      </c>
      <c r="CJ510">
        <v>0</v>
      </c>
      <c r="CK510">
        <v>0</v>
      </c>
      <c r="CL510">
        <v>1</v>
      </c>
      <c r="CM510">
        <v>1</v>
      </c>
      <c r="CN510">
        <v>0</v>
      </c>
      <c r="CO510">
        <v>0</v>
      </c>
      <c r="CP510">
        <v>1</v>
      </c>
      <c r="CQ510">
        <v>1</v>
      </c>
      <c r="CR510">
        <v>0</v>
      </c>
      <c r="CS510">
        <v>0</v>
      </c>
      <c r="CT510" s="18">
        <v>0</v>
      </c>
      <c r="CZ510" s="43" t="s">
        <v>397</v>
      </c>
    </row>
    <row r="511" spans="1:104" x14ac:dyDescent="0.25">
      <c r="A511">
        <v>510</v>
      </c>
      <c r="B511">
        <v>32</v>
      </c>
      <c r="C511" s="25" t="s">
        <v>651</v>
      </c>
      <c r="D511" s="12">
        <v>2.9</v>
      </c>
      <c r="E511" s="14">
        <f t="shared" si="352"/>
        <v>1.5025906735751295</v>
      </c>
      <c r="F511" s="7">
        <v>1.93</v>
      </c>
      <c r="G511" s="7">
        <f t="shared" si="347"/>
        <v>1.3974093264248704</v>
      </c>
      <c r="H511" s="16">
        <f t="shared" si="348"/>
        <v>4.4025906735751299</v>
      </c>
      <c r="I511" s="11">
        <f>IFERROR(F511/SQRT(F511^2+W511), "X")</f>
        <v>4.4245520473194209E-2</v>
      </c>
      <c r="J511" s="39">
        <f>IFERROR(SQRT((1-I511^2)/W511), "X")</f>
        <v>2.2925140141551403E-2</v>
      </c>
      <c r="K511" s="39">
        <f t="shared" si="349"/>
        <v>43.620234983319385</v>
      </c>
      <c r="L511" s="39">
        <f t="shared" si="350"/>
        <v>2.1320380331642807E-2</v>
      </c>
      <c r="M511" s="39">
        <f t="shared" si="35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44"/>
        <v>1899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1">
        <v>0</v>
      </c>
      <c r="AJ511" s="9">
        <v>1</v>
      </c>
      <c r="AK511" s="9">
        <v>0</v>
      </c>
      <c r="AL511" s="31">
        <v>0</v>
      </c>
      <c r="AM511" s="21">
        <v>2000</v>
      </c>
      <c r="AN511" s="23"/>
      <c r="AO511" s="39" t="s">
        <v>431</v>
      </c>
      <c r="AP511" s="39" t="s">
        <v>431</v>
      </c>
      <c r="AQ511" s="39" t="s">
        <v>431</v>
      </c>
      <c r="AR511" s="59" t="s">
        <v>431</v>
      </c>
      <c r="AS511" s="39" t="s">
        <v>431</v>
      </c>
      <c r="AT511" s="59" t="s">
        <v>431</v>
      </c>
      <c r="AU511" s="57">
        <v>0.64</v>
      </c>
      <c r="AV511" s="18">
        <v>0.36</v>
      </c>
      <c r="AW511" t="s">
        <v>431</v>
      </c>
      <c r="AX511" s="54" t="s">
        <v>431</v>
      </c>
      <c r="AY511" t="s">
        <v>431</v>
      </c>
      <c r="AZ511" s="54" t="s">
        <v>431</v>
      </c>
      <c r="BB511" s="18"/>
      <c r="BC511">
        <v>1</v>
      </c>
      <c r="BD511" s="18">
        <v>0</v>
      </c>
      <c r="BE511" s="18" t="s">
        <v>62</v>
      </c>
      <c r="BL511" s="18"/>
      <c r="BO511" s="18"/>
      <c r="BR511" s="25">
        <v>35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1</v>
      </c>
      <c r="BY511">
        <v>0</v>
      </c>
      <c r="BZ511" s="18">
        <v>0</v>
      </c>
      <c r="CA511">
        <v>0</v>
      </c>
      <c r="CB511">
        <v>0</v>
      </c>
      <c r="CC511">
        <v>1</v>
      </c>
      <c r="CD511" s="18">
        <v>0</v>
      </c>
      <c r="CE511">
        <v>0</v>
      </c>
      <c r="CF511">
        <v>0</v>
      </c>
      <c r="CG511">
        <v>0</v>
      </c>
      <c r="CH511">
        <v>0</v>
      </c>
      <c r="CI511" s="18">
        <v>0</v>
      </c>
      <c r="CJ511">
        <v>0</v>
      </c>
      <c r="CK511">
        <v>0</v>
      </c>
      <c r="CL511">
        <v>1</v>
      </c>
      <c r="CM511">
        <v>1</v>
      </c>
      <c r="CN511">
        <v>0</v>
      </c>
      <c r="CO511">
        <v>0</v>
      </c>
      <c r="CP511">
        <v>1</v>
      </c>
      <c r="CQ511">
        <v>1</v>
      </c>
      <c r="CR511">
        <v>0</v>
      </c>
      <c r="CS511">
        <v>0</v>
      </c>
      <c r="CT511" s="18">
        <v>0</v>
      </c>
      <c r="CZ511" s="43" t="s">
        <v>397</v>
      </c>
    </row>
    <row r="512" spans="1:104" x14ac:dyDescent="0.25">
      <c r="A512">
        <v>511</v>
      </c>
      <c r="B512">
        <v>32</v>
      </c>
      <c r="C512" s="25" t="s">
        <v>651</v>
      </c>
      <c r="D512" s="12">
        <v>2.6</v>
      </c>
      <c r="E512" s="14">
        <f t="shared" si="352"/>
        <v>1.8978102189781021</v>
      </c>
      <c r="F512" s="7">
        <v>1.37</v>
      </c>
      <c r="G512" s="7">
        <f t="shared" si="347"/>
        <v>0.702189781021898</v>
      </c>
      <c r="H512" s="16">
        <f t="shared" si="348"/>
        <v>4.4978102189781026</v>
      </c>
      <c r="I512" s="11">
        <f>IFERROR(F512/SQRT(F512^2+W512), "X")</f>
        <v>3.1422705174053607E-2</v>
      </c>
      <c r="J512" s="39">
        <f>IFERROR(SQRT((1-I512^2)/W512), "X")</f>
        <v>2.2936281148944235E-2</v>
      </c>
      <c r="K512" s="39">
        <f t="shared" si="349"/>
        <v>43.599047007933557</v>
      </c>
      <c r="L512" s="39">
        <f t="shared" si="350"/>
        <v>8.4864240251093723E-3</v>
      </c>
      <c r="M512" s="39">
        <f t="shared" si="35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44"/>
        <v>1899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1">
        <v>0</v>
      </c>
      <c r="AJ512" s="9">
        <v>1</v>
      </c>
      <c r="AK512" s="9">
        <v>0</v>
      </c>
      <c r="AL512" s="31">
        <v>0</v>
      </c>
      <c r="AM512" s="21">
        <v>2000</v>
      </c>
      <c r="AN512" s="23"/>
      <c r="AO512" s="39" t="s">
        <v>431</v>
      </c>
      <c r="AP512" s="39" t="s">
        <v>431</v>
      </c>
      <c r="AQ512" s="39" t="s">
        <v>431</v>
      </c>
      <c r="AR512" s="59" t="s">
        <v>431</v>
      </c>
      <c r="AS512" s="39" t="s">
        <v>431</v>
      </c>
      <c r="AT512" s="59" t="s">
        <v>431</v>
      </c>
      <c r="AU512" s="57">
        <v>0.64</v>
      </c>
      <c r="AV512" s="18">
        <v>0.36</v>
      </c>
      <c r="AW512" t="s">
        <v>431</v>
      </c>
      <c r="AX512" s="54" t="s">
        <v>431</v>
      </c>
      <c r="AY512" t="s">
        <v>431</v>
      </c>
      <c r="AZ512" s="54" t="s">
        <v>431</v>
      </c>
      <c r="BB512" s="18"/>
      <c r="BC512">
        <v>1</v>
      </c>
      <c r="BD512" s="18">
        <v>0</v>
      </c>
      <c r="BE512" s="18" t="s">
        <v>62</v>
      </c>
      <c r="BL512" s="18"/>
      <c r="BO512" s="18"/>
      <c r="BR512" s="25">
        <v>35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1</v>
      </c>
      <c r="BY512">
        <v>0</v>
      </c>
      <c r="BZ512" s="18">
        <v>0</v>
      </c>
      <c r="CA512">
        <v>0</v>
      </c>
      <c r="CB512">
        <v>0</v>
      </c>
      <c r="CC512">
        <v>1</v>
      </c>
      <c r="CD512" s="18">
        <v>0</v>
      </c>
      <c r="CE512">
        <v>0</v>
      </c>
      <c r="CF512">
        <v>0</v>
      </c>
      <c r="CG512">
        <v>0</v>
      </c>
      <c r="CH512">
        <v>0</v>
      </c>
      <c r="CI512" s="18">
        <v>0</v>
      </c>
      <c r="CJ512">
        <v>0</v>
      </c>
      <c r="CK512">
        <v>0</v>
      </c>
      <c r="CL512">
        <v>1</v>
      </c>
      <c r="CM512">
        <v>1</v>
      </c>
      <c r="CN512">
        <v>0</v>
      </c>
      <c r="CO512">
        <v>0</v>
      </c>
      <c r="CP512">
        <v>1</v>
      </c>
      <c r="CQ512">
        <v>1</v>
      </c>
      <c r="CR512">
        <v>0</v>
      </c>
      <c r="CS512">
        <v>0</v>
      </c>
      <c r="CT512" s="18">
        <v>0</v>
      </c>
      <c r="CZ512" s="43" t="s">
        <v>397</v>
      </c>
    </row>
    <row r="513" spans="1:104" x14ac:dyDescent="0.25">
      <c r="A513">
        <v>512</v>
      </c>
      <c r="B513">
        <v>32</v>
      </c>
      <c r="C513" s="25" t="s">
        <v>651</v>
      </c>
      <c r="D513" s="12">
        <v>-1</v>
      </c>
      <c r="E513" s="14">
        <f t="shared" si="352"/>
        <v>3.8461538461538458</v>
      </c>
      <c r="F513" s="7">
        <v>-0.26</v>
      </c>
      <c r="G513" s="7">
        <f t="shared" si="347"/>
        <v>-4.8461538461538458</v>
      </c>
      <c r="H513" s="16">
        <f t="shared" si="348"/>
        <v>2.8461538461538458</v>
      </c>
      <c r="I513" s="11">
        <f>IFERROR(F513/SQRT(F513^2+W513), "X")</f>
        <v>-5.966273195313905E-3</v>
      </c>
      <c r="J513" s="39">
        <f>IFERROR(SQRT((1-I513^2)/W513), "X")</f>
        <v>2.294720459736117E-2</v>
      </c>
      <c r="K513" s="39">
        <f t="shared" si="349"/>
        <v>43.578292761419654</v>
      </c>
      <c r="L513" s="39">
        <f t="shared" si="350"/>
        <v>-2.8913477792675075E-2</v>
      </c>
      <c r="M513" s="39">
        <f t="shared" si="35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44"/>
        <v>1899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1">
        <v>0</v>
      </c>
      <c r="AJ513" s="9">
        <v>1</v>
      </c>
      <c r="AK513" s="9">
        <v>0</v>
      </c>
      <c r="AL513" s="31">
        <v>0</v>
      </c>
      <c r="AM513" s="21">
        <v>2000</v>
      </c>
      <c r="AN513" s="23"/>
      <c r="AO513" s="39" t="s">
        <v>431</v>
      </c>
      <c r="AP513" s="39" t="s">
        <v>431</v>
      </c>
      <c r="AQ513" s="39" t="s">
        <v>431</v>
      </c>
      <c r="AR513" s="59" t="s">
        <v>431</v>
      </c>
      <c r="AS513" s="39" t="s">
        <v>431</v>
      </c>
      <c r="AT513" s="59" t="s">
        <v>431</v>
      </c>
      <c r="AU513" s="57">
        <v>0.64</v>
      </c>
      <c r="AV513" s="18">
        <v>0.36</v>
      </c>
      <c r="AW513" t="s">
        <v>431</v>
      </c>
      <c r="AX513" s="54" t="s">
        <v>431</v>
      </c>
      <c r="AY513" t="s">
        <v>431</v>
      </c>
      <c r="AZ513" s="54" t="s">
        <v>431</v>
      </c>
      <c r="BB513" s="18"/>
      <c r="BC513">
        <v>1</v>
      </c>
      <c r="BD513" s="18">
        <v>0</v>
      </c>
      <c r="BE513" s="18" t="s">
        <v>62</v>
      </c>
      <c r="BL513" s="18"/>
      <c r="BO513" s="18"/>
      <c r="BR513" s="25">
        <v>35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1</v>
      </c>
      <c r="BY513">
        <v>0</v>
      </c>
      <c r="BZ513" s="18">
        <v>0</v>
      </c>
      <c r="CA513">
        <v>0</v>
      </c>
      <c r="CB513">
        <v>0</v>
      </c>
      <c r="CC513">
        <v>1</v>
      </c>
      <c r="CD513" s="18">
        <v>0</v>
      </c>
      <c r="CE513">
        <v>0</v>
      </c>
      <c r="CF513">
        <v>0</v>
      </c>
      <c r="CG513">
        <v>0</v>
      </c>
      <c r="CH513">
        <v>0</v>
      </c>
      <c r="CI513" s="18">
        <v>0</v>
      </c>
      <c r="CJ513">
        <v>0</v>
      </c>
      <c r="CK513">
        <v>0</v>
      </c>
      <c r="CL513">
        <v>1</v>
      </c>
      <c r="CM513">
        <v>1</v>
      </c>
      <c r="CN513">
        <v>0</v>
      </c>
      <c r="CO513">
        <v>0</v>
      </c>
      <c r="CP513">
        <v>1</v>
      </c>
      <c r="CQ513">
        <v>1</v>
      </c>
      <c r="CR513">
        <v>0</v>
      </c>
      <c r="CS513">
        <v>0</v>
      </c>
      <c r="CT513" s="18">
        <v>0</v>
      </c>
      <c r="CZ513" s="43" t="s">
        <v>397</v>
      </c>
    </row>
    <row r="514" spans="1:104" x14ac:dyDescent="0.25">
      <c r="A514">
        <v>513</v>
      </c>
      <c r="B514">
        <v>32</v>
      </c>
      <c r="C514" s="25" t="s">
        <v>651</v>
      </c>
      <c r="D514" s="12">
        <v>3.9</v>
      </c>
      <c r="E514" s="14">
        <f t="shared" si="352"/>
        <v>1.9509754877438719</v>
      </c>
      <c r="F514" s="7">
        <v>1.9990000000000001</v>
      </c>
      <c r="G514" s="7">
        <f t="shared" si="347"/>
        <v>1.949024512256128</v>
      </c>
      <c r="H514" s="16">
        <f t="shared" si="348"/>
        <v>5.850975487743872</v>
      </c>
      <c r="I514" s="11">
        <f>IFERROR(F514/SQRT(F514^2+W514), "X")</f>
        <v>6.2621945271200061E-2</v>
      </c>
      <c r="J514" s="39">
        <f>IFERROR(SQRT((1-I514^2)/W514), "X")</f>
        <v>3.132663595357682E-2</v>
      </c>
      <c r="K514" s="39">
        <f t="shared" si="349"/>
        <v>31.921716761477601</v>
      </c>
      <c r="L514" s="39">
        <f t="shared" si="350"/>
        <v>3.1295309317623241E-2</v>
      </c>
      <c r="M514" s="39">
        <f t="shared" si="35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44"/>
        <v>1015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1">
        <v>0</v>
      </c>
      <c r="AJ514" s="9">
        <v>1</v>
      </c>
      <c r="AK514" s="9">
        <v>0</v>
      </c>
      <c r="AL514" s="31">
        <v>0</v>
      </c>
      <c r="AM514" s="21">
        <v>2000</v>
      </c>
      <c r="AN514" s="23"/>
      <c r="AO514" s="39" t="s">
        <v>431</v>
      </c>
      <c r="AP514" s="39" t="s">
        <v>431</v>
      </c>
      <c r="AQ514" s="39" t="s">
        <v>431</v>
      </c>
      <c r="AR514" s="59" t="s">
        <v>431</v>
      </c>
      <c r="AS514" s="39" t="s">
        <v>431</v>
      </c>
      <c r="AT514" s="59" t="s">
        <v>431</v>
      </c>
      <c r="AU514" s="57">
        <v>0.64</v>
      </c>
      <c r="AV514" s="18">
        <v>0.36</v>
      </c>
      <c r="AW514" t="s">
        <v>431</v>
      </c>
      <c r="AX514" s="54" t="s">
        <v>431</v>
      </c>
      <c r="AY514" t="s">
        <v>431</v>
      </c>
      <c r="AZ514" s="54" t="s">
        <v>431</v>
      </c>
      <c r="BB514" s="18"/>
      <c r="BC514">
        <v>1</v>
      </c>
      <c r="BD514" s="18">
        <v>0</v>
      </c>
      <c r="BE514" s="18" t="s">
        <v>62</v>
      </c>
      <c r="BL514" s="18"/>
      <c r="BO514" s="18"/>
      <c r="BR514" s="25">
        <v>35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1</v>
      </c>
      <c r="BY514">
        <v>0</v>
      </c>
      <c r="BZ514" s="18">
        <v>0</v>
      </c>
      <c r="CA514">
        <v>0</v>
      </c>
      <c r="CB514">
        <v>0</v>
      </c>
      <c r="CC514">
        <v>1</v>
      </c>
      <c r="CD514" s="18">
        <v>0</v>
      </c>
      <c r="CE514">
        <v>0</v>
      </c>
      <c r="CF514">
        <v>0</v>
      </c>
      <c r="CG514">
        <v>0</v>
      </c>
      <c r="CH514">
        <v>0</v>
      </c>
      <c r="CI514" s="18">
        <v>0</v>
      </c>
      <c r="CJ514">
        <v>0</v>
      </c>
      <c r="CK514">
        <v>0</v>
      </c>
      <c r="CL514">
        <v>1</v>
      </c>
      <c r="CM514">
        <v>1</v>
      </c>
      <c r="CN514">
        <v>0</v>
      </c>
      <c r="CO514">
        <v>0</v>
      </c>
      <c r="CP514">
        <v>1</v>
      </c>
      <c r="CQ514">
        <v>1</v>
      </c>
      <c r="CR514">
        <v>0</v>
      </c>
      <c r="CS514">
        <v>0</v>
      </c>
      <c r="CT514" s="18">
        <v>0</v>
      </c>
      <c r="CZ514" s="43" t="s">
        <v>397</v>
      </c>
    </row>
    <row r="515" spans="1:104" x14ac:dyDescent="0.25">
      <c r="A515">
        <v>514</v>
      </c>
      <c r="B515">
        <v>32</v>
      </c>
      <c r="C515" s="25" t="s">
        <v>651</v>
      </c>
      <c r="D515" s="12">
        <v>7.4</v>
      </c>
      <c r="E515" s="14">
        <f t="shared" si="352"/>
        <v>1.1297709923664123</v>
      </c>
      <c r="F515" s="7">
        <v>6.55</v>
      </c>
      <c r="G515" s="7">
        <f t="shared" si="347"/>
        <v>6.2702290076335885</v>
      </c>
      <c r="H515" s="16">
        <f t="shared" si="348"/>
        <v>8.5297709923664122</v>
      </c>
      <c r="I515" s="11">
        <f>IFERROR(F515/SQRT(F515^2+W515), "X")</f>
        <v>0.20138099312014243</v>
      </c>
      <c r="J515" s="39">
        <f>IFERROR(SQRT((1-I515^2)/W515), "X")</f>
        <v>3.0745189789334722E-2</v>
      </c>
      <c r="K515" s="39">
        <f t="shared" si="349"/>
        <v>32.52541314111167</v>
      </c>
      <c r="L515" s="39">
        <f t="shared" si="350"/>
        <v>0.17063580333080772</v>
      </c>
      <c r="M515" s="39">
        <f t="shared" si="35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44"/>
        <v>1015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1">
        <v>0</v>
      </c>
      <c r="AJ515" s="9">
        <v>1</v>
      </c>
      <c r="AK515" s="9">
        <v>0</v>
      </c>
      <c r="AL515" s="31">
        <v>0</v>
      </c>
      <c r="AM515" s="21">
        <v>2000</v>
      </c>
      <c r="AN515" s="23"/>
      <c r="AO515" s="39" t="s">
        <v>431</v>
      </c>
      <c r="AP515" s="39" t="s">
        <v>431</v>
      </c>
      <c r="AQ515" s="39" t="s">
        <v>431</v>
      </c>
      <c r="AR515" s="59" t="s">
        <v>431</v>
      </c>
      <c r="AS515" s="39" t="s">
        <v>431</v>
      </c>
      <c r="AT515" s="59" t="s">
        <v>431</v>
      </c>
      <c r="AU515" s="57">
        <v>0.64</v>
      </c>
      <c r="AV515" s="18">
        <v>0.36</v>
      </c>
      <c r="AW515" t="s">
        <v>431</v>
      </c>
      <c r="AX515" s="54" t="s">
        <v>431</v>
      </c>
      <c r="AY515" t="s">
        <v>431</v>
      </c>
      <c r="AZ515" s="54" t="s">
        <v>431</v>
      </c>
      <c r="BB515" s="18"/>
      <c r="BC515">
        <v>1</v>
      </c>
      <c r="BD515" s="18">
        <v>0</v>
      </c>
      <c r="BE515" s="18" t="s">
        <v>62</v>
      </c>
      <c r="BL515" s="18"/>
      <c r="BO515" s="18"/>
      <c r="BR515" s="25">
        <v>35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1</v>
      </c>
      <c r="BY515">
        <v>0</v>
      </c>
      <c r="BZ515" s="18">
        <v>0</v>
      </c>
      <c r="CA515">
        <v>0</v>
      </c>
      <c r="CB515">
        <v>0</v>
      </c>
      <c r="CC515">
        <v>1</v>
      </c>
      <c r="CD515" s="18">
        <v>0</v>
      </c>
      <c r="CE515">
        <v>0</v>
      </c>
      <c r="CF515">
        <v>0</v>
      </c>
      <c r="CG515">
        <v>0</v>
      </c>
      <c r="CH515">
        <v>0</v>
      </c>
      <c r="CI515" s="18">
        <v>0</v>
      </c>
      <c r="CJ515">
        <v>0</v>
      </c>
      <c r="CK515">
        <v>0</v>
      </c>
      <c r="CL515">
        <v>1</v>
      </c>
      <c r="CM515">
        <v>1</v>
      </c>
      <c r="CN515">
        <v>0</v>
      </c>
      <c r="CO515">
        <v>0</v>
      </c>
      <c r="CP515">
        <v>1</v>
      </c>
      <c r="CQ515">
        <v>1</v>
      </c>
      <c r="CR515">
        <v>0</v>
      </c>
      <c r="CS515">
        <v>0</v>
      </c>
      <c r="CT515" s="18">
        <v>0</v>
      </c>
      <c r="CZ515" s="43" t="s">
        <v>397</v>
      </c>
    </row>
    <row r="516" spans="1:104" x14ac:dyDescent="0.25">
      <c r="A516">
        <v>515</v>
      </c>
      <c r="B516">
        <v>32</v>
      </c>
      <c r="C516" s="25" t="s">
        <v>651</v>
      </c>
      <c r="D516" s="12">
        <v>6</v>
      </c>
      <c r="E516" s="14">
        <f t="shared" si="352"/>
        <v>3.333333333333333</v>
      </c>
      <c r="F516" s="7">
        <v>1.8</v>
      </c>
      <c r="G516" s="7">
        <f t="shared" si="347"/>
        <v>2.666666666666667</v>
      </c>
      <c r="H516" s="16">
        <f t="shared" si="348"/>
        <v>9.3333333333333321</v>
      </c>
      <c r="I516" s="11">
        <f>IFERROR(F516/SQRT(F516^2+W516), "X")</f>
        <v>6.9683742661882223E-2</v>
      </c>
      <c r="J516" s="39">
        <f>IFERROR(SQRT((1-I516^2)/W516), "X")</f>
        <v>3.8713190367712341E-2</v>
      </c>
      <c r="K516" s="39">
        <f t="shared" si="349"/>
        <v>25.830989140952386</v>
      </c>
      <c r="L516" s="39">
        <f t="shared" si="350"/>
        <v>3.0970552294169881E-2</v>
      </c>
      <c r="M516" s="39">
        <f t="shared" si="35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44"/>
        <v>664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1">
        <v>0</v>
      </c>
      <c r="AJ516" s="9">
        <v>1</v>
      </c>
      <c r="AK516" s="9">
        <v>0</v>
      </c>
      <c r="AL516" s="31">
        <v>0</v>
      </c>
      <c r="AM516" s="21">
        <v>2000</v>
      </c>
      <c r="AN516" s="23"/>
      <c r="AO516" s="39" t="s">
        <v>431</v>
      </c>
      <c r="AP516" s="39" t="s">
        <v>431</v>
      </c>
      <c r="AQ516" s="39" t="s">
        <v>431</v>
      </c>
      <c r="AR516" s="59" t="s">
        <v>431</v>
      </c>
      <c r="AS516" s="39" t="s">
        <v>431</v>
      </c>
      <c r="AT516" s="59" t="s">
        <v>431</v>
      </c>
      <c r="AU516" s="57">
        <v>0.64</v>
      </c>
      <c r="AV516" s="18">
        <v>0.36</v>
      </c>
      <c r="AW516" t="s">
        <v>431</v>
      </c>
      <c r="AX516" s="54" t="s">
        <v>431</v>
      </c>
      <c r="AY516" t="s">
        <v>431</v>
      </c>
      <c r="AZ516" s="54" t="s">
        <v>431</v>
      </c>
      <c r="BB516" s="18"/>
      <c r="BC516">
        <v>1</v>
      </c>
      <c r="BD516" s="18">
        <v>0</v>
      </c>
      <c r="BE516" s="18" t="s">
        <v>62</v>
      </c>
      <c r="BL516" s="18"/>
      <c r="BO516" s="18"/>
      <c r="BR516" s="25">
        <v>35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1</v>
      </c>
      <c r="BY516">
        <v>0</v>
      </c>
      <c r="BZ516" s="18">
        <v>0</v>
      </c>
      <c r="CA516">
        <v>0</v>
      </c>
      <c r="CB516">
        <v>0</v>
      </c>
      <c r="CC516">
        <v>1</v>
      </c>
      <c r="CD516" s="18">
        <v>0</v>
      </c>
      <c r="CE516">
        <v>0</v>
      </c>
      <c r="CF516">
        <v>0</v>
      </c>
      <c r="CG516">
        <v>0</v>
      </c>
      <c r="CH516">
        <v>0</v>
      </c>
      <c r="CI516" s="18">
        <v>0</v>
      </c>
      <c r="CJ516">
        <v>0</v>
      </c>
      <c r="CK516">
        <v>0</v>
      </c>
      <c r="CL516">
        <v>1</v>
      </c>
      <c r="CM516">
        <v>1</v>
      </c>
      <c r="CN516">
        <v>0</v>
      </c>
      <c r="CO516">
        <v>0</v>
      </c>
      <c r="CP516">
        <v>1</v>
      </c>
      <c r="CQ516">
        <v>1</v>
      </c>
      <c r="CR516">
        <v>0</v>
      </c>
      <c r="CS516">
        <v>0</v>
      </c>
      <c r="CT516" s="18">
        <v>0</v>
      </c>
      <c r="CZ516" s="43" t="s">
        <v>397</v>
      </c>
    </row>
    <row r="517" spans="1:104" s="68" customFormat="1" x14ac:dyDescent="0.25">
      <c r="A517" s="68">
        <v>516</v>
      </c>
      <c r="B517" s="68">
        <v>32</v>
      </c>
      <c r="C517" s="69" t="s">
        <v>651</v>
      </c>
      <c r="D517" s="70">
        <v>11.5</v>
      </c>
      <c r="E517" s="71">
        <f t="shared" si="352"/>
        <v>1.4631043256997456</v>
      </c>
      <c r="F517" s="72">
        <v>7.86</v>
      </c>
      <c r="G517" s="72">
        <f t="shared" si="347"/>
        <v>10.036895674300254</v>
      </c>
      <c r="H517" s="73">
        <f t="shared" si="348"/>
        <v>12.963104325699746</v>
      </c>
      <c r="I517" s="74">
        <f>IFERROR(F517/SQRT(F517^2+W517), "X")</f>
        <v>0.29175624950447748</v>
      </c>
      <c r="J517" s="75">
        <f>IFERROR(SQRT((1-I517^2)/W517), "X")</f>
        <v>3.7119115713037845E-2</v>
      </c>
      <c r="K517" s="75">
        <f t="shared" si="349"/>
        <v>26.940296954562324</v>
      </c>
      <c r="L517" s="75">
        <f t="shared" si="350"/>
        <v>0.25463713379143965</v>
      </c>
      <c r="M517" s="75">
        <f t="shared" si="351"/>
        <v>0.32887536521751531</v>
      </c>
      <c r="N517" s="76">
        <v>1</v>
      </c>
      <c r="O517" s="77">
        <v>0</v>
      </c>
      <c r="P517" s="76">
        <v>1</v>
      </c>
      <c r="Q517" s="77">
        <v>0</v>
      </c>
      <c r="R517" s="77">
        <v>0</v>
      </c>
      <c r="S517" s="77">
        <v>0</v>
      </c>
      <c r="T517" s="77">
        <v>0</v>
      </c>
      <c r="U517" s="76">
        <v>672</v>
      </c>
      <c r="V517" s="77">
        <v>7</v>
      </c>
      <c r="W517" s="77">
        <f t="shared" si="344"/>
        <v>664</v>
      </c>
      <c r="X517" s="77"/>
      <c r="Y517" s="72">
        <v>7.68</v>
      </c>
      <c r="Z517" s="72">
        <v>17.46</v>
      </c>
      <c r="AA517" s="77">
        <v>1</v>
      </c>
      <c r="AB517" s="77">
        <v>0</v>
      </c>
      <c r="AC517" s="77">
        <v>0</v>
      </c>
      <c r="AD517" s="77">
        <v>1</v>
      </c>
      <c r="AE517" s="77">
        <v>0</v>
      </c>
      <c r="AF517" s="77">
        <v>0</v>
      </c>
      <c r="AG517" s="76">
        <v>1</v>
      </c>
      <c r="AH517" s="77">
        <v>0</v>
      </c>
      <c r="AI517" s="78">
        <v>0</v>
      </c>
      <c r="AJ517" s="77">
        <v>1</v>
      </c>
      <c r="AK517" s="77">
        <v>0</v>
      </c>
      <c r="AL517" s="78">
        <v>0</v>
      </c>
      <c r="AM517" s="79">
        <v>2000</v>
      </c>
      <c r="AN517" s="80"/>
      <c r="AO517" s="75" t="s">
        <v>431</v>
      </c>
      <c r="AP517" s="75" t="s">
        <v>431</v>
      </c>
      <c r="AQ517" s="75" t="s">
        <v>431</v>
      </c>
      <c r="AR517" s="81" t="s">
        <v>431</v>
      </c>
      <c r="AS517" s="75" t="s">
        <v>431</v>
      </c>
      <c r="AT517" s="81" t="s">
        <v>431</v>
      </c>
      <c r="AU517" s="82">
        <v>0.64</v>
      </c>
      <c r="AV517" s="83">
        <v>0.36</v>
      </c>
      <c r="AW517" s="68" t="s">
        <v>431</v>
      </c>
      <c r="AX517" s="84" t="s">
        <v>431</v>
      </c>
      <c r="AY517" s="68" t="s">
        <v>431</v>
      </c>
      <c r="AZ517" s="84" t="s">
        <v>431</v>
      </c>
      <c r="BB517" s="83"/>
      <c r="BC517" s="68">
        <v>1</v>
      </c>
      <c r="BD517" s="83">
        <v>0</v>
      </c>
      <c r="BE517" s="83" t="s">
        <v>62</v>
      </c>
      <c r="BL517" s="83"/>
      <c r="BO517" s="83"/>
      <c r="BR517" s="69">
        <v>35</v>
      </c>
      <c r="BS517" s="68">
        <v>0</v>
      </c>
      <c r="BT517" s="68">
        <v>0</v>
      </c>
      <c r="BU517" s="68">
        <v>0</v>
      </c>
      <c r="BV517" s="68">
        <v>0</v>
      </c>
      <c r="BW517" s="68">
        <v>0</v>
      </c>
      <c r="BX517" s="68">
        <v>1</v>
      </c>
      <c r="BY517" s="68">
        <v>0</v>
      </c>
      <c r="BZ517" s="83">
        <v>0</v>
      </c>
      <c r="CA517" s="68">
        <v>0</v>
      </c>
      <c r="CB517" s="68">
        <v>0</v>
      </c>
      <c r="CC517" s="68">
        <v>1</v>
      </c>
      <c r="CD517" s="83">
        <v>0</v>
      </c>
      <c r="CE517" s="68">
        <v>0</v>
      </c>
      <c r="CF517" s="68">
        <v>0</v>
      </c>
      <c r="CG517" s="68">
        <v>0</v>
      </c>
      <c r="CH517" s="68">
        <v>0</v>
      </c>
      <c r="CI517" s="83">
        <v>0</v>
      </c>
      <c r="CJ517" s="68">
        <v>0</v>
      </c>
      <c r="CK517" s="68">
        <v>0</v>
      </c>
      <c r="CL517" s="68">
        <v>1</v>
      </c>
      <c r="CM517" s="68">
        <v>1</v>
      </c>
      <c r="CN517" s="68">
        <v>0</v>
      </c>
      <c r="CO517" s="68">
        <v>0</v>
      </c>
      <c r="CP517" s="68">
        <v>1</v>
      </c>
      <c r="CQ517" s="68">
        <v>1</v>
      </c>
      <c r="CR517" s="68">
        <v>0</v>
      </c>
      <c r="CS517" s="68">
        <v>0</v>
      </c>
      <c r="CT517" s="83">
        <v>0</v>
      </c>
      <c r="CY517" s="69"/>
      <c r="CZ517" s="85" t="s">
        <v>397</v>
      </c>
    </row>
    <row r="518" spans="1:104" x14ac:dyDescent="0.25">
      <c r="A518">
        <v>517</v>
      </c>
      <c r="B518">
        <v>33</v>
      </c>
      <c r="C518" s="25" t="s">
        <v>653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53">D518-E518</f>
        <v>6.23</v>
      </c>
      <c r="H518" s="16">
        <f t="shared" ref="H518:H523" si="354">D518+E518</f>
        <v>7.01</v>
      </c>
      <c r="I518" s="11">
        <f>IFERROR(F518/SQRT(F518^2+W518), "X")</f>
        <v>0.7442826674266283</v>
      </c>
      <c r="J518" s="39">
        <f>IFERROR(SQRT((1-I518^2)/W518), "X")</f>
        <v>4.3847468322716771E-2</v>
      </c>
      <c r="K518" s="39">
        <f t="shared" ref="K518:K523" si="355">IFERROR(1/J518, "X")</f>
        <v>22.806333826163318</v>
      </c>
      <c r="L518" s="39">
        <f t="shared" ref="L518:L523" si="356">IFERROR(I518-J518, "X")</f>
        <v>0.7004351991039115</v>
      </c>
      <c r="M518" s="39">
        <f t="shared" ref="M518:M523" si="357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44"/>
        <v>232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1">
        <v>1</v>
      </c>
      <c r="AJ518" s="9">
        <v>1</v>
      </c>
      <c r="AK518" s="9">
        <v>0</v>
      </c>
      <c r="AL518" s="31">
        <v>0</v>
      </c>
      <c r="AM518" s="21">
        <v>2017</v>
      </c>
      <c r="AN518" s="7">
        <v>534.59439714285702</v>
      </c>
      <c r="AO518" s="39">
        <v>0</v>
      </c>
      <c r="AP518" s="39">
        <v>0</v>
      </c>
      <c r="AQ518" s="39">
        <v>0.185</v>
      </c>
      <c r="AR518" s="59">
        <f>1-AQ518</f>
        <v>0.81499999999999995</v>
      </c>
      <c r="AS518" s="39" t="s">
        <v>431</v>
      </c>
      <c r="AT518" s="59" t="s">
        <v>431</v>
      </c>
      <c r="AU518" s="57">
        <v>1</v>
      </c>
      <c r="AV518" s="18">
        <v>0</v>
      </c>
      <c r="AW518">
        <v>0.36969999999999997</v>
      </c>
      <c r="AX518" s="54">
        <v>0.63029999999999997</v>
      </c>
      <c r="AY518">
        <v>0</v>
      </c>
      <c r="AZ518" s="54">
        <v>1</v>
      </c>
      <c r="BB518" s="18"/>
      <c r="BC518">
        <v>0</v>
      </c>
      <c r="BD518" s="18">
        <v>1</v>
      </c>
      <c r="BE518" s="18" t="s">
        <v>132</v>
      </c>
      <c r="BL518" s="18"/>
      <c r="BO518" s="18"/>
      <c r="BR518" s="25">
        <v>40.193300000000001</v>
      </c>
      <c r="BS518">
        <v>1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 s="18">
        <v>0</v>
      </c>
      <c r="CA518">
        <v>0</v>
      </c>
      <c r="CB518">
        <v>0</v>
      </c>
      <c r="CC518">
        <v>1</v>
      </c>
      <c r="CD518" s="18">
        <v>0</v>
      </c>
      <c r="CE518">
        <v>0</v>
      </c>
      <c r="CF518">
        <v>0</v>
      </c>
      <c r="CG518">
        <v>0</v>
      </c>
      <c r="CH518">
        <v>0</v>
      </c>
      <c r="CI518" s="18">
        <v>0</v>
      </c>
      <c r="CJ518">
        <v>0</v>
      </c>
      <c r="CK518">
        <v>0</v>
      </c>
      <c r="CL518">
        <v>1</v>
      </c>
      <c r="CM518">
        <v>1</v>
      </c>
      <c r="CN518">
        <v>0</v>
      </c>
      <c r="CO518">
        <v>0</v>
      </c>
      <c r="CP518">
        <v>1</v>
      </c>
      <c r="CQ518">
        <v>0</v>
      </c>
      <c r="CR518">
        <v>0</v>
      </c>
      <c r="CS518">
        <v>0</v>
      </c>
      <c r="CT518" s="18">
        <v>0</v>
      </c>
      <c r="CZ518" s="43" t="s">
        <v>397</v>
      </c>
    </row>
    <row r="519" spans="1:104" x14ac:dyDescent="0.25">
      <c r="A519">
        <v>518</v>
      </c>
      <c r="B519">
        <v>33</v>
      </c>
      <c r="C519" s="25" t="s">
        <v>653</v>
      </c>
      <c r="D519" s="12">
        <v>9.9700000000000006</v>
      </c>
      <c r="E519" s="14">
        <v>1.1100000000000001</v>
      </c>
      <c r="F519" s="7">
        <f t="shared" ref="F519:F523" si="358">D519/E519</f>
        <v>8.9819819819819813</v>
      </c>
      <c r="G519" s="7">
        <f t="shared" si="353"/>
        <v>8.8600000000000012</v>
      </c>
      <c r="H519" s="16">
        <f t="shared" si="354"/>
        <v>11.08</v>
      </c>
      <c r="I519" s="11">
        <f>IFERROR(F519/SQRT(F519^2+W519), "X")</f>
        <v>0.51040909554348857</v>
      </c>
      <c r="J519" s="39">
        <f>IFERROR(SQRT((1-I519^2)/W519), "X")</f>
        <v>5.6825887267128616E-2</v>
      </c>
      <c r="K519" s="39">
        <f t="shared" si="355"/>
        <v>17.597613483783789</v>
      </c>
      <c r="L519" s="39">
        <f t="shared" si="356"/>
        <v>0.45358320827635995</v>
      </c>
      <c r="M519" s="39">
        <f t="shared" si="357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44"/>
        <v>229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1">
        <v>1</v>
      </c>
      <c r="AJ519" s="9">
        <v>1</v>
      </c>
      <c r="AK519" s="9">
        <v>0</v>
      </c>
      <c r="AL519" s="31">
        <v>0</v>
      </c>
      <c r="AM519" s="21">
        <v>2017</v>
      </c>
      <c r="AN519" s="7">
        <v>534.59439714285702</v>
      </c>
      <c r="AO519" s="39">
        <v>0</v>
      </c>
      <c r="AP519" s="39">
        <v>0</v>
      </c>
      <c r="AQ519" s="39">
        <v>0.185</v>
      </c>
      <c r="AR519" s="59">
        <f t="shared" ref="AR519:AR523" si="359">1-AQ519</f>
        <v>0.81499999999999995</v>
      </c>
      <c r="AS519" s="39" t="s">
        <v>431</v>
      </c>
      <c r="AT519" s="59" t="s">
        <v>431</v>
      </c>
      <c r="AU519" s="57">
        <v>1</v>
      </c>
      <c r="AV519" s="18">
        <v>0</v>
      </c>
      <c r="AW519">
        <v>0.36969999999999997</v>
      </c>
      <c r="AX519" s="54">
        <v>0.63029999999999997</v>
      </c>
      <c r="AY519">
        <v>0</v>
      </c>
      <c r="AZ519" s="54">
        <v>1</v>
      </c>
      <c r="BB519" s="18"/>
      <c r="BC519">
        <v>0</v>
      </c>
      <c r="BD519" s="18">
        <v>1</v>
      </c>
      <c r="BE519" s="18" t="s">
        <v>132</v>
      </c>
      <c r="BL519" s="18"/>
      <c r="BO519" s="18"/>
      <c r="BR519" s="25">
        <v>40.193300000000001</v>
      </c>
      <c r="BS519">
        <v>0</v>
      </c>
      <c r="BT519">
        <v>0</v>
      </c>
      <c r="BU519">
        <v>0</v>
      </c>
      <c r="BV519">
        <v>0</v>
      </c>
      <c r="BW519">
        <v>1</v>
      </c>
      <c r="BX519">
        <v>0</v>
      </c>
      <c r="BY519">
        <v>0</v>
      </c>
      <c r="BZ519" s="18">
        <v>0</v>
      </c>
      <c r="CA519">
        <v>1</v>
      </c>
      <c r="CB519">
        <v>0</v>
      </c>
      <c r="CC519">
        <v>0</v>
      </c>
      <c r="CD519" s="18">
        <v>0</v>
      </c>
      <c r="CE519">
        <v>0</v>
      </c>
      <c r="CF519">
        <v>0</v>
      </c>
      <c r="CG519">
        <v>0</v>
      </c>
      <c r="CH519">
        <v>1</v>
      </c>
      <c r="CI519" s="18">
        <v>0</v>
      </c>
      <c r="CJ519">
        <v>0</v>
      </c>
      <c r="CK519">
        <v>0</v>
      </c>
      <c r="CL519">
        <v>1</v>
      </c>
      <c r="CM519">
        <v>1</v>
      </c>
      <c r="CN519">
        <v>0</v>
      </c>
      <c r="CO519">
        <v>0</v>
      </c>
      <c r="CP519">
        <v>1</v>
      </c>
      <c r="CQ519">
        <v>0</v>
      </c>
      <c r="CR519">
        <v>0</v>
      </c>
      <c r="CS519">
        <v>0</v>
      </c>
      <c r="CT519" s="18">
        <v>0</v>
      </c>
      <c r="CZ519" s="43" t="s">
        <v>397</v>
      </c>
    </row>
    <row r="520" spans="1:104" x14ac:dyDescent="0.25">
      <c r="A520">
        <v>519</v>
      </c>
      <c r="B520">
        <v>33</v>
      </c>
      <c r="C520" s="25" t="s">
        <v>653</v>
      </c>
      <c r="D520" s="12">
        <v>5.72</v>
      </c>
      <c r="E520" s="14">
        <v>0.67</v>
      </c>
      <c r="F520" s="7">
        <f t="shared" si="358"/>
        <v>8.5373134328358198</v>
      </c>
      <c r="G520" s="7">
        <f t="shared" si="353"/>
        <v>5.05</v>
      </c>
      <c r="H520" s="16">
        <f t="shared" si="354"/>
        <v>6.39</v>
      </c>
      <c r="I520" s="11">
        <f>IFERROR(F520/SQRT(F520^2+W520), "X")</f>
        <v>0.49217600558469293</v>
      </c>
      <c r="J520" s="39">
        <f>IFERROR(SQRT((1-I520^2)/W520), "X")</f>
        <v>5.7649986668137115E-2</v>
      </c>
      <c r="K520" s="39">
        <f t="shared" si="355"/>
        <v>17.346057784132938</v>
      </c>
      <c r="L520" s="39">
        <f t="shared" si="356"/>
        <v>0.43452601891655585</v>
      </c>
      <c r="M520" s="39">
        <f t="shared" si="357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44"/>
        <v>228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1">
        <v>1</v>
      </c>
      <c r="AJ520" s="9">
        <v>1</v>
      </c>
      <c r="AK520" s="9">
        <v>0</v>
      </c>
      <c r="AL520" s="31">
        <v>0</v>
      </c>
      <c r="AM520" s="21">
        <v>2017</v>
      </c>
      <c r="AN520" s="7">
        <v>534.59439714285702</v>
      </c>
      <c r="AO520" s="39">
        <v>0</v>
      </c>
      <c r="AP520" s="39">
        <v>0</v>
      </c>
      <c r="AQ520" s="39">
        <v>0.185</v>
      </c>
      <c r="AR520" s="59">
        <f t="shared" si="359"/>
        <v>0.81499999999999995</v>
      </c>
      <c r="AS520" s="39" t="s">
        <v>431</v>
      </c>
      <c r="AT520" s="59" t="s">
        <v>431</v>
      </c>
      <c r="AU520" s="57">
        <v>1</v>
      </c>
      <c r="AV520" s="18">
        <v>0</v>
      </c>
      <c r="AW520">
        <v>0.36969999999999997</v>
      </c>
      <c r="AX520" s="54">
        <v>0.63029999999999997</v>
      </c>
      <c r="AY520">
        <v>0</v>
      </c>
      <c r="AZ520" s="54">
        <v>1</v>
      </c>
      <c r="BB520" s="18"/>
      <c r="BC520">
        <v>0</v>
      </c>
      <c r="BD520" s="18">
        <v>1</v>
      </c>
      <c r="BE520" s="18" t="s">
        <v>132</v>
      </c>
      <c r="BL520" s="18"/>
      <c r="BO520" s="18"/>
      <c r="BR520" s="25">
        <v>40.193300000000001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1</v>
      </c>
      <c r="BZ520" s="18">
        <v>0</v>
      </c>
      <c r="CA520">
        <v>0</v>
      </c>
      <c r="CB520">
        <v>1</v>
      </c>
      <c r="CC520">
        <v>0</v>
      </c>
      <c r="CD520" s="18">
        <v>0</v>
      </c>
      <c r="CE520">
        <v>0</v>
      </c>
      <c r="CF520">
        <v>0</v>
      </c>
      <c r="CG520">
        <v>0</v>
      </c>
      <c r="CH520">
        <v>1</v>
      </c>
      <c r="CI520" s="18">
        <v>0</v>
      </c>
      <c r="CJ520">
        <v>0</v>
      </c>
      <c r="CK520">
        <v>0</v>
      </c>
      <c r="CL520">
        <v>1</v>
      </c>
      <c r="CM520">
        <v>1</v>
      </c>
      <c r="CN520">
        <v>0</v>
      </c>
      <c r="CO520">
        <v>0</v>
      </c>
      <c r="CP520">
        <v>1</v>
      </c>
      <c r="CQ520">
        <v>0</v>
      </c>
      <c r="CR520">
        <v>0</v>
      </c>
      <c r="CS520">
        <v>0</v>
      </c>
      <c r="CT520" s="18">
        <v>0</v>
      </c>
      <c r="CZ520" s="43" t="s">
        <v>397</v>
      </c>
    </row>
    <row r="521" spans="1:104" x14ac:dyDescent="0.25">
      <c r="A521">
        <v>520</v>
      </c>
      <c r="B521">
        <v>33</v>
      </c>
      <c r="C521" s="25" t="s">
        <v>653</v>
      </c>
      <c r="D521" s="12">
        <v>5.28</v>
      </c>
      <c r="E521" s="14">
        <v>0.7</v>
      </c>
      <c r="F521" s="7">
        <f t="shared" si="358"/>
        <v>7.5428571428571436</v>
      </c>
      <c r="G521" s="7">
        <f t="shared" si="353"/>
        <v>4.58</v>
      </c>
      <c r="H521" s="16">
        <f t="shared" si="354"/>
        <v>5.98</v>
      </c>
      <c r="I521" s="11">
        <f>IFERROR(F521/SQRT(F521^2+W521), "X")</f>
        <v>0.44688286452391052</v>
      </c>
      <c r="J521" s="39">
        <f>IFERROR(SQRT((1-I521^2)/W521), "X")</f>
        <v>5.924583431188208E-2</v>
      </c>
      <c r="K521" s="39">
        <f t="shared" si="355"/>
        <v>16.87882382980375</v>
      </c>
      <c r="L521" s="39">
        <f t="shared" si="356"/>
        <v>0.38763703021202844</v>
      </c>
      <c r="M521" s="39">
        <f t="shared" si="357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44"/>
        <v>228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1">
        <v>1</v>
      </c>
      <c r="AJ521" s="9">
        <v>1</v>
      </c>
      <c r="AK521" s="9">
        <v>0</v>
      </c>
      <c r="AL521" s="31">
        <v>0</v>
      </c>
      <c r="AM521" s="21">
        <v>2017</v>
      </c>
      <c r="AN521" s="7">
        <v>534.59439714285702</v>
      </c>
      <c r="AO521" s="39">
        <v>0</v>
      </c>
      <c r="AP521" s="39">
        <v>0</v>
      </c>
      <c r="AQ521" s="39">
        <v>0.185</v>
      </c>
      <c r="AR521" s="59">
        <f t="shared" si="359"/>
        <v>0.81499999999999995</v>
      </c>
      <c r="AS521" s="39" t="s">
        <v>431</v>
      </c>
      <c r="AT521" s="59" t="s">
        <v>431</v>
      </c>
      <c r="AU521" s="57">
        <v>1</v>
      </c>
      <c r="AV521" s="18">
        <v>0</v>
      </c>
      <c r="AW521">
        <v>0.36969999999999997</v>
      </c>
      <c r="AX521" s="54">
        <v>0.63029999999999997</v>
      </c>
      <c r="AY521">
        <v>0</v>
      </c>
      <c r="AZ521" s="54">
        <v>1</v>
      </c>
      <c r="BB521" s="18"/>
      <c r="BC521">
        <v>0</v>
      </c>
      <c r="BD521" s="18">
        <v>1</v>
      </c>
      <c r="BE521" s="18" t="s">
        <v>132</v>
      </c>
      <c r="BL521" s="18"/>
      <c r="BO521" s="18"/>
      <c r="BR521" s="25">
        <v>40.193300000000001</v>
      </c>
      <c r="BS521">
        <v>0</v>
      </c>
      <c r="BT521">
        <v>0</v>
      </c>
      <c r="BU521">
        <v>0</v>
      </c>
      <c r="BV521">
        <v>0</v>
      </c>
      <c r="BW521">
        <v>1</v>
      </c>
      <c r="BX521">
        <v>0</v>
      </c>
      <c r="BY521">
        <v>0</v>
      </c>
      <c r="BZ521" s="18">
        <v>0</v>
      </c>
      <c r="CA521">
        <v>0</v>
      </c>
      <c r="CB521">
        <v>1</v>
      </c>
      <c r="CC521">
        <v>0</v>
      </c>
      <c r="CD521" s="18">
        <v>0</v>
      </c>
      <c r="CE521">
        <v>0</v>
      </c>
      <c r="CF521">
        <v>0</v>
      </c>
      <c r="CG521">
        <v>0</v>
      </c>
      <c r="CH521">
        <v>1</v>
      </c>
      <c r="CI521" s="18">
        <v>0</v>
      </c>
      <c r="CJ521">
        <v>0</v>
      </c>
      <c r="CK521">
        <v>0</v>
      </c>
      <c r="CL521">
        <v>1</v>
      </c>
      <c r="CM521">
        <v>1</v>
      </c>
      <c r="CN521">
        <v>0</v>
      </c>
      <c r="CO521">
        <v>0</v>
      </c>
      <c r="CP521">
        <v>1</v>
      </c>
      <c r="CQ521">
        <v>0</v>
      </c>
      <c r="CR521">
        <v>0</v>
      </c>
      <c r="CS521">
        <v>0</v>
      </c>
      <c r="CT521" s="18">
        <v>0</v>
      </c>
      <c r="CZ521" s="43" t="s">
        <v>397</v>
      </c>
    </row>
    <row r="522" spans="1:104" x14ac:dyDescent="0.25">
      <c r="A522">
        <v>521</v>
      </c>
      <c r="B522">
        <v>33</v>
      </c>
      <c r="C522" s="25" t="s">
        <v>653</v>
      </c>
      <c r="D522" s="12">
        <v>8.99</v>
      </c>
      <c r="E522" s="14">
        <v>1.39</v>
      </c>
      <c r="F522" s="7">
        <f t="shared" si="358"/>
        <v>6.4676258992805762</v>
      </c>
      <c r="G522" s="7">
        <f t="shared" si="353"/>
        <v>7.6000000000000005</v>
      </c>
      <c r="H522" s="16">
        <f t="shared" si="354"/>
        <v>10.38</v>
      </c>
      <c r="I522" s="11">
        <f>IFERROR(F522/SQRT(F522^2+W522), "X")</f>
        <v>0.39373101472301469</v>
      </c>
      <c r="J522" s="39">
        <f>IFERROR(SQRT((1-I522^2)/W522), "X")</f>
        <v>6.0877209172968898E-2</v>
      </c>
      <c r="K522" s="39">
        <f t="shared" si="355"/>
        <v>16.426508599609502</v>
      </c>
      <c r="L522" s="39">
        <f t="shared" si="356"/>
        <v>0.33285380555004579</v>
      </c>
      <c r="M522" s="39">
        <f t="shared" si="357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44"/>
        <v>228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1">
        <v>1</v>
      </c>
      <c r="AJ522" s="9">
        <v>1</v>
      </c>
      <c r="AK522" s="9">
        <v>0</v>
      </c>
      <c r="AL522" s="31">
        <v>0</v>
      </c>
      <c r="AM522" s="21">
        <v>2017</v>
      </c>
      <c r="AN522" s="7">
        <v>534.59439714285702</v>
      </c>
      <c r="AO522" s="39">
        <v>0</v>
      </c>
      <c r="AP522" s="39">
        <v>0</v>
      </c>
      <c r="AQ522" s="39">
        <v>0.185</v>
      </c>
      <c r="AR522" s="59">
        <f t="shared" si="359"/>
        <v>0.81499999999999995</v>
      </c>
      <c r="AS522" s="39" t="s">
        <v>431</v>
      </c>
      <c r="AT522" s="59" t="s">
        <v>431</v>
      </c>
      <c r="AU522" s="57">
        <v>1</v>
      </c>
      <c r="AV522" s="18">
        <v>0</v>
      </c>
      <c r="AW522">
        <v>0.36969999999999997</v>
      </c>
      <c r="AX522" s="54">
        <v>0.63029999999999997</v>
      </c>
      <c r="AY522">
        <v>0</v>
      </c>
      <c r="AZ522" s="54">
        <v>1</v>
      </c>
      <c r="BB522" s="18"/>
      <c r="BC522">
        <v>0</v>
      </c>
      <c r="BD522" s="18">
        <v>1</v>
      </c>
      <c r="BE522" s="18" t="s">
        <v>132</v>
      </c>
      <c r="BL522" s="18"/>
      <c r="BO522" s="18"/>
      <c r="BR522" s="25">
        <v>40.193300000000001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1</v>
      </c>
      <c r="BZ522" s="18">
        <v>0</v>
      </c>
      <c r="CA522">
        <v>0</v>
      </c>
      <c r="CB522">
        <v>1</v>
      </c>
      <c r="CC522">
        <v>0</v>
      </c>
      <c r="CD522" s="18">
        <v>0</v>
      </c>
      <c r="CE522">
        <v>0</v>
      </c>
      <c r="CF522">
        <v>0</v>
      </c>
      <c r="CG522">
        <v>0</v>
      </c>
      <c r="CH522">
        <v>1</v>
      </c>
      <c r="CI522" s="18">
        <v>0</v>
      </c>
      <c r="CJ522">
        <v>0</v>
      </c>
      <c r="CK522">
        <v>0</v>
      </c>
      <c r="CL522">
        <v>1</v>
      </c>
      <c r="CM522">
        <v>1</v>
      </c>
      <c r="CN522">
        <v>0</v>
      </c>
      <c r="CO522">
        <v>0</v>
      </c>
      <c r="CP522">
        <v>1</v>
      </c>
      <c r="CQ522">
        <v>0</v>
      </c>
      <c r="CR522">
        <v>0</v>
      </c>
      <c r="CS522">
        <v>0</v>
      </c>
      <c r="CT522" s="18">
        <v>0</v>
      </c>
      <c r="CZ522" s="43" t="s">
        <v>397</v>
      </c>
    </row>
    <row r="523" spans="1:104" s="68" customFormat="1" x14ac:dyDescent="0.25">
      <c r="A523" s="68">
        <v>522</v>
      </c>
      <c r="B523" s="68">
        <v>33</v>
      </c>
      <c r="C523" s="69" t="s">
        <v>653</v>
      </c>
      <c r="D523" s="70">
        <v>7.98</v>
      </c>
      <c r="E523" s="71">
        <v>1.8</v>
      </c>
      <c r="F523" s="72">
        <f t="shared" si="358"/>
        <v>4.4333333333333336</v>
      </c>
      <c r="G523" s="72">
        <f t="shared" si="353"/>
        <v>6.1800000000000006</v>
      </c>
      <c r="H523" s="73">
        <f t="shared" si="354"/>
        <v>9.7800000000000011</v>
      </c>
      <c r="I523" s="74">
        <f>IFERROR(F523/SQRT(F523^2+W523), "X")</f>
        <v>0.28171328190061568</v>
      </c>
      <c r="J523" s="75">
        <f>IFERROR(SQRT((1-I523^2)/W523), "X")</f>
        <v>6.3544349300890743E-2</v>
      </c>
      <c r="K523" s="75">
        <f t="shared" si="355"/>
        <v>15.737040523695823</v>
      </c>
      <c r="L523" s="75">
        <f t="shared" si="356"/>
        <v>0.21816893259972492</v>
      </c>
      <c r="M523" s="75">
        <f t="shared" si="357"/>
        <v>0.34525763120150643</v>
      </c>
      <c r="N523" s="76">
        <v>1</v>
      </c>
      <c r="O523" s="77">
        <v>0</v>
      </c>
      <c r="P523" s="76">
        <v>1</v>
      </c>
      <c r="Q523" s="77">
        <v>0</v>
      </c>
      <c r="R523" s="77">
        <v>0</v>
      </c>
      <c r="S523" s="77">
        <v>0</v>
      </c>
      <c r="T523" s="77">
        <v>0</v>
      </c>
      <c r="U523" s="76">
        <v>237</v>
      </c>
      <c r="V523" s="77">
        <v>8</v>
      </c>
      <c r="W523" s="77">
        <f t="shared" si="344"/>
        <v>228</v>
      </c>
      <c r="X523" s="77"/>
      <c r="Y523" s="72">
        <v>15.046200000000001</v>
      </c>
      <c r="Z523" s="72">
        <v>15.176500000000001</v>
      </c>
      <c r="AA523" s="77">
        <v>1</v>
      </c>
      <c r="AB523" s="77">
        <v>0</v>
      </c>
      <c r="AC523" s="77">
        <v>0</v>
      </c>
      <c r="AD523" s="77">
        <v>0</v>
      </c>
      <c r="AE523" s="77">
        <v>0</v>
      </c>
      <c r="AF523" s="77">
        <v>1</v>
      </c>
      <c r="AG523" s="76">
        <v>0</v>
      </c>
      <c r="AH523" s="77">
        <v>0</v>
      </c>
      <c r="AI523" s="78">
        <v>1</v>
      </c>
      <c r="AJ523" s="77">
        <v>1</v>
      </c>
      <c r="AK523" s="77">
        <v>0</v>
      </c>
      <c r="AL523" s="78">
        <v>0</v>
      </c>
      <c r="AM523" s="79">
        <v>2017</v>
      </c>
      <c r="AN523" s="80"/>
      <c r="AO523" s="75">
        <v>0</v>
      </c>
      <c r="AP523" s="75">
        <v>0</v>
      </c>
      <c r="AQ523" s="75">
        <v>0.185</v>
      </c>
      <c r="AR523" s="81">
        <f t="shared" si="359"/>
        <v>0.81499999999999995</v>
      </c>
      <c r="AS523" s="75" t="s">
        <v>431</v>
      </c>
      <c r="AT523" s="81" t="s">
        <v>431</v>
      </c>
      <c r="AU523" s="82">
        <v>1</v>
      </c>
      <c r="AV523" s="83">
        <v>0</v>
      </c>
      <c r="AW523" s="68">
        <v>0.36969999999999997</v>
      </c>
      <c r="AX523" s="84">
        <v>0.63029999999999997</v>
      </c>
      <c r="AY523" s="68">
        <v>0</v>
      </c>
      <c r="AZ523" s="84">
        <v>1</v>
      </c>
      <c r="BB523" s="83"/>
      <c r="BC523" s="68">
        <v>0</v>
      </c>
      <c r="BD523" s="83">
        <v>1</v>
      </c>
      <c r="BE523" s="83" t="s">
        <v>132</v>
      </c>
      <c r="BL523" s="83"/>
      <c r="BO523" s="83"/>
      <c r="BR523" s="69">
        <v>40.193300000000001</v>
      </c>
      <c r="BS523" s="68">
        <v>0</v>
      </c>
      <c r="BT523" s="68">
        <v>0</v>
      </c>
      <c r="BU523" s="68">
        <v>0</v>
      </c>
      <c r="BV523" s="68">
        <v>0</v>
      </c>
      <c r="BW523" s="68">
        <v>1</v>
      </c>
      <c r="BX523" s="68">
        <v>0</v>
      </c>
      <c r="BY523" s="68">
        <v>0</v>
      </c>
      <c r="BZ523" s="83">
        <v>0</v>
      </c>
      <c r="CA523" s="68">
        <v>0</v>
      </c>
      <c r="CB523" s="68">
        <v>1</v>
      </c>
      <c r="CC523" s="68">
        <v>0</v>
      </c>
      <c r="CD523" s="83">
        <v>0</v>
      </c>
      <c r="CE523" s="68">
        <v>0</v>
      </c>
      <c r="CF523" s="68">
        <v>0</v>
      </c>
      <c r="CG523" s="68">
        <v>0</v>
      </c>
      <c r="CH523" s="68">
        <v>1</v>
      </c>
      <c r="CI523" s="83">
        <v>0</v>
      </c>
      <c r="CJ523" s="68">
        <v>0</v>
      </c>
      <c r="CK523" s="68">
        <v>0</v>
      </c>
      <c r="CL523" s="68">
        <v>1</v>
      </c>
      <c r="CM523" s="68">
        <v>1</v>
      </c>
      <c r="CN523" s="68">
        <v>0</v>
      </c>
      <c r="CO523" s="68">
        <v>0</v>
      </c>
      <c r="CP523" s="68">
        <v>1</v>
      </c>
      <c r="CQ523" s="68">
        <v>0</v>
      </c>
      <c r="CR523" s="68">
        <v>0</v>
      </c>
      <c r="CS523" s="68">
        <v>0</v>
      </c>
      <c r="CT523" s="83">
        <v>0</v>
      </c>
      <c r="CY523" s="69"/>
      <c r="CZ523" s="85" t="s">
        <v>397</v>
      </c>
    </row>
    <row r="524" spans="1:104" x14ac:dyDescent="0.25">
      <c r="A524">
        <v>523</v>
      </c>
      <c r="B524">
        <v>34</v>
      </c>
      <c r="C524" s="25" t="s">
        <v>661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360">D524-E524</f>
        <v>10.562404479908292</v>
      </c>
      <c r="H524" s="16">
        <f t="shared" ref="H524:H553" si="361">D524+E524</f>
        <v>11.104066248108715</v>
      </c>
      <c r="I524" s="11">
        <f>IFERROR(F524/SQRT(F524^2+W524), "X")</f>
        <v>0.18815249919273908</v>
      </c>
      <c r="J524" s="39">
        <f>IFERROR(SQRT((1-I524^2)/W524), "X")</f>
        <v>4.7038124798184765E-3</v>
      </c>
      <c r="K524" s="39">
        <f t="shared" ref="K524:K539" si="362">IFERROR(1/J524, "X")</f>
        <v>212.59350883787585</v>
      </c>
      <c r="L524" s="39">
        <f t="shared" ref="L524:L539" si="363">IFERROR(I524-J524, "X")</f>
        <v>0.18344868671292061</v>
      </c>
      <c r="M524" s="39">
        <f t="shared" ref="M524:M539" si="364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44"/>
        <v>43596</v>
      </c>
      <c r="Y524" s="7">
        <v>16</v>
      </c>
      <c r="Z524" s="7" t="s">
        <v>431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1">
        <v>0</v>
      </c>
      <c r="AJ524" s="9">
        <v>0</v>
      </c>
      <c r="AK524" s="9">
        <v>0</v>
      </c>
      <c r="AL524" s="31">
        <v>1</v>
      </c>
      <c r="AM524" s="21">
        <v>2008</v>
      </c>
      <c r="AN524" s="23"/>
      <c r="AO524" s="39">
        <v>0</v>
      </c>
      <c r="AP524" s="39">
        <v>0</v>
      </c>
      <c r="AQ524" s="39">
        <v>0.20100000000000001</v>
      </c>
      <c r="AR524" s="59">
        <v>0.79900000000000004</v>
      </c>
      <c r="AS524" s="39" t="s">
        <v>431</v>
      </c>
      <c r="AT524" s="59" t="s">
        <v>431</v>
      </c>
      <c r="AU524" s="57" t="s">
        <v>431</v>
      </c>
      <c r="AV524" s="18" t="s">
        <v>431</v>
      </c>
      <c r="AW524" s="53">
        <f>1-AX524</f>
        <v>0.42900000000000005</v>
      </c>
      <c r="AX524" s="54">
        <v>0.57099999999999995</v>
      </c>
      <c r="AY524">
        <v>0.61499999999999999</v>
      </c>
      <c r="AZ524" s="54">
        <f>1-AY524</f>
        <v>0.38500000000000001</v>
      </c>
      <c r="BB524" s="18"/>
      <c r="BC524">
        <f>1-BD524</f>
        <v>0.47399999999999998</v>
      </c>
      <c r="BD524" s="18">
        <v>0.52600000000000002</v>
      </c>
      <c r="BE524" s="18" t="s">
        <v>279</v>
      </c>
      <c r="BL524" s="18"/>
      <c r="BO524" s="18"/>
      <c r="BR524" s="25">
        <v>37.829000000000001</v>
      </c>
      <c r="BS524">
        <v>1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 s="18">
        <v>0</v>
      </c>
      <c r="CA524">
        <v>0</v>
      </c>
      <c r="CB524">
        <v>0</v>
      </c>
      <c r="CC524">
        <v>1</v>
      </c>
      <c r="CD524" s="18">
        <v>0</v>
      </c>
      <c r="CE524">
        <v>0</v>
      </c>
      <c r="CF524">
        <v>0</v>
      </c>
      <c r="CG524">
        <v>0</v>
      </c>
      <c r="CH524">
        <v>0</v>
      </c>
      <c r="CI524" s="18">
        <v>0</v>
      </c>
      <c r="CJ524">
        <v>1</v>
      </c>
      <c r="CK524">
        <v>1</v>
      </c>
      <c r="CL524">
        <v>0</v>
      </c>
      <c r="CM524">
        <v>0</v>
      </c>
      <c r="CN524">
        <v>0</v>
      </c>
      <c r="CO524">
        <v>0</v>
      </c>
      <c r="CP524">
        <v>1</v>
      </c>
      <c r="CQ524">
        <v>1</v>
      </c>
      <c r="CR524">
        <v>0</v>
      </c>
      <c r="CS524">
        <v>1</v>
      </c>
      <c r="CT524" s="18">
        <v>1</v>
      </c>
      <c r="CZ524" s="43" t="s">
        <v>397</v>
      </c>
    </row>
    <row r="525" spans="1:104" x14ac:dyDescent="0.25">
      <c r="A525">
        <v>524</v>
      </c>
      <c r="B525">
        <v>34</v>
      </c>
      <c r="C525" s="25" t="s">
        <v>661</v>
      </c>
      <c r="D525" s="12">
        <v>14.89125293076059</v>
      </c>
      <c r="E525" s="14">
        <v>0.28468571779395241</v>
      </c>
      <c r="F525" s="7">
        <v>52.307692307692314</v>
      </c>
      <c r="G525" s="7">
        <f t="shared" si="360"/>
        <v>14.606567212966638</v>
      </c>
      <c r="H525" s="16">
        <f t="shared" si="361"/>
        <v>15.175938648554542</v>
      </c>
      <c r="I525" s="11">
        <f>IFERROR(F525/SQRT(F525^2+W525), "X")</f>
        <v>0.24301025035175569</v>
      </c>
      <c r="J525" s="39">
        <f>IFERROR(SQRT((1-I525^2)/W525), "X")</f>
        <v>4.6457841979012111E-3</v>
      </c>
      <c r="K525" s="39">
        <f t="shared" si="362"/>
        <v>215.24891329471612</v>
      </c>
      <c r="L525" s="39">
        <f t="shared" si="363"/>
        <v>0.23836446615385448</v>
      </c>
      <c r="M525" s="39">
        <f t="shared" si="364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44"/>
        <v>43596</v>
      </c>
      <c r="Y525" s="7">
        <v>18</v>
      </c>
      <c r="Z525" s="7" t="s">
        <v>431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1">
        <v>0</v>
      </c>
      <c r="AJ525" s="9">
        <v>0</v>
      </c>
      <c r="AK525" s="9">
        <v>0</v>
      </c>
      <c r="AL525" s="31">
        <v>1</v>
      </c>
      <c r="AM525" s="21">
        <v>2008</v>
      </c>
      <c r="AN525" s="23"/>
      <c r="AO525" s="39">
        <v>0</v>
      </c>
      <c r="AP525" s="39">
        <v>0</v>
      </c>
      <c r="AQ525" s="39">
        <v>0.20100000000000001</v>
      </c>
      <c r="AR525" s="59">
        <v>0.79900000000000004</v>
      </c>
      <c r="AS525" s="39" t="s">
        <v>431</v>
      </c>
      <c r="AT525" s="59" t="s">
        <v>431</v>
      </c>
      <c r="AU525" s="57" t="s">
        <v>431</v>
      </c>
      <c r="AV525" s="18" t="s">
        <v>431</v>
      </c>
      <c r="AW525" s="53">
        <f>1-AX525</f>
        <v>0.42900000000000005</v>
      </c>
      <c r="AX525" s="54">
        <v>0.57099999999999995</v>
      </c>
      <c r="AY525">
        <v>0.61499999999999999</v>
      </c>
      <c r="AZ525" s="54">
        <f>1-AY525</f>
        <v>0.38500000000000001</v>
      </c>
      <c r="BB525" s="18"/>
      <c r="BC525">
        <f>1-BD525</f>
        <v>0.47399999999999998</v>
      </c>
      <c r="BD525" s="18">
        <v>0.52600000000000002</v>
      </c>
      <c r="BE525" s="18" t="s">
        <v>279</v>
      </c>
      <c r="BL525" s="18"/>
      <c r="BO525" s="18"/>
      <c r="BR525" s="25">
        <v>37.829000000000001</v>
      </c>
      <c r="BS525">
        <v>1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 s="18">
        <v>0</v>
      </c>
      <c r="CA525">
        <v>0</v>
      </c>
      <c r="CB525">
        <v>0</v>
      </c>
      <c r="CC525">
        <v>1</v>
      </c>
      <c r="CD525" s="18">
        <v>0</v>
      </c>
      <c r="CE525">
        <v>0</v>
      </c>
      <c r="CF525">
        <v>0</v>
      </c>
      <c r="CG525">
        <v>0</v>
      </c>
      <c r="CH525">
        <v>0</v>
      </c>
      <c r="CI525" s="18">
        <v>0</v>
      </c>
      <c r="CJ525">
        <v>1</v>
      </c>
      <c r="CK525">
        <v>1</v>
      </c>
      <c r="CL525">
        <v>0</v>
      </c>
      <c r="CM525">
        <v>0</v>
      </c>
      <c r="CN525">
        <v>0</v>
      </c>
      <c r="CO525">
        <v>0</v>
      </c>
      <c r="CP525">
        <v>1</v>
      </c>
      <c r="CQ525">
        <v>1</v>
      </c>
      <c r="CR525">
        <v>0</v>
      </c>
      <c r="CS525">
        <v>1</v>
      </c>
      <c r="CT525" s="18">
        <v>1</v>
      </c>
      <c r="CZ525" s="43" t="s">
        <v>397</v>
      </c>
    </row>
    <row r="526" spans="1:104" x14ac:dyDescent="0.25">
      <c r="A526">
        <v>525</v>
      </c>
      <c r="B526">
        <v>34</v>
      </c>
      <c r="C526" s="25" t="s">
        <v>661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360"/>
        <v>11.011851333611496</v>
      </c>
      <c r="H526" s="16">
        <f t="shared" si="361"/>
        <v>11.374879399554732</v>
      </c>
      <c r="I526" s="11">
        <f>IFERROR(F526/SQRT(F526^2+W526), "X")</f>
        <v>0.28325102065209717</v>
      </c>
      <c r="J526" s="39">
        <f>IFERROR(SQRT((1-I526^2)/W526), "X")</f>
        <v>4.5932597943583323E-3</v>
      </c>
      <c r="K526" s="39">
        <f t="shared" si="362"/>
        <v>217.71030700859751</v>
      </c>
      <c r="L526" s="39">
        <f t="shared" si="363"/>
        <v>0.27865776085773886</v>
      </c>
      <c r="M526" s="39">
        <f t="shared" si="364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44"/>
        <v>43595</v>
      </c>
      <c r="Y526" s="7">
        <v>16</v>
      </c>
      <c r="Z526" s="7" t="s">
        <v>431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1">
        <v>0</v>
      </c>
      <c r="AJ526" s="9">
        <v>0</v>
      </c>
      <c r="AK526" s="9">
        <v>0</v>
      </c>
      <c r="AL526" s="31">
        <v>1</v>
      </c>
      <c r="AM526" s="21">
        <v>2008</v>
      </c>
      <c r="AN526" s="23"/>
      <c r="AO526" s="39">
        <v>0</v>
      </c>
      <c r="AP526" s="39">
        <v>0</v>
      </c>
      <c r="AQ526" s="39">
        <v>0.20100000000000001</v>
      </c>
      <c r="AR526" s="59">
        <v>0.79900000000000004</v>
      </c>
      <c r="AS526" s="39" t="s">
        <v>431</v>
      </c>
      <c r="AT526" s="59" t="s">
        <v>431</v>
      </c>
      <c r="AU526" s="57" t="s">
        <v>431</v>
      </c>
      <c r="AV526" s="18" t="s">
        <v>431</v>
      </c>
      <c r="AW526" s="53">
        <f t="shared" ref="AW526:AW535" si="365">1-AX526</f>
        <v>0.42900000000000005</v>
      </c>
      <c r="AX526" s="54">
        <v>0.57099999999999995</v>
      </c>
      <c r="AY526">
        <v>0.61499999999999999</v>
      </c>
      <c r="AZ526" s="54">
        <f t="shared" ref="AZ526:AZ539" si="366">1-AY526</f>
        <v>0.38500000000000001</v>
      </c>
      <c r="BB526" s="18"/>
      <c r="BC526">
        <f t="shared" ref="BC526:BC539" si="367">1-BD526</f>
        <v>0.47399999999999998</v>
      </c>
      <c r="BD526" s="18">
        <v>0.52600000000000002</v>
      </c>
      <c r="BE526" s="18" t="s">
        <v>279</v>
      </c>
      <c r="BL526" s="18"/>
      <c r="BO526" s="18"/>
      <c r="BR526" s="25">
        <v>37.829000000000001</v>
      </c>
      <c r="BS526">
        <v>1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 s="18">
        <v>0</v>
      </c>
      <c r="CA526">
        <v>0</v>
      </c>
      <c r="CB526">
        <v>0</v>
      </c>
      <c r="CC526">
        <v>1</v>
      </c>
      <c r="CD526" s="18">
        <v>0</v>
      </c>
      <c r="CE526">
        <v>0</v>
      </c>
      <c r="CF526">
        <v>0</v>
      </c>
      <c r="CG526">
        <v>0</v>
      </c>
      <c r="CH526">
        <v>0</v>
      </c>
      <c r="CI526" s="18">
        <v>0</v>
      </c>
      <c r="CJ526">
        <v>1</v>
      </c>
      <c r="CK526">
        <v>1</v>
      </c>
      <c r="CL526">
        <v>0</v>
      </c>
      <c r="CM526">
        <v>0</v>
      </c>
      <c r="CN526">
        <v>0</v>
      </c>
      <c r="CO526">
        <v>0</v>
      </c>
      <c r="CP526">
        <v>1</v>
      </c>
      <c r="CQ526">
        <v>1</v>
      </c>
      <c r="CR526">
        <v>0</v>
      </c>
      <c r="CS526">
        <v>1</v>
      </c>
      <c r="CT526" s="18">
        <v>1</v>
      </c>
      <c r="CZ526" s="43" t="s">
        <v>397</v>
      </c>
    </row>
    <row r="527" spans="1:104" x14ac:dyDescent="0.25">
      <c r="A527">
        <v>526</v>
      </c>
      <c r="B527">
        <v>34</v>
      </c>
      <c r="C527" s="25" t="s">
        <v>661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360"/>
        <v>14.697019196881083</v>
      </c>
      <c r="H527" s="16">
        <f t="shared" si="361"/>
        <v>15.085486664640054</v>
      </c>
      <c r="I527" s="11">
        <f>IFERROR(F527/SQRT(F527^2+W527), "X")</f>
        <v>0.34468583278159914</v>
      </c>
      <c r="J527" s="39">
        <f>IFERROR(SQRT((1-I527^2)/W527), "X")</f>
        <v>4.4959021667165108E-3</v>
      </c>
      <c r="K527" s="39">
        <f t="shared" si="362"/>
        <v>222.42476880459552</v>
      </c>
      <c r="L527" s="39">
        <f t="shared" si="363"/>
        <v>0.34018993061488262</v>
      </c>
      <c r="M527" s="39">
        <f t="shared" si="364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44"/>
        <v>43595</v>
      </c>
      <c r="Y527" s="7">
        <v>18</v>
      </c>
      <c r="Z527" s="7" t="s">
        <v>431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1">
        <v>0</v>
      </c>
      <c r="AJ527" s="9">
        <v>0</v>
      </c>
      <c r="AK527" s="9">
        <v>0</v>
      </c>
      <c r="AL527" s="31">
        <v>1</v>
      </c>
      <c r="AM527" s="21">
        <v>2008</v>
      </c>
      <c r="AN527" s="23"/>
      <c r="AO527" s="39">
        <v>0</v>
      </c>
      <c r="AP527" s="39">
        <v>0</v>
      </c>
      <c r="AQ527" s="39">
        <v>0.20100000000000001</v>
      </c>
      <c r="AR527" s="59">
        <v>0.79900000000000004</v>
      </c>
      <c r="AS527" s="39" t="s">
        <v>431</v>
      </c>
      <c r="AT527" s="59" t="s">
        <v>431</v>
      </c>
      <c r="AU527" s="57" t="s">
        <v>431</v>
      </c>
      <c r="AV527" s="18" t="s">
        <v>431</v>
      </c>
      <c r="AW527" s="53">
        <f t="shared" si="365"/>
        <v>0.42900000000000005</v>
      </c>
      <c r="AX527" s="54">
        <v>0.57099999999999995</v>
      </c>
      <c r="AY527">
        <v>0.61499999999999999</v>
      </c>
      <c r="AZ527" s="54">
        <f t="shared" si="366"/>
        <v>0.38500000000000001</v>
      </c>
      <c r="BB527" s="18"/>
      <c r="BC527">
        <f t="shared" si="367"/>
        <v>0.47399999999999998</v>
      </c>
      <c r="BD527" s="18">
        <v>0.52600000000000002</v>
      </c>
      <c r="BE527" s="18" t="s">
        <v>279</v>
      </c>
      <c r="BL527" s="18"/>
      <c r="BO527" s="18"/>
      <c r="BR527" s="25">
        <v>37.829000000000001</v>
      </c>
      <c r="BS527">
        <v>1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 s="18">
        <v>0</v>
      </c>
      <c r="CA527">
        <v>0</v>
      </c>
      <c r="CB527">
        <v>0</v>
      </c>
      <c r="CC527">
        <v>1</v>
      </c>
      <c r="CD527" s="18">
        <v>0</v>
      </c>
      <c r="CE527">
        <v>0</v>
      </c>
      <c r="CF527">
        <v>0</v>
      </c>
      <c r="CG527">
        <v>0</v>
      </c>
      <c r="CH527">
        <v>0</v>
      </c>
      <c r="CI527" s="18">
        <v>0</v>
      </c>
      <c r="CJ527">
        <v>1</v>
      </c>
      <c r="CK527">
        <v>1</v>
      </c>
      <c r="CL527">
        <v>0</v>
      </c>
      <c r="CM527">
        <v>0</v>
      </c>
      <c r="CN527">
        <v>0</v>
      </c>
      <c r="CO527">
        <v>0</v>
      </c>
      <c r="CP527">
        <v>1</v>
      </c>
      <c r="CQ527">
        <v>1</v>
      </c>
      <c r="CR527">
        <v>0</v>
      </c>
      <c r="CS527">
        <v>1</v>
      </c>
      <c r="CT527" s="18">
        <v>1</v>
      </c>
      <c r="CZ527" s="43" t="s">
        <v>397</v>
      </c>
    </row>
    <row r="528" spans="1:104" x14ac:dyDescent="0.25">
      <c r="A528">
        <v>527</v>
      </c>
      <c r="B528">
        <v>34</v>
      </c>
      <c r="C528" s="25" t="s">
        <v>661</v>
      </c>
      <c r="D528" s="12">
        <v>10.833235364008504</v>
      </c>
      <c r="E528" s="14">
        <v>0.18055392273347506</v>
      </c>
      <c r="F528" s="7">
        <v>60</v>
      </c>
      <c r="G528" s="7">
        <f t="shared" si="360"/>
        <v>10.652681441275028</v>
      </c>
      <c r="H528" s="16">
        <f t="shared" si="361"/>
        <v>11.013789286741979</v>
      </c>
      <c r="I528" s="11">
        <f>IFERROR(F528/SQRT(F528^2+W528), "X")</f>
        <v>0.2761899403727695</v>
      </c>
      <c r="J528" s="39">
        <f>IFERROR(SQRT((1-I528^2)/W528), "X")</f>
        <v>4.603165672879491E-3</v>
      </c>
      <c r="K528" s="39">
        <f t="shared" si="362"/>
        <v>217.2418007658747</v>
      </c>
      <c r="L528" s="39">
        <f t="shared" si="363"/>
        <v>0.27158677469989001</v>
      </c>
      <c r="M528" s="39">
        <f t="shared" si="364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44"/>
        <v>43594</v>
      </c>
      <c r="Y528" s="7">
        <v>16</v>
      </c>
      <c r="Z528" s="7" t="s">
        <v>431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1">
        <v>0</v>
      </c>
      <c r="AJ528" s="9">
        <v>0</v>
      </c>
      <c r="AK528" s="9">
        <v>0</v>
      </c>
      <c r="AL528" s="31">
        <v>1</v>
      </c>
      <c r="AM528" s="21">
        <v>2008</v>
      </c>
      <c r="AN528" s="23"/>
      <c r="AO528" s="39">
        <v>0</v>
      </c>
      <c r="AP528" s="39">
        <v>0</v>
      </c>
      <c r="AQ528" s="39">
        <v>0.20100000000000001</v>
      </c>
      <c r="AR528" s="59">
        <v>0.79900000000000004</v>
      </c>
      <c r="AS528" s="39" t="s">
        <v>431</v>
      </c>
      <c r="AT528" s="59" t="s">
        <v>431</v>
      </c>
      <c r="AU528" s="57" t="s">
        <v>431</v>
      </c>
      <c r="AV528" s="18" t="s">
        <v>431</v>
      </c>
      <c r="AW528" s="53">
        <f t="shared" si="365"/>
        <v>0.42900000000000005</v>
      </c>
      <c r="AX528" s="54">
        <v>0.57099999999999995</v>
      </c>
      <c r="AY528">
        <v>0.61499999999999999</v>
      </c>
      <c r="AZ528" s="54">
        <f t="shared" si="366"/>
        <v>0.38500000000000001</v>
      </c>
      <c r="BB528" s="18"/>
      <c r="BC528">
        <f t="shared" si="367"/>
        <v>0.47399999999999998</v>
      </c>
      <c r="BD528" s="18">
        <v>0.52600000000000002</v>
      </c>
      <c r="BE528" s="18" t="s">
        <v>279</v>
      </c>
      <c r="BL528" s="18"/>
      <c r="BO528" s="18"/>
      <c r="BR528" s="25">
        <v>37.829000000000001</v>
      </c>
      <c r="BS528">
        <v>1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 s="18">
        <v>0</v>
      </c>
      <c r="CA528">
        <v>0</v>
      </c>
      <c r="CB528">
        <v>0</v>
      </c>
      <c r="CC528">
        <v>1</v>
      </c>
      <c r="CD528" s="18">
        <v>0</v>
      </c>
      <c r="CE528">
        <v>0</v>
      </c>
      <c r="CF528">
        <v>0</v>
      </c>
      <c r="CG528">
        <v>0</v>
      </c>
      <c r="CH528">
        <v>0</v>
      </c>
      <c r="CI528" s="18">
        <v>0</v>
      </c>
      <c r="CJ528">
        <v>1</v>
      </c>
      <c r="CK528">
        <v>1</v>
      </c>
      <c r="CL528">
        <v>0</v>
      </c>
      <c r="CM528">
        <v>0</v>
      </c>
      <c r="CN528">
        <v>0</v>
      </c>
      <c r="CO528">
        <v>0</v>
      </c>
      <c r="CP528">
        <v>1</v>
      </c>
      <c r="CQ528">
        <v>1</v>
      </c>
      <c r="CR528">
        <v>0</v>
      </c>
      <c r="CS528">
        <v>1</v>
      </c>
      <c r="CT528" s="18">
        <v>1</v>
      </c>
      <c r="CZ528" s="43" t="s">
        <v>397</v>
      </c>
    </row>
    <row r="529" spans="1:104" x14ac:dyDescent="0.25">
      <c r="A529">
        <v>528</v>
      </c>
      <c r="B529">
        <v>34</v>
      </c>
      <c r="C529" s="25" t="s">
        <v>661</v>
      </c>
      <c r="D529" s="12">
        <v>14.89125293076059</v>
      </c>
      <c r="E529" s="14">
        <v>0.19709011231889012</v>
      </c>
      <c r="F529" s="7">
        <v>75.555555555555571</v>
      </c>
      <c r="G529" s="7">
        <f t="shared" si="360"/>
        <v>14.694162818441701</v>
      </c>
      <c r="H529" s="16">
        <f t="shared" si="361"/>
        <v>15.08834304307948</v>
      </c>
      <c r="I529" s="11">
        <f>IFERROR(F529/SQRT(F529^2+W529), "X")</f>
        <v>0.34027599068456138</v>
      </c>
      <c r="J529" s="39">
        <f>IFERROR(SQRT((1-I529^2)/W529), "X")</f>
        <v>4.5036528178838998E-3</v>
      </c>
      <c r="K529" s="39">
        <f t="shared" si="362"/>
        <v>222.04198246121979</v>
      </c>
      <c r="L529" s="39">
        <f t="shared" si="363"/>
        <v>0.33577233786667748</v>
      </c>
      <c r="M529" s="39">
        <f t="shared" si="364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44"/>
        <v>43594</v>
      </c>
      <c r="Y529" s="7">
        <v>18</v>
      </c>
      <c r="Z529" s="7" t="s">
        <v>431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1">
        <v>0</v>
      </c>
      <c r="AJ529" s="9">
        <v>0</v>
      </c>
      <c r="AK529" s="9">
        <v>0</v>
      </c>
      <c r="AL529" s="31">
        <v>1</v>
      </c>
      <c r="AM529" s="21">
        <v>2008</v>
      </c>
      <c r="AN529" s="23"/>
      <c r="AO529" s="39">
        <v>0</v>
      </c>
      <c r="AP529" s="39">
        <v>0</v>
      </c>
      <c r="AQ529" s="39">
        <v>0.20100000000000001</v>
      </c>
      <c r="AR529" s="59">
        <v>0.79900000000000004</v>
      </c>
      <c r="AS529" s="39" t="s">
        <v>431</v>
      </c>
      <c r="AT529" s="59" t="s">
        <v>431</v>
      </c>
      <c r="AU529" s="57" t="s">
        <v>431</v>
      </c>
      <c r="AV529" s="18" t="s">
        <v>431</v>
      </c>
      <c r="AW529" s="53">
        <f t="shared" si="365"/>
        <v>0.42900000000000005</v>
      </c>
      <c r="AX529" s="54">
        <v>0.57099999999999995</v>
      </c>
      <c r="AY529">
        <v>0.61499999999999999</v>
      </c>
      <c r="AZ529" s="54">
        <f t="shared" si="366"/>
        <v>0.38500000000000001</v>
      </c>
      <c r="BB529" s="18"/>
      <c r="BC529">
        <f t="shared" si="367"/>
        <v>0.47399999999999998</v>
      </c>
      <c r="BD529" s="18">
        <v>0.52600000000000002</v>
      </c>
      <c r="BE529" s="18" t="s">
        <v>279</v>
      </c>
      <c r="BL529" s="18"/>
      <c r="BO529" s="18"/>
      <c r="BR529" s="25">
        <v>37.829000000000001</v>
      </c>
      <c r="BS529">
        <v>1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 s="18">
        <v>0</v>
      </c>
      <c r="CA529">
        <v>0</v>
      </c>
      <c r="CB529">
        <v>0</v>
      </c>
      <c r="CC529">
        <v>1</v>
      </c>
      <c r="CD529" s="18">
        <v>0</v>
      </c>
      <c r="CE529">
        <v>0</v>
      </c>
      <c r="CF529">
        <v>0</v>
      </c>
      <c r="CG529">
        <v>0</v>
      </c>
      <c r="CH529">
        <v>0</v>
      </c>
      <c r="CI529" s="18">
        <v>0</v>
      </c>
      <c r="CJ529">
        <v>1</v>
      </c>
      <c r="CK529">
        <v>1</v>
      </c>
      <c r="CL529">
        <v>0</v>
      </c>
      <c r="CM529">
        <v>0</v>
      </c>
      <c r="CN529">
        <v>0</v>
      </c>
      <c r="CO529">
        <v>0</v>
      </c>
      <c r="CP529">
        <v>1</v>
      </c>
      <c r="CQ529">
        <v>1</v>
      </c>
      <c r="CR529">
        <v>0</v>
      </c>
      <c r="CS529">
        <v>1</v>
      </c>
      <c r="CT529" s="18">
        <v>1</v>
      </c>
      <c r="CZ529" s="43" t="s">
        <v>397</v>
      </c>
    </row>
    <row r="530" spans="1:104" x14ac:dyDescent="0.25">
      <c r="A530">
        <v>529</v>
      </c>
      <c r="B530">
        <v>34</v>
      </c>
      <c r="C530" s="25" t="s">
        <v>661</v>
      </c>
      <c r="D530" s="12">
        <v>10.833235364008504</v>
      </c>
      <c r="E530" s="14">
        <v>0.18055392273347506</v>
      </c>
      <c r="F530" s="7">
        <v>60</v>
      </c>
      <c r="G530" s="7">
        <f t="shared" si="360"/>
        <v>10.652681441275028</v>
      </c>
      <c r="H530" s="16">
        <f t="shared" si="361"/>
        <v>11.013789286741979</v>
      </c>
      <c r="I530" s="11">
        <f>IFERROR(F530/SQRT(F530^2+W530), "X")</f>
        <v>0.27619286653212893</v>
      </c>
      <c r="J530" s="39">
        <f>IFERROR(SQRT((1-I530^2)/W530), "X")</f>
        <v>4.6032144422021486E-3</v>
      </c>
      <c r="K530" s="39">
        <f t="shared" si="362"/>
        <v>217.23949917084599</v>
      </c>
      <c r="L530" s="39">
        <f t="shared" si="363"/>
        <v>0.2715896520899268</v>
      </c>
      <c r="M530" s="39">
        <f t="shared" si="364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44"/>
        <v>43593</v>
      </c>
      <c r="Y530" s="7">
        <v>16</v>
      </c>
      <c r="Z530" s="7" t="s">
        <v>431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1">
        <v>0</v>
      </c>
      <c r="AJ530" s="9">
        <v>0</v>
      </c>
      <c r="AK530" s="9">
        <v>0</v>
      </c>
      <c r="AL530" s="31">
        <v>1</v>
      </c>
      <c r="AM530" s="21">
        <v>2008</v>
      </c>
      <c r="AN530" s="23"/>
      <c r="AO530" s="39">
        <v>0</v>
      </c>
      <c r="AP530" s="39">
        <v>0</v>
      </c>
      <c r="AQ530" s="39">
        <v>0.20100000000000001</v>
      </c>
      <c r="AR530" s="59">
        <v>0.79900000000000004</v>
      </c>
      <c r="AS530" s="39" t="s">
        <v>431</v>
      </c>
      <c r="AT530" s="59" t="s">
        <v>431</v>
      </c>
      <c r="AU530" s="57" t="s">
        <v>431</v>
      </c>
      <c r="AV530" s="18" t="s">
        <v>431</v>
      </c>
      <c r="AW530" s="53">
        <f t="shared" si="365"/>
        <v>0.42900000000000005</v>
      </c>
      <c r="AX530" s="54">
        <v>0.57099999999999995</v>
      </c>
      <c r="AY530">
        <v>0.61499999999999999</v>
      </c>
      <c r="AZ530" s="54">
        <f t="shared" si="366"/>
        <v>0.38500000000000001</v>
      </c>
      <c r="BB530" s="18"/>
      <c r="BC530">
        <f t="shared" si="367"/>
        <v>0.47399999999999998</v>
      </c>
      <c r="BD530" s="18">
        <v>0.52600000000000002</v>
      </c>
      <c r="BE530" s="18" t="s">
        <v>279</v>
      </c>
      <c r="BL530" s="18"/>
      <c r="BO530" s="18"/>
      <c r="BR530" s="25">
        <v>37.829000000000001</v>
      </c>
      <c r="BS530">
        <v>1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 s="18">
        <v>0</v>
      </c>
      <c r="CA530">
        <v>0</v>
      </c>
      <c r="CB530">
        <v>0</v>
      </c>
      <c r="CC530">
        <v>1</v>
      </c>
      <c r="CD530" s="18">
        <v>0</v>
      </c>
      <c r="CE530">
        <v>0</v>
      </c>
      <c r="CF530">
        <v>0</v>
      </c>
      <c r="CG530">
        <v>0</v>
      </c>
      <c r="CH530">
        <v>0</v>
      </c>
      <c r="CI530" s="18">
        <v>0</v>
      </c>
      <c r="CJ530">
        <v>1</v>
      </c>
      <c r="CK530">
        <v>1</v>
      </c>
      <c r="CL530">
        <v>0</v>
      </c>
      <c r="CM530">
        <v>0</v>
      </c>
      <c r="CN530">
        <v>0</v>
      </c>
      <c r="CO530">
        <v>0</v>
      </c>
      <c r="CP530">
        <v>1</v>
      </c>
      <c r="CQ530">
        <v>1</v>
      </c>
      <c r="CR530">
        <v>0</v>
      </c>
      <c r="CS530">
        <v>1</v>
      </c>
      <c r="CT530" s="18">
        <v>1</v>
      </c>
      <c r="CZ530" s="43" t="s">
        <v>397</v>
      </c>
    </row>
    <row r="531" spans="1:104" x14ac:dyDescent="0.25">
      <c r="A531">
        <v>530</v>
      </c>
      <c r="B531">
        <v>34</v>
      </c>
      <c r="C531" s="25" t="s">
        <v>661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360"/>
        <v>14.261056672143191</v>
      </c>
      <c r="H531" s="16">
        <f t="shared" si="361"/>
        <v>14.649406173048753</v>
      </c>
      <c r="I531" s="11">
        <f>IFERROR(F531/SQRT(F531^2+W531), "X")</f>
        <v>0.33584348060361058</v>
      </c>
      <c r="J531" s="39">
        <f>IFERROR(SQRT((1-I531^2)/W531), "X")</f>
        <v>4.5113303364664112E-3</v>
      </c>
      <c r="K531" s="39">
        <f t="shared" si="362"/>
        <v>221.66410469140459</v>
      </c>
      <c r="L531" s="39">
        <f t="shared" si="363"/>
        <v>0.33133215026714419</v>
      </c>
      <c r="M531" s="39">
        <f t="shared" si="364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44"/>
        <v>43593</v>
      </c>
      <c r="Y531" s="7">
        <v>18</v>
      </c>
      <c r="Z531" s="7" t="s">
        <v>431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1">
        <v>0</v>
      </c>
      <c r="AJ531" s="9">
        <v>0</v>
      </c>
      <c r="AK531" s="9">
        <v>0</v>
      </c>
      <c r="AL531" s="31">
        <v>1</v>
      </c>
      <c r="AM531" s="21">
        <v>2008</v>
      </c>
      <c r="AN531" s="23"/>
      <c r="AO531" s="39">
        <v>0</v>
      </c>
      <c r="AP531" s="39">
        <v>0</v>
      </c>
      <c r="AQ531" s="39">
        <v>0.20100000000000001</v>
      </c>
      <c r="AR531" s="59">
        <v>0.79900000000000004</v>
      </c>
      <c r="AS531" s="39" t="s">
        <v>431</v>
      </c>
      <c r="AT531" s="59" t="s">
        <v>431</v>
      </c>
      <c r="AU531" s="57" t="s">
        <v>431</v>
      </c>
      <c r="AV531" s="18" t="s">
        <v>431</v>
      </c>
      <c r="AW531" s="53">
        <f t="shared" si="365"/>
        <v>0.42900000000000005</v>
      </c>
      <c r="AX531" s="54">
        <v>0.57099999999999995</v>
      </c>
      <c r="AY531">
        <v>0.61499999999999999</v>
      </c>
      <c r="AZ531" s="54">
        <f t="shared" si="366"/>
        <v>0.38500000000000001</v>
      </c>
      <c r="BB531" s="18"/>
      <c r="BC531">
        <f t="shared" si="367"/>
        <v>0.47399999999999998</v>
      </c>
      <c r="BD531" s="18">
        <v>0.52600000000000002</v>
      </c>
      <c r="BE531" s="18" t="s">
        <v>279</v>
      </c>
      <c r="BL531" s="18"/>
      <c r="BO531" s="18"/>
      <c r="BR531" s="25">
        <v>37.829000000000001</v>
      </c>
      <c r="BS531">
        <v>1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 s="18">
        <v>0</v>
      </c>
      <c r="CA531">
        <v>0</v>
      </c>
      <c r="CB531">
        <v>0</v>
      </c>
      <c r="CC531">
        <v>1</v>
      </c>
      <c r="CD531" s="18">
        <v>0</v>
      </c>
      <c r="CE531">
        <v>0</v>
      </c>
      <c r="CF531">
        <v>0</v>
      </c>
      <c r="CG531">
        <v>0</v>
      </c>
      <c r="CH531">
        <v>0</v>
      </c>
      <c r="CI531" s="18">
        <v>0</v>
      </c>
      <c r="CJ531">
        <v>1</v>
      </c>
      <c r="CK531">
        <v>1</v>
      </c>
      <c r="CL531">
        <v>0</v>
      </c>
      <c r="CM531">
        <v>0</v>
      </c>
      <c r="CN531">
        <v>0</v>
      </c>
      <c r="CO531">
        <v>0</v>
      </c>
      <c r="CP531">
        <v>1</v>
      </c>
      <c r="CQ531">
        <v>1</v>
      </c>
      <c r="CR531">
        <v>0</v>
      </c>
      <c r="CS531">
        <v>1</v>
      </c>
      <c r="CT531" s="18">
        <v>1</v>
      </c>
      <c r="CZ531" s="43" t="s">
        <v>397</v>
      </c>
    </row>
    <row r="532" spans="1:104" x14ac:dyDescent="0.25">
      <c r="A532">
        <v>531</v>
      </c>
      <c r="B532">
        <v>34</v>
      </c>
      <c r="C532" s="25" t="s">
        <v>661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360"/>
        <v>11.496460160248311</v>
      </c>
      <c r="H532" s="16">
        <f t="shared" si="361"/>
        <v>12.352579533883823</v>
      </c>
      <c r="I532" s="11">
        <f>IFERROR(F532/SQRT(F532^2+W532), "X")</f>
        <v>0.13839588612814366</v>
      </c>
      <c r="J532" s="39">
        <f>IFERROR(SQRT((1-I532^2)/W532), "X")</f>
        <v>4.9680574507538749E-3</v>
      </c>
      <c r="K532" s="39">
        <f t="shared" si="362"/>
        <v>201.28591706367155</v>
      </c>
      <c r="L532" s="39">
        <f t="shared" si="363"/>
        <v>0.13342782867738978</v>
      </c>
      <c r="M532" s="39">
        <f t="shared" si="364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44"/>
        <v>39740</v>
      </c>
      <c r="Y532" s="7">
        <v>16</v>
      </c>
      <c r="Z532" s="7" t="s">
        <v>431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1">
        <v>0</v>
      </c>
      <c r="AJ532" s="9">
        <v>0</v>
      </c>
      <c r="AK532" s="9">
        <v>0</v>
      </c>
      <c r="AL532" s="31">
        <v>1</v>
      </c>
      <c r="AM532" s="21">
        <v>2008</v>
      </c>
      <c r="AN532" s="23"/>
      <c r="AO532" s="39">
        <v>0</v>
      </c>
      <c r="AP532" s="39">
        <v>0</v>
      </c>
      <c r="AQ532" s="39">
        <v>0.20100000000000001</v>
      </c>
      <c r="AR532" s="59">
        <v>0.79900000000000004</v>
      </c>
      <c r="AS532" s="39" t="s">
        <v>431</v>
      </c>
      <c r="AT532" s="59" t="s">
        <v>431</v>
      </c>
      <c r="AU532" s="57" t="s">
        <v>431</v>
      </c>
      <c r="AV532" s="18" t="s">
        <v>431</v>
      </c>
      <c r="AW532" s="53">
        <f t="shared" si="365"/>
        <v>0.42900000000000005</v>
      </c>
      <c r="AX532" s="54">
        <v>0.57099999999999995</v>
      </c>
      <c r="AY532">
        <v>0.61499999999999999</v>
      </c>
      <c r="AZ532" s="54">
        <f t="shared" si="366"/>
        <v>0.38500000000000001</v>
      </c>
      <c r="BB532" s="18"/>
      <c r="BC532">
        <f t="shared" si="367"/>
        <v>0.47399999999999998</v>
      </c>
      <c r="BD532" s="18">
        <v>0.52600000000000002</v>
      </c>
      <c r="BE532" s="18" t="s">
        <v>279</v>
      </c>
      <c r="BL532" s="18"/>
      <c r="BO532" s="18"/>
      <c r="BR532" s="25">
        <v>37.829000000000001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0</v>
      </c>
      <c r="BZ532" s="18">
        <v>1</v>
      </c>
      <c r="CA532">
        <v>0</v>
      </c>
      <c r="CB532">
        <v>1</v>
      </c>
      <c r="CC532">
        <v>0</v>
      </c>
      <c r="CD532" s="18">
        <v>0</v>
      </c>
      <c r="CE532">
        <v>0</v>
      </c>
      <c r="CF532">
        <v>1</v>
      </c>
      <c r="CG532">
        <v>0</v>
      </c>
      <c r="CH532">
        <v>0</v>
      </c>
      <c r="CI532" s="18">
        <v>0</v>
      </c>
      <c r="CJ532">
        <v>1</v>
      </c>
      <c r="CK532">
        <v>1</v>
      </c>
      <c r="CL532">
        <v>0</v>
      </c>
      <c r="CM532">
        <v>0</v>
      </c>
      <c r="CN532">
        <v>0</v>
      </c>
      <c r="CO532">
        <v>0</v>
      </c>
      <c r="CP532">
        <v>1</v>
      </c>
      <c r="CQ532">
        <v>1</v>
      </c>
      <c r="CR532">
        <v>0</v>
      </c>
      <c r="CS532">
        <v>1</v>
      </c>
      <c r="CT532" s="18">
        <v>1</v>
      </c>
      <c r="CZ532" s="43" t="s">
        <v>397</v>
      </c>
    </row>
    <row r="533" spans="1:104" x14ac:dyDescent="0.25">
      <c r="A533">
        <v>532</v>
      </c>
      <c r="B533">
        <v>34</v>
      </c>
      <c r="C533" s="25" t="s">
        <v>661</v>
      </c>
      <c r="D533" s="12">
        <v>14.455231422595972</v>
      </c>
      <c r="E533" s="14">
        <v>0.35105562026304504</v>
      </c>
      <c r="F533" s="7">
        <v>41.17647058823529</v>
      </c>
      <c r="G533" s="7">
        <f t="shared" si="360"/>
        <v>14.104175802332927</v>
      </c>
      <c r="H533" s="16">
        <f t="shared" si="361"/>
        <v>14.806287042859017</v>
      </c>
      <c r="I533" s="11">
        <f>IFERROR(F533/SQRT(F533^2+W533), "X")</f>
        <v>0.20228459842864593</v>
      </c>
      <c r="J533" s="39">
        <f>IFERROR(SQRT((1-I533^2)/W533), "X")</f>
        <v>4.912625961838544E-3</v>
      </c>
      <c r="K533" s="39">
        <f t="shared" si="362"/>
        <v>203.55712154111387</v>
      </c>
      <c r="L533" s="39">
        <f t="shared" si="363"/>
        <v>0.19737197246680738</v>
      </c>
      <c r="M533" s="39">
        <f t="shared" si="364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44"/>
        <v>39740</v>
      </c>
      <c r="Y533" s="7">
        <v>18</v>
      </c>
      <c r="Z533" s="7" t="s">
        <v>431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1">
        <v>0</v>
      </c>
      <c r="AJ533" s="9">
        <v>0</v>
      </c>
      <c r="AK533" s="9">
        <v>0</v>
      </c>
      <c r="AL533" s="31">
        <v>1</v>
      </c>
      <c r="AM533" s="21">
        <v>2008</v>
      </c>
      <c r="AN533" s="23"/>
      <c r="AO533" s="39">
        <v>0</v>
      </c>
      <c r="AP533" s="39">
        <v>0</v>
      </c>
      <c r="AQ533" s="39">
        <v>0.20100000000000001</v>
      </c>
      <c r="AR533" s="59">
        <v>0.79900000000000004</v>
      </c>
      <c r="AS533" s="39" t="s">
        <v>431</v>
      </c>
      <c r="AT533" s="59" t="s">
        <v>431</v>
      </c>
      <c r="AU533" s="57" t="s">
        <v>431</v>
      </c>
      <c r="AV533" s="18" t="s">
        <v>431</v>
      </c>
      <c r="AW533" s="53">
        <f t="shared" si="365"/>
        <v>0.42900000000000005</v>
      </c>
      <c r="AX533" s="54">
        <v>0.57099999999999995</v>
      </c>
      <c r="AY533">
        <v>0.61499999999999999</v>
      </c>
      <c r="AZ533" s="54">
        <f t="shared" si="366"/>
        <v>0.38500000000000001</v>
      </c>
      <c r="BB533" s="18"/>
      <c r="BC533">
        <f t="shared" si="367"/>
        <v>0.47399999999999998</v>
      </c>
      <c r="BD533" s="18">
        <v>0.52600000000000002</v>
      </c>
      <c r="BE533" s="18" t="s">
        <v>279</v>
      </c>
      <c r="BL533" s="18"/>
      <c r="BO533" s="18"/>
      <c r="BR533" s="25">
        <v>37.829000000000001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 s="18">
        <v>1</v>
      </c>
      <c r="CA533">
        <v>0</v>
      </c>
      <c r="CB533">
        <v>1</v>
      </c>
      <c r="CC533">
        <v>0</v>
      </c>
      <c r="CD533" s="18">
        <v>0</v>
      </c>
      <c r="CE533">
        <v>0</v>
      </c>
      <c r="CF533">
        <v>1</v>
      </c>
      <c r="CG533">
        <v>0</v>
      </c>
      <c r="CH533">
        <v>0</v>
      </c>
      <c r="CI533" s="18">
        <v>0</v>
      </c>
      <c r="CJ533">
        <v>1</v>
      </c>
      <c r="CK533">
        <v>1</v>
      </c>
      <c r="CL533">
        <v>0</v>
      </c>
      <c r="CM533">
        <v>0</v>
      </c>
      <c r="CN533">
        <v>0</v>
      </c>
      <c r="CO533">
        <v>0</v>
      </c>
      <c r="CP533">
        <v>1</v>
      </c>
      <c r="CQ533">
        <v>1</v>
      </c>
      <c r="CR533">
        <v>0</v>
      </c>
      <c r="CS533">
        <v>1</v>
      </c>
      <c r="CT533" s="18">
        <v>1</v>
      </c>
      <c r="CZ533" s="43" t="s">
        <v>397</v>
      </c>
    </row>
    <row r="534" spans="1:104" x14ac:dyDescent="0.25">
      <c r="A534">
        <v>533</v>
      </c>
      <c r="B534">
        <v>34</v>
      </c>
      <c r="C534" s="25" t="s">
        <v>661</v>
      </c>
      <c r="D534" s="12">
        <v>10.123689764089844</v>
      </c>
      <c r="E534" s="14">
        <v>1.5483290227431525</v>
      </c>
      <c r="F534" s="7">
        <v>6.5384615384615392</v>
      </c>
      <c r="G534" s="7">
        <f t="shared" si="360"/>
        <v>8.5753607413466924</v>
      </c>
      <c r="H534" s="16">
        <f t="shared" si="361"/>
        <v>11.672018786832997</v>
      </c>
      <c r="I534" s="11">
        <f>IFERROR(F534/SQRT(F534^2+W534), "X")</f>
        <v>0.10494498983487337</v>
      </c>
      <c r="J534" s="39">
        <f>IFERROR(SQRT((1-I534^2)/W534), "X")</f>
        <v>1.6050410210039456E-2</v>
      </c>
      <c r="K534" s="39">
        <f t="shared" si="362"/>
        <v>62.303703576031019</v>
      </c>
      <c r="L534" s="39">
        <f t="shared" si="363"/>
        <v>8.8894579624833908E-2</v>
      </c>
      <c r="M534" s="39">
        <f t="shared" si="364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44"/>
        <v>3839</v>
      </c>
      <c r="Y534" s="7">
        <v>16</v>
      </c>
      <c r="Z534" s="7" t="s">
        <v>431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1">
        <v>0</v>
      </c>
      <c r="AJ534" s="9">
        <v>0</v>
      </c>
      <c r="AK534" s="9">
        <v>0</v>
      </c>
      <c r="AL534" s="31">
        <v>1</v>
      </c>
      <c r="AM534" s="21">
        <v>2008</v>
      </c>
      <c r="AN534" s="23"/>
      <c r="AO534" s="39">
        <v>0</v>
      </c>
      <c r="AP534" s="39">
        <v>0</v>
      </c>
      <c r="AQ534" s="39">
        <v>0.20100000000000001</v>
      </c>
      <c r="AR534" s="59">
        <v>0.79900000000000004</v>
      </c>
      <c r="AS534" s="39" t="s">
        <v>431</v>
      </c>
      <c r="AT534" s="59" t="s">
        <v>431</v>
      </c>
      <c r="AU534" s="57" t="s">
        <v>431</v>
      </c>
      <c r="AV534" s="18" t="s">
        <v>431</v>
      </c>
      <c r="AW534" s="53">
        <f t="shared" si="365"/>
        <v>0.42900000000000005</v>
      </c>
      <c r="AX534" s="54">
        <v>0.57099999999999995</v>
      </c>
      <c r="AY534">
        <v>0.61499999999999999</v>
      </c>
      <c r="AZ534" s="54">
        <f t="shared" si="366"/>
        <v>0.38500000000000001</v>
      </c>
      <c r="BB534" s="18"/>
      <c r="BC534">
        <f t="shared" si="367"/>
        <v>0.47399999999999998</v>
      </c>
      <c r="BD534" s="18">
        <v>0.52600000000000002</v>
      </c>
      <c r="BE534" s="18" t="s">
        <v>279</v>
      </c>
      <c r="BL534" s="18"/>
      <c r="BO534" s="18"/>
      <c r="BR534" s="25">
        <v>37.829000000000001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 s="18">
        <v>1</v>
      </c>
      <c r="CA534">
        <v>0</v>
      </c>
      <c r="CB534">
        <v>1</v>
      </c>
      <c r="CC534">
        <v>0</v>
      </c>
      <c r="CD534" s="18">
        <v>0</v>
      </c>
      <c r="CE534">
        <v>0</v>
      </c>
      <c r="CF534">
        <v>1</v>
      </c>
      <c r="CG534">
        <v>0</v>
      </c>
      <c r="CH534">
        <v>0</v>
      </c>
      <c r="CI534" s="18">
        <v>0</v>
      </c>
      <c r="CJ534">
        <v>1</v>
      </c>
      <c r="CK534">
        <v>1</v>
      </c>
      <c r="CL534">
        <v>0</v>
      </c>
      <c r="CM534">
        <v>0</v>
      </c>
      <c r="CN534">
        <v>0</v>
      </c>
      <c r="CO534">
        <v>0</v>
      </c>
      <c r="CP534">
        <v>1</v>
      </c>
      <c r="CQ534">
        <v>1</v>
      </c>
      <c r="CR534">
        <v>0</v>
      </c>
      <c r="CS534">
        <v>1</v>
      </c>
      <c r="CT534" s="18">
        <v>1</v>
      </c>
      <c r="CZ534" s="43" t="s">
        <v>397</v>
      </c>
    </row>
    <row r="535" spans="1:104" x14ac:dyDescent="0.25">
      <c r="A535">
        <v>534</v>
      </c>
      <c r="B535">
        <v>34</v>
      </c>
      <c r="C535" s="25" t="s">
        <v>661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360"/>
        <v>14.877754288107726</v>
      </c>
      <c r="H535" s="16">
        <f t="shared" si="361"/>
        <v>16.638983767696804</v>
      </c>
      <c r="I535" s="11">
        <f>IFERROR(F535/SQRT(F535^2+W535), "X")</f>
        <v>0.27747207748426905</v>
      </c>
      <c r="J535" s="39">
        <f>IFERROR(SQRT((1-I535^2)/W535), "X")</f>
        <v>1.5505792565297388E-2</v>
      </c>
      <c r="K535" s="39">
        <f t="shared" si="362"/>
        <v>64.492027465789903</v>
      </c>
      <c r="L535" s="39">
        <f t="shared" si="363"/>
        <v>0.26196628491897167</v>
      </c>
      <c r="M535" s="39">
        <f t="shared" si="364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44"/>
        <v>3839</v>
      </c>
      <c r="Y535" s="7">
        <v>18</v>
      </c>
      <c r="Z535" s="7" t="s">
        <v>431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1">
        <v>0</v>
      </c>
      <c r="AJ535" s="9">
        <v>0</v>
      </c>
      <c r="AK535" s="9">
        <v>0</v>
      </c>
      <c r="AL535" s="31">
        <v>1</v>
      </c>
      <c r="AM535" s="21">
        <v>2008</v>
      </c>
      <c r="AN535" s="23"/>
      <c r="AO535" s="39">
        <v>0</v>
      </c>
      <c r="AP535" s="39">
        <v>0</v>
      </c>
      <c r="AQ535" s="39">
        <v>0.20100000000000001</v>
      </c>
      <c r="AR535" s="59">
        <v>0.79900000000000004</v>
      </c>
      <c r="AS535" s="39" t="s">
        <v>431</v>
      </c>
      <c r="AT535" s="59" t="s">
        <v>431</v>
      </c>
      <c r="AU535" s="57" t="s">
        <v>431</v>
      </c>
      <c r="AV535" s="18" t="s">
        <v>431</v>
      </c>
      <c r="AW535" s="53">
        <f t="shared" si="365"/>
        <v>0.42900000000000005</v>
      </c>
      <c r="AX535" s="54">
        <v>0.57099999999999995</v>
      </c>
      <c r="AY535">
        <v>0.61499999999999999</v>
      </c>
      <c r="AZ535" s="54">
        <f t="shared" si="366"/>
        <v>0.38500000000000001</v>
      </c>
      <c r="BB535" s="18"/>
      <c r="BC535">
        <f t="shared" si="367"/>
        <v>0.47399999999999998</v>
      </c>
      <c r="BD535" s="18">
        <v>0.52600000000000002</v>
      </c>
      <c r="BE535" s="18" t="s">
        <v>279</v>
      </c>
      <c r="BL535" s="18"/>
      <c r="BO535" s="18"/>
      <c r="BR535" s="25">
        <v>37.829000000000001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 s="18">
        <v>1</v>
      </c>
      <c r="CA535">
        <v>0</v>
      </c>
      <c r="CB535">
        <v>1</v>
      </c>
      <c r="CC535">
        <v>0</v>
      </c>
      <c r="CD535" s="18">
        <v>0</v>
      </c>
      <c r="CE535">
        <v>0</v>
      </c>
      <c r="CF535">
        <v>1</v>
      </c>
      <c r="CG535">
        <v>0</v>
      </c>
      <c r="CH535">
        <v>0</v>
      </c>
      <c r="CI535" s="18">
        <v>0</v>
      </c>
      <c r="CJ535">
        <v>1</v>
      </c>
      <c r="CK535">
        <v>1</v>
      </c>
      <c r="CL535">
        <v>0</v>
      </c>
      <c r="CM535">
        <v>0</v>
      </c>
      <c r="CN535">
        <v>0</v>
      </c>
      <c r="CO535">
        <v>0</v>
      </c>
      <c r="CP535">
        <v>1</v>
      </c>
      <c r="CQ535">
        <v>1</v>
      </c>
      <c r="CR535">
        <v>0</v>
      </c>
      <c r="CS535">
        <v>1</v>
      </c>
      <c r="CT535" s="18">
        <v>1</v>
      </c>
      <c r="CZ535" s="43" t="s">
        <v>397</v>
      </c>
    </row>
    <row r="536" spans="1:104" x14ac:dyDescent="0.25">
      <c r="A536">
        <v>535</v>
      </c>
      <c r="B536">
        <v>34</v>
      </c>
      <c r="C536" s="25" t="s">
        <v>661</v>
      </c>
      <c r="D536" s="12">
        <v>10.833235364008504</v>
      </c>
      <c r="E536" s="14">
        <v>0.27083088410021261</v>
      </c>
      <c r="F536" s="7">
        <v>40</v>
      </c>
      <c r="G536" s="7">
        <f t="shared" si="360"/>
        <v>10.562404479908292</v>
      </c>
      <c r="H536" s="16">
        <f t="shared" si="361"/>
        <v>11.104066248108715</v>
      </c>
      <c r="I536" s="11">
        <f>IFERROR(F536/SQRT(F536^2+W536), "X")</f>
        <v>0.28075187769348076</v>
      </c>
      <c r="J536" s="39">
        <f>IFERROR(SQRT((1-I536^2)/W536), "X")</f>
        <v>7.0187969423370199E-3</v>
      </c>
      <c r="K536" s="39">
        <f t="shared" si="362"/>
        <v>142.47455913249917</v>
      </c>
      <c r="L536" s="39">
        <f t="shared" si="363"/>
        <v>0.27373308075114372</v>
      </c>
      <c r="M536" s="39">
        <f t="shared" si="364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44"/>
        <v>18699</v>
      </c>
      <c r="Y536" s="7">
        <v>16</v>
      </c>
      <c r="Z536" s="7" t="s">
        <v>431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1">
        <v>0</v>
      </c>
      <c r="AJ536" s="9">
        <v>0</v>
      </c>
      <c r="AK536" s="9">
        <v>0</v>
      </c>
      <c r="AL536" s="31">
        <v>1</v>
      </c>
      <c r="AM536" s="21">
        <v>2008</v>
      </c>
      <c r="AN536" s="23"/>
      <c r="AO536" s="39">
        <v>0</v>
      </c>
      <c r="AP536" s="39">
        <v>0</v>
      </c>
      <c r="AQ536" s="39">
        <v>0.20100000000000001</v>
      </c>
      <c r="AR536" s="59">
        <v>0.79900000000000004</v>
      </c>
      <c r="AS536" s="39" t="s">
        <v>431</v>
      </c>
      <c r="AT536" s="59" t="s">
        <v>431</v>
      </c>
      <c r="AU536" s="57" t="s">
        <v>431</v>
      </c>
      <c r="AV536" s="18" t="s">
        <v>431</v>
      </c>
      <c r="AW536">
        <v>1</v>
      </c>
      <c r="AX536" s="54">
        <v>0</v>
      </c>
      <c r="AY536">
        <v>0.61499999999999999</v>
      </c>
      <c r="AZ536" s="54">
        <f t="shared" si="366"/>
        <v>0.38500000000000001</v>
      </c>
      <c r="BB536" s="18"/>
      <c r="BC536">
        <f t="shared" si="367"/>
        <v>0.47399999999999998</v>
      </c>
      <c r="BD536" s="18">
        <v>0.52600000000000002</v>
      </c>
      <c r="BE536" s="18" t="s">
        <v>279</v>
      </c>
      <c r="BL536" s="18"/>
      <c r="BO536" s="18"/>
      <c r="BR536" s="25">
        <v>37.829000000000001</v>
      </c>
      <c r="BS536">
        <v>1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0</v>
      </c>
      <c r="BZ536" s="18">
        <v>0</v>
      </c>
      <c r="CA536">
        <v>0</v>
      </c>
      <c r="CB536">
        <v>0</v>
      </c>
      <c r="CC536">
        <v>1</v>
      </c>
      <c r="CD536" s="18">
        <v>0</v>
      </c>
      <c r="CE536">
        <v>0</v>
      </c>
      <c r="CF536">
        <v>0</v>
      </c>
      <c r="CG536">
        <v>0</v>
      </c>
      <c r="CH536">
        <v>0</v>
      </c>
      <c r="CI536" s="18">
        <v>0</v>
      </c>
      <c r="CJ536">
        <v>1</v>
      </c>
      <c r="CK536">
        <v>1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1</v>
      </c>
      <c r="CR536">
        <v>0</v>
      </c>
      <c r="CS536">
        <v>1</v>
      </c>
      <c r="CT536" s="18">
        <v>1</v>
      </c>
      <c r="CZ536" s="43" t="s">
        <v>397</v>
      </c>
    </row>
    <row r="537" spans="1:104" x14ac:dyDescent="0.25">
      <c r="A537">
        <v>536</v>
      </c>
      <c r="B537">
        <v>34</v>
      </c>
      <c r="C537" s="25" t="s">
        <v>661</v>
      </c>
      <c r="D537" s="12">
        <v>14.89125293076059</v>
      </c>
      <c r="E537" s="14">
        <v>0.28468571779395241</v>
      </c>
      <c r="F537" s="7">
        <v>52.307692307692314</v>
      </c>
      <c r="G537" s="7">
        <f t="shared" si="360"/>
        <v>14.606567212966638</v>
      </c>
      <c r="H537" s="16">
        <f t="shared" si="361"/>
        <v>15.175938648554542</v>
      </c>
      <c r="I537" s="11">
        <f>IFERROR(F537/SQRT(F537^2+W537), "X")</f>
        <v>0.35727518878461628</v>
      </c>
      <c r="J537" s="39">
        <f>IFERROR(SQRT((1-I537^2)/W537), "X")</f>
        <v>6.83026096205884E-3</v>
      </c>
      <c r="K537" s="39">
        <f t="shared" si="362"/>
        <v>146.40729037365665</v>
      </c>
      <c r="L537" s="39">
        <f t="shared" si="363"/>
        <v>0.35044492782255743</v>
      </c>
      <c r="M537" s="39">
        <f t="shared" si="364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44"/>
        <v>18699</v>
      </c>
      <c r="Y537" s="7">
        <v>18</v>
      </c>
      <c r="Z537" s="7" t="s">
        <v>431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1">
        <v>0</v>
      </c>
      <c r="AJ537" s="9">
        <v>0</v>
      </c>
      <c r="AK537" s="9">
        <v>0</v>
      </c>
      <c r="AL537" s="31">
        <v>1</v>
      </c>
      <c r="AM537" s="21">
        <v>2008</v>
      </c>
      <c r="AN537" s="23"/>
      <c r="AO537" s="39">
        <v>0</v>
      </c>
      <c r="AP537" s="39">
        <v>0</v>
      </c>
      <c r="AQ537" s="39">
        <v>0.20100000000000001</v>
      </c>
      <c r="AR537" s="59">
        <v>0.79900000000000004</v>
      </c>
      <c r="AS537" s="39" t="s">
        <v>431</v>
      </c>
      <c r="AT537" s="59" t="s">
        <v>431</v>
      </c>
      <c r="AU537" s="57" t="s">
        <v>431</v>
      </c>
      <c r="AV537" s="18" t="s">
        <v>431</v>
      </c>
      <c r="AW537">
        <v>1</v>
      </c>
      <c r="AX537" s="54">
        <v>0</v>
      </c>
      <c r="AY537">
        <v>0.61499999999999999</v>
      </c>
      <c r="AZ537" s="54">
        <f t="shared" si="366"/>
        <v>0.38500000000000001</v>
      </c>
      <c r="BB537" s="18"/>
      <c r="BC537">
        <f t="shared" si="367"/>
        <v>0.47399999999999998</v>
      </c>
      <c r="BD537" s="18">
        <v>0.52600000000000002</v>
      </c>
      <c r="BE537" s="18" t="s">
        <v>279</v>
      </c>
      <c r="BL537" s="18"/>
      <c r="BO537" s="18"/>
      <c r="BR537" s="25">
        <v>37.829000000000001</v>
      </c>
      <c r="BS537">
        <v>1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 s="18">
        <v>0</v>
      </c>
      <c r="CA537">
        <v>0</v>
      </c>
      <c r="CB537">
        <v>0</v>
      </c>
      <c r="CC537">
        <v>1</v>
      </c>
      <c r="CD537" s="18">
        <v>0</v>
      </c>
      <c r="CE537">
        <v>0</v>
      </c>
      <c r="CF537">
        <v>0</v>
      </c>
      <c r="CG537">
        <v>0</v>
      </c>
      <c r="CH537">
        <v>0</v>
      </c>
      <c r="CI537" s="18">
        <v>0</v>
      </c>
      <c r="CJ537">
        <v>1</v>
      </c>
      <c r="CK537">
        <v>1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1</v>
      </c>
      <c r="CR537">
        <v>0</v>
      </c>
      <c r="CS537">
        <v>1</v>
      </c>
      <c r="CT537" s="18">
        <v>1</v>
      </c>
      <c r="CZ537" s="43" t="s">
        <v>397</v>
      </c>
    </row>
    <row r="538" spans="1:104" x14ac:dyDescent="0.25">
      <c r="A538">
        <v>537</v>
      </c>
      <c r="B538">
        <v>34</v>
      </c>
      <c r="C538" s="25" t="s">
        <v>661</v>
      </c>
      <c r="D538" s="12">
        <v>11.193365366583114</v>
      </c>
      <c r="E538" s="14">
        <v>0.2420187106288241</v>
      </c>
      <c r="F538" s="7">
        <v>46.25</v>
      </c>
      <c r="G538" s="7">
        <f t="shared" si="360"/>
        <v>10.951346655954289</v>
      </c>
      <c r="H538" s="16">
        <f t="shared" si="361"/>
        <v>11.435384077211939</v>
      </c>
      <c r="I538" s="11">
        <f>IFERROR(F538/SQRT(F538^2+W538), "X")</f>
        <v>0.28136402135764199</v>
      </c>
      <c r="J538" s="39">
        <f>IFERROR(SQRT((1-I538^2)/W538), "X")</f>
        <v>6.0835464077327985E-3</v>
      </c>
      <c r="K538" s="39">
        <f t="shared" si="362"/>
        <v>164.37780415859072</v>
      </c>
      <c r="L538" s="39">
        <f t="shared" si="363"/>
        <v>0.2752804749499092</v>
      </c>
      <c r="M538" s="39">
        <f t="shared" si="364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44"/>
        <v>24881</v>
      </c>
      <c r="Y538" s="7">
        <v>16</v>
      </c>
      <c r="Z538" s="7" t="s">
        <v>431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1">
        <v>0</v>
      </c>
      <c r="AJ538" s="9">
        <v>0</v>
      </c>
      <c r="AK538" s="9">
        <v>0</v>
      </c>
      <c r="AL538" s="31">
        <v>1</v>
      </c>
      <c r="AM538" s="21">
        <v>2008</v>
      </c>
      <c r="AN538" s="23"/>
      <c r="AO538" s="39">
        <v>0</v>
      </c>
      <c r="AP538" s="39">
        <v>0</v>
      </c>
      <c r="AQ538" s="39">
        <v>0.20100000000000001</v>
      </c>
      <c r="AR538" s="59">
        <v>0.79900000000000004</v>
      </c>
      <c r="AS538" s="39" t="s">
        <v>431</v>
      </c>
      <c r="AT538" s="59" t="s">
        <v>431</v>
      </c>
      <c r="AU538" s="57" t="s">
        <v>431</v>
      </c>
      <c r="AV538" s="18" t="s">
        <v>431</v>
      </c>
      <c r="AW538">
        <v>0</v>
      </c>
      <c r="AX538" s="54">
        <v>1</v>
      </c>
      <c r="AY538">
        <v>0.61499999999999999</v>
      </c>
      <c r="AZ538" s="54">
        <f t="shared" si="366"/>
        <v>0.38500000000000001</v>
      </c>
      <c r="BB538" s="18"/>
      <c r="BC538">
        <f t="shared" si="367"/>
        <v>0.47399999999999998</v>
      </c>
      <c r="BD538" s="18">
        <v>0.52600000000000002</v>
      </c>
      <c r="BE538" s="18" t="s">
        <v>279</v>
      </c>
      <c r="BL538" s="18"/>
      <c r="BO538" s="18"/>
      <c r="BR538" s="25">
        <v>37.829000000000001</v>
      </c>
      <c r="BS538">
        <v>1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 s="18">
        <v>0</v>
      </c>
      <c r="CA538">
        <v>0</v>
      </c>
      <c r="CB538">
        <v>0</v>
      </c>
      <c r="CC538">
        <v>1</v>
      </c>
      <c r="CD538" s="18">
        <v>0</v>
      </c>
      <c r="CE538">
        <v>0</v>
      </c>
      <c r="CF538">
        <v>0</v>
      </c>
      <c r="CG538">
        <v>0</v>
      </c>
      <c r="CH538">
        <v>0</v>
      </c>
      <c r="CI538" s="18">
        <v>0</v>
      </c>
      <c r="CJ538">
        <v>1</v>
      </c>
      <c r="CK538">
        <v>1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1</v>
      </c>
      <c r="CR538">
        <v>0</v>
      </c>
      <c r="CS538">
        <v>1</v>
      </c>
      <c r="CT538" s="18">
        <v>1</v>
      </c>
      <c r="CZ538" s="43" t="s">
        <v>397</v>
      </c>
    </row>
    <row r="539" spans="1:104" x14ac:dyDescent="0.25">
      <c r="A539">
        <v>538</v>
      </c>
      <c r="B539">
        <v>34</v>
      </c>
      <c r="C539" s="25" t="s">
        <v>661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360"/>
        <v>14.632274618921254</v>
      </c>
      <c r="H539" s="16">
        <f t="shared" si="361"/>
        <v>15.150231242599883</v>
      </c>
      <c r="I539" s="11">
        <f>IFERROR(F539/SQRT(F539^2+W539), "X")</f>
        <v>0.34248494936346119</v>
      </c>
      <c r="J539" s="39">
        <f>IFERROR(SQRT((1-I539^2)/W539), "X")</f>
        <v>5.9562599889297612E-3</v>
      </c>
      <c r="K539" s="39">
        <f t="shared" si="362"/>
        <v>167.89058937296036</v>
      </c>
      <c r="L539" s="39">
        <f t="shared" si="363"/>
        <v>0.33652868937453145</v>
      </c>
      <c r="M539" s="39">
        <f t="shared" si="364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44"/>
        <v>24881</v>
      </c>
      <c r="Y539" s="7">
        <v>18</v>
      </c>
      <c r="Z539" s="7" t="s">
        <v>431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1">
        <v>0</v>
      </c>
      <c r="AJ539" s="9">
        <v>0</v>
      </c>
      <c r="AK539" s="9">
        <v>0</v>
      </c>
      <c r="AL539" s="31">
        <v>1</v>
      </c>
      <c r="AM539" s="21">
        <v>2008</v>
      </c>
      <c r="AN539" s="23"/>
      <c r="AO539" s="39">
        <v>0</v>
      </c>
      <c r="AP539" s="39">
        <v>0</v>
      </c>
      <c r="AQ539" s="39">
        <v>0.20100000000000001</v>
      </c>
      <c r="AR539" s="59">
        <v>0.79900000000000004</v>
      </c>
      <c r="AS539" s="39" t="s">
        <v>431</v>
      </c>
      <c r="AT539" s="59" t="s">
        <v>431</v>
      </c>
      <c r="AU539" s="57" t="s">
        <v>431</v>
      </c>
      <c r="AV539" s="18" t="s">
        <v>431</v>
      </c>
      <c r="AW539">
        <v>0</v>
      </c>
      <c r="AX539" s="54">
        <v>1</v>
      </c>
      <c r="AY539">
        <v>0.61499999999999999</v>
      </c>
      <c r="AZ539" s="54">
        <f t="shared" si="366"/>
        <v>0.38500000000000001</v>
      </c>
      <c r="BB539" s="18"/>
      <c r="BC539">
        <f t="shared" si="367"/>
        <v>0.47399999999999998</v>
      </c>
      <c r="BD539" s="18">
        <v>0.52600000000000002</v>
      </c>
      <c r="BE539" s="18" t="s">
        <v>279</v>
      </c>
      <c r="BL539" s="18"/>
      <c r="BO539" s="18"/>
      <c r="BR539" s="25">
        <v>37.829000000000001</v>
      </c>
      <c r="BS539">
        <v>1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 s="18">
        <v>0</v>
      </c>
      <c r="CA539">
        <v>0</v>
      </c>
      <c r="CB539">
        <v>0</v>
      </c>
      <c r="CC539">
        <v>1</v>
      </c>
      <c r="CD539" s="18">
        <v>0</v>
      </c>
      <c r="CE539">
        <v>0</v>
      </c>
      <c r="CF539">
        <v>0</v>
      </c>
      <c r="CG539">
        <v>0</v>
      </c>
      <c r="CH539">
        <v>0</v>
      </c>
      <c r="CI539" s="18">
        <v>0</v>
      </c>
      <c r="CJ539">
        <v>1</v>
      </c>
      <c r="CK539">
        <v>1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1</v>
      </c>
      <c r="CR539">
        <v>0</v>
      </c>
      <c r="CS539">
        <v>1</v>
      </c>
      <c r="CT539" s="18">
        <v>1</v>
      </c>
      <c r="CZ539" s="43" t="s">
        <v>397</v>
      </c>
    </row>
    <row r="540" spans="1:104" s="114" customFormat="1" x14ac:dyDescent="0.25">
      <c r="A540" s="114">
        <v>539</v>
      </c>
      <c r="B540" s="114">
        <v>35</v>
      </c>
      <c r="C540" s="115" t="s">
        <v>662</v>
      </c>
      <c r="D540" s="116">
        <v>8.07</v>
      </c>
      <c r="E540" s="117">
        <v>0.36</v>
      </c>
      <c r="F540" s="118">
        <f>D540/E540</f>
        <v>22.416666666666668</v>
      </c>
      <c r="G540" s="118">
        <f t="shared" si="360"/>
        <v>7.71</v>
      </c>
      <c r="H540" s="119">
        <f t="shared" si="361"/>
        <v>8.43</v>
      </c>
      <c r="I540" s="120">
        <f>IFERROR(F540/SQRT(F540^2+W540), "X")</f>
        <v>0.13448371164683043</v>
      </c>
      <c r="J540" s="121">
        <f>IFERROR(SQRT((1-I540^2)/W540), "X")</f>
        <v>5.9992733820147404E-3</v>
      </c>
      <c r="K540" s="121">
        <f t="shared" ref="K540:K563" si="368">IFERROR(1/J540, "X")</f>
        <v>166.68685294420925</v>
      </c>
      <c r="L540" s="121">
        <f t="shared" ref="L540:L563" si="369">IFERROR(I540-J540, "X")</f>
        <v>0.12848443826481568</v>
      </c>
      <c r="M540" s="121">
        <f t="shared" ref="M540:M563" si="370">IFERROR(I540+J540, "X")</f>
        <v>0.14048298502884518</v>
      </c>
      <c r="N540" s="122">
        <v>1</v>
      </c>
      <c r="O540" s="123">
        <v>0</v>
      </c>
      <c r="P540" s="122">
        <v>0</v>
      </c>
      <c r="Q540" s="123">
        <v>0</v>
      </c>
      <c r="R540" s="123">
        <v>1</v>
      </c>
      <c r="S540" s="123">
        <v>0</v>
      </c>
      <c r="T540" s="123">
        <v>0</v>
      </c>
      <c r="U540" s="122">
        <v>27356</v>
      </c>
      <c r="V540" s="123">
        <v>73</v>
      </c>
      <c r="W540" s="123">
        <f t="shared" si="344"/>
        <v>27282</v>
      </c>
      <c r="X540" s="123"/>
      <c r="Y540" s="118">
        <v>5</v>
      </c>
      <c r="Z540" s="118">
        <f>BR540-Y540-6</f>
        <v>23.878999999999998</v>
      </c>
      <c r="AA540" s="123">
        <v>1</v>
      </c>
      <c r="AB540" s="123">
        <v>0</v>
      </c>
      <c r="AC540" s="123">
        <v>0</v>
      </c>
      <c r="AD540" s="123">
        <v>1</v>
      </c>
      <c r="AE540" s="123">
        <v>0</v>
      </c>
      <c r="AF540" s="123">
        <v>0</v>
      </c>
      <c r="AG540" s="122">
        <v>0</v>
      </c>
      <c r="AH540" s="123">
        <v>1</v>
      </c>
      <c r="AI540" s="124">
        <v>0</v>
      </c>
      <c r="AJ540" s="123">
        <v>0</v>
      </c>
      <c r="AK540" s="123">
        <v>0</v>
      </c>
      <c r="AL540" s="124">
        <v>1</v>
      </c>
      <c r="AM540" s="125">
        <v>1983</v>
      </c>
      <c r="AN540" s="126"/>
      <c r="AO540" s="121">
        <f t="shared" ref="AO540:AO563" si="371">1-SUM(AP540:AR540)</f>
        <v>0.28200000000000003</v>
      </c>
      <c r="AP540" s="121">
        <v>0.1472</v>
      </c>
      <c r="AQ540" s="121">
        <v>0.43049999999999999</v>
      </c>
      <c r="AR540" s="127">
        <v>0.14030000000000001</v>
      </c>
      <c r="AS540" s="121" t="s">
        <v>431</v>
      </c>
      <c r="AT540" s="127" t="s">
        <v>431</v>
      </c>
      <c r="AU540" s="128">
        <f>1-AV540</f>
        <v>0.54134831999999999</v>
      </c>
      <c r="AV540" s="129">
        <f>(0.6116*BC540+0.39*BD540)</f>
        <v>0.45865168000000001</v>
      </c>
      <c r="AW540" s="114">
        <v>1</v>
      </c>
      <c r="AX540" s="130">
        <v>0</v>
      </c>
      <c r="AY540" s="114" t="s">
        <v>431</v>
      </c>
      <c r="AZ540" s="130" t="s">
        <v>431</v>
      </c>
      <c r="BB540" s="129"/>
      <c r="BC540" s="114">
        <v>0.30980000000000002</v>
      </c>
      <c r="BD540" s="129">
        <f t="shared" ref="BD540:BD563" si="372">1-BC540</f>
        <v>0.69019999999999992</v>
      </c>
      <c r="BE540" s="129" t="s">
        <v>144</v>
      </c>
      <c r="BL540" s="129"/>
      <c r="BO540" s="129"/>
      <c r="BR540" s="115">
        <v>34.878999999999998</v>
      </c>
      <c r="BS540" s="114">
        <v>0</v>
      </c>
      <c r="BT540" s="114">
        <v>0</v>
      </c>
      <c r="BU540" s="114">
        <v>0</v>
      </c>
      <c r="BV540" s="114">
        <v>0</v>
      </c>
      <c r="BW540" s="114">
        <v>0</v>
      </c>
      <c r="BX540" s="114">
        <v>0</v>
      </c>
      <c r="BY540" s="114">
        <v>1</v>
      </c>
      <c r="BZ540" s="129">
        <v>0</v>
      </c>
      <c r="CA540" s="114">
        <v>0</v>
      </c>
      <c r="CB540" s="114">
        <v>0</v>
      </c>
      <c r="CC540" s="114">
        <v>0</v>
      </c>
      <c r="CD540" s="129">
        <v>1</v>
      </c>
      <c r="CE540" s="114">
        <v>0</v>
      </c>
      <c r="CF540" s="114">
        <v>0</v>
      </c>
      <c r="CG540" s="114">
        <v>0</v>
      </c>
      <c r="CH540" s="114">
        <v>0</v>
      </c>
      <c r="CI540" s="129">
        <v>0</v>
      </c>
      <c r="CJ540" s="114">
        <v>1</v>
      </c>
      <c r="CK540" s="114">
        <v>0</v>
      </c>
      <c r="CL540" s="114">
        <v>0</v>
      </c>
      <c r="CM540" s="114">
        <v>0</v>
      </c>
      <c r="CN540" s="114">
        <v>1</v>
      </c>
      <c r="CO540" s="114">
        <v>0</v>
      </c>
      <c r="CP540" s="114">
        <v>0</v>
      </c>
      <c r="CQ540" s="114">
        <v>0</v>
      </c>
      <c r="CR540" s="114">
        <v>1</v>
      </c>
      <c r="CS540" s="114">
        <v>1</v>
      </c>
      <c r="CT540" s="129">
        <v>1</v>
      </c>
      <c r="CY540" s="115"/>
      <c r="CZ540" s="131" t="s">
        <v>397</v>
      </c>
    </row>
    <row r="541" spans="1:104" x14ac:dyDescent="0.25">
      <c r="A541">
        <v>540</v>
      </c>
      <c r="B541">
        <v>35</v>
      </c>
      <c r="C541" s="25" t="s">
        <v>662</v>
      </c>
      <c r="D541" s="12">
        <v>5.0999999999999996</v>
      </c>
      <c r="E541" s="14">
        <v>0.47000000000000003</v>
      </c>
      <c r="F541" s="7">
        <f t="shared" ref="F541:F563" si="373">D541/E541</f>
        <v>10.851063829787233</v>
      </c>
      <c r="G541" s="7">
        <f t="shared" si="360"/>
        <v>4.63</v>
      </c>
      <c r="H541" s="16">
        <f t="shared" si="361"/>
        <v>5.5699999999999994</v>
      </c>
      <c r="I541" s="11">
        <f>IFERROR(F541/SQRT(F541^2+W541), "X")</f>
        <v>6.6744826887680922E-2</v>
      </c>
      <c r="J541" s="39">
        <f>IFERROR(SQRT((1-I541^2)/W541), "X")</f>
        <v>6.1509938504333405E-3</v>
      </c>
      <c r="K541" s="39">
        <f t="shared" si="368"/>
        <v>162.5753535633188</v>
      </c>
      <c r="L541" s="39">
        <f t="shared" si="369"/>
        <v>6.059383303724758E-2</v>
      </c>
      <c r="M541" s="39">
        <f t="shared" si="370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374">U541-V541-1</f>
        <v>26313</v>
      </c>
      <c r="Y541" s="7">
        <v>5</v>
      </c>
      <c r="Z541" s="7">
        <f>BR541-Y541-6</f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1">
        <v>0</v>
      </c>
      <c r="AJ541" s="9">
        <v>0</v>
      </c>
      <c r="AK541" s="9">
        <v>0</v>
      </c>
      <c r="AL541" s="31">
        <v>1</v>
      </c>
      <c r="AM541" s="21">
        <v>1993</v>
      </c>
      <c r="AN541" s="23"/>
      <c r="AO541" s="39">
        <f t="shared" si="371"/>
        <v>0.19130000000000003</v>
      </c>
      <c r="AP541" s="39">
        <v>0.1027</v>
      </c>
      <c r="AQ541" s="39">
        <v>0.4718</v>
      </c>
      <c r="AR541" s="59">
        <v>0.23419999999999999</v>
      </c>
      <c r="AS541" s="39" t="s">
        <v>431</v>
      </c>
      <c r="AT541" s="59" t="s">
        <v>431</v>
      </c>
      <c r="AU541" s="57">
        <f t="shared" ref="AU541:AU563" si="375">1-AV541</f>
        <v>0.52929399999999993</v>
      </c>
      <c r="AV541" s="18">
        <f>(0.622*BC541+0.4104*BD541)</f>
        <v>0.47070600000000001</v>
      </c>
      <c r="AW541">
        <v>1</v>
      </c>
      <c r="AX541" s="54">
        <v>0</v>
      </c>
      <c r="AY541" t="s">
        <v>431</v>
      </c>
      <c r="AZ541" s="54" t="s">
        <v>431</v>
      </c>
      <c r="BB541" s="18"/>
      <c r="BC541">
        <v>0.28499999999999998</v>
      </c>
      <c r="BD541" s="18">
        <f t="shared" si="372"/>
        <v>0.71500000000000008</v>
      </c>
      <c r="BE541" s="18" t="s">
        <v>144</v>
      </c>
      <c r="BL541" s="18"/>
      <c r="BO541" s="18"/>
      <c r="BR541" s="25">
        <v>36.769599999999997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1</v>
      </c>
      <c r="BZ541" s="18">
        <v>0</v>
      </c>
      <c r="CA541">
        <v>0</v>
      </c>
      <c r="CB541">
        <v>0</v>
      </c>
      <c r="CC541">
        <v>0</v>
      </c>
      <c r="CD541" s="18">
        <v>1</v>
      </c>
      <c r="CE541">
        <v>0</v>
      </c>
      <c r="CF541">
        <v>0</v>
      </c>
      <c r="CG541">
        <v>0</v>
      </c>
      <c r="CH541">
        <v>0</v>
      </c>
      <c r="CI541" s="18">
        <v>0</v>
      </c>
      <c r="CJ541">
        <v>1</v>
      </c>
      <c r="CK541">
        <v>0</v>
      </c>
      <c r="CL541">
        <v>0</v>
      </c>
      <c r="CM541">
        <v>0</v>
      </c>
      <c r="CN541">
        <v>1</v>
      </c>
      <c r="CO541">
        <v>0</v>
      </c>
      <c r="CP541">
        <v>0</v>
      </c>
      <c r="CQ541">
        <v>0</v>
      </c>
      <c r="CR541">
        <v>1</v>
      </c>
      <c r="CS541">
        <v>1</v>
      </c>
      <c r="CT541" s="18">
        <v>1</v>
      </c>
      <c r="CZ541" s="43" t="s">
        <v>397</v>
      </c>
    </row>
    <row r="542" spans="1:104" x14ac:dyDescent="0.25">
      <c r="A542">
        <v>541</v>
      </c>
      <c r="B542">
        <v>35</v>
      </c>
      <c r="C542" s="25" t="s">
        <v>662</v>
      </c>
      <c r="D542" s="12">
        <v>5.6</v>
      </c>
      <c r="E542" s="14">
        <v>0.55999999999999994</v>
      </c>
      <c r="F542" s="7">
        <f t="shared" si="373"/>
        <v>10</v>
      </c>
      <c r="G542" s="7">
        <f t="shared" si="360"/>
        <v>5.04</v>
      </c>
      <c r="H542" s="16">
        <f t="shared" si="361"/>
        <v>6.1599999999999993</v>
      </c>
      <c r="I542" s="11">
        <f>IFERROR(F542/SQRT(F542^2+W542), "X")</f>
        <v>6.0499488705856599E-2</v>
      </c>
      <c r="J542" s="39">
        <f>IFERROR(SQRT((1-I542^2)/W542), "X")</f>
        <v>6.0499488705856603E-3</v>
      </c>
      <c r="K542" s="39">
        <f t="shared" si="368"/>
        <v>165.29065309327083</v>
      </c>
      <c r="L542" s="39">
        <f t="shared" si="369"/>
        <v>5.4449539835270941E-2</v>
      </c>
      <c r="M542" s="39">
        <f t="shared" si="370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374"/>
        <v>27221</v>
      </c>
      <c r="Y542" s="7">
        <v>5</v>
      </c>
      <c r="Z542" s="7">
        <f>BR542-Y542-6</f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1">
        <v>0</v>
      </c>
      <c r="AJ542" s="9">
        <v>0</v>
      </c>
      <c r="AK542" s="9">
        <v>0</v>
      </c>
      <c r="AL542" s="31">
        <v>1</v>
      </c>
      <c r="AM542" s="21">
        <v>1999</v>
      </c>
      <c r="AN542" s="23"/>
      <c r="AO542" s="39">
        <f t="shared" si="371"/>
        <v>0.16289999999999993</v>
      </c>
      <c r="AP542" s="39">
        <v>9.69E-2</v>
      </c>
      <c r="AQ542" s="39">
        <v>0.49940000000000001</v>
      </c>
      <c r="AR542" s="59">
        <v>0.24079999999999999</v>
      </c>
      <c r="AS542" s="39" t="s">
        <v>431</v>
      </c>
      <c r="AT542" s="59" t="s">
        <v>431</v>
      </c>
      <c r="AU542" s="57">
        <f t="shared" si="375"/>
        <v>0.53514991000000001</v>
      </c>
      <c r="AV542" s="18">
        <f>(0.5965*BC542+0.4124*BD542)</f>
        <v>0.46485008999999999</v>
      </c>
      <c r="AW542">
        <v>1</v>
      </c>
      <c r="AX542" s="54">
        <v>0</v>
      </c>
      <c r="AY542" t="s">
        <v>431</v>
      </c>
      <c r="AZ542" s="54" t="s">
        <v>431</v>
      </c>
      <c r="BB542" s="18"/>
      <c r="BC542">
        <v>0.28489999999999999</v>
      </c>
      <c r="BD542" s="18">
        <f t="shared" si="372"/>
        <v>0.71510000000000007</v>
      </c>
      <c r="BE542" s="18" t="s">
        <v>144</v>
      </c>
      <c r="BL542" s="18"/>
      <c r="BO542" s="18"/>
      <c r="BR542" s="25">
        <v>37.110999999999997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1</v>
      </c>
      <c r="BZ542" s="18">
        <v>0</v>
      </c>
      <c r="CA542">
        <v>0</v>
      </c>
      <c r="CB542">
        <v>0</v>
      </c>
      <c r="CC542">
        <v>0</v>
      </c>
      <c r="CD542" s="18">
        <v>1</v>
      </c>
      <c r="CE542">
        <v>0</v>
      </c>
      <c r="CF542">
        <v>0</v>
      </c>
      <c r="CG542">
        <v>0</v>
      </c>
      <c r="CH542">
        <v>0</v>
      </c>
      <c r="CI542" s="18">
        <v>0</v>
      </c>
      <c r="CJ542">
        <v>1</v>
      </c>
      <c r="CK542">
        <v>0</v>
      </c>
      <c r="CL542">
        <v>0</v>
      </c>
      <c r="CM542">
        <v>0</v>
      </c>
      <c r="CN542">
        <v>1</v>
      </c>
      <c r="CO542">
        <v>0</v>
      </c>
      <c r="CP542">
        <v>0</v>
      </c>
      <c r="CQ542">
        <v>0</v>
      </c>
      <c r="CR542">
        <v>1</v>
      </c>
      <c r="CS542">
        <v>1</v>
      </c>
      <c r="CT542" s="18">
        <v>1</v>
      </c>
      <c r="CZ542" s="43" t="s">
        <v>397</v>
      </c>
    </row>
    <row r="543" spans="1:104" x14ac:dyDescent="0.25">
      <c r="A543">
        <v>542</v>
      </c>
      <c r="B543">
        <v>35</v>
      </c>
      <c r="C543" s="25" t="s">
        <v>662</v>
      </c>
      <c r="D543" s="12">
        <v>3.42</v>
      </c>
      <c r="E543" s="14">
        <v>0.26</v>
      </c>
      <c r="F543" s="7">
        <f t="shared" si="373"/>
        <v>13.153846153846153</v>
      </c>
      <c r="G543" s="7">
        <f t="shared" si="360"/>
        <v>3.16</v>
      </c>
      <c r="H543" s="16">
        <f t="shared" si="361"/>
        <v>3.6799999999999997</v>
      </c>
      <c r="I543" s="11">
        <f>IFERROR(F543/SQRT(F543^2+W543), "X")</f>
        <v>7.9385621078379501E-2</v>
      </c>
      <c r="J543" s="39">
        <f>IFERROR(SQRT((1-I543^2)/W543), "X")</f>
        <v>6.0351641755493181E-3</v>
      </c>
      <c r="K543" s="39">
        <f t="shared" si="368"/>
        <v>165.69557528382904</v>
      </c>
      <c r="L543" s="39">
        <f t="shared" si="369"/>
        <v>7.335045690283018E-2</v>
      </c>
      <c r="M543" s="39">
        <f t="shared" si="370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374"/>
        <v>27282</v>
      </c>
      <c r="Y543" s="7">
        <v>8</v>
      </c>
      <c r="Z543" s="7">
        <f>BR543-Y543-6</f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1">
        <v>0</v>
      </c>
      <c r="AJ543" s="9">
        <v>0</v>
      </c>
      <c r="AK543" s="9">
        <v>0</v>
      </c>
      <c r="AL543" s="31">
        <v>1</v>
      </c>
      <c r="AM543" s="21">
        <v>1983</v>
      </c>
      <c r="AN543" s="23"/>
      <c r="AO543" s="39">
        <f t="shared" si="371"/>
        <v>0.28200000000000003</v>
      </c>
      <c r="AP543" s="39">
        <v>0.1472</v>
      </c>
      <c r="AQ543" s="39">
        <v>0.43049999999999999</v>
      </c>
      <c r="AR543" s="59">
        <v>0.14030000000000001</v>
      </c>
      <c r="AS543" s="39" t="s">
        <v>431</v>
      </c>
      <c r="AT543" s="59" t="s">
        <v>431</v>
      </c>
      <c r="AU543" s="57">
        <f t="shared" si="375"/>
        <v>0.54134831999999999</v>
      </c>
      <c r="AV543" s="18">
        <v>0.45865168000000001</v>
      </c>
      <c r="AW543">
        <v>1</v>
      </c>
      <c r="AX543" s="54">
        <v>0</v>
      </c>
      <c r="AY543" t="s">
        <v>431</v>
      </c>
      <c r="AZ543" s="54" t="s">
        <v>431</v>
      </c>
      <c r="BB543" s="18"/>
      <c r="BC543">
        <v>0.30980000000000002</v>
      </c>
      <c r="BD543" s="18">
        <f t="shared" si="372"/>
        <v>0.69019999999999992</v>
      </c>
      <c r="BE543" s="18" t="s">
        <v>144</v>
      </c>
      <c r="BL543" s="18"/>
      <c r="BO543" s="18"/>
      <c r="BR543" s="25">
        <v>34.878999999999998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1</v>
      </c>
      <c r="BZ543" s="18">
        <v>0</v>
      </c>
      <c r="CA543">
        <v>0</v>
      </c>
      <c r="CB543">
        <v>0</v>
      </c>
      <c r="CC543">
        <v>0</v>
      </c>
      <c r="CD543" s="18">
        <v>1</v>
      </c>
      <c r="CE543">
        <v>0</v>
      </c>
      <c r="CF543">
        <v>0</v>
      </c>
      <c r="CG543">
        <v>0</v>
      </c>
      <c r="CH543">
        <v>0</v>
      </c>
      <c r="CI543" s="18">
        <v>0</v>
      </c>
      <c r="CJ543">
        <v>1</v>
      </c>
      <c r="CK543">
        <v>0</v>
      </c>
      <c r="CL543">
        <v>0</v>
      </c>
      <c r="CM543">
        <v>0</v>
      </c>
      <c r="CN543">
        <v>1</v>
      </c>
      <c r="CO543">
        <v>0</v>
      </c>
      <c r="CP543">
        <v>0</v>
      </c>
      <c r="CQ543">
        <v>0</v>
      </c>
      <c r="CR543">
        <v>1</v>
      </c>
      <c r="CS543">
        <v>1</v>
      </c>
      <c r="CT543" s="18">
        <v>1</v>
      </c>
      <c r="CZ543" s="43" t="s">
        <v>397</v>
      </c>
    </row>
    <row r="544" spans="1:104" x14ac:dyDescent="0.25">
      <c r="A544">
        <v>543</v>
      </c>
      <c r="B544">
        <v>35</v>
      </c>
      <c r="C544" s="25" t="s">
        <v>662</v>
      </c>
      <c r="D544" s="12">
        <v>3.14</v>
      </c>
      <c r="E544" s="14">
        <v>0.32</v>
      </c>
      <c r="F544" s="7">
        <f t="shared" si="373"/>
        <v>9.8125</v>
      </c>
      <c r="G544" s="7">
        <f t="shared" si="360"/>
        <v>2.8200000000000003</v>
      </c>
      <c r="H544" s="16">
        <f t="shared" si="361"/>
        <v>3.46</v>
      </c>
      <c r="I544" s="11">
        <f>IFERROR(F544/SQRT(F544^2+W544), "X")</f>
        <v>6.0381145354891051E-2</v>
      </c>
      <c r="J544" s="39">
        <f>IFERROR(SQRT((1-I544^2)/W544), "X")</f>
        <v>6.1534925202436745E-3</v>
      </c>
      <c r="K544" s="39">
        <f t="shared" si="368"/>
        <v>162.50933867396668</v>
      </c>
      <c r="L544" s="39">
        <f t="shared" si="369"/>
        <v>5.422765283464738E-2</v>
      </c>
      <c r="M544" s="39">
        <f t="shared" si="370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374"/>
        <v>26313</v>
      </c>
      <c r="Y544" s="7">
        <v>8</v>
      </c>
      <c r="Z544" s="7">
        <f>BR544-Y544-6</f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1">
        <v>0</v>
      </c>
      <c r="AJ544" s="9">
        <v>0</v>
      </c>
      <c r="AK544" s="9">
        <v>0</v>
      </c>
      <c r="AL544" s="31">
        <v>1</v>
      </c>
      <c r="AM544" s="21">
        <v>1993</v>
      </c>
      <c r="AN544" s="23"/>
      <c r="AO544" s="39">
        <f t="shared" si="371"/>
        <v>0.19130000000000003</v>
      </c>
      <c r="AP544" s="39">
        <v>0.1027</v>
      </c>
      <c r="AQ544" s="39">
        <v>0.4718</v>
      </c>
      <c r="AR544" s="59">
        <v>0.23419999999999999</v>
      </c>
      <c r="AS544" s="39" t="s">
        <v>431</v>
      </c>
      <c r="AT544" s="59" t="s">
        <v>431</v>
      </c>
      <c r="AU544" s="57">
        <f t="shared" si="375"/>
        <v>0.52929399999999993</v>
      </c>
      <c r="AV544" s="18">
        <v>0.47070600000000001</v>
      </c>
      <c r="AW544">
        <v>1</v>
      </c>
      <c r="AX544" s="54">
        <v>0</v>
      </c>
      <c r="AY544" t="s">
        <v>431</v>
      </c>
      <c r="AZ544" s="54" t="s">
        <v>431</v>
      </c>
      <c r="BB544" s="18"/>
      <c r="BC544">
        <v>0.28499999999999998</v>
      </c>
      <c r="BD544" s="18">
        <f t="shared" si="372"/>
        <v>0.71500000000000008</v>
      </c>
      <c r="BE544" s="18" t="s">
        <v>144</v>
      </c>
      <c r="BL544" s="18"/>
      <c r="BO544" s="18"/>
      <c r="BR544" s="25">
        <v>36.769599999999997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1</v>
      </c>
      <c r="BZ544" s="18">
        <v>0</v>
      </c>
      <c r="CA544">
        <v>0</v>
      </c>
      <c r="CB544">
        <v>0</v>
      </c>
      <c r="CC544">
        <v>0</v>
      </c>
      <c r="CD544" s="18">
        <v>1</v>
      </c>
      <c r="CE544">
        <v>0</v>
      </c>
      <c r="CF544">
        <v>0</v>
      </c>
      <c r="CG544">
        <v>0</v>
      </c>
      <c r="CH544">
        <v>0</v>
      </c>
      <c r="CI544" s="18">
        <v>0</v>
      </c>
      <c r="CJ544">
        <v>1</v>
      </c>
      <c r="CK544">
        <v>0</v>
      </c>
      <c r="CL544">
        <v>0</v>
      </c>
      <c r="CM544">
        <v>0</v>
      </c>
      <c r="CN544">
        <v>1</v>
      </c>
      <c r="CO544">
        <v>0</v>
      </c>
      <c r="CP544">
        <v>0</v>
      </c>
      <c r="CQ544">
        <v>0</v>
      </c>
      <c r="CR544">
        <v>1</v>
      </c>
      <c r="CS544">
        <v>1</v>
      </c>
      <c r="CT544" s="18">
        <v>1</v>
      </c>
      <c r="CZ544" s="43" t="s">
        <v>397</v>
      </c>
    </row>
    <row r="545" spans="1:104" x14ac:dyDescent="0.25">
      <c r="A545">
        <v>544</v>
      </c>
      <c r="B545">
        <v>35</v>
      </c>
      <c r="C545" s="25" t="s">
        <v>662</v>
      </c>
      <c r="D545" s="12">
        <v>3.53</v>
      </c>
      <c r="E545" s="14">
        <v>0.36</v>
      </c>
      <c r="F545" s="7">
        <f t="shared" si="373"/>
        <v>9.8055555555555554</v>
      </c>
      <c r="G545" s="7">
        <f t="shared" si="360"/>
        <v>3.17</v>
      </c>
      <c r="H545" s="16">
        <f t="shared" si="361"/>
        <v>3.8899999999999997</v>
      </c>
      <c r="I545" s="11">
        <f>IFERROR(F545/SQRT(F545^2+W545), "X")</f>
        <v>5.9327291198186465E-2</v>
      </c>
      <c r="J545" s="39">
        <f>IFERROR(SQRT((1-I545^2)/W545), "X")</f>
        <v>6.0503753063306312E-3</v>
      </c>
      <c r="K545" s="39">
        <f t="shared" si="368"/>
        <v>165.27900326343055</v>
      </c>
      <c r="L545" s="39">
        <f t="shared" si="369"/>
        <v>5.3276915891855833E-2</v>
      </c>
      <c r="M545" s="39">
        <f t="shared" si="370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374"/>
        <v>27221</v>
      </c>
      <c r="Y545" s="7">
        <v>8</v>
      </c>
      <c r="Z545" s="7">
        <f>BR545-Y545-6</f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1">
        <v>0</v>
      </c>
      <c r="AJ545" s="9">
        <v>0</v>
      </c>
      <c r="AK545" s="9">
        <v>0</v>
      </c>
      <c r="AL545" s="31">
        <v>1</v>
      </c>
      <c r="AM545" s="21">
        <v>1999</v>
      </c>
      <c r="AN545" s="23"/>
      <c r="AO545" s="39">
        <f t="shared" si="371"/>
        <v>0.16289999999999993</v>
      </c>
      <c r="AP545" s="39">
        <v>9.69E-2</v>
      </c>
      <c r="AQ545" s="39">
        <v>0.49940000000000001</v>
      </c>
      <c r="AR545" s="59">
        <v>0.24079999999999999</v>
      </c>
      <c r="AS545" s="39" t="s">
        <v>431</v>
      </c>
      <c r="AT545" s="59" t="s">
        <v>431</v>
      </c>
      <c r="AU545" s="57">
        <f t="shared" si="375"/>
        <v>0.53514991000000001</v>
      </c>
      <c r="AV545" s="18">
        <v>0.46485008999999999</v>
      </c>
      <c r="AW545">
        <v>1</v>
      </c>
      <c r="AX545" s="54">
        <v>0</v>
      </c>
      <c r="AY545" t="s">
        <v>431</v>
      </c>
      <c r="AZ545" s="54" t="s">
        <v>431</v>
      </c>
      <c r="BB545" s="18"/>
      <c r="BC545">
        <v>0.28489999999999999</v>
      </c>
      <c r="BD545" s="18">
        <f t="shared" si="372"/>
        <v>0.71510000000000007</v>
      </c>
      <c r="BE545" s="18" t="s">
        <v>144</v>
      </c>
      <c r="BL545" s="18"/>
      <c r="BO545" s="18"/>
      <c r="BR545" s="25">
        <v>37.110999999999997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1</v>
      </c>
      <c r="BZ545" s="18">
        <v>0</v>
      </c>
      <c r="CA545">
        <v>0</v>
      </c>
      <c r="CB545">
        <v>0</v>
      </c>
      <c r="CC545">
        <v>0</v>
      </c>
      <c r="CD545" s="18">
        <v>1</v>
      </c>
      <c r="CE545">
        <v>0</v>
      </c>
      <c r="CF545">
        <v>0</v>
      </c>
      <c r="CG545">
        <v>0</v>
      </c>
      <c r="CH545">
        <v>0</v>
      </c>
      <c r="CI545" s="18">
        <v>0</v>
      </c>
      <c r="CJ545">
        <v>1</v>
      </c>
      <c r="CK545">
        <v>0</v>
      </c>
      <c r="CL545">
        <v>0</v>
      </c>
      <c r="CM545">
        <v>0</v>
      </c>
      <c r="CN545">
        <v>1</v>
      </c>
      <c r="CO545">
        <v>0</v>
      </c>
      <c r="CP545">
        <v>0</v>
      </c>
      <c r="CQ545">
        <v>0</v>
      </c>
      <c r="CR545">
        <v>1</v>
      </c>
      <c r="CS545">
        <v>1</v>
      </c>
      <c r="CT545" s="18">
        <v>1</v>
      </c>
      <c r="CZ545" s="43" t="s">
        <v>397</v>
      </c>
    </row>
    <row r="546" spans="1:104" x14ac:dyDescent="0.25">
      <c r="A546">
        <v>545</v>
      </c>
      <c r="B546">
        <v>35</v>
      </c>
      <c r="C546" s="25" t="s">
        <v>662</v>
      </c>
      <c r="D546" s="12">
        <v>6</v>
      </c>
      <c r="E546" s="14">
        <v>0.18</v>
      </c>
      <c r="F546" s="7">
        <f t="shared" si="373"/>
        <v>33.333333333333336</v>
      </c>
      <c r="G546" s="7">
        <f t="shared" si="360"/>
        <v>5.82</v>
      </c>
      <c r="H546" s="16">
        <f t="shared" si="361"/>
        <v>6.18</v>
      </c>
      <c r="I546" s="11">
        <f>IFERROR(F546/SQRT(F546^2+W546), "X")</f>
        <v>0.1978209368545675</v>
      </c>
      <c r="J546" s="39">
        <f>IFERROR(SQRT((1-I546^2)/W546), "X")</f>
        <v>5.9346281056370243E-3</v>
      </c>
      <c r="K546" s="39">
        <f t="shared" si="368"/>
        <v>168.50255520647485</v>
      </c>
      <c r="L546" s="39">
        <f t="shared" si="369"/>
        <v>0.19188630874893048</v>
      </c>
      <c r="M546" s="39">
        <f t="shared" si="370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374"/>
        <v>27282</v>
      </c>
      <c r="Y546" s="7">
        <v>12</v>
      </c>
      <c r="Z546" s="7">
        <f>BR546-Y546-6</f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1">
        <v>0</v>
      </c>
      <c r="AJ546" s="9">
        <v>0</v>
      </c>
      <c r="AK546" s="9">
        <v>0</v>
      </c>
      <c r="AL546" s="31">
        <v>1</v>
      </c>
      <c r="AM546" s="21">
        <v>1983</v>
      </c>
      <c r="AN546" s="23"/>
      <c r="AO546" s="39">
        <f t="shared" si="371"/>
        <v>0.28200000000000003</v>
      </c>
      <c r="AP546" s="39">
        <v>0.1472</v>
      </c>
      <c r="AQ546" s="39">
        <v>0.43049999999999999</v>
      </c>
      <c r="AR546" s="59">
        <v>0.14030000000000001</v>
      </c>
      <c r="AS546" s="39" t="s">
        <v>431</v>
      </c>
      <c r="AT546" s="59" t="s">
        <v>431</v>
      </c>
      <c r="AU546" s="57">
        <f t="shared" si="375"/>
        <v>0.54134831999999999</v>
      </c>
      <c r="AV546" s="18">
        <v>0.45865168000000001</v>
      </c>
      <c r="AW546">
        <v>1</v>
      </c>
      <c r="AX546" s="54">
        <v>0</v>
      </c>
      <c r="AY546" t="s">
        <v>431</v>
      </c>
      <c r="AZ546" s="54" t="s">
        <v>431</v>
      </c>
      <c r="BB546" s="18"/>
      <c r="BC546">
        <v>0.30980000000000002</v>
      </c>
      <c r="BD546" s="18">
        <f t="shared" si="372"/>
        <v>0.69019999999999992</v>
      </c>
      <c r="BE546" s="18" t="s">
        <v>144</v>
      </c>
      <c r="BL546" s="18"/>
      <c r="BO546" s="18"/>
      <c r="BR546" s="25">
        <v>34.878999999999998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1</v>
      </c>
      <c r="BZ546" s="18">
        <v>0</v>
      </c>
      <c r="CA546">
        <v>0</v>
      </c>
      <c r="CB546">
        <v>0</v>
      </c>
      <c r="CC546">
        <v>0</v>
      </c>
      <c r="CD546" s="18">
        <v>1</v>
      </c>
      <c r="CE546">
        <v>0</v>
      </c>
      <c r="CF546">
        <v>0</v>
      </c>
      <c r="CG546">
        <v>0</v>
      </c>
      <c r="CH546">
        <v>0</v>
      </c>
      <c r="CI546" s="18">
        <v>0</v>
      </c>
      <c r="CJ546">
        <v>1</v>
      </c>
      <c r="CK546">
        <v>0</v>
      </c>
      <c r="CL546">
        <v>0</v>
      </c>
      <c r="CM546">
        <v>0</v>
      </c>
      <c r="CN546">
        <v>1</v>
      </c>
      <c r="CO546">
        <v>0</v>
      </c>
      <c r="CP546">
        <v>0</v>
      </c>
      <c r="CQ546">
        <v>0</v>
      </c>
      <c r="CR546">
        <v>1</v>
      </c>
      <c r="CS546">
        <v>1</v>
      </c>
      <c r="CT546" s="18">
        <v>1</v>
      </c>
      <c r="CZ546" s="43" t="s">
        <v>397</v>
      </c>
    </row>
    <row r="547" spans="1:104" x14ac:dyDescent="0.25">
      <c r="A547">
        <v>546</v>
      </c>
      <c r="B547">
        <v>35</v>
      </c>
      <c r="C547" s="25" t="s">
        <v>662</v>
      </c>
      <c r="D547" s="12">
        <v>5.37</v>
      </c>
      <c r="E547" s="14">
        <v>0.2</v>
      </c>
      <c r="F547" s="7">
        <f t="shared" si="373"/>
        <v>26.849999999999998</v>
      </c>
      <c r="G547" s="7">
        <f t="shared" si="360"/>
        <v>5.17</v>
      </c>
      <c r="H547" s="16">
        <f t="shared" si="361"/>
        <v>5.57</v>
      </c>
      <c r="I547" s="11">
        <f>IFERROR(F547/SQRT(F547^2+W547), "X")</f>
        <v>0.16330134352703748</v>
      </c>
      <c r="J547" s="39">
        <f>IFERROR(SQRT((1-I547^2)/W547), "X")</f>
        <v>6.0819867235395713E-3</v>
      </c>
      <c r="K547" s="39">
        <f t="shared" si="368"/>
        <v>164.41995773019772</v>
      </c>
      <c r="L547" s="39">
        <f t="shared" si="369"/>
        <v>0.15721935680349791</v>
      </c>
      <c r="M547" s="39">
        <f t="shared" si="370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374"/>
        <v>26313</v>
      </c>
      <c r="Y547" s="7">
        <v>12</v>
      </c>
      <c r="Z547" s="7">
        <f>BR547-Y547-6</f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1">
        <v>0</v>
      </c>
      <c r="AJ547" s="9">
        <v>0</v>
      </c>
      <c r="AK547" s="9">
        <v>0</v>
      </c>
      <c r="AL547" s="31">
        <v>1</v>
      </c>
      <c r="AM547" s="21">
        <v>1993</v>
      </c>
      <c r="AN547" s="23"/>
      <c r="AO547" s="39">
        <f t="shared" si="371"/>
        <v>0.19130000000000003</v>
      </c>
      <c r="AP547" s="39">
        <v>0.1027</v>
      </c>
      <c r="AQ547" s="39">
        <v>0.4718</v>
      </c>
      <c r="AR547" s="59">
        <v>0.23419999999999999</v>
      </c>
      <c r="AS547" s="39" t="s">
        <v>431</v>
      </c>
      <c r="AT547" s="59" t="s">
        <v>431</v>
      </c>
      <c r="AU547" s="57">
        <f t="shared" si="375"/>
        <v>0.52929399999999993</v>
      </c>
      <c r="AV547" s="18">
        <v>0.47070600000000001</v>
      </c>
      <c r="AW547">
        <v>1</v>
      </c>
      <c r="AX547" s="54">
        <v>0</v>
      </c>
      <c r="AY547" t="s">
        <v>431</v>
      </c>
      <c r="AZ547" s="54" t="s">
        <v>431</v>
      </c>
      <c r="BB547" s="18"/>
      <c r="BC547">
        <v>0.28499999999999998</v>
      </c>
      <c r="BD547" s="18">
        <f t="shared" si="372"/>
        <v>0.71500000000000008</v>
      </c>
      <c r="BE547" s="18" t="s">
        <v>144</v>
      </c>
      <c r="BL547" s="18"/>
      <c r="BO547" s="18"/>
      <c r="BR547" s="25">
        <v>36.769599999999997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1</v>
      </c>
      <c r="BZ547" s="18">
        <v>0</v>
      </c>
      <c r="CA547">
        <v>0</v>
      </c>
      <c r="CB547">
        <v>0</v>
      </c>
      <c r="CC547">
        <v>0</v>
      </c>
      <c r="CD547" s="18">
        <v>1</v>
      </c>
      <c r="CE547">
        <v>0</v>
      </c>
      <c r="CF547">
        <v>0</v>
      </c>
      <c r="CG547">
        <v>0</v>
      </c>
      <c r="CH547">
        <v>0</v>
      </c>
      <c r="CI547" s="18">
        <v>0</v>
      </c>
      <c r="CJ547">
        <v>1</v>
      </c>
      <c r="CK547">
        <v>0</v>
      </c>
      <c r="CL547">
        <v>0</v>
      </c>
      <c r="CM547">
        <v>0</v>
      </c>
      <c r="CN547">
        <v>1</v>
      </c>
      <c r="CO547">
        <v>0</v>
      </c>
      <c r="CP547">
        <v>0</v>
      </c>
      <c r="CQ547">
        <v>0</v>
      </c>
      <c r="CR547">
        <v>1</v>
      </c>
      <c r="CS547">
        <v>1</v>
      </c>
      <c r="CT547" s="18">
        <v>1</v>
      </c>
      <c r="CZ547" s="43" t="s">
        <v>397</v>
      </c>
    </row>
    <row r="548" spans="1:104" x14ac:dyDescent="0.25">
      <c r="A548">
        <v>547</v>
      </c>
      <c r="B548">
        <v>35</v>
      </c>
      <c r="C548" s="25" t="s">
        <v>662</v>
      </c>
      <c r="D548" s="12">
        <v>6.12</v>
      </c>
      <c r="E548" s="14">
        <v>0.21</v>
      </c>
      <c r="F548" s="7">
        <f t="shared" si="373"/>
        <v>29.142857142857146</v>
      </c>
      <c r="G548" s="7">
        <f t="shared" si="360"/>
        <v>5.91</v>
      </c>
      <c r="H548" s="16">
        <f t="shared" si="361"/>
        <v>6.33</v>
      </c>
      <c r="I548" s="11">
        <f>IFERROR(F548/SQRT(F548^2+W548), "X")</f>
        <v>0.17394363957968195</v>
      </c>
      <c r="J548" s="39">
        <f>IFERROR(SQRT((1-I548^2)/W548), "X")</f>
        <v>5.9686542993028112E-3</v>
      </c>
      <c r="K548" s="39">
        <f t="shared" si="368"/>
        <v>167.54195332050114</v>
      </c>
      <c r="L548" s="39">
        <f t="shared" si="369"/>
        <v>0.16797498528037913</v>
      </c>
      <c r="M548" s="39">
        <f t="shared" si="370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374"/>
        <v>27221</v>
      </c>
      <c r="Y548" s="7">
        <v>12</v>
      </c>
      <c r="Z548" s="7">
        <f>BR548-Y548-6</f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1">
        <v>0</v>
      </c>
      <c r="AJ548" s="9">
        <v>0</v>
      </c>
      <c r="AK548" s="9">
        <v>0</v>
      </c>
      <c r="AL548" s="31">
        <v>1</v>
      </c>
      <c r="AM548" s="21">
        <v>1999</v>
      </c>
      <c r="AN548" s="23"/>
      <c r="AO548" s="39">
        <f t="shared" si="371"/>
        <v>0.16289999999999993</v>
      </c>
      <c r="AP548" s="39">
        <v>9.69E-2</v>
      </c>
      <c r="AQ548" s="39">
        <v>0.49940000000000001</v>
      </c>
      <c r="AR548" s="59">
        <v>0.24079999999999999</v>
      </c>
      <c r="AS548" s="39" t="s">
        <v>431</v>
      </c>
      <c r="AT548" s="59" t="s">
        <v>431</v>
      </c>
      <c r="AU548" s="57">
        <f t="shared" si="375"/>
        <v>0.53514991000000001</v>
      </c>
      <c r="AV548" s="18">
        <v>0.46485008999999999</v>
      </c>
      <c r="AW548">
        <v>1</v>
      </c>
      <c r="AX548" s="54">
        <v>0</v>
      </c>
      <c r="AY548" t="s">
        <v>431</v>
      </c>
      <c r="AZ548" s="54" t="s">
        <v>431</v>
      </c>
      <c r="BB548" s="18"/>
      <c r="BC548">
        <v>0.28489999999999999</v>
      </c>
      <c r="BD548" s="18">
        <f t="shared" si="372"/>
        <v>0.71510000000000007</v>
      </c>
      <c r="BE548" s="18" t="s">
        <v>144</v>
      </c>
      <c r="BL548" s="18"/>
      <c r="BO548" s="18"/>
      <c r="BR548" s="25">
        <v>37.110999999999997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1</v>
      </c>
      <c r="BZ548" s="18">
        <v>0</v>
      </c>
      <c r="CA548">
        <v>0</v>
      </c>
      <c r="CB548">
        <v>0</v>
      </c>
      <c r="CC548">
        <v>0</v>
      </c>
      <c r="CD548" s="18">
        <v>1</v>
      </c>
      <c r="CE548">
        <v>0</v>
      </c>
      <c r="CF548">
        <v>0</v>
      </c>
      <c r="CG548">
        <v>0</v>
      </c>
      <c r="CH548">
        <v>0</v>
      </c>
      <c r="CI548" s="18">
        <v>0</v>
      </c>
      <c r="CJ548">
        <v>1</v>
      </c>
      <c r="CK548">
        <v>0</v>
      </c>
      <c r="CL548">
        <v>0</v>
      </c>
      <c r="CM548">
        <v>0</v>
      </c>
      <c r="CN548">
        <v>1</v>
      </c>
      <c r="CO548">
        <v>0</v>
      </c>
      <c r="CP548">
        <v>0</v>
      </c>
      <c r="CQ548">
        <v>0</v>
      </c>
      <c r="CR548">
        <v>1</v>
      </c>
      <c r="CS548">
        <v>1</v>
      </c>
      <c r="CT548" s="18">
        <v>1</v>
      </c>
      <c r="CZ548" s="43" t="s">
        <v>397</v>
      </c>
    </row>
    <row r="549" spans="1:104" x14ac:dyDescent="0.25">
      <c r="A549">
        <v>548</v>
      </c>
      <c r="B549">
        <v>35</v>
      </c>
      <c r="C549" s="25" t="s">
        <v>662</v>
      </c>
      <c r="D549" s="12">
        <v>9.9700000000000006</v>
      </c>
      <c r="E549" s="14">
        <v>0.27999999999999997</v>
      </c>
      <c r="F549" s="7">
        <f t="shared" si="373"/>
        <v>35.607142857142861</v>
      </c>
      <c r="G549" s="7">
        <f t="shared" si="360"/>
        <v>9.6900000000000013</v>
      </c>
      <c r="H549" s="16">
        <f t="shared" si="361"/>
        <v>10.25</v>
      </c>
      <c r="I549" s="11">
        <f>IFERROR(F549/SQRT(F549^2+W549), "X")</f>
        <v>0.21073422283035781</v>
      </c>
      <c r="J549" s="39">
        <f>IFERROR(SQRT((1-I549^2)/W549), "X")</f>
        <v>5.9183131787863769E-3</v>
      </c>
      <c r="K549" s="39">
        <f t="shared" si="368"/>
        <v>168.96706372085944</v>
      </c>
      <c r="L549" s="39">
        <f t="shared" si="369"/>
        <v>0.20481590965157143</v>
      </c>
      <c r="M549" s="39">
        <f t="shared" si="370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374"/>
        <v>27282</v>
      </c>
      <c r="Y549" s="7">
        <v>15.5</v>
      </c>
      <c r="Z549" s="7">
        <f>BR549-Y549-6</f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1">
        <v>0</v>
      </c>
      <c r="AJ549" s="9">
        <v>0</v>
      </c>
      <c r="AK549" s="9">
        <v>0</v>
      </c>
      <c r="AL549" s="31">
        <v>1</v>
      </c>
      <c r="AM549" s="21">
        <v>1983</v>
      </c>
      <c r="AN549" s="23"/>
      <c r="AO549" s="39">
        <f t="shared" si="371"/>
        <v>0.28200000000000003</v>
      </c>
      <c r="AP549" s="39">
        <v>0.1472</v>
      </c>
      <c r="AQ549" s="39">
        <v>0.43049999999999999</v>
      </c>
      <c r="AR549" s="59">
        <v>0.14030000000000001</v>
      </c>
      <c r="AS549" s="39" t="s">
        <v>431</v>
      </c>
      <c r="AT549" s="59" t="s">
        <v>431</v>
      </c>
      <c r="AU549" s="57">
        <f t="shared" si="375"/>
        <v>0.54134831999999999</v>
      </c>
      <c r="AV549" s="18">
        <v>0.45865168000000001</v>
      </c>
      <c r="AW549">
        <v>1</v>
      </c>
      <c r="AX549" s="54">
        <v>0</v>
      </c>
      <c r="AY549" t="s">
        <v>431</v>
      </c>
      <c r="AZ549" s="54" t="s">
        <v>431</v>
      </c>
      <c r="BB549" s="18"/>
      <c r="BC549">
        <v>0.30980000000000002</v>
      </c>
      <c r="BD549" s="18">
        <f t="shared" si="372"/>
        <v>0.69019999999999992</v>
      </c>
      <c r="BE549" s="18" t="s">
        <v>144</v>
      </c>
      <c r="BL549" s="18"/>
      <c r="BO549" s="18"/>
      <c r="BR549" s="25">
        <v>34.878999999999998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1</v>
      </c>
      <c r="BZ549" s="18">
        <v>0</v>
      </c>
      <c r="CA549">
        <v>0</v>
      </c>
      <c r="CB549">
        <v>0</v>
      </c>
      <c r="CC549">
        <v>0</v>
      </c>
      <c r="CD549" s="18">
        <v>1</v>
      </c>
      <c r="CE549">
        <v>0</v>
      </c>
      <c r="CF549">
        <v>0</v>
      </c>
      <c r="CG549">
        <v>0</v>
      </c>
      <c r="CH549">
        <v>0</v>
      </c>
      <c r="CI549" s="18">
        <v>0</v>
      </c>
      <c r="CJ549">
        <v>1</v>
      </c>
      <c r="CK549">
        <v>0</v>
      </c>
      <c r="CL549">
        <v>0</v>
      </c>
      <c r="CM549">
        <v>0</v>
      </c>
      <c r="CN549">
        <v>1</v>
      </c>
      <c r="CO549">
        <v>0</v>
      </c>
      <c r="CP549">
        <v>0</v>
      </c>
      <c r="CQ549">
        <v>0</v>
      </c>
      <c r="CR549">
        <v>1</v>
      </c>
      <c r="CS549">
        <v>1</v>
      </c>
      <c r="CT549" s="18">
        <v>1</v>
      </c>
      <c r="CZ549" s="43" t="s">
        <v>397</v>
      </c>
    </row>
    <row r="550" spans="1:104" x14ac:dyDescent="0.25">
      <c r="A550">
        <v>549</v>
      </c>
      <c r="B550">
        <v>35</v>
      </c>
      <c r="C550" s="25" t="s">
        <v>662</v>
      </c>
      <c r="D550" s="12">
        <v>10.94</v>
      </c>
      <c r="E550" s="14">
        <v>0.27999999999999997</v>
      </c>
      <c r="F550" s="7">
        <f t="shared" si="373"/>
        <v>39.071428571428577</v>
      </c>
      <c r="G550" s="7">
        <f t="shared" si="360"/>
        <v>10.66</v>
      </c>
      <c r="H550" s="16">
        <f t="shared" si="361"/>
        <v>11.219999999999999</v>
      </c>
      <c r="I550" s="11">
        <f>IFERROR(F550/SQRT(F550^2+W550), "X")</f>
        <v>0.2341682326604532</v>
      </c>
      <c r="J550" s="39">
        <f>IFERROR(SQRT((1-I550^2)/W550), "X")</f>
        <v>5.9933368505417639E-3</v>
      </c>
      <c r="K550" s="39">
        <f t="shared" si="368"/>
        <v>166.85195992439597</v>
      </c>
      <c r="L550" s="39">
        <f t="shared" si="369"/>
        <v>0.22817489580991143</v>
      </c>
      <c r="M550" s="39">
        <f t="shared" si="370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374"/>
        <v>26313</v>
      </c>
      <c r="Y550" s="7">
        <v>15.5</v>
      </c>
      <c r="Z550" s="7">
        <f>BR550-Y550-6</f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1">
        <v>0</v>
      </c>
      <c r="AJ550" s="9">
        <v>0</v>
      </c>
      <c r="AK550" s="9">
        <v>0</v>
      </c>
      <c r="AL550" s="31">
        <v>1</v>
      </c>
      <c r="AM550" s="21">
        <v>1993</v>
      </c>
      <c r="AN550" s="23"/>
      <c r="AO550" s="39">
        <f t="shared" si="371"/>
        <v>0.19130000000000003</v>
      </c>
      <c r="AP550" s="39">
        <v>0.1027</v>
      </c>
      <c r="AQ550" s="39">
        <v>0.4718</v>
      </c>
      <c r="AR550" s="59">
        <v>0.23419999999999999</v>
      </c>
      <c r="AS550" s="39" t="s">
        <v>431</v>
      </c>
      <c r="AT550" s="59" t="s">
        <v>431</v>
      </c>
      <c r="AU550" s="57">
        <f t="shared" si="375"/>
        <v>0.52929399999999993</v>
      </c>
      <c r="AV550" s="18">
        <v>0.47070600000000001</v>
      </c>
      <c r="AW550">
        <v>1</v>
      </c>
      <c r="AX550" s="54">
        <v>0</v>
      </c>
      <c r="AY550" t="s">
        <v>431</v>
      </c>
      <c r="AZ550" s="54" t="s">
        <v>431</v>
      </c>
      <c r="BB550" s="18"/>
      <c r="BC550">
        <v>0.28499999999999998</v>
      </c>
      <c r="BD550" s="18">
        <f t="shared" si="372"/>
        <v>0.71500000000000008</v>
      </c>
      <c r="BE550" s="18" t="s">
        <v>144</v>
      </c>
      <c r="BL550" s="18"/>
      <c r="BO550" s="18"/>
      <c r="BR550" s="25">
        <v>36.769599999999997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1</v>
      </c>
      <c r="BZ550" s="18">
        <v>0</v>
      </c>
      <c r="CA550">
        <v>0</v>
      </c>
      <c r="CB550">
        <v>0</v>
      </c>
      <c r="CC550">
        <v>0</v>
      </c>
      <c r="CD550" s="18">
        <v>1</v>
      </c>
      <c r="CE550">
        <v>0</v>
      </c>
      <c r="CF550">
        <v>0</v>
      </c>
      <c r="CG550">
        <v>0</v>
      </c>
      <c r="CH550">
        <v>0</v>
      </c>
      <c r="CI550" s="18">
        <v>0</v>
      </c>
      <c r="CJ550">
        <v>1</v>
      </c>
      <c r="CK550">
        <v>0</v>
      </c>
      <c r="CL550">
        <v>0</v>
      </c>
      <c r="CM550">
        <v>0</v>
      </c>
      <c r="CN550">
        <v>1</v>
      </c>
      <c r="CO550">
        <v>0</v>
      </c>
      <c r="CP550">
        <v>0</v>
      </c>
      <c r="CQ550">
        <v>0</v>
      </c>
      <c r="CR550">
        <v>1</v>
      </c>
      <c r="CS550">
        <v>1</v>
      </c>
      <c r="CT550" s="18">
        <v>1</v>
      </c>
      <c r="CZ550" s="43" t="s">
        <v>397</v>
      </c>
    </row>
    <row r="551" spans="1:104" x14ac:dyDescent="0.25">
      <c r="A551">
        <v>550</v>
      </c>
      <c r="B551">
        <v>35</v>
      </c>
      <c r="C551" s="25" t="s">
        <v>662</v>
      </c>
      <c r="D551" s="12">
        <v>12.29</v>
      </c>
      <c r="E551" s="14">
        <v>0.27999999999999997</v>
      </c>
      <c r="F551" s="7">
        <f t="shared" si="373"/>
        <v>43.892857142857146</v>
      </c>
      <c r="G551" s="7">
        <f t="shared" si="360"/>
        <v>12.01</v>
      </c>
      <c r="H551" s="16">
        <f t="shared" si="361"/>
        <v>12.569999999999999</v>
      </c>
      <c r="I551" s="11">
        <f>IFERROR(F551/SQRT(F551^2+W551), "X")</f>
        <v>0.25709437715131617</v>
      </c>
      <c r="J551" s="39">
        <f>IFERROR(SQRT((1-I551^2)/W551), "X")</f>
        <v>5.8573169733416195E-3</v>
      </c>
      <c r="K551" s="39">
        <f t="shared" si="368"/>
        <v>170.7266320998668</v>
      </c>
      <c r="L551" s="39">
        <f t="shared" si="369"/>
        <v>0.25123706017797454</v>
      </c>
      <c r="M551" s="39">
        <f t="shared" si="370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374"/>
        <v>27221</v>
      </c>
      <c r="Y551" s="7">
        <v>15.5</v>
      </c>
      <c r="Z551" s="7">
        <f>BR551-Y551-6</f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1">
        <v>0</v>
      </c>
      <c r="AJ551" s="9">
        <v>0</v>
      </c>
      <c r="AK551" s="9">
        <v>0</v>
      </c>
      <c r="AL551" s="31">
        <v>1</v>
      </c>
      <c r="AM551" s="21">
        <v>1999</v>
      </c>
      <c r="AN551" s="23"/>
      <c r="AO551" s="39">
        <f t="shared" si="371"/>
        <v>0.16289999999999993</v>
      </c>
      <c r="AP551" s="39">
        <v>9.69E-2</v>
      </c>
      <c r="AQ551" s="39">
        <v>0.49940000000000001</v>
      </c>
      <c r="AR551" s="59">
        <v>0.24079999999999999</v>
      </c>
      <c r="AS551" s="39" t="s">
        <v>431</v>
      </c>
      <c r="AT551" s="59" t="s">
        <v>431</v>
      </c>
      <c r="AU551" s="57">
        <f t="shared" si="375"/>
        <v>0.53514991000000001</v>
      </c>
      <c r="AV551" s="18">
        <v>0.46485008999999999</v>
      </c>
      <c r="AW551">
        <v>1</v>
      </c>
      <c r="AX551" s="54">
        <v>0</v>
      </c>
      <c r="AY551" t="s">
        <v>431</v>
      </c>
      <c r="AZ551" s="54" t="s">
        <v>431</v>
      </c>
      <c r="BB551" s="18"/>
      <c r="BC551">
        <v>0.28489999999999999</v>
      </c>
      <c r="BD551" s="18">
        <f t="shared" si="372"/>
        <v>0.71510000000000007</v>
      </c>
      <c r="BE551" s="18" t="s">
        <v>144</v>
      </c>
      <c r="BL551" s="18"/>
      <c r="BO551" s="18"/>
      <c r="BR551" s="25">
        <v>37.110999999999997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1</v>
      </c>
      <c r="BZ551" s="18">
        <v>0</v>
      </c>
      <c r="CA551">
        <v>0</v>
      </c>
      <c r="CB551">
        <v>0</v>
      </c>
      <c r="CC551">
        <v>0</v>
      </c>
      <c r="CD551" s="18">
        <v>1</v>
      </c>
      <c r="CE551">
        <v>0</v>
      </c>
      <c r="CF551">
        <v>0</v>
      </c>
      <c r="CG551">
        <v>0</v>
      </c>
      <c r="CH551">
        <v>0</v>
      </c>
      <c r="CI551" s="18">
        <v>0</v>
      </c>
      <c r="CJ551">
        <v>1</v>
      </c>
      <c r="CK551">
        <v>0</v>
      </c>
      <c r="CL551">
        <v>0</v>
      </c>
      <c r="CM551">
        <v>0</v>
      </c>
      <c r="CN551">
        <v>1</v>
      </c>
      <c r="CO551">
        <v>0</v>
      </c>
      <c r="CP551">
        <v>0</v>
      </c>
      <c r="CQ551">
        <v>0</v>
      </c>
      <c r="CR551">
        <v>1</v>
      </c>
      <c r="CS551">
        <v>1</v>
      </c>
      <c r="CT551" s="18">
        <v>1</v>
      </c>
      <c r="CZ551" s="43" t="s">
        <v>397</v>
      </c>
    </row>
    <row r="552" spans="1:104" x14ac:dyDescent="0.25">
      <c r="A552">
        <v>551</v>
      </c>
      <c r="B552">
        <v>35</v>
      </c>
      <c r="C552" s="25" t="s">
        <v>662</v>
      </c>
      <c r="D552" s="12">
        <v>5.17</v>
      </c>
      <c r="E552" s="14">
        <v>0.24</v>
      </c>
      <c r="F552" s="7">
        <f t="shared" si="373"/>
        <v>21.541666666666668</v>
      </c>
      <c r="G552" s="7">
        <f t="shared" si="360"/>
        <v>4.93</v>
      </c>
      <c r="H552" s="16">
        <f t="shared" si="361"/>
        <v>5.41</v>
      </c>
      <c r="I552" s="11">
        <f>IFERROR(F552/SQRT(F552^2+W552), "X")</f>
        <v>0.12596594997664462</v>
      </c>
      <c r="J552" s="39">
        <f>IFERROR(SQRT((1-I552^2)/W552), "X")</f>
        <v>5.8475489350860175E-3</v>
      </c>
      <c r="K552" s="39">
        <f t="shared" si="368"/>
        <v>171.01182240645755</v>
      </c>
      <c r="L552" s="39">
        <f t="shared" si="369"/>
        <v>0.1201184010415586</v>
      </c>
      <c r="M552" s="39">
        <f t="shared" si="370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374"/>
        <v>28781</v>
      </c>
      <c r="Y552" s="7">
        <v>5</v>
      </c>
      <c r="Z552" s="7">
        <f>BR552-Y552-6</f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1">
        <v>0</v>
      </c>
      <c r="AJ552" s="9">
        <v>0</v>
      </c>
      <c r="AK552" s="9">
        <v>0</v>
      </c>
      <c r="AL552" s="31">
        <v>1</v>
      </c>
      <c r="AM552" s="21">
        <v>1983</v>
      </c>
      <c r="AN552" s="23"/>
      <c r="AO552" s="39">
        <f t="shared" si="371"/>
        <v>0.75960000000000005</v>
      </c>
      <c r="AP552" s="39">
        <v>0.14369999999999999</v>
      </c>
      <c r="AQ552" s="39">
        <v>9.5100000000000004E-2</v>
      </c>
      <c r="AR552" s="59">
        <v>1.6000000000000001E-3</v>
      </c>
      <c r="AS552" s="39" t="s">
        <v>431</v>
      </c>
      <c r="AT552" s="59" t="s">
        <v>431</v>
      </c>
      <c r="AU552" s="57">
        <f t="shared" si="375"/>
        <v>0.54134831999999999</v>
      </c>
      <c r="AV552" s="18">
        <v>0.45865168000000001</v>
      </c>
      <c r="AW552">
        <v>1</v>
      </c>
      <c r="AX552" s="54">
        <v>0</v>
      </c>
      <c r="AY552" t="s">
        <v>431</v>
      </c>
      <c r="AZ552" s="54" t="s">
        <v>431</v>
      </c>
      <c r="BB552" s="18"/>
      <c r="BC552">
        <v>0.79579999999999995</v>
      </c>
      <c r="BD552" s="18">
        <f t="shared" si="372"/>
        <v>0.20420000000000005</v>
      </c>
      <c r="BE552" s="18" t="s">
        <v>144</v>
      </c>
      <c r="BL552" s="18"/>
      <c r="BO552" s="18"/>
      <c r="BR552" s="25">
        <v>32.476599999999998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1</v>
      </c>
      <c r="BZ552" s="18">
        <v>0</v>
      </c>
      <c r="CA552">
        <v>0</v>
      </c>
      <c r="CB552">
        <v>0</v>
      </c>
      <c r="CC552">
        <v>0</v>
      </c>
      <c r="CD552" s="18">
        <v>1</v>
      </c>
      <c r="CE552">
        <v>0</v>
      </c>
      <c r="CF552">
        <v>0</v>
      </c>
      <c r="CG552">
        <v>0</v>
      </c>
      <c r="CH552">
        <v>0</v>
      </c>
      <c r="CI552" s="18">
        <v>0</v>
      </c>
      <c r="CJ552">
        <v>1</v>
      </c>
      <c r="CK552">
        <v>0</v>
      </c>
      <c r="CL552">
        <v>0</v>
      </c>
      <c r="CM552">
        <v>0</v>
      </c>
      <c r="CN552">
        <v>1</v>
      </c>
      <c r="CO552">
        <v>0</v>
      </c>
      <c r="CP552">
        <v>0</v>
      </c>
      <c r="CQ552">
        <v>0</v>
      </c>
      <c r="CR552">
        <v>1</v>
      </c>
      <c r="CS552">
        <v>1</v>
      </c>
      <c r="CT552" s="18">
        <v>1</v>
      </c>
      <c r="CZ552" s="43" t="s">
        <v>397</v>
      </c>
    </row>
    <row r="553" spans="1:104" x14ac:dyDescent="0.25">
      <c r="A553">
        <v>552</v>
      </c>
      <c r="B553">
        <v>35</v>
      </c>
      <c r="C553" s="25" t="s">
        <v>662</v>
      </c>
      <c r="D553" s="12">
        <v>5.09</v>
      </c>
      <c r="E553" s="14">
        <v>0.25</v>
      </c>
      <c r="F553" s="7">
        <f t="shared" si="373"/>
        <v>20.36</v>
      </c>
      <c r="G553" s="7">
        <f t="shared" si="360"/>
        <v>4.84</v>
      </c>
      <c r="H553" s="16">
        <f t="shared" si="361"/>
        <v>5.34</v>
      </c>
      <c r="I553" s="11">
        <f>IFERROR(F553/SQRT(F553^2+W553), "X")</f>
        <v>0.1245113704291685</v>
      </c>
      <c r="J553" s="39">
        <f>IFERROR(SQRT((1-I553^2)/W553), "X")</f>
        <v>6.1154897067371566E-3</v>
      </c>
      <c r="K553" s="39">
        <f t="shared" si="368"/>
        <v>163.51920254208679</v>
      </c>
      <c r="L553" s="39">
        <f t="shared" si="369"/>
        <v>0.11839588072243135</v>
      </c>
      <c r="M553" s="39">
        <f t="shared" si="370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374"/>
        <v>26324</v>
      </c>
      <c r="Y553" s="7">
        <v>5</v>
      </c>
      <c r="Z553" s="7">
        <f>BR553-Y553-6</f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1">
        <v>0</v>
      </c>
      <c r="AJ553" s="9">
        <v>0</v>
      </c>
      <c r="AK553" s="9">
        <v>0</v>
      </c>
      <c r="AL553" s="31">
        <v>1</v>
      </c>
      <c r="AM553" s="21">
        <v>1993</v>
      </c>
      <c r="AN553" s="23"/>
      <c r="AO553" s="39">
        <f t="shared" si="371"/>
        <v>0.69320000000000004</v>
      </c>
      <c r="AP553" s="39">
        <v>0.1447</v>
      </c>
      <c r="AQ553" s="39">
        <v>0.1585</v>
      </c>
      <c r="AR553" s="59">
        <v>3.5999999999999999E-3</v>
      </c>
      <c r="AS553" s="39" t="s">
        <v>431</v>
      </c>
      <c r="AT553" s="59" t="s">
        <v>431</v>
      </c>
      <c r="AU553" s="57">
        <f t="shared" si="375"/>
        <v>0.52929399999999993</v>
      </c>
      <c r="AV553" s="18">
        <v>0.47070600000000001</v>
      </c>
      <c r="AW553">
        <v>1</v>
      </c>
      <c r="AX553" s="54">
        <v>0</v>
      </c>
      <c r="AY553" t="s">
        <v>431</v>
      </c>
      <c r="AZ553" s="54" t="s">
        <v>431</v>
      </c>
      <c r="BB553" s="18"/>
      <c r="BC553">
        <v>0.76400000000000001</v>
      </c>
      <c r="BD553" s="18">
        <f t="shared" si="372"/>
        <v>0.23599999999999999</v>
      </c>
      <c r="BE553" s="18" t="s">
        <v>144</v>
      </c>
      <c r="BL553" s="18"/>
      <c r="BO553" s="18"/>
      <c r="BR553" s="25">
        <v>33.099899999999998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1</v>
      </c>
      <c r="BZ553" s="18">
        <v>0</v>
      </c>
      <c r="CA553">
        <v>0</v>
      </c>
      <c r="CB553">
        <v>0</v>
      </c>
      <c r="CC553">
        <v>0</v>
      </c>
      <c r="CD553" s="18">
        <v>1</v>
      </c>
      <c r="CE553">
        <v>0</v>
      </c>
      <c r="CF553">
        <v>0</v>
      </c>
      <c r="CG553">
        <v>0</v>
      </c>
      <c r="CH553">
        <v>0</v>
      </c>
      <c r="CI553" s="18">
        <v>0</v>
      </c>
      <c r="CJ553">
        <v>1</v>
      </c>
      <c r="CK553">
        <v>0</v>
      </c>
      <c r="CL553">
        <v>0</v>
      </c>
      <c r="CM553">
        <v>0</v>
      </c>
      <c r="CN553">
        <v>1</v>
      </c>
      <c r="CO553">
        <v>0</v>
      </c>
      <c r="CP553">
        <v>0</v>
      </c>
      <c r="CQ553">
        <v>0</v>
      </c>
      <c r="CR553">
        <v>1</v>
      </c>
      <c r="CS553">
        <v>1</v>
      </c>
      <c r="CT553" s="18">
        <v>1</v>
      </c>
      <c r="CZ553" s="43" t="s">
        <v>397</v>
      </c>
    </row>
    <row r="554" spans="1:104" x14ac:dyDescent="0.25">
      <c r="A554">
        <v>553</v>
      </c>
      <c r="B554">
        <v>35</v>
      </c>
      <c r="C554" s="25" t="s">
        <v>662</v>
      </c>
      <c r="D554" s="12">
        <v>5.15</v>
      </c>
      <c r="E554" s="14">
        <v>0.25</v>
      </c>
      <c r="F554" s="7">
        <f t="shared" si="373"/>
        <v>20.6</v>
      </c>
      <c r="G554" s="7">
        <f t="shared" ref="G554:G563" si="376">D554-E554</f>
        <v>4.9000000000000004</v>
      </c>
      <c r="H554" s="16">
        <f t="shared" ref="H554:H563" si="377">D554+E554</f>
        <v>5.4</v>
      </c>
      <c r="I554" s="11">
        <f>IFERROR(F554/SQRT(F554^2+W554), "X")</f>
        <v>0.11862738625856023</v>
      </c>
      <c r="J554" s="39">
        <f>IFERROR(SQRT((1-I554^2)/W554), "X")</f>
        <v>5.7586109834252535E-3</v>
      </c>
      <c r="K554" s="39">
        <f t="shared" si="368"/>
        <v>173.65298730514255</v>
      </c>
      <c r="L554" s="39">
        <f t="shared" si="369"/>
        <v>0.11286877527513497</v>
      </c>
      <c r="M554" s="39">
        <f t="shared" si="370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374"/>
        <v>29731</v>
      </c>
      <c r="Y554" s="7">
        <v>5</v>
      </c>
      <c r="Z554" s="7">
        <f>BR554-Y554-6</f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1">
        <v>0</v>
      </c>
      <c r="AJ554" s="9">
        <v>0</v>
      </c>
      <c r="AK554" s="9">
        <v>0</v>
      </c>
      <c r="AL554" s="31">
        <v>1</v>
      </c>
      <c r="AM554" s="21">
        <v>1999</v>
      </c>
      <c r="AN554" s="23"/>
      <c r="AO554" s="39">
        <f t="shared" si="371"/>
        <v>0.61990000000000001</v>
      </c>
      <c r="AP554" s="39">
        <v>0.14649999999999999</v>
      </c>
      <c r="AQ554" s="39">
        <v>0.22819999999999999</v>
      </c>
      <c r="AR554" s="59">
        <v>5.4000000000000003E-3</v>
      </c>
      <c r="AS554" s="39" t="s">
        <v>431</v>
      </c>
      <c r="AT554" s="59" t="s">
        <v>431</v>
      </c>
      <c r="AU554" s="57">
        <f t="shared" si="375"/>
        <v>0.53514991000000001</v>
      </c>
      <c r="AV554" s="18">
        <v>0.46485008999999999</v>
      </c>
      <c r="AW554">
        <v>1</v>
      </c>
      <c r="AX554" s="54">
        <v>0</v>
      </c>
      <c r="AY554" t="s">
        <v>431</v>
      </c>
      <c r="AZ554" s="54" t="s">
        <v>431</v>
      </c>
      <c r="BB554" s="18"/>
      <c r="BC554">
        <v>0.75</v>
      </c>
      <c r="BD554" s="18">
        <f t="shared" si="372"/>
        <v>0.25</v>
      </c>
      <c r="BE554" s="18" t="s">
        <v>144</v>
      </c>
      <c r="BL554" s="18"/>
      <c r="BO554" s="18"/>
      <c r="BR554" s="25">
        <v>33.079599999999999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1</v>
      </c>
      <c r="BZ554" s="18">
        <v>0</v>
      </c>
      <c r="CA554">
        <v>0</v>
      </c>
      <c r="CB554">
        <v>0</v>
      </c>
      <c r="CC554">
        <v>0</v>
      </c>
      <c r="CD554" s="18">
        <v>1</v>
      </c>
      <c r="CE554">
        <v>0</v>
      </c>
      <c r="CF554">
        <v>0</v>
      </c>
      <c r="CG554">
        <v>0</v>
      </c>
      <c r="CH554">
        <v>0</v>
      </c>
      <c r="CI554" s="18">
        <v>0</v>
      </c>
      <c r="CJ554">
        <v>1</v>
      </c>
      <c r="CK554">
        <v>0</v>
      </c>
      <c r="CL554">
        <v>0</v>
      </c>
      <c r="CM554">
        <v>0</v>
      </c>
      <c r="CN554">
        <v>1</v>
      </c>
      <c r="CO554">
        <v>0</v>
      </c>
      <c r="CP554">
        <v>0</v>
      </c>
      <c r="CQ554">
        <v>0</v>
      </c>
      <c r="CR554">
        <v>1</v>
      </c>
      <c r="CS554">
        <v>1</v>
      </c>
      <c r="CT554" s="18">
        <v>1</v>
      </c>
      <c r="CZ554" s="43" t="s">
        <v>397</v>
      </c>
    </row>
    <row r="555" spans="1:104" x14ac:dyDescent="0.25">
      <c r="A555">
        <v>554</v>
      </c>
      <c r="B555">
        <v>35</v>
      </c>
      <c r="C555" s="25" t="s">
        <v>662</v>
      </c>
      <c r="D555" s="12">
        <v>0.82</v>
      </c>
      <c r="E555" s="14">
        <v>0.26</v>
      </c>
      <c r="F555" s="7">
        <f t="shared" si="373"/>
        <v>3.1538461538461537</v>
      </c>
      <c r="G555" s="7">
        <f t="shared" si="376"/>
        <v>0.55999999999999994</v>
      </c>
      <c r="H555" s="16">
        <f t="shared" si="377"/>
        <v>1.08</v>
      </c>
      <c r="I555" s="11">
        <f>IFERROR(F555/SQRT(F555^2+W555), "X")</f>
        <v>1.8587138339873844E-2</v>
      </c>
      <c r="J555" s="39">
        <f>IFERROR(SQRT((1-I555^2)/W555), "X")</f>
        <v>5.8934828882526826E-3</v>
      </c>
      <c r="K555" s="39">
        <f t="shared" si="368"/>
        <v>169.67895198156467</v>
      </c>
      <c r="L555" s="39">
        <f t="shared" si="369"/>
        <v>1.2693655451621162E-2</v>
      </c>
      <c r="M555" s="39">
        <f t="shared" si="370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374"/>
        <v>28781</v>
      </c>
      <c r="Y555" s="7">
        <v>8</v>
      </c>
      <c r="Z555" s="7">
        <f>BR555-Y555-6</f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1">
        <v>0</v>
      </c>
      <c r="AJ555" s="9">
        <v>0</v>
      </c>
      <c r="AK555" s="9">
        <v>0</v>
      </c>
      <c r="AL555" s="31">
        <v>1</v>
      </c>
      <c r="AM555" s="21">
        <v>1983</v>
      </c>
      <c r="AN555" s="23"/>
      <c r="AO555" s="39">
        <f t="shared" si="371"/>
        <v>0.75960000000000005</v>
      </c>
      <c r="AP555" s="39">
        <v>0.14369999999999999</v>
      </c>
      <c r="AQ555" s="39">
        <v>9.5100000000000004E-2</v>
      </c>
      <c r="AR555" s="59">
        <v>1.6000000000000001E-3</v>
      </c>
      <c r="AS555" s="39" t="s">
        <v>431</v>
      </c>
      <c r="AT555" s="59" t="s">
        <v>431</v>
      </c>
      <c r="AU555" s="57">
        <f t="shared" si="375"/>
        <v>0.54134831999999999</v>
      </c>
      <c r="AV555" s="18">
        <v>0.45865168000000001</v>
      </c>
      <c r="AW555">
        <v>1</v>
      </c>
      <c r="AX555" s="54">
        <v>0</v>
      </c>
      <c r="AY555" t="s">
        <v>431</v>
      </c>
      <c r="AZ555" s="54" t="s">
        <v>431</v>
      </c>
      <c r="BB555" s="18"/>
      <c r="BC555">
        <v>0.30980000000000002</v>
      </c>
      <c r="BD555" s="18">
        <f t="shared" si="372"/>
        <v>0.69019999999999992</v>
      </c>
      <c r="BE555" s="18" t="s">
        <v>144</v>
      </c>
      <c r="BL555" s="18"/>
      <c r="BO555" s="18"/>
      <c r="BR555" s="25">
        <v>34.878999999999998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1</v>
      </c>
      <c r="BZ555" s="18">
        <v>0</v>
      </c>
      <c r="CA555">
        <v>0</v>
      </c>
      <c r="CB555">
        <v>0</v>
      </c>
      <c r="CC555">
        <v>0</v>
      </c>
      <c r="CD555" s="18">
        <v>1</v>
      </c>
      <c r="CE555">
        <v>0</v>
      </c>
      <c r="CF555">
        <v>0</v>
      </c>
      <c r="CG555">
        <v>0</v>
      </c>
      <c r="CH555">
        <v>0</v>
      </c>
      <c r="CI555" s="18">
        <v>0</v>
      </c>
      <c r="CJ555">
        <v>1</v>
      </c>
      <c r="CK555">
        <v>0</v>
      </c>
      <c r="CL555">
        <v>0</v>
      </c>
      <c r="CM555">
        <v>0</v>
      </c>
      <c r="CN555">
        <v>1</v>
      </c>
      <c r="CO555">
        <v>0</v>
      </c>
      <c r="CP555">
        <v>0</v>
      </c>
      <c r="CQ555">
        <v>0</v>
      </c>
      <c r="CR555">
        <v>1</v>
      </c>
      <c r="CS555">
        <v>1</v>
      </c>
      <c r="CT555" s="18">
        <v>1</v>
      </c>
      <c r="CZ555" s="43" t="s">
        <v>397</v>
      </c>
    </row>
    <row r="556" spans="1:104" x14ac:dyDescent="0.25">
      <c r="A556">
        <v>555</v>
      </c>
      <c r="B556">
        <v>35</v>
      </c>
      <c r="C556" s="25" t="s">
        <v>662</v>
      </c>
      <c r="D556" s="12">
        <v>0.72</v>
      </c>
      <c r="E556" s="14">
        <v>0.24</v>
      </c>
      <c r="F556" s="7">
        <f t="shared" si="373"/>
        <v>3</v>
      </c>
      <c r="G556" s="7">
        <f t="shared" si="376"/>
        <v>0.48</v>
      </c>
      <c r="H556" s="16">
        <f t="shared" si="377"/>
        <v>0.96</v>
      </c>
      <c r="I556" s="11">
        <f>IFERROR(F556/SQRT(F556^2+W556), "X")</f>
        <v>1.8487197683350179E-2</v>
      </c>
      <c r="J556" s="39">
        <f>IFERROR(SQRT((1-I556^2)/W556), "X")</f>
        <v>6.1623992277833927E-3</v>
      </c>
      <c r="K556" s="39">
        <f t="shared" si="368"/>
        <v>162.27445886522005</v>
      </c>
      <c r="L556" s="39">
        <f t="shared" si="369"/>
        <v>1.2324798455566787E-2</v>
      </c>
      <c r="M556" s="39">
        <f t="shared" si="370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374"/>
        <v>26324</v>
      </c>
      <c r="Y556" s="7">
        <v>8</v>
      </c>
      <c r="Z556" s="7">
        <f>BR556-Y556-6</f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1">
        <v>0</v>
      </c>
      <c r="AJ556" s="9">
        <v>0</v>
      </c>
      <c r="AK556" s="9">
        <v>0</v>
      </c>
      <c r="AL556" s="31">
        <v>1</v>
      </c>
      <c r="AM556" s="21">
        <v>1993</v>
      </c>
      <c r="AN556" s="23"/>
      <c r="AO556" s="39">
        <f t="shared" si="371"/>
        <v>0.69320000000000004</v>
      </c>
      <c r="AP556" s="39">
        <v>0.1447</v>
      </c>
      <c r="AQ556" s="39">
        <v>0.1585</v>
      </c>
      <c r="AR556" s="59">
        <v>3.5999999999999999E-3</v>
      </c>
      <c r="AS556" s="39" t="s">
        <v>431</v>
      </c>
      <c r="AT556" s="59" t="s">
        <v>431</v>
      </c>
      <c r="AU556" s="57">
        <f t="shared" si="375"/>
        <v>0.52929399999999993</v>
      </c>
      <c r="AV556" s="18">
        <v>0.47070600000000001</v>
      </c>
      <c r="AW556">
        <v>1</v>
      </c>
      <c r="AX556" s="54">
        <v>0</v>
      </c>
      <c r="AY556" t="s">
        <v>431</v>
      </c>
      <c r="AZ556" s="54" t="s">
        <v>431</v>
      </c>
      <c r="BB556" s="18"/>
      <c r="BC556">
        <v>0.28499999999999998</v>
      </c>
      <c r="BD556" s="18">
        <f t="shared" si="372"/>
        <v>0.71500000000000008</v>
      </c>
      <c r="BE556" s="18" t="s">
        <v>144</v>
      </c>
      <c r="BL556" s="18"/>
      <c r="BO556" s="18"/>
      <c r="BR556" s="25">
        <v>36.769599999999997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1</v>
      </c>
      <c r="BZ556" s="18">
        <v>0</v>
      </c>
      <c r="CA556">
        <v>0</v>
      </c>
      <c r="CB556">
        <v>0</v>
      </c>
      <c r="CC556">
        <v>0</v>
      </c>
      <c r="CD556" s="18">
        <v>1</v>
      </c>
      <c r="CE556">
        <v>0</v>
      </c>
      <c r="CF556">
        <v>0</v>
      </c>
      <c r="CG556">
        <v>0</v>
      </c>
      <c r="CH556">
        <v>0</v>
      </c>
      <c r="CI556" s="18">
        <v>0</v>
      </c>
      <c r="CJ556">
        <v>1</v>
      </c>
      <c r="CK556">
        <v>0</v>
      </c>
      <c r="CL556">
        <v>0</v>
      </c>
      <c r="CM556">
        <v>0</v>
      </c>
      <c r="CN556">
        <v>1</v>
      </c>
      <c r="CO556">
        <v>0</v>
      </c>
      <c r="CP556">
        <v>0</v>
      </c>
      <c r="CQ556">
        <v>0</v>
      </c>
      <c r="CR556">
        <v>1</v>
      </c>
      <c r="CS556">
        <v>1</v>
      </c>
      <c r="CT556" s="18">
        <v>1</v>
      </c>
      <c r="CZ556" s="43" t="s">
        <v>397</v>
      </c>
    </row>
    <row r="557" spans="1:104" x14ac:dyDescent="0.25">
      <c r="A557">
        <v>556</v>
      </c>
      <c r="B557">
        <v>35</v>
      </c>
      <c r="C557" s="25" t="s">
        <v>662</v>
      </c>
      <c r="D557" s="12">
        <v>0.72</v>
      </c>
      <c r="E557" s="14">
        <v>0.22</v>
      </c>
      <c r="F557" s="7">
        <f t="shared" si="373"/>
        <v>3.2727272727272725</v>
      </c>
      <c r="G557" s="7">
        <f t="shared" si="376"/>
        <v>0.5</v>
      </c>
      <c r="H557" s="16">
        <f t="shared" si="377"/>
        <v>0.94</v>
      </c>
      <c r="I557" s="11">
        <f>IFERROR(F557/SQRT(F557^2+W557), "X")</f>
        <v>1.8976968768129054E-2</v>
      </c>
      <c r="J557" s="39">
        <f>IFERROR(SQRT((1-I557^2)/W557), "X")</f>
        <v>5.7985182347060999E-3</v>
      </c>
      <c r="K557" s="39">
        <f t="shared" si="368"/>
        <v>172.45785207928822</v>
      </c>
      <c r="L557" s="39">
        <f t="shared" si="369"/>
        <v>1.3178450533422953E-2</v>
      </c>
      <c r="M557" s="39">
        <f t="shared" si="370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374"/>
        <v>29731</v>
      </c>
      <c r="Y557" s="7">
        <v>8</v>
      </c>
      <c r="Z557" s="7">
        <f>BR557-Y557-6</f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1">
        <v>0</v>
      </c>
      <c r="AJ557" s="9">
        <v>0</v>
      </c>
      <c r="AK557" s="9">
        <v>0</v>
      </c>
      <c r="AL557" s="31">
        <v>1</v>
      </c>
      <c r="AM557" s="21">
        <v>1999</v>
      </c>
      <c r="AN557" s="23"/>
      <c r="AO557" s="39">
        <f t="shared" si="371"/>
        <v>0.61990000000000001</v>
      </c>
      <c r="AP557" s="39">
        <v>0.14649999999999999</v>
      </c>
      <c r="AQ557" s="39">
        <v>0.22819999999999999</v>
      </c>
      <c r="AR557" s="59">
        <v>5.4000000000000003E-3</v>
      </c>
      <c r="AS557" s="39" t="s">
        <v>431</v>
      </c>
      <c r="AT557" s="59" t="s">
        <v>431</v>
      </c>
      <c r="AU557" s="57">
        <f t="shared" si="375"/>
        <v>0.53514991000000001</v>
      </c>
      <c r="AV557" s="18">
        <v>0.46485008999999999</v>
      </c>
      <c r="AW557">
        <v>1</v>
      </c>
      <c r="AX557" s="54">
        <v>0</v>
      </c>
      <c r="AY557" t="s">
        <v>431</v>
      </c>
      <c r="AZ557" s="54" t="s">
        <v>431</v>
      </c>
      <c r="BB557" s="18"/>
      <c r="BC557">
        <v>0.28489999999999999</v>
      </c>
      <c r="BD557" s="18">
        <f t="shared" si="372"/>
        <v>0.71510000000000007</v>
      </c>
      <c r="BE557" s="18" t="s">
        <v>144</v>
      </c>
      <c r="BL557" s="18"/>
      <c r="BO557" s="18"/>
      <c r="BR557" s="25">
        <v>37.110999999999997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1</v>
      </c>
      <c r="BZ557" s="18">
        <v>0</v>
      </c>
      <c r="CA557">
        <v>0</v>
      </c>
      <c r="CB557">
        <v>0</v>
      </c>
      <c r="CC557">
        <v>0</v>
      </c>
      <c r="CD557" s="18">
        <v>1</v>
      </c>
      <c r="CE557">
        <v>0</v>
      </c>
      <c r="CF557">
        <v>0</v>
      </c>
      <c r="CG557">
        <v>0</v>
      </c>
      <c r="CH557">
        <v>0</v>
      </c>
      <c r="CI557" s="18">
        <v>0</v>
      </c>
      <c r="CJ557">
        <v>1</v>
      </c>
      <c r="CK557">
        <v>0</v>
      </c>
      <c r="CL557">
        <v>0</v>
      </c>
      <c r="CM557">
        <v>0</v>
      </c>
      <c r="CN557">
        <v>1</v>
      </c>
      <c r="CO557">
        <v>0</v>
      </c>
      <c r="CP557">
        <v>0</v>
      </c>
      <c r="CQ557">
        <v>0</v>
      </c>
      <c r="CR557">
        <v>1</v>
      </c>
      <c r="CS557">
        <v>1</v>
      </c>
      <c r="CT557" s="18">
        <v>1</v>
      </c>
      <c r="CZ557" s="43" t="s">
        <v>397</v>
      </c>
    </row>
    <row r="558" spans="1:104" x14ac:dyDescent="0.25">
      <c r="A558">
        <v>557</v>
      </c>
      <c r="B558">
        <v>35</v>
      </c>
      <c r="C558" s="25" t="s">
        <v>662</v>
      </c>
      <c r="D558" s="12">
        <v>0.69</v>
      </c>
      <c r="E558" s="14">
        <v>0.36</v>
      </c>
      <c r="F558" s="7">
        <f t="shared" si="373"/>
        <v>1.9166666666666665</v>
      </c>
      <c r="G558" s="7">
        <f t="shared" si="376"/>
        <v>0.32999999999999996</v>
      </c>
      <c r="H558" s="16">
        <f t="shared" si="377"/>
        <v>1.0499999999999998</v>
      </c>
      <c r="I558" s="11">
        <f>IFERROR(F558/SQRT(F558^2+W558), "X")</f>
        <v>1.1297073004638739E-2</v>
      </c>
      <c r="J558" s="39">
        <f>IFERROR(SQRT((1-I558^2)/W558), "X")</f>
        <v>5.8941250458984726E-3</v>
      </c>
      <c r="K558" s="39">
        <f t="shared" si="368"/>
        <v>169.66046566926283</v>
      </c>
      <c r="L558" s="39">
        <f t="shared" si="369"/>
        <v>5.402947958740266E-3</v>
      </c>
      <c r="M558" s="39">
        <f t="shared" si="370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374"/>
        <v>28781</v>
      </c>
      <c r="Y558" s="7">
        <v>12</v>
      </c>
      <c r="Z558" s="7">
        <f>BR558-Y558-6</f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1">
        <v>0</v>
      </c>
      <c r="AJ558" s="9">
        <v>0</v>
      </c>
      <c r="AK558" s="9">
        <v>0</v>
      </c>
      <c r="AL558" s="31">
        <v>1</v>
      </c>
      <c r="AM558" s="21">
        <v>1983</v>
      </c>
      <c r="AN558" s="23"/>
      <c r="AO558" s="39">
        <f t="shared" si="371"/>
        <v>0.75960000000000005</v>
      </c>
      <c r="AP558" s="39">
        <v>0.14369999999999999</v>
      </c>
      <c r="AQ558" s="39">
        <v>9.5100000000000004E-2</v>
      </c>
      <c r="AR558" s="59">
        <v>1.6000000000000001E-3</v>
      </c>
      <c r="AS558" s="39" t="s">
        <v>431</v>
      </c>
      <c r="AT558" s="59" t="s">
        <v>431</v>
      </c>
      <c r="AU558" s="57">
        <f t="shared" si="375"/>
        <v>0.54134831999999999</v>
      </c>
      <c r="AV558" s="18">
        <v>0.45865168000000001</v>
      </c>
      <c r="AW558">
        <v>1</v>
      </c>
      <c r="AX558" s="54">
        <v>0</v>
      </c>
      <c r="AY558" t="s">
        <v>431</v>
      </c>
      <c r="AZ558" s="54" t="s">
        <v>431</v>
      </c>
      <c r="BB558" s="18"/>
      <c r="BC558">
        <v>0.30980000000000002</v>
      </c>
      <c r="BD558" s="18">
        <f t="shared" si="372"/>
        <v>0.69019999999999992</v>
      </c>
      <c r="BE558" s="18" t="s">
        <v>144</v>
      </c>
      <c r="BL558" s="18"/>
      <c r="BO558" s="18"/>
      <c r="BR558" s="25">
        <v>34.878999999999998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1</v>
      </c>
      <c r="BZ558" s="18">
        <v>0</v>
      </c>
      <c r="CA558">
        <v>0</v>
      </c>
      <c r="CB558">
        <v>0</v>
      </c>
      <c r="CC558">
        <v>0</v>
      </c>
      <c r="CD558" s="18">
        <v>1</v>
      </c>
      <c r="CE558">
        <v>0</v>
      </c>
      <c r="CF558">
        <v>0</v>
      </c>
      <c r="CG558">
        <v>0</v>
      </c>
      <c r="CH558">
        <v>0</v>
      </c>
      <c r="CI558" s="18">
        <v>0</v>
      </c>
      <c r="CJ558">
        <v>1</v>
      </c>
      <c r="CK558">
        <v>0</v>
      </c>
      <c r="CL558">
        <v>0</v>
      </c>
      <c r="CM558">
        <v>0</v>
      </c>
      <c r="CN558">
        <v>1</v>
      </c>
      <c r="CO558">
        <v>0</v>
      </c>
      <c r="CP558">
        <v>0</v>
      </c>
      <c r="CQ558">
        <v>0</v>
      </c>
      <c r="CR558">
        <v>1</v>
      </c>
      <c r="CS558">
        <v>1</v>
      </c>
      <c r="CT558" s="18">
        <v>1</v>
      </c>
      <c r="CZ558" s="43" t="s">
        <v>397</v>
      </c>
    </row>
    <row r="559" spans="1:104" x14ac:dyDescent="0.25">
      <c r="A559">
        <v>558</v>
      </c>
      <c r="B559">
        <v>35</v>
      </c>
      <c r="C559" s="25" t="s">
        <v>662</v>
      </c>
      <c r="D559" s="12">
        <f>0.47</f>
        <v>0.47</v>
      </c>
      <c r="E559" s="14">
        <v>0.26</v>
      </c>
      <c r="F559" s="7">
        <f t="shared" si="373"/>
        <v>1.8076923076923075</v>
      </c>
      <c r="G559" s="7">
        <f t="shared" si="376"/>
        <v>0.20999999999999996</v>
      </c>
      <c r="H559" s="16">
        <f t="shared" si="377"/>
        <v>0.73</v>
      </c>
      <c r="I559" s="11">
        <f>IFERROR(F559/SQRT(F559^2+W559), "X")</f>
        <v>1.1140934343436375E-2</v>
      </c>
      <c r="J559" s="39">
        <f>IFERROR(SQRT((1-I559^2)/W559), "X")</f>
        <v>6.1630700623265056E-3</v>
      </c>
      <c r="K559" s="39">
        <f t="shared" si="368"/>
        <v>162.25679570199608</v>
      </c>
      <c r="L559" s="39">
        <f t="shared" si="369"/>
        <v>4.9778642811098691E-3</v>
      </c>
      <c r="M559" s="39">
        <f t="shared" si="370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374"/>
        <v>26324</v>
      </c>
      <c r="Y559" s="7">
        <v>12</v>
      </c>
      <c r="Z559" s="7">
        <f>BR559-Y559-6</f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1">
        <v>0</v>
      </c>
      <c r="AJ559" s="9">
        <v>0</v>
      </c>
      <c r="AK559" s="9">
        <v>0</v>
      </c>
      <c r="AL559" s="31">
        <v>1</v>
      </c>
      <c r="AM559" s="21">
        <v>1993</v>
      </c>
      <c r="AN559" s="23"/>
      <c r="AO559" s="39">
        <f t="shared" si="371"/>
        <v>0.69320000000000004</v>
      </c>
      <c r="AP559" s="39">
        <v>0.1447</v>
      </c>
      <c r="AQ559" s="39">
        <v>0.1585</v>
      </c>
      <c r="AR559" s="59">
        <v>3.5999999999999999E-3</v>
      </c>
      <c r="AS559" s="39" t="s">
        <v>431</v>
      </c>
      <c r="AT559" s="59" t="s">
        <v>431</v>
      </c>
      <c r="AU559" s="57">
        <f t="shared" si="375"/>
        <v>0.52929399999999993</v>
      </c>
      <c r="AV559" s="18">
        <v>0.47070600000000001</v>
      </c>
      <c r="AW559">
        <v>1</v>
      </c>
      <c r="AX559" s="54">
        <v>0</v>
      </c>
      <c r="AY559" t="s">
        <v>431</v>
      </c>
      <c r="AZ559" s="54" t="s">
        <v>431</v>
      </c>
      <c r="BB559" s="18"/>
      <c r="BC559">
        <v>0.28499999999999998</v>
      </c>
      <c r="BD559" s="18">
        <f t="shared" si="372"/>
        <v>0.71500000000000008</v>
      </c>
      <c r="BE559" s="18" t="s">
        <v>144</v>
      </c>
      <c r="BL559" s="18"/>
      <c r="BO559" s="18"/>
      <c r="BR559" s="25">
        <v>36.769599999999997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1</v>
      </c>
      <c r="BZ559" s="18">
        <v>0</v>
      </c>
      <c r="CA559">
        <v>0</v>
      </c>
      <c r="CB559">
        <v>0</v>
      </c>
      <c r="CC559">
        <v>0</v>
      </c>
      <c r="CD559" s="18">
        <v>1</v>
      </c>
      <c r="CE559">
        <v>0</v>
      </c>
      <c r="CF559">
        <v>0</v>
      </c>
      <c r="CG559">
        <v>0</v>
      </c>
      <c r="CH559">
        <v>0</v>
      </c>
      <c r="CI559" s="18">
        <v>0</v>
      </c>
      <c r="CJ559">
        <v>1</v>
      </c>
      <c r="CK559">
        <v>0</v>
      </c>
      <c r="CL559">
        <v>0</v>
      </c>
      <c r="CM559">
        <v>0</v>
      </c>
      <c r="CN559">
        <v>1</v>
      </c>
      <c r="CO559">
        <v>0</v>
      </c>
      <c r="CP559">
        <v>0</v>
      </c>
      <c r="CQ559">
        <v>0</v>
      </c>
      <c r="CR559">
        <v>1</v>
      </c>
      <c r="CS559">
        <v>1</v>
      </c>
      <c r="CT559" s="18">
        <v>1</v>
      </c>
      <c r="CZ559" s="43" t="s">
        <v>397</v>
      </c>
    </row>
    <row r="560" spans="1:104" x14ac:dyDescent="0.25">
      <c r="A560">
        <v>559</v>
      </c>
      <c r="B560">
        <v>35</v>
      </c>
      <c r="C560" s="25" t="s">
        <v>662</v>
      </c>
      <c r="D560" s="12">
        <v>0.16</v>
      </c>
      <c r="E560" s="14">
        <v>0.21</v>
      </c>
      <c r="F560" s="7">
        <f t="shared" si="373"/>
        <v>0.76190476190476197</v>
      </c>
      <c r="G560" s="7">
        <f t="shared" si="376"/>
        <v>-4.9999999999999989E-2</v>
      </c>
      <c r="H560" s="16">
        <f t="shared" si="377"/>
        <v>0.37</v>
      </c>
      <c r="I560" s="11">
        <f>IFERROR(F560/SQRT(F560^2+W560), "X")</f>
        <v>4.4186712350274774E-3</v>
      </c>
      <c r="J560" s="39">
        <f>IFERROR(SQRT((1-I560^2)/W560), "X")</f>
        <v>5.799505995973564E-3</v>
      </c>
      <c r="K560" s="39">
        <f t="shared" si="368"/>
        <v>172.42847937294525</v>
      </c>
      <c r="L560" s="39">
        <f t="shared" si="369"/>
        <v>-1.3808347609460866E-3</v>
      </c>
      <c r="M560" s="39">
        <f t="shared" si="370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374"/>
        <v>29731</v>
      </c>
      <c r="Y560" s="7">
        <v>12</v>
      </c>
      <c r="Z560" s="7">
        <f>BR560-Y560-6</f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1">
        <v>0</v>
      </c>
      <c r="AJ560" s="9">
        <v>0</v>
      </c>
      <c r="AK560" s="9">
        <v>0</v>
      </c>
      <c r="AL560" s="31">
        <v>1</v>
      </c>
      <c r="AM560" s="21">
        <v>1999</v>
      </c>
      <c r="AN560" s="23"/>
      <c r="AO560" s="39">
        <f t="shared" si="371"/>
        <v>0.61990000000000001</v>
      </c>
      <c r="AP560" s="39">
        <v>0.14649999999999999</v>
      </c>
      <c r="AQ560" s="39">
        <v>0.22819999999999999</v>
      </c>
      <c r="AR560" s="59">
        <v>5.4000000000000003E-3</v>
      </c>
      <c r="AS560" s="39" t="s">
        <v>431</v>
      </c>
      <c r="AT560" s="59" t="s">
        <v>431</v>
      </c>
      <c r="AU560" s="57">
        <f t="shared" si="375"/>
        <v>0.53514991000000001</v>
      </c>
      <c r="AV560" s="18">
        <v>0.46485008999999999</v>
      </c>
      <c r="AW560">
        <v>1</v>
      </c>
      <c r="AX560" s="54">
        <v>0</v>
      </c>
      <c r="AY560" t="s">
        <v>431</v>
      </c>
      <c r="AZ560" s="54" t="s">
        <v>431</v>
      </c>
      <c r="BB560" s="18"/>
      <c r="BC560">
        <v>0.28489999999999999</v>
      </c>
      <c r="BD560" s="18">
        <f t="shared" si="372"/>
        <v>0.71510000000000007</v>
      </c>
      <c r="BE560" s="18" t="s">
        <v>144</v>
      </c>
      <c r="BL560" s="18"/>
      <c r="BO560" s="18"/>
      <c r="BR560" s="25">
        <v>37.110999999999997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1</v>
      </c>
      <c r="BZ560" s="18">
        <v>0</v>
      </c>
      <c r="CA560">
        <v>0</v>
      </c>
      <c r="CB560">
        <v>0</v>
      </c>
      <c r="CC560">
        <v>0</v>
      </c>
      <c r="CD560" s="18">
        <v>1</v>
      </c>
      <c r="CE560">
        <v>0</v>
      </c>
      <c r="CF560">
        <v>0</v>
      </c>
      <c r="CG560">
        <v>0</v>
      </c>
      <c r="CH560">
        <v>0</v>
      </c>
      <c r="CI560" s="18">
        <v>0</v>
      </c>
      <c r="CJ560">
        <v>1</v>
      </c>
      <c r="CK560">
        <v>0</v>
      </c>
      <c r="CL560">
        <v>0</v>
      </c>
      <c r="CM560">
        <v>0</v>
      </c>
      <c r="CN560">
        <v>1</v>
      </c>
      <c r="CO560">
        <v>0</v>
      </c>
      <c r="CP560">
        <v>0</v>
      </c>
      <c r="CQ560">
        <v>0</v>
      </c>
      <c r="CR560">
        <v>1</v>
      </c>
      <c r="CS560">
        <v>1</v>
      </c>
      <c r="CT560" s="18">
        <v>1</v>
      </c>
      <c r="CZ560" s="43" t="s">
        <v>397</v>
      </c>
    </row>
    <row r="561" spans="1:104" x14ac:dyDescent="0.25">
      <c r="A561">
        <v>560</v>
      </c>
      <c r="B561">
        <v>35</v>
      </c>
      <c r="C561" s="25" t="s">
        <v>662</v>
      </c>
      <c r="D561" s="12">
        <v>2.1800000000000002</v>
      </c>
      <c r="E561" s="14">
        <v>1.8399999999999999</v>
      </c>
      <c r="F561" s="7">
        <f t="shared" si="373"/>
        <v>1.1847826086956523</v>
      </c>
      <c r="G561" s="7">
        <f t="shared" si="376"/>
        <v>0.3400000000000003</v>
      </c>
      <c r="H561" s="16">
        <f t="shared" si="377"/>
        <v>4.0199999999999996</v>
      </c>
      <c r="I561" s="11">
        <f>IFERROR(F561/SQRT(F561^2+W561), "X")</f>
        <v>6.9835322069161203E-3</v>
      </c>
      <c r="J561" s="39">
        <f>IFERROR(SQRT((1-I561^2)/W561), "X")</f>
        <v>5.8943574590484679E-3</v>
      </c>
      <c r="K561" s="39">
        <f t="shared" si="368"/>
        <v>169.65377599637995</v>
      </c>
      <c r="L561" s="39">
        <f t="shared" si="369"/>
        <v>1.0891747478676524E-3</v>
      </c>
      <c r="M561" s="39">
        <f t="shared" si="370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374"/>
        <v>28781</v>
      </c>
      <c r="Y561" s="7">
        <v>15.5</v>
      </c>
      <c r="Z561" s="7">
        <f>BR561-Y561-6</f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1">
        <v>0</v>
      </c>
      <c r="AJ561" s="9">
        <v>0</v>
      </c>
      <c r="AK561" s="9">
        <v>0</v>
      </c>
      <c r="AL561" s="31">
        <v>1</v>
      </c>
      <c r="AM561" s="21">
        <v>1983</v>
      </c>
      <c r="AN561" s="23"/>
      <c r="AO561" s="39">
        <f t="shared" si="371"/>
        <v>0.75960000000000005</v>
      </c>
      <c r="AP561" s="39">
        <v>0.14369999999999999</v>
      </c>
      <c r="AQ561" s="39">
        <v>9.5100000000000004E-2</v>
      </c>
      <c r="AR561" s="59">
        <v>1.6000000000000001E-3</v>
      </c>
      <c r="AS561" s="39" t="s">
        <v>431</v>
      </c>
      <c r="AT561" s="59" t="s">
        <v>431</v>
      </c>
      <c r="AU561" s="57">
        <f t="shared" si="375"/>
        <v>0.54134831999999999</v>
      </c>
      <c r="AV561" s="18">
        <v>0.45865168000000001</v>
      </c>
      <c r="AW561">
        <v>1</v>
      </c>
      <c r="AX561" s="54">
        <v>0</v>
      </c>
      <c r="AY561" t="s">
        <v>431</v>
      </c>
      <c r="AZ561" s="54" t="s">
        <v>431</v>
      </c>
      <c r="BB561" s="18"/>
      <c r="BC561">
        <v>0.30980000000000002</v>
      </c>
      <c r="BD561" s="18">
        <f t="shared" si="372"/>
        <v>0.69019999999999992</v>
      </c>
      <c r="BE561" s="18" t="s">
        <v>144</v>
      </c>
      <c r="BL561" s="18"/>
      <c r="BO561" s="18"/>
      <c r="BR561" s="25">
        <v>34.878999999999998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1</v>
      </c>
      <c r="BZ561" s="18">
        <v>0</v>
      </c>
      <c r="CA561">
        <v>0</v>
      </c>
      <c r="CB561">
        <v>0</v>
      </c>
      <c r="CC561">
        <v>0</v>
      </c>
      <c r="CD561" s="18">
        <v>1</v>
      </c>
      <c r="CE561">
        <v>0</v>
      </c>
      <c r="CF561">
        <v>0</v>
      </c>
      <c r="CG561">
        <v>0</v>
      </c>
      <c r="CH561">
        <v>0</v>
      </c>
      <c r="CI561" s="18">
        <v>0</v>
      </c>
      <c r="CJ561">
        <v>1</v>
      </c>
      <c r="CK561">
        <v>0</v>
      </c>
      <c r="CL561">
        <v>0</v>
      </c>
      <c r="CM561">
        <v>0</v>
      </c>
      <c r="CN561">
        <v>1</v>
      </c>
      <c r="CO561">
        <v>0</v>
      </c>
      <c r="CP561">
        <v>0</v>
      </c>
      <c r="CQ561">
        <v>0</v>
      </c>
      <c r="CR561">
        <v>1</v>
      </c>
      <c r="CS561">
        <v>1</v>
      </c>
      <c r="CT561" s="18">
        <v>1</v>
      </c>
      <c r="CZ561" s="43" t="s">
        <v>397</v>
      </c>
    </row>
    <row r="562" spans="1:104" x14ac:dyDescent="0.25">
      <c r="A562">
        <v>561</v>
      </c>
      <c r="B562">
        <v>35</v>
      </c>
      <c r="C562" s="25" t="s">
        <v>662</v>
      </c>
      <c r="D562" s="12">
        <v>-2.11</v>
      </c>
      <c r="E562" s="14">
        <v>1.1499999999999999</v>
      </c>
      <c r="F562" s="7">
        <f t="shared" si="373"/>
        <v>-1.8347826086956522</v>
      </c>
      <c r="G562" s="7">
        <f t="shared" si="376"/>
        <v>-3.26</v>
      </c>
      <c r="H562" s="16">
        <f t="shared" si="377"/>
        <v>-0.96</v>
      </c>
      <c r="I562" s="11">
        <f>IFERROR(F562/SQRT(F562^2+W562), "X")</f>
        <v>-1.1307872575350824E-2</v>
      </c>
      <c r="J562" s="39">
        <f>IFERROR(SQRT((1-I562^2)/W562), "X")</f>
        <v>6.1630585126319663E-3</v>
      </c>
      <c r="K562" s="39">
        <f t="shared" si="368"/>
        <v>162.2570997744665</v>
      </c>
      <c r="L562" s="39">
        <f t="shared" si="369"/>
        <v>-1.747093108798279E-2</v>
      </c>
      <c r="M562" s="39">
        <f t="shared" si="370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374"/>
        <v>26324</v>
      </c>
      <c r="Y562" s="7">
        <v>15.5</v>
      </c>
      <c r="Z562" s="7">
        <f>BR562-Y562-6</f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1">
        <v>0</v>
      </c>
      <c r="AJ562" s="9">
        <v>0</v>
      </c>
      <c r="AK562" s="9">
        <v>0</v>
      </c>
      <c r="AL562" s="31">
        <v>1</v>
      </c>
      <c r="AM562" s="21">
        <v>1993</v>
      </c>
      <c r="AN562" s="23"/>
      <c r="AO562" s="39">
        <f t="shared" si="371"/>
        <v>0.69320000000000004</v>
      </c>
      <c r="AP562" s="39">
        <v>0.1447</v>
      </c>
      <c r="AQ562" s="39">
        <v>0.1585</v>
      </c>
      <c r="AR562" s="59">
        <v>3.5999999999999999E-3</v>
      </c>
      <c r="AS562" s="39" t="s">
        <v>431</v>
      </c>
      <c r="AT562" s="59" t="s">
        <v>431</v>
      </c>
      <c r="AU562" s="57">
        <f t="shared" si="375"/>
        <v>0.52929399999999993</v>
      </c>
      <c r="AV562" s="18">
        <v>0.47070600000000001</v>
      </c>
      <c r="AW562">
        <v>1</v>
      </c>
      <c r="AX562" s="54">
        <v>0</v>
      </c>
      <c r="AY562" t="s">
        <v>431</v>
      </c>
      <c r="AZ562" s="54" t="s">
        <v>431</v>
      </c>
      <c r="BB562" s="18"/>
      <c r="BC562">
        <v>0.28499999999999998</v>
      </c>
      <c r="BD562" s="18">
        <f t="shared" si="372"/>
        <v>0.71500000000000008</v>
      </c>
      <c r="BE562" s="18" t="s">
        <v>144</v>
      </c>
      <c r="BL562" s="18"/>
      <c r="BO562" s="18"/>
      <c r="BR562" s="25">
        <v>36.769599999999997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1</v>
      </c>
      <c r="BZ562" s="18">
        <v>0</v>
      </c>
      <c r="CA562">
        <v>0</v>
      </c>
      <c r="CB562">
        <v>0</v>
      </c>
      <c r="CC562">
        <v>0</v>
      </c>
      <c r="CD562" s="18">
        <v>1</v>
      </c>
      <c r="CE562">
        <v>0</v>
      </c>
      <c r="CF562">
        <v>0</v>
      </c>
      <c r="CG562">
        <v>0</v>
      </c>
      <c r="CH562">
        <v>0</v>
      </c>
      <c r="CI562" s="18">
        <v>0</v>
      </c>
      <c r="CJ562">
        <v>1</v>
      </c>
      <c r="CK562">
        <v>0</v>
      </c>
      <c r="CL562">
        <v>0</v>
      </c>
      <c r="CM562">
        <v>0</v>
      </c>
      <c r="CN562">
        <v>1</v>
      </c>
      <c r="CO562">
        <v>0</v>
      </c>
      <c r="CP562">
        <v>0</v>
      </c>
      <c r="CQ562">
        <v>0</v>
      </c>
      <c r="CR562">
        <v>1</v>
      </c>
      <c r="CS562">
        <v>1</v>
      </c>
      <c r="CT562" s="18">
        <v>1</v>
      </c>
      <c r="CZ562" s="43" t="s">
        <v>397</v>
      </c>
    </row>
    <row r="563" spans="1:104" x14ac:dyDescent="0.25">
      <c r="A563">
        <v>562</v>
      </c>
      <c r="B563">
        <v>35</v>
      </c>
      <c r="C563" s="25" t="s">
        <v>662</v>
      </c>
      <c r="D563" s="12">
        <v>-7.0000000000000007E-2</v>
      </c>
      <c r="E563" s="14">
        <v>0.95</v>
      </c>
      <c r="F563" s="7">
        <f t="shared" si="373"/>
        <v>-7.3684210526315796E-2</v>
      </c>
      <c r="G563" s="7">
        <f t="shared" si="376"/>
        <v>-1.02</v>
      </c>
      <c r="H563" s="16">
        <f t="shared" si="377"/>
        <v>0.87999999999999989</v>
      </c>
      <c r="I563" s="11">
        <f>IFERROR(F563/SQRT(F563^2+W563), "X")</f>
        <v>-4.2733615355302289E-4</v>
      </c>
      <c r="J563" s="39">
        <f>IFERROR(SQRT((1-I563^2)/W563), "X")</f>
        <v>5.7995620839338818E-3</v>
      </c>
      <c r="K563" s="39">
        <f t="shared" si="368"/>
        <v>172.42681180536536</v>
      </c>
      <c r="L563" s="39">
        <f t="shared" si="369"/>
        <v>-6.2268982374869049E-3</v>
      </c>
      <c r="M563" s="39">
        <f t="shared" si="370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374"/>
        <v>29731</v>
      </c>
      <c r="Y563" s="7">
        <v>15.5</v>
      </c>
      <c r="Z563" s="7">
        <f>BR563-Y563-6</f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1">
        <v>0</v>
      </c>
      <c r="AJ563" s="9">
        <v>0</v>
      </c>
      <c r="AK563" s="9">
        <v>0</v>
      </c>
      <c r="AL563" s="31">
        <v>1</v>
      </c>
      <c r="AM563" s="21">
        <v>1999</v>
      </c>
      <c r="AN563" s="23"/>
      <c r="AO563" s="39">
        <f t="shared" si="371"/>
        <v>0.61990000000000001</v>
      </c>
      <c r="AP563" s="39">
        <v>0.14649999999999999</v>
      </c>
      <c r="AQ563" s="39">
        <v>0.22819999999999999</v>
      </c>
      <c r="AR563" s="59">
        <v>5.4000000000000003E-3</v>
      </c>
      <c r="AS563" s="39" t="s">
        <v>431</v>
      </c>
      <c r="AT563" s="59" t="s">
        <v>431</v>
      </c>
      <c r="AU563" s="57">
        <f t="shared" si="375"/>
        <v>0.53514991000000001</v>
      </c>
      <c r="AV563" s="18">
        <v>0.46485008999999999</v>
      </c>
      <c r="AW563">
        <v>1</v>
      </c>
      <c r="AX563" s="54">
        <v>0</v>
      </c>
      <c r="AY563" t="s">
        <v>431</v>
      </c>
      <c r="AZ563" s="54" t="s">
        <v>431</v>
      </c>
      <c r="BB563" s="18"/>
      <c r="BC563">
        <v>0.28489999999999999</v>
      </c>
      <c r="BD563" s="18">
        <f t="shared" si="372"/>
        <v>0.71510000000000007</v>
      </c>
      <c r="BE563" s="18" t="s">
        <v>144</v>
      </c>
      <c r="BL563" s="18"/>
      <c r="BO563" s="18"/>
      <c r="BR563" s="25">
        <v>37.110999999999997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1</v>
      </c>
      <c r="BZ563" s="18">
        <v>0</v>
      </c>
      <c r="CA563">
        <v>0</v>
      </c>
      <c r="CB563">
        <v>0</v>
      </c>
      <c r="CC563">
        <v>0</v>
      </c>
      <c r="CD563" s="18">
        <v>1</v>
      </c>
      <c r="CE563">
        <v>0</v>
      </c>
      <c r="CF563">
        <v>0</v>
      </c>
      <c r="CG563">
        <v>0</v>
      </c>
      <c r="CH563">
        <v>0</v>
      </c>
      <c r="CI563" s="18">
        <v>0</v>
      </c>
      <c r="CJ563">
        <v>1</v>
      </c>
      <c r="CK563">
        <v>0</v>
      </c>
      <c r="CL563">
        <v>0</v>
      </c>
      <c r="CM563">
        <v>0</v>
      </c>
      <c r="CN563">
        <v>1</v>
      </c>
      <c r="CO563">
        <v>0</v>
      </c>
      <c r="CP563">
        <v>0</v>
      </c>
      <c r="CQ563">
        <v>0</v>
      </c>
      <c r="CR563">
        <v>1</v>
      </c>
      <c r="CS563">
        <v>1</v>
      </c>
      <c r="CT563" s="18">
        <v>1</v>
      </c>
      <c r="CZ563" s="43" t="s">
        <v>397</v>
      </c>
    </row>
    <row r="564" spans="1:104" s="114" customFormat="1" x14ac:dyDescent="0.25">
      <c r="A564" s="114">
        <v>563</v>
      </c>
      <c r="B564" s="114">
        <v>36</v>
      </c>
      <c r="C564" s="115" t="s">
        <v>667</v>
      </c>
      <c r="D564" s="116">
        <v>11.1</v>
      </c>
      <c r="E564" s="117">
        <f>D564/F564</f>
        <v>0.44758064516129031</v>
      </c>
      <c r="F564" s="118">
        <v>24.8</v>
      </c>
      <c r="G564" s="118">
        <f t="shared" ref="G564:G578" si="378">D564-E564</f>
        <v>10.65241935483871</v>
      </c>
      <c r="H564" s="119">
        <f t="shared" ref="H564:H578" si="379">D564+E564</f>
        <v>11.54758064516129</v>
      </c>
      <c r="I564" s="120">
        <f>IFERROR(F564/SQRT(F564^2+W564), "X")</f>
        <v>0.53861649976244053</v>
      </c>
      <c r="J564" s="121">
        <f>IFERROR(SQRT((1-I564^2)/W564), "X")</f>
        <v>2.1718407248485505E-2</v>
      </c>
      <c r="K564" s="121">
        <f t="shared" ref="K564:K578" si="380">IFERROR(1/J564, "X")</f>
        <v>46.043892103079209</v>
      </c>
      <c r="L564" s="121">
        <f t="shared" ref="L564:L578" si="381">IFERROR(I564-J564, "X")</f>
        <v>0.51689809251395502</v>
      </c>
      <c r="M564" s="121">
        <f t="shared" ref="M564:M578" si="382">IFERROR(I564+J564, "X")</f>
        <v>0.56033490701092603</v>
      </c>
      <c r="N564" s="122">
        <v>1</v>
      </c>
      <c r="O564" s="123">
        <v>0</v>
      </c>
      <c r="P564" s="122">
        <v>0</v>
      </c>
      <c r="Q564" s="123">
        <v>0</v>
      </c>
      <c r="R564" s="123">
        <v>0</v>
      </c>
      <c r="S564" s="123">
        <v>1</v>
      </c>
      <c r="T564" s="123">
        <v>0</v>
      </c>
      <c r="U564" s="122">
        <v>1510</v>
      </c>
      <c r="V564" s="123">
        <v>4</v>
      </c>
      <c r="W564" s="123">
        <f t="shared" si="374"/>
        <v>1505</v>
      </c>
      <c r="X564" s="123"/>
      <c r="Y564" s="118">
        <f>(7.477*$AW564+9.003*$AX564)</f>
        <v>7.66012</v>
      </c>
      <c r="Z564" s="118">
        <f>(17.561*$AW564+11.448*$AX564)</f>
        <v>16.827439999999999</v>
      </c>
      <c r="AA564" s="123">
        <v>1</v>
      </c>
      <c r="AB564" s="123">
        <v>0</v>
      </c>
      <c r="AC564" s="123">
        <v>0</v>
      </c>
      <c r="AD564" s="123">
        <v>1</v>
      </c>
      <c r="AE564" s="123">
        <v>0</v>
      </c>
      <c r="AF564" s="123">
        <v>0</v>
      </c>
      <c r="AG564" s="122">
        <v>1</v>
      </c>
      <c r="AH564" s="123">
        <v>0</v>
      </c>
      <c r="AI564" s="124">
        <v>0</v>
      </c>
      <c r="AJ564" s="123">
        <v>0</v>
      </c>
      <c r="AK564" s="123">
        <v>0</v>
      </c>
      <c r="AL564" s="124">
        <v>1</v>
      </c>
      <c r="AM564" s="125">
        <v>1986</v>
      </c>
      <c r="AN564" s="126"/>
      <c r="AO564" s="121">
        <v>0.36</v>
      </c>
      <c r="AP564" s="121">
        <v>0.49</v>
      </c>
      <c r="AQ564" s="121">
        <v>0.13</v>
      </c>
      <c r="AR564" s="127">
        <v>0.02</v>
      </c>
      <c r="AS564" s="121" t="s">
        <v>431</v>
      </c>
      <c r="AT564" s="127" t="s">
        <v>431</v>
      </c>
      <c r="AU564" s="128">
        <v>1</v>
      </c>
      <c r="AV564" s="129">
        <v>0</v>
      </c>
      <c r="AW564" s="114">
        <v>0.88</v>
      </c>
      <c r="AX564" s="130">
        <f>1-AW564</f>
        <v>0.12</v>
      </c>
      <c r="AY564" s="132">
        <f>1-AZ564</f>
        <v>0.54400000000000004</v>
      </c>
      <c r="AZ564" s="130">
        <f>(0.45*$AW564+0.5*$AX564)</f>
        <v>0.45600000000000002</v>
      </c>
      <c r="BB564" s="129"/>
      <c r="BC564" s="114">
        <v>0</v>
      </c>
      <c r="BD564" s="129">
        <v>1</v>
      </c>
      <c r="BE564" s="129" t="s">
        <v>224</v>
      </c>
      <c r="BL564" s="129"/>
      <c r="BO564" s="129"/>
      <c r="BR564" s="133">
        <f>Z564+Y564+7</f>
        <v>31.487559999999998</v>
      </c>
      <c r="BS564" s="114">
        <v>1</v>
      </c>
      <c r="BT564" s="114">
        <v>0</v>
      </c>
      <c r="BU564" s="114">
        <v>0</v>
      </c>
      <c r="BV564" s="114">
        <v>0</v>
      </c>
      <c r="BW564" s="114">
        <v>0</v>
      </c>
      <c r="BX564" s="114">
        <v>0</v>
      </c>
      <c r="BY564" s="114">
        <v>0</v>
      </c>
      <c r="BZ564" s="129">
        <v>0</v>
      </c>
      <c r="CA564" s="114">
        <v>0</v>
      </c>
      <c r="CB564" s="114">
        <v>0</v>
      </c>
      <c r="CC564" s="114">
        <v>0</v>
      </c>
      <c r="CD564" s="129">
        <v>1</v>
      </c>
      <c r="CE564" s="114">
        <v>0</v>
      </c>
      <c r="CF564" s="114">
        <v>0</v>
      </c>
      <c r="CG564" s="114">
        <v>0</v>
      </c>
      <c r="CH564" s="114">
        <v>0</v>
      </c>
      <c r="CI564" s="129">
        <v>0</v>
      </c>
      <c r="CJ564" s="114">
        <v>0</v>
      </c>
      <c r="CK564" s="114">
        <v>0</v>
      </c>
      <c r="CL564" s="114">
        <v>0</v>
      </c>
      <c r="CM564" s="114">
        <v>1</v>
      </c>
      <c r="CN564" s="114">
        <v>0</v>
      </c>
      <c r="CO564" s="114">
        <v>0</v>
      </c>
      <c r="CP564" s="114">
        <v>1</v>
      </c>
      <c r="CQ564" s="114">
        <v>0</v>
      </c>
      <c r="CR564" s="114">
        <v>0</v>
      </c>
      <c r="CS564" s="114">
        <v>0</v>
      </c>
      <c r="CT564" s="129">
        <v>0</v>
      </c>
      <c r="CY564" s="115"/>
      <c r="CZ564" s="131" t="s">
        <v>397</v>
      </c>
    </row>
    <row r="565" spans="1:104" x14ac:dyDescent="0.25">
      <c r="A565">
        <v>564</v>
      </c>
      <c r="B565">
        <v>36</v>
      </c>
      <c r="C565" s="25" t="s">
        <v>667</v>
      </c>
      <c r="D565" s="12">
        <v>10.9</v>
      </c>
      <c r="E565" s="14">
        <f t="shared" ref="E565:E578" si="383">D565/F565</f>
        <v>0.47996477322765302</v>
      </c>
      <c r="F565" s="7">
        <v>22.71</v>
      </c>
      <c r="G565" s="7">
        <f t="shared" si="378"/>
        <v>10.420035226772347</v>
      </c>
      <c r="H565" s="16">
        <f t="shared" si="379"/>
        <v>11.379964773227654</v>
      </c>
      <c r="I565" s="11">
        <f>IFERROR(F565/SQRT(F565^2+W565), "X")</f>
        <v>0.54588442624056877</v>
      </c>
      <c r="J565" s="39">
        <f>IFERROR(SQRT((1-I565^2)/W565), "X")</f>
        <v>2.4037183013675419E-2</v>
      </c>
      <c r="K565" s="39">
        <f t="shared" si="380"/>
        <v>41.602212681538944</v>
      </c>
      <c r="L565" s="39">
        <f t="shared" si="381"/>
        <v>0.52184724322689335</v>
      </c>
      <c r="M565" s="39">
        <f t="shared" si="382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374"/>
        <v>1215</v>
      </c>
      <c r="Y565" s="7">
        <f t="shared" ref="Y565:Y578" si="384">(7.477*AW565+9.003*AX565)</f>
        <v>7.4770000000000003</v>
      </c>
      <c r="Z565" s="7">
        <f t="shared" ref="Z565:Z578" si="385">(17.561*$AW565+11.448*$AX565)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1">
        <v>0</v>
      </c>
      <c r="AJ565" s="9">
        <v>0</v>
      </c>
      <c r="AK565" s="9">
        <v>0</v>
      </c>
      <c r="AL565" s="31">
        <v>1</v>
      </c>
      <c r="AM565" s="21">
        <v>1986</v>
      </c>
      <c r="AN565" s="23"/>
      <c r="AO565" s="39">
        <v>0.36</v>
      </c>
      <c r="AP565" s="39">
        <v>0.49</v>
      </c>
      <c r="AQ565" s="39">
        <v>0.13</v>
      </c>
      <c r="AR565" s="59">
        <v>0.02</v>
      </c>
      <c r="AS565" s="39" t="s">
        <v>431</v>
      </c>
      <c r="AT565" s="59" t="s">
        <v>431</v>
      </c>
      <c r="AU565" s="57">
        <v>1</v>
      </c>
      <c r="AV565" s="18">
        <v>0</v>
      </c>
      <c r="AW565">
        <v>1</v>
      </c>
      <c r="AX565" s="54">
        <v>0</v>
      </c>
      <c r="AY565" s="53">
        <f t="shared" ref="AY565:AY578" si="386">1-AZ565</f>
        <v>0.55000000000000004</v>
      </c>
      <c r="AZ565" s="54">
        <f t="shared" ref="AZ565:AZ578" si="387">(0.45*$AW565+0.5*$AX565)</f>
        <v>0.45</v>
      </c>
      <c r="BB565" s="18"/>
      <c r="BC565">
        <v>0</v>
      </c>
      <c r="BD565" s="18">
        <v>1</v>
      </c>
      <c r="BE565" s="18" t="s">
        <v>224</v>
      </c>
      <c r="BL565" s="18"/>
      <c r="BO565" s="18"/>
      <c r="BR565" s="113">
        <f>Z565+Y565+7</f>
        <v>32.037999999999997</v>
      </c>
      <c r="BS565">
        <v>1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 s="18">
        <v>0</v>
      </c>
      <c r="CA565">
        <v>0</v>
      </c>
      <c r="CB565">
        <v>0</v>
      </c>
      <c r="CC565">
        <v>0</v>
      </c>
      <c r="CD565" s="18">
        <v>1</v>
      </c>
      <c r="CE565">
        <v>0</v>
      </c>
      <c r="CF565">
        <v>0</v>
      </c>
      <c r="CG565">
        <v>0</v>
      </c>
      <c r="CH565">
        <v>0</v>
      </c>
      <c r="CI565" s="18">
        <v>0</v>
      </c>
      <c r="CJ565">
        <v>0</v>
      </c>
      <c r="CK565">
        <v>0</v>
      </c>
      <c r="CL565">
        <v>0</v>
      </c>
      <c r="CM565">
        <v>1</v>
      </c>
      <c r="CN565">
        <v>0</v>
      </c>
      <c r="CO565">
        <v>0</v>
      </c>
      <c r="CP565">
        <v>0</v>
      </c>
      <c r="CQ565">
        <v>0</v>
      </c>
      <c r="CR565">
        <v>0</v>
      </c>
      <c r="CS565">
        <v>0</v>
      </c>
      <c r="CT565" s="18">
        <v>0</v>
      </c>
      <c r="CZ565" s="43" t="s">
        <v>397</v>
      </c>
    </row>
    <row r="566" spans="1:104" x14ac:dyDescent="0.25">
      <c r="A566">
        <v>565</v>
      </c>
      <c r="B566">
        <v>36</v>
      </c>
      <c r="C566" s="25" t="s">
        <v>667</v>
      </c>
      <c r="D566" s="12">
        <v>12.8</v>
      </c>
      <c r="E566" s="14">
        <f t="shared" si="383"/>
        <v>1.2598425196850394</v>
      </c>
      <c r="F566" s="7">
        <v>10.16</v>
      </c>
      <c r="G566" s="7">
        <f t="shared" si="378"/>
        <v>11.540157480314962</v>
      </c>
      <c r="H566" s="16">
        <f t="shared" si="379"/>
        <v>14.05984251968504</v>
      </c>
      <c r="I566" s="11">
        <f>IFERROR(F566/SQRT(F566^2+W566), "X")</f>
        <v>0.51564596422723608</v>
      </c>
      <c r="J566" s="39">
        <f>IFERROR(SQRT((1-I566^2)/W566), "X")</f>
        <v>5.0752555534176777E-2</v>
      </c>
      <c r="K566" s="39">
        <f t="shared" si="380"/>
        <v>19.703441323789104</v>
      </c>
      <c r="L566" s="39">
        <f t="shared" si="381"/>
        <v>0.46489340869305928</v>
      </c>
      <c r="M566" s="39">
        <f t="shared" si="382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374"/>
        <v>285</v>
      </c>
      <c r="Y566" s="7">
        <f>(7.477*AW566+9.003*AX566)</f>
        <v>9.0030000000000001</v>
      </c>
      <c r="Z566" s="7">
        <f t="shared" si="385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1">
        <v>0</v>
      </c>
      <c r="AJ566" s="9">
        <v>0</v>
      </c>
      <c r="AK566" s="9">
        <v>0</v>
      </c>
      <c r="AL566" s="31">
        <v>1</v>
      </c>
      <c r="AM566" s="21">
        <v>1986</v>
      </c>
      <c r="AN566" s="23"/>
      <c r="AO566" s="39">
        <v>0.36</v>
      </c>
      <c r="AP566" s="39">
        <v>0.49</v>
      </c>
      <c r="AQ566" s="39">
        <v>0.13</v>
      </c>
      <c r="AR566" s="59">
        <v>0.02</v>
      </c>
      <c r="AS566" s="39" t="s">
        <v>431</v>
      </c>
      <c r="AT566" s="59" t="s">
        <v>431</v>
      </c>
      <c r="AU566" s="57">
        <v>1</v>
      </c>
      <c r="AV566" s="18">
        <v>0</v>
      </c>
      <c r="AW566">
        <v>0</v>
      </c>
      <c r="AX566" s="54">
        <v>1</v>
      </c>
      <c r="AY566" s="53">
        <f t="shared" si="386"/>
        <v>0.5</v>
      </c>
      <c r="AZ566" s="54">
        <f t="shared" si="387"/>
        <v>0.5</v>
      </c>
      <c r="BB566" s="18"/>
      <c r="BC566">
        <v>0</v>
      </c>
      <c r="BD566" s="18">
        <v>1</v>
      </c>
      <c r="BE566" s="18" t="s">
        <v>224</v>
      </c>
      <c r="BL566" s="18"/>
      <c r="BO566" s="18"/>
      <c r="BR566" s="113">
        <f>Z566+Y566+7</f>
        <v>27.451000000000001</v>
      </c>
      <c r="BS566">
        <v>1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 s="18">
        <v>0</v>
      </c>
      <c r="CA566">
        <v>0</v>
      </c>
      <c r="CB566">
        <v>0</v>
      </c>
      <c r="CC566">
        <v>0</v>
      </c>
      <c r="CD566" s="18">
        <v>1</v>
      </c>
      <c r="CE566">
        <v>0</v>
      </c>
      <c r="CF566">
        <v>0</v>
      </c>
      <c r="CG566">
        <v>0</v>
      </c>
      <c r="CH566">
        <v>0</v>
      </c>
      <c r="CI566" s="18">
        <v>0</v>
      </c>
      <c r="CJ566">
        <v>0</v>
      </c>
      <c r="CK566">
        <v>0</v>
      </c>
      <c r="CL566">
        <v>0</v>
      </c>
      <c r="CM566">
        <v>1</v>
      </c>
      <c r="CN566">
        <v>0</v>
      </c>
      <c r="CO566">
        <v>0</v>
      </c>
      <c r="CP566">
        <v>0</v>
      </c>
      <c r="CQ566">
        <v>0</v>
      </c>
      <c r="CR566">
        <v>0</v>
      </c>
      <c r="CS566">
        <v>0</v>
      </c>
      <c r="CT566" s="18">
        <v>0</v>
      </c>
      <c r="CZ566" s="43" t="s">
        <v>397</v>
      </c>
    </row>
    <row r="567" spans="1:104" x14ac:dyDescent="0.25">
      <c r="A567">
        <v>566</v>
      </c>
      <c r="B567">
        <v>36</v>
      </c>
      <c r="C567" s="25" t="s">
        <v>667</v>
      </c>
      <c r="D567" s="12">
        <v>6.5</v>
      </c>
      <c r="E567" s="14">
        <f t="shared" si="383"/>
        <v>0.93525179856115104</v>
      </c>
      <c r="F567" s="7">
        <v>6.95</v>
      </c>
      <c r="G567" s="7">
        <f t="shared" si="378"/>
        <v>5.5647482014388494</v>
      </c>
      <c r="H567" s="16">
        <f t="shared" si="379"/>
        <v>7.4352517985611506</v>
      </c>
      <c r="I567" s="11">
        <f>IFERROR(F567/SQRT(F567^2+W567), "X")</f>
        <v>0.17651295312271437</v>
      </c>
      <c r="J567" s="39">
        <f>IFERROR(SQRT((1-I567^2)/W567), "X")</f>
        <v>2.5397547211901347E-2</v>
      </c>
      <c r="K567" s="39">
        <f t="shared" si="380"/>
        <v>39.373880936478692</v>
      </c>
      <c r="L567" s="39">
        <f t="shared" si="381"/>
        <v>0.15111540591081302</v>
      </c>
      <c r="M567" s="39">
        <f t="shared" si="382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374"/>
        <v>1502</v>
      </c>
      <c r="Y567" s="7">
        <f t="shared" si="384"/>
        <v>7.66012</v>
      </c>
      <c r="Z567" s="7">
        <f t="shared" si="385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1">
        <v>0</v>
      </c>
      <c r="AJ567" s="9">
        <v>0</v>
      </c>
      <c r="AK567" s="9">
        <v>0</v>
      </c>
      <c r="AL567" s="31">
        <v>1</v>
      </c>
      <c r="AM567" s="21">
        <v>1986</v>
      </c>
      <c r="AN567" s="23"/>
      <c r="AO567" s="39">
        <v>0.36</v>
      </c>
      <c r="AP567" s="39">
        <v>0.49</v>
      </c>
      <c r="AQ567" s="39">
        <v>0.13</v>
      </c>
      <c r="AR567" s="59">
        <v>0.02</v>
      </c>
      <c r="AS567" s="39" t="s">
        <v>431</v>
      </c>
      <c r="AT567" s="59" t="s">
        <v>431</v>
      </c>
      <c r="AU567" s="57">
        <v>1</v>
      </c>
      <c r="AV567" s="18">
        <v>0</v>
      </c>
      <c r="AW567">
        <v>0.88</v>
      </c>
      <c r="AX567" s="54">
        <f t="shared" ref="AX567:AX573" si="388">1-AW567</f>
        <v>0.12</v>
      </c>
      <c r="AY567" s="53">
        <f t="shared" si="386"/>
        <v>0.54400000000000004</v>
      </c>
      <c r="AZ567" s="54">
        <f t="shared" si="387"/>
        <v>0.45600000000000002</v>
      </c>
      <c r="BB567" s="18"/>
      <c r="BC567">
        <v>0</v>
      </c>
      <c r="BD567" s="18">
        <v>1</v>
      </c>
      <c r="BE567" s="18" t="s">
        <v>224</v>
      </c>
      <c r="BL567" s="18"/>
      <c r="BO567" s="18"/>
      <c r="BR567" s="113">
        <f>Z567+Y567+7</f>
        <v>31.487559999999998</v>
      </c>
      <c r="BS567">
        <v>1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 s="18">
        <v>0</v>
      </c>
      <c r="CA567">
        <v>0</v>
      </c>
      <c r="CB567">
        <v>0</v>
      </c>
      <c r="CC567">
        <v>0</v>
      </c>
      <c r="CD567" s="18">
        <v>1</v>
      </c>
      <c r="CE567">
        <v>0</v>
      </c>
      <c r="CF567">
        <v>0</v>
      </c>
      <c r="CG567">
        <v>0</v>
      </c>
      <c r="CH567">
        <v>0</v>
      </c>
      <c r="CI567" s="18">
        <v>0</v>
      </c>
      <c r="CJ567">
        <v>0</v>
      </c>
      <c r="CK567">
        <v>0</v>
      </c>
      <c r="CL567">
        <v>0</v>
      </c>
      <c r="CM567">
        <v>1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 s="18">
        <v>0</v>
      </c>
      <c r="CZ567" s="43" t="s">
        <v>397</v>
      </c>
    </row>
    <row r="568" spans="1:104" x14ac:dyDescent="0.25">
      <c r="A568">
        <v>567</v>
      </c>
      <c r="B568">
        <v>36</v>
      </c>
      <c r="C568" s="25" t="s">
        <v>667</v>
      </c>
      <c r="D568" s="12">
        <v>7.4</v>
      </c>
      <c r="E568" s="14">
        <f t="shared" si="383"/>
        <v>0.95238095238095244</v>
      </c>
      <c r="F568" s="7">
        <v>7.77</v>
      </c>
      <c r="G568" s="7">
        <f t="shared" si="378"/>
        <v>6.4476190476190478</v>
      </c>
      <c r="H568" s="16">
        <f t="shared" si="379"/>
        <v>8.3523809523809529</v>
      </c>
      <c r="I568" s="11">
        <f>IFERROR(F568/SQRT(F568^2+W568), "X")</f>
        <v>0.19657517462416382</v>
      </c>
      <c r="J568" s="39">
        <f>IFERROR(SQRT((1-I568^2)/W568), "X")</f>
        <v>2.5299250273380161E-2</v>
      </c>
      <c r="K568" s="39">
        <f t="shared" si="380"/>
        <v>39.526863017446757</v>
      </c>
      <c r="L568" s="39">
        <f t="shared" si="381"/>
        <v>0.17127592435078365</v>
      </c>
      <c r="M568" s="39">
        <f t="shared" si="382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374"/>
        <v>1502</v>
      </c>
      <c r="Y568" s="7">
        <f t="shared" si="384"/>
        <v>7.66012</v>
      </c>
      <c r="Z568" s="7">
        <f t="shared" si="385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1">
        <v>0</v>
      </c>
      <c r="AJ568" s="9">
        <v>0</v>
      </c>
      <c r="AK568" s="9">
        <v>0</v>
      </c>
      <c r="AL568" s="31">
        <v>1</v>
      </c>
      <c r="AM568" s="21">
        <v>1986</v>
      </c>
      <c r="AN568" s="23"/>
      <c r="AO568" s="39">
        <v>0.36</v>
      </c>
      <c r="AP568" s="39">
        <v>0.49</v>
      </c>
      <c r="AQ568" s="39">
        <v>0.13</v>
      </c>
      <c r="AR568" s="59">
        <v>0.02</v>
      </c>
      <c r="AS568" s="39" t="s">
        <v>431</v>
      </c>
      <c r="AT568" s="59" t="s">
        <v>431</v>
      </c>
      <c r="AU568" s="57">
        <v>1</v>
      </c>
      <c r="AV568" s="18">
        <v>0</v>
      </c>
      <c r="AW568">
        <v>0.88</v>
      </c>
      <c r="AX568" s="54">
        <f t="shared" si="388"/>
        <v>0.12</v>
      </c>
      <c r="AY568" s="53">
        <f t="shared" si="386"/>
        <v>0.54400000000000004</v>
      </c>
      <c r="AZ568" s="54">
        <f t="shared" si="387"/>
        <v>0.45600000000000002</v>
      </c>
      <c r="BB568" s="18"/>
      <c r="BC568">
        <v>0</v>
      </c>
      <c r="BD568" s="18">
        <v>1</v>
      </c>
      <c r="BE568" s="18" t="s">
        <v>224</v>
      </c>
      <c r="BL568" s="18"/>
      <c r="BO568" s="18"/>
      <c r="BR568" s="113">
        <f>Z568+Y568+7</f>
        <v>31.487559999999998</v>
      </c>
      <c r="BS568">
        <v>1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 s="18">
        <v>0</v>
      </c>
      <c r="CA568">
        <v>0</v>
      </c>
      <c r="CB568">
        <v>0</v>
      </c>
      <c r="CC568">
        <v>0</v>
      </c>
      <c r="CD568" s="18">
        <v>1</v>
      </c>
      <c r="CE568">
        <v>0</v>
      </c>
      <c r="CF568">
        <v>0</v>
      </c>
      <c r="CG568">
        <v>0</v>
      </c>
      <c r="CH568">
        <v>0</v>
      </c>
      <c r="CI568" s="18">
        <v>0</v>
      </c>
      <c r="CJ568">
        <v>0</v>
      </c>
      <c r="CK568">
        <v>0</v>
      </c>
      <c r="CL568">
        <v>0</v>
      </c>
      <c r="CM568">
        <v>1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 s="18">
        <v>0</v>
      </c>
      <c r="CZ568" s="43" t="s">
        <v>397</v>
      </c>
    </row>
    <row r="569" spans="1:104" x14ac:dyDescent="0.25">
      <c r="A569">
        <v>568</v>
      </c>
      <c r="B569">
        <v>36</v>
      </c>
      <c r="C569" s="25" t="s">
        <v>667</v>
      </c>
      <c r="D569" s="12">
        <v>7.5</v>
      </c>
      <c r="E569" s="14">
        <f t="shared" si="383"/>
        <v>0.96030729833546735</v>
      </c>
      <c r="F569" s="7">
        <v>7.81</v>
      </c>
      <c r="G569" s="7">
        <f t="shared" si="378"/>
        <v>6.5396927016645323</v>
      </c>
      <c r="H569" s="16">
        <f t="shared" si="379"/>
        <v>8.4603072983354668</v>
      </c>
      <c r="I569" s="11">
        <f>IFERROR(F569/SQRT(F569^2+W569), "X")</f>
        <v>0.1975477495959001</v>
      </c>
      <c r="J569" s="39">
        <f>IFERROR(SQRT((1-I569^2)/W569), "X")</f>
        <v>2.5294206094225363E-2</v>
      </c>
      <c r="K569" s="39">
        <f t="shared" si="380"/>
        <v>39.534745477870473</v>
      </c>
      <c r="L569" s="39">
        <f t="shared" si="381"/>
        <v>0.17225354350167474</v>
      </c>
      <c r="M569" s="39">
        <f t="shared" si="382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374"/>
        <v>1502</v>
      </c>
      <c r="Y569" s="7">
        <f t="shared" si="384"/>
        <v>7.66012</v>
      </c>
      <c r="Z569" s="7">
        <f t="shared" si="385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1">
        <v>0</v>
      </c>
      <c r="AJ569" s="9">
        <v>0</v>
      </c>
      <c r="AK569" s="9">
        <v>0</v>
      </c>
      <c r="AL569" s="31">
        <v>1</v>
      </c>
      <c r="AM569" s="21">
        <v>1986</v>
      </c>
      <c r="AN569" s="23"/>
      <c r="AO569" s="39">
        <v>0.36</v>
      </c>
      <c r="AP569" s="39">
        <v>0.49</v>
      </c>
      <c r="AQ569" s="39">
        <v>0.13</v>
      </c>
      <c r="AR569" s="59">
        <v>0.02</v>
      </c>
      <c r="AS569" s="39" t="s">
        <v>431</v>
      </c>
      <c r="AT569" s="59" t="s">
        <v>431</v>
      </c>
      <c r="AU569" s="57">
        <v>1</v>
      </c>
      <c r="AV569" s="18">
        <v>0</v>
      </c>
      <c r="AW569">
        <v>0.88</v>
      </c>
      <c r="AX569" s="54">
        <f t="shared" si="388"/>
        <v>0.12</v>
      </c>
      <c r="AY569" s="53">
        <f t="shared" si="386"/>
        <v>0.54400000000000004</v>
      </c>
      <c r="AZ569" s="54">
        <f t="shared" si="387"/>
        <v>0.45600000000000002</v>
      </c>
      <c r="BB569" s="18"/>
      <c r="BC569">
        <v>0</v>
      </c>
      <c r="BD569" s="18">
        <v>1</v>
      </c>
      <c r="BE569" s="18" t="s">
        <v>224</v>
      </c>
      <c r="BL569" s="18"/>
      <c r="BO569" s="18"/>
      <c r="BR569" s="113">
        <f>Z569+Y569+7</f>
        <v>31.487559999999998</v>
      </c>
      <c r="BS569">
        <v>1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 s="18">
        <v>0</v>
      </c>
      <c r="CA569">
        <v>0</v>
      </c>
      <c r="CB569">
        <v>0</v>
      </c>
      <c r="CC569">
        <v>0</v>
      </c>
      <c r="CD569" s="18">
        <v>1</v>
      </c>
      <c r="CE569">
        <v>0</v>
      </c>
      <c r="CF569">
        <v>0</v>
      </c>
      <c r="CG569">
        <v>0</v>
      </c>
      <c r="CH569">
        <v>0</v>
      </c>
      <c r="CI569" s="18">
        <v>0</v>
      </c>
      <c r="CJ569">
        <v>0</v>
      </c>
      <c r="CK569">
        <v>0</v>
      </c>
      <c r="CL569">
        <v>0</v>
      </c>
      <c r="CM569">
        <v>1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 s="18">
        <v>0</v>
      </c>
      <c r="CZ569" s="43" t="s">
        <v>397</v>
      </c>
    </row>
    <row r="570" spans="1:104" x14ac:dyDescent="0.25">
      <c r="A570">
        <v>569</v>
      </c>
      <c r="B570">
        <v>36</v>
      </c>
      <c r="C570" s="25" t="s">
        <v>667</v>
      </c>
      <c r="D570" s="12">
        <v>7.3</v>
      </c>
      <c r="E570" s="14">
        <f t="shared" si="383"/>
        <v>0.96052631578947367</v>
      </c>
      <c r="F570" s="7">
        <v>7.6</v>
      </c>
      <c r="G570" s="7">
        <f t="shared" si="378"/>
        <v>6.3394736842105264</v>
      </c>
      <c r="H570" s="16">
        <f t="shared" si="379"/>
        <v>8.2605263157894733</v>
      </c>
      <c r="I570" s="11">
        <f>IFERROR(F570/SQRT(F570^2+W570), "X")</f>
        <v>0.19243528302935478</v>
      </c>
      <c r="J570" s="39">
        <f>IFERROR(SQRT((1-I570^2)/W570), "X")</f>
        <v>2.5320431977546683E-2</v>
      </c>
      <c r="K570" s="39">
        <f t="shared" si="380"/>
        <v>39.493796981298217</v>
      </c>
      <c r="L570" s="39">
        <f t="shared" si="381"/>
        <v>0.16711485105180809</v>
      </c>
      <c r="M570" s="39">
        <f t="shared" si="382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374"/>
        <v>1502</v>
      </c>
      <c r="Y570" s="7">
        <f t="shared" si="384"/>
        <v>7.66012</v>
      </c>
      <c r="Z570" s="7">
        <f t="shared" si="385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1">
        <v>0</v>
      </c>
      <c r="AJ570" s="9">
        <v>0</v>
      </c>
      <c r="AK570" s="9">
        <v>0</v>
      </c>
      <c r="AL570" s="31">
        <v>1</v>
      </c>
      <c r="AM570" s="21">
        <v>1986</v>
      </c>
      <c r="AN570" s="23"/>
      <c r="AO570" s="39">
        <v>0.36</v>
      </c>
      <c r="AP570" s="39">
        <v>0.49</v>
      </c>
      <c r="AQ570" s="39">
        <v>0.13</v>
      </c>
      <c r="AR570" s="59">
        <v>0.02</v>
      </c>
      <c r="AS570" s="39" t="s">
        <v>431</v>
      </c>
      <c r="AT570" s="59" t="s">
        <v>431</v>
      </c>
      <c r="AU570" s="57">
        <v>1</v>
      </c>
      <c r="AV570" s="18">
        <v>0</v>
      </c>
      <c r="AW570">
        <v>0.88</v>
      </c>
      <c r="AX570" s="54">
        <f t="shared" si="388"/>
        <v>0.12</v>
      </c>
      <c r="AY570" s="53">
        <f t="shared" si="386"/>
        <v>0.54400000000000004</v>
      </c>
      <c r="AZ570" s="54">
        <f t="shared" si="387"/>
        <v>0.45600000000000002</v>
      </c>
      <c r="BB570" s="18"/>
      <c r="BC570">
        <v>0</v>
      </c>
      <c r="BD570" s="18">
        <v>1</v>
      </c>
      <c r="BE570" s="18" t="s">
        <v>224</v>
      </c>
      <c r="BL570" s="18"/>
      <c r="BO570" s="18"/>
      <c r="BR570" s="113">
        <f>Z570+Y570+7</f>
        <v>31.487559999999998</v>
      </c>
      <c r="BS570">
        <v>1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 s="18">
        <v>0</v>
      </c>
      <c r="CA570">
        <v>0</v>
      </c>
      <c r="CB570">
        <v>0</v>
      </c>
      <c r="CC570">
        <v>0</v>
      </c>
      <c r="CD570" s="18">
        <v>1</v>
      </c>
      <c r="CE570">
        <v>0</v>
      </c>
      <c r="CF570">
        <v>0</v>
      </c>
      <c r="CG570">
        <v>0</v>
      </c>
      <c r="CH570">
        <v>0</v>
      </c>
      <c r="CI570" s="18">
        <v>0</v>
      </c>
      <c r="CJ570">
        <v>0</v>
      </c>
      <c r="CK570">
        <v>0</v>
      </c>
      <c r="CL570">
        <v>0</v>
      </c>
      <c r="CM570">
        <v>1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 s="18">
        <v>1</v>
      </c>
      <c r="CZ570" s="43" t="s">
        <v>397</v>
      </c>
    </row>
    <row r="571" spans="1:104" x14ac:dyDescent="0.25">
      <c r="A571">
        <v>570</v>
      </c>
      <c r="B571">
        <v>36</v>
      </c>
      <c r="C571" s="25" t="s">
        <v>667</v>
      </c>
      <c r="D571" s="12">
        <v>7.1</v>
      </c>
      <c r="E571" s="14">
        <f t="shared" si="383"/>
        <v>0.94164456233421745</v>
      </c>
      <c r="F571" s="7">
        <v>7.54</v>
      </c>
      <c r="G571" s="7">
        <f t="shared" si="378"/>
        <v>6.1583554376657821</v>
      </c>
      <c r="H571" s="16">
        <f t="shared" si="379"/>
        <v>8.0416445623342163</v>
      </c>
      <c r="I571" s="11">
        <f>IFERROR(F571/SQRT(F571^2+W571), "X")</f>
        <v>0.19097167590337699</v>
      </c>
      <c r="J571" s="39">
        <f>IFERROR(SQRT((1-I571^2)/W571), "X")</f>
        <v>2.5327808475248934E-2</v>
      </c>
      <c r="K571" s="39">
        <f t="shared" si="380"/>
        <v>39.482294766135368</v>
      </c>
      <c r="L571" s="39">
        <f t="shared" si="381"/>
        <v>0.16564386742812806</v>
      </c>
      <c r="M571" s="39">
        <f t="shared" si="382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374"/>
        <v>1502</v>
      </c>
      <c r="Y571" s="7">
        <f t="shared" si="384"/>
        <v>7.66012</v>
      </c>
      <c r="Z571" s="7">
        <f t="shared" si="385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1">
        <v>0</v>
      </c>
      <c r="AJ571" s="9">
        <v>0</v>
      </c>
      <c r="AK571" s="9">
        <v>0</v>
      </c>
      <c r="AL571" s="31">
        <v>1</v>
      </c>
      <c r="AM571" s="21">
        <v>1986</v>
      </c>
      <c r="AN571" s="23"/>
      <c r="AO571" s="39">
        <v>0.36</v>
      </c>
      <c r="AP571" s="39">
        <v>0.49</v>
      </c>
      <c r="AQ571" s="39">
        <v>0.13</v>
      </c>
      <c r="AR571" s="59">
        <v>0.02</v>
      </c>
      <c r="AS571" s="39" t="s">
        <v>431</v>
      </c>
      <c r="AT571" s="59" t="s">
        <v>431</v>
      </c>
      <c r="AU571" s="57">
        <v>1</v>
      </c>
      <c r="AV571" s="18">
        <v>0</v>
      </c>
      <c r="AW571">
        <v>0.88</v>
      </c>
      <c r="AX571" s="54">
        <f t="shared" si="388"/>
        <v>0.12</v>
      </c>
      <c r="AY571" s="53">
        <f t="shared" si="386"/>
        <v>0.54400000000000004</v>
      </c>
      <c r="AZ571" s="54">
        <f t="shared" si="387"/>
        <v>0.45600000000000002</v>
      </c>
      <c r="BB571" s="18"/>
      <c r="BC571">
        <v>0</v>
      </c>
      <c r="BD571" s="18">
        <v>1</v>
      </c>
      <c r="BE571" s="18" t="s">
        <v>224</v>
      </c>
      <c r="BL571" s="18"/>
      <c r="BO571" s="18"/>
      <c r="BR571" s="113">
        <f>Z571+Y571+7</f>
        <v>31.487559999999998</v>
      </c>
      <c r="BS571">
        <v>1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0</v>
      </c>
      <c r="BZ571" s="18">
        <v>0</v>
      </c>
      <c r="CA571">
        <v>0</v>
      </c>
      <c r="CB571">
        <v>0</v>
      </c>
      <c r="CC571">
        <v>0</v>
      </c>
      <c r="CD571" s="18">
        <v>1</v>
      </c>
      <c r="CE571">
        <v>0</v>
      </c>
      <c r="CF571">
        <v>0</v>
      </c>
      <c r="CG571">
        <v>0</v>
      </c>
      <c r="CH571">
        <v>0</v>
      </c>
      <c r="CI571" s="18">
        <v>0</v>
      </c>
      <c r="CJ571">
        <v>0</v>
      </c>
      <c r="CK571">
        <v>0</v>
      </c>
      <c r="CL571">
        <v>0</v>
      </c>
      <c r="CM571">
        <v>1</v>
      </c>
      <c r="CN571">
        <v>0</v>
      </c>
      <c r="CO571">
        <v>0</v>
      </c>
      <c r="CP571">
        <v>0</v>
      </c>
      <c r="CQ571">
        <v>0</v>
      </c>
      <c r="CR571">
        <v>0</v>
      </c>
      <c r="CS571">
        <v>0</v>
      </c>
      <c r="CT571" s="18">
        <v>1</v>
      </c>
      <c r="CZ571" s="43" t="s">
        <v>397</v>
      </c>
    </row>
    <row r="572" spans="1:104" x14ac:dyDescent="0.25">
      <c r="A572">
        <v>571</v>
      </c>
      <c r="B572">
        <v>36</v>
      </c>
      <c r="C572" s="25" t="s">
        <v>667</v>
      </c>
      <c r="D572" s="12">
        <v>6</v>
      </c>
      <c r="E572" s="14">
        <f t="shared" si="383"/>
        <v>0.90361445783132532</v>
      </c>
      <c r="F572" s="7">
        <v>6.64</v>
      </c>
      <c r="G572" s="7">
        <f t="shared" si="378"/>
        <v>5.096385542168675</v>
      </c>
      <c r="H572" s="16">
        <f t="shared" si="379"/>
        <v>6.903614457831325</v>
      </c>
      <c r="I572" s="11">
        <f>IFERROR(F572/SQRT(F572^2+W572), "X")</f>
        <v>0.16886931820305151</v>
      </c>
      <c r="J572" s="39">
        <f>IFERROR(SQRT((1-I572^2)/W572), "X")</f>
        <v>2.5432126235399324E-2</v>
      </c>
      <c r="K572" s="39">
        <f t="shared" si="380"/>
        <v>39.320345878438047</v>
      </c>
      <c r="L572" s="39">
        <f t="shared" si="381"/>
        <v>0.1434371919676522</v>
      </c>
      <c r="M572" s="39">
        <f t="shared" si="382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374"/>
        <v>1502</v>
      </c>
      <c r="Y572" s="7">
        <f t="shared" si="384"/>
        <v>7.66012</v>
      </c>
      <c r="Z572" s="7">
        <f t="shared" si="385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1">
        <v>0</v>
      </c>
      <c r="AJ572" s="9">
        <v>0</v>
      </c>
      <c r="AK572" s="9">
        <v>0</v>
      </c>
      <c r="AL572" s="31">
        <v>1</v>
      </c>
      <c r="AM572" s="21">
        <v>1986</v>
      </c>
      <c r="AN572" s="23"/>
      <c r="AO572" s="39">
        <v>0.36</v>
      </c>
      <c r="AP572" s="39">
        <v>0.49</v>
      </c>
      <c r="AQ572" s="39">
        <v>0.13</v>
      </c>
      <c r="AR572" s="59">
        <v>0.02</v>
      </c>
      <c r="AS572" s="39" t="s">
        <v>431</v>
      </c>
      <c r="AT572" s="59" t="s">
        <v>431</v>
      </c>
      <c r="AU572" s="57">
        <v>1</v>
      </c>
      <c r="AV572" s="18">
        <v>0</v>
      </c>
      <c r="AW572">
        <v>0.88</v>
      </c>
      <c r="AX572" s="54">
        <f t="shared" si="388"/>
        <v>0.12</v>
      </c>
      <c r="AY572" s="53">
        <f t="shared" si="386"/>
        <v>0.54400000000000004</v>
      </c>
      <c r="AZ572" s="54">
        <f t="shared" si="387"/>
        <v>0.45600000000000002</v>
      </c>
      <c r="BB572" s="18"/>
      <c r="BC572">
        <v>0</v>
      </c>
      <c r="BD572" s="18">
        <v>1</v>
      </c>
      <c r="BE572" s="18" t="s">
        <v>224</v>
      </c>
      <c r="BL572" s="18"/>
      <c r="BO572" s="18"/>
      <c r="BR572" s="113">
        <f>Z572+Y572+7</f>
        <v>31.487559999999998</v>
      </c>
      <c r="BS572">
        <v>1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 s="18">
        <v>0</v>
      </c>
      <c r="CA572">
        <v>0</v>
      </c>
      <c r="CB572">
        <v>0</v>
      </c>
      <c r="CC572">
        <v>0</v>
      </c>
      <c r="CD572" s="18">
        <v>1</v>
      </c>
      <c r="CE572">
        <v>0</v>
      </c>
      <c r="CF572">
        <v>0</v>
      </c>
      <c r="CG572">
        <v>0</v>
      </c>
      <c r="CH572">
        <v>0</v>
      </c>
      <c r="CI572" s="18">
        <v>0</v>
      </c>
      <c r="CJ572">
        <v>0</v>
      </c>
      <c r="CK572">
        <v>0</v>
      </c>
      <c r="CL572">
        <v>0</v>
      </c>
      <c r="CM572">
        <v>1</v>
      </c>
      <c r="CN572">
        <v>0</v>
      </c>
      <c r="CO572">
        <v>0</v>
      </c>
      <c r="CP572">
        <v>0</v>
      </c>
      <c r="CQ572">
        <v>0</v>
      </c>
      <c r="CR572">
        <v>1</v>
      </c>
      <c r="CS572">
        <v>0</v>
      </c>
      <c r="CT572" s="18">
        <v>0</v>
      </c>
      <c r="CZ572" s="43" t="s">
        <v>397</v>
      </c>
    </row>
    <row r="573" spans="1:104" x14ac:dyDescent="0.25">
      <c r="A573">
        <v>572</v>
      </c>
      <c r="B573">
        <v>36</v>
      </c>
      <c r="C573" s="25" t="s">
        <v>667</v>
      </c>
      <c r="D573" s="12">
        <v>8.4</v>
      </c>
      <c r="E573" s="14">
        <f t="shared" si="383"/>
        <v>0.98707403055229148</v>
      </c>
      <c r="F573" s="7">
        <v>8.51</v>
      </c>
      <c r="G573" s="7">
        <f t="shared" si="378"/>
        <v>7.4129259694477092</v>
      </c>
      <c r="H573" s="16">
        <f t="shared" si="379"/>
        <v>9.3870740305522915</v>
      </c>
      <c r="I573" s="11">
        <f>IFERROR(F573/SQRT(F573^2+W573), "X")</f>
        <v>0.21440325235359536</v>
      </c>
      <c r="J573" s="39">
        <f>IFERROR(SQRT((1-I573^2)/W573), "X")</f>
        <v>2.5194271721926603E-2</v>
      </c>
      <c r="K573" s="39">
        <f t="shared" si="380"/>
        <v>39.691562075584777</v>
      </c>
      <c r="L573" s="39">
        <f t="shared" si="381"/>
        <v>0.18920898063166877</v>
      </c>
      <c r="M573" s="39">
        <f t="shared" si="382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374"/>
        <v>1503</v>
      </c>
      <c r="Y573" s="7">
        <f t="shared" si="384"/>
        <v>7.66012</v>
      </c>
      <c r="Z573" s="7">
        <f t="shared" si="385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1">
        <v>0</v>
      </c>
      <c r="AJ573" s="9">
        <v>0</v>
      </c>
      <c r="AK573" s="9">
        <v>0</v>
      </c>
      <c r="AL573" s="31">
        <v>1</v>
      </c>
      <c r="AM573" s="21">
        <v>1986</v>
      </c>
      <c r="AN573" s="23"/>
      <c r="AO573" s="39">
        <v>0.36</v>
      </c>
      <c r="AP573" s="39">
        <v>0.49</v>
      </c>
      <c r="AQ573" s="39">
        <v>0.13</v>
      </c>
      <c r="AR573" s="59">
        <v>0.02</v>
      </c>
      <c r="AS573" s="39" t="s">
        <v>431</v>
      </c>
      <c r="AT573" s="59" t="s">
        <v>431</v>
      </c>
      <c r="AU573" s="57">
        <v>1</v>
      </c>
      <c r="AV573" s="18">
        <v>0</v>
      </c>
      <c r="AW573">
        <v>0.88</v>
      </c>
      <c r="AX573" s="54">
        <f t="shared" si="388"/>
        <v>0.12</v>
      </c>
      <c r="AY573" s="53">
        <f t="shared" si="386"/>
        <v>0.54400000000000004</v>
      </c>
      <c r="AZ573" s="54">
        <f t="shared" si="387"/>
        <v>0.45600000000000002</v>
      </c>
      <c r="BB573" s="18"/>
      <c r="BC573">
        <v>0</v>
      </c>
      <c r="BD573" s="18">
        <v>1</v>
      </c>
      <c r="BE573" s="18" t="s">
        <v>224</v>
      </c>
      <c r="BL573" s="18"/>
      <c r="BO573" s="18"/>
      <c r="BR573" s="113">
        <f>Z573+Y573+7</f>
        <v>31.487559999999998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1</v>
      </c>
      <c r="BZ573" s="18">
        <v>0</v>
      </c>
      <c r="CA573">
        <v>0</v>
      </c>
      <c r="CB573">
        <v>0</v>
      </c>
      <c r="CC573">
        <v>0</v>
      </c>
      <c r="CD573" s="18">
        <v>1</v>
      </c>
      <c r="CE573">
        <v>0</v>
      </c>
      <c r="CF573">
        <v>0</v>
      </c>
      <c r="CG573">
        <v>0</v>
      </c>
      <c r="CH573">
        <v>0</v>
      </c>
      <c r="CI573" s="18">
        <v>0</v>
      </c>
      <c r="CJ573">
        <v>0</v>
      </c>
      <c r="CK573">
        <v>0</v>
      </c>
      <c r="CL573">
        <v>0</v>
      </c>
      <c r="CM573">
        <v>1</v>
      </c>
      <c r="CN573">
        <v>0</v>
      </c>
      <c r="CO573">
        <v>0</v>
      </c>
      <c r="CP573">
        <v>1</v>
      </c>
      <c r="CQ573">
        <v>0</v>
      </c>
      <c r="CR573">
        <v>0</v>
      </c>
      <c r="CS573">
        <v>0</v>
      </c>
      <c r="CT573" s="18">
        <v>0</v>
      </c>
      <c r="CZ573" s="43" t="s">
        <v>397</v>
      </c>
    </row>
    <row r="574" spans="1:104" x14ac:dyDescent="0.25">
      <c r="A574">
        <v>573</v>
      </c>
      <c r="B574">
        <v>36</v>
      </c>
      <c r="C574" s="25" t="s">
        <v>667</v>
      </c>
      <c r="D574" s="12">
        <v>7.4</v>
      </c>
      <c r="E574" s="14">
        <f t="shared" si="383"/>
        <v>1.0407876230661042</v>
      </c>
      <c r="F574" s="7">
        <v>7.11</v>
      </c>
      <c r="G574" s="7">
        <f t="shared" si="378"/>
        <v>6.359212376933896</v>
      </c>
      <c r="H574" s="16">
        <f t="shared" si="379"/>
        <v>8.4407876230661039</v>
      </c>
      <c r="I574" s="11">
        <f>IFERROR(F574/SQRT(F574^2+W574), "X")</f>
        <v>0.19994071330712809</v>
      </c>
      <c r="J574" s="39">
        <f>IFERROR(SQRT((1-I574^2)/W574), "X")</f>
        <v>2.8121056723928003E-2</v>
      </c>
      <c r="K574" s="39">
        <f t="shared" si="380"/>
        <v>35.560541334462272</v>
      </c>
      <c r="L574" s="39">
        <f t="shared" si="381"/>
        <v>0.17181965658320009</v>
      </c>
      <c r="M574" s="39">
        <f t="shared" si="382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374"/>
        <v>1214</v>
      </c>
      <c r="Y574" s="7">
        <f t="shared" si="384"/>
        <v>7.4770000000000003</v>
      </c>
      <c r="Z574" s="7">
        <f t="shared" si="385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1">
        <v>0</v>
      </c>
      <c r="AJ574" s="9">
        <v>0</v>
      </c>
      <c r="AK574" s="9">
        <v>0</v>
      </c>
      <c r="AL574" s="31">
        <v>1</v>
      </c>
      <c r="AM574" s="21">
        <v>1986</v>
      </c>
      <c r="AN574" s="23"/>
      <c r="AO574" s="39">
        <v>0.36</v>
      </c>
      <c r="AP574" s="39">
        <v>0.49</v>
      </c>
      <c r="AQ574" s="39">
        <v>0.13</v>
      </c>
      <c r="AR574" s="59">
        <v>0.02</v>
      </c>
      <c r="AS574" s="39" t="s">
        <v>431</v>
      </c>
      <c r="AT574" s="59" t="s">
        <v>431</v>
      </c>
      <c r="AU574" s="57">
        <v>1</v>
      </c>
      <c r="AV574" s="18">
        <v>0</v>
      </c>
      <c r="AW574">
        <v>1</v>
      </c>
      <c r="AX574" s="54">
        <v>0</v>
      </c>
      <c r="AY574" s="53">
        <f t="shared" si="386"/>
        <v>0.55000000000000004</v>
      </c>
      <c r="AZ574" s="54">
        <f t="shared" si="387"/>
        <v>0.45</v>
      </c>
      <c r="BB574" s="18"/>
      <c r="BC574">
        <v>0</v>
      </c>
      <c r="BD574" s="18">
        <v>1</v>
      </c>
      <c r="BE574" s="18" t="s">
        <v>224</v>
      </c>
      <c r="BL574" s="18"/>
      <c r="BO574" s="18"/>
      <c r="BR574" s="113">
        <f>Z574+Y574+7</f>
        <v>32.037999999999997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1</v>
      </c>
      <c r="BZ574" s="18">
        <v>0</v>
      </c>
      <c r="CA574">
        <v>0</v>
      </c>
      <c r="CB574">
        <v>0</v>
      </c>
      <c r="CC574">
        <v>0</v>
      </c>
      <c r="CD574" s="18">
        <v>1</v>
      </c>
      <c r="CE574">
        <v>0</v>
      </c>
      <c r="CF574">
        <v>0</v>
      </c>
      <c r="CG574">
        <v>0</v>
      </c>
      <c r="CH574">
        <v>0</v>
      </c>
      <c r="CI574" s="18">
        <v>0</v>
      </c>
      <c r="CJ574">
        <v>0</v>
      </c>
      <c r="CK574">
        <v>0</v>
      </c>
      <c r="CL574">
        <v>0</v>
      </c>
      <c r="CM574">
        <v>1</v>
      </c>
      <c r="CN574">
        <v>0</v>
      </c>
      <c r="CO574">
        <v>0</v>
      </c>
      <c r="CP574">
        <v>0</v>
      </c>
      <c r="CQ574">
        <v>0</v>
      </c>
      <c r="CR574">
        <v>0</v>
      </c>
      <c r="CS574">
        <v>0</v>
      </c>
      <c r="CT574" s="18">
        <v>0</v>
      </c>
      <c r="CZ574" s="43" t="s">
        <v>397</v>
      </c>
    </row>
    <row r="575" spans="1:104" x14ac:dyDescent="0.25">
      <c r="A575">
        <v>574</v>
      </c>
      <c r="B575">
        <v>36</v>
      </c>
      <c r="C575" s="25" t="s">
        <v>667</v>
      </c>
      <c r="D575" s="12">
        <v>7.6</v>
      </c>
      <c r="E575" s="14">
        <f t="shared" si="383"/>
        <v>3.1275720164609049</v>
      </c>
      <c r="F575" s="7">
        <v>2.4300000000000002</v>
      </c>
      <c r="G575" s="7">
        <f t="shared" si="378"/>
        <v>4.4724279835390952</v>
      </c>
      <c r="H575" s="16">
        <f t="shared" si="379"/>
        <v>10.727572016460904</v>
      </c>
      <c r="I575" s="11">
        <f>IFERROR(F575/SQRT(F575^2+W575), "X")</f>
        <v>6.11932504058443E-2</v>
      </c>
      <c r="J575" s="39">
        <f>IFERROR(SQRT((1-I575^2)/W575), "X")</f>
        <v>2.5182407574421521E-2</v>
      </c>
      <c r="K575" s="39">
        <f t="shared" si="380"/>
        <v>39.710261897902413</v>
      </c>
      <c r="L575" s="39">
        <f t="shared" si="381"/>
        <v>3.6010842831422779E-2</v>
      </c>
      <c r="M575" s="39">
        <f t="shared" si="382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374"/>
        <v>1571</v>
      </c>
      <c r="Y575" s="7">
        <f t="shared" si="384"/>
        <v>9.0030000000000001</v>
      </c>
      <c r="Z575" s="7">
        <f t="shared" si="385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1">
        <v>0</v>
      </c>
      <c r="AJ575" s="9">
        <v>0</v>
      </c>
      <c r="AK575" s="9">
        <v>0</v>
      </c>
      <c r="AL575" s="31">
        <v>1</v>
      </c>
      <c r="AM575" s="21">
        <v>1986</v>
      </c>
      <c r="AN575" s="23"/>
      <c r="AO575" s="39">
        <v>0.36</v>
      </c>
      <c r="AP575" s="39">
        <v>0.49</v>
      </c>
      <c r="AQ575" s="39">
        <v>0.13</v>
      </c>
      <c r="AR575" s="59">
        <v>0.02</v>
      </c>
      <c r="AS575" s="39" t="s">
        <v>431</v>
      </c>
      <c r="AT575" s="59" t="s">
        <v>431</v>
      </c>
      <c r="AU575" s="57">
        <v>1</v>
      </c>
      <c r="AV575" s="18">
        <v>0</v>
      </c>
      <c r="AW575">
        <v>0</v>
      </c>
      <c r="AX575" s="54">
        <v>1</v>
      </c>
      <c r="AY575" s="53">
        <f t="shared" si="386"/>
        <v>0.5</v>
      </c>
      <c r="AZ575" s="54">
        <f t="shared" si="387"/>
        <v>0.5</v>
      </c>
      <c r="BB575" s="18"/>
      <c r="BC575">
        <v>0</v>
      </c>
      <c r="BD575" s="18">
        <v>1</v>
      </c>
      <c r="BE575" s="18" t="s">
        <v>224</v>
      </c>
      <c r="BL575" s="18"/>
      <c r="BO575" s="18"/>
      <c r="BR575" s="113">
        <f>Z575+Y575+7</f>
        <v>27.451000000000001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1</v>
      </c>
      <c r="BZ575" s="18">
        <v>0</v>
      </c>
      <c r="CA575">
        <v>0</v>
      </c>
      <c r="CB575">
        <v>0</v>
      </c>
      <c r="CC575">
        <v>0</v>
      </c>
      <c r="CD575" s="18">
        <v>1</v>
      </c>
      <c r="CE575">
        <v>0</v>
      </c>
      <c r="CF575">
        <v>0</v>
      </c>
      <c r="CG575">
        <v>0</v>
      </c>
      <c r="CH575">
        <v>0</v>
      </c>
      <c r="CI575" s="18">
        <v>0</v>
      </c>
      <c r="CJ575">
        <v>0</v>
      </c>
      <c r="CK575">
        <v>0</v>
      </c>
      <c r="CL575">
        <v>0</v>
      </c>
      <c r="CM575">
        <v>1</v>
      </c>
      <c r="CN575">
        <v>0</v>
      </c>
      <c r="CO575">
        <v>0</v>
      </c>
      <c r="CP575">
        <v>0</v>
      </c>
      <c r="CQ575">
        <v>0</v>
      </c>
      <c r="CR575">
        <v>0</v>
      </c>
      <c r="CS575">
        <v>0</v>
      </c>
      <c r="CT575" s="18">
        <v>0</v>
      </c>
      <c r="CZ575" s="43" t="s">
        <v>397</v>
      </c>
    </row>
    <row r="576" spans="1:104" x14ac:dyDescent="0.25">
      <c r="A576">
        <v>575</v>
      </c>
      <c r="B576">
        <v>36</v>
      </c>
      <c r="C576" s="25" t="s">
        <v>667</v>
      </c>
      <c r="D576" s="12">
        <v>6.7</v>
      </c>
      <c r="E576" s="14">
        <f t="shared" si="383"/>
        <v>0.93314763231197773</v>
      </c>
      <c r="F576" s="7">
        <v>7.18</v>
      </c>
      <c r="G576" s="7">
        <f t="shared" si="378"/>
        <v>5.7668523676880223</v>
      </c>
      <c r="H576" s="16">
        <f t="shared" si="379"/>
        <v>7.633147632311978</v>
      </c>
      <c r="I576" s="11">
        <f>IFERROR(F576/SQRT(F576^2+W576), "X")</f>
        <v>0.18239852026663411</v>
      </c>
      <c r="J576" s="39">
        <f>IFERROR(SQRT((1-I576^2)/W576), "X")</f>
        <v>2.5403693630450433E-2</v>
      </c>
      <c r="K576" s="39">
        <f t="shared" si="380"/>
        <v>39.364354433929179</v>
      </c>
      <c r="L576" s="39">
        <f t="shared" si="381"/>
        <v>0.15699482663618369</v>
      </c>
      <c r="M576" s="39">
        <f t="shared" si="382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389">U576-V576-1</f>
        <v>1498</v>
      </c>
      <c r="Y576" s="7">
        <f t="shared" si="384"/>
        <v>7.66012</v>
      </c>
      <c r="Z576" s="7">
        <f t="shared" si="385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1">
        <v>0</v>
      </c>
      <c r="AJ576" s="9">
        <v>0</v>
      </c>
      <c r="AK576" s="9">
        <v>0</v>
      </c>
      <c r="AL576" s="31">
        <v>1</v>
      </c>
      <c r="AM576" s="21">
        <v>1986</v>
      </c>
      <c r="AN576" s="23"/>
      <c r="AO576" s="39">
        <v>0.36</v>
      </c>
      <c r="AP576" s="39">
        <v>0.49</v>
      </c>
      <c r="AQ576" s="39">
        <v>0.13</v>
      </c>
      <c r="AR576" s="59">
        <v>0.02</v>
      </c>
      <c r="AS576" s="39" t="s">
        <v>431</v>
      </c>
      <c r="AT576" s="59" t="s">
        <v>431</v>
      </c>
      <c r="AU576" s="57">
        <v>1</v>
      </c>
      <c r="AV576" s="18">
        <v>0</v>
      </c>
      <c r="AW576">
        <v>0.88</v>
      </c>
      <c r="AX576" s="54">
        <f>1-AW576</f>
        <v>0.12</v>
      </c>
      <c r="AY576" s="53">
        <f t="shared" si="386"/>
        <v>0.54400000000000004</v>
      </c>
      <c r="AZ576" s="54">
        <f t="shared" si="387"/>
        <v>0.45600000000000002</v>
      </c>
      <c r="BB576" s="18"/>
      <c r="BC576">
        <v>0</v>
      </c>
      <c r="BD576" s="18">
        <v>1</v>
      </c>
      <c r="BE576" s="18" t="s">
        <v>224</v>
      </c>
      <c r="BL576" s="18"/>
      <c r="BO576" s="18"/>
      <c r="BR576" s="113">
        <f>Z576+Y576+7</f>
        <v>31.487559999999998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1</v>
      </c>
      <c r="BZ576" s="18">
        <v>0</v>
      </c>
      <c r="CA576">
        <v>0</v>
      </c>
      <c r="CB576">
        <v>0</v>
      </c>
      <c r="CC576">
        <v>0</v>
      </c>
      <c r="CD576" s="18">
        <v>1</v>
      </c>
      <c r="CE576">
        <v>0</v>
      </c>
      <c r="CF576">
        <v>0</v>
      </c>
      <c r="CG576">
        <v>0</v>
      </c>
      <c r="CH576">
        <v>0</v>
      </c>
      <c r="CI576" s="18">
        <v>0</v>
      </c>
      <c r="CJ576">
        <v>0</v>
      </c>
      <c r="CK576">
        <v>0</v>
      </c>
      <c r="CL576">
        <v>0</v>
      </c>
      <c r="CM576">
        <v>1</v>
      </c>
      <c r="CN576">
        <v>0</v>
      </c>
      <c r="CO576">
        <v>0</v>
      </c>
      <c r="CP576">
        <v>1</v>
      </c>
      <c r="CQ576">
        <v>0</v>
      </c>
      <c r="CR576">
        <v>1</v>
      </c>
      <c r="CS576">
        <v>0</v>
      </c>
      <c r="CT576" s="18">
        <v>1</v>
      </c>
      <c r="CZ576" s="43" t="s">
        <v>397</v>
      </c>
    </row>
    <row r="577" spans="1:104" x14ac:dyDescent="0.25">
      <c r="A577">
        <v>576</v>
      </c>
      <c r="B577">
        <v>36</v>
      </c>
      <c r="C577" s="25" t="s">
        <v>667</v>
      </c>
      <c r="D577" s="12">
        <v>5.9</v>
      </c>
      <c r="E577" s="14">
        <f t="shared" si="383"/>
        <v>0.94855305466237949</v>
      </c>
      <c r="F577" s="7">
        <v>6.22</v>
      </c>
      <c r="G577" s="7">
        <f t="shared" si="378"/>
        <v>4.9514469453376204</v>
      </c>
      <c r="H577" s="16">
        <f t="shared" si="379"/>
        <v>6.8485530546623803</v>
      </c>
      <c r="I577" s="11">
        <f>IFERROR(F577/SQRT(F577^2+W577), "X")</f>
        <v>0.17609106334503863</v>
      </c>
      <c r="J577" s="39">
        <f>IFERROR(SQRT((1-I577^2)/W577), "X")</f>
        <v>2.8310460344861517E-2</v>
      </c>
      <c r="K577" s="39">
        <f t="shared" si="380"/>
        <v>35.322632970943715</v>
      </c>
      <c r="L577" s="39">
        <f t="shared" si="381"/>
        <v>0.14778060300017712</v>
      </c>
      <c r="M577" s="39">
        <f t="shared" si="382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389"/>
        <v>1209</v>
      </c>
      <c r="Y577" s="7">
        <f t="shared" si="384"/>
        <v>7.4770000000000003</v>
      </c>
      <c r="Z577" s="7">
        <f t="shared" si="385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1">
        <v>0</v>
      </c>
      <c r="AJ577" s="9">
        <v>0</v>
      </c>
      <c r="AK577" s="9">
        <v>0</v>
      </c>
      <c r="AL577" s="31">
        <v>1</v>
      </c>
      <c r="AM577" s="21">
        <v>1986</v>
      </c>
      <c r="AN577" s="23"/>
      <c r="AO577" s="39">
        <v>0.36</v>
      </c>
      <c r="AP577" s="39">
        <v>0.49</v>
      </c>
      <c r="AQ577" s="39">
        <v>0.13</v>
      </c>
      <c r="AR577" s="59">
        <v>0.02</v>
      </c>
      <c r="AS577" s="39" t="s">
        <v>431</v>
      </c>
      <c r="AT577" s="59" t="s">
        <v>431</v>
      </c>
      <c r="AU577" s="57">
        <v>1</v>
      </c>
      <c r="AV577" s="18">
        <v>0</v>
      </c>
      <c r="AW577">
        <v>1</v>
      </c>
      <c r="AX577" s="54">
        <v>0</v>
      </c>
      <c r="AY577" s="53">
        <f t="shared" si="386"/>
        <v>0.55000000000000004</v>
      </c>
      <c r="AZ577" s="54">
        <f t="shared" si="387"/>
        <v>0.45</v>
      </c>
      <c r="BB577" s="18"/>
      <c r="BC577">
        <v>0</v>
      </c>
      <c r="BD577" s="18">
        <v>1</v>
      </c>
      <c r="BE577" s="18" t="s">
        <v>224</v>
      </c>
      <c r="BL577" s="18"/>
      <c r="BO577" s="18"/>
      <c r="BR577" s="113">
        <f>Z577+Y577+7</f>
        <v>32.037999999999997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</v>
      </c>
      <c r="BZ577" s="18">
        <v>0</v>
      </c>
      <c r="CA577">
        <v>0</v>
      </c>
      <c r="CB577">
        <v>0</v>
      </c>
      <c r="CC577">
        <v>0</v>
      </c>
      <c r="CD577" s="18">
        <v>1</v>
      </c>
      <c r="CE577">
        <v>0</v>
      </c>
      <c r="CF577">
        <v>0</v>
      </c>
      <c r="CG577">
        <v>0</v>
      </c>
      <c r="CH577">
        <v>0</v>
      </c>
      <c r="CI577" s="18">
        <v>0</v>
      </c>
      <c r="CJ577">
        <v>0</v>
      </c>
      <c r="CK577">
        <v>0</v>
      </c>
      <c r="CL577">
        <v>0</v>
      </c>
      <c r="CM577">
        <v>1</v>
      </c>
      <c r="CN577">
        <v>0</v>
      </c>
      <c r="CO577">
        <v>0</v>
      </c>
      <c r="CP577">
        <v>0</v>
      </c>
      <c r="CQ577">
        <v>0</v>
      </c>
      <c r="CR577">
        <v>1</v>
      </c>
      <c r="CS577">
        <v>0</v>
      </c>
      <c r="CT577" s="18">
        <v>1</v>
      </c>
      <c r="CZ577" s="43" t="s">
        <v>397</v>
      </c>
    </row>
    <row r="578" spans="1:104" x14ac:dyDescent="0.25">
      <c r="A578">
        <v>577</v>
      </c>
      <c r="B578">
        <v>36</v>
      </c>
      <c r="C578" s="25" t="s">
        <v>667</v>
      </c>
      <c r="D578" s="12">
        <v>6.6</v>
      </c>
      <c r="E578" s="14">
        <f t="shared" si="383"/>
        <v>3.1132075471698109</v>
      </c>
      <c r="F578" s="7">
        <v>2.12</v>
      </c>
      <c r="G578" s="7">
        <f t="shared" si="378"/>
        <v>3.4867924528301888</v>
      </c>
      <c r="H578" s="16">
        <f t="shared" si="379"/>
        <v>9.7132075471698105</v>
      </c>
      <c r="I578" s="11">
        <f>IFERROR(F578/SQRT(F578^2+W578), "X")</f>
        <v>0.12591098420571495</v>
      </c>
      <c r="J578" s="39">
        <f>IFERROR(SQRT((1-I578^2)/W578), "X")</f>
        <v>5.9391973681941011E-2</v>
      </c>
      <c r="K578" s="39">
        <f t="shared" si="380"/>
        <v>16.837291943777657</v>
      </c>
      <c r="L578" s="39">
        <f t="shared" si="381"/>
        <v>6.651901052377393E-2</v>
      </c>
      <c r="M578" s="39">
        <f t="shared" si="382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389"/>
        <v>279</v>
      </c>
      <c r="Y578" s="7">
        <f t="shared" si="384"/>
        <v>9.0030000000000001</v>
      </c>
      <c r="Z578" s="7">
        <f t="shared" si="385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1">
        <v>0</v>
      </c>
      <c r="AJ578" s="9">
        <v>0</v>
      </c>
      <c r="AK578" s="9">
        <v>0</v>
      </c>
      <c r="AL578" s="31">
        <v>1</v>
      </c>
      <c r="AM578" s="21">
        <v>1986</v>
      </c>
      <c r="AN578" s="23"/>
      <c r="AO578" s="39">
        <v>0.36</v>
      </c>
      <c r="AP578" s="39">
        <v>0.49</v>
      </c>
      <c r="AQ578" s="39">
        <v>0.13</v>
      </c>
      <c r="AR578" s="59">
        <v>0.02</v>
      </c>
      <c r="AS578" s="39" t="s">
        <v>431</v>
      </c>
      <c r="AT578" s="59" t="s">
        <v>431</v>
      </c>
      <c r="AU578" s="57">
        <v>1</v>
      </c>
      <c r="AV578" s="18">
        <v>0</v>
      </c>
      <c r="AW578">
        <v>0</v>
      </c>
      <c r="AX578" s="54">
        <v>1</v>
      </c>
      <c r="AY578" s="53">
        <f t="shared" si="386"/>
        <v>0.5</v>
      </c>
      <c r="AZ578" s="54">
        <f t="shared" si="387"/>
        <v>0.5</v>
      </c>
      <c r="BB578" s="18"/>
      <c r="BC578">
        <v>0</v>
      </c>
      <c r="BD578" s="18">
        <v>1</v>
      </c>
      <c r="BE578" s="18" t="s">
        <v>224</v>
      </c>
      <c r="BL578" s="18"/>
      <c r="BO578" s="18"/>
      <c r="BR578" s="113">
        <f>Z578+Y578+7</f>
        <v>27.451000000000001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1</v>
      </c>
      <c r="BZ578" s="18">
        <v>0</v>
      </c>
      <c r="CA578">
        <v>0</v>
      </c>
      <c r="CB578">
        <v>0</v>
      </c>
      <c r="CC578">
        <v>0</v>
      </c>
      <c r="CD578" s="18">
        <v>1</v>
      </c>
      <c r="CE578">
        <v>0</v>
      </c>
      <c r="CF578">
        <v>0</v>
      </c>
      <c r="CG578">
        <v>0</v>
      </c>
      <c r="CH578">
        <v>0</v>
      </c>
      <c r="CI578" s="18">
        <v>0</v>
      </c>
      <c r="CJ578">
        <v>0</v>
      </c>
      <c r="CK578">
        <v>0</v>
      </c>
      <c r="CL578">
        <v>0</v>
      </c>
      <c r="CM578">
        <v>1</v>
      </c>
      <c r="CN578">
        <v>0</v>
      </c>
      <c r="CO578">
        <v>0</v>
      </c>
      <c r="CP578">
        <v>0</v>
      </c>
      <c r="CQ578">
        <v>0</v>
      </c>
      <c r="CR578">
        <v>1</v>
      </c>
      <c r="CS578">
        <v>0</v>
      </c>
      <c r="CT578" s="18">
        <v>1</v>
      </c>
      <c r="CZ578" s="43" t="s">
        <v>397</v>
      </c>
    </row>
    <row r="579" spans="1:104" s="114" customFormat="1" x14ac:dyDescent="0.25">
      <c r="A579" s="114">
        <v>578</v>
      </c>
      <c r="B579" s="114">
        <v>37</v>
      </c>
      <c r="C579" s="115" t="s">
        <v>668</v>
      </c>
      <c r="D579" s="116">
        <v>11.1</v>
      </c>
      <c r="E579" s="117">
        <v>0.5</v>
      </c>
      <c r="F579" s="118">
        <f t="shared" ref="F579:F603" si="390">D579/E579</f>
        <v>22.2</v>
      </c>
      <c r="G579" s="118">
        <f t="shared" ref="G579:G603" si="391">D579-E579</f>
        <v>10.6</v>
      </c>
      <c r="H579" s="119">
        <f t="shared" ref="H579:H592" si="392">D579+E579</f>
        <v>11.6</v>
      </c>
      <c r="I579" s="120">
        <f>IFERROR(F579/SQRT(F579^2+W579), "X")</f>
        <v>0.39245407503305468</v>
      </c>
      <c r="J579" s="121">
        <f>IFERROR(SQRT((1-I579^2)/W579), "X")</f>
        <v>1.7678111487975434E-2</v>
      </c>
      <c r="K579" s="121">
        <f t="shared" ref="K579:K587" si="393">IFERROR(1/J579, "X")</f>
        <v>56.567128263683323</v>
      </c>
      <c r="L579" s="121">
        <f t="shared" ref="L579:L587" si="394">IFERROR(I579-J579, "X")</f>
        <v>0.37477596354507925</v>
      </c>
      <c r="M579" s="121">
        <f t="shared" ref="M579:M587" si="395">IFERROR(I579+J579, "X")</f>
        <v>0.41013218652103012</v>
      </c>
      <c r="N579" s="122">
        <v>1</v>
      </c>
      <c r="O579" s="123">
        <v>0</v>
      </c>
      <c r="P579" s="122">
        <v>0</v>
      </c>
      <c r="Q579" s="123">
        <v>0</v>
      </c>
      <c r="R579" s="123">
        <v>1</v>
      </c>
      <c r="S579" s="123">
        <v>0</v>
      </c>
      <c r="T579" s="123">
        <v>0</v>
      </c>
      <c r="U579" s="122">
        <v>2717</v>
      </c>
      <c r="V579" s="123">
        <v>9</v>
      </c>
      <c r="W579" s="123">
        <f t="shared" si="389"/>
        <v>2707</v>
      </c>
      <c r="X579" s="123"/>
      <c r="Y579" s="118">
        <v>8.49</v>
      </c>
      <c r="Z579" s="118">
        <v>14.73</v>
      </c>
      <c r="AA579" s="123">
        <v>1</v>
      </c>
      <c r="AB579" s="123">
        <v>0</v>
      </c>
      <c r="AC579" s="123">
        <v>0</v>
      </c>
      <c r="AD579" s="123">
        <v>0</v>
      </c>
      <c r="AE579" s="123">
        <v>0</v>
      </c>
      <c r="AF579" s="123">
        <v>1</v>
      </c>
      <c r="AG579" s="122">
        <v>0</v>
      </c>
      <c r="AH579" s="123">
        <v>1</v>
      </c>
      <c r="AI579" s="124">
        <v>0</v>
      </c>
      <c r="AJ579" s="123">
        <v>0</v>
      </c>
      <c r="AK579" s="123">
        <v>0</v>
      </c>
      <c r="AL579" s="124">
        <v>1</v>
      </c>
      <c r="AM579" s="125">
        <v>1985</v>
      </c>
      <c r="AN579" s="126"/>
      <c r="AO579" s="121">
        <v>0.01</v>
      </c>
      <c r="AP579" s="121">
        <v>0.47</v>
      </c>
      <c r="AQ579" s="121">
        <v>0.28999999999999998</v>
      </c>
      <c r="AR579" s="127">
        <v>0.23</v>
      </c>
      <c r="AS579" s="121">
        <f>1-AT579</f>
        <v>0.873</v>
      </c>
      <c r="AT579" s="127">
        <v>0.127</v>
      </c>
      <c r="AU579" s="128">
        <v>1</v>
      </c>
      <c r="AV579" s="129">
        <v>0</v>
      </c>
      <c r="AW579" s="114">
        <v>1</v>
      </c>
      <c r="AX579" s="130">
        <v>0</v>
      </c>
      <c r="AY579" s="132">
        <v>0.63</v>
      </c>
      <c r="AZ579" s="130">
        <f>1-AY579</f>
        <v>0.37</v>
      </c>
      <c r="BB579" s="129"/>
      <c r="BC579" s="132">
        <v>0.15</v>
      </c>
      <c r="BD579" s="130">
        <f>1-BC579</f>
        <v>0.85</v>
      </c>
      <c r="BE579" s="129" t="s">
        <v>279</v>
      </c>
      <c r="BL579" s="129"/>
      <c r="BO579" s="129"/>
      <c r="BR579" s="133">
        <f>Z579+Y579+6</f>
        <v>29.22</v>
      </c>
      <c r="BS579" s="114">
        <v>1</v>
      </c>
      <c r="BT579" s="114">
        <v>0</v>
      </c>
      <c r="BU579" s="114">
        <v>0</v>
      </c>
      <c r="BV579" s="114">
        <v>0</v>
      </c>
      <c r="BW579" s="114">
        <v>0</v>
      </c>
      <c r="BX579" s="114">
        <v>0</v>
      </c>
      <c r="BY579" s="114">
        <v>0</v>
      </c>
      <c r="BZ579" s="129">
        <v>0</v>
      </c>
      <c r="CA579" s="114">
        <v>0</v>
      </c>
      <c r="CB579" s="114">
        <v>0</v>
      </c>
      <c r="CC579" s="114">
        <v>0</v>
      </c>
      <c r="CD579" s="129">
        <v>1</v>
      </c>
      <c r="CE579" s="114">
        <v>0</v>
      </c>
      <c r="CF579" s="114">
        <v>0</v>
      </c>
      <c r="CG579" s="114">
        <v>0</v>
      </c>
      <c r="CH579" s="114">
        <v>0</v>
      </c>
      <c r="CI579" s="129">
        <v>0</v>
      </c>
      <c r="CJ579" s="114">
        <v>0</v>
      </c>
      <c r="CK579" s="114">
        <v>0</v>
      </c>
      <c r="CL579" s="114">
        <v>1</v>
      </c>
      <c r="CM579" s="114">
        <v>1</v>
      </c>
      <c r="CN579" s="114">
        <v>0</v>
      </c>
      <c r="CO579" s="114">
        <v>0</v>
      </c>
      <c r="CP579" s="114">
        <v>0</v>
      </c>
      <c r="CQ579" s="114">
        <v>0</v>
      </c>
      <c r="CR579" s="114">
        <v>0</v>
      </c>
      <c r="CS579" s="114">
        <v>1</v>
      </c>
      <c r="CT579" s="129">
        <v>1</v>
      </c>
      <c r="CY579" s="115"/>
      <c r="CZ579" s="131" t="s">
        <v>397</v>
      </c>
    </row>
    <row r="580" spans="1:104" x14ac:dyDescent="0.25">
      <c r="A580">
        <v>579</v>
      </c>
      <c r="B580">
        <v>37</v>
      </c>
      <c r="C580" s="25" t="s">
        <v>668</v>
      </c>
      <c r="D580" s="12">
        <v>10.3</v>
      </c>
      <c r="E580" s="14">
        <v>0.8</v>
      </c>
      <c r="F580" s="7">
        <f t="shared" si="390"/>
        <v>12.875</v>
      </c>
      <c r="G580" s="7">
        <f t="shared" si="391"/>
        <v>9.5</v>
      </c>
      <c r="H580" s="16">
        <f t="shared" si="392"/>
        <v>11.100000000000001</v>
      </c>
      <c r="I580" s="11">
        <f>IFERROR(F580/SQRT(F580^2+W580), "X")</f>
        <v>0.14568016832067471</v>
      </c>
      <c r="J580" s="39">
        <f>IFERROR(SQRT((1-I580^2)/W580), "X")</f>
        <v>1.1314964529761141E-2</v>
      </c>
      <c r="K580" s="39">
        <f t="shared" si="393"/>
        <v>88.378535997152611</v>
      </c>
      <c r="L580" s="39">
        <f t="shared" si="394"/>
        <v>0.13436520379091357</v>
      </c>
      <c r="M580" s="39">
        <f t="shared" si="395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389"/>
        <v>7645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1">
        <v>0</v>
      </c>
      <c r="AJ580" s="9">
        <v>0</v>
      </c>
      <c r="AK580" s="9">
        <v>0</v>
      </c>
      <c r="AL580" s="31">
        <v>1</v>
      </c>
      <c r="AM580" s="21">
        <v>1995</v>
      </c>
      <c r="AN580" s="23"/>
      <c r="AO580" s="39">
        <v>0.01</v>
      </c>
      <c r="AP580" s="39">
        <v>0.3</v>
      </c>
      <c r="AQ580" s="39">
        <v>0.44</v>
      </c>
      <c r="AR580" s="59">
        <v>0.25</v>
      </c>
      <c r="AS580" s="39">
        <f t="shared" ref="AS580:AS584" si="396">1-AT580</f>
        <v>0.873</v>
      </c>
      <c r="AT580" s="59">
        <v>0.127</v>
      </c>
      <c r="AU580" s="57">
        <v>1</v>
      </c>
      <c r="AV580" s="18">
        <v>0</v>
      </c>
      <c r="AW580">
        <v>1</v>
      </c>
      <c r="AX580" s="54">
        <v>0</v>
      </c>
      <c r="AY580" s="53">
        <v>0.71</v>
      </c>
      <c r="AZ580" s="54">
        <f t="shared" ref="AZ580:AZ584" si="397">1-AY580</f>
        <v>0.29000000000000004</v>
      </c>
      <c r="BB580" s="18"/>
      <c r="BC580" s="53">
        <v>0.25</v>
      </c>
      <c r="BD580" s="54">
        <f t="shared" ref="BD580:BD584" si="398">1-BC580</f>
        <v>0.75</v>
      </c>
      <c r="BE580" s="18" t="s">
        <v>279</v>
      </c>
      <c r="BL580" s="18"/>
      <c r="BO580" s="18"/>
      <c r="BR580" s="113">
        <f>Z580+Y580+6</f>
        <v>29.47</v>
      </c>
      <c r="BS580">
        <v>1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 s="18">
        <v>0</v>
      </c>
      <c r="CA580">
        <v>0</v>
      </c>
      <c r="CB580">
        <v>0</v>
      </c>
      <c r="CC580">
        <v>0</v>
      </c>
      <c r="CD580" s="18">
        <v>1</v>
      </c>
      <c r="CE580">
        <v>0</v>
      </c>
      <c r="CF580">
        <v>0</v>
      </c>
      <c r="CG580">
        <v>0</v>
      </c>
      <c r="CH580">
        <v>0</v>
      </c>
      <c r="CI580" s="18">
        <v>0</v>
      </c>
      <c r="CJ580">
        <v>0</v>
      </c>
      <c r="CK580">
        <v>0</v>
      </c>
      <c r="CL580">
        <v>1</v>
      </c>
      <c r="CM580">
        <v>1</v>
      </c>
      <c r="CN580">
        <v>0</v>
      </c>
      <c r="CO580">
        <v>0</v>
      </c>
      <c r="CP580">
        <v>0</v>
      </c>
      <c r="CQ580">
        <v>0</v>
      </c>
      <c r="CR580">
        <v>0</v>
      </c>
      <c r="CS580">
        <v>1</v>
      </c>
      <c r="CT580" s="18">
        <v>1</v>
      </c>
      <c r="CZ580" s="43" t="s">
        <v>397</v>
      </c>
    </row>
    <row r="581" spans="1:104" x14ac:dyDescent="0.25">
      <c r="A581">
        <v>580</v>
      </c>
      <c r="B581">
        <v>37</v>
      </c>
      <c r="C581" s="25" t="s">
        <v>668</v>
      </c>
      <c r="D581" s="12">
        <v>10.3</v>
      </c>
      <c r="E581" s="14">
        <v>0.4</v>
      </c>
      <c r="F581" s="7">
        <f t="shared" si="390"/>
        <v>25.75</v>
      </c>
      <c r="G581" s="7">
        <f t="shared" si="391"/>
        <v>9.9</v>
      </c>
      <c r="H581" s="16">
        <f t="shared" si="392"/>
        <v>10.700000000000001</v>
      </c>
      <c r="I581" s="11">
        <f>IFERROR(F581/SQRT(F581^2+W581), "X")</f>
        <v>0.30460976967849723</v>
      </c>
      <c r="J581" s="39">
        <f>IFERROR(SQRT((1-I581^2)/W581), "X")</f>
        <v>1.1829505618582415E-2</v>
      </c>
      <c r="K581" s="39">
        <f t="shared" si="393"/>
        <v>84.534386494491116</v>
      </c>
      <c r="L581" s="39">
        <f t="shared" si="394"/>
        <v>0.29278026405991481</v>
      </c>
      <c r="M581" s="39">
        <f t="shared" si="395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389"/>
        <v>6483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1">
        <v>0</v>
      </c>
      <c r="AJ581" s="9">
        <v>0</v>
      </c>
      <c r="AK581" s="9">
        <v>0</v>
      </c>
      <c r="AL581" s="31">
        <v>1</v>
      </c>
      <c r="AM581" s="21">
        <v>1998</v>
      </c>
      <c r="AN581" s="23"/>
      <c r="AO581" s="39">
        <v>0.01</v>
      </c>
      <c r="AP581" s="39">
        <v>0.25</v>
      </c>
      <c r="AQ581" s="39">
        <v>0.46</v>
      </c>
      <c r="AR581" s="59">
        <v>0.28000000000000003</v>
      </c>
      <c r="AS581" s="39">
        <f t="shared" si="396"/>
        <v>0.873</v>
      </c>
      <c r="AT581" s="59">
        <v>0.127</v>
      </c>
      <c r="AU581" s="57">
        <v>1</v>
      </c>
      <c r="AV581" s="18">
        <v>0</v>
      </c>
      <c r="AW581">
        <v>1</v>
      </c>
      <c r="AX581" s="54">
        <v>0</v>
      </c>
      <c r="AY581" s="53">
        <v>0.69</v>
      </c>
      <c r="AZ581" s="54">
        <f t="shared" si="397"/>
        <v>0.31000000000000005</v>
      </c>
      <c r="BB581" s="18"/>
      <c r="BC581" s="53">
        <v>0.25</v>
      </c>
      <c r="BD581" s="54">
        <f t="shared" si="398"/>
        <v>0.75</v>
      </c>
      <c r="BE581" s="18" t="s">
        <v>279</v>
      </c>
      <c r="BL581" s="18"/>
      <c r="BO581" s="18"/>
      <c r="BR581" s="113">
        <f>Z581+Y581+6</f>
        <v>29.509999999999998</v>
      </c>
      <c r="BS581">
        <v>1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 s="18">
        <v>0</v>
      </c>
      <c r="CA581">
        <v>0</v>
      </c>
      <c r="CB581">
        <v>0</v>
      </c>
      <c r="CC581">
        <v>0</v>
      </c>
      <c r="CD581" s="18">
        <v>1</v>
      </c>
      <c r="CE581">
        <v>0</v>
      </c>
      <c r="CF581">
        <v>0</v>
      </c>
      <c r="CG581">
        <v>0</v>
      </c>
      <c r="CH581">
        <v>0</v>
      </c>
      <c r="CI581" s="18">
        <v>0</v>
      </c>
      <c r="CJ581">
        <v>0</v>
      </c>
      <c r="CK581">
        <v>0</v>
      </c>
      <c r="CL581">
        <v>1</v>
      </c>
      <c r="CM581">
        <v>1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1</v>
      </c>
      <c r="CT581" s="18">
        <v>1</v>
      </c>
      <c r="CZ581" s="43" t="s">
        <v>397</v>
      </c>
    </row>
    <row r="582" spans="1:104" x14ac:dyDescent="0.25">
      <c r="A582">
        <v>581</v>
      </c>
      <c r="B582">
        <v>37</v>
      </c>
      <c r="C582" s="25" t="s">
        <v>668</v>
      </c>
      <c r="D582" s="12">
        <v>10.8</v>
      </c>
      <c r="E582" s="14">
        <v>0.8</v>
      </c>
      <c r="F582" s="7">
        <f t="shared" si="390"/>
        <v>13.5</v>
      </c>
      <c r="G582" s="7">
        <f t="shared" si="391"/>
        <v>10</v>
      </c>
      <c r="H582" s="16">
        <f t="shared" si="392"/>
        <v>11.600000000000001</v>
      </c>
      <c r="I582" s="11">
        <f>IFERROR(F582/SQRT(F582^2+W582), "X")</f>
        <v>0.27960140146238877</v>
      </c>
      <c r="J582" s="39">
        <f>IFERROR(SQRT((1-I582^2)/W582), "X")</f>
        <v>2.071121492313991E-2</v>
      </c>
      <c r="K582" s="39">
        <f t="shared" si="393"/>
        <v>48.283019789569913</v>
      </c>
      <c r="L582" s="39">
        <f t="shared" si="394"/>
        <v>0.25889018653924883</v>
      </c>
      <c r="M582" s="39">
        <f t="shared" si="395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389"/>
        <v>2149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1">
        <v>0</v>
      </c>
      <c r="AJ582" s="9">
        <v>0</v>
      </c>
      <c r="AK582" s="9">
        <v>0</v>
      </c>
      <c r="AL582" s="31">
        <v>1</v>
      </c>
      <c r="AM582" s="21">
        <v>1985</v>
      </c>
      <c r="AN582" s="23"/>
      <c r="AO582" s="39">
        <v>0.03</v>
      </c>
      <c r="AP582" s="39">
        <v>0.39</v>
      </c>
      <c r="AQ582" s="39">
        <v>0.26</v>
      </c>
      <c r="AR582" s="59">
        <v>0.32</v>
      </c>
      <c r="AS582" s="39">
        <f t="shared" si="396"/>
        <v>0.873</v>
      </c>
      <c r="AT582" s="59">
        <v>0.127</v>
      </c>
      <c r="AU582" s="57">
        <v>1</v>
      </c>
      <c r="AV582" s="18">
        <v>0</v>
      </c>
      <c r="AW582">
        <v>0</v>
      </c>
      <c r="AX582" s="54">
        <v>1</v>
      </c>
      <c r="AY582" s="53">
        <v>0.64</v>
      </c>
      <c r="AZ582" s="54">
        <f t="shared" si="397"/>
        <v>0.36</v>
      </c>
      <c r="BB582" s="18"/>
      <c r="BC582" s="53">
        <v>0.12</v>
      </c>
      <c r="BD582" s="54">
        <f t="shared" si="398"/>
        <v>0.88</v>
      </c>
      <c r="BE582" s="18" t="s">
        <v>279</v>
      </c>
      <c r="BL582" s="18"/>
      <c r="BO582" s="18"/>
      <c r="BR582" s="113">
        <f>Z582+Y582+6</f>
        <v>28.62</v>
      </c>
      <c r="BS582">
        <v>1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0</v>
      </c>
      <c r="BZ582" s="18">
        <v>0</v>
      </c>
      <c r="CA582">
        <v>0</v>
      </c>
      <c r="CB582">
        <v>0</v>
      </c>
      <c r="CC582">
        <v>0</v>
      </c>
      <c r="CD582" s="18">
        <v>1</v>
      </c>
      <c r="CE582">
        <v>0</v>
      </c>
      <c r="CF582">
        <v>0</v>
      </c>
      <c r="CG582">
        <v>0</v>
      </c>
      <c r="CH582">
        <v>0</v>
      </c>
      <c r="CI582" s="18">
        <v>0</v>
      </c>
      <c r="CJ582">
        <v>0</v>
      </c>
      <c r="CK582">
        <v>0</v>
      </c>
      <c r="CL582">
        <v>1</v>
      </c>
      <c r="CM582">
        <v>1</v>
      </c>
      <c r="CN582">
        <v>0</v>
      </c>
      <c r="CO582">
        <v>0</v>
      </c>
      <c r="CP582">
        <v>0</v>
      </c>
      <c r="CQ582">
        <v>0</v>
      </c>
      <c r="CR582">
        <v>0</v>
      </c>
      <c r="CS582">
        <v>1</v>
      </c>
      <c r="CT582" s="18">
        <v>1</v>
      </c>
      <c r="CZ582" s="43" t="s">
        <v>397</v>
      </c>
    </row>
    <row r="583" spans="1:104" x14ac:dyDescent="0.25">
      <c r="A583">
        <v>582</v>
      </c>
      <c r="B583">
        <v>37</v>
      </c>
      <c r="C583" s="25" t="s">
        <v>668</v>
      </c>
      <c r="D583" s="12">
        <v>10.3</v>
      </c>
      <c r="E583" s="14">
        <v>0.4</v>
      </c>
      <c r="F583" s="7">
        <f t="shared" si="390"/>
        <v>25.75</v>
      </c>
      <c r="G583" s="7">
        <f t="shared" si="391"/>
        <v>9.9</v>
      </c>
      <c r="H583" s="16">
        <f t="shared" si="392"/>
        <v>10.700000000000001</v>
      </c>
      <c r="I583" s="11">
        <f>IFERROR(F583/SQRT(F583^2+W583), "X")</f>
        <v>0.30144160977152851</v>
      </c>
      <c r="J583" s="39">
        <f>IFERROR(SQRT((1-I583^2)/W583), "X")</f>
        <v>1.1706470282389457E-2</v>
      </c>
      <c r="K583" s="39">
        <f t="shared" si="393"/>
        <v>85.422845304988527</v>
      </c>
      <c r="L583" s="39">
        <f t="shared" si="394"/>
        <v>0.28973513948913904</v>
      </c>
      <c r="M583" s="39">
        <f t="shared" si="395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389"/>
        <v>6634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1">
        <v>0</v>
      </c>
      <c r="AJ583" s="9">
        <v>0</v>
      </c>
      <c r="AK583" s="9">
        <v>0</v>
      </c>
      <c r="AL583" s="31">
        <v>1</v>
      </c>
      <c r="AM583" s="21">
        <v>1995</v>
      </c>
      <c r="AN583" s="23"/>
      <c r="AO583" s="39">
        <v>0.02</v>
      </c>
      <c r="AP583" s="39">
        <v>0.33</v>
      </c>
      <c r="AQ583" s="39">
        <v>0.28000000000000003</v>
      </c>
      <c r="AR583" s="59">
        <v>0.37</v>
      </c>
      <c r="AS583" s="39">
        <f t="shared" si="396"/>
        <v>0.873</v>
      </c>
      <c r="AT583" s="59">
        <v>0.127</v>
      </c>
      <c r="AU583" s="57">
        <v>1</v>
      </c>
      <c r="AV583" s="18">
        <v>0</v>
      </c>
      <c r="AW583">
        <v>0</v>
      </c>
      <c r="AX583" s="54">
        <v>1</v>
      </c>
      <c r="AY583" s="53">
        <v>0.68</v>
      </c>
      <c r="AZ583" s="54">
        <f t="shared" si="397"/>
        <v>0.31999999999999995</v>
      </c>
      <c r="BB583" s="18"/>
      <c r="BC583" s="53">
        <v>0.22</v>
      </c>
      <c r="BD583" s="54">
        <f t="shared" si="398"/>
        <v>0.78</v>
      </c>
      <c r="BE583" s="18" t="s">
        <v>279</v>
      </c>
      <c r="BL583" s="18"/>
      <c r="BO583" s="18"/>
      <c r="BR583" s="113">
        <f>Z583+Y583+6</f>
        <v>29.299999999999997</v>
      </c>
      <c r="BS583">
        <v>1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 s="18">
        <v>0</v>
      </c>
      <c r="CA583">
        <v>0</v>
      </c>
      <c r="CB583">
        <v>0</v>
      </c>
      <c r="CC583">
        <v>0</v>
      </c>
      <c r="CD583" s="18">
        <v>1</v>
      </c>
      <c r="CE583">
        <v>0</v>
      </c>
      <c r="CF583">
        <v>0</v>
      </c>
      <c r="CG583">
        <v>0</v>
      </c>
      <c r="CH583">
        <v>0</v>
      </c>
      <c r="CI583" s="18">
        <v>0</v>
      </c>
      <c r="CJ583">
        <v>0</v>
      </c>
      <c r="CK583">
        <v>0</v>
      </c>
      <c r="CL583">
        <v>1</v>
      </c>
      <c r="CM583">
        <v>1</v>
      </c>
      <c r="CN583">
        <v>0</v>
      </c>
      <c r="CO583">
        <v>0</v>
      </c>
      <c r="CP583">
        <v>0</v>
      </c>
      <c r="CQ583">
        <v>0</v>
      </c>
      <c r="CR583">
        <v>0</v>
      </c>
      <c r="CS583">
        <v>1</v>
      </c>
      <c r="CT583" s="18">
        <v>1</v>
      </c>
      <c r="CZ583" s="43" t="s">
        <v>397</v>
      </c>
    </row>
    <row r="584" spans="1:104" x14ac:dyDescent="0.25">
      <c r="A584">
        <v>583</v>
      </c>
      <c r="B584">
        <v>37</v>
      </c>
      <c r="C584" s="25" t="s">
        <v>668</v>
      </c>
      <c r="D584" s="12">
        <v>10.7</v>
      </c>
      <c r="E584" s="14">
        <v>0.4</v>
      </c>
      <c r="F584" s="7">
        <f t="shared" si="390"/>
        <v>26.749999999999996</v>
      </c>
      <c r="G584" s="7">
        <f t="shared" si="391"/>
        <v>10.299999999999999</v>
      </c>
      <c r="H584" s="16">
        <f t="shared" si="392"/>
        <v>11.1</v>
      </c>
      <c r="I584" s="11">
        <f>IFERROR(F584/SQRT(F584^2+W584), "X")</f>
        <v>0.32404460614450042</v>
      </c>
      <c r="J584" s="39">
        <f>IFERROR(SQRT((1-I584^2)/W584), "X")</f>
        <v>1.2113817052130859E-2</v>
      </c>
      <c r="K584" s="39">
        <f t="shared" si="393"/>
        <v>82.550363415311509</v>
      </c>
      <c r="L584" s="39">
        <f t="shared" si="394"/>
        <v>0.31193078909236954</v>
      </c>
      <c r="M584" s="39">
        <f t="shared" si="395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389"/>
        <v>6099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1">
        <v>0</v>
      </c>
      <c r="AJ584" s="9">
        <v>0</v>
      </c>
      <c r="AK584" s="9">
        <v>0</v>
      </c>
      <c r="AL584" s="31">
        <v>1</v>
      </c>
      <c r="AM584" s="21">
        <v>1998</v>
      </c>
      <c r="AN584" s="23"/>
      <c r="AO584" s="39">
        <v>0.02</v>
      </c>
      <c r="AP584" s="39">
        <v>0.18</v>
      </c>
      <c r="AQ584" s="39">
        <v>0.42</v>
      </c>
      <c r="AR584" s="59">
        <v>0.38</v>
      </c>
      <c r="AS584" s="39">
        <f t="shared" si="396"/>
        <v>0.873</v>
      </c>
      <c r="AT584" s="59">
        <v>0.127</v>
      </c>
      <c r="AU584" s="57">
        <v>1</v>
      </c>
      <c r="AV584" s="18">
        <v>0</v>
      </c>
      <c r="AW584">
        <v>0</v>
      </c>
      <c r="AX584" s="54">
        <v>1</v>
      </c>
      <c r="AY584" s="53">
        <v>0.7</v>
      </c>
      <c r="AZ584" s="54">
        <f t="shared" si="397"/>
        <v>0.30000000000000004</v>
      </c>
      <c r="BB584" s="18"/>
      <c r="BC584" s="53">
        <v>0.23</v>
      </c>
      <c r="BD584" s="54">
        <f t="shared" si="398"/>
        <v>0.77</v>
      </c>
      <c r="BE584" s="18" t="s">
        <v>279</v>
      </c>
      <c r="BL584" s="18"/>
      <c r="BO584" s="18"/>
      <c r="BR584" s="113">
        <f>Z584+Y584+6</f>
        <v>29.259999999999998</v>
      </c>
      <c r="BS584">
        <v>1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 s="18">
        <v>0</v>
      </c>
      <c r="CA584">
        <v>0</v>
      </c>
      <c r="CB584">
        <v>0</v>
      </c>
      <c r="CC584">
        <v>0</v>
      </c>
      <c r="CD584" s="18">
        <v>1</v>
      </c>
      <c r="CE584">
        <v>0</v>
      </c>
      <c r="CF584">
        <v>0</v>
      </c>
      <c r="CG584">
        <v>0</v>
      </c>
      <c r="CH584">
        <v>0</v>
      </c>
      <c r="CI584" s="18">
        <v>0</v>
      </c>
      <c r="CJ584">
        <v>0</v>
      </c>
      <c r="CK584">
        <v>0</v>
      </c>
      <c r="CL584">
        <v>1</v>
      </c>
      <c r="CM584">
        <v>1</v>
      </c>
      <c r="CN584">
        <v>0</v>
      </c>
      <c r="CO584">
        <v>0</v>
      </c>
      <c r="CP584">
        <v>0</v>
      </c>
      <c r="CQ584">
        <v>0</v>
      </c>
      <c r="CR584">
        <v>0</v>
      </c>
      <c r="CS584">
        <v>1</v>
      </c>
      <c r="CT584" s="18">
        <v>1</v>
      </c>
      <c r="CZ584" s="43" t="s">
        <v>397</v>
      </c>
    </row>
    <row r="585" spans="1:104" s="114" customFormat="1" x14ac:dyDescent="0.25">
      <c r="A585" s="114">
        <v>584</v>
      </c>
      <c r="B585" s="114">
        <v>38</v>
      </c>
      <c r="C585" s="115" t="s">
        <v>151</v>
      </c>
      <c r="D585" s="116">
        <v>10.7</v>
      </c>
      <c r="E585" s="117">
        <v>0.4</v>
      </c>
      <c r="F585" s="118">
        <f t="shared" si="390"/>
        <v>26.749999999999996</v>
      </c>
      <c r="G585" s="118">
        <f t="shared" si="391"/>
        <v>10.299999999999999</v>
      </c>
      <c r="H585" s="119">
        <f t="shared" si="392"/>
        <v>11.1</v>
      </c>
      <c r="I585" s="120">
        <f>IFERROR(F585/SQRT(F585^2+W585), "X")</f>
        <v>0.2884097035040431</v>
      </c>
      <c r="J585" s="121">
        <f>IFERROR(SQRT((1-I585^2)/W585), "X")</f>
        <v>1.078167115902965E-2</v>
      </c>
      <c r="K585" s="121">
        <f t="shared" si="393"/>
        <v>92.75</v>
      </c>
      <c r="L585" s="121">
        <f t="shared" si="394"/>
        <v>0.27762803234501343</v>
      </c>
      <c r="M585" s="121">
        <f t="shared" si="395"/>
        <v>0.29919137466307277</v>
      </c>
      <c r="N585" s="122">
        <v>0</v>
      </c>
      <c r="O585" s="123">
        <v>1</v>
      </c>
      <c r="P585" s="122">
        <v>0</v>
      </c>
      <c r="Q585" s="123">
        <v>0</v>
      </c>
      <c r="R585" s="123">
        <v>1</v>
      </c>
      <c r="S585" s="123">
        <v>0</v>
      </c>
      <c r="T585" s="123">
        <v>0</v>
      </c>
      <c r="U585" s="122">
        <v>7892</v>
      </c>
      <c r="V585" s="123">
        <v>4</v>
      </c>
      <c r="W585" s="123">
        <f t="shared" si="389"/>
        <v>7887</v>
      </c>
      <c r="X585" s="123"/>
      <c r="Y585" s="118">
        <v>8.6</v>
      </c>
      <c r="Z585" s="118">
        <v>22.2</v>
      </c>
      <c r="AA585" s="123">
        <v>1</v>
      </c>
      <c r="AB585" s="123">
        <v>0</v>
      </c>
      <c r="AC585" s="123">
        <v>0</v>
      </c>
      <c r="AD585" s="123">
        <v>1</v>
      </c>
      <c r="AE585" s="123">
        <v>0</v>
      </c>
      <c r="AF585" s="123">
        <v>0</v>
      </c>
      <c r="AG585" s="122">
        <v>0</v>
      </c>
      <c r="AH585" s="123">
        <v>1</v>
      </c>
      <c r="AI585" s="124">
        <v>0</v>
      </c>
      <c r="AJ585" s="123">
        <v>0</v>
      </c>
      <c r="AK585" s="123">
        <v>0</v>
      </c>
      <c r="AL585" s="124">
        <v>1</v>
      </c>
      <c r="AM585" s="125">
        <v>2004</v>
      </c>
      <c r="AN585" s="126"/>
      <c r="AO585" s="121">
        <v>3.4299999999999997E-2</v>
      </c>
      <c r="AP585" s="121">
        <v>0.37</v>
      </c>
      <c r="AQ585" s="121">
        <v>0.47699999999999998</v>
      </c>
      <c r="AR585" s="127">
        <f>1-SUM(AO585:AQ585)</f>
        <v>0.11870000000000003</v>
      </c>
      <c r="AS585" s="121" t="s">
        <v>431</v>
      </c>
      <c r="AT585" s="127" t="s">
        <v>431</v>
      </c>
      <c r="AU585" s="128">
        <v>60.5</v>
      </c>
      <c r="AV585" s="129">
        <v>39.5</v>
      </c>
      <c r="AW585" s="114">
        <v>1</v>
      </c>
      <c r="AX585" s="130">
        <v>0</v>
      </c>
      <c r="AY585" s="114" t="s">
        <v>431</v>
      </c>
      <c r="AZ585" s="130" t="s">
        <v>431</v>
      </c>
      <c r="BB585" s="129"/>
      <c r="BC585" s="114" t="s">
        <v>431</v>
      </c>
      <c r="BD585" s="129" t="s">
        <v>431</v>
      </c>
      <c r="BE585" s="129" t="s">
        <v>149</v>
      </c>
      <c r="BL585" s="129"/>
      <c r="BO585" s="129"/>
      <c r="BR585" s="115">
        <f>Z585+Y585+6</f>
        <v>36.799999999999997</v>
      </c>
      <c r="BS585" s="114">
        <v>1</v>
      </c>
      <c r="BT585" s="114">
        <v>0</v>
      </c>
      <c r="BU585" s="114">
        <v>0</v>
      </c>
      <c r="BV585" s="114">
        <v>0</v>
      </c>
      <c r="BW585" s="114">
        <v>0</v>
      </c>
      <c r="BX585" s="114">
        <v>0</v>
      </c>
      <c r="BY585" s="114">
        <v>0</v>
      </c>
      <c r="BZ585" s="129">
        <v>0</v>
      </c>
      <c r="CA585" s="114">
        <v>0</v>
      </c>
      <c r="CB585" s="114">
        <v>0</v>
      </c>
      <c r="CC585" s="114">
        <v>1</v>
      </c>
      <c r="CD585" s="129">
        <v>0</v>
      </c>
      <c r="CE585" s="114">
        <v>0</v>
      </c>
      <c r="CF585" s="114">
        <v>0</v>
      </c>
      <c r="CG585" s="114">
        <v>0</v>
      </c>
      <c r="CH585" s="114">
        <v>0</v>
      </c>
      <c r="CI585" s="129">
        <v>0</v>
      </c>
      <c r="CJ585" s="114">
        <v>0</v>
      </c>
      <c r="CK585" s="114">
        <v>0</v>
      </c>
      <c r="CL585" s="114">
        <v>1</v>
      </c>
      <c r="CM585" s="114">
        <v>1</v>
      </c>
      <c r="CN585" s="114">
        <v>0</v>
      </c>
      <c r="CO585" s="114">
        <v>0</v>
      </c>
      <c r="CP585" s="114">
        <v>0</v>
      </c>
      <c r="CQ585" s="114">
        <v>0</v>
      </c>
      <c r="CR585" s="114">
        <v>0</v>
      </c>
      <c r="CS585" s="114">
        <v>0</v>
      </c>
      <c r="CT585" s="129">
        <v>1</v>
      </c>
      <c r="CY585" s="115"/>
      <c r="CZ585" s="131" t="s">
        <v>397</v>
      </c>
    </row>
    <row r="586" spans="1:104" x14ac:dyDescent="0.25">
      <c r="A586">
        <v>585</v>
      </c>
      <c r="B586">
        <v>38</v>
      </c>
      <c r="C586" s="25" t="s">
        <v>151</v>
      </c>
      <c r="D586" s="12">
        <v>5.7</v>
      </c>
      <c r="E586" s="14">
        <v>4.9000000000000004</v>
      </c>
      <c r="F586" s="7">
        <f t="shared" si="390"/>
        <v>1.1632653061224489</v>
      </c>
      <c r="G586" s="7">
        <f t="shared" si="391"/>
        <v>0.79999999999999982</v>
      </c>
      <c r="H586" s="16">
        <f t="shared" si="392"/>
        <v>10.600000000000001</v>
      </c>
      <c r="I586" s="11">
        <f>IFERROR(F586/SQRT(F586^2+W586), "X")</f>
        <v>1.3097415406194352E-2</v>
      </c>
      <c r="J586" s="39">
        <f>IFERROR(SQRT((1-I586^2)/W586), "X")</f>
        <v>1.1259181664974091E-2</v>
      </c>
      <c r="K586" s="39">
        <f t="shared" si="393"/>
        <v>88.816401560592553</v>
      </c>
      <c r="L586" s="39">
        <f t="shared" si="394"/>
        <v>1.8382337412202604E-3</v>
      </c>
      <c r="M586" s="39">
        <f t="shared" si="395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389"/>
        <v>7887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1">
        <v>0</v>
      </c>
      <c r="AJ586" s="9">
        <v>0</v>
      </c>
      <c r="AK586" s="9">
        <v>0</v>
      </c>
      <c r="AL586" s="31">
        <v>1</v>
      </c>
      <c r="AM586" s="21">
        <v>2004</v>
      </c>
      <c r="AN586" s="23"/>
      <c r="AO586" s="39">
        <v>3.4299999999999997E-2</v>
      </c>
      <c r="AP586" s="39">
        <v>0.37</v>
      </c>
      <c r="AQ586" s="39">
        <v>0.47699999999999998</v>
      </c>
      <c r="AR586" s="59">
        <f t="shared" ref="AR586:AR599" si="399">1-SUM(AO586:AQ586)</f>
        <v>0.11870000000000003</v>
      </c>
      <c r="AS586" s="39" t="s">
        <v>431</v>
      </c>
      <c r="AT586" s="59" t="s">
        <v>431</v>
      </c>
      <c r="AU586" s="57">
        <v>60.5</v>
      </c>
      <c r="AV586" s="18">
        <v>39.5</v>
      </c>
      <c r="AW586">
        <v>1</v>
      </c>
      <c r="AX586" s="54">
        <v>0</v>
      </c>
      <c r="AY586" t="s">
        <v>431</v>
      </c>
      <c r="AZ586" s="54" t="s">
        <v>431</v>
      </c>
      <c r="BB586" s="18"/>
      <c r="BC586" t="s">
        <v>431</v>
      </c>
      <c r="BD586" t="s">
        <v>431</v>
      </c>
      <c r="BE586" t="s">
        <v>149</v>
      </c>
      <c r="BL586" s="18"/>
      <c r="BO586" s="18"/>
      <c r="BR586" s="25">
        <f>Z586+Y586+6</f>
        <v>36.799999999999997</v>
      </c>
      <c r="BS586">
        <v>1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 s="18">
        <v>0</v>
      </c>
      <c r="CA586">
        <v>0</v>
      </c>
      <c r="CB586">
        <v>0</v>
      </c>
      <c r="CC586">
        <v>1</v>
      </c>
      <c r="CD586" s="18">
        <v>0</v>
      </c>
      <c r="CE586">
        <v>0</v>
      </c>
      <c r="CF586">
        <v>0</v>
      </c>
      <c r="CG586">
        <v>0</v>
      </c>
      <c r="CH586">
        <v>0</v>
      </c>
      <c r="CI586" s="18">
        <v>0</v>
      </c>
      <c r="CJ586">
        <v>0</v>
      </c>
      <c r="CK586">
        <v>0</v>
      </c>
      <c r="CL586">
        <v>1</v>
      </c>
      <c r="CM586">
        <v>1</v>
      </c>
      <c r="CN586">
        <v>0</v>
      </c>
      <c r="CO586">
        <v>0</v>
      </c>
      <c r="CP586">
        <v>0</v>
      </c>
      <c r="CQ586">
        <v>0</v>
      </c>
      <c r="CR586">
        <v>0</v>
      </c>
      <c r="CS586">
        <v>0</v>
      </c>
      <c r="CT586" s="18">
        <v>1</v>
      </c>
      <c r="CZ586" s="43" t="s">
        <v>397</v>
      </c>
    </row>
    <row r="587" spans="1:104" x14ac:dyDescent="0.25">
      <c r="A587">
        <v>586</v>
      </c>
      <c r="B587">
        <v>38</v>
      </c>
      <c r="C587" s="25" t="s">
        <v>151</v>
      </c>
      <c r="D587" s="12">
        <v>9.6</v>
      </c>
      <c r="E587" s="14">
        <v>0.4</v>
      </c>
      <c r="F587" s="7">
        <f t="shared" si="390"/>
        <v>23.999999999999996</v>
      </c>
      <c r="G587" s="7">
        <f t="shared" si="391"/>
        <v>9.1999999999999993</v>
      </c>
      <c r="H587" s="16">
        <f t="shared" si="392"/>
        <v>10</v>
      </c>
      <c r="I587" s="11">
        <f>IFERROR(F587/SQRT(F587^2+W587), "X")</f>
        <v>0.26088497711976005</v>
      </c>
      <c r="J587" s="39">
        <f>IFERROR(SQRT((1-I587^2)/W587), "X")</f>
        <v>1.0870207379990005E-2</v>
      </c>
      <c r="K587" s="39">
        <f t="shared" si="393"/>
        <v>91.994565056855379</v>
      </c>
      <c r="L587" s="39">
        <f t="shared" si="394"/>
        <v>0.25001476973977005</v>
      </c>
      <c r="M587" s="39">
        <f t="shared" si="395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389"/>
        <v>7887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1">
        <v>0</v>
      </c>
      <c r="AJ587" s="9">
        <v>0</v>
      </c>
      <c r="AK587" s="9">
        <v>0</v>
      </c>
      <c r="AL587" s="31">
        <v>1</v>
      </c>
      <c r="AM587" s="21">
        <v>2004</v>
      </c>
      <c r="AN587" s="23"/>
      <c r="AO587" s="39">
        <v>3.4299999999999997E-2</v>
      </c>
      <c r="AP587" s="39">
        <v>0.37</v>
      </c>
      <c r="AQ587" s="39">
        <v>0.47699999999999998</v>
      </c>
      <c r="AR587" s="59">
        <f t="shared" si="399"/>
        <v>0.11870000000000003</v>
      </c>
      <c r="AS587" s="39" t="s">
        <v>431</v>
      </c>
      <c r="AT587" s="59" t="s">
        <v>431</v>
      </c>
      <c r="AU587" s="57">
        <v>60.5</v>
      </c>
      <c r="AV587" s="18">
        <v>39.5</v>
      </c>
      <c r="AW587">
        <v>1</v>
      </c>
      <c r="AX587" s="54">
        <v>0</v>
      </c>
      <c r="AY587" t="s">
        <v>431</v>
      </c>
      <c r="AZ587" s="54" t="s">
        <v>431</v>
      </c>
      <c r="BB587" s="18"/>
      <c r="BC587" t="s">
        <v>431</v>
      </c>
      <c r="BD587" t="s">
        <v>431</v>
      </c>
      <c r="BE587" t="s">
        <v>149</v>
      </c>
      <c r="BL587" s="18"/>
      <c r="BO587" s="18"/>
      <c r="BR587" s="25">
        <f>Z587+Y587+6</f>
        <v>36.799999999999997</v>
      </c>
      <c r="BS587">
        <v>1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 s="18">
        <v>0</v>
      </c>
      <c r="CA587">
        <v>0</v>
      </c>
      <c r="CB587">
        <v>0</v>
      </c>
      <c r="CC587">
        <v>1</v>
      </c>
      <c r="CD587" s="18">
        <v>0</v>
      </c>
      <c r="CE587">
        <v>0</v>
      </c>
      <c r="CF587">
        <v>0</v>
      </c>
      <c r="CG587">
        <v>0</v>
      </c>
      <c r="CH587">
        <v>0</v>
      </c>
      <c r="CI587" s="18">
        <v>0</v>
      </c>
      <c r="CJ587">
        <v>0</v>
      </c>
      <c r="CK587">
        <v>0</v>
      </c>
      <c r="CL587">
        <v>1</v>
      </c>
      <c r="CM587">
        <v>1</v>
      </c>
      <c r="CN587">
        <v>0</v>
      </c>
      <c r="CO587">
        <v>0</v>
      </c>
      <c r="CP587">
        <v>0</v>
      </c>
      <c r="CQ587">
        <v>0</v>
      </c>
      <c r="CR587">
        <v>0</v>
      </c>
      <c r="CS587">
        <v>0</v>
      </c>
      <c r="CT587" s="18">
        <v>1</v>
      </c>
      <c r="CZ587" s="43" t="s">
        <v>397</v>
      </c>
    </row>
    <row r="588" spans="1:104" x14ac:dyDescent="0.25">
      <c r="A588">
        <v>587</v>
      </c>
      <c r="B588">
        <v>38</v>
      </c>
      <c r="C588" s="25" t="s">
        <v>151</v>
      </c>
      <c r="D588" s="12">
        <v>12.1</v>
      </c>
      <c r="E588" s="14">
        <v>0.7</v>
      </c>
      <c r="F588" s="7">
        <f t="shared" si="390"/>
        <v>17.285714285714285</v>
      </c>
      <c r="G588" s="7">
        <f t="shared" si="391"/>
        <v>11.4</v>
      </c>
      <c r="H588" s="16">
        <f t="shared" si="392"/>
        <v>12.799999999999999</v>
      </c>
      <c r="I588" s="11">
        <f>IFERROR(F588/SQRT(F588^2+W588), "X")</f>
        <v>0.19105432514279824</v>
      </c>
      <c r="J588" s="39">
        <f>IFERROR(SQRT((1-I588^2)/W588), "X")</f>
        <v>1.1052729553715602E-2</v>
      </c>
      <c r="K588" s="39">
        <f t="shared" ref="K588:K591" si="400">IFERROR(1/J588, "X")</f>
        <v>90.475388467623318</v>
      </c>
      <c r="L588" s="39">
        <f t="shared" ref="L588:L591" si="401">IFERROR(I588-J588, "X")</f>
        <v>0.18000159558908263</v>
      </c>
      <c r="M588" s="39">
        <f t="shared" ref="M588:M591" si="402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03">U588-V588-1</f>
        <v>7887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1">
        <v>0</v>
      </c>
      <c r="AJ588" s="9">
        <v>0</v>
      </c>
      <c r="AK588" s="9">
        <v>0</v>
      </c>
      <c r="AL588" s="31">
        <v>1</v>
      </c>
      <c r="AM588" s="21">
        <v>2004</v>
      </c>
      <c r="AN588" s="23"/>
      <c r="AO588" s="39">
        <v>3.4299999999999997E-2</v>
      </c>
      <c r="AP588" s="39">
        <v>0.37</v>
      </c>
      <c r="AQ588" s="39">
        <v>0.47699999999999998</v>
      </c>
      <c r="AR588" s="59">
        <f t="shared" si="399"/>
        <v>0.11870000000000003</v>
      </c>
      <c r="AS588" s="39" t="s">
        <v>431</v>
      </c>
      <c r="AT588" s="59" t="s">
        <v>431</v>
      </c>
      <c r="AU588" s="57">
        <v>60.5</v>
      </c>
      <c r="AV588" s="18">
        <v>39.5</v>
      </c>
      <c r="AW588">
        <v>1</v>
      </c>
      <c r="AX588" s="54">
        <v>0</v>
      </c>
      <c r="AY588" t="s">
        <v>431</v>
      </c>
      <c r="AZ588" s="54" t="s">
        <v>431</v>
      </c>
      <c r="BB588" s="18"/>
      <c r="BC588" t="s">
        <v>431</v>
      </c>
      <c r="BD588" t="s">
        <v>431</v>
      </c>
      <c r="BE588" t="s">
        <v>149</v>
      </c>
      <c r="BL588" s="18"/>
      <c r="BO588" s="18"/>
      <c r="BR588" s="25">
        <f>Z588+Y588+6</f>
        <v>36.799999999999997</v>
      </c>
      <c r="BS588">
        <v>1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 s="18">
        <v>0</v>
      </c>
      <c r="CA588">
        <v>0</v>
      </c>
      <c r="CB588">
        <v>0</v>
      </c>
      <c r="CC588">
        <v>1</v>
      </c>
      <c r="CD588" s="18">
        <v>0</v>
      </c>
      <c r="CE588">
        <v>0</v>
      </c>
      <c r="CF588">
        <v>0</v>
      </c>
      <c r="CG588">
        <v>0</v>
      </c>
      <c r="CH588">
        <v>0</v>
      </c>
      <c r="CI588" s="18">
        <v>0</v>
      </c>
      <c r="CJ588">
        <v>0</v>
      </c>
      <c r="CK588">
        <v>0</v>
      </c>
      <c r="CL588">
        <v>1</v>
      </c>
      <c r="CM588">
        <v>1</v>
      </c>
      <c r="CN588">
        <v>0</v>
      </c>
      <c r="CO588">
        <v>0</v>
      </c>
      <c r="CP588">
        <v>0</v>
      </c>
      <c r="CQ588">
        <v>0</v>
      </c>
      <c r="CR588">
        <v>0</v>
      </c>
      <c r="CS588">
        <v>0</v>
      </c>
      <c r="CT588" s="18">
        <v>1</v>
      </c>
      <c r="CZ588" s="43" t="s">
        <v>397</v>
      </c>
    </row>
    <row r="589" spans="1:104" x14ac:dyDescent="0.25">
      <c r="A589">
        <v>588</v>
      </c>
      <c r="B589">
        <v>38</v>
      </c>
      <c r="C589" s="25" t="s">
        <v>151</v>
      </c>
      <c r="D589" s="12">
        <v>11.5</v>
      </c>
      <c r="E589" s="14">
        <v>0.4</v>
      </c>
      <c r="F589" s="7">
        <f t="shared" si="390"/>
        <v>28.75</v>
      </c>
      <c r="G589" s="7">
        <f t="shared" si="391"/>
        <v>11.1</v>
      </c>
      <c r="H589" s="16">
        <f t="shared" si="392"/>
        <v>11.9</v>
      </c>
      <c r="I589" s="11">
        <f>IFERROR(F589/SQRT(F589^2+W589), "X")</f>
        <v>0.30799238135248219</v>
      </c>
      <c r="J589" s="39">
        <f>IFERROR(SQRT((1-I589^2)/W589), "X")</f>
        <v>1.0712778481825468E-2</v>
      </c>
      <c r="K589" s="39">
        <f t="shared" si="400"/>
        <v>93.346464850041315</v>
      </c>
      <c r="L589" s="39">
        <f t="shared" si="401"/>
        <v>0.29727960287065675</v>
      </c>
      <c r="M589" s="39">
        <f t="shared" si="402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03"/>
        <v>7887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1">
        <v>0</v>
      </c>
      <c r="AJ589" s="9">
        <v>0</v>
      </c>
      <c r="AK589" s="9">
        <v>0</v>
      </c>
      <c r="AL589" s="31">
        <v>1</v>
      </c>
      <c r="AM589" s="21">
        <v>2004</v>
      </c>
      <c r="AN589" s="23"/>
      <c r="AO589" s="39">
        <v>3.4299999999999997E-2</v>
      </c>
      <c r="AP589" s="39">
        <v>0.37</v>
      </c>
      <c r="AQ589" s="39">
        <v>0.47699999999999998</v>
      </c>
      <c r="AR589" s="59">
        <f t="shared" si="399"/>
        <v>0.11870000000000003</v>
      </c>
      <c r="AS589" s="39" t="s">
        <v>431</v>
      </c>
      <c r="AT589" s="59" t="s">
        <v>431</v>
      </c>
      <c r="AU589" s="57">
        <v>60.5</v>
      </c>
      <c r="AV589" s="18">
        <v>39.5</v>
      </c>
      <c r="AW589">
        <v>1</v>
      </c>
      <c r="AX589" s="54">
        <v>0</v>
      </c>
      <c r="AY589" t="s">
        <v>431</v>
      </c>
      <c r="AZ589" s="54" t="s">
        <v>431</v>
      </c>
      <c r="BB589" s="18"/>
      <c r="BC589" t="s">
        <v>431</v>
      </c>
      <c r="BD589" t="s">
        <v>431</v>
      </c>
      <c r="BE589" t="s">
        <v>149</v>
      </c>
      <c r="BL589" s="18"/>
      <c r="BO589" s="18"/>
      <c r="BR589" s="25">
        <f>Z589+Y589+6</f>
        <v>36.799999999999997</v>
      </c>
      <c r="BS589">
        <v>1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 s="18">
        <v>0</v>
      </c>
      <c r="CA589">
        <v>0</v>
      </c>
      <c r="CB589">
        <v>0</v>
      </c>
      <c r="CC589">
        <v>1</v>
      </c>
      <c r="CD589" s="18">
        <v>0</v>
      </c>
      <c r="CE589">
        <v>0</v>
      </c>
      <c r="CF589">
        <v>0</v>
      </c>
      <c r="CG589">
        <v>0</v>
      </c>
      <c r="CH589">
        <v>0</v>
      </c>
      <c r="CI589" s="18">
        <v>0</v>
      </c>
      <c r="CJ589">
        <v>0</v>
      </c>
      <c r="CK589">
        <v>0</v>
      </c>
      <c r="CL589">
        <v>1</v>
      </c>
      <c r="CM589">
        <v>1</v>
      </c>
      <c r="CN589">
        <v>0</v>
      </c>
      <c r="CO589">
        <v>0</v>
      </c>
      <c r="CP589">
        <v>0</v>
      </c>
      <c r="CQ589">
        <v>0</v>
      </c>
      <c r="CR589">
        <v>0</v>
      </c>
      <c r="CS589">
        <v>0</v>
      </c>
      <c r="CT589" s="18">
        <v>1</v>
      </c>
      <c r="CZ589" s="43" t="s">
        <v>397</v>
      </c>
    </row>
    <row r="590" spans="1:104" x14ac:dyDescent="0.25">
      <c r="A590">
        <v>589</v>
      </c>
      <c r="B590">
        <v>38</v>
      </c>
      <c r="C590" s="25" t="s">
        <v>151</v>
      </c>
      <c r="D590" s="12">
        <v>12.1</v>
      </c>
      <c r="E590" s="14">
        <v>0.3</v>
      </c>
      <c r="F590" s="7">
        <f t="shared" si="390"/>
        <v>40.333333333333336</v>
      </c>
      <c r="G590" s="7">
        <f t="shared" si="391"/>
        <v>11.799999999999999</v>
      </c>
      <c r="H590" s="16">
        <f t="shared" si="392"/>
        <v>12.4</v>
      </c>
      <c r="I590" s="11">
        <f>IFERROR(F590/SQRT(F590^2+W590), "X")</f>
        <v>0.4135115210077786</v>
      </c>
      <c r="J590" s="39">
        <f>IFERROR(SQRT((1-I590^2)/W590), "X")</f>
        <v>1.0252351760523436E-2</v>
      </c>
      <c r="K590" s="39">
        <f t="shared" si="400"/>
        <v>97.53859634922874</v>
      </c>
      <c r="L590" s="39">
        <f t="shared" si="401"/>
        <v>0.40325916924725519</v>
      </c>
      <c r="M590" s="39">
        <f t="shared" si="402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03"/>
        <v>7887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1">
        <v>0</v>
      </c>
      <c r="AJ590" s="9">
        <v>0</v>
      </c>
      <c r="AK590" s="9">
        <v>0</v>
      </c>
      <c r="AL590" s="31">
        <v>1</v>
      </c>
      <c r="AM590" s="21">
        <v>2004</v>
      </c>
      <c r="AN590" s="23"/>
      <c r="AO590" s="39">
        <v>3.4299999999999997E-2</v>
      </c>
      <c r="AP590" s="39">
        <v>0.37</v>
      </c>
      <c r="AQ590" s="39">
        <v>0.47699999999999998</v>
      </c>
      <c r="AR590" s="59">
        <f t="shared" si="399"/>
        <v>0.11870000000000003</v>
      </c>
      <c r="AS590" s="39" t="s">
        <v>431</v>
      </c>
      <c r="AT590" s="59" t="s">
        <v>431</v>
      </c>
      <c r="AU590" s="57">
        <v>60.5</v>
      </c>
      <c r="AV590" s="18">
        <v>39.5</v>
      </c>
      <c r="AW590">
        <v>1</v>
      </c>
      <c r="AX590" s="54">
        <v>0</v>
      </c>
      <c r="AY590" t="s">
        <v>431</v>
      </c>
      <c r="AZ590" s="54" t="s">
        <v>431</v>
      </c>
      <c r="BB590" s="18"/>
      <c r="BC590" t="s">
        <v>431</v>
      </c>
      <c r="BD590" t="s">
        <v>431</v>
      </c>
      <c r="BE590" t="s">
        <v>149</v>
      </c>
      <c r="BL590" s="18"/>
      <c r="BO590" s="18"/>
      <c r="BR590" s="25">
        <f>Z590+Y590+6</f>
        <v>36.799999999999997</v>
      </c>
      <c r="BS590">
        <v>1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 s="18">
        <v>0</v>
      </c>
      <c r="CA590">
        <v>0</v>
      </c>
      <c r="CB590">
        <v>0</v>
      </c>
      <c r="CC590">
        <v>1</v>
      </c>
      <c r="CD590" s="18">
        <v>0</v>
      </c>
      <c r="CE590">
        <v>0</v>
      </c>
      <c r="CF590">
        <v>0</v>
      </c>
      <c r="CG590">
        <v>0</v>
      </c>
      <c r="CH590">
        <v>0</v>
      </c>
      <c r="CI590" s="18">
        <v>0</v>
      </c>
      <c r="CJ590">
        <v>0</v>
      </c>
      <c r="CK590">
        <v>0</v>
      </c>
      <c r="CL590">
        <v>1</v>
      </c>
      <c r="CM590">
        <v>1</v>
      </c>
      <c r="CN590">
        <v>0</v>
      </c>
      <c r="CO590">
        <v>0</v>
      </c>
      <c r="CP590">
        <v>0</v>
      </c>
      <c r="CQ590">
        <v>0</v>
      </c>
      <c r="CR590">
        <v>0</v>
      </c>
      <c r="CS590">
        <v>0</v>
      </c>
      <c r="CT590" s="18">
        <v>1</v>
      </c>
      <c r="CZ590" s="43" t="s">
        <v>397</v>
      </c>
    </row>
    <row r="591" spans="1:104" x14ac:dyDescent="0.25">
      <c r="A591">
        <v>590</v>
      </c>
      <c r="B591">
        <v>38</v>
      </c>
      <c r="C591" s="25" t="s">
        <v>151</v>
      </c>
      <c r="D591" s="12">
        <v>11.4</v>
      </c>
      <c r="E591" s="14">
        <v>0.3</v>
      </c>
      <c r="F591" s="7">
        <f t="shared" si="390"/>
        <v>38</v>
      </c>
      <c r="G591" s="7">
        <f t="shared" si="391"/>
        <v>11.1</v>
      </c>
      <c r="H591" s="16">
        <f t="shared" si="392"/>
        <v>11.700000000000001</v>
      </c>
      <c r="I591" s="11">
        <f>IFERROR(F591/SQRT(F591^2+W591), "X")</f>
        <v>0.39338654521701061</v>
      </c>
      <c r="J591" s="39">
        <f>IFERROR(SQRT((1-I591^2)/W591), "X")</f>
        <v>1.0352277505710807E-2</v>
      </c>
      <c r="K591" s="39">
        <f t="shared" si="400"/>
        <v>96.597101405787527</v>
      </c>
      <c r="L591" s="39">
        <f t="shared" si="401"/>
        <v>0.38303426771129978</v>
      </c>
      <c r="M591" s="39">
        <f t="shared" si="402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03"/>
        <v>7887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1">
        <v>0</v>
      </c>
      <c r="AJ591" s="9">
        <v>0</v>
      </c>
      <c r="AK591" s="9">
        <v>0</v>
      </c>
      <c r="AL591" s="31">
        <v>1</v>
      </c>
      <c r="AM591" s="21">
        <v>2004</v>
      </c>
      <c r="AN591" s="23"/>
      <c r="AO591" s="39">
        <v>3.4299999999999997E-2</v>
      </c>
      <c r="AP591" s="39">
        <v>0.37</v>
      </c>
      <c r="AQ591" s="39">
        <v>0.47699999999999998</v>
      </c>
      <c r="AR591" s="59">
        <f t="shared" si="399"/>
        <v>0.11870000000000003</v>
      </c>
      <c r="AS591" s="39" t="s">
        <v>431</v>
      </c>
      <c r="AT591" s="59" t="s">
        <v>431</v>
      </c>
      <c r="AU591" s="57">
        <v>60.5</v>
      </c>
      <c r="AV591" s="18">
        <v>39.5</v>
      </c>
      <c r="AW591">
        <v>1</v>
      </c>
      <c r="AX591" s="54">
        <v>0</v>
      </c>
      <c r="AY591" t="s">
        <v>431</v>
      </c>
      <c r="AZ591" s="54" t="s">
        <v>431</v>
      </c>
      <c r="BB591" s="18"/>
      <c r="BC591" t="s">
        <v>431</v>
      </c>
      <c r="BD591" t="s">
        <v>431</v>
      </c>
      <c r="BE591" t="s">
        <v>149</v>
      </c>
      <c r="BL591" s="18"/>
      <c r="BO591" s="18"/>
      <c r="BR591" s="25">
        <f>Z591+Y591+6</f>
        <v>36.799999999999997</v>
      </c>
      <c r="BS591">
        <v>1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 s="18">
        <v>0</v>
      </c>
      <c r="CA591">
        <v>0</v>
      </c>
      <c r="CB591">
        <v>0</v>
      </c>
      <c r="CC591">
        <v>1</v>
      </c>
      <c r="CD591" s="18">
        <v>0</v>
      </c>
      <c r="CE591">
        <v>0</v>
      </c>
      <c r="CF591">
        <v>0</v>
      </c>
      <c r="CG591">
        <v>0</v>
      </c>
      <c r="CH591">
        <v>0</v>
      </c>
      <c r="CI591" s="18">
        <v>0</v>
      </c>
      <c r="CJ591">
        <v>0</v>
      </c>
      <c r="CK591">
        <v>0</v>
      </c>
      <c r="CL591">
        <v>1</v>
      </c>
      <c r="CM591">
        <v>1</v>
      </c>
      <c r="CN591">
        <v>0</v>
      </c>
      <c r="CO591">
        <v>0</v>
      </c>
      <c r="CP591">
        <v>0</v>
      </c>
      <c r="CQ591">
        <v>0</v>
      </c>
      <c r="CR591">
        <v>0</v>
      </c>
      <c r="CS591">
        <v>0</v>
      </c>
      <c r="CT591" s="18">
        <v>1</v>
      </c>
      <c r="CZ591" s="43" t="s">
        <v>397</v>
      </c>
    </row>
    <row r="592" spans="1:104" x14ac:dyDescent="0.25">
      <c r="A592">
        <v>591</v>
      </c>
      <c r="B592">
        <v>38</v>
      </c>
      <c r="C592" s="25" t="s">
        <v>151</v>
      </c>
      <c r="D592" s="12">
        <v>9.6</v>
      </c>
      <c r="E592" s="14">
        <v>0.5</v>
      </c>
      <c r="F592" s="7">
        <f t="shared" si="390"/>
        <v>19.2</v>
      </c>
      <c r="G592" s="7">
        <f t="shared" si="391"/>
        <v>9.1</v>
      </c>
      <c r="H592" s="16">
        <f t="shared" si="392"/>
        <v>10.1</v>
      </c>
      <c r="I592" s="11">
        <f>IFERROR(F592/SQRT(F592^2+W592), "X")</f>
        <v>0.21131282467937684</v>
      </c>
      <c r="J592" s="39">
        <f>IFERROR(SQRT((1-I592^2)/W592), "X")</f>
        <v>1.1005876285384211E-2</v>
      </c>
      <c r="K592" s="39">
        <f t="shared" ref="K592" si="404">IFERROR(1/J592, "X")</f>
        <v>90.860552496669314</v>
      </c>
      <c r="L592" s="39">
        <f t="shared" ref="L592" si="405">IFERROR(I592-J592, "X")</f>
        <v>0.20030694839399263</v>
      </c>
      <c r="M592" s="39">
        <f t="shared" ref="M592" si="406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03"/>
        <v>7887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1">
        <v>0</v>
      </c>
      <c r="AJ592" s="9">
        <v>0</v>
      </c>
      <c r="AK592" s="9">
        <v>0</v>
      </c>
      <c r="AL592" s="31">
        <v>1</v>
      </c>
      <c r="AM592" s="21">
        <v>2004</v>
      </c>
      <c r="AN592" s="23"/>
      <c r="AO592" s="39">
        <v>3.4299999999999997E-2</v>
      </c>
      <c r="AP592" s="39">
        <v>0.37</v>
      </c>
      <c r="AQ592" s="39">
        <v>0.47699999999999998</v>
      </c>
      <c r="AR592" s="59">
        <f t="shared" si="399"/>
        <v>0.11870000000000003</v>
      </c>
      <c r="AS592" s="39" t="s">
        <v>431</v>
      </c>
      <c r="AT592" s="59" t="s">
        <v>431</v>
      </c>
      <c r="AU592" s="57">
        <v>60.5</v>
      </c>
      <c r="AV592" s="18">
        <v>39.5</v>
      </c>
      <c r="AW592">
        <v>1</v>
      </c>
      <c r="AX592" s="54">
        <v>0</v>
      </c>
      <c r="AY592" t="s">
        <v>431</v>
      </c>
      <c r="AZ592" s="54" t="s">
        <v>431</v>
      </c>
      <c r="BB592" s="18"/>
      <c r="BC592" t="s">
        <v>431</v>
      </c>
      <c r="BD592" t="s">
        <v>431</v>
      </c>
      <c r="BE592" t="s">
        <v>149</v>
      </c>
      <c r="BL592" s="18"/>
      <c r="BO592" s="18"/>
      <c r="BR592" s="25">
        <f>Z592+Y592+6</f>
        <v>36.799999999999997</v>
      </c>
      <c r="BS592">
        <v>1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 s="18">
        <v>0</v>
      </c>
      <c r="CA592">
        <v>0</v>
      </c>
      <c r="CB592">
        <v>0</v>
      </c>
      <c r="CC592">
        <v>1</v>
      </c>
      <c r="CD592" s="18">
        <v>0</v>
      </c>
      <c r="CE592">
        <v>0</v>
      </c>
      <c r="CF592">
        <v>0</v>
      </c>
      <c r="CG592">
        <v>0</v>
      </c>
      <c r="CH592">
        <v>0</v>
      </c>
      <c r="CI592" s="18">
        <v>0</v>
      </c>
      <c r="CJ592">
        <v>0</v>
      </c>
      <c r="CK592">
        <v>0</v>
      </c>
      <c r="CL592">
        <v>1</v>
      </c>
      <c r="CM592">
        <v>1</v>
      </c>
      <c r="CN592">
        <v>0</v>
      </c>
      <c r="CO592">
        <v>0</v>
      </c>
      <c r="CP592">
        <v>0</v>
      </c>
      <c r="CQ592">
        <v>0</v>
      </c>
      <c r="CR592">
        <v>0</v>
      </c>
      <c r="CS592">
        <v>0</v>
      </c>
      <c r="CT592" s="18">
        <v>1</v>
      </c>
      <c r="CZ592" s="43" t="s">
        <v>397</v>
      </c>
    </row>
    <row r="593" spans="1:104" x14ac:dyDescent="0.25">
      <c r="A593">
        <v>592</v>
      </c>
      <c r="B593">
        <v>38</v>
      </c>
      <c r="C593" s="25" t="s">
        <v>151</v>
      </c>
      <c r="D593" s="12">
        <v>12.5</v>
      </c>
      <c r="E593" s="14">
        <v>0.4</v>
      </c>
      <c r="F593" s="7">
        <f t="shared" si="390"/>
        <v>31.25</v>
      </c>
      <c r="G593" s="7">
        <f t="shared" si="391"/>
        <v>12.1</v>
      </c>
      <c r="H593" s="16">
        <f t="shared" ref="H593:H603" si="407">D593+E593</f>
        <v>12.9</v>
      </c>
      <c r="I593" s="11">
        <f>IFERROR(F593/SQRT(F593^2+W593), "X")</f>
        <v>0.33192951088238148</v>
      </c>
      <c r="J593" s="39">
        <f>IFERROR(SQRT((1-I593^2)/W593), "X")</f>
        <v>1.0621744348236208E-2</v>
      </c>
      <c r="K593" s="39">
        <f t="shared" ref="K593:K599" si="408">IFERROR(1/J593, "X")</f>
        <v>94.146494889613379</v>
      </c>
      <c r="L593" s="39">
        <f t="shared" ref="L593:L599" si="409">IFERROR(I593-J593, "X")</f>
        <v>0.32130776653414528</v>
      </c>
      <c r="M593" s="39">
        <f t="shared" ref="M593:M599" si="410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11">U593-V593-1</f>
        <v>7887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1">
        <v>0</v>
      </c>
      <c r="AJ593" s="9">
        <v>0</v>
      </c>
      <c r="AK593" s="9">
        <v>0</v>
      </c>
      <c r="AL593" s="31">
        <v>1</v>
      </c>
      <c r="AM593" s="21">
        <v>2007</v>
      </c>
      <c r="AN593" s="23"/>
      <c r="AO593" s="39">
        <v>3.4299999999999997E-2</v>
      </c>
      <c r="AP593" s="39">
        <v>0.37</v>
      </c>
      <c r="AQ593" s="39">
        <v>0.47699999999999998</v>
      </c>
      <c r="AR593" s="59">
        <f t="shared" si="399"/>
        <v>0.11870000000000003</v>
      </c>
      <c r="AS593" s="39" t="s">
        <v>431</v>
      </c>
      <c r="AT593" s="59" t="s">
        <v>431</v>
      </c>
      <c r="AU593" s="57">
        <v>60.5</v>
      </c>
      <c r="AV593" s="18">
        <v>39.5</v>
      </c>
      <c r="AW593">
        <v>1</v>
      </c>
      <c r="AX593" s="54">
        <v>0</v>
      </c>
      <c r="AY593" t="s">
        <v>431</v>
      </c>
      <c r="AZ593" s="54" t="s">
        <v>431</v>
      </c>
      <c r="BB593" s="18"/>
      <c r="BC593" t="s">
        <v>431</v>
      </c>
      <c r="BD593" t="s">
        <v>431</v>
      </c>
      <c r="BE593" t="s">
        <v>149</v>
      </c>
      <c r="BL593" s="18"/>
      <c r="BO593" s="18"/>
      <c r="BR593" s="25">
        <f>Z593+Y593+6</f>
        <v>36.799999999999997</v>
      </c>
      <c r="BS593">
        <v>1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 s="18">
        <v>0</v>
      </c>
      <c r="CA593">
        <v>0</v>
      </c>
      <c r="CB593">
        <v>0</v>
      </c>
      <c r="CC593">
        <v>1</v>
      </c>
      <c r="CD593" s="18">
        <v>0</v>
      </c>
      <c r="CE593">
        <v>0</v>
      </c>
      <c r="CF593">
        <v>0</v>
      </c>
      <c r="CG593">
        <v>0</v>
      </c>
      <c r="CH593">
        <v>0</v>
      </c>
      <c r="CI593" s="18">
        <v>0</v>
      </c>
      <c r="CJ593">
        <v>0</v>
      </c>
      <c r="CK593">
        <v>0</v>
      </c>
      <c r="CL593">
        <v>1</v>
      </c>
      <c r="CM593">
        <v>1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 s="18">
        <v>1</v>
      </c>
      <c r="CZ593" s="43" t="s">
        <v>397</v>
      </c>
    </row>
    <row r="594" spans="1:104" x14ac:dyDescent="0.25">
      <c r="A594">
        <v>593</v>
      </c>
      <c r="B594">
        <v>38</v>
      </c>
      <c r="C594" s="25" t="s">
        <v>151</v>
      </c>
      <c r="D594" s="12">
        <v>6.1</v>
      </c>
      <c r="E594" s="14">
        <v>1</v>
      </c>
      <c r="F594" s="7">
        <f t="shared" si="390"/>
        <v>6.1</v>
      </c>
      <c r="G594" s="7">
        <f t="shared" si="391"/>
        <v>5.0999999999999996</v>
      </c>
      <c r="H594" s="16">
        <f t="shared" si="407"/>
        <v>7.1</v>
      </c>
      <c r="I594" s="11">
        <f>IFERROR(F594/SQRT(F594^2+W594), "X")</f>
        <v>0.1290529211438062</v>
      </c>
      <c r="J594" s="39">
        <f>IFERROR(SQRT((1-I594^2)/W594), "X")</f>
        <v>2.1156216580951834E-2</v>
      </c>
      <c r="K594" s="39">
        <f t="shared" si="408"/>
        <v>47.267430647328403</v>
      </c>
      <c r="L594" s="39">
        <f t="shared" si="409"/>
        <v>0.10789670456285437</v>
      </c>
      <c r="M594" s="39">
        <f t="shared" si="410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11"/>
        <v>2197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1">
        <v>0</v>
      </c>
      <c r="AJ594" s="9">
        <v>0</v>
      </c>
      <c r="AK594" s="9">
        <v>0</v>
      </c>
      <c r="AL594" s="31">
        <v>1</v>
      </c>
      <c r="AM594" s="21">
        <v>2000</v>
      </c>
      <c r="AN594" s="23"/>
      <c r="AO594" s="39">
        <v>3.4299999999999997E-2</v>
      </c>
      <c r="AP594" s="39">
        <v>0.37</v>
      </c>
      <c r="AQ594" s="39">
        <v>0.47699999999999998</v>
      </c>
      <c r="AR594" s="59">
        <f t="shared" si="399"/>
        <v>0.11870000000000003</v>
      </c>
      <c r="AS594" s="39" t="s">
        <v>431</v>
      </c>
      <c r="AT594" s="59" t="s">
        <v>431</v>
      </c>
      <c r="AU594" s="57">
        <v>0</v>
      </c>
      <c r="AV594" s="18">
        <v>1</v>
      </c>
      <c r="AW594">
        <v>1</v>
      </c>
      <c r="AX594" s="54">
        <v>0</v>
      </c>
      <c r="AY594" t="s">
        <v>431</v>
      </c>
      <c r="AZ594" s="54" t="s">
        <v>431</v>
      </c>
      <c r="BB594" s="18"/>
      <c r="BC594" t="s">
        <v>431</v>
      </c>
      <c r="BD594" t="s">
        <v>431</v>
      </c>
      <c r="BE594" t="s">
        <v>149</v>
      </c>
      <c r="BL594" s="18"/>
      <c r="BO594" s="18"/>
      <c r="BR594" s="25">
        <f>Z594+Y594+6</f>
        <v>36.799999999999997</v>
      </c>
      <c r="BS594">
        <v>1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0</v>
      </c>
      <c r="BZ594" s="18">
        <v>0</v>
      </c>
      <c r="CA594">
        <v>0</v>
      </c>
      <c r="CB594">
        <v>0</v>
      </c>
      <c r="CC594">
        <v>1</v>
      </c>
      <c r="CD594" s="18">
        <v>0</v>
      </c>
      <c r="CE594">
        <v>0</v>
      </c>
      <c r="CF594">
        <v>0</v>
      </c>
      <c r="CG594">
        <v>0</v>
      </c>
      <c r="CH594">
        <v>0</v>
      </c>
      <c r="CI594" s="18">
        <v>0</v>
      </c>
      <c r="CJ594">
        <v>0</v>
      </c>
      <c r="CK594">
        <v>0</v>
      </c>
      <c r="CL594">
        <v>1</v>
      </c>
      <c r="CM594">
        <v>1</v>
      </c>
      <c r="CN594">
        <v>0</v>
      </c>
      <c r="CO594">
        <v>0</v>
      </c>
      <c r="CP594">
        <v>0</v>
      </c>
      <c r="CQ594">
        <v>0</v>
      </c>
      <c r="CR594">
        <v>0</v>
      </c>
      <c r="CS594">
        <v>0</v>
      </c>
      <c r="CT594" s="18">
        <v>1</v>
      </c>
      <c r="CZ594" s="43" t="s">
        <v>397</v>
      </c>
    </row>
    <row r="595" spans="1:104" x14ac:dyDescent="0.25">
      <c r="A595">
        <v>594</v>
      </c>
      <c r="B595">
        <v>38</v>
      </c>
      <c r="C595" s="25" t="s">
        <v>151</v>
      </c>
      <c r="D595" s="12">
        <v>13</v>
      </c>
      <c r="E595" s="14">
        <v>0.5</v>
      </c>
      <c r="F595" s="7">
        <f t="shared" si="390"/>
        <v>26</v>
      </c>
      <c r="G595" s="7">
        <f t="shared" si="391"/>
        <v>12.5</v>
      </c>
      <c r="H595" s="16">
        <f t="shared" si="407"/>
        <v>13.5</v>
      </c>
      <c r="I595" s="11">
        <f>IFERROR(F595/SQRT(F595^2+W595), "X")</f>
        <v>0.40839935366624441</v>
      </c>
      <c r="J595" s="39">
        <f>IFERROR(SQRT((1-I595^2)/W595), "X")</f>
        <v>1.5707667448701706E-2</v>
      </c>
      <c r="K595" s="39">
        <f t="shared" si="408"/>
        <v>63.663176169588027</v>
      </c>
      <c r="L595" s="39">
        <f t="shared" si="409"/>
        <v>0.39269168621754269</v>
      </c>
      <c r="M595" s="39">
        <f t="shared" si="410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11"/>
        <v>3377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1">
        <v>0</v>
      </c>
      <c r="AJ595" s="9">
        <v>0</v>
      </c>
      <c r="AK595" s="9">
        <v>0</v>
      </c>
      <c r="AL595" s="31">
        <v>1</v>
      </c>
      <c r="AM595" s="21">
        <v>2000</v>
      </c>
      <c r="AN595" s="23"/>
      <c r="AO595" s="39">
        <v>3.4299999999999997E-2</v>
      </c>
      <c r="AP595" s="39">
        <v>0.37</v>
      </c>
      <c r="AQ595" s="39">
        <v>0.47699999999999998</v>
      </c>
      <c r="AR595" s="59">
        <f t="shared" si="399"/>
        <v>0.11870000000000003</v>
      </c>
      <c r="AS595" s="39" t="s">
        <v>431</v>
      </c>
      <c r="AT595" s="59" t="s">
        <v>431</v>
      </c>
      <c r="AU595" s="57">
        <v>1</v>
      </c>
      <c r="AV595" s="18">
        <v>0</v>
      </c>
      <c r="AW595">
        <v>1</v>
      </c>
      <c r="AX595" s="54">
        <v>0</v>
      </c>
      <c r="AY595" t="s">
        <v>431</v>
      </c>
      <c r="AZ595" s="54" t="s">
        <v>431</v>
      </c>
      <c r="BB595" s="18"/>
      <c r="BC595" t="s">
        <v>431</v>
      </c>
      <c r="BD595" t="s">
        <v>431</v>
      </c>
      <c r="BE595" t="s">
        <v>149</v>
      </c>
      <c r="BL595" s="18"/>
      <c r="BO595" s="18"/>
      <c r="BR595" s="25">
        <f>Z595+Y595+6</f>
        <v>36.799999999999997</v>
      </c>
      <c r="BS595">
        <v>1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 s="18">
        <v>0</v>
      </c>
      <c r="CA595">
        <v>0</v>
      </c>
      <c r="CB595">
        <v>0</v>
      </c>
      <c r="CC595">
        <v>1</v>
      </c>
      <c r="CD595" s="18">
        <v>0</v>
      </c>
      <c r="CE595">
        <v>0</v>
      </c>
      <c r="CF595">
        <v>0</v>
      </c>
      <c r="CG595">
        <v>0</v>
      </c>
      <c r="CH595">
        <v>0</v>
      </c>
      <c r="CI595" s="18">
        <v>0</v>
      </c>
      <c r="CJ595">
        <v>0</v>
      </c>
      <c r="CK595">
        <v>0</v>
      </c>
      <c r="CL595">
        <v>1</v>
      </c>
      <c r="CM595">
        <v>1</v>
      </c>
      <c r="CN595">
        <v>0</v>
      </c>
      <c r="CO595">
        <v>0</v>
      </c>
      <c r="CP595">
        <v>0</v>
      </c>
      <c r="CQ595">
        <v>0</v>
      </c>
      <c r="CR595">
        <v>0</v>
      </c>
      <c r="CS595">
        <v>0</v>
      </c>
      <c r="CT595" s="18">
        <v>1</v>
      </c>
      <c r="CZ595" s="43" t="s">
        <v>397</v>
      </c>
    </row>
    <row r="596" spans="1:104" x14ac:dyDescent="0.25">
      <c r="A596">
        <v>595</v>
      </c>
      <c r="B596">
        <v>38</v>
      </c>
      <c r="C596" s="25" t="s">
        <v>151</v>
      </c>
      <c r="D596" s="12">
        <v>9.3000000000000007</v>
      </c>
      <c r="E596" s="14">
        <v>1.2</v>
      </c>
      <c r="F596" s="7">
        <f t="shared" si="390"/>
        <v>7.7500000000000009</v>
      </c>
      <c r="G596" s="7">
        <f t="shared" si="391"/>
        <v>8.1000000000000014</v>
      </c>
      <c r="H596" s="16">
        <f t="shared" si="407"/>
        <v>10.5</v>
      </c>
      <c r="I596" s="11">
        <f>IFERROR(F596/SQRT(F596^2+W596), "X")</f>
        <v>0.3500869861115416</v>
      </c>
      <c r="J596" s="39">
        <f>IFERROR(SQRT((1-I596^2)/W596), "X")</f>
        <v>4.5172514336973099E-2</v>
      </c>
      <c r="K596" s="39">
        <f t="shared" si="408"/>
        <v>22.137355307262879</v>
      </c>
      <c r="L596" s="39">
        <f t="shared" si="409"/>
        <v>0.30491447177456849</v>
      </c>
      <c r="M596" s="39">
        <f t="shared" si="410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12">U596-V596-1</f>
        <v>430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1">
        <v>0</v>
      </c>
      <c r="AJ596" s="9">
        <v>0</v>
      </c>
      <c r="AK596" s="9">
        <v>0</v>
      </c>
      <c r="AL596" s="31">
        <v>1</v>
      </c>
      <c r="AM596" s="21">
        <v>2000</v>
      </c>
      <c r="AN596" s="23"/>
      <c r="AO596" s="39">
        <v>3.4299999999999997E-2</v>
      </c>
      <c r="AP596" s="39">
        <v>0.37</v>
      </c>
      <c r="AQ596" s="39">
        <v>0.47699999999999998</v>
      </c>
      <c r="AR596" s="59">
        <f t="shared" si="399"/>
        <v>0.11870000000000003</v>
      </c>
      <c r="AS596" s="39" t="s">
        <v>431</v>
      </c>
      <c r="AT596" s="59" t="s">
        <v>431</v>
      </c>
      <c r="AU596" s="57">
        <v>60.5</v>
      </c>
      <c r="AV596" s="18">
        <v>39.5</v>
      </c>
      <c r="AW596">
        <v>1</v>
      </c>
      <c r="AX596" s="54">
        <v>0</v>
      </c>
      <c r="AY596" t="s">
        <v>431</v>
      </c>
      <c r="AZ596" s="54" t="s">
        <v>431</v>
      </c>
      <c r="BB596" s="18"/>
      <c r="BC596" t="s">
        <v>431</v>
      </c>
      <c r="BD596" t="s">
        <v>431</v>
      </c>
      <c r="BE596" t="s">
        <v>149</v>
      </c>
      <c r="BL596" s="18"/>
      <c r="BO596" s="18"/>
      <c r="BR596" s="25">
        <f>Z596+Y596+6</f>
        <v>36.799999999999997</v>
      </c>
      <c r="BS596">
        <v>1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0</v>
      </c>
      <c r="BZ596" s="18">
        <v>0</v>
      </c>
      <c r="CA596">
        <v>0</v>
      </c>
      <c r="CB596">
        <v>0</v>
      </c>
      <c r="CC596">
        <v>1</v>
      </c>
      <c r="CD596" s="18">
        <v>0</v>
      </c>
      <c r="CE596">
        <v>0</v>
      </c>
      <c r="CF596">
        <v>0</v>
      </c>
      <c r="CG596">
        <v>0</v>
      </c>
      <c r="CH596">
        <v>0</v>
      </c>
      <c r="CI596" s="18">
        <v>0</v>
      </c>
      <c r="CJ596">
        <v>0</v>
      </c>
      <c r="CK596">
        <v>0</v>
      </c>
      <c r="CL596">
        <v>1</v>
      </c>
      <c r="CM596">
        <v>1</v>
      </c>
      <c r="CN596">
        <v>0</v>
      </c>
      <c r="CO596">
        <v>0</v>
      </c>
      <c r="CP596">
        <v>0</v>
      </c>
      <c r="CQ596">
        <v>0</v>
      </c>
      <c r="CR596">
        <v>0</v>
      </c>
      <c r="CS596">
        <v>0</v>
      </c>
      <c r="CT596" s="18">
        <v>1</v>
      </c>
      <c r="CZ596" s="43" t="s">
        <v>397</v>
      </c>
    </row>
    <row r="597" spans="1:104" x14ac:dyDescent="0.25">
      <c r="A597">
        <v>596</v>
      </c>
      <c r="B597">
        <v>38</v>
      </c>
      <c r="C597" s="25" t="s">
        <v>151</v>
      </c>
      <c r="D597" s="12">
        <v>8.4</v>
      </c>
      <c r="E597" s="14">
        <v>1.5</v>
      </c>
      <c r="F597" s="7">
        <f t="shared" si="390"/>
        <v>5.6000000000000005</v>
      </c>
      <c r="G597" s="7">
        <f t="shared" si="391"/>
        <v>6.9</v>
      </c>
      <c r="H597" s="16">
        <f t="shared" si="407"/>
        <v>9.9</v>
      </c>
      <c r="I597" s="11">
        <f>IFERROR(F597/SQRT(F597^2+W597), "X")</f>
        <v>0.26043413082715794</v>
      </c>
      <c r="J597" s="39">
        <f>IFERROR(SQRT((1-I597^2)/W597), "X")</f>
        <v>4.6506094790563918E-2</v>
      </c>
      <c r="K597" s="39">
        <f t="shared" si="408"/>
        <v>21.50255798736513</v>
      </c>
      <c r="L597" s="39">
        <f t="shared" si="409"/>
        <v>0.21392803603659402</v>
      </c>
      <c r="M597" s="39">
        <f t="shared" si="410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12"/>
        <v>431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1">
        <v>0</v>
      </c>
      <c r="AJ597" s="9">
        <v>0</v>
      </c>
      <c r="AK597" s="9">
        <v>0</v>
      </c>
      <c r="AL597" s="31">
        <v>1</v>
      </c>
      <c r="AM597" s="21">
        <v>2007</v>
      </c>
      <c r="AN597" s="23"/>
      <c r="AO597" s="39">
        <v>3.4299999999999997E-2</v>
      </c>
      <c r="AP597" s="39">
        <v>0.37</v>
      </c>
      <c r="AQ597" s="39">
        <v>0.47699999999999998</v>
      </c>
      <c r="AR597" s="59">
        <f t="shared" si="399"/>
        <v>0.11870000000000003</v>
      </c>
      <c r="AS597" s="39" t="s">
        <v>431</v>
      </c>
      <c r="AT597" s="59" t="s">
        <v>431</v>
      </c>
      <c r="AU597" s="57">
        <v>60.5</v>
      </c>
      <c r="AV597" s="18">
        <v>39.5</v>
      </c>
      <c r="AW597">
        <v>1</v>
      </c>
      <c r="AX597" s="54">
        <v>0</v>
      </c>
      <c r="AY597" t="s">
        <v>431</v>
      </c>
      <c r="AZ597" s="54" t="s">
        <v>431</v>
      </c>
      <c r="BB597" s="18"/>
      <c r="BC597" t="s">
        <v>431</v>
      </c>
      <c r="BD597" t="s">
        <v>431</v>
      </c>
      <c r="BE597" t="s">
        <v>149</v>
      </c>
      <c r="BL597" s="18"/>
      <c r="BO597" s="18"/>
      <c r="BR597" s="25">
        <f>Z597+Y597+6</f>
        <v>36.799999999999997</v>
      </c>
      <c r="BS597">
        <v>1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 s="18">
        <v>0</v>
      </c>
      <c r="CA597">
        <v>0</v>
      </c>
      <c r="CB597">
        <v>0</v>
      </c>
      <c r="CC597">
        <v>1</v>
      </c>
      <c r="CD597" s="18">
        <v>0</v>
      </c>
      <c r="CE597">
        <v>0</v>
      </c>
      <c r="CF597">
        <v>0</v>
      </c>
      <c r="CG597">
        <v>0</v>
      </c>
      <c r="CH597">
        <v>0</v>
      </c>
      <c r="CI597" s="18">
        <v>0</v>
      </c>
      <c r="CJ597">
        <v>0</v>
      </c>
      <c r="CK597">
        <v>0</v>
      </c>
      <c r="CL597">
        <v>1</v>
      </c>
      <c r="CM597">
        <v>1</v>
      </c>
      <c r="CN597">
        <v>0</v>
      </c>
      <c r="CO597">
        <v>0</v>
      </c>
      <c r="CP597">
        <v>0</v>
      </c>
      <c r="CQ597">
        <v>0</v>
      </c>
      <c r="CR597">
        <v>0</v>
      </c>
      <c r="CS597">
        <v>0</v>
      </c>
      <c r="CT597" s="18">
        <v>1</v>
      </c>
      <c r="CZ597" s="43" t="s">
        <v>397</v>
      </c>
    </row>
    <row r="598" spans="1:104" x14ac:dyDescent="0.25">
      <c r="A598">
        <v>597</v>
      </c>
      <c r="B598">
        <v>38</v>
      </c>
      <c r="C598" s="25" t="s">
        <v>151</v>
      </c>
      <c r="D598" s="12">
        <v>11.2</v>
      </c>
      <c r="E598" s="14">
        <v>0.8</v>
      </c>
      <c r="F598" s="7">
        <f t="shared" si="390"/>
        <v>13.999999999999998</v>
      </c>
      <c r="G598" s="7">
        <f t="shared" si="391"/>
        <v>10.399999999999999</v>
      </c>
      <c r="H598" s="16">
        <f t="shared" si="407"/>
        <v>12</v>
      </c>
      <c r="I598" s="11">
        <f>IFERROR(F598/SQRT(F598^2+W598), "X")</f>
        <v>0.49039861087284109</v>
      </c>
      <c r="J598" s="39">
        <f>IFERROR(SQRT((1-I598^2)/W598), "X")</f>
        <v>3.5028472205202943E-2</v>
      </c>
      <c r="K598" s="39">
        <f t="shared" si="408"/>
        <v>28.548204847240392</v>
      </c>
      <c r="L598" s="39">
        <f t="shared" si="409"/>
        <v>0.45537013866763815</v>
      </c>
      <c r="M598" s="39">
        <f t="shared" si="410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12"/>
        <v>619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1">
        <v>0</v>
      </c>
      <c r="AJ598" s="9">
        <v>0</v>
      </c>
      <c r="AK598" s="9">
        <v>0</v>
      </c>
      <c r="AL598" s="31">
        <v>1</v>
      </c>
      <c r="AM598" s="21">
        <v>2000</v>
      </c>
      <c r="AN598" s="23"/>
      <c r="AO598" s="39">
        <v>3.4299999999999997E-2</v>
      </c>
      <c r="AP598" s="39">
        <v>0.37</v>
      </c>
      <c r="AQ598" s="39">
        <v>0.47699999999999998</v>
      </c>
      <c r="AR598" s="59">
        <f t="shared" si="399"/>
        <v>0.11870000000000003</v>
      </c>
      <c r="AS598" s="39" t="s">
        <v>431</v>
      </c>
      <c r="AT598" s="59" t="s">
        <v>431</v>
      </c>
      <c r="AU598" s="57">
        <v>60.5</v>
      </c>
      <c r="AV598" s="18">
        <v>39.5</v>
      </c>
      <c r="AW598">
        <v>1</v>
      </c>
      <c r="AX598" s="54">
        <v>0</v>
      </c>
      <c r="AY598" t="s">
        <v>431</v>
      </c>
      <c r="AZ598" s="54" t="s">
        <v>431</v>
      </c>
      <c r="BB598" s="18"/>
      <c r="BC598" t="s">
        <v>431</v>
      </c>
      <c r="BD598" t="s">
        <v>431</v>
      </c>
      <c r="BE598" t="s">
        <v>149</v>
      </c>
      <c r="BL598" s="18"/>
      <c r="BO598" s="18"/>
      <c r="BR598" s="25">
        <f>Z598+Y598+6</f>
        <v>36.799999999999997</v>
      </c>
      <c r="BS598">
        <v>1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0</v>
      </c>
      <c r="BZ598" s="18">
        <v>0</v>
      </c>
      <c r="CA598">
        <v>0</v>
      </c>
      <c r="CB598">
        <v>0</v>
      </c>
      <c r="CC598">
        <v>1</v>
      </c>
      <c r="CD598" s="18">
        <v>0</v>
      </c>
      <c r="CE598">
        <v>0</v>
      </c>
      <c r="CF598">
        <v>0</v>
      </c>
      <c r="CG598">
        <v>0</v>
      </c>
      <c r="CH598">
        <v>0</v>
      </c>
      <c r="CI598" s="18">
        <v>0</v>
      </c>
      <c r="CJ598">
        <v>0</v>
      </c>
      <c r="CK598">
        <v>0</v>
      </c>
      <c r="CL598">
        <v>1</v>
      </c>
      <c r="CM598">
        <v>1</v>
      </c>
      <c r="CN598">
        <v>0</v>
      </c>
      <c r="CO598">
        <v>0</v>
      </c>
      <c r="CP598">
        <v>0</v>
      </c>
      <c r="CQ598">
        <v>0</v>
      </c>
      <c r="CR598">
        <v>0</v>
      </c>
      <c r="CS598">
        <v>0</v>
      </c>
      <c r="CT598" s="18">
        <v>1</v>
      </c>
      <c r="CZ598" s="43" t="s">
        <v>397</v>
      </c>
    </row>
    <row r="599" spans="1:104" s="152" customFormat="1" x14ac:dyDescent="0.25">
      <c r="A599" s="152">
        <v>598</v>
      </c>
      <c r="B599" s="152">
        <v>38</v>
      </c>
      <c r="C599" s="153" t="s">
        <v>151</v>
      </c>
      <c r="D599" s="154">
        <v>5.8</v>
      </c>
      <c r="E599" s="155">
        <v>1.7</v>
      </c>
      <c r="F599" s="156">
        <f t="shared" si="390"/>
        <v>3.4117647058823528</v>
      </c>
      <c r="G599" s="156">
        <f t="shared" si="391"/>
        <v>4.0999999999999996</v>
      </c>
      <c r="H599" s="157">
        <f t="shared" si="407"/>
        <v>7.5</v>
      </c>
      <c r="I599" s="158">
        <f>IFERROR(F599/SQRT(F599^2+W599), "X")</f>
        <v>0.13840629564487972</v>
      </c>
      <c r="J599" s="159">
        <f>IFERROR(SQRT((1-I599^2)/W599), "X")</f>
        <v>4.056736251660268E-2</v>
      </c>
      <c r="K599" s="159">
        <f t="shared" si="408"/>
        <v>24.650357774448313</v>
      </c>
      <c r="L599" s="159">
        <f t="shared" si="409"/>
        <v>9.7838933128277045E-2</v>
      </c>
      <c r="M599" s="159">
        <f t="shared" si="410"/>
        <v>0.17897365816148239</v>
      </c>
      <c r="N599" s="160">
        <v>0</v>
      </c>
      <c r="O599" s="161">
        <v>1</v>
      </c>
      <c r="P599" s="160">
        <v>0</v>
      </c>
      <c r="Q599" s="161">
        <v>0</v>
      </c>
      <c r="R599" s="161">
        <v>1</v>
      </c>
      <c r="S599" s="161">
        <v>0</v>
      </c>
      <c r="T599" s="161">
        <v>0</v>
      </c>
      <c r="U599" s="160">
        <v>601</v>
      </c>
      <c r="V599" s="161">
        <v>4</v>
      </c>
      <c r="W599" s="161">
        <f t="shared" si="412"/>
        <v>596</v>
      </c>
      <c r="X599" s="161"/>
      <c r="Y599" s="156">
        <v>8.6</v>
      </c>
      <c r="Z599" s="156">
        <v>22.2</v>
      </c>
      <c r="AA599" s="161">
        <v>1</v>
      </c>
      <c r="AB599" s="161">
        <v>0</v>
      </c>
      <c r="AC599" s="161">
        <v>0</v>
      </c>
      <c r="AD599" s="161">
        <v>1</v>
      </c>
      <c r="AE599" s="161">
        <v>0</v>
      </c>
      <c r="AF599" s="161">
        <v>0</v>
      </c>
      <c r="AG599" s="160">
        <v>0</v>
      </c>
      <c r="AH599" s="161">
        <v>1</v>
      </c>
      <c r="AI599" s="162">
        <v>0</v>
      </c>
      <c r="AJ599" s="161">
        <v>0</v>
      </c>
      <c r="AK599" s="161">
        <v>0</v>
      </c>
      <c r="AL599" s="162">
        <v>1</v>
      </c>
      <c r="AM599" s="163">
        <v>2007</v>
      </c>
      <c r="AN599" s="164"/>
      <c r="AO599" s="159">
        <v>3.4299999999999997E-2</v>
      </c>
      <c r="AP599" s="159">
        <v>0.37</v>
      </c>
      <c r="AQ599" s="159">
        <v>0.47699999999999998</v>
      </c>
      <c r="AR599" s="165">
        <f t="shared" si="399"/>
        <v>0.11870000000000003</v>
      </c>
      <c r="AS599" s="159" t="s">
        <v>431</v>
      </c>
      <c r="AT599" s="165" t="s">
        <v>431</v>
      </c>
      <c r="AU599" s="166">
        <v>60.5</v>
      </c>
      <c r="AV599" s="167">
        <v>39.5</v>
      </c>
      <c r="AW599" s="152">
        <v>1</v>
      </c>
      <c r="AX599" s="168">
        <v>0</v>
      </c>
      <c r="AY599" s="152" t="s">
        <v>431</v>
      </c>
      <c r="AZ599" s="168" t="s">
        <v>431</v>
      </c>
      <c r="BB599" s="167"/>
      <c r="BC599" s="152" t="s">
        <v>431</v>
      </c>
      <c r="BD599" s="152" t="s">
        <v>431</v>
      </c>
      <c r="BE599" s="152" t="s">
        <v>149</v>
      </c>
      <c r="BL599" s="167"/>
      <c r="BO599" s="167"/>
      <c r="BR599" s="153">
        <f>Z599+Y599+6</f>
        <v>36.799999999999997</v>
      </c>
      <c r="BS599" s="152">
        <v>1</v>
      </c>
      <c r="BT599" s="152">
        <v>0</v>
      </c>
      <c r="BU599" s="152">
        <v>0</v>
      </c>
      <c r="BV599" s="152">
        <v>0</v>
      </c>
      <c r="BW599" s="152">
        <v>0</v>
      </c>
      <c r="BX599" s="152">
        <v>0</v>
      </c>
      <c r="BY599" s="152">
        <v>0</v>
      </c>
      <c r="BZ599" s="167">
        <v>0</v>
      </c>
      <c r="CA599" s="152">
        <v>0</v>
      </c>
      <c r="CB599" s="152">
        <v>0</v>
      </c>
      <c r="CC599" s="152">
        <v>1</v>
      </c>
      <c r="CD599" s="167">
        <v>0</v>
      </c>
      <c r="CE599" s="152">
        <v>0</v>
      </c>
      <c r="CF599" s="152">
        <v>0</v>
      </c>
      <c r="CG599" s="152">
        <v>0</v>
      </c>
      <c r="CH599" s="152">
        <v>0</v>
      </c>
      <c r="CI599" s="167">
        <v>0</v>
      </c>
      <c r="CJ599" s="152">
        <v>0</v>
      </c>
      <c r="CK599" s="152">
        <v>0</v>
      </c>
      <c r="CL599" s="152">
        <v>1</v>
      </c>
      <c r="CM599" s="152">
        <v>1</v>
      </c>
      <c r="CN599" s="152">
        <v>0</v>
      </c>
      <c r="CO599" s="152">
        <v>0</v>
      </c>
      <c r="CP599" s="152">
        <v>0</v>
      </c>
      <c r="CQ599" s="152">
        <v>0</v>
      </c>
      <c r="CR599" s="152">
        <v>0</v>
      </c>
      <c r="CS599" s="152">
        <v>0</v>
      </c>
      <c r="CT599" s="167">
        <v>1</v>
      </c>
      <c r="CX599" s="170"/>
      <c r="CY599" s="153"/>
      <c r="CZ599" s="169" t="s">
        <v>397</v>
      </c>
    </row>
    <row r="600" spans="1:104" x14ac:dyDescent="0.25">
      <c r="A600">
        <v>599</v>
      </c>
      <c r="B600">
        <v>39</v>
      </c>
      <c r="C600" s="25" t="s">
        <v>670</v>
      </c>
      <c r="D600" s="12">
        <v>10.9</v>
      </c>
      <c r="E600" s="14">
        <v>0.2</v>
      </c>
      <c r="F600" s="7">
        <f t="shared" si="390"/>
        <v>54.5</v>
      </c>
      <c r="G600" s="7">
        <f t="shared" si="391"/>
        <v>10.700000000000001</v>
      </c>
      <c r="H600" s="16">
        <f t="shared" si="407"/>
        <v>11.1</v>
      </c>
      <c r="I600" s="11">
        <f>IFERROR(F600/SQRT(F600^2+W600), "X")</f>
        <v>0.47861830766356356</v>
      </c>
      <c r="J600" s="39">
        <f>IFERROR(SQRT((1-I600^2)/W600), "X")</f>
        <v>8.7819872965791499E-3</v>
      </c>
      <c r="K600" s="39">
        <f>IFERROR(1/J600, "X")</f>
        <v>113.86944278426938</v>
      </c>
      <c r="L600" s="39">
        <f>IFERROR(I600-J600, "X")</f>
        <v>0.46983632036698442</v>
      </c>
      <c r="M600" s="39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12"/>
        <v>9996</v>
      </c>
      <c r="Y600" s="7">
        <f>(AO600*0+AP600*6+AQ600*11+14*AR600)</f>
        <v>9.4307999999999996</v>
      </c>
      <c r="Z600" s="7">
        <f>BR600-Y600-6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1">
        <v>0</v>
      </c>
      <c r="AJ600" s="9">
        <v>0</v>
      </c>
      <c r="AK600" s="9">
        <v>0</v>
      </c>
      <c r="AL600" s="31">
        <v>1</v>
      </c>
      <c r="AM600" s="21">
        <v>2001</v>
      </c>
      <c r="AN600" s="23"/>
      <c r="AO600" s="39">
        <v>0.13719999999999999</v>
      </c>
      <c r="AP600" s="39">
        <f>1-SUM(AO600,AQ600,AR600)</f>
        <v>0.2238</v>
      </c>
      <c r="AQ600" s="39">
        <v>0.28599999999999998</v>
      </c>
      <c r="AR600" s="59">
        <v>0.35299999999999998</v>
      </c>
      <c r="AS600" s="39" t="s">
        <v>431</v>
      </c>
      <c r="AT600" s="59" t="s">
        <v>431</v>
      </c>
      <c r="AU600" s="57">
        <v>0.56999999999999995</v>
      </c>
      <c r="AV600" s="18">
        <v>0.43</v>
      </c>
      <c r="AW600">
        <v>0</v>
      </c>
      <c r="AX600" s="54">
        <v>1</v>
      </c>
      <c r="AY600" t="s">
        <v>431</v>
      </c>
      <c r="AZ600" s="54" t="s">
        <v>431</v>
      </c>
      <c r="BB600" s="18"/>
      <c r="BC600" t="s">
        <v>431</v>
      </c>
      <c r="BD600" s="18" t="s">
        <v>431</v>
      </c>
      <c r="BE600" s="18" t="s">
        <v>671</v>
      </c>
      <c r="BL600" s="18"/>
      <c r="BO600" s="18"/>
      <c r="BR600" s="25">
        <v>39.1</v>
      </c>
      <c r="BS600">
        <v>1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0</v>
      </c>
      <c r="BZ600" s="18">
        <v>0</v>
      </c>
      <c r="CA600">
        <v>0</v>
      </c>
      <c r="CB600">
        <v>0</v>
      </c>
      <c r="CC600">
        <v>1</v>
      </c>
      <c r="CD600" s="18">
        <v>0</v>
      </c>
      <c r="CE600">
        <v>0</v>
      </c>
      <c r="CF600">
        <v>0</v>
      </c>
      <c r="CG600">
        <v>0</v>
      </c>
      <c r="CH600">
        <v>0</v>
      </c>
      <c r="CI600" s="18">
        <v>0</v>
      </c>
      <c r="CJ600">
        <v>1</v>
      </c>
      <c r="CK600">
        <v>1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 s="18">
        <v>1</v>
      </c>
      <c r="CZ600" s="43" t="s">
        <v>397</v>
      </c>
    </row>
    <row r="601" spans="1:104" x14ac:dyDescent="0.25">
      <c r="A601">
        <v>600</v>
      </c>
      <c r="B601">
        <v>39</v>
      </c>
      <c r="C601" s="25" t="s">
        <v>670</v>
      </c>
      <c r="D601" s="12">
        <v>10.9</v>
      </c>
      <c r="E601" s="14">
        <v>0.2</v>
      </c>
      <c r="F601" s="7">
        <f t="shared" si="390"/>
        <v>54.5</v>
      </c>
      <c r="G601" s="7">
        <f t="shared" si="391"/>
        <v>10.700000000000001</v>
      </c>
      <c r="H601" s="16">
        <f t="shared" si="407"/>
        <v>11.1</v>
      </c>
      <c r="I601" s="11">
        <f>IFERROR(F601/SQRT(F601^2+W601), "X")</f>
        <v>0.4871657385763617</v>
      </c>
      <c r="J601" s="39">
        <f>IFERROR(SQRT((1-I601^2)/W601), "X")</f>
        <v>8.9388208913093892E-3</v>
      </c>
      <c r="K601" s="39">
        <f t="shared" ref="K601:K603" si="413">IFERROR(1/J601, "X")</f>
        <v>111.87157815995981</v>
      </c>
      <c r="L601" s="39">
        <f t="shared" ref="L601:L603" si="414">IFERROR(I601-J601, "X")</f>
        <v>0.47822691768505232</v>
      </c>
      <c r="M601" s="39">
        <f t="shared" ref="M601:M603" si="415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12"/>
        <v>9545</v>
      </c>
      <c r="Y601" s="7">
        <f t="shared" ref="Y601:Y649" si="416">(AO601*0+AP601*6+AQ601*11+14*AR601)</f>
        <v>9.4307999999999996</v>
      </c>
      <c r="Z601" s="7">
        <f>BR601-Y601-6</f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1">
        <v>0</v>
      </c>
      <c r="AJ601" s="9">
        <v>0</v>
      </c>
      <c r="AK601" s="9">
        <v>0</v>
      </c>
      <c r="AL601" s="31">
        <v>1</v>
      </c>
      <c r="AM601" s="21">
        <v>2001</v>
      </c>
      <c r="AN601" s="23"/>
      <c r="AO601" s="39">
        <v>0.13719999999999999</v>
      </c>
      <c r="AP601" s="39">
        <f t="shared" ref="AP601:AP649" si="417">1-SUM(AO601,AQ601,AR601)</f>
        <v>0.2238</v>
      </c>
      <c r="AQ601" s="39">
        <v>0.28599999999999998</v>
      </c>
      <c r="AR601" s="59">
        <v>0.35299999999999998</v>
      </c>
      <c r="AS601" s="39" t="s">
        <v>431</v>
      </c>
      <c r="AT601" s="59" t="s">
        <v>431</v>
      </c>
      <c r="AU601" s="57">
        <v>0.56999999999999995</v>
      </c>
      <c r="AV601" s="18">
        <v>0.43</v>
      </c>
      <c r="AW601">
        <v>0</v>
      </c>
      <c r="AX601" s="54">
        <v>1</v>
      </c>
      <c r="AY601" t="s">
        <v>431</v>
      </c>
      <c r="AZ601" s="54" t="s">
        <v>431</v>
      </c>
      <c r="BB601" s="18"/>
      <c r="BC601" t="s">
        <v>431</v>
      </c>
      <c r="BD601" s="18" t="s">
        <v>431</v>
      </c>
      <c r="BE601" s="18" t="s">
        <v>671</v>
      </c>
      <c r="BL601" s="18"/>
      <c r="BO601" s="18"/>
      <c r="BR601" s="25">
        <v>39.1</v>
      </c>
      <c r="BS601">
        <v>1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 s="18">
        <v>0</v>
      </c>
      <c r="CA601">
        <v>0</v>
      </c>
      <c r="CB601">
        <v>0</v>
      </c>
      <c r="CC601">
        <v>1</v>
      </c>
      <c r="CD601" s="18">
        <v>0</v>
      </c>
      <c r="CE601">
        <v>0</v>
      </c>
      <c r="CF601">
        <v>0</v>
      </c>
      <c r="CG601">
        <v>0</v>
      </c>
      <c r="CH601">
        <v>0</v>
      </c>
      <c r="CI601" s="18">
        <v>0</v>
      </c>
      <c r="CJ601">
        <v>1</v>
      </c>
      <c r="CK601">
        <v>1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>
        <v>0</v>
      </c>
      <c r="CT601" s="18">
        <v>1</v>
      </c>
      <c r="CZ601" s="43" t="s">
        <v>397</v>
      </c>
    </row>
    <row r="602" spans="1:104" x14ac:dyDescent="0.25">
      <c r="A602">
        <v>601</v>
      </c>
      <c r="B602">
        <v>39</v>
      </c>
      <c r="C602" s="25" t="s">
        <v>670</v>
      </c>
      <c r="D602" s="12">
        <v>10.3</v>
      </c>
      <c r="E602" s="14">
        <v>0.2</v>
      </c>
      <c r="F602" s="7">
        <f t="shared" si="390"/>
        <v>51.5</v>
      </c>
      <c r="G602" s="7">
        <f t="shared" si="391"/>
        <v>10.100000000000001</v>
      </c>
      <c r="H602" s="16">
        <f t="shared" si="407"/>
        <v>10.5</v>
      </c>
      <c r="I602" s="11">
        <f>IFERROR(F602/SQRT(F602^2+W602), "X")</f>
        <v>0.457922526787234</v>
      </c>
      <c r="J602" s="39">
        <f>IFERROR(SQRT((1-I602^2)/W602), "X")</f>
        <v>8.8916995492666785E-3</v>
      </c>
      <c r="K602" s="39">
        <f t="shared" si="413"/>
        <v>112.46443882401229</v>
      </c>
      <c r="L602" s="39">
        <f t="shared" si="414"/>
        <v>0.44903082723796733</v>
      </c>
      <c r="M602" s="39">
        <f t="shared" si="415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12"/>
        <v>9996</v>
      </c>
      <c r="Y602" s="7">
        <f t="shared" si="416"/>
        <v>9.4307999999999996</v>
      </c>
      <c r="Z602" s="7">
        <f>BR602-Y602-6</f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1">
        <v>0</v>
      </c>
      <c r="AJ602" s="9">
        <v>0</v>
      </c>
      <c r="AK602" s="9">
        <v>0</v>
      </c>
      <c r="AL602" s="31">
        <v>1</v>
      </c>
      <c r="AM602" s="21">
        <v>2001</v>
      </c>
      <c r="AN602" s="23"/>
      <c r="AO602" s="39">
        <v>0.13719999999999999</v>
      </c>
      <c r="AP602" s="39">
        <f t="shared" si="417"/>
        <v>0.2238</v>
      </c>
      <c r="AQ602" s="39">
        <v>0.28599999999999998</v>
      </c>
      <c r="AR602" s="59">
        <v>0.35299999999999998</v>
      </c>
      <c r="AS602" s="39" t="s">
        <v>431</v>
      </c>
      <c r="AT602" s="59" t="s">
        <v>431</v>
      </c>
      <c r="AU602" s="57">
        <v>0.56999999999999995</v>
      </c>
      <c r="AV602" s="18">
        <v>0.43</v>
      </c>
      <c r="AW602">
        <v>0</v>
      </c>
      <c r="AX602" s="54">
        <v>1</v>
      </c>
      <c r="AY602" t="s">
        <v>431</v>
      </c>
      <c r="AZ602" s="54" t="s">
        <v>431</v>
      </c>
      <c r="BB602" s="18"/>
      <c r="BC602" t="s">
        <v>431</v>
      </c>
      <c r="BD602" s="18" t="s">
        <v>431</v>
      </c>
      <c r="BE602" s="18" t="s">
        <v>671</v>
      </c>
      <c r="BL602" s="18"/>
      <c r="BO602" s="18"/>
      <c r="BR602" s="25">
        <v>39.1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1</v>
      </c>
      <c r="BY602">
        <v>0</v>
      </c>
      <c r="BZ602" s="18">
        <v>0</v>
      </c>
      <c r="CA602">
        <v>0</v>
      </c>
      <c r="CB602">
        <v>0</v>
      </c>
      <c r="CC602">
        <v>1</v>
      </c>
      <c r="CD602" s="18">
        <v>0</v>
      </c>
      <c r="CE602">
        <v>0</v>
      </c>
      <c r="CF602">
        <v>0</v>
      </c>
      <c r="CG602">
        <v>0</v>
      </c>
      <c r="CH602">
        <v>0</v>
      </c>
      <c r="CI602" s="18">
        <v>0</v>
      </c>
      <c r="CJ602">
        <v>1</v>
      </c>
      <c r="CK602">
        <v>1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>
        <v>0</v>
      </c>
      <c r="CT602" s="18">
        <v>1</v>
      </c>
      <c r="CZ602" s="43" t="s">
        <v>397</v>
      </c>
    </row>
    <row r="603" spans="1:104" x14ac:dyDescent="0.25">
      <c r="A603">
        <v>602</v>
      </c>
      <c r="B603">
        <v>39</v>
      </c>
      <c r="C603" s="25" t="s">
        <v>670</v>
      </c>
      <c r="D603" s="12">
        <v>10.199999999999999</v>
      </c>
      <c r="E603" s="14">
        <v>0.3</v>
      </c>
      <c r="F603" s="7">
        <f t="shared" si="390"/>
        <v>34</v>
      </c>
      <c r="G603" s="7">
        <f t="shared" si="391"/>
        <v>9.8999999999999986</v>
      </c>
      <c r="H603" s="16">
        <f t="shared" si="407"/>
        <v>10.5</v>
      </c>
      <c r="I603" s="11">
        <f>IFERROR(F603/SQRT(F603^2+W603), "X")</f>
        <v>0.32867504798725355</v>
      </c>
      <c r="J603" s="39">
        <f>IFERROR(SQRT((1-I603^2)/W603), "X")</f>
        <v>9.6669131760956928E-3</v>
      </c>
      <c r="K603" s="39">
        <f t="shared" si="413"/>
        <v>103.4456378974</v>
      </c>
      <c r="L603" s="39">
        <f t="shared" si="414"/>
        <v>0.31900813481115786</v>
      </c>
      <c r="M603" s="39">
        <f t="shared" si="415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12"/>
        <v>9545</v>
      </c>
      <c r="Y603" s="7">
        <f t="shared" si="416"/>
        <v>9.4307999999999996</v>
      </c>
      <c r="Z603" s="7">
        <f>BR603-Y603-6</f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1">
        <v>0</v>
      </c>
      <c r="AJ603" s="9">
        <v>0</v>
      </c>
      <c r="AK603" s="9">
        <v>0</v>
      </c>
      <c r="AL603" s="31">
        <v>1</v>
      </c>
      <c r="AM603" s="21">
        <v>2001</v>
      </c>
      <c r="AN603" s="23"/>
      <c r="AO603" s="39">
        <v>0.13719999999999999</v>
      </c>
      <c r="AP603" s="39">
        <f t="shared" si="417"/>
        <v>0.2238</v>
      </c>
      <c r="AQ603" s="39">
        <v>0.28599999999999998</v>
      </c>
      <c r="AR603" s="59">
        <v>0.35299999999999998</v>
      </c>
      <c r="AS603" s="39" t="s">
        <v>431</v>
      </c>
      <c r="AT603" s="59" t="s">
        <v>431</v>
      </c>
      <c r="AU603" s="57">
        <v>0.56999999999999995</v>
      </c>
      <c r="AV603" s="18">
        <v>0.43</v>
      </c>
      <c r="AW603">
        <v>0</v>
      </c>
      <c r="AX603" s="54">
        <v>1</v>
      </c>
      <c r="AY603" t="s">
        <v>431</v>
      </c>
      <c r="AZ603" s="54" t="s">
        <v>431</v>
      </c>
      <c r="BB603" s="18"/>
      <c r="BC603" t="s">
        <v>431</v>
      </c>
      <c r="BD603" s="18" t="s">
        <v>431</v>
      </c>
      <c r="BE603" s="18" t="s">
        <v>671</v>
      </c>
      <c r="BL603" s="18"/>
      <c r="BO603" s="18"/>
      <c r="BR603" s="25">
        <v>39.1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1</v>
      </c>
      <c r="BY603">
        <v>0</v>
      </c>
      <c r="BZ603" s="18">
        <v>0</v>
      </c>
      <c r="CA603">
        <v>0</v>
      </c>
      <c r="CB603">
        <v>0</v>
      </c>
      <c r="CC603">
        <v>1</v>
      </c>
      <c r="CD603" s="18">
        <v>0</v>
      </c>
      <c r="CE603">
        <v>0</v>
      </c>
      <c r="CF603">
        <v>0</v>
      </c>
      <c r="CG603">
        <v>0</v>
      </c>
      <c r="CH603">
        <v>0</v>
      </c>
      <c r="CI603" s="18">
        <v>0</v>
      </c>
      <c r="CJ603">
        <v>1</v>
      </c>
      <c r="CK603">
        <v>1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>
        <v>0</v>
      </c>
      <c r="CT603" s="18">
        <v>1</v>
      </c>
      <c r="CZ603" s="43" t="s">
        <v>397</v>
      </c>
    </row>
    <row r="604" spans="1:104" x14ac:dyDescent="0.25">
      <c r="A604">
        <v>603</v>
      </c>
      <c r="B604">
        <v>39</v>
      </c>
      <c r="C604" s="25" t="s">
        <v>670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>IFERROR(F604/SQRT(F604^2+W604), "X")</f>
        <v>0.30538767488256086</v>
      </c>
      <c r="J604" s="39">
        <f>IFERROR(SQRT((1-I604^2)/W604), "X")</f>
        <v>9.5284765953997149E-3</v>
      </c>
      <c r="K604" s="39">
        <f>IFERROR(1/J604, "X")</f>
        <v>104.94857073824302</v>
      </c>
      <c r="L604" s="39">
        <f>IFERROR(I604-J604, "X")</f>
        <v>0.29585919828716112</v>
      </c>
      <c r="M604" s="39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18">U604-V604-1</f>
        <v>9987</v>
      </c>
      <c r="Y604" s="7">
        <f t="shared" si="416"/>
        <v>9.4307999999999996</v>
      </c>
      <c r="Z604" s="7">
        <f>BR604-Y604-6</f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1">
        <v>0</v>
      </c>
      <c r="AJ604" s="9">
        <v>0</v>
      </c>
      <c r="AK604" s="9">
        <v>0</v>
      </c>
      <c r="AL604" s="31">
        <v>1</v>
      </c>
      <c r="AM604" s="21">
        <v>2001</v>
      </c>
      <c r="AN604" s="23"/>
      <c r="AO604" s="39">
        <v>0.13719999999999999</v>
      </c>
      <c r="AP604" s="39">
        <f t="shared" si="417"/>
        <v>0.2238</v>
      </c>
      <c r="AQ604" s="39">
        <v>0.28599999999999998</v>
      </c>
      <c r="AR604" s="59">
        <v>0.35299999999999998</v>
      </c>
      <c r="AS604" s="39" t="s">
        <v>431</v>
      </c>
      <c r="AT604" s="59" t="s">
        <v>431</v>
      </c>
      <c r="AU604" s="57">
        <v>1</v>
      </c>
      <c r="AV604" s="18">
        <v>0</v>
      </c>
      <c r="AW604">
        <v>1</v>
      </c>
      <c r="AX604" s="54">
        <v>0</v>
      </c>
      <c r="AY604" t="s">
        <v>431</v>
      </c>
      <c r="AZ604" s="54" t="s">
        <v>431</v>
      </c>
      <c r="BB604" s="18"/>
      <c r="BC604" t="s">
        <v>431</v>
      </c>
      <c r="BD604" s="18" t="s">
        <v>431</v>
      </c>
      <c r="BE604" s="18" t="s">
        <v>671</v>
      </c>
      <c r="BL604" s="18"/>
      <c r="BO604" s="18"/>
      <c r="BR604" s="25">
        <v>39.1</v>
      </c>
      <c r="BS604">
        <v>1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 s="18">
        <v>0</v>
      </c>
      <c r="CA604">
        <v>0</v>
      </c>
      <c r="CB604">
        <v>0</v>
      </c>
      <c r="CC604">
        <v>1</v>
      </c>
      <c r="CD604" s="18">
        <v>0</v>
      </c>
      <c r="CE604">
        <v>0</v>
      </c>
      <c r="CF604">
        <v>0</v>
      </c>
      <c r="CG604">
        <v>0</v>
      </c>
      <c r="CH604">
        <v>0</v>
      </c>
      <c r="CI604" s="18">
        <v>1</v>
      </c>
      <c r="CJ604">
        <v>1</v>
      </c>
      <c r="CK604">
        <v>1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>
        <v>0</v>
      </c>
      <c r="CT604" s="18">
        <v>1</v>
      </c>
      <c r="CZ604" s="43" t="s">
        <v>397</v>
      </c>
    </row>
    <row r="605" spans="1:104" x14ac:dyDescent="0.25">
      <c r="A605">
        <v>604</v>
      </c>
      <c r="B605">
        <v>39</v>
      </c>
      <c r="C605" s="25" t="s">
        <v>670</v>
      </c>
      <c r="D605" s="12">
        <v>10.27</v>
      </c>
      <c r="E605" s="14">
        <v>0.2</v>
      </c>
      <c r="F605" s="7">
        <f t="shared" ref="F605:F664" si="419">D605/E605</f>
        <v>51.349999999999994</v>
      </c>
      <c r="G605" s="7">
        <f t="shared" ref="G605:G664" si="420">D605-E605</f>
        <v>10.07</v>
      </c>
      <c r="H605" s="16">
        <f t="shared" ref="H605:H664" si="421">D605+E605</f>
        <v>10.469999999999999</v>
      </c>
      <c r="I605" s="11">
        <f>IFERROR(F605/SQRT(F605^2+W605), "X")</f>
        <v>0.46541974434467898</v>
      </c>
      <c r="J605" s="39">
        <f>IFERROR(SQRT((1-I605^2)/W605), "X")</f>
        <v>9.0636756444922879E-3</v>
      </c>
      <c r="K605" s="39">
        <f t="shared" ref="K605:K611" si="422">IFERROR(1/J605, "X")</f>
        <v>110.3305148179777</v>
      </c>
      <c r="L605" s="39">
        <f t="shared" ref="L605:L611" si="423">IFERROR(I605-J605, "X")</f>
        <v>0.45635606870018669</v>
      </c>
      <c r="M605" s="39">
        <f t="shared" ref="M605:M611" si="424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18"/>
        <v>9536</v>
      </c>
      <c r="Y605" s="7">
        <f t="shared" si="416"/>
        <v>9.4307999999999996</v>
      </c>
      <c r="Z605" s="7">
        <f>BR605-Y605-6</f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1">
        <v>0</v>
      </c>
      <c r="AJ605" s="9">
        <v>0</v>
      </c>
      <c r="AK605" s="9">
        <v>0</v>
      </c>
      <c r="AL605" s="31">
        <v>1</v>
      </c>
      <c r="AM605" s="21">
        <v>2001</v>
      </c>
      <c r="AN605" s="23"/>
      <c r="AO605" s="39">
        <v>0.13719999999999999</v>
      </c>
      <c r="AP605" s="39">
        <f t="shared" si="417"/>
        <v>0.2238</v>
      </c>
      <c r="AQ605" s="39">
        <v>0.28599999999999998</v>
      </c>
      <c r="AR605" s="59">
        <v>0.35299999999999998</v>
      </c>
      <c r="AS605" s="39" t="s">
        <v>431</v>
      </c>
      <c r="AT605" s="59" t="s">
        <v>431</v>
      </c>
      <c r="AU605" s="57">
        <v>1</v>
      </c>
      <c r="AV605" s="18">
        <v>0</v>
      </c>
      <c r="AW605">
        <v>0</v>
      </c>
      <c r="AX605" s="54">
        <v>1</v>
      </c>
      <c r="AY605" t="s">
        <v>431</v>
      </c>
      <c r="AZ605" s="54" t="s">
        <v>431</v>
      </c>
      <c r="BB605" s="18"/>
      <c r="BC605" t="s">
        <v>431</v>
      </c>
      <c r="BD605" s="18" t="s">
        <v>431</v>
      </c>
      <c r="BE605" s="18" t="s">
        <v>671</v>
      </c>
      <c r="BL605" s="18"/>
      <c r="BO605" s="18"/>
      <c r="BR605" s="25">
        <v>39.1</v>
      </c>
      <c r="BS605">
        <v>1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 s="18">
        <v>0</v>
      </c>
      <c r="CA605">
        <v>0</v>
      </c>
      <c r="CB605">
        <v>0</v>
      </c>
      <c r="CC605">
        <v>1</v>
      </c>
      <c r="CD605" s="18">
        <v>0</v>
      </c>
      <c r="CE605">
        <v>0</v>
      </c>
      <c r="CF605">
        <v>0</v>
      </c>
      <c r="CG605">
        <v>0</v>
      </c>
      <c r="CH605">
        <v>0</v>
      </c>
      <c r="CI605" s="18">
        <v>1</v>
      </c>
      <c r="CJ605">
        <v>1</v>
      </c>
      <c r="CK605">
        <v>1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 s="18">
        <v>1</v>
      </c>
      <c r="CZ605" s="43" t="s">
        <v>397</v>
      </c>
    </row>
    <row r="606" spans="1:104" x14ac:dyDescent="0.25">
      <c r="A606">
        <v>605</v>
      </c>
      <c r="B606">
        <v>39</v>
      </c>
      <c r="C606" s="25" t="s">
        <v>670</v>
      </c>
      <c r="D606" s="12">
        <v>6.91</v>
      </c>
      <c r="E606" s="14">
        <v>0.3</v>
      </c>
      <c r="F606" s="7">
        <f t="shared" si="419"/>
        <v>23.033333333333335</v>
      </c>
      <c r="G606" s="7">
        <f t="shared" si="420"/>
        <v>6.61</v>
      </c>
      <c r="H606" s="16">
        <f t="shared" si="421"/>
        <v>7.21</v>
      </c>
      <c r="I606" s="11">
        <f>IFERROR(F606/SQRT(F606^2+W606), "X")</f>
        <v>0.22459486425879843</v>
      </c>
      <c r="J606" s="39">
        <f>IFERROR(SQRT((1-I606^2)/W606), "X")</f>
        <v>9.7508624135513068E-3</v>
      </c>
      <c r="K606" s="39">
        <f t="shared" si="422"/>
        <v>102.55503129756454</v>
      </c>
      <c r="L606" s="39">
        <f t="shared" si="423"/>
        <v>0.21484400184524713</v>
      </c>
      <c r="M606" s="39">
        <f t="shared" si="424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18"/>
        <v>9987</v>
      </c>
      <c r="Y606" s="7">
        <f t="shared" si="416"/>
        <v>9.4307999999999996</v>
      </c>
      <c r="Z606" s="7">
        <f>BR606-Y606-6</f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1">
        <v>0</v>
      </c>
      <c r="AJ606" s="9">
        <v>0</v>
      </c>
      <c r="AK606" s="9">
        <v>0</v>
      </c>
      <c r="AL606" s="31">
        <v>1</v>
      </c>
      <c r="AM606" s="21">
        <v>2001</v>
      </c>
      <c r="AN606" s="23"/>
      <c r="AO606" s="39">
        <v>0.13719999999999999</v>
      </c>
      <c r="AP606" s="39">
        <f t="shared" si="417"/>
        <v>0.2238</v>
      </c>
      <c r="AQ606" s="39">
        <v>0.28599999999999998</v>
      </c>
      <c r="AR606" s="59">
        <v>0.35299999999999998</v>
      </c>
      <c r="AS606" s="39" t="s">
        <v>431</v>
      </c>
      <c r="AT606" s="59" t="s">
        <v>431</v>
      </c>
      <c r="AU606" s="57">
        <v>1</v>
      </c>
      <c r="AV606" s="18">
        <v>0</v>
      </c>
      <c r="AW606">
        <v>1</v>
      </c>
      <c r="AX606" s="54">
        <v>0</v>
      </c>
      <c r="AY606" t="s">
        <v>431</v>
      </c>
      <c r="AZ606" s="54" t="s">
        <v>431</v>
      </c>
      <c r="BB606" s="18"/>
      <c r="BC606" t="s">
        <v>431</v>
      </c>
      <c r="BD606" s="18" t="s">
        <v>431</v>
      </c>
      <c r="BE606" s="18" t="s">
        <v>671</v>
      </c>
      <c r="BL606" s="18"/>
      <c r="BO606" s="18"/>
      <c r="BR606" s="25">
        <v>39.1</v>
      </c>
      <c r="BS606">
        <v>1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 s="18">
        <v>0</v>
      </c>
      <c r="CA606">
        <v>0</v>
      </c>
      <c r="CB606">
        <v>0</v>
      </c>
      <c r="CC606">
        <v>1</v>
      </c>
      <c r="CD606" s="18">
        <v>0</v>
      </c>
      <c r="CE606">
        <v>0</v>
      </c>
      <c r="CF606">
        <v>0</v>
      </c>
      <c r="CG606">
        <v>0</v>
      </c>
      <c r="CH606">
        <v>0</v>
      </c>
      <c r="CI606" s="18">
        <v>1</v>
      </c>
      <c r="CJ606">
        <v>1</v>
      </c>
      <c r="CK606">
        <v>1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>
        <v>0</v>
      </c>
      <c r="CT606" s="18">
        <v>1</v>
      </c>
      <c r="CZ606" s="43" t="s">
        <v>397</v>
      </c>
    </row>
    <row r="607" spans="1:104" x14ac:dyDescent="0.25">
      <c r="A607">
        <v>606</v>
      </c>
      <c r="B607">
        <v>39</v>
      </c>
      <c r="C607" s="25" t="s">
        <v>670</v>
      </c>
      <c r="D607" s="12">
        <v>10.32</v>
      </c>
      <c r="E607" s="14">
        <v>0.2</v>
      </c>
      <c r="F607" s="7">
        <f t="shared" si="419"/>
        <v>51.6</v>
      </c>
      <c r="G607" s="7">
        <f t="shared" si="420"/>
        <v>10.120000000000001</v>
      </c>
      <c r="H607" s="16">
        <f t="shared" si="421"/>
        <v>10.52</v>
      </c>
      <c r="I607" s="11">
        <f>IFERROR(F607/SQRT(F607^2+W607), "X")</f>
        <v>0.46719202238124941</v>
      </c>
      <c r="J607" s="39">
        <f>IFERROR(SQRT((1-I607^2)/W607), "X")</f>
        <v>9.0541089608769266E-3</v>
      </c>
      <c r="K607" s="39">
        <f t="shared" si="422"/>
        <v>110.44709140579484</v>
      </c>
      <c r="L607" s="39">
        <f t="shared" si="423"/>
        <v>0.45813791342037247</v>
      </c>
      <c r="M607" s="39">
        <f t="shared" si="424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18"/>
        <v>9536</v>
      </c>
      <c r="Y607" s="7">
        <f t="shared" si="416"/>
        <v>9.4307999999999996</v>
      </c>
      <c r="Z607" s="7">
        <f>BR607-Y607-6</f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1">
        <v>0</v>
      </c>
      <c r="AJ607" s="9">
        <v>0</v>
      </c>
      <c r="AK607" s="9">
        <v>0</v>
      </c>
      <c r="AL607" s="31">
        <v>1</v>
      </c>
      <c r="AM607" s="21">
        <v>2001</v>
      </c>
      <c r="AN607" s="23"/>
      <c r="AO607" s="39">
        <v>0.13719999999999999</v>
      </c>
      <c r="AP607" s="39">
        <f t="shared" si="417"/>
        <v>0.2238</v>
      </c>
      <c r="AQ607" s="39">
        <v>0.28599999999999998</v>
      </c>
      <c r="AR607" s="59">
        <v>0.35299999999999998</v>
      </c>
      <c r="AS607" s="39" t="s">
        <v>431</v>
      </c>
      <c r="AT607" s="59" t="s">
        <v>431</v>
      </c>
      <c r="AU607" s="57">
        <v>1</v>
      </c>
      <c r="AV607" s="18">
        <v>0</v>
      </c>
      <c r="AW607">
        <v>0</v>
      </c>
      <c r="AX607" s="54">
        <v>1</v>
      </c>
      <c r="AY607" t="s">
        <v>431</v>
      </c>
      <c r="AZ607" s="54" t="s">
        <v>431</v>
      </c>
      <c r="BB607" s="18"/>
      <c r="BC607" t="s">
        <v>431</v>
      </c>
      <c r="BD607" s="18" t="s">
        <v>431</v>
      </c>
      <c r="BE607" s="18" t="s">
        <v>671</v>
      </c>
      <c r="BL607" s="18"/>
      <c r="BO607" s="18"/>
      <c r="BR607" s="25">
        <v>39.1</v>
      </c>
      <c r="BS607">
        <v>1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 s="18">
        <v>0</v>
      </c>
      <c r="CA607">
        <v>0</v>
      </c>
      <c r="CB607">
        <v>0</v>
      </c>
      <c r="CC607">
        <v>1</v>
      </c>
      <c r="CD607" s="18">
        <v>0</v>
      </c>
      <c r="CE607">
        <v>0</v>
      </c>
      <c r="CF607">
        <v>0</v>
      </c>
      <c r="CG607">
        <v>0</v>
      </c>
      <c r="CH607">
        <v>0</v>
      </c>
      <c r="CI607" s="18">
        <v>1</v>
      </c>
      <c r="CJ607">
        <v>1</v>
      </c>
      <c r="CK607">
        <v>1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 s="18">
        <v>1</v>
      </c>
      <c r="CZ607" s="43" t="s">
        <v>397</v>
      </c>
    </row>
    <row r="608" spans="1:104" x14ac:dyDescent="0.25">
      <c r="A608">
        <v>607</v>
      </c>
      <c r="B608">
        <v>39</v>
      </c>
      <c r="C608" s="25" t="s">
        <v>670</v>
      </c>
      <c r="D608" s="12">
        <v>5.14</v>
      </c>
      <c r="E608" s="14">
        <v>0.8</v>
      </c>
      <c r="F608" s="7">
        <f t="shared" si="419"/>
        <v>6.4249999999999989</v>
      </c>
      <c r="G608" s="7">
        <f t="shared" si="420"/>
        <v>4.34</v>
      </c>
      <c r="H608" s="16">
        <f t="shared" si="421"/>
        <v>5.9399999999999995</v>
      </c>
      <c r="I608" s="11">
        <f>IFERROR(F608/SQRT(F608^2+W608), "X")</f>
        <v>0.15383847057732292</v>
      </c>
      <c r="J608" s="39">
        <f>IFERROR(SQRT((1-I608^2)/W608), "X")</f>
        <v>2.3943730829155321E-2</v>
      </c>
      <c r="K608" s="39">
        <f t="shared" si="422"/>
        <v>41.76458577551081</v>
      </c>
      <c r="L608" s="39">
        <f t="shared" si="423"/>
        <v>0.12989473974816759</v>
      </c>
      <c r="M608" s="39">
        <f t="shared" si="424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18"/>
        <v>1703</v>
      </c>
      <c r="Y608" s="7">
        <f t="shared" si="416"/>
        <v>9.4307999999999996</v>
      </c>
      <c r="Z608" s="7">
        <f>BR608-Y608-6</f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1">
        <v>0</v>
      </c>
      <c r="AJ608" s="9">
        <v>0</v>
      </c>
      <c r="AK608" s="9">
        <v>0</v>
      </c>
      <c r="AL608" s="31">
        <v>1</v>
      </c>
      <c r="AM608" s="21">
        <v>2001</v>
      </c>
      <c r="AN608" s="23"/>
      <c r="AO608" s="39">
        <v>0.13719999999999999</v>
      </c>
      <c r="AP608" s="39">
        <f t="shared" si="417"/>
        <v>0.2238</v>
      </c>
      <c r="AQ608" s="39">
        <v>0.28599999999999998</v>
      </c>
      <c r="AR608" s="59">
        <v>0.35299999999999998</v>
      </c>
      <c r="AS608" s="39" t="s">
        <v>431</v>
      </c>
      <c r="AT608" s="59" t="s">
        <v>431</v>
      </c>
      <c r="AU608" s="57">
        <v>0</v>
      </c>
      <c r="AV608" s="18">
        <v>1</v>
      </c>
      <c r="AW608">
        <v>1</v>
      </c>
      <c r="AX608" s="54">
        <v>0</v>
      </c>
      <c r="AY608" t="s">
        <v>431</v>
      </c>
      <c r="AZ608" s="54" t="s">
        <v>431</v>
      </c>
      <c r="BB608" s="18"/>
      <c r="BC608" t="s">
        <v>431</v>
      </c>
      <c r="BD608" s="18" t="s">
        <v>431</v>
      </c>
      <c r="BE608" s="18" t="s">
        <v>671</v>
      </c>
      <c r="BL608" s="18"/>
      <c r="BO608" s="18"/>
      <c r="BR608" s="25">
        <v>39.1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1</v>
      </c>
      <c r="BY608">
        <v>0</v>
      </c>
      <c r="BZ608" s="18">
        <v>0</v>
      </c>
      <c r="CA608">
        <v>0</v>
      </c>
      <c r="CB608">
        <v>1</v>
      </c>
      <c r="CC608">
        <v>0</v>
      </c>
      <c r="CD608" s="18">
        <v>0</v>
      </c>
      <c r="CE608">
        <v>0</v>
      </c>
      <c r="CF608">
        <v>0</v>
      </c>
      <c r="CG608">
        <v>0</v>
      </c>
      <c r="CH608">
        <v>0</v>
      </c>
      <c r="CI608" s="18">
        <v>1</v>
      </c>
      <c r="CJ608">
        <v>1</v>
      </c>
      <c r="CK608">
        <v>1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 s="18">
        <v>1</v>
      </c>
      <c r="CZ608" s="43" t="s">
        <v>397</v>
      </c>
    </row>
    <row r="609" spans="1:104" x14ac:dyDescent="0.25">
      <c r="A609">
        <v>608</v>
      </c>
      <c r="B609">
        <v>39</v>
      </c>
      <c r="C609" s="25" t="s">
        <v>670</v>
      </c>
      <c r="D609" s="12">
        <v>7.63</v>
      </c>
      <c r="E609" s="14">
        <v>1.5</v>
      </c>
      <c r="F609" s="7">
        <f t="shared" si="419"/>
        <v>5.0866666666666669</v>
      </c>
      <c r="G609" s="7">
        <f t="shared" si="420"/>
        <v>6.13</v>
      </c>
      <c r="H609" s="16">
        <f t="shared" si="421"/>
        <v>9.129999999999999</v>
      </c>
      <c r="I609" s="11">
        <f>IFERROR(F609/SQRT(F609^2+W609), "X")</f>
        <v>0.21215187684075204</v>
      </c>
      <c r="J609" s="39">
        <f>IFERROR(SQRT((1-I609^2)/W609), "X")</f>
        <v>4.1707446298968283E-2</v>
      </c>
      <c r="K609" s="39">
        <f t="shared" si="422"/>
        <v>23.976533898330214</v>
      </c>
      <c r="L609" s="39">
        <f t="shared" si="423"/>
        <v>0.17044443054178376</v>
      </c>
      <c r="M609" s="39">
        <f t="shared" si="424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18"/>
        <v>549</v>
      </c>
      <c r="Y609" s="7">
        <f t="shared" si="416"/>
        <v>9.4307999999999996</v>
      </c>
      <c r="Z609" s="7">
        <f>BR609-Y609-6</f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1">
        <v>0</v>
      </c>
      <c r="AJ609" s="9">
        <v>0</v>
      </c>
      <c r="AK609" s="9">
        <v>0</v>
      </c>
      <c r="AL609" s="31">
        <v>1</v>
      </c>
      <c r="AM609" s="21">
        <v>2001</v>
      </c>
      <c r="AN609" s="23"/>
      <c r="AO609" s="39">
        <v>0.13719999999999999</v>
      </c>
      <c r="AP609" s="39">
        <f t="shared" si="417"/>
        <v>0.2238</v>
      </c>
      <c r="AQ609" s="39">
        <v>0.28599999999999998</v>
      </c>
      <c r="AR609" s="59">
        <v>0.35299999999999998</v>
      </c>
      <c r="AS609" s="39" t="s">
        <v>431</v>
      </c>
      <c r="AT609" s="59" t="s">
        <v>431</v>
      </c>
      <c r="AU609" s="57">
        <v>0</v>
      </c>
      <c r="AV609" s="18">
        <v>1</v>
      </c>
      <c r="AW609">
        <v>0</v>
      </c>
      <c r="AX609" s="54">
        <v>1</v>
      </c>
      <c r="AY609" t="s">
        <v>431</v>
      </c>
      <c r="AZ609" s="54" t="s">
        <v>431</v>
      </c>
      <c r="BB609" s="18"/>
      <c r="BC609" t="s">
        <v>431</v>
      </c>
      <c r="BD609" s="18" t="s">
        <v>431</v>
      </c>
      <c r="BE609" s="18" t="s">
        <v>671</v>
      </c>
      <c r="BL609" s="18"/>
      <c r="BO609" s="18"/>
      <c r="BR609" s="25">
        <v>39.1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1</v>
      </c>
      <c r="BY609">
        <v>0</v>
      </c>
      <c r="BZ609" s="18">
        <v>0</v>
      </c>
      <c r="CA609">
        <v>0</v>
      </c>
      <c r="CB609">
        <v>1</v>
      </c>
      <c r="CC609">
        <v>0</v>
      </c>
      <c r="CD609" s="18">
        <v>0</v>
      </c>
      <c r="CE609">
        <v>0</v>
      </c>
      <c r="CF609">
        <v>0</v>
      </c>
      <c r="CG609">
        <v>0</v>
      </c>
      <c r="CH609">
        <v>0</v>
      </c>
      <c r="CI609" s="18">
        <v>1</v>
      </c>
      <c r="CJ609">
        <v>1</v>
      </c>
      <c r="CK609">
        <v>1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 s="18">
        <v>1</v>
      </c>
      <c r="CZ609" s="43" t="s">
        <v>397</v>
      </c>
    </row>
    <row r="610" spans="1:104" x14ac:dyDescent="0.25">
      <c r="A610">
        <v>609</v>
      </c>
      <c r="B610">
        <v>39</v>
      </c>
      <c r="C610" s="25" t="s">
        <v>670</v>
      </c>
      <c r="D610" s="12">
        <v>5.52</v>
      </c>
      <c r="E610" s="14">
        <v>2.2000000000000002</v>
      </c>
      <c r="F610" s="7">
        <f t="shared" si="419"/>
        <v>2.5090909090909088</v>
      </c>
      <c r="G610" s="7">
        <f t="shared" si="420"/>
        <v>3.3199999999999994</v>
      </c>
      <c r="H610" s="16">
        <f t="shared" si="421"/>
        <v>7.72</v>
      </c>
      <c r="I610" s="11">
        <f>IFERROR(F610/SQRT(F610^2+W610), "X")</f>
        <v>6.0688697608351397E-2</v>
      </c>
      <c r="J610" s="39">
        <f>IFERROR(SQRT((1-I610^2)/W610), "X")</f>
        <v>2.4187524409125558E-2</v>
      </c>
      <c r="K610" s="39">
        <f t="shared" si="422"/>
        <v>41.34362752819451</v>
      </c>
      <c r="L610" s="39">
        <f t="shared" si="423"/>
        <v>3.6501173199225842E-2</v>
      </c>
      <c r="M610" s="39">
        <f t="shared" si="424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18"/>
        <v>1703</v>
      </c>
      <c r="Y610" s="7">
        <f t="shared" si="416"/>
        <v>9.4307999999999996</v>
      </c>
      <c r="Z610" s="7">
        <f>BR610-Y610-6</f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1">
        <v>0</v>
      </c>
      <c r="AJ610" s="9">
        <v>0</v>
      </c>
      <c r="AK610" s="9">
        <v>0</v>
      </c>
      <c r="AL610" s="31">
        <v>1</v>
      </c>
      <c r="AM610" s="21">
        <v>2001</v>
      </c>
      <c r="AN610" s="23"/>
      <c r="AO610" s="39">
        <v>0.13719999999999999</v>
      </c>
      <c r="AP610" s="39">
        <f t="shared" si="417"/>
        <v>0.2238</v>
      </c>
      <c r="AQ610" s="39">
        <v>0.28599999999999998</v>
      </c>
      <c r="AR610" s="59">
        <v>0.35299999999999998</v>
      </c>
      <c r="AS610" s="39" t="s">
        <v>431</v>
      </c>
      <c r="AT610" s="59" t="s">
        <v>431</v>
      </c>
      <c r="AU610" s="57">
        <v>0</v>
      </c>
      <c r="AV610" s="18">
        <v>1</v>
      </c>
      <c r="AW610">
        <v>1</v>
      </c>
      <c r="AX610" s="54">
        <v>0</v>
      </c>
      <c r="AY610" t="s">
        <v>431</v>
      </c>
      <c r="AZ610" s="54" t="s">
        <v>431</v>
      </c>
      <c r="BB610" s="18"/>
      <c r="BC610" t="s">
        <v>431</v>
      </c>
      <c r="BD610" s="18" t="s">
        <v>431</v>
      </c>
      <c r="BE610" s="18" t="s">
        <v>671</v>
      </c>
      <c r="BL610" s="18"/>
      <c r="BO610" s="18"/>
      <c r="BR610" s="25">
        <v>39.1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1</v>
      </c>
      <c r="BY610">
        <v>0</v>
      </c>
      <c r="BZ610" s="18">
        <v>0</v>
      </c>
      <c r="CA610">
        <v>0</v>
      </c>
      <c r="CB610">
        <v>1</v>
      </c>
      <c r="CC610">
        <v>0</v>
      </c>
      <c r="CD610" s="18">
        <v>0</v>
      </c>
      <c r="CE610">
        <v>0</v>
      </c>
      <c r="CF610">
        <v>0</v>
      </c>
      <c r="CG610">
        <v>0</v>
      </c>
      <c r="CH610">
        <v>0</v>
      </c>
      <c r="CI610" s="18">
        <v>1</v>
      </c>
      <c r="CJ610">
        <v>1</v>
      </c>
      <c r="CK610">
        <v>1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 s="18">
        <v>1</v>
      </c>
      <c r="CZ610" s="43" t="s">
        <v>397</v>
      </c>
    </row>
    <row r="611" spans="1:104" x14ac:dyDescent="0.25">
      <c r="A611">
        <v>610</v>
      </c>
      <c r="B611">
        <v>39</v>
      </c>
      <c r="C611" s="25" t="s">
        <v>670</v>
      </c>
      <c r="D611" s="12">
        <v>7.84</v>
      </c>
      <c r="E611" s="14">
        <v>6.6</v>
      </c>
      <c r="F611" s="7">
        <f t="shared" si="419"/>
        <v>1.187878787878788</v>
      </c>
      <c r="G611" s="7">
        <f t="shared" si="420"/>
        <v>1.2400000000000002</v>
      </c>
      <c r="H611" s="16">
        <f t="shared" si="421"/>
        <v>14.44</v>
      </c>
      <c r="I611" s="11">
        <f>IFERROR(F611/SQRT(F611^2+W611), "X")</f>
        <v>5.0632404551922874E-2</v>
      </c>
      <c r="J611" s="39">
        <f>IFERROR(SQRT((1-I611^2)/W611), "X")</f>
        <v>4.2624218117690169E-2</v>
      </c>
      <c r="K611" s="39">
        <f t="shared" si="422"/>
        <v>23.460840905958431</v>
      </c>
      <c r="L611" s="39">
        <f t="shared" si="423"/>
        <v>8.0081864342327058E-3</v>
      </c>
      <c r="M611" s="39">
        <f t="shared" si="424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18"/>
        <v>549</v>
      </c>
      <c r="Y611" s="7">
        <f t="shared" si="416"/>
        <v>9.4307999999999996</v>
      </c>
      <c r="Z611" s="7">
        <f>BR611-Y611-6</f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1">
        <v>0</v>
      </c>
      <c r="AJ611" s="9">
        <v>0</v>
      </c>
      <c r="AK611" s="9">
        <v>0</v>
      </c>
      <c r="AL611" s="31">
        <v>1</v>
      </c>
      <c r="AM611" s="21">
        <v>2001</v>
      </c>
      <c r="AN611" s="23"/>
      <c r="AO611" s="39">
        <v>0.13719999999999999</v>
      </c>
      <c r="AP611" s="39">
        <f t="shared" si="417"/>
        <v>0.2238</v>
      </c>
      <c r="AQ611" s="39">
        <v>0.28599999999999998</v>
      </c>
      <c r="AR611" s="59">
        <v>0.35299999999999998</v>
      </c>
      <c r="AS611" s="39" t="s">
        <v>431</v>
      </c>
      <c r="AT611" s="59" t="s">
        <v>431</v>
      </c>
      <c r="AU611" s="57">
        <v>0</v>
      </c>
      <c r="AV611" s="18">
        <v>1</v>
      </c>
      <c r="AW611">
        <v>0</v>
      </c>
      <c r="AX611" s="54">
        <v>1</v>
      </c>
      <c r="AY611" t="s">
        <v>431</v>
      </c>
      <c r="AZ611" s="54" t="s">
        <v>431</v>
      </c>
      <c r="BB611" s="18"/>
      <c r="BC611" t="s">
        <v>431</v>
      </c>
      <c r="BD611" s="18" t="s">
        <v>431</v>
      </c>
      <c r="BE611" s="18" t="s">
        <v>671</v>
      </c>
      <c r="BL611" s="18"/>
      <c r="BO611" s="18"/>
      <c r="BR611" s="25">
        <v>39.1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1</v>
      </c>
      <c r="BY611">
        <v>0</v>
      </c>
      <c r="BZ611" s="18">
        <v>0</v>
      </c>
      <c r="CA611">
        <v>0</v>
      </c>
      <c r="CB611">
        <v>1</v>
      </c>
      <c r="CC611">
        <v>0</v>
      </c>
      <c r="CD611" s="18">
        <v>0</v>
      </c>
      <c r="CE611">
        <v>0</v>
      </c>
      <c r="CF611">
        <v>0</v>
      </c>
      <c r="CG611">
        <v>0</v>
      </c>
      <c r="CH611">
        <v>0</v>
      </c>
      <c r="CI611" s="18">
        <v>1</v>
      </c>
      <c r="CJ611">
        <v>1</v>
      </c>
      <c r="CK611">
        <v>1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 s="18">
        <v>1</v>
      </c>
      <c r="CZ611" s="43" t="s">
        <v>397</v>
      </c>
    </row>
    <row r="612" spans="1:104" x14ac:dyDescent="0.25">
      <c r="A612">
        <v>611</v>
      </c>
      <c r="B612">
        <v>39</v>
      </c>
      <c r="C612" s="25" t="s">
        <v>670</v>
      </c>
      <c r="D612" s="12">
        <v>10.7</v>
      </c>
      <c r="E612" s="14">
        <v>0.7</v>
      </c>
      <c r="F612" s="7">
        <f t="shared" si="419"/>
        <v>15.285714285714286</v>
      </c>
      <c r="G612" s="7">
        <f t="shared" si="420"/>
        <v>10</v>
      </c>
      <c r="H612" s="16">
        <f t="shared" si="421"/>
        <v>11.399999999999999</v>
      </c>
      <c r="I612" s="11">
        <f>IFERROR(F612/SQRT(F612^2+W612), "X")</f>
        <v>0.26231557764971181</v>
      </c>
      <c r="J612" s="39">
        <f>IFERROR(SQRT((1-I612^2)/W612), "X")</f>
        <v>1.7160832182691425E-2</v>
      </c>
      <c r="K612" s="39">
        <f t="shared" ref="K612:K628" si="425">IFERROR(1/J612, "X")</f>
        <v>58.272232334315888</v>
      </c>
      <c r="L612" s="39">
        <f t="shared" ref="L612:L628" si="426">IFERROR(I612-J612, "X")</f>
        <v>0.24515474546702037</v>
      </c>
      <c r="M612" s="39">
        <f t="shared" ref="M612:M628" si="427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18"/>
        <v>3162</v>
      </c>
      <c r="Y612" s="7">
        <f t="shared" si="416"/>
        <v>9.4307999999999996</v>
      </c>
      <c r="Z612" s="7">
        <f>BR612-Y612-6</f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1">
        <v>0</v>
      </c>
      <c r="AJ612" s="9">
        <v>0</v>
      </c>
      <c r="AK612" s="9">
        <v>0</v>
      </c>
      <c r="AL612" s="31">
        <v>1</v>
      </c>
      <c r="AM612" s="21">
        <v>2001</v>
      </c>
      <c r="AN612" s="23"/>
      <c r="AO612" s="39">
        <v>0.13719999999999999</v>
      </c>
      <c r="AP612" s="39">
        <f t="shared" si="417"/>
        <v>0.2238</v>
      </c>
      <c r="AQ612" s="39">
        <v>0.28599999999999998</v>
      </c>
      <c r="AR612" s="59">
        <v>0.35299999999999998</v>
      </c>
      <c r="AS612" s="39" t="s">
        <v>431</v>
      </c>
      <c r="AT612" s="59" t="s">
        <v>431</v>
      </c>
      <c r="AU612" s="57">
        <v>0.56999999999999995</v>
      </c>
      <c r="AV612" s="18">
        <v>0.43</v>
      </c>
      <c r="AW612">
        <v>0</v>
      </c>
      <c r="AX612" s="54">
        <v>1</v>
      </c>
      <c r="AY612" t="s">
        <v>431</v>
      </c>
      <c r="AZ612" s="54" t="s">
        <v>431</v>
      </c>
      <c r="BB612" s="18"/>
      <c r="BC612" t="s">
        <v>431</v>
      </c>
      <c r="BD612" s="18" t="s">
        <v>431</v>
      </c>
      <c r="BE612" s="18" t="s">
        <v>671</v>
      </c>
      <c r="BL612" s="18"/>
      <c r="BO612" s="18"/>
      <c r="BR612" s="25">
        <v>39.1</v>
      </c>
      <c r="BS612">
        <v>1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 s="18">
        <v>0</v>
      </c>
      <c r="CA612">
        <v>1</v>
      </c>
      <c r="CB612">
        <v>0</v>
      </c>
      <c r="CC612">
        <v>0</v>
      </c>
      <c r="CD612" s="18">
        <v>0</v>
      </c>
      <c r="CE612">
        <v>0</v>
      </c>
      <c r="CF612">
        <v>0</v>
      </c>
      <c r="CG612">
        <v>0</v>
      </c>
      <c r="CH612">
        <v>0</v>
      </c>
      <c r="CI612" s="18">
        <v>0</v>
      </c>
      <c r="CJ612">
        <v>1</v>
      </c>
      <c r="CK612">
        <v>1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 s="18">
        <v>0</v>
      </c>
      <c r="CZ612" s="43" t="s">
        <v>397</v>
      </c>
    </row>
    <row r="613" spans="1:104" x14ac:dyDescent="0.25">
      <c r="A613">
        <v>612</v>
      </c>
      <c r="B613">
        <v>39</v>
      </c>
      <c r="C613" s="25" t="s">
        <v>670</v>
      </c>
      <c r="D613" s="12">
        <v>6.1</v>
      </c>
      <c r="E613" s="14">
        <v>0.6</v>
      </c>
      <c r="F613" s="7">
        <f t="shared" si="419"/>
        <v>10.166666666666666</v>
      </c>
      <c r="G613" s="7">
        <f t="shared" si="420"/>
        <v>5.5</v>
      </c>
      <c r="H613" s="16">
        <f t="shared" si="421"/>
        <v>6.6999999999999993</v>
      </c>
      <c r="I613" s="11">
        <f>IFERROR(F613/SQRT(F613^2+W613), "X")</f>
        <v>0.22306045616761169</v>
      </c>
      <c r="J613" s="39">
        <f>IFERROR(SQRT((1-I613^2)/W613), "X")</f>
        <v>2.1940372737797871E-2</v>
      </c>
      <c r="K613" s="39">
        <f t="shared" si="425"/>
        <v>45.578077088783715</v>
      </c>
      <c r="L613" s="39">
        <f t="shared" si="426"/>
        <v>0.20112008342981383</v>
      </c>
      <c r="M613" s="39">
        <f t="shared" si="427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28">U613-V613-1</f>
        <v>1974</v>
      </c>
      <c r="Y613" s="7">
        <f t="shared" si="416"/>
        <v>9.4307999999999996</v>
      </c>
      <c r="Z613" s="7">
        <f>BR613-Y613-6</f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1">
        <v>0</v>
      </c>
      <c r="AJ613" s="9">
        <v>0</v>
      </c>
      <c r="AK613" s="9">
        <v>0</v>
      </c>
      <c r="AL613" s="31">
        <v>1</v>
      </c>
      <c r="AM613" s="21">
        <v>2001</v>
      </c>
      <c r="AN613" s="23"/>
      <c r="AO613" s="39">
        <v>0.13719999999999999</v>
      </c>
      <c r="AP613" s="39">
        <f t="shared" si="417"/>
        <v>0.2238</v>
      </c>
      <c r="AQ613" s="39">
        <v>0.28599999999999998</v>
      </c>
      <c r="AR613" s="59">
        <v>0.35299999999999998</v>
      </c>
      <c r="AS613" s="39" t="s">
        <v>431</v>
      </c>
      <c r="AT613" s="59" t="s">
        <v>431</v>
      </c>
      <c r="AU613" s="57">
        <v>0.56999999999999995</v>
      </c>
      <c r="AV613" s="18">
        <v>0.43</v>
      </c>
      <c r="AW613">
        <v>1</v>
      </c>
      <c r="AX613" s="54">
        <v>0</v>
      </c>
      <c r="AY613" t="s">
        <v>431</v>
      </c>
      <c r="AZ613" s="54" t="s">
        <v>431</v>
      </c>
      <c r="BB613" s="18"/>
      <c r="BC613" t="s">
        <v>431</v>
      </c>
      <c r="BD613" s="18" t="s">
        <v>431</v>
      </c>
      <c r="BE613" s="18" t="s">
        <v>671</v>
      </c>
      <c r="BL613" s="18"/>
      <c r="BO613" s="18"/>
      <c r="BR613" s="25">
        <v>39.1</v>
      </c>
      <c r="BS613">
        <v>1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 s="18">
        <v>0</v>
      </c>
      <c r="CA613">
        <v>1</v>
      </c>
      <c r="CB613">
        <v>0</v>
      </c>
      <c r="CC613">
        <v>0</v>
      </c>
      <c r="CD613" s="18">
        <v>0</v>
      </c>
      <c r="CE613">
        <v>0</v>
      </c>
      <c r="CF613">
        <v>0</v>
      </c>
      <c r="CG613">
        <v>0</v>
      </c>
      <c r="CH613">
        <v>0</v>
      </c>
      <c r="CI613" s="18">
        <v>0</v>
      </c>
      <c r="CJ613">
        <v>1</v>
      </c>
      <c r="CK613">
        <v>1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 s="18">
        <v>0</v>
      </c>
      <c r="CZ613" s="43" t="s">
        <v>397</v>
      </c>
    </row>
    <row r="614" spans="1:104" x14ac:dyDescent="0.25">
      <c r="A614">
        <v>613</v>
      </c>
      <c r="B614">
        <v>39</v>
      </c>
      <c r="C614" s="25" t="s">
        <v>670</v>
      </c>
      <c r="D614" s="12">
        <v>10.7</v>
      </c>
      <c r="E614" s="14">
        <v>0.7</v>
      </c>
      <c r="F614" s="7">
        <f t="shared" si="419"/>
        <v>15.285714285714286</v>
      </c>
      <c r="G614" s="7">
        <f t="shared" si="420"/>
        <v>10</v>
      </c>
      <c r="H614" s="16">
        <f t="shared" si="421"/>
        <v>11.399999999999999</v>
      </c>
      <c r="I614" s="11">
        <f>IFERROR(F614/SQRT(F614^2+W614), "X")</f>
        <v>0.26231557764971181</v>
      </c>
      <c r="J614" s="39">
        <f>IFERROR(SQRT((1-I614^2)/W614), "X")</f>
        <v>1.7160832182691425E-2</v>
      </c>
      <c r="K614" s="39">
        <f t="shared" si="425"/>
        <v>58.272232334315888</v>
      </c>
      <c r="L614" s="39">
        <f t="shared" si="426"/>
        <v>0.24515474546702037</v>
      </c>
      <c r="M614" s="39">
        <f t="shared" si="427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28"/>
        <v>3162</v>
      </c>
      <c r="Y614" s="7">
        <f t="shared" si="416"/>
        <v>9.4307999999999996</v>
      </c>
      <c r="Z614" s="7">
        <f>BR614-Y614-6</f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1">
        <v>0</v>
      </c>
      <c r="AJ614" s="9">
        <v>0</v>
      </c>
      <c r="AK614" s="9">
        <v>0</v>
      </c>
      <c r="AL614" s="31">
        <v>1</v>
      </c>
      <c r="AM614" s="21">
        <v>2001</v>
      </c>
      <c r="AN614" s="23"/>
      <c r="AO614" s="39">
        <v>0.13719999999999999</v>
      </c>
      <c r="AP614" s="39">
        <f t="shared" si="417"/>
        <v>0.2238</v>
      </c>
      <c r="AQ614" s="39">
        <v>0.28599999999999998</v>
      </c>
      <c r="AR614" s="59">
        <v>0.35299999999999998</v>
      </c>
      <c r="AS614" s="39" t="s">
        <v>431</v>
      </c>
      <c r="AT614" s="59" t="s">
        <v>431</v>
      </c>
      <c r="AU614" s="57">
        <v>0.56999999999999995</v>
      </c>
      <c r="AV614" s="18">
        <v>0.43</v>
      </c>
      <c r="AW614">
        <v>0</v>
      </c>
      <c r="AX614" s="54">
        <v>1</v>
      </c>
      <c r="AY614" t="s">
        <v>431</v>
      </c>
      <c r="AZ614" s="54" t="s">
        <v>431</v>
      </c>
      <c r="BB614" s="18"/>
      <c r="BC614" t="s">
        <v>431</v>
      </c>
      <c r="BD614" s="18" t="s">
        <v>431</v>
      </c>
      <c r="BE614" s="18" t="s">
        <v>671</v>
      </c>
      <c r="BL614" s="18"/>
      <c r="BO614" s="18"/>
      <c r="BR614" s="25">
        <v>39.1</v>
      </c>
      <c r="BS614">
        <v>1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 s="18">
        <v>0</v>
      </c>
      <c r="CA614">
        <v>1</v>
      </c>
      <c r="CB614">
        <v>0</v>
      </c>
      <c r="CC614">
        <v>0</v>
      </c>
      <c r="CD614" s="18">
        <v>0</v>
      </c>
      <c r="CE614">
        <v>0</v>
      </c>
      <c r="CF614">
        <v>0</v>
      </c>
      <c r="CG614">
        <v>0</v>
      </c>
      <c r="CH614">
        <v>0</v>
      </c>
      <c r="CI614" s="18">
        <v>0</v>
      </c>
      <c r="CJ614">
        <v>1</v>
      </c>
      <c r="CK614">
        <v>1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 s="18">
        <v>0</v>
      </c>
      <c r="CZ614" s="43" t="s">
        <v>397</v>
      </c>
    </row>
    <row r="615" spans="1:104" x14ac:dyDescent="0.25">
      <c r="A615">
        <v>614</v>
      </c>
      <c r="B615">
        <v>39</v>
      </c>
      <c r="C615" s="25" t="s">
        <v>670</v>
      </c>
      <c r="D615" s="12">
        <v>6.1</v>
      </c>
      <c r="E615" s="14">
        <v>0.6</v>
      </c>
      <c r="F615" s="7">
        <f t="shared" si="419"/>
        <v>10.166666666666666</v>
      </c>
      <c r="G615" s="7">
        <f t="shared" si="420"/>
        <v>5.5</v>
      </c>
      <c r="H615" s="16">
        <f t="shared" si="421"/>
        <v>6.6999999999999993</v>
      </c>
      <c r="I615" s="11">
        <f>IFERROR(F615/SQRT(F615^2+W615), "X")</f>
        <v>0.22306045616761169</v>
      </c>
      <c r="J615" s="39">
        <f>IFERROR(SQRT((1-I615^2)/W615), "X")</f>
        <v>2.1940372737797871E-2</v>
      </c>
      <c r="K615" s="39">
        <f t="shared" si="425"/>
        <v>45.578077088783715</v>
      </c>
      <c r="L615" s="39">
        <f t="shared" si="426"/>
        <v>0.20112008342981383</v>
      </c>
      <c r="M615" s="39">
        <f t="shared" si="427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28"/>
        <v>1974</v>
      </c>
      <c r="Y615" s="7">
        <f t="shared" si="416"/>
        <v>9.4307999999999996</v>
      </c>
      <c r="Z615" s="7">
        <f>BR615-Y615-6</f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1">
        <v>0</v>
      </c>
      <c r="AJ615" s="9">
        <v>0</v>
      </c>
      <c r="AK615" s="9">
        <v>0</v>
      </c>
      <c r="AL615" s="31">
        <v>1</v>
      </c>
      <c r="AM615" s="21">
        <v>2001</v>
      </c>
      <c r="AN615" s="23"/>
      <c r="AO615" s="39">
        <v>0.13719999999999999</v>
      </c>
      <c r="AP615" s="39">
        <f t="shared" si="417"/>
        <v>0.2238</v>
      </c>
      <c r="AQ615" s="39">
        <v>0.28599999999999998</v>
      </c>
      <c r="AR615" s="59">
        <v>0.35299999999999998</v>
      </c>
      <c r="AS615" s="39" t="s">
        <v>431</v>
      </c>
      <c r="AT615" s="59" t="s">
        <v>431</v>
      </c>
      <c r="AU615" s="57">
        <v>0.56999999999999995</v>
      </c>
      <c r="AV615" s="18">
        <v>0.43</v>
      </c>
      <c r="AW615">
        <v>1</v>
      </c>
      <c r="AX615" s="54">
        <v>0</v>
      </c>
      <c r="AY615" t="s">
        <v>431</v>
      </c>
      <c r="AZ615" s="54" t="s">
        <v>431</v>
      </c>
      <c r="BB615" s="18"/>
      <c r="BC615" t="s">
        <v>431</v>
      </c>
      <c r="BD615" s="18" t="s">
        <v>431</v>
      </c>
      <c r="BE615" s="18" t="s">
        <v>671</v>
      </c>
      <c r="BL615" s="18"/>
      <c r="BO615" s="18"/>
      <c r="BR615" s="25">
        <v>39.1</v>
      </c>
      <c r="BS615">
        <v>1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 s="18">
        <v>0</v>
      </c>
      <c r="CA615">
        <v>1</v>
      </c>
      <c r="CB615">
        <v>0</v>
      </c>
      <c r="CC615">
        <v>0</v>
      </c>
      <c r="CD615" s="18">
        <v>0</v>
      </c>
      <c r="CE615">
        <v>0</v>
      </c>
      <c r="CF615">
        <v>0</v>
      </c>
      <c r="CG615">
        <v>0</v>
      </c>
      <c r="CH615">
        <v>0</v>
      </c>
      <c r="CI615" s="18">
        <v>0</v>
      </c>
      <c r="CJ615">
        <v>1</v>
      </c>
      <c r="CK615">
        <v>1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 s="18">
        <v>0</v>
      </c>
      <c r="CZ615" s="43" t="s">
        <v>397</v>
      </c>
    </row>
    <row r="616" spans="1:104" x14ac:dyDescent="0.25">
      <c r="A616">
        <v>615</v>
      </c>
      <c r="B616">
        <v>39</v>
      </c>
      <c r="C616" s="25" t="s">
        <v>670</v>
      </c>
      <c r="D616" s="12">
        <v>10.7</v>
      </c>
      <c r="E616" s="14">
        <v>0.7</v>
      </c>
      <c r="F616" s="7">
        <f t="shared" si="419"/>
        <v>15.285714285714286</v>
      </c>
      <c r="G616" s="7">
        <f t="shared" si="420"/>
        <v>10</v>
      </c>
      <c r="H616" s="16">
        <f t="shared" si="421"/>
        <v>11.399999999999999</v>
      </c>
      <c r="I616" s="11">
        <f>IFERROR(F616/SQRT(F616^2+W616), "X")</f>
        <v>0.26231557764971181</v>
      </c>
      <c r="J616" s="39">
        <f>IFERROR(SQRT((1-I616^2)/W616), "X")</f>
        <v>1.7160832182691425E-2</v>
      </c>
      <c r="K616" s="39">
        <f t="shared" si="425"/>
        <v>58.272232334315888</v>
      </c>
      <c r="L616" s="39">
        <f t="shared" si="426"/>
        <v>0.24515474546702037</v>
      </c>
      <c r="M616" s="39">
        <f t="shared" si="427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28"/>
        <v>3162</v>
      </c>
      <c r="Y616" s="7">
        <f t="shared" si="416"/>
        <v>9.4307999999999996</v>
      </c>
      <c r="Z616" s="7">
        <f>BR616-Y616-6</f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1">
        <v>0</v>
      </c>
      <c r="AJ616" s="9">
        <v>0</v>
      </c>
      <c r="AK616" s="9">
        <v>0</v>
      </c>
      <c r="AL616" s="31">
        <v>1</v>
      </c>
      <c r="AM616" s="21">
        <v>2001</v>
      </c>
      <c r="AN616" s="23"/>
      <c r="AO616" s="39">
        <v>0.13719999999999999</v>
      </c>
      <c r="AP616" s="39">
        <f t="shared" si="417"/>
        <v>0.2238</v>
      </c>
      <c r="AQ616" s="39">
        <v>0.28599999999999998</v>
      </c>
      <c r="AR616" s="59">
        <v>0.35299999999999998</v>
      </c>
      <c r="AS616" s="39" t="s">
        <v>431</v>
      </c>
      <c r="AT616" s="59" t="s">
        <v>431</v>
      </c>
      <c r="AU616" s="57">
        <v>0.56999999999999995</v>
      </c>
      <c r="AV616" s="18">
        <v>0.43</v>
      </c>
      <c r="AW616">
        <v>0</v>
      </c>
      <c r="AX616" s="54">
        <v>1</v>
      </c>
      <c r="AY616" t="s">
        <v>431</v>
      </c>
      <c r="AZ616" s="54" t="s">
        <v>431</v>
      </c>
      <c r="BB616" s="18"/>
      <c r="BC616" t="s">
        <v>431</v>
      </c>
      <c r="BD616" s="18" t="s">
        <v>431</v>
      </c>
      <c r="BE616" s="18" t="s">
        <v>671</v>
      </c>
      <c r="BL616" s="18"/>
      <c r="BO616" s="18"/>
      <c r="BR616" s="25">
        <v>39.1</v>
      </c>
      <c r="BS616">
        <v>1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 s="18">
        <v>0</v>
      </c>
      <c r="CA616">
        <v>1</v>
      </c>
      <c r="CB616">
        <v>0</v>
      </c>
      <c r="CC616">
        <v>0</v>
      </c>
      <c r="CD616" s="18">
        <v>0</v>
      </c>
      <c r="CE616">
        <v>0</v>
      </c>
      <c r="CF616">
        <v>0</v>
      </c>
      <c r="CG616">
        <v>0</v>
      </c>
      <c r="CH616">
        <v>0</v>
      </c>
      <c r="CI616" s="18">
        <v>0</v>
      </c>
      <c r="CJ616">
        <v>1</v>
      </c>
      <c r="CK616">
        <v>1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 s="18">
        <v>0</v>
      </c>
      <c r="CZ616" s="43" t="s">
        <v>397</v>
      </c>
    </row>
    <row r="617" spans="1:104" x14ac:dyDescent="0.25">
      <c r="A617">
        <v>616</v>
      </c>
      <c r="B617">
        <v>39</v>
      </c>
      <c r="C617" s="25" t="s">
        <v>670</v>
      </c>
      <c r="D617" s="12">
        <v>6.1</v>
      </c>
      <c r="E617" s="14">
        <v>0.6</v>
      </c>
      <c r="F617" s="7">
        <f t="shared" si="419"/>
        <v>10.166666666666666</v>
      </c>
      <c r="G617" s="7">
        <f t="shared" si="420"/>
        <v>5.5</v>
      </c>
      <c r="H617" s="16">
        <f t="shared" si="421"/>
        <v>6.6999999999999993</v>
      </c>
      <c r="I617" s="11">
        <f>IFERROR(F617/SQRT(F617^2+W617), "X")</f>
        <v>0.22306045616761169</v>
      </c>
      <c r="J617" s="39">
        <f>IFERROR(SQRT((1-I617^2)/W617), "X")</f>
        <v>2.1940372737797871E-2</v>
      </c>
      <c r="K617" s="39">
        <f t="shared" si="425"/>
        <v>45.578077088783715</v>
      </c>
      <c r="L617" s="39">
        <f t="shared" si="426"/>
        <v>0.20112008342981383</v>
      </c>
      <c r="M617" s="39">
        <f t="shared" si="427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28"/>
        <v>1974</v>
      </c>
      <c r="Y617" s="7">
        <f t="shared" si="416"/>
        <v>9.4307999999999996</v>
      </c>
      <c r="Z617" s="7">
        <f>BR617-Y617-6</f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1">
        <v>0</v>
      </c>
      <c r="AJ617" s="9">
        <v>0</v>
      </c>
      <c r="AK617" s="9">
        <v>0</v>
      </c>
      <c r="AL617" s="31">
        <v>1</v>
      </c>
      <c r="AM617" s="21">
        <v>2001</v>
      </c>
      <c r="AN617" s="23"/>
      <c r="AO617" s="39">
        <v>0.13719999999999999</v>
      </c>
      <c r="AP617" s="39">
        <f t="shared" si="417"/>
        <v>0.2238</v>
      </c>
      <c r="AQ617" s="39">
        <v>0.28599999999999998</v>
      </c>
      <c r="AR617" s="59">
        <v>0.35299999999999998</v>
      </c>
      <c r="AS617" s="39" t="s">
        <v>431</v>
      </c>
      <c r="AT617" s="59" t="s">
        <v>431</v>
      </c>
      <c r="AU617" s="57">
        <v>0.56999999999999995</v>
      </c>
      <c r="AV617" s="18">
        <v>0.43</v>
      </c>
      <c r="AW617">
        <v>1</v>
      </c>
      <c r="AX617" s="54">
        <v>0</v>
      </c>
      <c r="AY617" t="s">
        <v>431</v>
      </c>
      <c r="AZ617" s="54" t="s">
        <v>431</v>
      </c>
      <c r="BB617" s="18"/>
      <c r="BC617" t="s">
        <v>431</v>
      </c>
      <c r="BD617" s="18" t="s">
        <v>431</v>
      </c>
      <c r="BE617" s="18" t="s">
        <v>671</v>
      </c>
      <c r="BL617" s="18"/>
      <c r="BO617" s="18"/>
      <c r="BR617" s="25">
        <v>39.1</v>
      </c>
      <c r="BS617">
        <v>1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 s="18">
        <v>0</v>
      </c>
      <c r="CA617">
        <v>1</v>
      </c>
      <c r="CB617">
        <v>0</v>
      </c>
      <c r="CC617">
        <v>0</v>
      </c>
      <c r="CD617" s="18">
        <v>0</v>
      </c>
      <c r="CE617">
        <v>0</v>
      </c>
      <c r="CF617">
        <v>0</v>
      </c>
      <c r="CG617">
        <v>0</v>
      </c>
      <c r="CH617">
        <v>0</v>
      </c>
      <c r="CI617" s="18">
        <v>0</v>
      </c>
      <c r="CJ617">
        <v>1</v>
      </c>
      <c r="CK617">
        <v>1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 s="18">
        <v>0</v>
      </c>
      <c r="CZ617" s="43" t="s">
        <v>397</v>
      </c>
    </row>
    <row r="618" spans="1:104" x14ac:dyDescent="0.25">
      <c r="A618">
        <v>617</v>
      </c>
      <c r="B618">
        <v>39</v>
      </c>
      <c r="C618" s="25" t="s">
        <v>670</v>
      </c>
      <c r="D618" s="12">
        <v>10.6</v>
      </c>
      <c r="E618" s="14">
        <v>1.4</v>
      </c>
      <c r="F618" s="7">
        <f t="shared" si="419"/>
        <v>7.5714285714285721</v>
      </c>
      <c r="G618" s="7">
        <f t="shared" si="420"/>
        <v>9.1999999999999993</v>
      </c>
      <c r="H618" s="16">
        <f t="shared" si="421"/>
        <v>12</v>
      </c>
      <c r="I618" s="11">
        <f>IFERROR(F618/SQRT(F618^2+W618), "X")</f>
        <v>0.13344285198072434</v>
      </c>
      <c r="J618" s="39">
        <f>IFERROR(SQRT((1-I618^2)/W618), "X")</f>
        <v>1.7624527620095667E-2</v>
      </c>
      <c r="K618" s="39">
        <f t="shared" si="425"/>
        <v>56.739109356882267</v>
      </c>
      <c r="L618" s="39">
        <f t="shared" si="426"/>
        <v>0.11581832436062867</v>
      </c>
      <c r="M618" s="39">
        <f t="shared" si="427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28"/>
        <v>3162</v>
      </c>
      <c r="Y618" s="7">
        <f t="shared" si="416"/>
        <v>9.4307999999999996</v>
      </c>
      <c r="Z618" s="7">
        <f>BR618-Y618-6</f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1">
        <v>0</v>
      </c>
      <c r="AJ618" s="9">
        <v>0</v>
      </c>
      <c r="AK618" s="9">
        <v>0</v>
      </c>
      <c r="AL618" s="31">
        <v>1</v>
      </c>
      <c r="AM618" s="21">
        <v>2001</v>
      </c>
      <c r="AN618" s="23"/>
      <c r="AO618" s="39">
        <v>0.13719999999999999</v>
      </c>
      <c r="AP618" s="39">
        <f t="shared" si="417"/>
        <v>0.2238</v>
      </c>
      <c r="AQ618" s="39">
        <v>0.28599999999999998</v>
      </c>
      <c r="AR618" s="59">
        <v>0.35299999999999998</v>
      </c>
      <c r="AS618" s="39" t="s">
        <v>431</v>
      </c>
      <c r="AT618" s="59" t="s">
        <v>431</v>
      </c>
      <c r="AU618" s="57">
        <v>0.56999999999999995</v>
      </c>
      <c r="AV618" s="18">
        <v>0.43</v>
      </c>
      <c r="AW618">
        <v>0</v>
      </c>
      <c r="AX618" s="54">
        <v>1</v>
      </c>
      <c r="AY618" t="s">
        <v>431</v>
      </c>
      <c r="AZ618" s="54" t="s">
        <v>431</v>
      </c>
      <c r="BB618" s="18"/>
      <c r="BC618" t="s">
        <v>431</v>
      </c>
      <c r="BD618" s="18" t="s">
        <v>431</v>
      </c>
      <c r="BE618" s="18" t="s">
        <v>671</v>
      </c>
      <c r="BL618" s="18"/>
      <c r="BO618" s="18"/>
      <c r="BR618" s="25">
        <v>39.1</v>
      </c>
      <c r="BS618">
        <v>1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 s="18">
        <v>0</v>
      </c>
      <c r="CA618">
        <v>1</v>
      </c>
      <c r="CB618">
        <v>0</v>
      </c>
      <c r="CC618">
        <v>0</v>
      </c>
      <c r="CD618" s="18">
        <v>0</v>
      </c>
      <c r="CE618">
        <v>0</v>
      </c>
      <c r="CF618">
        <v>0</v>
      </c>
      <c r="CG618">
        <v>0</v>
      </c>
      <c r="CH618">
        <v>0</v>
      </c>
      <c r="CI618" s="18">
        <v>0</v>
      </c>
      <c r="CJ618">
        <v>1</v>
      </c>
      <c r="CK618">
        <v>1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 s="18">
        <v>0</v>
      </c>
      <c r="CZ618" s="43" t="s">
        <v>397</v>
      </c>
    </row>
    <row r="619" spans="1:104" x14ac:dyDescent="0.25">
      <c r="A619">
        <v>618</v>
      </c>
      <c r="B619">
        <v>39</v>
      </c>
      <c r="C619" s="25" t="s">
        <v>670</v>
      </c>
      <c r="D619" s="12">
        <v>8.9</v>
      </c>
      <c r="E619" s="14">
        <v>0.9</v>
      </c>
      <c r="F619" s="7">
        <f t="shared" si="419"/>
        <v>9.8888888888888893</v>
      </c>
      <c r="G619" s="7">
        <f t="shared" si="420"/>
        <v>8</v>
      </c>
      <c r="H619" s="16">
        <f t="shared" si="421"/>
        <v>9.8000000000000007</v>
      </c>
      <c r="I619" s="11">
        <f>IFERROR(F619/SQRT(F619^2+W619), "X")</f>
        <v>0.21725742008147989</v>
      </c>
      <c r="J619" s="39">
        <f>IFERROR(SQRT((1-I619^2)/W619), "X")</f>
        <v>2.1969851468913698E-2</v>
      </c>
      <c r="K619" s="39">
        <f t="shared" si="425"/>
        <v>45.516921287108055</v>
      </c>
      <c r="L619" s="39">
        <f t="shared" si="426"/>
        <v>0.19528756861256619</v>
      </c>
      <c r="M619" s="39">
        <f t="shared" si="427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28"/>
        <v>1974</v>
      </c>
      <c r="Y619" s="7">
        <f t="shared" si="416"/>
        <v>9.4307999999999996</v>
      </c>
      <c r="Z619" s="7">
        <f>BR619-Y619-6</f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1">
        <v>0</v>
      </c>
      <c r="AJ619" s="9">
        <v>0</v>
      </c>
      <c r="AK619" s="9">
        <v>0</v>
      </c>
      <c r="AL619" s="31">
        <v>1</v>
      </c>
      <c r="AM619" s="21">
        <v>2001</v>
      </c>
      <c r="AN619" s="23"/>
      <c r="AO619" s="39">
        <v>0.13719999999999999</v>
      </c>
      <c r="AP619" s="39">
        <f t="shared" si="417"/>
        <v>0.2238</v>
      </c>
      <c r="AQ619" s="39">
        <v>0.28599999999999998</v>
      </c>
      <c r="AR619" s="59">
        <v>0.35299999999999998</v>
      </c>
      <c r="AS619" s="39" t="s">
        <v>431</v>
      </c>
      <c r="AT619" s="59" t="s">
        <v>431</v>
      </c>
      <c r="AU619" s="57">
        <v>0.56999999999999995</v>
      </c>
      <c r="AV619" s="18">
        <v>0.43</v>
      </c>
      <c r="AW619">
        <v>1</v>
      </c>
      <c r="AX619" s="54">
        <v>0</v>
      </c>
      <c r="AY619" t="s">
        <v>431</v>
      </c>
      <c r="AZ619" s="54" t="s">
        <v>431</v>
      </c>
      <c r="BB619" s="18"/>
      <c r="BC619" t="s">
        <v>431</v>
      </c>
      <c r="BD619" s="18" t="s">
        <v>431</v>
      </c>
      <c r="BE619" s="18" t="s">
        <v>671</v>
      </c>
      <c r="BL619" s="18"/>
      <c r="BO619" s="18"/>
      <c r="BR619" s="25">
        <v>39.1</v>
      </c>
      <c r="BS619">
        <v>1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 s="18">
        <v>0</v>
      </c>
      <c r="CA619">
        <v>1</v>
      </c>
      <c r="CB619">
        <v>0</v>
      </c>
      <c r="CC619">
        <v>0</v>
      </c>
      <c r="CD619" s="18">
        <v>0</v>
      </c>
      <c r="CE619">
        <v>0</v>
      </c>
      <c r="CF619">
        <v>0</v>
      </c>
      <c r="CG619">
        <v>0</v>
      </c>
      <c r="CH619">
        <v>0</v>
      </c>
      <c r="CI619" s="18">
        <v>0</v>
      </c>
      <c r="CJ619">
        <v>1</v>
      </c>
      <c r="CK619">
        <v>1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 s="18">
        <v>0</v>
      </c>
      <c r="CZ619" s="43" t="s">
        <v>397</v>
      </c>
    </row>
    <row r="620" spans="1:104" x14ac:dyDescent="0.25">
      <c r="A620">
        <v>619</v>
      </c>
      <c r="B620">
        <v>39</v>
      </c>
      <c r="C620" s="25" t="s">
        <v>670</v>
      </c>
      <c r="D620" s="12">
        <v>10</v>
      </c>
      <c r="E620" s="14">
        <v>0.8</v>
      </c>
      <c r="F620" s="7">
        <f t="shared" si="419"/>
        <v>12.5</v>
      </c>
      <c r="G620" s="7">
        <f t="shared" si="420"/>
        <v>9.1999999999999993</v>
      </c>
      <c r="H620" s="16">
        <f t="shared" si="421"/>
        <v>10.8</v>
      </c>
      <c r="I620" s="11">
        <f>IFERROR(F620/SQRT(F620^2+W620), "X")</f>
        <v>0.21699786527230083</v>
      </c>
      <c r="J620" s="39">
        <f>IFERROR(SQRT((1-I620^2)/W620), "X")</f>
        <v>1.7359829221784067E-2</v>
      </c>
      <c r="K620" s="39">
        <f t="shared" si="425"/>
        <v>57.604253315184984</v>
      </c>
      <c r="L620" s="39">
        <f t="shared" si="426"/>
        <v>0.19963803605051678</v>
      </c>
      <c r="M620" s="39">
        <f t="shared" si="427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28"/>
        <v>3162</v>
      </c>
      <c r="Y620" s="7">
        <f t="shared" si="416"/>
        <v>9.4307999999999996</v>
      </c>
      <c r="Z620" s="7">
        <f>BR620-Y620-6</f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1">
        <v>0</v>
      </c>
      <c r="AJ620" s="9">
        <v>0</v>
      </c>
      <c r="AK620" s="9">
        <v>0</v>
      </c>
      <c r="AL620" s="31">
        <v>1</v>
      </c>
      <c r="AM620" s="21">
        <v>2001</v>
      </c>
      <c r="AN620" s="23"/>
      <c r="AO620" s="39">
        <v>0.13719999999999999</v>
      </c>
      <c r="AP620" s="39">
        <f t="shared" si="417"/>
        <v>0.2238</v>
      </c>
      <c r="AQ620" s="39">
        <v>0.28599999999999998</v>
      </c>
      <c r="AR620" s="59">
        <v>0.35299999999999998</v>
      </c>
      <c r="AS620" s="39" t="s">
        <v>431</v>
      </c>
      <c r="AT620" s="59" t="s">
        <v>431</v>
      </c>
      <c r="AU620" s="57">
        <v>0.56999999999999995</v>
      </c>
      <c r="AV620" s="18">
        <v>0.43</v>
      </c>
      <c r="AW620">
        <v>0</v>
      </c>
      <c r="AX620" s="54">
        <v>1</v>
      </c>
      <c r="AY620" t="s">
        <v>431</v>
      </c>
      <c r="AZ620" s="54" t="s">
        <v>431</v>
      </c>
      <c r="BB620" s="18"/>
      <c r="BC620" t="s">
        <v>431</v>
      </c>
      <c r="BD620" s="18" t="s">
        <v>431</v>
      </c>
      <c r="BE620" s="18" t="s">
        <v>671</v>
      </c>
      <c r="BL620" s="18"/>
      <c r="BO620" s="18"/>
      <c r="BR620" s="25">
        <v>39.1</v>
      </c>
      <c r="BS620">
        <v>1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 s="18">
        <v>0</v>
      </c>
      <c r="CA620">
        <v>1</v>
      </c>
      <c r="CB620">
        <v>0</v>
      </c>
      <c r="CC620">
        <v>0</v>
      </c>
      <c r="CD620" s="18">
        <v>0</v>
      </c>
      <c r="CE620">
        <v>0</v>
      </c>
      <c r="CF620">
        <v>0</v>
      </c>
      <c r="CG620">
        <v>0</v>
      </c>
      <c r="CH620">
        <v>0</v>
      </c>
      <c r="CI620" s="18">
        <v>0</v>
      </c>
      <c r="CJ620">
        <v>1</v>
      </c>
      <c r="CK620">
        <v>1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 s="18">
        <v>0</v>
      </c>
      <c r="CZ620" s="43" t="s">
        <v>397</v>
      </c>
    </row>
    <row r="621" spans="1:104" x14ac:dyDescent="0.25">
      <c r="A621">
        <v>620</v>
      </c>
      <c r="B621">
        <v>39</v>
      </c>
      <c r="C621" s="25" t="s">
        <v>670</v>
      </c>
      <c r="D621" s="12">
        <v>5.0999999999999996</v>
      </c>
      <c r="E621" s="14">
        <v>0.6</v>
      </c>
      <c r="F621" s="7">
        <f t="shared" si="419"/>
        <v>8.5</v>
      </c>
      <c r="G621" s="7">
        <f t="shared" si="420"/>
        <v>4.5</v>
      </c>
      <c r="H621" s="16">
        <f t="shared" si="421"/>
        <v>5.6999999999999993</v>
      </c>
      <c r="I621" s="11">
        <f>IFERROR(F621/SQRT(F621^2+W621), "X")</f>
        <v>0.18790553781709984</v>
      </c>
      <c r="J621" s="39">
        <f>IFERROR(SQRT((1-I621^2)/W621), "X")</f>
        <v>2.2106533860835276E-2</v>
      </c>
      <c r="K621" s="39">
        <f t="shared" si="425"/>
        <v>45.235494912734183</v>
      </c>
      <c r="L621" s="39">
        <f t="shared" si="426"/>
        <v>0.16579900395626457</v>
      </c>
      <c r="M621" s="39">
        <f t="shared" si="427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28"/>
        <v>1974</v>
      </c>
      <c r="Y621" s="7">
        <f t="shared" si="416"/>
        <v>9.4307999999999996</v>
      </c>
      <c r="Z621" s="7">
        <f>BR621-Y621-6</f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1">
        <v>0</v>
      </c>
      <c r="AJ621" s="9">
        <v>0</v>
      </c>
      <c r="AK621" s="9">
        <v>0</v>
      </c>
      <c r="AL621" s="31">
        <v>1</v>
      </c>
      <c r="AM621" s="21">
        <v>2001</v>
      </c>
      <c r="AN621" s="23"/>
      <c r="AO621" s="39">
        <v>0.13719999999999999</v>
      </c>
      <c r="AP621" s="39">
        <f t="shared" si="417"/>
        <v>0.2238</v>
      </c>
      <c r="AQ621" s="39">
        <v>0.28599999999999998</v>
      </c>
      <c r="AR621" s="59">
        <v>0.35299999999999998</v>
      </c>
      <c r="AS621" s="39" t="s">
        <v>431</v>
      </c>
      <c r="AT621" s="59" t="s">
        <v>431</v>
      </c>
      <c r="AU621" s="57">
        <v>0.56999999999999995</v>
      </c>
      <c r="AV621" s="18">
        <v>0.43</v>
      </c>
      <c r="AW621">
        <v>1</v>
      </c>
      <c r="AX621" s="54">
        <v>0</v>
      </c>
      <c r="AY621" t="s">
        <v>431</v>
      </c>
      <c r="AZ621" s="54" t="s">
        <v>431</v>
      </c>
      <c r="BB621" s="18"/>
      <c r="BC621" t="s">
        <v>431</v>
      </c>
      <c r="BD621" s="18" t="s">
        <v>431</v>
      </c>
      <c r="BE621" s="18" t="s">
        <v>671</v>
      </c>
      <c r="BL621" s="18"/>
      <c r="BO621" s="18"/>
      <c r="BR621" s="25">
        <v>39.1</v>
      </c>
      <c r="BS621">
        <v>1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 s="18">
        <v>0</v>
      </c>
      <c r="CA621">
        <v>1</v>
      </c>
      <c r="CB621">
        <v>0</v>
      </c>
      <c r="CC621">
        <v>0</v>
      </c>
      <c r="CD621" s="18">
        <v>0</v>
      </c>
      <c r="CE621">
        <v>0</v>
      </c>
      <c r="CF621">
        <v>0</v>
      </c>
      <c r="CG621">
        <v>0</v>
      </c>
      <c r="CH621">
        <v>0</v>
      </c>
      <c r="CI621" s="18">
        <v>0</v>
      </c>
      <c r="CJ621">
        <v>1</v>
      </c>
      <c r="CK621">
        <v>1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 s="18">
        <v>0</v>
      </c>
      <c r="CZ621" s="43" t="s">
        <v>397</v>
      </c>
    </row>
    <row r="622" spans="1:104" x14ac:dyDescent="0.25">
      <c r="A622">
        <v>621</v>
      </c>
      <c r="B622">
        <v>39</v>
      </c>
      <c r="C622" s="25" t="s">
        <v>670</v>
      </c>
      <c r="D622" s="12">
        <v>8.1</v>
      </c>
      <c r="E622" s="14">
        <v>0.9</v>
      </c>
      <c r="F622" s="7">
        <f t="shared" si="419"/>
        <v>9</v>
      </c>
      <c r="G622" s="7">
        <f t="shared" si="420"/>
        <v>7.1999999999999993</v>
      </c>
      <c r="H622" s="16">
        <f t="shared" si="421"/>
        <v>9</v>
      </c>
      <c r="I622" s="11">
        <f>IFERROR(F622/SQRT(F622^2+W622), "X")</f>
        <v>0.15804073293140256</v>
      </c>
      <c r="J622" s="39">
        <f>IFERROR(SQRT((1-I622^2)/W622), "X")</f>
        <v>1.7560081436822507E-2</v>
      </c>
      <c r="K622" s="39">
        <f t="shared" si="425"/>
        <v>56.947344099615393</v>
      </c>
      <c r="L622" s="39">
        <f t="shared" si="426"/>
        <v>0.14048065149458006</v>
      </c>
      <c r="M622" s="39">
        <f t="shared" si="427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28"/>
        <v>3162</v>
      </c>
      <c r="Y622" s="7">
        <f t="shared" si="416"/>
        <v>9.4307999999999996</v>
      </c>
      <c r="Z622" s="7">
        <f>BR622-Y622-6</f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1">
        <v>0</v>
      </c>
      <c r="AJ622" s="9">
        <v>0</v>
      </c>
      <c r="AK622" s="9">
        <v>0</v>
      </c>
      <c r="AL622" s="31">
        <v>1</v>
      </c>
      <c r="AM622" s="21">
        <v>2001</v>
      </c>
      <c r="AN622" s="23"/>
      <c r="AO622" s="39">
        <v>0.13719999999999999</v>
      </c>
      <c r="AP622" s="39">
        <f t="shared" si="417"/>
        <v>0.2238</v>
      </c>
      <c r="AQ622" s="39">
        <v>0.28599999999999998</v>
      </c>
      <c r="AR622" s="59">
        <v>0.35299999999999998</v>
      </c>
      <c r="AS622" s="39" t="s">
        <v>431</v>
      </c>
      <c r="AT622" s="59" t="s">
        <v>431</v>
      </c>
      <c r="AU622" s="57">
        <v>0.56999999999999995</v>
      </c>
      <c r="AV622" s="18">
        <v>0.43</v>
      </c>
      <c r="AW622">
        <v>0</v>
      </c>
      <c r="AX622" s="54">
        <v>1</v>
      </c>
      <c r="AY622" t="s">
        <v>431</v>
      </c>
      <c r="AZ622" s="54" t="s">
        <v>431</v>
      </c>
      <c r="BB622" s="18"/>
      <c r="BC622" t="s">
        <v>431</v>
      </c>
      <c r="BD622" s="18" t="s">
        <v>431</v>
      </c>
      <c r="BE622" s="18" t="s">
        <v>671</v>
      </c>
      <c r="BL622" s="18"/>
      <c r="BO622" s="18"/>
      <c r="BR622" s="25">
        <v>39.1</v>
      </c>
      <c r="BS622">
        <v>1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 s="18">
        <v>0</v>
      </c>
      <c r="CA622">
        <v>1</v>
      </c>
      <c r="CB622">
        <v>0</v>
      </c>
      <c r="CC622">
        <v>0</v>
      </c>
      <c r="CD622" s="18">
        <v>0</v>
      </c>
      <c r="CE622">
        <v>0</v>
      </c>
      <c r="CF622">
        <v>0</v>
      </c>
      <c r="CG622">
        <v>0</v>
      </c>
      <c r="CH622">
        <v>0</v>
      </c>
      <c r="CI622" s="18">
        <v>0</v>
      </c>
      <c r="CJ622">
        <v>1</v>
      </c>
      <c r="CK622">
        <v>1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 s="18">
        <v>0</v>
      </c>
      <c r="CZ622" s="43" t="s">
        <v>397</v>
      </c>
    </row>
    <row r="623" spans="1:104" x14ac:dyDescent="0.25">
      <c r="A623">
        <v>622</v>
      </c>
      <c r="B623">
        <v>39</v>
      </c>
      <c r="C623" s="25" t="s">
        <v>670</v>
      </c>
      <c r="D623" s="12">
        <v>3.6</v>
      </c>
      <c r="E623" s="14">
        <v>0.7</v>
      </c>
      <c r="F623" s="7">
        <f t="shared" si="419"/>
        <v>5.1428571428571432</v>
      </c>
      <c r="G623" s="7">
        <f t="shared" si="420"/>
        <v>2.9000000000000004</v>
      </c>
      <c r="H623" s="16">
        <f t="shared" si="421"/>
        <v>4.3</v>
      </c>
      <c r="I623" s="11">
        <f>IFERROR(F623/SQRT(F623^2+W623), "X")</f>
        <v>0.11498487595858155</v>
      </c>
      <c r="J623" s="39">
        <f>IFERROR(SQRT((1-I623^2)/W623), "X")</f>
        <v>2.2358170325279741E-2</v>
      </c>
      <c r="K623" s="39">
        <f t="shared" si="425"/>
        <v>44.726379012746349</v>
      </c>
      <c r="L623" s="39">
        <f t="shared" si="426"/>
        <v>9.2626705633301804E-2</v>
      </c>
      <c r="M623" s="39">
        <f t="shared" si="427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28"/>
        <v>1974</v>
      </c>
      <c r="Y623" s="7">
        <f t="shared" si="416"/>
        <v>9.4307999999999996</v>
      </c>
      <c r="Z623" s="7">
        <f>BR623-Y623-6</f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1">
        <v>0</v>
      </c>
      <c r="AJ623" s="9">
        <v>0</v>
      </c>
      <c r="AK623" s="9">
        <v>0</v>
      </c>
      <c r="AL623" s="31">
        <v>1</v>
      </c>
      <c r="AM623" s="21">
        <v>2001</v>
      </c>
      <c r="AN623" s="23"/>
      <c r="AO623" s="39">
        <v>0.13719999999999999</v>
      </c>
      <c r="AP623" s="39">
        <f t="shared" si="417"/>
        <v>0.2238</v>
      </c>
      <c r="AQ623" s="39">
        <v>0.28599999999999998</v>
      </c>
      <c r="AR623" s="59">
        <v>0.35299999999999998</v>
      </c>
      <c r="AS623" s="39" t="s">
        <v>431</v>
      </c>
      <c r="AT623" s="59" t="s">
        <v>431</v>
      </c>
      <c r="AU623" s="57">
        <v>0.56999999999999995</v>
      </c>
      <c r="AV623" s="18">
        <v>0.43</v>
      </c>
      <c r="AW623">
        <v>1</v>
      </c>
      <c r="AX623" s="54">
        <v>0</v>
      </c>
      <c r="AY623" t="s">
        <v>431</v>
      </c>
      <c r="AZ623" s="54" t="s">
        <v>431</v>
      </c>
      <c r="BB623" s="18"/>
      <c r="BC623" t="s">
        <v>431</v>
      </c>
      <c r="BD623" s="18" t="s">
        <v>431</v>
      </c>
      <c r="BE623" s="18" t="s">
        <v>671</v>
      </c>
      <c r="BL623" s="18"/>
      <c r="BO623" s="18"/>
      <c r="BR623" s="25">
        <v>39.1</v>
      </c>
      <c r="BS623">
        <v>1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 s="18">
        <v>0</v>
      </c>
      <c r="CA623">
        <v>1</v>
      </c>
      <c r="CB623">
        <v>0</v>
      </c>
      <c r="CC623">
        <v>0</v>
      </c>
      <c r="CD623" s="18">
        <v>0</v>
      </c>
      <c r="CE623">
        <v>0</v>
      </c>
      <c r="CF623">
        <v>0</v>
      </c>
      <c r="CG623">
        <v>0</v>
      </c>
      <c r="CH623">
        <v>0</v>
      </c>
      <c r="CI623" s="18">
        <v>0</v>
      </c>
      <c r="CJ623">
        <v>1</v>
      </c>
      <c r="CK623">
        <v>1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 s="18">
        <v>0</v>
      </c>
      <c r="CZ623" s="43" t="s">
        <v>397</v>
      </c>
    </row>
    <row r="624" spans="1:104" x14ac:dyDescent="0.25">
      <c r="A624">
        <v>623</v>
      </c>
      <c r="B624">
        <v>39</v>
      </c>
      <c r="C624" s="25" t="s">
        <v>670</v>
      </c>
      <c r="D624" s="12">
        <v>7.1</v>
      </c>
      <c r="E624" s="14">
        <v>0.9</v>
      </c>
      <c r="F624" s="7">
        <f t="shared" si="419"/>
        <v>7.8888888888888884</v>
      </c>
      <c r="G624" s="7">
        <f t="shared" si="420"/>
        <v>6.1999999999999993</v>
      </c>
      <c r="H624" s="16">
        <f t="shared" si="421"/>
        <v>8</v>
      </c>
      <c r="I624" s="11">
        <f>IFERROR(F624/SQRT(F624^2+W624), "X")</f>
        <v>0.13893207571861219</v>
      </c>
      <c r="J624" s="39">
        <f>IFERROR(SQRT((1-I624^2)/W624), "X")</f>
        <v>1.7611108189683235E-2</v>
      </c>
      <c r="K624" s="39">
        <f t="shared" si="425"/>
        <v>56.782343804225228</v>
      </c>
      <c r="L624" s="39">
        <f t="shared" si="426"/>
        <v>0.12132096752892896</v>
      </c>
      <c r="M624" s="39">
        <f t="shared" si="427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28"/>
        <v>3162</v>
      </c>
      <c r="Y624" s="7">
        <f t="shared" si="416"/>
        <v>9.4307999999999996</v>
      </c>
      <c r="Z624" s="7">
        <f>BR624-Y624-6</f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1">
        <v>0</v>
      </c>
      <c r="AJ624" s="9">
        <v>0</v>
      </c>
      <c r="AK624" s="9">
        <v>0</v>
      </c>
      <c r="AL624" s="31">
        <v>1</v>
      </c>
      <c r="AM624" s="21">
        <v>2001</v>
      </c>
      <c r="AN624" s="23"/>
      <c r="AO624" s="39">
        <v>0.13719999999999999</v>
      </c>
      <c r="AP624" s="39">
        <f t="shared" si="417"/>
        <v>0.2238</v>
      </c>
      <c r="AQ624" s="39">
        <v>0.28599999999999998</v>
      </c>
      <c r="AR624" s="59">
        <v>0.35299999999999998</v>
      </c>
      <c r="AS624" s="39" t="s">
        <v>431</v>
      </c>
      <c r="AT624" s="59" t="s">
        <v>431</v>
      </c>
      <c r="AU624" s="57">
        <v>0.56999999999999995</v>
      </c>
      <c r="AV624" s="18">
        <v>0.43</v>
      </c>
      <c r="AW624">
        <v>0</v>
      </c>
      <c r="AX624" s="54">
        <v>1</v>
      </c>
      <c r="AY624" t="s">
        <v>431</v>
      </c>
      <c r="AZ624" s="54" t="s">
        <v>431</v>
      </c>
      <c r="BB624" s="18"/>
      <c r="BC624" t="s">
        <v>431</v>
      </c>
      <c r="BD624" s="18" t="s">
        <v>431</v>
      </c>
      <c r="BE624" s="18" t="s">
        <v>671</v>
      </c>
      <c r="BL624" s="18"/>
      <c r="BO624" s="18"/>
      <c r="BR624" s="25">
        <v>39.1</v>
      </c>
      <c r="BS624">
        <v>1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 s="18">
        <v>0</v>
      </c>
      <c r="CA624">
        <v>1</v>
      </c>
      <c r="CB624">
        <v>0</v>
      </c>
      <c r="CC624">
        <v>0</v>
      </c>
      <c r="CD624" s="18">
        <v>0</v>
      </c>
      <c r="CE624">
        <v>0</v>
      </c>
      <c r="CF624">
        <v>0</v>
      </c>
      <c r="CG624">
        <v>0</v>
      </c>
      <c r="CH624">
        <v>0</v>
      </c>
      <c r="CI624" s="18">
        <v>0</v>
      </c>
      <c r="CJ624">
        <v>1</v>
      </c>
      <c r="CK624">
        <v>1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 s="18">
        <v>0</v>
      </c>
      <c r="CZ624" s="43" t="s">
        <v>397</v>
      </c>
    </row>
    <row r="625" spans="1:104" x14ac:dyDescent="0.25">
      <c r="A625">
        <v>624</v>
      </c>
      <c r="B625">
        <v>39</v>
      </c>
      <c r="C625" s="25" t="s">
        <v>670</v>
      </c>
      <c r="D625" s="12">
        <v>2.6</v>
      </c>
      <c r="E625" s="14">
        <v>0.7</v>
      </c>
      <c r="F625" s="7">
        <f t="shared" si="419"/>
        <v>3.7142857142857149</v>
      </c>
      <c r="G625" s="7">
        <f t="shared" si="420"/>
        <v>1.9000000000000001</v>
      </c>
      <c r="H625" s="16">
        <f t="shared" si="421"/>
        <v>3.3</v>
      </c>
      <c r="I625" s="11">
        <f>IFERROR(F625/SQRT(F625^2+W625), "X")</f>
        <v>8.3308518375353649E-2</v>
      </c>
      <c r="J625" s="39">
        <f>IFERROR(SQRT((1-I625^2)/W625), "X")</f>
        <v>2.2429216485672133E-2</v>
      </c>
      <c r="K625" s="39">
        <f t="shared" si="425"/>
        <v>44.584704982396673</v>
      </c>
      <c r="L625" s="39">
        <f t="shared" si="426"/>
        <v>6.087930188968152E-2</v>
      </c>
      <c r="M625" s="39">
        <f t="shared" si="427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28"/>
        <v>1974</v>
      </c>
      <c r="Y625" s="7">
        <f t="shared" si="416"/>
        <v>9.4307999999999996</v>
      </c>
      <c r="Z625" s="7">
        <f>BR625-Y625-6</f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1">
        <v>0</v>
      </c>
      <c r="AJ625" s="9">
        <v>0</v>
      </c>
      <c r="AK625" s="9">
        <v>0</v>
      </c>
      <c r="AL625" s="31">
        <v>1</v>
      </c>
      <c r="AM625" s="21">
        <v>2001</v>
      </c>
      <c r="AN625" s="23"/>
      <c r="AO625" s="39">
        <v>0.13719999999999999</v>
      </c>
      <c r="AP625" s="39">
        <f t="shared" si="417"/>
        <v>0.2238</v>
      </c>
      <c r="AQ625" s="39">
        <v>0.28599999999999998</v>
      </c>
      <c r="AR625" s="59">
        <v>0.35299999999999998</v>
      </c>
      <c r="AS625" s="39" t="s">
        <v>431</v>
      </c>
      <c r="AT625" s="59" t="s">
        <v>431</v>
      </c>
      <c r="AU625" s="57">
        <v>0.56999999999999995</v>
      </c>
      <c r="AV625" s="18">
        <v>0.43</v>
      </c>
      <c r="AW625">
        <v>1</v>
      </c>
      <c r="AX625" s="54">
        <v>0</v>
      </c>
      <c r="AY625" t="s">
        <v>431</v>
      </c>
      <c r="AZ625" s="54" t="s">
        <v>431</v>
      </c>
      <c r="BB625" s="18"/>
      <c r="BC625" t="s">
        <v>431</v>
      </c>
      <c r="BD625" s="18" t="s">
        <v>431</v>
      </c>
      <c r="BE625" s="18" t="s">
        <v>671</v>
      </c>
      <c r="BL625" s="18"/>
      <c r="BO625" s="18"/>
      <c r="BR625" s="25">
        <v>39.1</v>
      </c>
      <c r="BS625">
        <v>1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 s="18">
        <v>0</v>
      </c>
      <c r="CA625">
        <v>1</v>
      </c>
      <c r="CB625">
        <v>0</v>
      </c>
      <c r="CC625">
        <v>0</v>
      </c>
      <c r="CD625" s="18">
        <v>0</v>
      </c>
      <c r="CE625">
        <v>0</v>
      </c>
      <c r="CF625">
        <v>0</v>
      </c>
      <c r="CG625">
        <v>0</v>
      </c>
      <c r="CH625">
        <v>0</v>
      </c>
      <c r="CI625" s="18">
        <v>0</v>
      </c>
      <c r="CJ625">
        <v>1</v>
      </c>
      <c r="CK625">
        <v>1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 s="18">
        <v>0</v>
      </c>
      <c r="CZ625" s="43" t="s">
        <v>397</v>
      </c>
    </row>
    <row r="626" spans="1:104" x14ac:dyDescent="0.25">
      <c r="A626">
        <v>625</v>
      </c>
      <c r="B626">
        <v>39</v>
      </c>
      <c r="C626" s="25" t="s">
        <v>670</v>
      </c>
      <c r="D626" s="12">
        <v>7.7</v>
      </c>
      <c r="E626" s="14">
        <v>1.3</v>
      </c>
      <c r="F626" s="7">
        <f t="shared" si="419"/>
        <v>5.9230769230769234</v>
      </c>
      <c r="G626" s="7">
        <f t="shared" si="420"/>
        <v>6.4</v>
      </c>
      <c r="H626" s="16">
        <f t="shared" si="421"/>
        <v>9</v>
      </c>
      <c r="I626" s="11">
        <f>IFERROR(F626/SQRT(F626^2+W626), "X")</f>
        <v>0.10475395483515031</v>
      </c>
      <c r="J626" s="39">
        <f>IFERROR(SQRT((1-I626^2)/W626), "X")</f>
        <v>1.7685732634505895E-2</v>
      </c>
      <c r="K626" s="39">
        <f t="shared" si="425"/>
        <v>56.542752322792765</v>
      </c>
      <c r="L626" s="39">
        <f t="shared" si="426"/>
        <v>8.7068222200644418E-2</v>
      </c>
      <c r="M626" s="39">
        <f t="shared" si="427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28"/>
        <v>3162</v>
      </c>
      <c r="Y626" s="7">
        <f t="shared" si="416"/>
        <v>9.4307999999999996</v>
      </c>
      <c r="Z626" s="7">
        <f>BR626-Y626-6</f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1">
        <v>0</v>
      </c>
      <c r="AJ626" s="9">
        <v>0</v>
      </c>
      <c r="AK626" s="9">
        <v>0</v>
      </c>
      <c r="AL626" s="31">
        <v>1</v>
      </c>
      <c r="AM626" s="21">
        <v>2001</v>
      </c>
      <c r="AN626" s="23"/>
      <c r="AO626" s="39">
        <v>0.13719999999999999</v>
      </c>
      <c r="AP626" s="39">
        <f t="shared" si="417"/>
        <v>0.2238</v>
      </c>
      <c r="AQ626" s="39">
        <v>0.28599999999999998</v>
      </c>
      <c r="AR626" s="59">
        <v>0.35299999999999998</v>
      </c>
      <c r="AS626" s="39" t="s">
        <v>431</v>
      </c>
      <c r="AT626" s="59" t="s">
        <v>431</v>
      </c>
      <c r="AU626" s="57">
        <v>0.56999999999999995</v>
      </c>
      <c r="AV626" s="18">
        <v>0.43</v>
      </c>
      <c r="AW626">
        <v>0</v>
      </c>
      <c r="AX626" s="54">
        <v>1</v>
      </c>
      <c r="AY626" t="s">
        <v>431</v>
      </c>
      <c r="AZ626" s="54" t="s">
        <v>431</v>
      </c>
      <c r="BB626" s="18"/>
      <c r="BC626" t="s">
        <v>431</v>
      </c>
      <c r="BD626" s="18" t="s">
        <v>431</v>
      </c>
      <c r="BE626" s="18" t="s">
        <v>671</v>
      </c>
      <c r="BL626" s="18"/>
      <c r="BO626" s="18"/>
      <c r="BR626" s="25">
        <v>39.1</v>
      </c>
      <c r="BS626">
        <v>1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 s="18">
        <v>0</v>
      </c>
      <c r="CA626">
        <v>1</v>
      </c>
      <c r="CB626">
        <v>0</v>
      </c>
      <c r="CC626">
        <v>0</v>
      </c>
      <c r="CD626" s="18">
        <v>0</v>
      </c>
      <c r="CE626">
        <v>0</v>
      </c>
      <c r="CF626">
        <v>0</v>
      </c>
      <c r="CG626">
        <v>0</v>
      </c>
      <c r="CH626">
        <v>0</v>
      </c>
      <c r="CI626" s="18">
        <v>0</v>
      </c>
      <c r="CJ626">
        <v>1</v>
      </c>
      <c r="CK626">
        <v>1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 s="18">
        <v>0</v>
      </c>
      <c r="CZ626" s="43" t="s">
        <v>397</v>
      </c>
    </row>
    <row r="627" spans="1:104" x14ac:dyDescent="0.25">
      <c r="A627">
        <v>626</v>
      </c>
      <c r="B627">
        <v>39</v>
      </c>
      <c r="C627" s="25" t="s">
        <v>670</v>
      </c>
      <c r="D627" s="12">
        <v>5.7</v>
      </c>
      <c r="E627" s="14">
        <v>0.9</v>
      </c>
      <c r="F627" s="7">
        <f t="shared" si="419"/>
        <v>6.333333333333333</v>
      </c>
      <c r="G627" s="7">
        <f t="shared" si="420"/>
        <v>4.8</v>
      </c>
      <c r="H627" s="16">
        <f t="shared" si="421"/>
        <v>6.6000000000000005</v>
      </c>
      <c r="I627" s="11">
        <f>IFERROR(F627/SQRT(F627^2+W627), "X")</f>
        <v>0.14112067126126332</v>
      </c>
      <c r="J627" s="39">
        <f>IFERROR(SQRT((1-I627^2)/W627), "X")</f>
        <v>2.2282211251778417E-2</v>
      </c>
      <c r="K627" s="39">
        <f t="shared" si="425"/>
        <v>44.878849262331926</v>
      </c>
      <c r="L627" s="39">
        <f t="shared" si="426"/>
        <v>0.11883846000948491</v>
      </c>
      <c r="M627" s="39">
        <f t="shared" si="427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28"/>
        <v>1974</v>
      </c>
      <c r="Y627" s="7">
        <f t="shared" si="416"/>
        <v>9.4307999999999996</v>
      </c>
      <c r="Z627" s="7">
        <f>BR627-Y627-6</f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1">
        <v>0</v>
      </c>
      <c r="AJ627" s="9">
        <v>0</v>
      </c>
      <c r="AK627" s="9">
        <v>0</v>
      </c>
      <c r="AL627" s="31">
        <v>1</v>
      </c>
      <c r="AM627" s="21">
        <v>2001</v>
      </c>
      <c r="AN627" s="23"/>
      <c r="AO627" s="39">
        <v>0.13719999999999999</v>
      </c>
      <c r="AP627" s="39">
        <f t="shared" si="417"/>
        <v>0.2238</v>
      </c>
      <c r="AQ627" s="39">
        <v>0.28599999999999998</v>
      </c>
      <c r="AR627" s="59">
        <v>0.35299999999999998</v>
      </c>
      <c r="AS627" s="39" t="s">
        <v>431</v>
      </c>
      <c r="AT627" s="59" t="s">
        <v>431</v>
      </c>
      <c r="AU627" s="57">
        <v>0.56999999999999995</v>
      </c>
      <c r="AV627" s="18">
        <v>0.43</v>
      </c>
      <c r="AW627">
        <v>1</v>
      </c>
      <c r="AX627" s="54">
        <v>0</v>
      </c>
      <c r="AY627" t="s">
        <v>431</v>
      </c>
      <c r="AZ627" s="54" t="s">
        <v>431</v>
      </c>
      <c r="BB627" s="18"/>
      <c r="BC627" t="s">
        <v>431</v>
      </c>
      <c r="BD627" s="18" t="s">
        <v>431</v>
      </c>
      <c r="BE627" s="18" t="s">
        <v>671</v>
      </c>
      <c r="BL627" s="18"/>
      <c r="BO627" s="18"/>
      <c r="BR627" s="25">
        <v>39.1</v>
      </c>
      <c r="BS627">
        <v>1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 s="18">
        <v>0</v>
      </c>
      <c r="CA627">
        <v>1</v>
      </c>
      <c r="CB627">
        <v>0</v>
      </c>
      <c r="CC627">
        <v>0</v>
      </c>
      <c r="CD627" s="18">
        <v>0</v>
      </c>
      <c r="CE627">
        <v>0</v>
      </c>
      <c r="CF627">
        <v>0</v>
      </c>
      <c r="CG627">
        <v>0</v>
      </c>
      <c r="CH627">
        <v>0</v>
      </c>
      <c r="CI627" s="18">
        <v>0</v>
      </c>
      <c r="CJ627">
        <v>1</v>
      </c>
      <c r="CK627">
        <v>1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 s="18">
        <v>0</v>
      </c>
      <c r="CZ627" s="43" t="s">
        <v>397</v>
      </c>
    </row>
    <row r="628" spans="1:104" x14ac:dyDescent="0.25">
      <c r="A628">
        <v>627</v>
      </c>
      <c r="B628">
        <v>39</v>
      </c>
      <c r="C628" s="25" t="s">
        <v>670</v>
      </c>
      <c r="D628" s="12">
        <v>6.4</v>
      </c>
      <c r="E628" s="14">
        <v>0.2</v>
      </c>
      <c r="F628" s="7">
        <f t="shared" si="419"/>
        <v>32</v>
      </c>
      <c r="G628" s="7">
        <f t="shared" si="420"/>
        <v>6.2</v>
      </c>
      <c r="H628" s="16">
        <f t="shared" si="421"/>
        <v>6.6000000000000005</v>
      </c>
      <c r="I628" s="11">
        <f>IFERROR(F628/SQRT(F628^2+W628), "X")</f>
        <v>0.25757916462010488</v>
      </c>
      <c r="J628" s="39">
        <f>IFERROR(SQRT((1-I628^2)/W628), "X")</f>
        <v>8.0493488943782776E-3</v>
      </c>
      <c r="K628" s="39">
        <f t="shared" si="425"/>
        <v>124.23365083583433</v>
      </c>
      <c r="L628" s="39">
        <f t="shared" si="426"/>
        <v>0.24952981572572661</v>
      </c>
      <c r="M628" s="39">
        <f t="shared" si="427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28"/>
        <v>14410</v>
      </c>
      <c r="Y628" s="7">
        <f t="shared" si="416"/>
        <v>9.4307999999999996</v>
      </c>
      <c r="Z628" s="7">
        <f>BR628-Y628-6</f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1">
        <v>0</v>
      </c>
      <c r="AJ628" s="9">
        <v>0</v>
      </c>
      <c r="AK628" s="9">
        <v>0</v>
      </c>
      <c r="AL628" s="31">
        <v>1</v>
      </c>
      <c r="AM628" s="21">
        <v>2001</v>
      </c>
      <c r="AN628" s="23"/>
      <c r="AO628" s="39">
        <v>0.13719999999999999</v>
      </c>
      <c r="AP628" s="39">
        <f t="shared" si="417"/>
        <v>0.2238</v>
      </c>
      <c r="AQ628" s="39">
        <v>0.28599999999999998</v>
      </c>
      <c r="AR628" s="59">
        <v>0.35299999999999998</v>
      </c>
      <c r="AS628" s="39" t="s">
        <v>431</v>
      </c>
      <c r="AT628" s="59" t="s">
        <v>431</v>
      </c>
      <c r="AU628" s="57">
        <v>0.56999999999999995</v>
      </c>
      <c r="AV628" s="18">
        <v>0.43</v>
      </c>
      <c r="AW628">
        <v>1</v>
      </c>
      <c r="AX628" s="54">
        <v>0</v>
      </c>
      <c r="AY628" t="s">
        <v>431</v>
      </c>
      <c r="AZ628" s="54" t="s">
        <v>431</v>
      </c>
      <c r="BB628" s="18"/>
      <c r="BC628" t="s">
        <v>431</v>
      </c>
      <c r="BD628" s="18" t="s">
        <v>431</v>
      </c>
      <c r="BE628" s="18" t="s">
        <v>671</v>
      </c>
      <c r="BL628" s="18"/>
      <c r="BO628" s="18"/>
      <c r="BR628" s="25">
        <v>39.1</v>
      </c>
      <c r="BS628">
        <v>1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 s="18">
        <v>0</v>
      </c>
      <c r="CA628">
        <v>0</v>
      </c>
      <c r="CB628">
        <v>0</v>
      </c>
      <c r="CC628">
        <v>1</v>
      </c>
      <c r="CD628" s="18">
        <v>0</v>
      </c>
      <c r="CE628">
        <v>0</v>
      </c>
      <c r="CF628">
        <v>0</v>
      </c>
      <c r="CG628">
        <v>0</v>
      </c>
      <c r="CH628">
        <v>0</v>
      </c>
      <c r="CI628" s="18">
        <v>1</v>
      </c>
      <c r="CJ628">
        <v>1</v>
      </c>
      <c r="CK628">
        <v>1</v>
      </c>
      <c r="CL628">
        <v>0</v>
      </c>
      <c r="CM628">
        <v>0</v>
      </c>
      <c r="CN628">
        <v>0</v>
      </c>
      <c r="CO628">
        <v>1</v>
      </c>
      <c r="CP628">
        <v>0</v>
      </c>
      <c r="CQ628">
        <v>0</v>
      </c>
      <c r="CR628">
        <v>0</v>
      </c>
      <c r="CS628">
        <v>0</v>
      </c>
      <c r="CT628" s="18">
        <v>1</v>
      </c>
      <c r="CZ628" s="43" t="s">
        <v>397</v>
      </c>
    </row>
    <row r="629" spans="1:104" x14ac:dyDescent="0.25">
      <c r="A629">
        <v>628</v>
      </c>
      <c r="B629">
        <v>39</v>
      </c>
      <c r="C629" s="25" t="s">
        <v>670</v>
      </c>
      <c r="D629" s="12">
        <v>20.5</v>
      </c>
      <c r="E629" s="14">
        <v>1.2</v>
      </c>
      <c r="F629" s="7">
        <f t="shared" si="419"/>
        <v>17.083333333333336</v>
      </c>
      <c r="G629" s="7">
        <f t="shared" si="420"/>
        <v>19.3</v>
      </c>
      <c r="H629" s="16">
        <f t="shared" si="421"/>
        <v>21.7</v>
      </c>
      <c r="I629" s="11">
        <f>IFERROR(F629/SQRT(F629^2+W629), "X")</f>
        <v>0.14089213975768597</v>
      </c>
      <c r="J629" s="39">
        <f>IFERROR(SQRT((1-I629^2)/W629), "X")</f>
        <v>8.2473447663035677E-3</v>
      </c>
      <c r="K629" s="39">
        <f t="shared" ref="K629:K650" si="429">IFERROR(1/J629, "X")</f>
        <v>121.25114546996156</v>
      </c>
      <c r="L629" s="39">
        <f t="shared" ref="L629:L650" si="430">IFERROR(I629-J629, "X")</f>
        <v>0.1326447949913824</v>
      </c>
      <c r="M629" s="39">
        <f t="shared" ref="M629:M650" si="431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32">U629-V629-1</f>
        <v>14410</v>
      </c>
      <c r="Y629" s="7">
        <f t="shared" si="416"/>
        <v>9.4307999999999996</v>
      </c>
      <c r="Z629" s="7">
        <f>BR629-Y629-6</f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1">
        <v>0</v>
      </c>
      <c r="AJ629" s="9">
        <v>0</v>
      </c>
      <c r="AK629" s="9">
        <v>0</v>
      </c>
      <c r="AL629" s="31">
        <v>1</v>
      </c>
      <c r="AM629" s="21">
        <v>2001</v>
      </c>
      <c r="AN629" s="23"/>
      <c r="AO629" s="39">
        <v>0.13719999999999999</v>
      </c>
      <c r="AP629" s="39">
        <f t="shared" si="417"/>
        <v>0.2238</v>
      </c>
      <c r="AQ629" s="39">
        <v>0.28599999999999998</v>
      </c>
      <c r="AR629" s="59">
        <v>0.35299999999999998</v>
      </c>
      <c r="AS629" s="39" t="s">
        <v>431</v>
      </c>
      <c r="AT629" s="59" t="s">
        <v>431</v>
      </c>
      <c r="AU629" s="57">
        <v>0.56999999999999995</v>
      </c>
      <c r="AV629" s="18">
        <v>0.43</v>
      </c>
      <c r="AW629">
        <v>1</v>
      </c>
      <c r="AX629" s="54">
        <v>0</v>
      </c>
      <c r="AY629" t="s">
        <v>431</v>
      </c>
      <c r="AZ629" s="54" t="s">
        <v>431</v>
      </c>
      <c r="BB629" s="18"/>
      <c r="BC629" t="s">
        <v>431</v>
      </c>
      <c r="BD629" s="18" t="s">
        <v>431</v>
      </c>
      <c r="BE629" s="18" t="s">
        <v>671</v>
      </c>
      <c r="BL629" s="18"/>
      <c r="BO629" s="18"/>
      <c r="BR629" s="25">
        <v>39.1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 s="18">
        <v>1</v>
      </c>
      <c r="CA629">
        <v>0</v>
      </c>
      <c r="CB629">
        <v>0</v>
      </c>
      <c r="CC629">
        <v>1</v>
      </c>
      <c r="CD629" s="18">
        <v>0</v>
      </c>
      <c r="CE629">
        <v>0</v>
      </c>
      <c r="CF629">
        <v>0</v>
      </c>
      <c r="CG629">
        <v>0</v>
      </c>
      <c r="CH629">
        <v>0</v>
      </c>
      <c r="CI629" s="18">
        <v>1</v>
      </c>
      <c r="CJ629">
        <v>1</v>
      </c>
      <c r="CK629">
        <v>1</v>
      </c>
      <c r="CL629">
        <v>0</v>
      </c>
      <c r="CM629">
        <v>0</v>
      </c>
      <c r="CN629">
        <v>0</v>
      </c>
      <c r="CO629">
        <v>1</v>
      </c>
      <c r="CP629">
        <v>0</v>
      </c>
      <c r="CQ629">
        <v>0</v>
      </c>
      <c r="CR629">
        <v>0</v>
      </c>
      <c r="CS629">
        <v>0</v>
      </c>
      <c r="CT629" s="18">
        <v>1</v>
      </c>
      <c r="CZ629" s="43" t="s">
        <v>397</v>
      </c>
    </row>
    <row r="630" spans="1:104" x14ac:dyDescent="0.25">
      <c r="A630">
        <v>629</v>
      </c>
      <c r="B630">
        <v>39</v>
      </c>
      <c r="C630" s="25" t="s">
        <v>670</v>
      </c>
      <c r="D630" s="12">
        <v>9.5</v>
      </c>
      <c r="E630" s="14">
        <v>0.7</v>
      </c>
      <c r="F630" s="7">
        <f t="shared" si="419"/>
        <v>13.571428571428573</v>
      </c>
      <c r="G630" s="7">
        <f t="shared" si="420"/>
        <v>8.8000000000000007</v>
      </c>
      <c r="H630" s="16">
        <f t="shared" si="421"/>
        <v>10.199999999999999</v>
      </c>
      <c r="I630" s="11">
        <f>IFERROR(F630/SQRT(F630^2+W630), "X")</f>
        <v>0.10093927473308457</v>
      </c>
      <c r="J630" s="39">
        <f>IFERROR(SQRT((1-I630^2)/W630), "X")</f>
        <v>7.4376307698062307E-3</v>
      </c>
      <c r="K630" s="39">
        <f t="shared" si="429"/>
        <v>134.45141752123473</v>
      </c>
      <c r="L630" s="39">
        <f t="shared" si="430"/>
        <v>9.3501643963278341E-2</v>
      </c>
      <c r="M630" s="39">
        <f t="shared" si="431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32"/>
        <v>17893</v>
      </c>
      <c r="Y630" s="7">
        <f t="shared" si="416"/>
        <v>9.4307999999999996</v>
      </c>
      <c r="Z630" s="7">
        <f>BR630-Y630-6</f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1">
        <v>0</v>
      </c>
      <c r="AJ630" s="9">
        <v>0</v>
      </c>
      <c r="AK630" s="9">
        <v>0</v>
      </c>
      <c r="AL630" s="31">
        <v>1</v>
      </c>
      <c r="AM630" s="21">
        <v>2001</v>
      </c>
      <c r="AN630" s="23"/>
      <c r="AO630" s="39">
        <v>0.13719999999999999</v>
      </c>
      <c r="AP630" s="39">
        <f t="shared" si="417"/>
        <v>0.2238</v>
      </c>
      <c r="AQ630" s="39">
        <v>0.28599999999999998</v>
      </c>
      <c r="AR630" s="59">
        <v>0.35299999999999998</v>
      </c>
      <c r="AS630" s="39" t="s">
        <v>431</v>
      </c>
      <c r="AT630" s="59" t="s">
        <v>431</v>
      </c>
      <c r="AU630" s="57">
        <v>0.56999999999999995</v>
      </c>
      <c r="AV630" s="18">
        <v>0.43</v>
      </c>
      <c r="AW630">
        <v>1</v>
      </c>
      <c r="AX630" s="54">
        <v>0</v>
      </c>
      <c r="AY630" t="s">
        <v>431</v>
      </c>
      <c r="AZ630" s="54" t="s">
        <v>431</v>
      </c>
      <c r="BB630" s="18"/>
      <c r="BC630" t="s">
        <v>431</v>
      </c>
      <c r="BD630" s="18" t="s">
        <v>431</v>
      </c>
      <c r="BE630" s="18" t="s">
        <v>671</v>
      </c>
      <c r="BL630" s="18"/>
      <c r="BO630" s="18"/>
      <c r="BR630" s="25">
        <v>39.1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 s="18">
        <v>1</v>
      </c>
      <c r="CA630">
        <v>0</v>
      </c>
      <c r="CB630">
        <v>0</v>
      </c>
      <c r="CC630">
        <v>1</v>
      </c>
      <c r="CD630" s="18">
        <v>0</v>
      </c>
      <c r="CE630">
        <v>0</v>
      </c>
      <c r="CF630">
        <v>0</v>
      </c>
      <c r="CG630">
        <v>0</v>
      </c>
      <c r="CH630">
        <v>0</v>
      </c>
      <c r="CI630" s="18">
        <v>1</v>
      </c>
      <c r="CJ630">
        <v>1</v>
      </c>
      <c r="CK630">
        <v>1</v>
      </c>
      <c r="CL630">
        <v>0</v>
      </c>
      <c r="CM630">
        <v>0</v>
      </c>
      <c r="CN630">
        <v>0</v>
      </c>
      <c r="CO630">
        <v>1</v>
      </c>
      <c r="CP630">
        <v>0</v>
      </c>
      <c r="CQ630">
        <v>0</v>
      </c>
      <c r="CR630">
        <v>0</v>
      </c>
      <c r="CS630">
        <v>0</v>
      </c>
      <c r="CT630" s="18">
        <v>1</v>
      </c>
      <c r="CZ630" s="43" t="s">
        <v>397</v>
      </c>
    </row>
    <row r="631" spans="1:104" x14ac:dyDescent="0.25">
      <c r="A631">
        <v>630</v>
      </c>
      <c r="B631">
        <v>39</v>
      </c>
      <c r="C631" s="25" t="s">
        <v>670</v>
      </c>
      <c r="D631" s="12">
        <v>6.4</v>
      </c>
      <c r="E631" s="14">
        <v>0.2</v>
      </c>
      <c r="F631" s="7">
        <f t="shared" si="419"/>
        <v>32</v>
      </c>
      <c r="G631" s="7">
        <f t="shared" si="420"/>
        <v>6.2</v>
      </c>
      <c r="H631" s="16">
        <f t="shared" si="421"/>
        <v>6.6000000000000005</v>
      </c>
      <c r="I631" s="11">
        <f>IFERROR(F631/SQRT(F631^2+W631), "X")</f>
        <v>0.33193163431017081</v>
      </c>
      <c r="J631" s="39">
        <f>IFERROR(SQRT((1-I631^2)/W631), "X")</f>
        <v>1.0372863572192838E-2</v>
      </c>
      <c r="K631" s="39">
        <f t="shared" si="429"/>
        <v>96.405394039960228</v>
      </c>
      <c r="L631" s="39">
        <f t="shared" si="430"/>
        <v>0.32155877073797795</v>
      </c>
      <c r="M631" s="39">
        <f t="shared" si="431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32"/>
        <v>8270</v>
      </c>
      <c r="Y631" s="7">
        <f t="shared" si="416"/>
        <v>9.4307999999999996</v>
      </c>
      <c r="Z631" s="7">
        <f>BR631-Y631-6</f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1">
        <v>0</v>
      </c>
      <c r="AJ631" s="9">
        <v>0</v>
      </c>
      <c r="AK631" s="9">
        <v>0</v>
      </c>
      <c r="AL631" s="31">
        <v>1</v>
      </c>
      <c r="AM631" s="21">
        <v>2001</v>
      </c>
      <c r="AN631" s="23"/>
      <c r="AO631" s="39">
        <v>0.13719999999999999</v>
      </c>
      <c r="AP631" s="39">
        <f t="shared" si="417"/>
        <v>0.2238</v>
      </c>
      <c r="AQ631" s="39">
        <v>0.28599999999999998</v>
      </c>
      <c r="AR631" s="59">
        <v>0.35299999999999998</v>
      </c>
      <c r="AS631" s="39" t="s">
        <v>431</v>
      </c>
      <c r="AT631" s="59" t="s">
        <v>431</v>
      </c>
      <c r="AU631" s="57">
        <v>0.56999999999999995</v>
      </c>
      <c r="AV631" s="18">
        <v>0.43</v>
      </c>
      <c r="AW631">
        <v>1</v>
      </c>
      <c r="AX631" s="54">
        <v>0</v>
      </c>
      <c r="AY631" t="s">
        <v>431</v>
      </c>
      <c r="AZ631" s="54" t="s">
        <v>431</v>
      </c>
      <c r="BB631" s="18"/>
      <c r="BC631" t="s">
        <v>431</v>
      </c>
      <c r="BD631" s="18" t="s">
        <v>431</v>
      </c>
      <c r="BE631" s="18" t="s">
        <v>671</v>
      </c>
      <c r="BL631" s="18"/>
      <c r="BO631" s="18"/>
      <c r="BR631" s="25">
        <v>39.1</v>
      </c>
      <c r="BS631">
        <v>1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 s="18">
        <v>0</v>
      </c>
      <c r="CA631">
        <v>0</v>
      </c>
      <c r="CB631">
        <v>0</v>
      </c>
      <c r="CC631">
        <v>1</v>
      </c>
      <c r="CD631" s="18">
        <v>0</v>
      </c>
      <c r="CE631">
        <v>0</v>
      </c>
      <c r="CF631">
        <v>0</v>
      </c>
      <c r="CG631">
        <v>0</v>
      </c>
      <c r="CH631">
        <v>0</v>
      </c>
      <c r="CI631" s="18">
        <v>1</v>
      </c>
      <c r="CJ631">
        <v>1</v>
      </c>
      <c r="CK631">
        <v>1</v>
      </c>
      <c r="CL631">
        <v>0</v>
      </c>
      <c r="CM631">
        <v>0</v>
      </c>
      <c r="CN631">
        <v>0</v>
      </c>
      <c r="CO631">
        <v>1</v>
      </c>
      <c r="CP631">
        <v>0</v>
      </c>
      <c r="CQ631">
        <v>0</v>
      </c>
      <c r="CR631">
        <v>0</v>
      </c>
      <c r="CS631">
        <v>0</v>
      </c>
      <c r="CT631" s="18">
        <v>1</v>
      </c>
      <c r="CZ631" s="43" t="s">
        <v>397</v>
      </c>
    </row>
    <row r="632" spans="1:104" x14ac:dyDescent="0.25">
      <c r="A632">
        <v>631</v>
      </c>
      <c r="B632">
        <v>39</v>
      </c>
      <c r="C632" s="25" t="s">
        <v>670</v>
      </c>
      <c r="D632" s="12">
        <v>20.9</v>
      </c>
      <c r="E632" s="14">
        <v>1.4</v>
      </c>
      <c r="F632" s="7">
        <f t="shared" si="419"/>
        <v>14.928571428571429</v>
      </c>
      <c r="G632" s="7">
        <f t="shared" si="420"/>
        <v>19.5</v>
      </c>
      <c r="H632" s="16">
        <f t="shared" si="421"/>
        <v>22.299999999999997</v>
      </c>
      <c r="I632" s="11">
        <f>IFERROR(F632/SQRT(F632^2+W632), "X")</f>
        <v>0.1619911208929482</v>
      </c>
      <c r="J632" s="39">
        <f>IFERROR(SQRT((1-I632^2)/W632), "X")</f>
        <v>1.0851079868427153E-2</v>
      </c>
      <c r="K632" s="39">
        <f t="shared" si="429"/>
        <v>92.156726530937277</v>
      </c>
      <c r="L632" s="39">
        <f t="shared" si="430"/>
        <v>0.15114004102452105</v>
      </c>
      <c r="M632" s="39">
        <f t="shared" si="431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32"/>
        <v>8270</v>
      </c>
      <c r="Y632" s="7">
        <f t="shared" si="416"/>
        <v>9.4307999999999996</v>
      </c>
      <c r="Z632" s="7">
        <f>BR632-Y632-6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1">
        <v>0</v>
      </c>
      <c r="AJ632" s="9">
        <v>0</v>
      </c>
      <c r="AK632" s="9">
        <v>0</v>
      </c>
      <c r="AL632" s="31">
        <v>1</v>
      </c>
      <c r="AM632" s="21">
        <v>2001</v>
      </c>
      <c r="AN632" s="23"/>
      <c r="AO632" s="39">
        <v>0.13719999999999999</v>
      </c>
      <c r="AP632" s="39">
        <f t="shared" si="417"/>
        <v>0.2238</v>
      </c>
      <c r="AQ632" s="39">
        <v>0.28599999999999998</v>
      </c>
      <c r="AR632" s="59">
        <v>0.35299999999999998</v>
      </c>
      <c r="AS632" s="39" t="s">
        <v>431</v>
      </c>
      <c r="AT632" s="59" t="s">
        <v>431</v>
      </c>
      <c r="AU632" s="57">
        <v>0.56999999999999995</v>
      </c>
      <c r="AV632" s="18">
        <v>0.43</v>
      </c>
      <c r="AW632">
        <v>1</v>
      </c>
      <c r="AX632" s="54">
        <v>0</v>
      </c>
      <c r="AY632" t="s">
        <v>431</v>
      </c>
      <c r="AZ632" s="54" t="s">
        <v>431</v>
      </c>
      <c r="BB632" s="18"/>
      <c r="BC632" t="s">
        <v>431</v>
      </c>
      <c r="BD632" s="18" t="s">
        <v>431</v>
      </c>
      <c r="BE632" s="18" t="s">
        <v>671</v>
      </c>
      <c r="BL632" s="18"/>
      <c r="BO632" s="18"/>
      <c r="BR632" s="25">
        <v>39.1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 s="18">
        <v>1</v>
      </c>
      <c r="CA632">
        <v>0</v>
      </c>
      <c r="CB632">
        <v>0</v>
      </c>
      <c r="CC632">
        <v>1</v>
      </c>
      <c r="CD632" s="18">
        <v>0</v>
      </c>
      <c r="CE632">
        <v>0</v>
      </c>
      <c r="CF632">
        <v>0</v>
      </c>
      <c r="CG632">
        <v>0</v>
      </c>
      <c r="CH632">
        <v>0</v>
      </c>
      <c r="CI632" s="18">
        <v>1</v>
      </c>
      <c r="CJ632">
        <v>1</v>
      </c>
      <c r="CK632">
        <v>1</v>
      </c>
      <c r="CL632">
        <v>0</v>
      </c>
      <c r="CM632">
        <v>0</v>
      </c>
      <c r="CN632">
        <v>0</v>
      </c>
      <c r="CO632">
        <v>1</v>
      </c>
      <c r="CP632">
        <v>0</v>
      </c>
      <c r="CQ632">
        <v>0</v>
      </c>
      <c r="CR632">
        <v>0</v>
      </c>
      <c r="CS632">
        <v>0</v>
      </c>
      <c r="CT632" s="18">
        <v>1</v>
      </c>
      <c r="CZ632" s="43" t="s">
        <v>397</v>
      </c>
    </row>
    <row r="633" spans="1:104" x14ac:dyDescent="0.25">
      <c r="A633">
        <v>632</v>
      </c>
      <c r="B633">
        <v>39</v>
      </c>
      <c r="C633" s="25" t="s">
        <v>670</v>
      </c>
      <c r="D633" s="12">
        <v>7.5</v>
      </c>
      <c r="E633" s="14">
        <v>0.5</v>
      </c>
      <c r="F633" s="7">
        <f t="shared" si="419"/>
        <v>15</v>
      </c>
      <c r="G633" s="7">
        <f t="shared" si="420"/>
        <v>7</v>
      </c>
      <c r="H633" s="16">
        <f t="shared" si="421"/>
        <v>8</v>
      </c>
      <c r="I633" s="11">
        <f>IFERROR(F633/SQRT(F633^2+W633), "X")</f>
        <v>0.25800784355766804</v>
      </c>
      <c r="J633" s="39">
        <f>IFERROR(SQRT((1-I633^2)/W633), "X")</f>
        <v>1.7200522903844537E-2</v>
      </c>
      <c r="K633" s="39">
        <f t="shared" si="429"/>
        <v>58.137767414994528</v>
      </c>
      <c r="L633" s="39">
        <f t="shared" si="430"/>
        <v>0.24080732065382349</v>
      </c>
      <c r="M633" s="39">
        <f t="shared" si="431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32"/>
        <v>3155</v>
      </c>
      <c r="Y633" s="7">
        <f t="shared" si="416"/>
        <v>9.4307999999999996</v>
      </c>
      <c r="Z633" s="7">
        <f>BR633-Y633-6</f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1">
        <v>0</v>
      </c>
      <c r="AJ633" s="9">
        <v>0</v>
      </c>
      <c r="AK633" s="9">
        <v>0</v>
      </c>
      <c r="AL633" s="31">
        <v>1</v>
      </c>
      <c r="AM633" s="21">
        <v>2001</v>
      </c>
      <c r="AN633" s="23"/>
      <c r="AO633" s="39">
        <v>0.13719999999999999</v>
      </c>
      <c r="AP633" s="39">
        <f t="shared" si="417"/>
        <v>0.2238</v>
      </c>
      <c r="AQ633" s="39">
        <v>0.28599999999999998</v>
      </c>
      <c r="AR633" s="59">
        <v>0.35299999999999998</v>
      </c>
      <c r="AS633" s="39" t="s">
        <v>431</v>
      </c>
      <c r="AT633" s="59" t="s">
        <v>431</v>
      </c>
      <c r="AU633" s="57">
        <v>0.56999999999999995</v>
      </c>
      <c r="AV633" s="18">
        <v>0.43</v>
      </c>
      <c r="AW633">
        <v>1</v>
      </c>
      <c r="AX633" s="54">
        <v>0</v>
      </c>
      <c r="AY633" t="s">
        <v>431</v>
      </c>
      <c r="AZ633" s="54" t="s">
        <v>431</v>
      </c>
      <c r="BB633" s="18"/>
      <c r="BC633" t="s">
        <v>431</v>
      </c>
      <c r="BD633" s="18" t="s">
        <v>431</v>
      </c>
      <c r="BE633" s="18" t="s">
        <v>671</v>
      </c>
      <c r="BL633" s="18"/>
      <c r="BO633" s="18"/>
      <c r="BR633" s="25">
        <v>39.1</v>
      </c>
      <c r="BS633">
        <v>1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 s="18">
        <v>0</v>
      </c>
      <c r="CA633">
        <v>0</v>
      </c>
      <c r="CB633">
        <v>0</v>
      </c>
      <c r="CC633">
        <v>1</v>
      </c>
      <c r="CD633" s="18">
        <v>0</v>
      </c>
      <c r="CE633">
        <v>0</v>
      </c>
      <c r="CF633">
        <v>0</v>
      </c>
      <c r="CG633">
        <v>0</v>
      </c>
      <c r="CH633">
        <v>0</v>
      </c>
      <c r="CI633" s="18">
        <v>1</v>
      </c>
      <c r="CJ633">
        <v>1</v>
      </c>
      <c r="CK633">
        <v>1</v>
      </c>
      <c r="CL633">
        <v>0</v>
      </c>
      <c r="CM633">
        <v>0</v>
      </c>
      <c r="CN633">
        <v>0</v>
      </c>
      <c r="CO633">
        <v>1</v>
      </c>
      <c r="CP633">
        <v>0</v>
      </c>
      <c r="CQ633">
        <v>0</v>
      </c>
      <c r="CR633">
        <v>0</v>
      </c>
      <c r="CS633">
        <v>0</v>
      </c>
      <c r="CT633" s="18">
        <v>1</v>
      </c>
      <c r="CZ633" s="43" t="s">
        <v>397</v>
      </c>
    </row>
    <row r="634" spans="1:104" x14ac:dyDescent="0.25">
      <c r="A634">
        <v>633</v>
      </c>
      <c r="B634">
        <v>39</v>
      </c>
      <c r="C634" s="25" t="s">
        <v>670</v>
      </c>
      <c r="D634" s="12">
        <v>20.3</v>
      </c>
      <c r="E634" s="14">
        <v>2.9</v>
      </c>
      <c r="F634" s="7">
        <f t="shared" si="419"/>
        <v>7.0000000000000009</v>
      </c>
      <c r="G634" s="7">
        <f t="shared" si="420"/>
        <v>17.400000000000002</v>
      </c>
      <c r="H634" s="16">
        <f t="shared" si="421"/>
        <v>23.2</v>
      </c>
      <c r="I634" s="11">
        <f>IFERROR(F634/SQRT(F634^2+W634), "X")</f>
        <v>0.12382109909351439</v>
      </c>
      <c r="J634" s="39">
        <f>IFERROR(SQRT((1-I634^2)/W634), "X")</f>
        <v>1.7688728441930625E-2</v>
      </c>
      <c r="K634" s="39">
        <f t="shared" si="429"/>
        <v>56.53317610041028</v>
      </c>
      <c r="L634" s="39">
        <f t="shared" si="430"/>
        <v>0.10613237065158376</v>
      </c>
      <c r="M634" s="39">
        <f t="shared" si="431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32"/>
        <v>3147</v>
      </c>
      <c r="Y634" s="7">
        <f t="shared" si="416"/>
        <v>9.4307999999999996</v>
      </c>
      <c r="Z634" s="7">
        <f>BR634-Y634-6</f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1">
        <v>0</v>
      </c>
      <c r="AJ634" s="9">
        <v>0</v>
      </c>
      <c r="AK634" s="9">
        <v>0</v>
      </c>
      <c r="AL634" s="31">
        <v>1</v>
      </c>
      <c r="AM634" s="21">
        <v>2001</v>
      </c>
      <c r="AN634" s="23"/>
      <c r="AO634" s="39">
        <v>0.13719999999999999</v>
      </c>
      <c r="AP634" s="39">
        <f t="shared" si="417"/>
        <v>0.2238</v>
      </c>
      <c r="AQ634" s="39">
        <v>0.28599999999999998</v>
      </c>
      <c r="AR634" s="59">
        <v>0.35299999999999998</v>
      </c>
      <c r="AS634" s="39" t="s">
        <v>431</v>
      </c>
      <c r="AT634" s="59" t="s">
        <v>431</v>
      </c>
      <c r="AU634" s="57">
        <v>0.56999999999999995</v>
      </c>
      <c r="AV634" s="18">
        <v>0.43</v>
      </c>
      <c r="AW634">
        <v>1</v>
      </c>
      <c r="AX634" s="54">
        <v>0</v>
      </c>
      <c r="AY634" t="s">
        <v>431</v>
      </c>
      <c r="AZ634" s="54" t="s">
        <v>431</v>
      </c>
      <c r="BB634" s="18"/>
      <c r="BC634" t="s">
        <v>431</v>
      </c>
      <c r="BD634" s="18" t="s">
        <v>431</v>
      </c>
      <c r="BE634" s="18" t="s">
        <v>671</v>
      </c>
      <c r="BL634" s="18"/>
      <c r="BO634" s="18"/>
      <c r="BR634" s="25">
        <v>39.1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 s="18">
        <v>1</v>
      </c>
      <c r="CA634">
        <v>0</v>
      </c>
      <c r="CB634">
        <v>0</v>
      </c>
      <c r="CC634">
        <v>1</v>
      </c>
      <c r="CD634" s="18">
        <v>0</v>
      </c>
      <c r="CE634">
        <v>0</v>
      </c>
      <c r="CF634">
        <v>0</v>
      </c>
      <c r="CG634">
        <v>0</v>
      </c>
      <c r="CH634">
        <v>0</v>
      </c>
      <c r="CI634" s="18">
        <v>1</v>
      </c>
      <c r="CJ634">
        <v>1</v>
      </c>
      <c r="CK634">
        <v>1</v>
      </c>
      <c r="CL634">
        <v>0</v>
      </c>
      <c r="CM634">
        <v>0</v>
      </c>
      <c r="CN634">
        <v>0</v>
      </c>
      <c r="CO634">
        <v>1</v>
      </c>
      <c r="CP634">
        <v>0</v>
      </c>
      <c r="CQ634">
        <v>0</v>
      </c>
      <c r="CR634">
        <v>0</v>
      </c>
      <c r="CS634">
        <v>0</v>
      </c>
      <c r="CT634" s="18">
        <v>1</v>
      </c>
      <c r="CZ634" s="43" t="s">
        <v>397</v>
      </c>
    </row>
    <row r="635" spans="1:104" x14ac:dyDescent="0.25">
      <c r="A635">
        <v>634</v>
      </c>
      <c r="B635">
        <v>39</v>
      </c>
      <c r="C635" s="25" t="s">
        <v>670</v>
      </c>
      <c r="D635" s="12">
        <v>8.4</v>
      </c>
      <c r="E635" s="14">
        <v>3</v>
      </c>
      <c r="F635" s="7">
        <f t="shared" si="419"/>
        <v>2.8000000000000003</v>
      </c>
      <c r="G635" s="7">
        <f t="shared" si="420"/>
        <v>5.4</v>
      </c>
      <c r="H635" s="16">
        <f t="shared" si="421"/>
        <v>11.4</v>
      </c>
      <c r="I635" s="11">
        <f>IFERROR(F635/SQRT(F635^2+W635), "X")</f>
        <v>5.6227166832005605E-2</v>
      </c>
      <c r="J635" s="39">
        <f>IFERROR(SQRT((1-I635^2)/W635), "X")</f>
        <v>2.008113101143057E-2</v>
      </c>
      <c r="K635" s="39">
        <f t="shared" si="429"/>
        <v>49.797991927385986</v>
      </c>
      <c r="L635" s="39">
        <f t="shared" si="430"/>
        <v>3.6146035820575032E-2</v>
      </c>
      <c r="M635" s="39">
        <f t="shared" si="431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32"/>
        <v>2472</v>
      </c>
      <c r="Y635" s="7">
        <f t="shared" si="416"/>
        <v>9.4307999999999996</v>
      </c>
      <c r="Z635" s="7">
        <f>BR635-Y635-6</f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1">
        <v>0</v>
      </c>
      <c r="AJ635" s="9">
        <v>0</v>
      </c>
      <c r="AK635" s="9">
        <v>0</v>
      </c>
      <c r="AL635" s="31">
        <v>1</v>
      </c>
      <c r="AM635" s="21">
        <v>2001</v>
      </c>
      <c r="AN635" s="23"/>
      <c r="AO635" s="39">
        <v>0.13719999999999999</v>
      </c>
      <c r="AP635" s="39">
        <f t="shared" si="417"/>
        <v>0.2238</v>
      </c>
      <c r="AQ635" s="39">
        <v>0.28599999999999998</v>
      </c>
      <c r="AR635" s="59">
        <v>0.35299999999999998</v>
      </c>
      <c r="AS635" s="39" t="s">
        <v>431</v>
      </c>
      <c r="AT635" s="59" t="s">
        <v>431</v>
      </c>
      <c r="AU635" s="57">
        <v>0.56999999999999995</v>
      </c>
      <c r="AV635" s="18">
        <v>0.43</v>
      </c>
      <c r="AW635">
        <v>1</v>
      </c>
      <c r="AX635" s="54">
        <v>0</v>
      </c>
      <c r="AY635" t="s">
        <v>431</v>
      </c>
      <c r="AZ635" s="54" t="s">
        <v>431</v>
      </c>
      <c r="BB635" s="18"/>
      <c r="BC635" t="s">
        <v>431</v>
      </c>
      <c r="BD635" s="18" t="s">
        <v>431</v>
      </c>
      <c r="BE635" s="18" t="s">
        <v>671</v>
      </c>
      <c r="BL635" s="18"/>
      <c r="BO635" s="18"/>
      <c r="BR635" s="25">
        <v>39.1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 s="18">
        <v>1</v>
      </c>
      <c r="CA635">
        <v>0</v>
      </c>
      <c r="CB635">
        <v>0</v>
      </c>
      <c r="CC635">
        <v>1</v>
      </c>
      <c r="CD635" s="18">
        <v>0</v>
      </c>
      <c r="CE635">
        <v>0</v>
      </c>
      <c r="CF635">
        <v>0</v>
      </c>
      <c r="CG635">
        <v>0</v>
      </c>
      <c r="CH635">
        <v>0</v>
      </c>
      <c r="CI635" s="18">
        <v>1</v>
      </c>
      <c r="CJ635">
        <v>1</v>
      </c>
      <c r="CK635">
        <v>1</v>
      </c>
      <c r="CL635">
        <v>0</v>
      </c>
      <c r="CM635">
        <v>0</v>
      </c>
      <c r="CN635">
        <v>0</v>
      </c>
      <c r="CO635">
        <v>1</v>
      </c>
      <c r="CP635">
        <v>0</v>
      </c>
      <c r="CQ635">
        <v>0</v>
      </c>
      <c r="CR635">
        <v>0</v>
      </c>
      <c r="CS635">
        <v>0</v>
      </c>
      <c r="CT635" s="18">
        <v>1</v>
      </c>
      <c r="CZ635" s="43" t="s">
        <v>397</v>
      </c>
    </row>
    <row r="636" spans="1:104" x14ac:dyDescent="0.25">
      <c r="A636">
        <v>635</v>
      </c>
      <c r="B636">
        <v>39</v>
      </c>
      <c r="C636" s="25" t="s">
        <v>670</v>
      </c>
      <c r="D636" s="12">
        <v>6.1</v>
      </c>
      <c r="E636" s="14">
        <v>0.6</v>
      </c>
      <c r="F636" s="7">
        <f t="shared" si="419"/>
        <v>10.166666666666666</v>
      </c>
      <c r="G636" s="7">
        <f t="shared" si="420"/>
        <v>5.5</v>
      </c>
      <c r="H636" s="16">
        <f t="shared" si="421"/>
        <v>6.6999999999999993</v>
      </c>
      <c r="I636" s="11">
        <f>IFERROR(F636/SQRT(F636^2+W636), "X")</f>
        <v>0.17810617536526374</v>
      </c>
      <c r="J636" s="39">
        <f>IFERROR(SQRT((1-I636^2)/W636), "X")</f>
        <v>1.7518640199862007E-2</v>
      </c>
      <c r="K636" s="39">
        <f t="shared" si="429"/>
        <v>57.082055946778155</v>
      </c>
      <c r="L636" s="39">
        <f t="shared" si="430"/>
        <v>0.16058753516540172</v>
      </c>
      <c r="M636" s="39">
        <f t="shared" si="431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32"/>
        <v>3155</v>
      </c>
      <c r="Y636" s="7">
        <f t="shared" si="416"/>
        <v>9.4307999999999996</v>
      </c>
      <c r="Z636" s="7">
        <f>BR636-Y636-6</f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1">
        <v>0</v>
      </c>
      <c r="AJ636" s="9">
        <v>0</v>
      </c>
      <c r="AK636" s="9">
        <v>0</v>
      </c>
      <c r="AL636" s="31">
        <v>1</v>
      </c>
      <c r="AM636" s="21">
        <v>2001</v>
      </c>
      <c r="AN636" s="23"/>
      <c r="AO636" s="39">
        <v>0.13719999999999999</v>
      </c>
      <c r="AP636" s="39">
        <f t="shared" si="417"/>
        <v>0.2238</v>
      </c>
      <c r="AQ636" s="39">
        <v>0.28599999999999998</v>
      </c>
      <c r="AR636" s="59">
        <v>0.35299999999999998</v>
      </c>
      <c r="AS636" s="39" t="s">
        <v>431</v>
      </c>
      <c r="AT636" s="59" t="s">
        <v>431</v>
      </c>
      <c r="AU636" s="57">
        <v>0.56999999999999995</v>
      </c>
      <c r="AV636" s="18">
        <v>0.43</v>
      </c>
      <c r="AW636">
        <v>1</v>
      </c>
      <c r="AX636" s="54">
        <v>0</v>
      </c>
      <c r="AY636" t="s">
        <v>431</v>
      </c>
      <c r="AZ636" s="54" t="s">
        <v>431</v>
      </c>
      <c r="BB636" s="18"/>
      <c r="BC636" t="s">
        <v>431</v>
      </c>
      <c r="BD636" s="18" t="s">
        <v>431</v>
      </c>
      <c r="BE636" s="18" t="s">
        <v>671</v>
      </c>
      <c r="BL636" s="18"/>
      <c r="BO636" s="18"/>
      <c r="BR636" s="25">
        <v>39.1</v>
      </c>
      <c r="BS636">
        <v>1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 s="18">
        <v>0</v>
      </c>
      <c r="CA636">
        <v>0</v>
      </c>
      <c r="CB636">
        <v>0</v>
      </c>
      <c r="CC636">
        <v>1</v>
      </c>
      <c r="CD636" s="18">
        <v>0</v>
      </c>
      <c r="CE636">
        <v>0</v>
      </c>
      <c r="CF636">
        <v>0</v>
      </c>
      <c r="CG636">
        <v>0</v>
      </c>
      <c r="CH636">
        <v>0</v>
      </c>
      <c r="CI636" s="18">
        <v>1</v>
      </c>
      <c r="CJ636">
        <v>1</v>
      </c>
      <c r="CK636">
        <v>1</v>
      </c>
      <c r="CL636">
        <v>0</v>
      </c>
      <c r="CM636">
        <v>0</v>
      </c>
      <c r="CN636">
        <v>0</v>
      </c>
      <c r="CO636">
        <v>1</v>
      </c>
      <c r="CP636">
        <v>0</v>
      </c>
      <c r="CQ636">
        <v>0</v>
      </c>
      <c r="CR636">
        <v>0</v>
      </c>
      <c r="CS636">
        <v>0</v>
      </c>
      <c r="CT636" s="18">
        <v>1</v>
      </c>
      <c r="CZ636" s="43" t="s">
        <v>397</v>
      </c>
    </row>
    <row r="637" spans="1:104" x14ac:dyDescent="0.25">
      <c r="A637">
        <v>636</v>
      </c>
      <c r="B637">
        <v>39</v>
      </c>
      <c r="C637" s="25" t="s">
        <v>670</v>
      </c>
      <c r="D637" s="12">
        <v>19.100000000000001</v>
      </c>
      <c r="E637" s="14">
        <v>3.1</v>
      </c>
      <c r="F637" s="7">
        <f t="shared" si="419"/>
        <v>6.161290322580645</v>
      </c>
      <c r="G637" s="7">
        <f t="shared" si="420"/>
        <v>16</v>
      </c>
      <c r="H637" s="16">
        <f t="shared" si="421"/>
        <v>22.200000000000003</v>
      </c>
      <c r="I637" s="11">
        <f>IFERROR(F637/SQRT(F637^2+W637), "X")</f>
        <v>0.12750634932750621</v>
      </c>
      <c r="J637" s="39">
        <f>IFERROR(SQRT((1-I637^2)/W637), "X")</f>
        <v>2.0694747796610954E-2</v>
      </c>
      <c r="K637" s="39">
        <f t="shared" si="429"/>
        <v>48.321439324994508</v>
      </c>
      <c r="L637" s="39">
        <f t="shared" si="430"/>
        <v>0.10681160153089525</v>
      </c>
      <c r="M637" s="39">
        <f t="shared" si="431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32"/>
        <v>2297</v>
      </c>
      <c r="Y637" s="7">
        <f t="shared" si="416"/>
        <v>9.4307999999999996</v>
      </c>
      <c r="Z637" s="7">
        <f>BR637-Y637-6</f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1">
        <v>0</v>
      </c>
      <c r="AJ637" s="9">
        <v>0</v>
      </c>
      <c r="AK637" s="9">
        <v>0</v>
      </c>
      <c r="AL637" s="31">
        <v>1</v>
      </c>
      <c r="AM637" s="21">
        <v>2001</v>
      </c>
      <c r="AN637" s="23"/>
      <c r="AO637" s="39">
        <v>0.13719999999999999</v>
      </c>
      <c r="AP637" s="39">
        <f t="shared" si="417"/>
        <v>0.2238</v>
      </c>
      <c r="AQ637" s="39">
        <v>0.28599999999999998</v>
      </c>
      <c r="AR637" s="59">
        <v>0.35299999999999998</v>
      </c>
      <c r="AS637" s="39" t="s">
        <v>431</v>
      </c>
      <c r="AT637" s="59" t="s">
        <v>431</v>
      </c>
      <c r="AU637" s="57">
        <v>0.56999999999999995</v>
      </c>
      <c r="AV637" s="18">
        <v>0.43</v>
      </c>
      <c r="AW637">
        <v>1</v>
      </c>
      <c r="AX637" s="54">
        <v>0</v>
      </c>
      <c r="AY637" t="s">
        <v>431</v>
      </c>
      <c r="AZ637" s="54" t="s">
        <v>431</v>
      </c>
      <c r="BB637" s="18"/>
      <c r="BC637" t="s">
        <v>431</v>
      </c>
      <c r="BD637" s="18" t="s">
        <v>431</v>
      </c>
      <c r="BE637" s="18" t="s">
        <v>671</v>
      </c>
      <c r="BL637" s="18"/>
      <c r="BO637" s="18"/>
      <c r="BR637" s="25">
        <v>39.1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 s="18">
        <v>1</v>
      </c>
      <c r="CA637">
        <v>0</v>
      </c>
      <c r="CB637">
        <v>0</v>
      </c>
      <c r="CC637">
        <v>1</v>
      </c>
      <c r="CD637" s="18">
        <v>0</v>
      </c>
      <c r="CE637">
        <v>0</v>
      </c>
      <c r="CF637">
        <v>0</v>
      </c>
      <c r="CG637">
        <v>0</v>
      </c>
      <c r="CH637">
        <v>0</v>
      </c>
      <c r="CI637" s="18">
        <v>1</v>
      </c>
      <c r="CJ637">
        <v>1</v>
      </c>
      <c r="CK637">
        <v>1</v>
      </c>
      <c r="CL637">
        <v>0</v>
      </c>
      <c r="CM637">
        <v>0</v>
      </c>
      <c r="CN637">
        <v>0</v>
      </c>
      <c r="CO637">
        <v>1</v>
      </c>
      <c r="CP637">
        <v>0</v>
      </c>
      <c r="CQ637">
        <v>0</v>
      </c>
      <c r="CR637">
        <v>0</v>
      </c>
      <c r="CS637">
        <v>0</v>
      </c>
      <c r="CT637" s="18">
        <v>1</v>
      </c>
      <c r="CZ637" s="43" t="s">
        <v>397</v>
      </c>
    </row>
    <row r="638" spans="1:104" x14ac:dyDescent="0.25">
      <c r="A638">
        <v>637</v>
      </c>
      <c r="B638">
        <v>39</v>
      </c>
      <c r="C638" s="25" t="s">
        <v>670</v>
      </c>
      <c r="D638" s="12">
        <v>8</v>
      </c>
      <c r="E638" s="14">
        <v>3.3</v>
      </c>
      <c r="F638" s="7">
        <f t="shared" si="419"/>
        <v>2.4242424242424243</v>
      </c>
      <c r="G638" s="7">
        <f t="shared" si="420"/>
        <v>4.7</v>
      </c>
      <c r="H638" s="16">
        <f t="shared" si="421"/>
        <v>11.3</v>
      </c>
      <c r="I638" s="11">
        <f>IFERROR(F638/SQRT(F638^2+W638), "X")</f>
        <v>5.4703978219744508E-2</v>
      </c>
      <c r="J638" s="39">
        <f>IFERROR(SQRT((1-I638^2)/W638), "X")</f>
        <v>2.2565391015644611E-2</v>
      </c>
      <c r="K638" s="39">
        <f t="shared" si="429"/>
        <v>44.31565131340728</v>
      </c>
      <c r="L638" s="39">
        <f t="shared" si="430"/>
        <v>3.21385872040999E-2</v>
      </c>
      <c r="M638" s="39">
        <f t="shared" si="431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32"/>
        <v>1958</v>
      </c>
      <c r="Y638" s="7">
        <f t="shared" si="416"/>
        <v>9.4307999999999996</v>
      </c>
      <c r="Z638" s="7">
        <f>BR638-Y638-6</f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1">
        <v>0</v>
      </c>
      <c r="AJ638" s="9">
        <v>0</v>
      </c>
      <c r="AK638" s="9">
        <v>0</v>
      </c>
      <c r="AL638" s="31">
        <v>1</v>
      </c>
      <c r="AM638" s="21">
        <v>2001</v>
      </c>
      <c r="AN638" s="23"/>
      <c r="AO638" s="39">
        <v>0.13719999999999999</v>
      </c>
      <c r="AP638" s="39">
        <f t="shared" si="417"/>
        <v>0.2238</v>
      </c>
      <c r="AQ638" s="39">
        <v>0.28599999999999998</v>
      </c>
      <c r="AR638" s="59">
        <v>0.35299999999999998</v>
      </c>
      <c r="AS638" s="39" t="s">
        <v>431</v>
      </c>
      <c r="AT638" s="59" t="s">
        <v>431</v>
      </c>
      <c r="AU638" s="57">
        <v>0.56999999999999995</v>
      </c>
      <c r="AV638" s="18">
        <v>0.43</v>
      </c>
      <c r="AW638">
        <v>1</v>
      </c>
      <c r="AX638" s="54">
        <v>0</v>
      </c>
      <c r="AY638" t="s">
        <v>431</v>
      </c>
      <c r="AZ638" s="54" t="s">
        <v>431</v>
      </c>
      <c r="BB638" s="18"/>
      <c r="BC638" t="s">
        <v>431</v>
      </c>
      <c r="BD638" s="18" t="s">
        <v>431</v>
      </c>
      <c r="BE638" s="18" t="s">
        <v>671</v>
      </c>
      <c r="BL638" s="18"/>
      <c r="BO638" s="18"/>
      <c r="BR638" s="25">
        <v>39.1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 s="18">
        <v>1</v>
      </c>
      <c r="CA638">
        <v>0</v>
      </c>
      <c r="CB638">
        <v>0</v>
      </c>
      <c r="CC638">
        <v>1</v>
      </c>
      <c r="CD638" s="18">
        <v>0</v>
      </c>
      <c r="CE638">
        <v>0</v>
      </c>
      <c r="CF638">
        <v>0</v>
      </c>
      <c r="CG638">
        <v>0</v>
      </c>
      <c r="CH638">
        <v>0</v>
      </c>
      <c r="CI638" s="18">
        <v>1</v>
      </c>
      <c r="CJ638">
        <v>1</v>
      </c>
      <c r="CK638">
        <v>1</v>
      </c>
      <c r="CL638">
        <v>0</v>
      </c>
      <c r="CM638">
        <v>0</v>
      </c>
      <c r="CN638">
        <v>0</v>
      </c>
      <c r="CO638">
        <v>1</v>
      </c>
      <c r="CP638">
        <v>0</v>
      </c>
      <c r="CQ638">
        <v>0</v>
      </c>
      <c r="CR638">
        <v>0</v>
      </c>
      <c r="CS638">
        <v>0</v>
      </c>
      <c r="CT638" s="18">
        <v>1</v>
      </c>
      <c r="CZ638" s="43" t="s">
        <v>397</v>
      </c>
    </row>
    <row r="639" spans="1:104" x14ac:dyDescent="0.25">
      <c r="A639">
        <v>638</v>
      </c>
      <c r="B639">
        <v>39</v>
      </c>
      <c r="C639" s="25" t="s">
        <v>670</v>
      </c>
      <c r="D639" s="12">
        <v>9.1999999999999993</v>
      </c>
      <c r="E639" s="14">
        <v>0.2</v>
      </c>
      <c r="F639" s="7">
        <f t="shared" si="419"/>
        <v>45.999999999999993</v>
      </c>
      <c r="G639" s="7">
        <f t="shared" si="420"/>
        <v>9</v>
      </c>
      <c r="H639" s="16">
        <f t="shared" si="421"/>
        <v>9.3999999999999986</v>
      </c>
      <c r="I639" s="11">
        <f>IFERROR(F639/SQRT(F639^2+W639), "X")</f>
        <v>0.39071541861692216</v>
      </c>
      <c r="J639" s="39">
        <f>IFERROR(SQRT((1-I639^2)/W639), "X")</f>
        <v>8.4938134481939605E-3</v>
      </c>
      <c r="K639" s="39">
        <f t="shared" si="429"/>
        <v>117.7327482054165</v>
      </c>
      <c r="L639" s="39">
        <f t="shared" si="430"/>
        <v>0.38222160516872822</v>
      </c>
      <c r="M639" s="39">
        <f t="shared" si="431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32"/>
        <v>11745</v>
      </c>
      <c r="Y639" s="7">
        <f t="shared" si="416"/>
        <v>9.4307999999999996</v>
      </c>
      <c r="Z639" s="7">
        <f>BR639-Y639-6</f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1">
        <v>0</v>
      </c>
      <c r="AJ639" s="9">
        <v>0</v>
      </c>
      <c r="AK639" s="9">
        <v>0</v>
      </c>
      <c r="AL639" s="31">
        <v>1</v>
      </c>
      <c r="AM639" s="21">
        <v>2001</v>
      </c>
      <c r="AN639" s="23"/>
      <c r="AO639" s="39">
        <v>0.13719999999999999</v>
      </c>
      <c r="AP639" s="39">
        <f t="shared" si="417"/>
        <v>0.2238</v>
      </c>
      <c r="AQ639" s="39">
        <v>0.28599999999999998</v>
      </c>
      <c r="AR639" s="59">
        <v>0.35299999999999998</v>
      </c>
      <c r="AS639" s="39" t="s">
        <v>431</v>
      </c>
      <c r="AT639" s="59" t="s">
        <v>431</v>
      </c>
      <c r="AU639" s="57">
        <v>0.56999999999999995</v>
      </c>
      <c r="AV639" s="18">
        <v>0.43</v>
      </c>
      <c r="AW639">
        <v>0</v>
      </c>
      <c r="AX639" s="54">
        <v>1</v>
      </c>
      <c r="AY639" t="s">
        <v>431</v>
      </c>
      <c r="AZ639" s="54" t="s">
        <v>431</v>
      </c>
      <c r="BB639" s="18"/>
      <c r="BC639" t="s">
        <v>431</v>
      </c>
      <c r="BD639" s="18" t="s">
        <v>431</v>
      </c>
      <c r="BE639" s="18" t="s">
        <v>671</v>
      </c>
      <c r="BL639" s="18"/>
      <c r="BO639" s="18"/>
      <c r="BR639" s="25">
        <v>39.1</v>
      </c>
      <c r="BS639">
        <v>1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 s="18">
        <v>0</v>
      </c>
      <c r="CA639">
        <v>0</v>
      </c>
      <c r="CB639">
        <v>0</v>
      </c>
      <c r="CC639">
        <v>1</v>
      </c>
      <c r="CD639" s="18">
        <v>0</v>
      </c>
      <c r="CE639">
        <v>0</v>
      </c>
      <c r="CF639">
        <v>0</v>
      </c>
      <c r="CG639">
        <v>0</v>
      </c>
      <c r="CH639">
        <v>0</v>
      </c>
      <c r="CI639" s="18">
        <v>1</v>
      </c>
      <c r="CJ639">
        <v>1</v>
      </c>
      <c r="CK639">
        <v>1</v>
      </c>
      <c r="CL639">
        <v>0</v>
      </c>
      <c r="CM639">
        <v>0</v>
      </c>
      <c r="CN639">
        <v>0</v>
      </c>
      <c r="CO639">
        <v>1</v>
      </c>
      <c r="CP639">
        <v>0</v>
      </c>
      <c r="CQ639">
        <v>0</v>
      </c>
      <c r="CR639">
        <v>0</v>
      </c>
      <c r="CS639">
        <v>0</v>
      </c>
      <c r="CT639" s="18">
        <v>1</v>
      </c>
      <c r="CZ639" s="43" t="s">
        <v>397</v>
      </c>
    </row>
    <row r="640" spans="1:104" x14ac:dyDescent="0.25">
      <c r="A640">
        <v>639</v>
      </c>
      <c r="B640">
        <v>39</v>
      </c>
      <c r="C640" s="25" t="s">
        <v>670</v>
      </c>
      <c r="D640" s="12">
        <v>16.3</v>
      </c>
      <c r="E640" s="14">
        <v>1.1000000000000001</v>
      </c>
      <c r="F640" s="7">
        <f t="shared" si="419"/>
        <v>14.818181818181818</v>
      </c>
      <c r="G640" s="7">
        <f t="shared" si="420"/>
        <v>15.200000000000001</v>
      </c>
      <c r="H640" s="16">
        <f t="shared" si="421"/>
        <v>17.400000000000002</v>
      </c>
      <c r="I640" s="11">
        <f>IFERROR(F640/SQRT(F640^2+W640), "X")</f>
        <v>0.13547096277416754</v>
      </c>
      <c r="J640" s="39">
        <f>IFERROR(SQRT((1-I640^2)/W640), "X")</f>
        <v>9.1422122117536374E-3</v>
      </c>
      <c r="K640" s="39">
        <f t="shared" si="429"/>
        <v>109.38271578451824</v>
      </c>
      <c r="L640" s="39">
        <f t="shared" si="430"/>
        <v>0.12632875056241391</v>
      </c>
      <c r="M640" s="39">
        <f t="shared" si="431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32"/>
        <v>11745</v>
      </c>
      <c r="Y640" s="7">
        <f t="shared" si="416"/>
        <v>9.4307999999999996</v>
      </c>
      <c r="Z640" s="7">
        <f>BR640-Y640-6</f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1">
        <v>0</v>
      </c>
      <c r="AJ640" s="9">
        <v>0</v>
      </c>
      <c r="AK640" s="9">
        <v>0</v>
      </c>
      <c r="AL640" s="31">
        <v>1</v>
      </c>
      <c r="AM640" s="21">
        <v>2001</v>
      </c>
      <c r="AN640" s="23"/>
      <c r="AO640" s="39">
        <v>0.13719999999999999</v>
      </c>
      <c r="AP640" s="39">
        <f t="shared" si="417"/>
        <v>0.2238</v>
      </c>
      <c r="AQ640" s="39">
        <v>0.28599999999999998</v>
      </c>
      <c r="AR640" s="59">
        <v>0.35299999999999998</v>
      </c>
      <c r="AS640" s="39" t="s">
        <v>431</v>
      </c>
      <c r="AT640" s="59" t="s">
        <v>431</v>
      </c>
      <c r="AU640" s="57">
        <v>0.56999999999999995</v>
      </c>
      <c r="AV640" s="18">
        <v>0.43</v>
      </c>
      <c r="AW640">
        <v>0</v>
      </c>
      <c r="AX640" s="54">
        <v>1</v>
      </c>
      <c r="AY640" t="s">
        <v>431</v>
      </c>
      <c r="AZ640" s="54" t="s">
        <v>431</v>
      </c>
      <c r="BB640" s="18"/>
      <c r="BC640" t="s">
        <v>431</v>
      </c>
      <c r="BD640" s="18" t="s">
        <v>431</v>
      </c>
      <c r="BE640" s="18" t="s">
        <v>671</v>
      </c>
      <c r="BL640" s="18"/>
      <c r="BO640" s="18"/>
      <c r="BR640" s="25">
        <v>39.1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 s="18">
        <v>1</v>
      </c>
      <c r="CA640">
        <v>0</v>
      </c>
      <c r="CB640">
        <v>0</v>
      </c>
      <c r="CC640">
        <v>1</v>
      </c>
      <c r="CD640" s="18">
        <v>0</v>
      </c>
      <c r="CE640">
        <v>0</v>
      </c>
      <c r="CF640">
        <v>0</v>
      </c>
      <c r="CG640">
        <v>0</v>
      </c>
      <c r="CH640">
        <v>0</v>
      </c>
      <c r="CI640" s="18">
        <v>1</v>
      </c>
      <c r="CJ640">
        <v>1</v>
      </c>
      <c r="CK640">
        <v>1</v>
      </c>
      <c r="CL640">
        <v>0</v>
      </c>
      <c r="CM640">
        <v>0</v>
      </c>
      <c r="CN640">
        <v>0</v>
      </c>
      <c r="CO640">
        <v>1</v>
      </c>
      <c r="CP640">
        <v>0</v>
      </c>
      <c r="CQ640">
        <v>0</v>
      </c>
      <c r="CR640">
        <v>0</v>
      </c>
      <c r="CS640">
        <v>0</v>
      </c>
      <c r="CT640" s="18">
        <v>1</v>
      </c>
      <c r="CZ640" s="43" t="s">
        <v>397</v>
      </c>
    </row>
    <row r="641" spans="1:104" x14ac:dyDescent="0.25">
      <c r="A641">
        <v>640</v>
      </c>
      <c r="B641">
        <v>39</v>
      </c>
      <c r="C641" s="25" t="s">
        <v>670</v>
      </c>
      <c r="D641" s="12">
        <v>12.6</v>
      </c>
      <c r="E641" s="14">
        <v>0.8</v>
      </c>
      <c r="F641" s="7">
        <f t="shared" si="419"/>
        <v>15.749999999999998</v>
      </c>
      <c r="G641" s="7">
        <f t="shared" si="420"/>
        <v>11.799999999999999</v>
      </c>
      <c r="H641" s="16">
        <f t="shared" si="421"/>
        <v>13.4</v>
      </c>
      <c r="I641" s="11">
        <f>IFERROR(F641/SQRT(F641^2+W641), "X")</f>
        <v>0.11981062609680501</v>
      </c>
      <c r="J641" s="39">
        <f>IFERROR(SQRT((1-I641^2)/W641), "X")</f>
        <v>7.607023879162224E-3</v>
      </c>
      <c r="K641" s="39">
        <f t="shared" si="429"/>
        <v>131.45745509479482</v>
      </c>
      <c r="L641" s="39">
        <f t="shared" si="430"/>
        <v>0.11220360221764279</v>
      </c>
      <c r="M641" s="39">
        <f t="shared" si="431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32"/>
        <v>17033</v>
      </c>
      <c r="Y641" s="7">
        <f t="shared" si="416"/>
        <v>9.4307999999999996</v>
      </c>
      <c r="Z641" s="7">
        <f>BR641-Y641-6</f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1">
        <v>0</v>
      </c>
      <c r="AJ641" s="9">
        <v>0</v>
      </c>
      <c r="AK641" s="9">
        <v>0</v>
      </c>
      <c r="AL641" s="31">
        <v>1</v>
      </c>
      <c r="AM641" s="21">
        <v>2001</v>
      </c>
      <c r="AN641" s="23"/>
      <c r="AO641" s="39">
        <v>0.13719999999999999</v>
      </c>
      <c r="AP641" s="39">
        <f t="shared" si="417"/>
        <v>0.2238</v>
      </c>
      <c r="AQ641" s="39">
        <v>0.28599999999999998</v>
      </c>
      <c r="AR641" s="59">
        <v>0.35299999999999998</v>
      </c>
      <c r="AS641" s="39" t="s">
        <v>431</v>
      </c>
      <c r="AT641" s="59" t="s">
        <v>431</v>
      </c>
      <c r="AU641" s="57">
        <v>0.56999999999999995</v>
      </c>
      <c r="AV641" s="18">
        <v>0.43</v>
      </c>
      <c r="AW641">
        <v>0</v>
      </c>
      <c r="AX641" s="54">
        <v>1</v>
      </c>
      <c r="AY641" t="s">
        <v>431</v>
      </c>
      <c r="AZ641" s="54" t="s">
        <v>431</v>
      </c>
      <c r="BB641" s="18"/>
      <c r="BC641" t="s">
        <v>431</v>
      </c>
      <c r="BD641" s="18" t="s">
        <v>431</v>
      </c>
      <c r="BE641" s="18" t="s">
        <v>671</v>
      </c>
      <c r="BL641" s="18"/>
      <c r="BO641" s="18"/>
      <c r="BR641" s="25">
        <v>39.1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 s="18">
        <v>1</v>
      </c>
      <c r="CA641">
        <v>0</v>
      </c>
      <c r="CB641">
        <v>0</v>
      </c>
      <c r="CC641">
        <v>1</v>
      </c>
      <c r="CD641" s="18">
        <v>0</v>
      </c>
      <c r="CE641">
        <v>0</v>
      </c>
      <c r="CF641">
        <v>0</v>
      </c>
      <c r="CG641">
        <v>0</v>
      </c>
      <c r="CH641">
        <v>0</v>
      </c>
      <c r="CI641" s="18">
        <v>1</v>
      </c>
      <c r="CJ641">
        <v>1</v>
      </c>
      <c r="CK641">
        <v>1</v>
      </c>
      <c r="CL641">
        <v>0</v>
      </c>
      <c r="CM641">
        <v>0</v>
      </c>
      <c r="CN641">
        <v>0</v>
      </c>
      <c r="CO641">
        <v>1</v>
      </c>
      <c r="CP641">
        <v>0</v>
      </c>
      <c r="CQ641">
        <v>0</v>
      </c>
      <c r="CR641">
        <v>0</v>
      </c>
      <c r="CS641">
        <v>0</v>
      </c>
      <c r="CT641" s="18">
        <v>1</v>
      </c>
      <c r="CZ641" s="43" t="s">
        <v>397</v>
      </c>
    </row>
    <row r="642" spans="1:104" x14ac:dyDescent="0.25">
      <c r="A642">
        <v>641</v>
      </c>
      <c r="B642">
        <v>39</v>
      </c>
      <c r="C642" s="25" t="s">
        <v>670</v>
      </c>
      <c r="D642" s="12">
        <v>10.3</v>
      </c>
      <c r="E642" s="14">
        <v>0.2</v>
      </c>
      <c r="F642" s="7">
        <f t="shared" si="419"/>
        <v>51.5</v>
      </c>
      <c r="G642" s="7">
        <f t="shared" si="420"/>
        <v>10.100000000000001</v>
      </c>
      <c r="H642" s="16">
        <f t="shared" si="421"/>
        <v>10.5</v>
      </c>
      <c r="I642" s="11">
        <f>IFERROR(F642/SQRT(F642^2+W642), "X")</f>
        <v>0.47764592668287958</v>
      </c>
      <c r="J642" s="39">
        <f>IFERROR(SQRT((1-I642^2)/W642), "X")</f>
        <v>9.2746781880170773E-3</v>
      </c>
      <c r="K642" s="39">
        <f t="shared" si="429"/>
        <v>107.82045260524555</v>
      </c>
      <c r="L642" s="39">
        <f t="shared" si="430"/>
        <v>0.4683712484948625</v>
      </c>
      <c r="M642" s="39">
        <f t="shared" si="431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32"/>
        <v>8973</v>
      </c>
      <c r="Y642" s="7">
        <f t="shared" si="416"/>
        <v>9.4307999999999996</v>
      </c>
      <c r="Z642" s="7">
        <f>BR642-Y642-6</f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1">
        <v>0</v>
      </c>
      <c r="AJ642" s="9">
        <v>0</v>
      </c>
      <c r="AK642" s="9">
        <v>0</v>
      </c>
      <c r="AL642" s="31">
        <v>1</v>
      </c>
      <c r="AM642" s="21">
        <v>2001</v>
      </c>
      <c r="AN642" s="23"/>
      <c r="AO642" s="39">
        <v>0.13719999999999999</v>
      </c>
      <c r="AP642" s="39">
        <f t="shared" si="417"/>
        <v>0.2238</v>
      </c>
      <c r="AQ642" s="39">
        <v>0.28599999999999998</v>
      </c>
      <c r="AR642" s="59">
        <v>0.35299999999999998</v>
      </c>
      <c r="AS642" s="39" t="s">
        <v>431</v>
      </c>
      <c r="AT642" s="59" t="s">
        <v>431</v>
      </c>
      <c r="AU642" s="57">
        <v>0.56999999999999995</v>
      </c>
      <c r="AV642" s="18">
        <v>0.43</v>
      </c>
      <c r="AW642">
        <v>0</v>
      </c>
      <c r="AX642" s="54">
        <v>1</v>
      </c>
      <c r="AY642" t="s">
        <v>431</v>
      </c>
      <c r="AZ642" s="54" t="s">
        <v>431</v>
      </c>
      <c r="BB642" s="18"/>
      <c r="BC642" t="s">
        <v>431</v>
      </c>
      <c r="BD642" s="18" t="s">
        <v>431</v>
      </c>
      <c r="BE642" s="18" t="s">
        <v>671</v>
      </c>
      <c r="BL642" s="18"/>
      <c r="BO642" s="18"/>
      <c r="BR642" s="25">
        <v>39.1</v>
      </c>
      <c r="BS642">
        <v>1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 s="18">
        <v>0</v>
      </c>
      <c r="CA642">
        <v>0</v>
      </c>
      <c r="CB642">
        <v>0</v>
      </c>
      <c r="CC642">
        <v>1</v>
      </c>
      <c r="CD642" s="18">
        <v>0</v>
      </c>
      <c r="CE642">
        <v>0</v>
      </c>
      <c r="CF642">
        <v>0</v>
      </c>
      <c r="CG642">
        <v>0</v>
      </c>
      <c r="CH642">
        <v>0</v>
      </c>
      <c r="CI642" s="18">
        <v>1</v>
      </c>
      <c r="CJ642">
        <v>1</v>
      </c>
      <c r="CK642">
        <v>1</v>
      </c>
      <c r="CL642">
        <v>0</v>
      </c>
      <c r="CM642">
        <v>0</v>
      </c>
      <c r="CN642">
        <v>0</v>
      </c>
      <c r="CO642">
        <v>1</v>
      </c>
      <c r="CP642">
        <v>0</v>
      </c>
      <c r="CQ642">
        <v>0</v>
      </c>
      <c r="CR642">
        <v>0</v>
      </c>
      <c r="CS642">
        <v>0</v>
      </c>
      <c r="CT642" s="18">
        <v>1</v>
      </c>
      <c r="CZ642" s="43" t="s">
        <v>397</v>
      </c>
    </row>
    <row r="643" spans="1:104" x14ac:dyDescent="0.25">
      <c r="A643">
        <v>642</v>
      </c>
      <c r="B643">
        <v>39</v>
      </c>
      <c r="C643" s="25" t="s">
        <v>670</v>
      </c>
      <c r="D643" s="12">
        <v>16.8</v>
      </c>
      <c r="E643" s="14">
        <v>1.1000000000000001</v>
      </c>
      <c r="F643" s="7">
        <f t="shared" si="419"/>
        <v>15.272727272727272</v>
      </c>
      <c r="G643" s="7">
        <f t="shared" si="420"/>
        <v>15.700000000000001</v>
      </c>
      <c r="H643" s="16">
        <f t="shared" si="421"/>
        <v>17.900000000000002</v>
      </c>
      <c r="I643" s="11">
        <f>IFERROR(F643/SQRT(F643^2+W643), "X")</f>
        <v>0.15917507687208587</v>
      </c>
      <c r="J643" s="39">
        <f>IFERROR(SQRT((1-I643^2)/W643), "X")</f>
        <v>1.0422177652338957E-2</v>
      </c>
      <c r="K643" s="39">
        <f t="shared" si="429"/>
        <v>95.949237612120243</v>
      </c>
      <c r="L643" s="39">
        <f t="shared" si="430"/>
        <v>0.14875289921974691</v>
      </c>
      <c r="M643" s="39">
        <f t="shared" si="431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32"/>
        <v>8973</v>
      </c>
      <c r="Y643" s="7">
        <f t="shared" si="416"/>
        <v>9.4307999999999996</v>
      </c>
      <c r="Z643" s="7">
        <f>BR643-Y643-6</f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1">
        <v>0</v>
      </c>
      <c r="AJ643" s="9">
        <v>0</v>
      </c>
      <c r="AK643" s="9">
        <v>0</v>
      </c>
      <c r="AL643" s="31">
        <v>1</v>
      </c>
      <c r="AM643" s="21">
        <v>2001</v>
      </c>
      <c r="AN643" s="23"/>
      <c r="AO643" s="39">
        <v>0.13719999999999999</v>
      </c>
      <c r="AP643" s="39">
        <f t="shared" si="417"/>
        <v>0.2238</v>
      </c>
      <c r="AQ643" s="39">
        <v>0.28599999999999998</v>
      </c>
      <c r="AR643" s="59">
        <v>0.35299999999999998</v>
      </c>
      <c r="AS643" s="39" t="s">
        <v>431</v>
      </c>
      <c r="AT643" s="59" t="s">
        <v>431</v>
      </c>
      <c r="AU643" s="57">
        <v>0.56999999999999995</v>
      </c>
      <c r="AV643" s="18">
        <v>0.43</v>
      </c>
      <c r="AW643">
        <v>0</v>
      </c>
      <c r="AX643" s="54">
        <v>1</v>
      </c>
      <c r="AY643" t="s">
        <v>431</v>
      </c>
      <c r="AZ643" s="54" t="s">
        <v>431</v>
      </c>
      <c r="BB643" s="18"/>
      <c r="BC643" t="s">
        <v>431</v>
      </c>
      <c r="BD643" s="18" t="s">
        <v>431</v>
      </c>
      <c r="BE643" s="18" t="s">
        <v>671</v>
      </c>
      <c r="BL643" s="18"/>
      <c r="BO643" s="18"/>
      <c r="BR643" s="25">
        <v>39.1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 s="18">
        <v>1</v>
      </c>
      <c r="CA643">
        <v>0</v>
      </c>
      <c r="CB643">
        <v>0</v>
      </c>
      <c r="CC643">
        <v>1</v>
      </c>
      <c r="CD643" s="18">
        <v>0</v>
      </c>
      <c r="CE643">
        <v>0</v>
      </c>
      <c r="CF643">
        <v>0</v>
      </c>
      <c r="CG643">
        <v>0</v>
      </c>
      <c r="CH643">
        <v>0</v>
      </c>
      <c r="CI643" s="18">
        <v>1</v>
      </c>
      <c r="CJ643">
        <v>1</v>
      </c>
      <c r="CK643">
        <v>1</v>
      </c>
      <c r="CL643">
        <v>0</v>
      </c>
      <c r="CM643">
        <v>0</v>
      </c>
      <c r="CN643">
        <v>0</v>
      </c>
      <c r="CO643">
        <v>1</v>
      </c>
      <c r="CP643">
        <v>0</v>
      </c>
      <c r="CQ643">
        <v>0</v>
      </c>
      <c r="CR643">
        <v>0</v>
      </c>
      <c r="CS643">
        <v>0</v>
      </c>
      <c r="CT643" s="18">
        <v>1</v>
      </c>
      <c r="CZ643" s="43" t="s">
        <v>397</v>
      </c>
    </row>
    <row r="644" spans="1:104" x14ac:dyDescent="0.25">
      <c r="A644">
        <v>643</v>
      </c>
      <c r="B644">
        <v>39</v>
      </c>
      <c r="C644" s="25" t="s">
        <v>670</v>
      </c>
      <c r="D644" s="12">
        <v>12</v>
      </c>
      <c r="E644" s="14">
        <v>0.6</v>
      </c>
      <c r="F644" s="7">
        <f t="shared" si="419"/>
        <v>20</v>
      </c>
      <c r="G644" s="7">
        <f t="shared" si="420"/>
        <v>11.4</v>
      </c>
      <c r="H644" s="16">
        <f t="shared" si="421"/>
        <v>12.6</v>
      </c>
      <c r="I644" s="11">
        <f>IFERROR(F644/SQRT(F644^2+W644), "X")</f>
        <v>0.38454428462686413</v>
      </c>
      <c r="J644" s="39">
        <f>IFERROR(SQRT((1-I644^2)/W644), "X")</f>
        <v>1.9227214231343204E-2</v>
      </c>
      <c r="K644" s="39">
        <f t="shared" si="429"/>
        <v>52.009614495783381</v>
      </c>
      <c r="L644" s="39">
        <f t="shared" si="430"/>
        <v>0.36531707039552092</v>
      </c>
      <c r="M644" s="39">
        <f t="shared" si="431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32"/>
        <v>2305</v>
      </c>
      <c r="Y644" s="7">
        <f t="shared" si="416"/>
        <v>9.4307999999999996</v>
      </c>
      <c r="Z644" s="7">
        <f>BR644-Y644-6</f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1">
        <v>0</v>
      </c>
      <c r="AJ644" s="9">
        <v>0</v>
      </c>
      <c r="AK644" s="9">
        <v>0</v>
      </c>
      <c r="AL644" s="31">
        <v>1</v>
      </c>
      <c r="AM644" s="21">
        <v>2001</v>
      </c>
      <c r="AN644" s="23"/>
      <c r="AO644" s="39">
        <v>0.13719999999999999</v>
      </c>
      <c r="AP644" s="39">
        <f t="shared" si="417"/>
        <v>0.2238</v>
      </c>
      <c r="AQ644" s="39">
        <v>0.28599999999999998</v>
      </c>
      <c r="AR644" s="59">
        <v>0.35299999999999998</v>
      </c>
      <c r="AS644" s="39" t="s">
        <v>431</v>
      </c>
      <c r="AT644" s="59" t="s">
        <v>431</v>
      </c>
      <c r="AU644" s="57">
        <v>0.56999999999999995</v>
      </c>
      <c r="AV644" s="18">
        <v>0.43</v>
      </c>
      <c r="AW644">
        <v>0</v>
      </c>
      <c r="AX644" s="54">
        <v>1</v>
      </c>
      <c r="AY644" t="s">
        <v>431</v>
      </c>
      <c r="AZ644" s="54" t="s">
        <v>431</v>
      </c>
      <c r="BB644" s="18"/>
      <c r="BC644" t="s">
        <v>431</v>
      </c>
      <c r="BD644" s="18" t="s">
        <v>431</v>
      </c>
      <c r="BE644" s="18" t="s">
        <v>671</v>
      </c>
      <c r="BL644" s="18"/>
      <c r="BO644" s="18"/>
      <c r="BR644" s="25">
        <v>39.1</v>
      </c>
      <c r="BS644">
        <v>1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 s="18">
        <v>0</v>
      </c>
      <c r="CA644">
        <v>0</v>
      </c>
      <c r="CB644">
        <v>0</v>
      </c>
      <c r="CC644">
        <v>1</v>
      </c>
      <c r="CD644" s="18">
        <v>0</v>
      </c>
      <c r="CE644">
        <v>0</v>
      </c>
      <c r="CF644">
        <v>0</v>
      </c>
      <c r="CG644">
        <v>0</v>
      </c>
      <c r="CH644">
        <v>0</v>
      </c>
      <c r="CI644" s="18">
        <v>1</v>
      </c>
      <c r="CJ644">
        <v>1</v>
      </c>
      <c r="CK644">
        <v>1</v>
      </c>
      <c r="CL644">
        <v>0</v>
      </c>
      <c r="CM644">
        <v>0</v>
      </c>
      <c r="CN644">
        <v>0</v>
      </c>
      <c r="CO644">
        <v>1</v>
      </c>
      <c r="CP644">
        <v>0</v>
      </c>
      <c r="CQ644">
        <v>0</v>
      </c>
      <c r="CR644">
        <v>0</v>
      </c>
      <c r="CS644">
        <v>0</v>
      </c>
      <c r="CT644" s="18">
        <v>1</v>
      </c>
      <c r="CZ644" s="43" t="s">
        <v>397</v>
      </c>
    </row>
    <row r="645" spans="1:104" x14ac:dyDescent="0.25">
      <c r="A645">
        <v>644</v>
      </c>
      <c r="B645">
        <v>39</v>
      </c>
      <c r="C645" s="25" t="s">
        <v>670</v>
      </c>
      <c r="D645" s="12">
        <v>24.1</v>
      </c>
      <c r="E645" s="14">
        <v>3</v>
      </c>
      <c r="F645" s="7">
        <f t="shared" si="419"/>
        <v>8.0333333333333332</v>
      </c>
      <c r="G645" s="7">
        <f t="shared" si="420"/>
        <v>21.1</v>
      </c>
      <c r="H645" s="16">
        <f t="shared" si="421"/>
        <v>27.1</v>
      </c>
      <c r="I645" s="11">
        <f>IFERROR(F645/SQRT(F645^2+W645), "X")</f>
        <v>0.15218210253381906</v>
      </c>
      <c r="J645" s="39">
        <f>IFERROR(SQRT((1-I645^2)/W645), "X")</f>
        <v>1.8943830190931835E-2</v>
      </c>
      <c r="K645" s="39">
        <f t="shared" si="429"/>
        <v>52.787635336738134</v>
      </c>
      <c r="L645" s="39">
        <f t="shared" si="430"/>
        <v>0.13323827234288721</v>
      </c>
      <c r="M645" s="39">
        <f t="shared" si="431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32"/>
        <v>2722</v>
      </c>
      <c r="Y645" s="7">
        <f t="shared" si="416"/>
        <v>9.4307999999999996</v>
      </c>
      <c r="Z645" s="7">
        <f>BR645-Y645-6</f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1">
        <v>0</v>
      </c>
      <c r="AJ645" s="9">
        <v>0</v>
      </c>
      <c r="AK645" s="9">
        <v>0</v>
      </c>
      <c r="AL645" s="31">
        <v>1</v>
      </c>
      <c r="AM645" s="21">
        <v>2001</v>
      </c>
      <c r="AN645" s="23"/>
      <c r="AO645" s="39">
        <v>0.13719999999999999</v>
      </c>
      <c r="AP645" s="39">
        <f t="shared" si="417"/>
        <v>0.2238</v>
      </c>
      <c r="AQ645" s="39">
        <v>0.28599999999999998</v>
      </c>
      <c r="AR645" s="59">
        <v>0.35299999999999998</v>
      </c>
      <c r="AS645" s="39" t="s">
        <v>431</v>
      </c>
      <c r="AT645" s="59" t="s">
        <v>431</v>
      </c>
      <c r="AU645" s="57">
        <v>0.56999999999999995</v>
      </c>
      <c r="AV645" s="18">
        <v>0.43</v>
      </c>
      <c r="AW645">
        <v>0</v>
      </c>
      <c r="AX645" s="54">
        <v>1</v>
      </c>
      <c r="AY645" t="s">
        <v>431</v>
      </c>
      <c r="AZ645" s="54" t="s">
        <v>431</v>
      </c>
      <c r="BB645" s="18"/>
      <c r="BC645" t="s">
        <v>431</v>
      </c>
      <c r="BD645" s="18" t="s">
        <v>431</v>
      </c>
      <c r="BE645" s="18" t="s">
        <v>671</v>
      </c>
      <c r="BL645" s="18"/>
      <c r="BO645" s="18"/>
      <c r="BR645" s="25">
        <v>39.1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 s="18">
        <v>1</v>
      </c>
      <c r="CA645">
        <v>0</v>
      </c>
      <c r="CB645">
        <v>0</v>
      </c>
      <c r="CC645">
        <v>1</v>
      </c>
      <c r="CD645" s="18">
        <v>0</v>
      </c>
      <c r="CE645">
        <v>0</v>
      </c>
      <c r="CF645">
        <v>0</v>
      </c>
      <c r="CG645">
        <v>0</v>
      </c>
      <c r="CH645">
        <v>0</v>
      </c>
      <c r="CI645" s="18">
        <v>1</v>
      </c>
      <c r="CJ645">
        <v>1</v>
      </c>
      <c r="CK645">
        <v>1</v>
      </c>
      <c r="CL645">
        <v>0</v>
      </c>
      <c r="CM645">
        <v>0</v>
      </c>
      <c r="CN645">
        <v>0</v>
      </c>
      <c r="CO645">
        <v>1</v>
      </c>
      <c r="CP645">
        <v>0</v>
      </c>
      <c r="CQ645">
        <v>0</v>
      </c>
      <c r="CR645">
        <v>0</v>
      </c>
      <c r="CS645">
        <v>0</v>
      </c>
      <c r="CT645" s="18">
        <v>1</v>
      </c>
      <c r="CZ645" s="43" t="s">
        <v>397</v>
      </c>
    </row>
    <row r="646" spans="1:104" x14ac:dyDescent="0.25">
      <c r="A646">
        <v>645</v>
      </c>
      <c r="B646">
        <v>39</v>
      </c>
      <c r="C646" s="25" t="s">
        <v>670</v>
      </c>
      <c r="D646" s="12">
        <v>21.9</v>
      </c>
      <c r="E646" s="14">
        <v>2.5</v>
      </c>
      <c r="F646" s="7">
        <f t="shared" si="419"/>
        <v>8.76</v>
      </c>
      <c r="G646" s="7">
        <f t="shared" si="420"/>
        <v>19.399999999999999</v>
      </c>
      <c r="H646" s="16">
        <f t="shared" si="421"/>
        <v>24.4</v>
      </c>
      <c r="I646" s="11">
        <f>IFERROR(F646/SQRT(F646^2+W646), "X")</f>
        <v>0.18622549971585556</v>
      </c>
      <c r="J646" s="39">
        <f>IFERROR(SQRT((1-I646^2)/W646), "X")</f>
        <v>2.1258618689024608E-2</v>
      </c>
      <c r="K646" s="39">
        <f t="shared" si="429"/>
        <v>47.039744897267461</v>
      </c>
      <c r="L646" s="39">
        <f t="shared" si="430"/>
        <v>0.16496688102683094</v>
      </c>
      <c r="M646" s="39">
        <f t="shared" si="431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32"/>
        <v>2136</v>
      </c>
      <c r="Y646" s="7">
        <f t="shared" si="416"/>
        <v>9.4307999999999996</v>
      </c>
      <c r="Z646" s="7">
        <f>BR646-Y646-6</f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1">
        <v>0</v>
      </c>
      <c r="AJ646" s="9">
        <v>0</v>
      </c>
      <c r="AK646" s="9">
        <v>0</v>
      </c>
      <c r="AL646" s="31">
        <v>1</v>
      </c>
      <c r="AM646" s="21">
        <v>2001</v>
      </c>
      <c r="AN646" s="23"/>
      <c r="AO646" s="39">
        <v>0.13719999999999999</v>
      </c>
      <c r="AP646" s="39">
        <f t="shared" si="417"/>
        <v>0.2238</v>
      </c>
      <c r="AQ646" s="39">
        <v>0.28599999999999998</v>
      </c>
      <c r="AR646" s="59">
        <v>0.35299999999999998</v>
      </c>
      <c r="AS646" s="39" t="s">
        <v>431</v>
      </c>
      <c r="AT646" s="59" t="s">
        <v>431</v>
      </c>
      <c r="AU646" s="57">
        <v>0.56999999999999995</v>
      </c>
      <c r="AV646" s="18">
        <v>0.43</v>
      </c>
      <c r="AW646">
        <v>0</v>
      </c>
      <c r="AX646" s="54">
        <v>1</v>
      </c>
      <c r="AY646" t="s">
        <v>431</v>
      </c>
      <c r="AZ646" s="54" t="s">
        <v>431</v>
      </c>
      <c r="BB646" s="18"/>
      <c r="BC646" t="s">
        <v>431</v>
      </c>
      <c r="BD646" s="18" t="s">
        <v>431</v>
      </c>
      <c r="BE646" s="18" t="s">
        <v>671</v>
      </c>
      <c r="BL646" s="18"/>
      <c r="BO646" s="18"/>
      <c r="BR646" s="25">
        <v>39.1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 s="18">
        <v>1</v>
      </c>
      <c r="CA646">
        <v>0</v>
      </c>
      <c r="CB646">
        <v>0</v>
      </c>
      <c r="CC646">
        <v>1</v>
      </c>
      <c r="CD646" s="18">
        <v>0</v>
      </c>
      <c r="CE646">
        <v>0</v>
      </c>
      <c r="CF646">
        <v>0</v>
      </c>
      <c r="CG646">
        <v>0</v>
      </c>
      <c r="CH646">
        <v>0</v>
      </c>
      <c r="CI646" s="18">
        <v>1</v>
      </c>
      <c r="CJ646">
        <v>1</v>
      </c>
      <c r="CK646">
        <v>1</v>
      </c>
      <c r="CL646">
        <v>0</v>
      </c>
      <c r="CM646">
        <v>0</v>
      </c>
      <c r="CN646">
        <v>0</v>
      </c>
      <c r="CO646">
        <v>1</v>
      </c>
      <c r="CP646">
        <v>0</v>
      </c>
      <c r="CQ646">
        <v>0</v>
      </c>
      <c r="CR646">
        <v>0</v>
      </c>
      <c r="CS646">
        <v>0</v>
      </c>
      <c r="CT646" s="18">
        <v>1</v>
      </c>
      <c r="CZ646" s="43" t="s">
        <v>397</v>
      </c>
    </row>
    <row r="647" spans="1:104" x14ac:dyDescent="0.25">
      <c r="A647">
        <v>646</v>
      </c>
      <c r="B647">
        <v>39</v>
      </c>
      <c r="C647" s="25" t="s">
        <v>670</v>
      </c>
      <c r="D647" s="12">
        <v>10.7</v>
      </c>
      <c r="E647" s="14">
        <v>0.7</v>
      </c>
      <c r="F647" s="7">
        <f t="shared" si="419"/>
        <v>15.285714285714286</v>
      </c>
      <c r="G647" s="7">
        <f t="shared" si="420"/>
        <v>10</v>
      </c>
      <c r="H647" s="16">
        <f t="shared" si="421"/>
        <v>11.399999999999999</v>
      </c>
      <c r="I647" s="11">
        <f>IFERROR(F647/SQRT(F647^2+W647), "X")</f>
        <v>0.32584416439046376</v>
      </c>
      <c r="J647" s="39">
        <f>IFERROR(SQRT((1-I647^2)/W647), "X")</f>
        <v>2.1316907950777998E-2</v>
      </c>
      <c r="K647" s="39">
        <f t="shared" si="429"/>
        <v>46.911118737720273</v>
      </c>
      <c r="L647" s="39">
        <f t="shared" si="430"/>
        <v>0.30452725643968576</v>
      </c>
      <c r="M647" s="39">
        <f t="shared" si="431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32"/>
        <v>1967</v>
      </c>
      <c r="Y647" s="7">
        <f t="shared" si="416"/>
        <v>9.4307999999999996</v>
      </c>
      <c r="Z647" s="7">
        <f>BR647-Y647-6</f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1">
        <v>0</v>
      </c>
      <c r="AJ647" s="9">
        <v>0</v>
      </c>
      <c r="AK647" s="9">
        <v>0</v>
      </c>
      <c r="AL647" s="31">
        <v>1</v>
      </c>
      <c r="AM647" s="21">
        <v>2001</v>
      </c>
      <c r="AN647" s="23"/>
      <c r="AO647" s="39">
        <v>0.13719999999999999</v>
      </c>
      <c r="AP647" s="39">
        <f t="shared" si="417"/>
        <v>0.2238</v>
      </c>
      <c r="AQ647" s="39">
        <v>0.28599999999999998</v>
      </c>
      <c r="AR647" s="59">
        <v>0.35299999999999998</v>
      </c>
      <c r="AS647" s="39" t="s">
        <v>431</v>
      </c>
      <c r="AT647" s="59" t="s">
        <v>431</v>
      </c>
      <c r="AU647" s="57">
        <v>0.56999999999999995</v>
      </c>
      <c r="AV647" s="18">
        <v>0.43</v>
      </c>
      <c r="AW647">
        <v>0</v>
      </c>
      <c r="AX647" s="54">
        <v>1</v>
      </c>
      <c r="AY647" t="s">
        <v>431</v>
      </c>
      <c r="AZ647" s="54" t="s">
        <v>431</v>
      </c>
      <c r="BB647" s="18"/>
      <c r="BC647" t="s">
        <v>431</v>
      </c>
      <c r="BD647" s="18" t="s">
        <v>431</v>
      </c>
      <c r="BE647" s="18" t="s">
        <v>671</v>
      </c>
      <c r="BL647" s="18"/>
      <c r="BO647" s="18"/>
      <c r="BR647" s="25">
        <v>39.1</v>
      </c>
      <c r="BS647">
        <v>1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 s="18">
        <v>0</v>
      </c>
      <c r="CA647">
        <v>0</v>
      </c>
      <c r="CB647">
        <v>0</v>
      </c>
      <c r="CC647">
        <v>1</v>
      </c>
      <c r="CD647" s="18">
        <v>0</v>
      </c>
      <c r="CE647">
        <v>0</v>
      </c>
      <c r="CF647">
        <v>0</v>
      </c>
      <c r="CG647">
        <v>0</v>
      </c>
      <c r="CH647">
        <v>0</v>
      </c>
      <c r="CI647" s="18">
        <v>1</v>
      </c>
      <c r="CJ647">
        <v>1</v>
      </c>
      <c r="CK647">
        <v>1</v>
      </c>
      <c r="CL647">
        <v>0</v>
      </c>
      <c r="CM647">
        <v>0</v>
      </c>
      <c r="CN647">
        <v>0</v>
      </c>
      <c r="CO647">
        <v>1</v>
      </c>
      <c r="CP647">
        <v>0</v>
      </c>
      <c r="CQ647">
        <v>0</v>
      </c>
      <c r="CR647">
        <v>0</v>
      </c>
      <c r="CS647">
        <v>0</v>
      </c>
      <c r="CT647" s="18">
        <v>1</v>
      </c>
      <c r="CZ647" s="43" t="s">
        <v>397</v>
      </c>
    </row>
    <row r="648" spans="1:104" x14ac:dyDescent="0.25">
      <c r="A648">
        <v>647</v>
      </c>
      <c r="B648">
        <v>39</v>
      </c>
      <c r="C648" s="25" t="s">
        <v>670</v>
      </c>
      <c r="D648" s="12">
        <v>21.5</v>
      </c>
      <c r="E648" s="14">
        <v>4.3</v>
      </c>
      <c r="F648" s="7">
        <f t="shared" si="419"/>
        <v>5</v>
      </c>
      <c r="G648" s="7">
        <f t="shared" si="420"/>
        <v>17.2</v>
      </c>
      <c r="H648" s="16">
        <f t="shared" si="421"/>
        <v>25.8</v>
      </c>
      <c r="I648" s="11">
        <f>IFERROR(F648/SQRT(F648^2+W648), "X")</f>
        <v>0.11211213233271874</v>
      </c>
      <c r="J648" s="39">
        <f>IFERROR(SQRT((1-I648^2)/W648), "X")</f>
        <v>2.242242646654375E-2</v>
      </c>
      <c r="K648" s="39">
        <f t="shared" si="429"/>
        <v>44.598206241955516</v>
      </c>
      <c r="L648" s="39">
        <f t="shared" si="430"/>
        <v>8.9689705866175001E-2</v>
      </c>
      <c r="M648" s="39">
        <f t="shared" si="431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32"/>
        <v>1964</v>
      </c>
      <c r="Y648" s="7">
        <f t="shared" si="416"/>
        <v>9.4307999999999996</v>
      </c>
      <c r="Z648" s="7">
        <f>BR648-Y648-6</f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1">
        <v>0</v>
      </c>
      <c r="AJ648" s="9">
        <v>0</v>
      </c>
      <c r="AK648" s="9">
        <v>0</v>
      </c>
      <c r="AL648" s="31">
        <v>1</v>
      </c>
      <c r="AM648" s="21">
        <v>2001</v>
      </c>
      <c r="AN648" s="23"/>
      <c r="AO648" s="39">
        <v>0.13719999999999999</v>
      </c>
      <c r="AP648" s="39">
        <f t="shared" si="417"/>
        <v>0.2238</v>
      </c>
      <c r="AQ648" s="39">
        <v>0.28599999999999998</v>
      </c>
      <c r="AR648" s="59">
        <v>0.35299999999999998</v>
      </c>
      <c r="AS648" s="39" t="s">
        <v>431</v>
      </c>
      <c r="AT648" s="59" t="s">
        <v>431</v>
      </c>
      <c r="AU648" s="57">
        <v>0.56999999999999995</v>
      </c>
      <c r="AV648" s="18">
        <v>0.43</v>
      </c>
      <c r="AW648">
        <v>0</v>
      </c>
      <c r="AX648" s="54">
        <v>1</v>
      </c>
      <c r="AY648" t="s">
        <v>431</v>
      </c>
      <c r="AZ648" s="54" t="s">
        <v>431</v>
      </c>
      <c r="BB648" s="18"/>
      <c r="BC648" t="s">
        <v>431</v>
      </c>
      <c r="BD648" s="18" t="s">
        <v>431</v>
      </c>
      <c r="BE648" s="18" t="s">
        <v>671</v>
      </c>
      <c r="BL648" s="18"/>
      <c r="BO648" s="18"/>
      <c r="BR648" s="25">
        <v>39.1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 s="18">
        <v>1</v>
      </c>
      <c r="CA648">
        <v>0</v>
      </c>
      <c r="CB648">
        <v>0</v>
      </c>
      <c r="CC648">
        <v>1</v>
      </c>
      <c r="CD648" s="18">
        <v>0</v>
      </c>
      <c r="CE648">
        <v>0</v>
      </c>
      <c r="CF648">
        <v>0</v>
      </c>
      <c r="CG648">
        <v>0</v>
      </c>
      <c r="CH648">
        <v>0</v>
      </c>
      <c r="CI648" s="18">
        <v>1</v>
      </c>
      <c r="CJ648">
        <v>1</v>
      </c>
      <c r="CK648">
        <v>1</v>
      </c>
      <c r="CL648">
        <v>0</v>
      </c>
      <c r="CM648">
        <v>0</v>
      </c>
      <c r="CN648">
        <v>0</v>
      </c>
      <c r="CO648">
        <v>1</v>
      </c>
      <c r="CP648">
        <v>0</v>
      </c>
      <c r="CQ648">
        <v>0</v>
      </c>
      <c r="CR648">
        <v>0</v>
      </c>
      <c r="CS648">
        <v>0</v>
      </c>
      <c r="CT648" s="18">
        <v>1</v>
      </c>
      <c r="CZ648" s="43" t="s">
        <v>397</v>
      </c>
    </row>
    <row r="649" spans="1:104" s="134" customFormat="1" x14ac:dyDescent="0.25">
      <c r="A649" s="134">
        <v>648</v>
      </c>
      <c r="B649" s="134">
        <v>39</v>
      </c>
      <c r="C649" s="135" t="s">
        <v>670</v>
      </c>
      <c r="D649" s="136">
        <v>20.7</v>
      </c>
      <c r="E649" s="137">
        <v>3.2</v>
      </c>
      <c r="F649" s="138">
        <f t="shared" si="419"/>
        <v>6.4687499999999991</v>
      </c>
      <c r="G649" s="138">
        <f t="shared" si="420"/>
        <v>17.5</v>
      </c>
      <c r="H649" s="139">
        <f t="shared" si="421"/>
        <v>23.9</v>
      </c>
      <c r="I649" s="140">
        <f>IFERROR(F649/SQRT(F649^2+W649), "X")</f>
        <v>0.15598245363248828</v>
      </c>
      <c r="J649" s="141">
        <f>IFERROR(SQRT((1-I649^2)/W649), "X")</f>
        <v>2.4113229547051335E-2</v>
      </c>
      <c r="K649" s="141">
        <f t="shared" si="429"/>
        <v>41.471010676887289</v>
      </c>
      <c r="L649" s="141">
        <f t="shared" si="430"/>
        <v>0.13186922408543694</v>
      </c>
      <c r="M649" s="141">
        <f t="shared" si="431"/>
        <v>0.18009568317953961</v>
      </c>
      <c r="N649" s="142">
        <v>0</v>
      </c>
      <c r="O649" s="143">
        <v>1</v>
      </c>
      <c r="P649" s="142">
        <v>0</v>
      </c>
      <c r="Q649" s="143">
        <v>0</v>
      </c>
      <c r="R649" s="143">
        <v>0</v>
      </c>
      <c r="S649" s="143">
        <v>1</v>
      </c>
      <c r="T649" s="143">
        <v>0</v>
      </c>
      <c r="U649" s="142">
        <v>1692</v>
      </c>
      <c r="V649" s="143">
        <v>13</v>
      </c>
      <c r="W649" s="143">
        <f t="shared" si="432"/>
        <v>1678</v>
      </c>
      <c r="X649" s="143"/>
      <c r="Y649" s="138">
        <f t="shared" si="416"/>
        <v>9.4307999999999996</v>
      </c>
      <c r="Z649" s="138">
        <f>BR649-Y649-6</f>
        <v>23.669200000000004</v>
      </c>
      <c r="AA649" s="143">
        <v>1</v>
      </c>
      <c r="AB649" s="143">
        <v>0</v>
      </c>
      <c r="AC649" s="143">
        <v>0</v>
      </c>
      <c r="AD649" s="143">
        <v>1</v>
      </c>
      <c r="AE649" s="143">
        <v>0</v>
      </c>
      <c r="AF649" s="143">
        <v>0</v>
      </c>
      <c r="AG649" s="142">
        <v>1</v>
      </c>
      <c r="AH649" s="143">
        <v>0</v>
      </c>
      <c r="AI649" s="144">
        <v>0</v>
      </c>
      <c r="AJ649" s="143">
        <v>0</v>
      </c>
      <c r="AK649" s="143">
        <v>0</v>
      </c>
      <c r="AL649" s="144">
        <v>1</v>
      </c>
      <c r="AM649" s="145">
        <v>2001</v>
      </c>
      <c r="AN649" s="146"/>
      <c r="AO649" s="141">
        <v>0.13719999999999999</v>
      </c>
      <c r="AP649" s="141">
        <f t="shared" si="417"/>
        <v>0.2238</v>
      </c>
      <c r="AQ649" s="141">
        <v>0.28599999999999998</v>
      </c>
      <c r="AR649" s="147">
        <v>0.35299999999999998</v>
      </c>
      <c r="AS649" s="141" t="s">
        <v>431</v>
      </c>
      <c r="AT649" s="147" t="s">
        <v>431</v>
      </c>
      <c r="AU649" s="148">
        <v>0.56999999999999995</v>
      </c>
      <c r="AV649" s="149">
        <v>0.43</v>
      </c>
      <c r="AW649" s="134">
        <v>0</v>
      </c>
      <c r="AX649" s="150">
        <v>1</v>
      </c>
      <c r="AY649" s="134" t="s">
        <v>431</v>
      </c>
      <c r="AZ649" s="150" t="s">
        <v>431</v>
      </c>
      <c r="BB649" s="149"/>
      <c r="BC649" s="134" t="s">
        <v>431</v>
      </c>
      <c r="BD649" s="149" t="s">
        <v>431</v>
      </c>
      <c r="BE649" s="149" t="s">
        <v>671</v>
      </c>
      <c r="BL649" s="149"/>
      <c r="BO649" s="149"/>
      <c r="BR649" s="135">
        <v>39.1</v>
      </c>
      <c r="BS649" s="134">
        <v>0</v>
      </c>
      <c r="BT649" s="134">
        <v>0</v>
      </c>
      <c r="BU649" s="134">
        <v>0</v>
      </c>
      <c r="BV649" s="134">
        <v>0</v>
      </c>
      <c r="BW649" s="134">
        <v>0</v>
      </c>
      <c r="BX649" s="134">
        <v>0</v>
      </c>
      <c r="BY649" s="134">
        <v>0</v>
      </c>
      <c r="BZ649" s="149">
        <v>1</v>
      </c>
      <c r="CA649" s="134">
        <v>0</v>
      </c>
      <c r="CB649" s="134">
        <v>0</v>
      </c>
      <c r="CC649" s="134">
        <v>1</v>
      </c>
      <c r="CD649" s="149">
        <v>0</v>
      </c>
      <c r="CE649" s="134">
        <v>0</v>
      </c>
      <c r="CF649" s="134">
        <v>0</v>
      </c>
      <c r="CG649" s="134">
        <v>0</v>
      </c>
      <c r="CH649" s="134">
        <v>0</v>
      </c>
      <c r="CI649" s="149">
        <v>1</v>
      </c>
      <c r="CJ649" s="134">
        <v>1</v>
      </c>
      <c r="CK649" s="134">
        <v>1</v>
      </c>
      <c r="CL649" s="134">
        <v>0</v>
      </c>
      <c r="CM649" s="134">
        <v>0</v>
      </c>
      <c r="CN649" s="134">
        <v>0</v>
      </c>
      <c r="CO649" s="134">
        <v>1</v>
      </c>
      <c r="CP649" s="134">
        <v>0</v>
      </c>
      <c r="CQ649" s="134">
        <v>0</v>
      </c>
      <c r="CR649" s="134">
        <v>0</v>
      </c>
      <c r="CS649" s="134">
        <v>0</v>
      </c>
      <c r="CT649" s="149">
        <v>1</v>
      </c>
      <c r="CX649" s="170"/>
      <c r="CY649" s="135"/>
      <c r="CZ649" s="151" t="s">
        <v>397</v>
      </c>
    </row>
    <row r="650" spans="1:104" x14ac:dyDescent="0.25">
      <c r="A650">
        <v>649</v>
      </c>
      <c r="B650">
        <v>40</v>
      </c>
      <c r="C650" s="25" t="s">
        <v>672</v>
      </c>
      <c r="D650" s="12">
        <v>5.6</v>
      </c>
      <c r="E650" s="14">
        <v>0.08</v>
      </c>
      <c r="F650" s="7">
        <f t="shared" si="419"/>
        <v>70</v>
      </c>
      <c r="G650" s="7">
        <f t="shared" si="420"/>
        <v>5.52</v>
      </c>
      <c r="H650" s="16">
        <f t="shared" si="421"/>
        <v>5.68</v>
      </c>
      <c r="I650" s="11">
        <f>IFERROR(F650/SQRT(F650^2+W650), "X")</f>
        <v>0.45067594598575533</v>
      </c>
      <c r="J650" s="39">
        <f>IFERROR(SQRT((1-I650^2)/W650), "X")</f>
        <v>6.4382277997965046E-3</v>
      </c>
      <c r="K650" s="39">
        <f t="shared" si="429"/>
        <v>155.32224567009067</v>
      </c>
      <c r="L650" s="39">
        <f t="shared" si="430"/>
        <v>0.44423771818595881</v>
      </c>
      <c r="M650" s="39">
        <f t="shared" si="431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32"/>
        <v>19225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1">
        <v>0</v>
      </c>
      <c r="AJ650" s="9">
        <v>0</v>
      </c>
      <c r="AK650" s="9">
        <v>0</v>
      </c>
      <c r="AL650" s="31">
        <v>1</v>
      </c>
      <c r="AM650" s="21">
        <v>2001</v>
      </c>
      <c r="AN650" s="23"/>
      <c r="AO650" s="39" t="s">
        <v>431</v>
      </c>
      <c r="AP650" s="39" t="s">
        <v>431</v>
      </c>
      <c r="AQ650" s="39" t="s">
        <v>431</v>
      </c>
      <c r="AR650" s="59" t="s">
        <v>431</v>
      </c>
      <c r="AS650" s="39" t="s">
        <v>431</v>
      </c>
      <c r="AT650" s="59" t="s">
        <v>431</v>
      </c>
      <c r="AU650" s="57">
        <v>1</v>
      </c>
      <c r="AV650" s="18">
        <v>0</v>
      </c>
      <c r="AW650">
        <v>0.64219999999999999</v>
      </c>
      <c r="AX650" s="54">
        <f>1-AW650</f>
        <v>0.35780000000000001</v>
      </c>
      <c r="AY650">
        <v>0</v>
      </c>
      <c r="AZ650" s="54">
        <v>1</v>
      </c>
      <c r="BB650" s="18"/>
      <c r="BC650" t="s">
        <v>431</v>
      </c>
      <c r="BD650" s="18" t="s">
        <v>431</v>
      </c>
      <c r="BE650" s="18" t="s">
        <v>260</v>
      </c>
      <c r="BL650" s="18"/>
      <c r="BO650" s="18"/>
      <c r="BR650" s="113">
        <f>6+Y650+Z650</f>
        <v>33</v>
      </c>
      <c r="BS650">
        <v>1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 s="18">
        <v>0</v>
      </c>
      <c r="CA650">
        <v>0</v>
      </c>
      <c r="CB650">
        <v>0</v>
      </c>
      <c r="CC650">
        <v>0</v>
      </c>
      <c r="CD650" s="18">
        <v>1</v>
      </c>
      <c r="CE650">
        <v>0</v>
      </c>
      <c r="CF650">
        <v>0</v>
      </c>
      <c r="CG650">
        <v>0</v>
      </c>
      <c r="CH650">
        <v>0</v>
      </c>
      <c r="CI650" s="18">
        <v>1</v>
      </c>
      <c r="CJ650">
        <v>0</v>
      </c>
      <c r="CK650">
        <v>0</v>
      </c>
      <c r="CL650">
        <v>1</v>
      </c>
      <c r="CM650">
        <v>1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 s="18">
        <v>0</v>
      </c>
      <c r="CZ650" s="43" t="s">
        <v>397</v>
      </c>
    </row>
    <row r="651" spans="1:104" x14ac:dyDescent="0.25">
      <c r="A651">
        <v>650</v>
      </c>
      <c r="B651">
        <v>40</v>
      </c>
      <c r="C651" s="25" t="s">
        <v>672</v>
      </c>
      <c r="D651" s="12">
        <v>6.8</v>
      </c>
      <c r="E651" s="14">
        <v>0.18</v>
      </c>
      <c r="F651" s="7">
        <f t="shared" si="419"/>
        <v>37.777777777777779</v>
      </c>
      <c r="G651" s="7">
        <f t="shared" si="420"/>
        <v>6.62</v>
      </c>
      <c r="H651" s="16">
        <f t="shared" si="421"/>
        <v>6.9799999999999995</v>
      </c>
      <c r="I651" s="11">
        <f>IFERROR(F651/SQRT(F651^2+W651), "X")</f>
        <v>0.26685477272919289</v>
      </c>
      <c r="J651" s="39">
        <f>IFERROR(SQRT((1-I651^2)/W651), "X")</f>
        <v>7.0638028075374589E-3</v>
      </c>
      <c r="K651" s="39">
        <f t="shared" ref="K651:K664" si="433">IFERROR(1/J651, "X")</f>
        <v>141.5668057626051</v>
      </c>
      <c r="L651" s="39">
        <f t="shared" ref="L651:L664" si="434">IFERROR(I651-J651, "X")</f>
        <v>0.25979096992165546</v>
      </c>
      <c r="M651" s="39">
        <f t="shared" ref="M651:M664" si="435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32"/>
        <v>18614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1">
        <v>0</v>
      </c>
      <c r="AJ651" s="9">
        <v>0</v>
      </c>
      <c r="AK651" s="9">
        <v>0</v>
      </c>
      <c r="AL651" s="31">
        <v>1</v>
      </c>
      <c r="AM651" s="21">
        <v>2001</v>
      </c>
      <c r="AN651" s="23"/>
      <c r="AO651" s="39" t="s">
        <v>431</v>
      </c>
      <c r="AP651" s="39" t="s">
        <v>431</v>
      </c>
      <c r="AQ651" s="39" t="s">
        <v>431</v>
      </c>
      <c r="AR651" s="59" t="s">
        <v>431</v>
      </c>
      <c r="AS651" s="39" t="s">
        <v>431</v>
      </c>
      <c r="AT651" s="59" t="s">
        <v>431</v>
      </c>
      <c r="AU651" s="57">
        <v>1</v>
      </c>
      <c r="AV651" s="18">
        <v>0</v>
      </c>
      <c r="AW651">
        <v>0.64219999999999999</v>
      </c>
      <c r="AX651" s="54">
        <f t="shared" ref="AX651:AX655" si="436">1-AW651</f>
        <v>0.35780000000000001</v>
      </c>
      <c r="AY651">
        <v>0</v>
      </c>
      <c r="AZ651" s="54">
        <v>1</v>
      </c>
      <c r="BB651" s="18"/>
      <c r="BC651" t="s">
        <v>431</v>
      </c>
      <c r="BD651" s="18" t="s">
        <v>431</v>
      </c>
      <c r="BE651" s="18" t="s">
        <v>260</v>
      </c>
      <c r="BL651" s="18"/>
      <c r="BO651" s="18"/>
      <c r="BR651" s="113">
        <f t="shared" ref="BR651:BR660" si="437">6+Y651+Z651</f>
        <v>33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 s="18">
        <v>1</v>
      </c>
      <c r="CA651">
        <v>0</v>
      </c>
      <c r="CB651">
        <v>0</v>
      </c>
      <c r="CC651">
        <v>0</v>
      </c>
      <c r="CD651" s="18">
        <v>1</v>
      </c>
      <c r="CE651">
        <v>0</v>
      </c>
      <c r="CF651">
        <v>0</v>
      </c>
      <c r="CG651">
        <v>0</v>
      </c>
      <c r="CH651">
        <v>0</v>
      </c>
      <c r="CI651" s="18">
        <v>1</v>
      </c>
      <c r="CJ651">
        <v>0</v>
      </c>
      <c r="CK651">
        <v>0</v>
      </c>
      <c r="CL651">
        <v>1</v>
      </c>
      <c r="CM651">
        <v>1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 s="18">
        <v>0</v>
      </c>
      <c r="CZ651" s="43" t="s">
        <v>397</v>
      </c>
    </row>
    <row r="652" spans="1:104" x14ac:dyDescent="0.25">
      <c r="A652">
        <v>651</v>
      </c>
      <c r="B652">
        <v>40</v>
      </c>
      <c r="C652" s="25" t="s">
        <v>672</v>
      </c>
      <c r="D652" s="12">
        <v>4.54</v>
      </c>
      <c r="E652" s="14">
        <v>0.45</v>
      </c>
      <c r="F652" s="7">
        <f t="shared" si="419"/>
        <v>10.088888888888889</v>
      </c>
      <c r="G652" s="7">
        <f t="shared" si="420"/>
        <v>4.09</v>
      </c>
      <c r="H652" s="16">
        <f t="shared" si="421"/>
        <v>4.99</v>
      </c>
      <c r="I652" s="11">
        <f>IFERROR(F652/SQRT(F652^2+W652), "X")</f>
        <v>0.31287540391824742</v>
      </c>
      <c r="J652" s="39">
        <f>IFERROR(SQRT((1-I652^2)/W652), "X")</f>
        <v>3.101187924299809E-2</v>
      </c>
      <c r="K652" s="39">
        <f t="shared" si="433"/>
        <v>32.245707916129639</v>
      </c>
      <c r="L652" s="39">
        <f t="shared" si="434"/>
        <v>0.28186352467524933</v>
      </c>
      <c r="M652" s="39">
        <f t="shared" si="435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38">U652-V652-1</f>
        <v>938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1">
        <v>0</v>
      </c>
      <c r="AJ652" s="9">
        <v>0</v>
      </c>
      <c r="AK652" s="9">
        <v>0</v>
      </c>
      <c r="AL652" s="31">
        <v>1</v>
      </c>
      <c r="AM652" s="21">
        <v>2001</v>
      </c>
      <c r="AN652" s="23"/>
      <c r="AO652" s="39" t="s">
        <v>431</v>
      </c>
      <c r="AP652" s="39" t="s">
        <v>431</v>
      </c>
      <c r="AQ652" s="39" t="s">
        <v>431</v>
      </c>
      <c r="AR652" s="59" t="s">
        <v>431</v>
      </c>
      <c r="AS652" s="39" t="s">
        <v>431</v>
      </c>
      <c r="AT652" s="59" t="s">
        <v>431</v>
      </c>
      <c r="AU652" s="57">
        <v>1</v>
      </c>
      <c r="AV652" s="18">
        <v>0</v>
      </c>
      <c r="AW652">
        <v>0.64219999999999999</v>
      </c>
      <c r="AX652" s="54">
        <f t="shared" si="436"/>
        <v>0.35780000000000001</v>
      </c>
      <c r="AY652">
        <v>0</v>
      </c>
      <c r="AZ652" s="54">
        <v>1</v>
      </c>
      <c r="BB652" s="18"/>
      <c r="BC652" t="s">
        <v>431</v>
      </c>
      <c r="BD652" s="18" t="s">
        <v>431</v>
      </c>
      <c r="BE652" s="18" t="s">
        <v>260</v>
      </c>
      <c r="BL652" s="18"/>
      <c r="BO652" s="18"/>
      <c r="BR652" s="113">
        <f t="shared" si="437"/>
        <v>43.75</v>
      </c>
      <c r="BS652">
        <v>1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 s="18">
        <v>0</v>
      </c>
      <c r="CA652">
        <v>0</v>
      </c>
      <c r="CB652">
        <v>0</v>
      </c>
      <c r="CC652">
        <v>0</v>
      </c>
      <c r="CD652" s="18">
        <v>1</v>
      </c>
      <c r="CE652">
        <v>0</v>
      </c>
      <c r="CF652">
        <v>0</v>
      </c>
      <c r="CG652">
        <v>0</v>
      </c>
      <c r="CH652">
        <v>0</v>
      </c>
      <c r="CI652" s="18">
        <v>1</v>
      </c>
      <c r="CJ652">
        <v>0</v>
      </c>
      <c r="CK652">
        <v>0</v>
      </c>
      <c r="CL652">
        <v>1</v>
      </c>
      <c r="CM652">
        <v>1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 s="18">
        <v>0</v>
      </c>
      <c r="CZ652" s="43" t="s">
        <v>397</v>
      </c>
    </row>
    <row r="653" spans="1:104" x14ac:dyDescent="0.25">
      <c r="A653">
        <v>652</v>
      </c>
      <c r="B653">
        <v>40</v>
      </c>
      <c r="C653" s="25" t="s">
        <v>672</v>
      </c>
      <c r="D653" s="12">
        <v>7.51</v>
      </c>
      <c r="E653" s="14">
        <v>1.1399999999999999</v>
      </c>
      <c r="F653" s="7">
        <f t="shared" si="419"/>
        <v>6.5877192982456148</v>
      </c>
      <c r="G653" s="7">
        <f t="shared" si="420"/>
        <v>6.37</v>
      </c>
      <c r="H653" s="16">
        <f t="shared" si="421"/>
        <v>8.65</v>
      </c>
      <c r="I653" s="11">
        <f>IFERROR(F653/SQRT(F653^2+W653), "X")</f>
        <v>0.21346458722465919</v>
      </c>
      <c r="J653" s="39">
        <f>IFERROR(SQRT((1-I653^2)/W653), "X")</f>
        <v>3.2403412707871032E-2</v>
      </c>
      <c r="K653" s="39">
        <f t="shared" si="433"/>
        <v>30.860946932206698</v>
      </c>
      <c r="L653" s="39">
        <f t="shared" si="434"/>
        <v>0.18106117451678816</v>
      </c>
      <c r="M653" s="39">
        <f t="shared" si="435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38"/>
        <v>909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1">
        <v>0</v>
      </c>
      <c r="AJ653" s="9">
        <v>0</v>
      </c>
      <c r="AK653" s="9">
        <v>0</v>
      </c>
      <c r="AL653" s="31">
        <v>1</v>
      </c>
      <c r="AM653" s="21">
        <v>2001</v>
      </c>
      <c r="AN653" s="23"/>
      <c r="AO653" s="39" t="s">
        <v>431</v>
      </c>
      <c r="AP653" s="39" t="s">
        <v>431</v>
      </c>
      <c r="AQ653" s="39" t="s">
        <v>431</v>
      </c>
      <c r="AR653" s="59" t="s">
        <v>431</v>
      </c>
      <c r="AS653" s="39" t="s">
        <v>431</v>
      </c>
      <c r="AT653" s="59" t="s">
        <v>431</v>
      </c>
      <c r="AU653" s="57">
        <v>1</v>
      </c>
      <c r="AV653" s="18">
        <v>0</v>
      </c>
      <c r="AW653">
        <v>0.64219999999999999</v>
      </c>
      <c r="AX653" s="54">
        <f t="shared" si="436"/>
        <v>0.35780000000000001</v>
      </c>
      <c r="AY653">
        <v>0</v>
      </c>
      <c r="AZ653" s="54">
        <v>1</v>
      </c>
      <c r="BB653" s="18"/>
      <c r="BC653" t="s">
        <v>431</v>
      </c>
      <c r="BD653" s="18" t="s">
        <v>431</v>
      </c>
      <c r="BE653" s="18" t="s">
        <v>260</v>
      </c>
      <c r="BL653" s="18"/>
      <c r="BO653" s="18"/>
      <c r="BR653" s="113">
        <f t="shared" si="437"/>
        <v>43.75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 s="18">
        <v>1</v>
      </c>
      <c r="CA653">
        <v>0</v>
      </c>
      <c r="CB653">
        <v>0</v>
      </c>
      <c r="CC653">
        <v>0</v>
      </c>
      <c r="CD653" s="18">
        <v>1</v>
      </c>
      <c r="CE653">
        <v>0</v>
      </c>
      <c r="CF653">
        <v>0</v>
      </c>
      <c r="CG653">
        <v>0</v>
      </c>
      <c r="CH653">
        <v>0</v>
      </c>
      <c r="CI653" s="18">
        <v>1</v>
      </c>
      <c r="CJ653">
        <v>0</v>
      </c>
      <c r="CK653">
        <v>0</v>
      </c>
      <c r="CL653">
        <v>1</v>
      </c>
      <c r="CM653">
        <v>1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 s="18">
        <v>0</v>
      </c>
      <c r="CZ653" s="43" t="s">
        <v>397</v>
      </c>
    </row>
    <row r="654" spans="1:104" x14ac:dyDescent="0.25">
      <c r="A654">
        <v>653</v>
      </c>
      <c r="B654">
        <v>40</v>
      </c>
      <c r="C654" s="25" t="s">
        <v>672</v>
      </c>
      <c r="D654" s="12">
        <v>3.05</v>
      </c>
      <c r="E654" s="14">
        <v>3.6</v>
      </c>
      <c r="F654" s="7">
        <f t="shared" si="419"/>
        <v>0.8472222222222221</v>
      </c>
      <c r="G654" s="7">
        <f t="shared" si="420"/>
        <v>-0.55000000000000027</v>
      </c>
      <c r="H654" s="16">
        <f t="shared" si="421"/>
        <v>6.65</v>
      </c>
      <c r="I654" s="11">
        <f>IFERROR(F654/SQRT(F654^2+W654), "X")</f>
        <v>2.3582057357347679E-2</v>
      </c>
      <c r="J654" s="39">
        <f>IFERROR(SQRT((1-I654^2)/W654), "X")</f>
        <v>2.7834559503754644E-2</v>
      </c>
      <c r="K654" s="39">
        <f t="shared" si="433"/>
        <v>35.926561002882352</v>
      </c>
      <c r="L654" s="39">
        <f t="shared" si="434"/>
        <v>-4.2525021464069647E-3</v>
      </c>
      <c r="M654" s="39">
        <f t="shared" si="435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38"/>
        <v>1290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1">
        <v>0</v>
      </c>
      <c r="AJ654" s="9">
        <v>0</v>
      </c>
      <c r="AK654" s="9">
        <v>0</v>
      </c>
      <c r="AL654" s="31">
        <v>1</v>
      </c>
      <c r="AM654" s="21">
        <v>2001</v>
      </c>
      <c r="AN654" s="23"/>
      <c r="AO654" s="39" t="s">
        <v>431</v>
      </c>
      <c r="AP654" s="39" t="s">
        <v>431</v>
      </c>
      <c r="AQ654" s="39" t="s">
        <v>431</v>
      </c>
      <c r="AR654" s="59" t="s">
        <v>431</v>
      </c>
      <c r="AS654" s="39" t="s">
        <v>431</v>
      </c>
      <c r="AT654" s="59" t="s">
        <v>431</v>
      </c>
      <c r="AU654" s="57">
        <v>1</v>
      </c>
      <c r="AV654" s="18">
        <v>0</v>
      </c>
      <c r="AW654">
        <v>0.64219999999999999</v>
      </c>
      <c r="AX654" s="54">
        <f t="shared" si="436"/>
        <v>0.35780000000000001</v>
      </c>
      <c r="AY654">
        <v>0</v>
      </c>
      <c r="AZ654" s="54">
        <v>1</v>
      </c>
      <c r="BB654" s="18"/>
      <c r="BC654" t="s">
        <v>431</v>
      </c>
      <c r="BD654" s="18" t="s">
        <v>431</v>
      </c>
      <c r="BE654" s="18" t="s">
        <v>260</v>
      </c>
      <c r="BL654" s="18"/>
      <c r="BO654" s="18"/>
      <c r="BR654" s="113">
        <f t="shared" si="437"/>
        <v>24.799999999999997</v>
      </c>
      <c r="BS654">
        <v>1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 s="18">
        <v>0</v>
      </c>
      <c r="CA654">
        <v>0</v>
      </c>
      <c r="CB654">
        <v>0</v>
      </c>
      <c r="CC654">
        <v>0</v>
      </c>
      <c r="CD654" s="18">
        <v>1</v>
      </c>
      <c r="CE654">
        <v>0</v>
      </c>
      <c r="CF654">
        <v>0</v>
      </c>
      <c r="CG654">
        <v>0</v>
      </c>
      <c r="CH654">
        <v>0</v>
      </c>
      <c r="CI654" s="18">
        <v>1</v>
      </c>
      <c r="CJ654">
        <v>0</v>
      </c>
      <c r="CK654">
        <v>0</v>
      </c>
      <c r="CL654">
        <v>1</v>
      </c>
      <c r="CM654">
        <v>1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 s="18">
        <v>0</v>
      </c>
      <c r="CZ654" s="43" t="s">
        <v>397</v>
      </c>
    </row>
    <row r="655" spans="1:104" x14ac:dyDescent="0.25">
      <c r="A655">
        <v>654</v>
      </c>
      <c r="B655">
        <v>40</v>
      </c>
      <c r="C655" s="25" t="s">
        <v>672</v>
      </c>
      <c r="D655" s="12">
        <v>5.65</v>
      </c>
      <c r="E655" s="14">
        <v>1.1000000000000001</v>
      </c>
      <c r="F655" s="7">
        <f t="shared" si="419"/>
        <v>5.1363636363636367</v>
      </c>
      <c r="G655" s="7">
        <f t="shared" si="420"/>
        <v>4.5500000000000007</v>
      </c>
      <c r="H655" s="16">
        <f t="shared" si="421"/>
        <v>6.75</v>
      </c>
      <c r="I655" s="11">
        <f>IFERROR(F655/SQRT(F655^2+W655), "X")</f>
        <v>0.1445068320716868</v>
      </c>
      <c r="J655" s="39">
        <f>IFERROR(SQRT((1-I655^2)/W655), "X")</f>
        <v>2.8134073500682387E-2</v>
      </c>
      <c r="K655" s="39">
        <f t="shared" si="433"/>
        <v>35.544088557803235</v>
      </c>
      <c r="L655" s="39">
        <f t="shared" si="434"/>
        <v>0.1163727585710044</v>
      </c>
      <c r="M655" s="39">
        <f t="shared" si="435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38"/>
        <v>1237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1">
        <v>0</v>
      </c>
      <c r="AJ655" s="9">
        <v>0</v>
      </c>
      <c r="AK655" s="9">
        <v>0</v>
      </c>
      <c r="AL655" s="31">
        <v>1</v>
      </c>
      <c r="AM655" s="21">
        <v>2001</v>
      </c>
      <c r="AN655" s="23"/>
      <c r="AO655" s="39" t="s">
        <v>431</v>
      </c>
      <c r="AP655" s="39" t="s">
        <v>431</v>
      </c>
      <c r="AQ655" s="39" t="s">
        <v>431</v>
      </c>
      <c r="AR655" s="59" t="s">
        <v>431</v>
      </c>
      <c r="AS655" s="39" t="s">
        <v>431</v>
      </c>
      <c r="AT655" s="59" t="s">
        <v>431</v>
      </c>
      <c r="AU655" s="57">
        <v>1</v>
      </c>
      <c r="AV655" s="18">
        <v>0</v>
      </c>
      <c r="AW655">
        <v>0.64219999999999999</v>
      </c>
      <c r="AX655" s="54">
        <f t="shared" si="436"/>
        <v>0.35780000000000001</v>
      </c>
      <c r="AY655">
        <v>0</v>
      </c>
      <c r="AZ655" s="54">
        <v>1</v>
      </c>
      <c r="BB655" s="18"/>
      <c r="BC655" t="s">
        <v>431</v>
      </c>
      <c r="BD655" s="18" t="s">
        <v>431</v>
      </c>
      <c r="BE655" s="18" t="s">
        <v>260</v>
      </c>
      <c r="BL655" s="18"/>
      <c r="BO655" s="18"/>
      <c r="BR655" s="113">
        <f t="shared" si="437"/>
        <v>24.799999999999997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 s="18">
        <v>1</v>
      </c>
      <c r="CA655">
        <v>0</v>
      </c>
      <c r="CB655">
        <v>0</v>
      </c>
      <c r="CC655">
        <v>0</v>
      </c>
      <c r="CD655" s="18">
        <v>1</v>
      </c>
      <c r="CE655">
        <v>0</v>
      </c>
      <c r="CF655">
        <v>0</v>
      </c>
      <c r="CG655">
        <v>0</v>
      </c>
      <c r="CH655">
        <v>0</v>
      </c>
      <c r="CI655" s="18">
        <v>1</v>
      </c>
      <c r="CJ655">
        <v>0</v>
      </c>
      <c r="CK655">
        <v>0</v>
      </c>
      <c r="CL655">
        <v>1</v>
      </c>
      <c r="CM655">
        <v>1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 s="18">
        <v>0</v>
      </c>
      <c r="CZ655" s="43" t="s">
        <v>397</v>
      </c>
    </row>
    <row r="656" spans="1:104" x14ac:dyDescent="0.25">
      <c r="A656">
        <v>655</v>
      </c>
      <c r="B656">
        <v>40</v>
      </c>
      <c r="C656" s="25" t="s">
        <v>672</v>
      </c>
      <c r="D656" s="12">
        <v>4.4000000000000004</v>
      </c>
      <c r="E656" s="14">
        <v>0.37</v>
      </c>
      <c r="F656" s="7">
        <f t="shared" si="419"/>
        <v>11.891891891891893</v>
      </c>
      <c r="G656" s="7">
        <f t="shared" si="420"/>
        <v>4.03</v>
      </c>
      <c r="H656" s="16">
        <f t="shared" si="421"/>
        <v>4.7700000000000005</v>
      </c>
      <c r="I656" s="11">
        <f>IFERROR(F656/SQRT(F656^2+W656), "X")</f>
        <v>0.30417954748127174</v>
      </c>
      <c r="J656" s="39">
        <f>IFERROR(SQRT((1-I656^2)/W656), "X")</f>
        <v>2.5578734674561485E-2</v>
      </c>
      <c r="K656" s="39">
        <f t="shared" si="433"/>
        <v>39.09497528798866</v>
      </c>
      <c r="L656" s="39">
        <f t="shared" si="434"/>
        <v>0.27860081280671023</v>
      </c>
      <c r="M656" s="39">
        <f t="shared" si="435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39">U656-V656-1</f>
        <v>1387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1">
        <v>0</v>
      </c>
      <c r="AJ656" s="9">
        <v>0</v>
      </c>
      <c r="AK656" s="9">
        <v>0</v>
      </c>
      <c r="AL656" s="31">
        <v>1</v>
      </c>
      <c r="AM656" s="21">
        <v>2001</v>
      </c>
      <c r="AN656" s="23"/>
      <c r="AO656" s="39" t="s">
        <v>431</v>
      </c>
      <c r="AP656" s="39" t="s">
        <v>431</v>
      </c>
      <c r="AQ656" s="39" t="s">
        <v>431</v>
      </c>
      <c r="AR656" s="59" t="s">
        <v>431</v>
      </c>
      <c r="AS656" s="39" t="s">
        <v>431</v>
      </c>
      <c r="AT656" s="59" t="s">
        <v>431</v>
      </c>
      <c r="AU656" s="57">
        <v>1</v>
      </c>
      <c r="AV656" s="18">
        <v>0</v>
      </c>
      <c r="AW656">
        <v>1</v>
      </c>
      <c r="AX656" s="54">
        <v>0</v>
      </c>
      <c r="AY656">
        <v>0</v>
      </c>
      <c r="AZ656" s="54">
        <v>1</v>
      </c>
      <c r="BB656" s="18"/>
      <c r="BC656" t="s">
        <v>431</v>
      </c>
      <c r="BD656" s="18" t="s">
        <v>431</v>
      </c>
      <c r="BE656" s="18" t="s">
        <v>260</v>
      </c>
      <c r="BL656" s="18"/>
      <c r="BO656" s="18"/>
      <c r="BR656" s="113">
        <f t="shared" si="437"/>
        <v>34.86</v>
      </c>
      <c r="BS656">
        <v>1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 s="18">
        <v>0</v>
      </c>
      <c r="CA656">
        <v>0</v>
      </c>
      <c r="CB656">
        <v>0</v>
      </c>
      <c r="CC656">
        <v>0</v>
      </c>
      <c r="CD656" s="18">
        <v>1</v>
      </c>
      <c r="CE656">
        <v>0</v>
      </c>
      <c r="CF656">
        <v>0</v>
      </c>
      <c r="CG656">
        <v>0</v>
      </c>
      <c r="CH656">
        <v>0</v>
      </c>
      <c r="CI656" s="18">
        <v>1</v>
      </c>
      <c r="CJ656">
        <v>0</v>
      </c>
      <c r="CK656">
        <v>0</v>
      </c>
      <c r="CL656">
        <v>1</v>
      </c>
      <c r="CM656">
        <v>1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 s="18">
        <v>0</v>
      </c>
      <c r="CZ656" s="43" t="s">
        <v>397</v>
      </c>
    </row>
    <row r="657" spans="1:104" x14ac:dyDescent="0.25">
      <c r="A657">
        <v>656</v>
      </c>
      <c r="B657">
        <v>40</v>
      </c>
      <c r="C657" s="25" t="s">
        <v>672</v>
      </c>
      <c r="D657" s="12">
        <v>8.39</v>
      </c>
      <c r="E657" s="14">
        <v>1.0900000000000001</v>
      </c>
      <c r="F657" s="7">
        <f t="shared" si="419"/>
        <v>7.6972477064220186</v>
      </c>
      <c r="G657" s="7">
        <f t="shared" si="420"/>
        <v>7.3000000000000007</v>
      </c>
      <c r="H657" s="16">
        <f t="shared" si="421"/>
        <v>9.48</v>
      </c>
      <c r="I657" s="11">
        <f>IFERROR(F657/SQRT(F657^2+W657), "X")</f>
        <v>0.20547940779494051</v>
      </c>
      <c r="J657" s="39">
        <f>IFERROR(SQRT((1-I657^2)/W657), "X")</f>
        <v>2.6695179320200848E-2</v>
      </c>
      <c r="K657" s="39">
        <f t="shared" si="433"/>
        <v>37.459946906716496</v>
      </c>
      <c r="L657" s="39">
        <f t="shared" si="434"/>
        <v>0.17878422847473965</v>
      </c>
      <c r="M657" s="39">
        <f t="shared" si="435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39"/>
        <v>1344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1">
        <v>0</v>
      </c>
      <c r="AJ657" s="9">
        <v>0</v>
      </c>
      <c r="AK657" s="9">
        <v>0</v>
      </c>
      <c r="AL657" s="31">
        <v>1</v>
      </c>
      <c r="AM657" s="21">
        <v>2001</v>
      </c>
      <c r="AN657" s="23"/>
      <c r="AO657" s="39" t="s">
        <v>431</v>
      </c>
      <c r="AP657" s="39" t="s">
        <v>431</v>
      </c>
      <c r="AQ657" s="39" t="s">
        <v>431</v>
      </c>
      <c r="AR657" s="59" t="s">
        <v>431</v>
      </c>
      <c r="AS657" s="39" t="s">
        <v>431</v>
      </c>
      <c r="AT657" s="59" t="s">
        <v>431</v>
      </c>
      <c r="AU657" s="57">
        <v>1</v>
      </c>
      <c r="AV657" s="18">
        <v>0</v>
      </c>
      <c r="AW657">
        <v>1</v>
      </c>
      <c r="AX657" s="54">
        <v>0</v>
      </c>
      <c r="AY657">
        <v>0</v>
      </c>
      <c r="AZ657" s="54">
        <v>1</v>
      </c>
      <c r="BB657" s="18"/>
      <c r="BC657" t="s">
        <v>431</v>
      </c>
      <c r="BD657" s="18" t="s">
        <v>431</v>
      </c>
      <c r="BE657" s="18" t="s">
        <v>260</v>
      </c>
      <c r="BL657" s="18"/>
      <c r="BO657" s="18"/>
      <c r="BR657" s="113">
        <f t="shared" si="437"/>
        <v>34.86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 s="18">
        <v>1</v>
      </c>
      <c r="CA657">
        <v>0</v>
      </c>
      <c r="CB657">
        <v>0</v>
      </c>
      <c r="CC657">
        <v>0</v>
      </c>
      <c r="CD657" s="18">
        <v>1</v>
      </c>
      <c r="CE657">
        <v>0</v>
      </c>
      <c r="CF657">
        <v>0</v>
      </c>
      <c r="CG657">
        <v>0</v>
      </c>
      <c r="CH657">
        <v>0</v>
      </c>
      <c r="CI657" s="18">
        <v>1</v>
      </c>
      <c r="CJ657">
        <v>0</v>
      </c>
      <c r="CK657">
        <v>0</v>
      </c>
      <c r="CL657">
        <v>1</v>
      </c>
      <c r="CM657">
        <v>1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 s="18">
        <v>0</v>
      </c>
      <c r="CZ657" s="43" t="s">
        <v>397</v>
      </c>
    </row>
    <row r="658" spans="1:104" x14ac:dyDescent="0.25">
      <c r="A658">
        <v>657</v>
      </c>
      <c r="B658">
        <v>40</v>
      </c>
      <c r="C658" s="25" t="s">
        <v>672</v>
      </c>
      <c r="D658" s="12">
        <v>2.58</v>
      </c>
      <c r="E658" s="14">
        <v>0.39</v>
      </c>
      <c r="F658" s="7">
        <f t="shared" si="419"/>
        <v>6.615384615384615</v>
      </c>
      <c r="G658" s="7">
        <f t="shared" si="420"/>
        <v>2.19</v>
      </c>
      <c r="H658" s="16">
        <f t="shared" si="421"/>
        <v>2.97</v>
      </c>
      <c r="I658" s="11">
        <f>IFERROR(F658/SQRT(F658^2+W658), "X")</f>
        <v>0.21637359917513771</v>
      </c>
      <c r="J658" s="39">
        <f>IFERROR(SQRT((1-I658^2)/W658), "X")</f>
        <v>3.2707637084613848E-2</v>
      </c>
      <c r="K658" s="39">
        <f t="shared" si="433"/>
        <v>30.573899221549535</v>
      </c>
      <c r="L658" s="39">
        <f t="shared" si="434"/>
        <v>0.18366596209052385</v>
      </c>
      <c r="M658" s="39">
        <f t="shared" si="435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39"/>
        <v>891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1">
        <v>0</v>
      </c>
      <c r="AJ658" s="9">
        <v>0</v>
      </c>
      <c r="AK658" s="9">
        <v>0</v>
      </c>
      <c r="AL658" s="31">
        <v>1</v>
      </c>
      <c r="AM658" s="21">
        <v>2001</v>
      </c>
      <c r="AN658" s="23"/>
      <c r="AO658" s="39" t="s">
        <v>431</v>
      </c>
      <c r="AP658" s="39" t="s">
        <v>431</v>
      </c>
      <c r="AQ658" s="39" t="s">
        <v>431</v>
      </c>
      <c r="AR658" s="59" t="s">
        <v>431</v>
      </c>
      <c r="AS658" s="39" t="s">
        <v>431</v>
      </c>
      <c r="AT658" s="59" t="s">
        <v>431</v>
      </c>
      <c r="AU658" s="57">
        <v>1</v>
      </c>
      <c r="AV658" s="18">
        <v>0</v>
      </c>
      <c r="AW658">
        <v>0</v>
      </c>
      <c r="AX658" s="54">
        <v>1</v>
      </c>
      <c r="AY658">
        <v>0</v>
      </c>
      <c r="AZ658" s="54">
        <v>1</v>
      </c>
      <c r="BB658" s="18"/>
      <c r="BC658" t="s">
        <v>431</v>
      </c>
      <c r="BD658" s="18" t="s">
        <v>431</v>
      </c>
      <c r="BE658" s="18" t="s">
        <v>260</v>
      </c>
      <c r="BL658" s="18"/>
      <c r="BO658" s="18"/>
      <c r="BR658" s="113">
        <f t="shared" si="437"/>
        <v>30.17</v>
      </c>
      <c r="BS658">
        <v>1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 s="18">
        <v>0</v>
      </c>
      <c r="CA658">
        <v>0</v>
      </c>
      <c r="CB658">
        <v>0</v>
      </c>
      <c r="CC658">
        <v>0</v>
      </c>
      <c r="CD658" s="18">
        <v>1</v>
      </c>
      <c r="CE658">
        <v>0</v>
      </c>
      <c r="CF658">
        <v>0</v>
      </c>
      <c r="CG658">
        <v>0</v>
      </c>
      <c r="CH658">
        <v>0</v>
      </c>
      <c r="CI658" s="18">
        <v>1</v>
      </c>
      <c r="CJ658">
        <v>0</v>
      </c>
      <c r="CK658">
        <v>0</v>
      </c>
      <c r="CL658">
        <v>1</v>
      </c>
      <c r="CM658">
        <v>1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 s="18">
        <v>0</v>
      </c>
      <c r="CZ658" s="43" t="s">
        <v>397</v>
      </c>
    </row>
    <row r="659" spans="1:104" s="170" customFormat="1" x14ac:dyDescent="0.25">
      <c r="A659" s="170">
        <v>658</v>
      </c>
      <c r="B659" s="170">
        <v>40</v>
      </c>
      <c r="C659" s="171" t="s">
        <v>672</v>
      </c>
      <c r="D659" s="172">
        <v>3.13</v>
      </c>
      <c r="E659" s="173">
        <v>1.03</v>
      </c>
      <c r="F659" s="174">
        <f t="shared" si="419"/>
        <v>3.0388349514563107</v>
      </c>
      <c r="G659" s="174">
        <f t="shared" si="420"/>
        <v>2.0999999999999996</v>
      </c>
      <c r="H659" s="175">
        <f t="shared" si="421"/>
        <v>4.16</v>
      </c>
      <c r="I659" s="176">
        <f>IFERROR(F659/SQRT(F659^2+W659), "X")</f>
        <v>0.10366955995013886</v>
      </c>
      <c r="J659" s="177">
        <f>IFERROR(SQRT((1-I659^2)/W659), "X")</f>
        <v>3.4114903114582436E-2</v>
      </c>
      <c r="K659" s="177">
        <f t="shared" si="433"/>
        <v>29.312702329573654</v>
      </c>
      <c r="L659" s="177">
        <f t="shared" si="434"/>
        <v>6.9554656835556422E-2</v>
      </c>
      <c r="M659" s="177">
        <f t="shared" si="435"/>
        <v>0.13778446306472131</v>
      </c>
      <c r="N659" s="178">
        <v>0</v>
      </c>
      <c r="O659" s="179">
        <v>1</v>
      </c>
      <c r="P659" s="178">
        <v>0</v>
      </c>
      <c r="Q659" s="179">
        <v>0</v>
      </c>
      <c r="R659" s="179">
        <v>1</v>
      </c>
      <c r="S659" s="179">
        <v>0</v>
      </c>
      <c r="T659" s="179">
        <v>0</v>
      </c>
      <c r="U659" s="178">
        <v>859</v>
      </c>
      <c r="V659" s="179">
        <v>8</v>
      </c>
      <c r="W659" s="179">
        <f t="shared" si="439"/>
        <v>850</v>
      </c>
      <c r="X659" s="179"/>
      <c r="Y659" s="174">
        <v>9.9600000000000009</v>
      </c>
      <c r="Z659" s="174">
        <v>14.21</v>
      </c>
      <c r="AA659" s="179">
        <v>1</v>
      </c>
      <c r="AB659" s="179">
        <v>0</v>
      </c>
      <c r="AC659" s="179">
        <v>0</v>
      </c>
      <c r="AD659" s="179">
        <v>0</v>
      </c>
      <c r="AE659" s="179">
        <v>0</v>
      </c>
      <c r="AF659" s="179">
        <v>1</v>
      </c>
      <c r="AG659" s="178">
        <v>0</v>
      </c>
      <c r="AH659" s="179">
        <v>1</v>
      </c>
      <c r="AI659" s="180">
        <v>0</v>
      </c>
      <c r="AJ659" s="179">
        <v>0</v>
      </c>
      <c r="AK659" s="179">
        <v>0</v>
      </c>
      <c r="AL659" s="180">
        <v>1</v>
      </c>
      <c r="AM659" s="181">
        <v>2001</v>
      </c>
      <c r="AN659" s="182"/>
      <c r="AO659" s="177" t="s">
        <v>431</v>
      </c>
      <c r="AP659" s="177" t="s">
        <v>431</v>
      </c>
      <c r="AQ659" s="177" t="s">
        <v>431</v>
      </c>
      <c r="AR659" s="183" t="s">
        <v>431</v>
      </c>
      <c r="AS659" s="177" t="s">
        <v>431</v>
      </c>
      <c r="AT659" s="183" t="s">
        <v>431</v>
      </c>
      <c r="AU659" s="184">
        <v>1</v>
      </c>
      <c r="AV659" s="185">
        <v>0</v>
      </c>
      <c r="AW659" s="170">
        <v>0</v>
      </c>
      <c r="AX659" s="186">
        <v>1</v>
      </c>
      <c r="AY659" s="170">
        <v>0</v>
      </c>
      <c r="AZ659" s="186">
        <v>1</v>
      </c>
      <c r="BB659" s="185"/>
      <c r="BC659" s="170" t="s">
        <v>431</v>
      </c>
      <c r="BD659" s="185" t="s">
        <v>431</v>
      </c>
      <c r="BE659" s="185" t="s">
        <v>260</v>
      </c>
      <c r="BL659" s="185"/>
      <c r="BO659" s="185"/>
      <c r="BR659" s="187">
        <f t="shared" si="437"/>
        <v>30.17</v>
      </c>
      <c r="BS659" s="170">
        <v>0</v>
      </c>
      <c r="BT659" s="170">
        <v>0</v>
      </c>
      <c r="BU659" s="170">
        <v>0</v>
      </c>
      <c r="BV659" s="170">
        <v>0</v>
      </c>
      <c r="BW659" s="170">
        <v>0</v>
      </c>
      <c r="BX659" s="170">
        <v>0</v>
      </c>
      <c r="BY659" s="170">
        <v>0</v>
      </c>
      <c r="BZ659" s="185">
        <v>1</v>
      </c>
      <c r="CA659" s="170">
        <v>0</v>
      </c>
      <c r="CB659" s="170">
        <v>0</v>
      </c>
      <c r="CC659" s="170">
        <v>0</v>
      </c>
      <c r="CD659" s="185">
        <v>1</v>
      </c>
      <c r="CE659" s="170">
        <v>0</v>
      </c>
      <c r="CF659" s="170">
        <v>0</v>
      </c>
      <c r="CG659" s="170">
        <v>0</v>
      </c>
      <c r="CH659" s="170">
        <v>0</v>
      </c>
      <c r="CI659" s="185">
        <v>1</v>
      </c>
      <c r="CJ659" s="170">
        <v>0</v>
      </c>
      <c r="CK659" s="170">
        <v>0</v>
      </c>
      <c r="CL659" s="170">
        <v>1</v>
      </c>
      <c r="CM659" s="170">
        <v>1</v>
      </c>
      <c r="CN659" s="170">
        <v>0</v>
      </c>
      <c r="CO659" s="170">
        <v>0</v>
      </c>
      <c r="CP659" s="170">
        <v>0</v>
      </c>
      <c r="CQ659" s="170">
        <v>0</v>
      </c>
      <c r="CR659" s="170">
        <v>0</v>
      </c>
      <c r="CS659" s="170">
        <v>0</v>
      </c>
      <c r="CT659" s="185">
        <v>0</v>
      </c>
      <c r="CY659" s="171"/>
      <c r="CZ659" s="188" t="s">
        <v>397</v>
      </c>
    </row>
    <row r="660" spans="1:104" x14ac:dyDescent="0.25">
      <c r="A660">
        <v>659</v>
      </c>
      <c r="B660">
        <v>41</v>
      </c>
      <c r="C660" s="25" t="s">
        <v>675</v>
      </c>
      <c r="D660" s="12">
        <v>8.6</v>
      </c>
      <c r="E660" s="14">
        <v>0.3</v>
      </c>
      <c r="F660" s="7">
        <f t="shared" si="419"/>
        <v>28.666666666666668</v>
      </c>
      <c r="G660" s="7">
        <f t="shared" si="420"/>
        <v>8.2999999999999989</v>
      </c>
      <c r="H660" s="16">
        <f t="shared" si="421"/>
        <v>8.9</v>
      </c>
      <c r="I660" s="11">
        <f>IFERROR(F660/SQRT(F660^2+W660), "X")</f>
        <v>0.30072687606952542</v>
      </c>
      <c r="J660" s="39">
        <f>IFERROR(SQRT((1-I660^2)/W660), "X")</f>
        <v>1.0490472421029956E-2</v>
      </c>
      <c r="K660" s="39">
        <f t="shared" si="433"/>
        <v>95.324591673805656</v>
      </c>
      <c r="L660" s="39">
        <f t="shared" si="434"/>
        <v>0.29023640364849546</v>
      </c>
      <c r="M660" s="39">
        <f t="shared" si="435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39"/>
        <v>8265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1">
        <v>0</v>
      </c>
      <c r="AJ660" s="9">
        <v>1</v>
      </c>
      <c r="AK660" s="9">
        <v>0</v>
      </c>
      <c r="AL660" s="31">
        <v>0</v>
      </c>
      <c r="AM660" s="21">
        <v>2002</v>
      </c>
      <c r="AN660" s="23"/>
      <c r="AO660" s="39">
        <f>1-SUM(AP660:AR660)</f>
        <v>3.0000000000000027E-2</v>
      </c>
      <c r="AP660" s="39">
        <v>0.26100000000000001</v>
      </c>
      <c r="AQ660" s="39">
        <v>0.45100000000000001</v>
      </c>
      <c r="AR660" s="59">
        <v>0.25800000000000001</v>
      </c>
      <c r="AS660" s="39">
        <v>1</v>
      </c>
      <c r="AT660" s="59">
        <v>0</v>
      </c>
      <c r="AU660" s="57">
        <v>1</v>
      </c>
      <c r="AV660" s="18">
        <v>0</v>
      </c>
      <c r="AW660">
        <v>0.55100000000000005</v>
      </c>
      <c r="AX660" s="54">
        <v>0.44900000000000001</v>
      </c>
      <c r="AY660" t="s">
        <v>431</v>
      </c>
      <c r="AZ660" s="54" t="s">
        <v>431</v>
      </c>
      <c r="BB660" s="18"/>
      <c r="BC660">
        <v>0</v>
      </c>
      <c r="BD660" s="18">
        <v>1</v>
      </c>
      <c r="BE660" s="18" t="s">
        <v>62</v>
      </c>
      <c r="BL660" s="18"/>
      <c r="BO660" s="18"/>
      <c r="BR660" s="25">
        <f t="shared" si="437"/>
        <v>37.39</v>
      </c>
      <c r="BS660">
        <v>1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 s="18">
        <v>0</v>
      </c>
      <c r="CA660">
        <v>0</v>
      </c>
      <c r="CB660">
        <v>0</v>
      </c>
      <c r="CC660">
        <v>1</v>
      </c>
      <c r="CD660" s="18">
        <v>0</v>
      </c>
      <c r="CE660">
        <v>0</v>
      </c>
      <c r="CF660">
        <v>0</v>
      </c>
      <c r="CG660">
        <v>0</v>
      </c>
      <c r="CH660">
        <v>0</v>
      </c>
      <c r="CI660" s="18">
        <v>0</v>
      </c>
      <c r="CJ660">
        <v>0</v>
      </c>
      <c r="CK660">
        <v>0</v>
      </c>
      <c r="CL660">
        <v>1</v>
      </c>
      <c r="CM660">
        <v>1</v>
      </c>
      <c r="CN660">
        <v>0</v>
      </c>
      <c r="CO660">
        <v>0</v>
      </c>
      <c r="CP660">
        <v>1</v>
      </c>
      <c r="CQ660">
        <v>0</v>
      </c>
      <c r="CR660">
        <v>0</v>
      </c>
      <c r="CS660">
        <v>0</v>
      </c>
      <c r="CT660" s="18">
        <v>0</v>
      </c>
      <c r="CZ660" s="43" t="s">
        <v>397</v>
      </c>
    </row>
    <row r="661" spans="1:104" x14ac:dyDescent="0.25">
      <c r="A661">
        <v>660</v>
      </c>
      <c r="B661">
        <v>41</v>
      </c>
      <c r="C661" s="25" t="s">
        <v>675</v>
      </c>
      <c r="D661" s="12">
        <v>8.3000000000000007</v>
      </c>
      <c r="E661" s="14">
        <v>0.2</v>
      </c>
      <c r="F661" s="7">
        <f t="shared" si="419"/>
        <v>41.5</v>
      </c>
      <c r="G661" s="7">
        <f t="shared" si="420"/>
        <v>8.1000000000000014</v>
      </c>
      <c r="H661" s="16">
        <f t="shared" si="421"/>
        <v>8.5</v>
      </c>
      <c r="I661" s="11">
        <f>IFERROR(F661/SQRT(F661^2+W661), "X")</f>
        <v>0.41530640149835174</v>
      </c>
      <c r="J661" s="39">
        <f>IFERROR(SQRT((1-I661^2)/W661), "X")</f>
        <v>1.0007383168634981E-2</v>
      </c>
      <c r="K661" s="39">
        <f t="shared" si="433"/>
        <v>99.926222784612449</v>
      </c>
      <c r="L661" s="39">
        <f t="shared" si="434"/>
        <v>0.40529901832971676</v>
      </c>
      <c r="M661" s="39">
        <f t="shared" si="435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39"/>
        <v>8263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1">
        <v>0</v>
      </c>
      <c r="AJ661" s="9">
        <v>1</v>
      </c>
      <c r="AK661" s="9">
        <v>0</v>
      </c>
      <c r="AL661" s="31">
        <v>0</v>
      </c>
      <c r="AM661" s="21">
        <v>2002</v>
      </c>
      <c r="AN661" s="23"/>
      <c r="AO661" s="39">
        <f t="shared" ref="AO661:AO676" si="440">1-SUM(AP661:AR661)</f>
        <v>3.0000000000000027E-2</v>
      </c>
      <c r="AP661" s="39">
        <v>0.26100000000000001</v>
      </c>
      <c r="AQ661" s="39">
        <v>0.45100000000000001</v>
      </c>
      <c r="AR661" s="59">
        <v>0.25800000000000001</v>
      </c>
      <c r="AS661" s="39">
        <v>1</v>
      </c>
      <c r="AT661" s="59">
        <v>0</v>
      </c>
      <c r="AU661" s="57">
        <v>1</v>
      </c>
      <c r="AV661" s="18">
        <v>0</v>
      </c>
      <c r="AW661">
        <v>0.55100000000000005</v>
      </c>
      <c r="AX661" s="54">
        <v>0.44900000000000001</v>
      </c>
      <c r="AY661" t="s">
        <v>431</v>
      </c>
      <c r="AZ661" s="54" t="s">
        <v>431</v>
      </c>
      <c r="BB661" s="18"/>
      <c r="BC661">
        <v>0</v>
      </c>
      <c r="BD661" s="18">
        <v>1</v>
      </c>
      <c r="BE661" s="18" t="s">
        <v>62</v>
      </c>
      <c r="BL661" s="18"/>
      <c r="BO661" s="18"/>
      <c r="BR661" s="25">
        <f t="shared" ref="BR661:BR676" si="441">6+Y661+Z661</f>
        <v>37.39</v>
      </c>
      <c r="BS661">
        <v>1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 s="18">
        <v>0</v>
      </c>
      <c r="CA661">
        <v>0</v>
      </c>
      <c r="CB661">
        <v>0</v>
      </c>
      <c r="CC661">
        <v>1</v>
      </c>
      <c r="CD661" s="18">
        <v>0</v>
      </c>
      <c r="CE661">
        <v>0</v>
      </c>
      <c r="CF661">
        <v>0</v>
      </c>
      <c r="CG661">
        <v>0</v>
      </c>
      <c r="CH661">
        <v>0</v>
      </c>
      <c r="CI661" s="18">
        <v>0</v>
      </c>
      <c r="CJ661">
        <v>0</v>
      </c>
      <c r="CK661">
        <v>0</v>
      </c>
      <c r="CL661">
        <v>1</v>
      </c>
      <c r="CM661">
        <v>1</v>
      </c>
      <c r="CN661">
        <v>1</v>
      </c>
      <c r="CO661">
        <v>0</v>
      </c>
      <c r="CP661">
        <v>1</v>
      </c>
      <c r="CQ661">
        <v>0</v>
      </c>
      <c r="CR661">
        <v>0</v>
      </c>
      <c r="CS661">
        <v>0</v>
      </c>
      <c r="CT661" s="18">
        <v>1</v>
      </c>
      <c r="CZ661" s="43" t="s">
        <v>397</v>
      </c>
    </row>
    <row r="662" spans="1:104" x14ac:dyDescent="0.25">
      <c r="A662">
        <v>661</v>
      </c>
      <c r="B662">
        <v>41</v>
      </c>
      <c r="C662" s="25" t="s">
        <v>675</v>
      </c>
      <c r="D662" s="12">
        <v>6.6</v>
      </c>
      <c r="E662" s="14">
        <v>0.2</v>
      </c>
      <c r="F662" s="7">
        <f t="shared" si="419"/>
        <v>32.999999999999993</v>
      </c>
      <c r="G662" s="7">
        <f t="shared" si="420"/>
        <v>6.3999999999999995</v>
      </c>
      <c r="H662" s="16">
        <f t="shared" si="421"/>
        <v>6.8</v>
      </c>
      <c r="I662" s="11">
        <f>IFERROR(F662/SQRT(F662^2+W662), "X")</f>
        <v>0.34124138094380424</v>
      </c>
      <c r="J662" s="39">
        <f>IFERROR(SQRT((1-I662^2)/W662), "X")</f>
        <v>1.034064790738801E-2</v>
      </c>
      <c r="K662" s="39">
        <f t="shared" si="433"/>
        <v>96.705739229892643</v>
      </c>
      <c r="L662" s="39">
        <f t="shared" si="434"/>
        <v>0.33090073303641621</v>
      </c>
      <c r="M662" s="39">
        <f t="shared" si="435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39"/>
        <v>8263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1">
        <v>0</v>
      </c>
      <c r="AJ662" s="9">
        <v>1</v>
      </c>
      <c r="AK662" s="9">
        <v>0</v>
      </c>
      <c r="AL662" s="31">
        <v>0</v>
      </c>
      <c r="AM662" s="21">
        <v>2002</v>
      </c>
      <c r="AN662" s="23"/>
      <c r="AO662" s="39">
        <f t="shared" si="440"/>
        <v>3.0000000000000027E-2</v>
      </c>
      <c r="AP662" s="39">
        <v>0.26100000000000001</v>
      </c>
      <c r="AQ662" s="39">
        <v>0.45100000000000001</v>
      </c>
      <c r="AR662" s="59">
        <v>0.25800000000000001</v>
      </c>
      <c r="AS662" s="39">
        <v>1</v>
      </c>
      <c r="AT662" s="59">
        <v>0</v>
      </c>
      <c r="AU662" s="57">
        <v>1</v>
      </c>
      <c r="AV662" s="18">
        <v>0</v>
      </c>
      <c r="AW662">
        <v>0.55100000000000005</v>
      </c>
      <c r="AX662" s="54">
        <v>0.44900000000000001</v>
      </c>
      <c r="AY662" t="s">
        <v>431</v>
      </c>
      <c r="AZ662" s="54" t="s">
        <v>431</v>
      </c>
      <c r="BB662" s="18"/>
      <c r="BC662">
        <v>0</v>
      </c>
      <c r="BD662" s="18">
        <v>1</v>
      </c>
      <c r="BE662" s="18" t="s">
        <v>62</v>
      </c>
      <c r="BL662" s="18"/>
      <c r="BO662" s="18"/>
      <c r="BR662" s="25">
        <f t="shared" si="441"/>
        <v>37.39</v>
      </c>
      <c r="BS662">
        <v>1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 s="18">
        <v>0</v>
      </c>
      <c r="CA662">
        <v>0</v>
      </c>
      <c r="CB662">
        <v>0</v>
      </c>
      <c r="CC662">
        <v>1</v>
      </c>
      <c r="CD662" s="18">
        <v>0</v>
      </c>
      <c r="CE662">
        <v>0</v>
      </c>
      <c r="CF662">
        <v>0</v>
      </c>
      <c r="CG662">
        <v>0</v>
      </c>
      <c r="CH662">
        <v>0</v>
      </c>
      <c r="CI662" s="18">
        <v>0</v>
      </c>
      <c r="CJ662">
        <v>0</v>
      </c>
      <c r="CK662">
        <v>0</v>
      </c>
      <c r="CL662">
        <v>1</v>
      </c>
      <c r="CM662">
        <v>1</v>
      </c>
      <c r="CN662">
        <v>0</v>
      </c>
      <c r="CO662">
        <v>0</v>
      </c>
      <c r="CP662">
        <v>1</v>
      </c>
      <c r="CQ662">
        <v>0</v>
      </c>
      <c r="CR662">
        <v>1</v>
      </c>
      <c r="CS662">
        <v>0</v>
      </c>
      <c r="CT662" s="18">
        <v>0</v>
      </c>
      <c r="CZ662" s="43" t="s">
        <v>397</v>
      </c>
    </row>
    <row r="663" spans="1:104" x14ac:dyDescent="0.25">
      <c r="A663">
        <v>662</v>
      </c>
      <c r="B663">
        <v>41</v>
      </c>
      <c r="C663" s="25" t="s">
        <v>675</v>
      </c>
      <c r="D663" s="12">
        <v>6.8</v>
      </c>
      <c r="E663" s="14">
        <v>0.3</v>
      </c>
      <c r="F663" s="7">
        <f t="shared" si="419"/>
        <v>22.666666666666668</v>
      </c>
      <c r="G663" s="7">
        <f t="shared" si="420"/>
        <v>6.5</v>
      </c>
      <c r="H663" s="16">
        <f t="shared" si="421"/>
        <v>7.1</v>
      </c>
      <c r="I663" s="11">
        <f>IFERROR(F663/SQRT(F663^2+W663), "X")</f>
        <v>0.24202966751607363</v>
      </c>
      <c r="J663" s="39">
        <f>IFERROR(SQRT((1-I663^2)/W663), "X")</f>
        <v>1.0677779449238542E-2</v>
      </c>
      <c r="K663" s="39">
        <f t="shared" si="433"/>
        <v>93.652430709393641</v>
      </c>
      <c r="L663" s="39">
        <f t="shared" si="434"/>
        <v>0.2313518880668351</v>
      </c>
      <c r="M663" s="39">
        <f t="shared" si="435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39"/>
        <v>8257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1">
        <v>0</v>
      </c>
      <c r="AJ663" s="9">
        <v>1</v>
      </c>
      <c r="AK663" s="9">
        <v>0</v>
      </c>
      <c r="AL663" s="31">
        <v>0</v>
      </c>
      <c r="AM663" s="21">
        <v>2002</v>
      </c>
      <c r="AN663" s="23"/>
      <c r="AO663" s="39">
        <f t="shared" si="440"/>
        <v>3.0000000000000027E-2</v>
      </c>
      <c r="AP663" s="39">
        <v>0.26100000000000001</v>
      </c>
      <c r="AQ663" s="39">
        <v>0.45100000000000001</v>
      </c>
      <c r="AR663" s="59">
        <v>0.25800000000000001</v>
      </c>
      <c r="AS663" s="39">
        <v>1</v>
      </c>
      <c r="AT663" s="59">
        <v>0</v>
      </c>
      <c r="AU663" s="57">
        <v>1</v>
      </c>
      <c r="AV663" s="18">
        <v>0</v>
      </c>
      <c r="AW663">
        <v>0.55100000000000005</v>
      </c>
      <c r="AX663" s="54">
        <v>0.44900000000000001</v>
      </c>
      <c r="AY663" t="s">
        <v>431</v>
      </c>
      <c r="AZ663" s="54" t="s">
        <v>431</v>
      </c>
      <c r="BB663" s="18"/>
      <c r="BC663">
        <v>0</v>
      </c>
      <c r="BD663" s="18">
        <v>1</v>
      </c>
      <c r="BE663" s="18" t="s">
        <v>62</v>
      </c>
      <c r="BL663" s="18"/>
      <c r="BO663" s="18"/>
      <c r="BR663" s="25">
        <f t="shared" si="441"/>
        <v>37.39</v>
      </c>
      <c r="BS663">
        <v>1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 s="18">
        <v>0</v>
      </c>
      <c r="CA663">
        <v>0</v>
      </c>
      <c r="CB663">
        <v>0</v>
      </c>
      <c r="CC663">
        <v>1</v>
      </c>
      <c r="CD663" s="18">
        <v>0</v>
      </c>
      <c r="CE663">
        <v>0</v>
      </c>
      <c r="CF663">
        <v>0</v>
      </c>
      <c r="CG663">
        <v>0</v>
      </c>
      <c r="CH663">
        <v>0</v>
      </c>
      <c r="CI663" s="18">
        <v>0</v>
      </c>
      <c r="CJ663">
        <v>0</v>
      </c>
      <c r="CK663">
        <v>0</v>
      </c>
      <c r="CL663">
        <v>1</v>
      </c>
      <c r="CM663">
        <v>1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 s="18">
        <v>0</v>
      </c>
      <c r="CZ663" s="43" t="s">
        <v>397</v>
      </c>
    </row>
    <row r="664" spans="1:104" x14ac:dyDescent="0.25">
      <c r="A664">
        <v>663</v>
      </c>
      <c r="B664">
        <v>41</v>
      </c>
      <c r="C664" s="25" t="s">
        <v>675</v>
      </c>
      <c r="D664" s="12">
        <v>6.8</v>
      </c>
      <c r="E664" s="14">
        <v>0.3</v>
      </c>
      <c r="F664" s="7">
        <f t="shared" si="419"/>
        <v>22.666666666666668</v>
      </c>
      <c r="G664" s="7">
        <f t="shared" si="420"/>
        <v>6.5</v>
      </c>
      <c r="H664" s="16">
        <f t="shared" si="421"/>
        <v>7.1</v>
      </c>
      <c r="I664" s="11">
        <f>IFERROR(F664/SQRT(F664^2+W664), "X")</f>
        <v>0.24202966751607363</v>
      </c>
      <c r="J664" s="39">
        <f>IFERROR(SQRT((1-I664^2)/W664), "X")</f>
        <v>1.0677779449238542E-2</v>
      </c>
      <c r="K664" s="39">
        <f t="shared" si="433"/>
        <v>93.652430709393641</v>
      </c>
      <c r="L664" s="39">
        <f t="shared" si="434"/>
        <v>0.2313518880668351</v>
      </c>
      <c r="M664" s="39">
        <f t="shared" si="435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39"/>
        <v>8257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1">
        <v>0</v>
      </c>
      <c r="AJ664" s="9">
        <v>1</v>
      </c>
      <c r="AK664" s="9">
        <v>0</v>
      </c>
      <c r="AL664" s="31">
        <v>0</v>
      </c>
      <c r="AM664" s="21">
        <v>2002</v>
      </c>
      <c r="AN664" s="23"/>
      <c r="AO664" s="39">
        <f t="shared" si="440"/>
        <v>3.0000000000000027E-2</v>
      </c>
      <c r="AP664" s="39">
        <v>0.26100000000000001</v>
      </c>
      <c r="AQ664" s="39">
        <v>0.45100000000000001</v>
      </c>
      <c r="AR664" s="59">
        <v>0.25800000000000001</v>
      </c>
      <c r="AS664" s="39">
        <v>1</v>
      </c>
      <c r="AT664" s="59">
        <v>0</v>
      </c>
      <c r="AU664" s="57">
        <v>1</v>
      </c>
      <c r="AV664" s="18">
        <v>0</v>
      </c>
      <c r="AW664">
        <v>0.55100000000000005</v>
      </c>
      <c r="AX664" s="54">
        <v>0.44900000000000001</v>
      </c>
      <c r="AY664" t="s">
        <v>431</v>
      </c>
      <c r="AZ664" s="54" t="s">
        <v>431</v>
      </c>
      <c r="BB664" s="18"/>
      <c r="BC664">
        <v>0</v>
      </c>
      <c r="BD664" s="18">
        <v>1</v>
      </c>
      <c r="BE664" s="18" t="s">
        <v>62</v>
      </c>
      <c r="BL664" s="18"/>
      <c r="BO664" s="18"/>
      <c r="BR664" s="25">
        <f t="shared" si="441"/>
        <v>37.39</v>
      </c>
      <c r="BS664">
        <v>1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 s="18">
        <v>0</v>
      </c>
      <c r="CA664">
        <v>0</v>
      </c>
      <c r="CB664">
        <v>0</v>
      </c>
      <c r="CC664">
        <v>1</v>
      </c>
      <c r="CD664" s="18">
        <v>0</v>
      </c>
      <c r="CE664">
        <v>0</v>
      </c>
      <c r="CF664">
        <v>0</v>
      </c>
      <c r="CG664">
        <v>0</v>
      </c>
      <c r="CH664">
        <v>0</v>
      </c>
      <c r="CI664" s="18">
        <v>0</v>
      </c>
      <c r="CJ664">
        <v>0</v>
      </c>
      <c r="CK664">
        <v>0</v>
      </c>
      <c r="CL664">
        <v>1</v>
      </c>
      <c r="CM664">
        <v>1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 s="18">
        <v>0</v>
      </c>
      <c r="CZ664" s="43" t="s">
        <v>397</v>
      </c>
    </row>
    <row r="665" spans="1:104" x14ac:dyDescent="0.25">
      <c r="A665">
        <v>664</v>
      </c>
      <c r="B665">
        <v>41</v>
      </c>
      <c r="C665" s="25" t="s">
        <v>675</v>
      </c>
      <c r="D665" s="12">
        <v>6</v>
      </c>
      <c r="E665" s="14">
        <v>0.4</v>
      </c>
      <c r="F665" s="7">
        <f t="shared" ref="F665:F681" si="442">D665/E665</f>
        <v>15</v>
      </c>
      <c r="G665" s="7">
        <f t="shared" ref="G665:G681" si="443">D665-E665</f>
        <v>5.6</v>
      </c>
      <c r="H665" s="16">
        <f t="shared" ref="H665:H681" si="444">D665+E665</f>
        <v>6.4</v>
      </c>
      <c r="I665" s="11">
        <f>IFERROR(F665/SQRT(F665^2+W665), "X")</f>
        <v>0.16287038575505658</v>
      </c>
      <c r="J665" s="39">
        <f>IFERROR(SQRT((1-I665^2)/W665), "X")</f>
        <v>1.0858025717003773E-2</v>
      </c>
      <c r="K665" s="39">
        <f t="shared" ref="K665:K666" si="445">IFERROR(1/J665, "X")</f>
        <v>92.097774131626011</v>
      </c>
      <c r="L665" s="39">
        <f t="shared" ref="L665:L666" si="446">IFERROR(I665-J665, "X")</f>
        <v>0.1520123600380528</v>
      </c>
      <c r="M665" s="39">
        <f t="shared" ref="M665:M666" si="447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39"/>
        <v>8257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1">
        <v>0</v>
      </c>
      <c r="AJ665" s="9">
        <v>1</v>
      </c>
      <c r="AK665" s="9">
        <v>0</v>
      </c>
      <c r="AL665" s="31">
        <v>0</v>
      </c>
      <c r="AM665" s="21">
        <v>2002</v>
      </c>
      <c r="AN665" s="23"/>
      <c r="AO665" s="39">
        <f t="shared" si="440"/>
        <v>3.0000000000000027E-2</v>
      </c>
      <c r="AP665" s="39">
        <v>0.26100000000000001</v>
      </c>
      <c r="AQ665" s="39">
        <v>0.45100000000000001</v>
      </c>
      <c r="AR665" s="59">
        <v>0.25800000000000001</v>
      </c>
      <c r="AS665" s="39">
        <v>1</v>
      </c>
      <c r="AT665" s="59">
        <v>0</v>
      </c>
      <c r="AU665" s="57">
        <v>1</v>
      </c>
      <c r="AV665" s="18">
        <v>0</v>
      </c>
      <c r="AW665">
        <v>0.55100000000000005</v>
      </c>
      <c r="AX665" s="54">
        <v>0.44900000000000001</v>
      </c>
      <c r="AY665" t="s">
        <v>431</v>
      </c>
      <c r="AZ665" s="54" t="s">
        <v>431</v>
      </c>
      <c r="BB665" s="18"/>
      <c r="BC665">
        <v>0</v>
      </c>
      <c r="BD665" s="18">
        <v>1</v>
      </c>
      <c r="BE665" s="18" t="s">
        <v>62</v>
      </c>
      <c r="BL665" s="18"/>
      <c r="BO665" s="18"/>
      <c r="BR665" s="25">
        <f t="shared" si="441"/>
        <v>37.39</v>
      </c>
      <c r="BS665">
        <v>1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 s="18">
        <v>0</v>
      </c>
      <c r="CA665">
        <v>0</v>
      </c>
      <c r="CB665">
        <v>0</v>
      </c>
      <c r="CC665">
        <v>1</v>
      </c>
      <c r="CD665" s="18">
        <v>0</v>
      </c>
      <c r="CE665">
        <v>0</v>
      </c>
      <c r="CF665">
        <v>0</v>
      </c>
      <c r="CG665">
        <v>0</v>
      </c>
      <c r="CH665">
        <v>0</v>
      </c>
      <c r="CI665" s="18">
        <v>0</v>
      </c>
      <c r="CJ665">
        <v>0</v>
      </c>
      <c r="CK665">
        <v>0</v>
      </c>
      <c r="CL665">
        <v>1</v>
      </c>
      <c r="CM665">
        <v>1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 s="18">
        <v>0</v>
      </c>
      <c r="CZ665" s="43" t="s">
        <v>397</v>
      </c>
    </row>
    <row r="666" spans="1:104" x14ac:dyDescent="0.25">
      <c r="A666">
        <v>665</v>
      </c>
      <c r="B666">
        <v>41</v>
      </c>
      <c r="C666" s="25" t="s">
        <v>675</v>
      </c>
      <c r="D666" s="12">
        <v>6</v>
      </c>
      <c r="E666" s="14">
        <v>0.4</v>
      </c>
      <c r="F666" s="7">
        <f t="shared" si="442"/>
        <v>15</v>
      </c>
      <c r="G666" s="7">
        <f t="shared" si="443"/>
        <v>5.6</v>
      </c>
      <c r="H666" s="16">
        <f t="shared" si="444"/>
        <v>6.4</v>
      </c>
      <c r="I666" s="11">
        <f>IFERROR(F666/SQRT(F666^2+W666), "X")</f>
        <v>0.16287038575505658</v>
      </c>
      <c r="J666" s="39">
        <f>IFERROR(SQRT((1-I666^2)/W666), "X")</f>
        <v>1.0858025717003773E-2</v>
      </c>
      <c r="K666" s="39">
        <f t="shared" si="445"/>
        <v>92.097774131626011</v>
      </c>
      <c r="L666" s="39">
        <f t="shared" si="446"/>
        <v>0.1520123600380528</v>
      </c>
      <c r="M666" s="39">
        <f t="shared" si="447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448">U666-V666-1</f>
        <v>8257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1">
        <v>0</v>
      </c>
      <c r="AJ666" s="9">
        <v>1</v>
      </c>
      <c r="AK666" s="9">
        <v>0</v>
      </c>
      <c r="AL666" s="31">
        <v>0</v>
      </c>
      <c r="AM666" s="21">
        <v>2002</v>
      </c>
      <c r="AN666" s="23"/>
      <c r="AO666" s="39">
        <f t="shared" si="440"/>
        <v>3.0000000000000027E-2</v>
      </c>
      <c r="AP666" s="39">
        <v>0.26100000000000001</v>
      </c>
      <c r="AQ666" s="39">
        <v>0.45100000000000001</v>
      </c>
      <c r="AR666" s="59">
        <v>0.25800000000000001</v>
      </c>
      <c r="AS666" s="39">
        <v>1</v>
      </c>
      <c r="AT666" s="59">
        <v>0</v>
      </c>
      <c r="AU666" s="57">
        <v>1</v>
      </c>
      <c r="AV666" s="18">
        <v>0</v>
      </c>
      <c r="AW666">
        <v>0.55100000000000005</v>
      </c>
      <c r="AX666" s="54">
        <v>0.44900000000000001</v>
      </c>
      <c r="AY666" t="s">
        <v>431</v>
      </c>
      <c r="AZ666" s="54" t="s">
        <v>431</v>
      </c>
      <c r="BB666" s="18"/>
      <c r="BC666">
        <v>0</v>
      </c>
      <c r="BD666" s="18">
        <v>1</v>
      </c>
      <c r="BE666" s="18" t="s">
        <v>62</v>
      </c>
      <c r="BL666" s="18"/>
      <c r="BO666" s="18"/>
      <c r="BR666" s="25">
        <f t="shared" si="441"/>
        <v>37.39</v>
      </c>
      <c r="BS666">
        <v>1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 s="18">
        <v>0</v>
      </c>
      <c r="CA666">
        <v>0</v>
      </c>
      <c r="CB666">
        <v>0</v>
      </c>
      <c r="CC666">
        <v>1</v>
      </c>
      <c r="CD666" s="18">
        <v>0</v>
      </c>
      <c r="CE666">
        <v>0</v>
      </c>
      <c r="CF666">
        <v>0</v>
      </c>
      <c r="CG666">
        <v>0</v>
      </c>
      <c r="CH666">
        <v>0</v>
      </c>
      <c r="CI666" s="18">
        <v>0</v>
      </c>
      <c r="CJ666">
        <v>0</v>
      </c>
      <c r="CK666">
        <v>0</v>
      </c>
      <c r="CL666">
        <v>1</v>
      </c>
      <c r="CM666">
        <v>1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 s="18">
        <v>0</v>
      </c>
      <c r="CZ666" s="43" t="s">
        <v>397</v>
      </c>
    </row>
    <row r="667" spans="1:104" x14ac:dyDescent="0.25">
      <c r="A667">
        <v>666</v>
      </c>
      <c r="B667">
        <v>41</v>
      </c>
      <c r="C667" s="25" t="s">
        <v>675</v>
      </c>
      <c r="D667" s="12">
        <v>7.2</v>
      </c>
      <c r="E667" s="14">
        <v>0.4</v>
      </c>
      <c r="F667" s="7">
        <f t="shared" si="442"/>
        <v>18</v>
      </c>
      <c r="G667" s="7">
        <f t="shared" si="443"/>
        <v>6.8</v>
      </c>
      <c r="H667" s="16">
        <f t="shared" si="444"/>
        <v>7.6000000000000005</v>
      </c>
      <c r="I667" s="11">
        <f>IFERROR(F667/SQRT(F667^2+W667), "X")</f>
        <v>0.19431375937366141</v>
      </c>
      <c r="J667" s="39">
        <f>IFERROR(SQRT((1-I667^2)/W667), "X")</f>
        <v>1.0795208854092301E-2</v>
      </c>
      <c r="K667" s="39">
        <f t="shared" ref="K667:K681" si="449">IFERROR(1/J667, "X")</f>
        <v>92.633687176966021</v>
      </c>
      <c r="L667" s="39">
        <f t="shared" ref="L667:L681" si="450">IFERROR(I667-J667, "X")</f>
        <v>0.18351855051956911</v>
      </c>
      <c r="M667" s="39">
        <f t="shared" ref="M667:M681" si="451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448"/>
        <v>8257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1">
        <v>0</v>
      </c>
      <c r="AJ667" s="9">
        <v>1</v>
      </c>
      <c r="AK667" s="9">
        <v>0</v>
      </c>
      <c r="AL667" s="31">
        <v>0</v>
      </c>
      <c r="AM667" s="21">
        <v>2002</v>
      </c>
      <c r="AN667" s="23"/>
      <c r="AO667" s="39">
        <f t="shared" si="440"/>
        <v>3.0000000000000027E-2</v>
      </c>
      <c r="AP667" s="39">
        <v>0.26100000000000001</v>
      </c>
      <c r="AQ667" s="39">
        <v>0.45100000000000001</v>
      </c>
      <c r="AR667" s="59">
        <v>0.25800000000000001</v>
      </c>
      <c r="AS667" s="39">
        <v>1</v>
      </c>
      <c r="AT667" s="59">
        <v>0</v>
      </c>
      <c r="AU667" s="57">
        <v>1</v>
      </c>
      <c r="AV667" s="18">
        <v>0</v>
      </c>
      <c r="AW667">
        <v>0.55100000000000005</v>
      </c>
      <c r="AX667" s="54">
        <v>0.44900000000000001</v>
      </c>
      <c r="AY667" t="s">
        <v>431</v>
      </c>
      <c r="AZ667" s="54" t="s">
        <v>431</v>
      </c>
      <c r="BB667" s="18"/>
      <c r="BC667">
        <v>0</v>
      </c>
      <c r="BD667" s="18">
        <v>1</v>
      </c>
      <c r="BE667" s="18" t="s">
        <v>62</v>
      </c>
      <c r="BL667" s="18"/>
      <c r="BO667" s="18"/>
      <c r="BR667" s="25">
        <f t="shared" si="441"/>
        <v>37.39</v>
      </c>
      <c r="BS667">
        <v>0</v>
      </c>
      <c r="BT667">
        <v>0</v>
      </c>
      <c r="BU667">
        <v>1</v>
      </c>
      <c r="BV667">
        <v>0</v>
      </c>
      <c r="BW667">
        <v>0</v>
      </c>
      <c r="BX667">
        <v>0</v>
      </c>
      <c r="BY667">
        <v>0</v>
      </c>
      <c r="BZ667" s="18">
        <v>0</v>
      </c>
      <c r="CA667">
        <v>0</v>
      </c>
      <c r="CB667">
        <v>0</v>
      </c>
      <c r="CC667">
        <v>1</v>
      </c>
      <c r="CD667" s="18">
        <v>0</v>
      </c>
      <c r="CE667">
        <v>0</v>
      </c>
      <c r="CF667">
        <v>0</v>
      </c>
      <c r="CG667">
        <v>0</v>
      </c>
      <c r="CH667">
        <v>0</v>
      </c>
      <c r="CI667" s="18">
        <v>0</v>
      </c>
      <c r="CJ667">
        <v>0</v>
      </c>
      <c r="CK667">
        <v>0</v>
      </c>
      <c r="CL667">
        <v>1</v>
      </c>
      <c r="CM667">
        <v>1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 s="18">
        <v>0</v>
      </c>
      <c r="CZ667" s="43" t="s">
        <v>397</v>
      </c>
    </row>
    <row r="668" spans="1:104" x14ac:dyDescent="0.25">
      <c r="A668">
        <v>667</v>
      </c>
      <c r="B668">
        <v>41</v>
      </c>
      <c r="C668" s="25" t="s">
        <v>675</v>
      </c>
      <c r="D668" s="12">
        <v>7.2</v>
      </c>
      <c r="E668" s="14">
        <v>0.4</v>
      </c>
      <c r="F668" s="7">
        <f t="shared" si="442"/>
        <v>18</v>
      </c>
      <c r="G668" s="7">
        <f t="shared" si="443"/>
        <v>6.8</v>
      </c>
      <c r="H668" s="16">
        <f t="shared" si="444"/>
        <v>7.6000000000000005</v>
      </c>
      <c r="I668" s="11">
        <f>IFERROR(F668/SQRT(F668^2+W668), "X")</f>
        <v>0.19431375937366141</v>
      </c>
      <c r="J668" s="39">
        <f>IFERROR(SQRT((1-I668^2)/W668), "X")</f>
        <v>1.0795208854092301E-2</v>
      </c>
      <c r="K668" s="39">
        <f t="shared" si="449"/>
        <v>92.633687176966021</v>
      </c>
      <c r="L668" s="39">
        <f t="shared" si="450"/>
        <v>0.18351855051956911</v>
      </c>
      <c r="M668" s="39">
        <f t="shared" si="451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448"/>
        <v>8257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1">
        <v>0</v>
      </c>
      <c r="AJ668" s="9">
        <v>1</v>
      </c>
      <c r="AK668" s="9">
        <v>0</v>
      </c>
      <c r="AL668" s="31">
        <v>0</v>
      </c>
      <c r="AM668" s="21">
        <v>2002</v>
      </c>
      <c r="AN668" s="23"/>
      <c r="AO668" s="39">
        <f t="shared" si="440"/>
        <v>3.0000000000000027E-2</v>
      </c>
      <c r="AP668" s="39">
        <v>0.26100000000000001</v>
      </c>
      <c r="AQ668" s="39">
        <v>0.45100000000000001</v>
      </c>
      <c r="AR668" s="59">
        <v>0.25800000000000001</v>
      </c>
      <c r="AS668" s="39">
        <v>1</v>
      </c>
      <c r="AT668" s="59">
        <v>0</v>
      </c>
      <c r="AU668" s="57">
        <v>1</v>
      </c>
      <c r="AV668" s="18">
        <v>0</v>
      </c>
      <c r="AW668">
        <v>0.55100000000000005</v>
      </c>
      <c r="AX668" s="54">
        <v>0.44900000000000001</v>
      </c>
      <c r="AY668" t="s">
        <v>431</v>
      </c>
      <c r="AZ668" s="54" t="s">
        <v>431</v>
      </c>
      <c r="BB668" s="18"/>
      <c r="BC668">
        <v>0</v>
      </c>
      <c r="BD668" s="18">
        <v>1</v>
      </c>
      <c r="BE668" s="18" t="s">
        <v>62</v>
      </c>
      <c r="BL668" s="18"/>
      <c r="BO668" s="18"/>
      <c r="BR668" s="25">
        <f t="shared" si="441"/>
        <v>37.39</v>
      </c>
      <c r="BS668">
        <v>0</v>
      </c>
      <c r="BT668">
        <v>0</v>
      </c>
      <c r="BU668">
        <v>1</v>
      </c>
      <c r="BV668">
        <v>0</v>
      </c>
      <c r="BW668">
        <v>0</v>
      </c>
      <c r="BX668">
        <v>0</v>
      </c>
      <c r="BY668">
        <v>0</v>
      </c>
      <c r="BZ668" s="18">
        <v>0</v>
      </c>
      <c r="CA668">
        <v>0</v>
      </c>
      <c r="CB668">
        <v>0</v>
      </c>
      <c r="CC668">
        <v>1</v>
      </c>
      <c r="CD668" s="18">
        <v>0</v>
      </c>
      <c r="CE668">
        <v>0</v>
      </c>
      <c r="CF668">
        <v>0</v>
      </c>
      <c r="CG668">
        <v>0</v>
      </c>
      <c r="CH668">
        <v>0</v>
      </c>
      <c r="CI668" s="18">
        <v>0</v>
      </c>
      <c r="CJ668">
        <v>0</v>
      </c>
      <c r="CK668">
        <v>0</v>
      </c>
      <c r="CL668">
        <v>1</v>
      </c>
      <c r="CM668">
        <v>1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 s="18">
        <v>0</v>
      </c>
      <c r="CZ668" s="43" t="s">
        <v>397</v>
      </c>
    </row>
    <row r="669" spans="1:104" x14ac:dyDescent="0.25">
      <c r="A669">
        <v>668</v>
      </c>
      <c r="B669">
        <v>41</v>
      </c>
      <c r="C669" s="25" t="s">
        <v>675</v>
      </c>
      <c r="D669" s="12">
        <v>7.4</v>
      </c>
      <c r="E669" s="14">
        <v>0.5</v>
      </c>
      <c r="F669" s="7">
        <f t="shared" si="442"/>
        <v>14.8</v>
      </c>
      <c r="G669" s="7">
        <f t="shared" si="443"/>
        <v>6.9</v>
      </c>
      <c r="H669" s="16">
        <f t="shared" si="444"/>
        <v>7.9</v>
      </c>
      <c r="I669" s="11">
        <f>IFERROR(F669/SQRT(F669^2+W669), "X")</f>
        <v>0.16075526904413717</v>
      </c>
      <c r="J669" s="39">
        <f>IFERROR(SQRT((1-I669^2)/W669), "X")</f>
        <v>1.0861842502982241E-2</v>
      </c>
      <c r="K669" s="39">
        <f t="shared" si="449"/>
        <v>92.065411528977592</v>
      </c>
      <c r="L669" s="39">
        <f t="shared" si="450"/>
        <v>0.14989342654115492</v>
      </c>
      <c r="M669" s="39">
        <f t="shared" si="451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448"/>
        <v>8257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1">
        <v>0</v>
      </c>
      <c r="AJ669" s="9">
        <v>1</v>
      </c>
      <c r="AK669" s="9">
        <v>0</v>
      </c>
      <c r="AL669" s="31">
        <v>0</v>
      </c>
      <c r="AM669" s="21">
        <v>2002</v>
      </c>
      <c r="AN669" s="23"/>
      <c r="AO669" s="39">
        <f t="shared" si="440"/>
        <v>3.0000000000000027E-2</v>
      </c>
      <c r="AP669" s="39">
        <v>0.26100000000000001</v>
      </c>
      <c r="AQ669" s="39">
        <v>0.45100000000000001</v>
      </c>
      <c r="AR669" s="59">
        <v>0.25800000000000001</v>
      </c>
      <c r="AS669" s="39">
        <v>1</v>
      </c>
      <c r="AT669" s="59">
        <v>0</v>
      </c>
      <c r="AU669" s="57">
        <v>1</v>
      </c>
      <c r="AV669" s="18">
        <v>0</v>
      </c>
      <c r="AW669">
        <v>0.55100000000000005</v>
      </c>
      <c r="AX669" s="54">
        <v>0.44900000000000001</v>
      </c>
      <c r="AY669" t="s">
        <v>431</v>
      </c>
      <c r="AZ669" s="54" t="s">
        <v>431</v>
      </c>
      <c r="BB669" s="18"/>
      <c r="BC669">
        <v>0</v>
      </c>
      <c r="BD669" s="18">
        <v>1</v>
      </c>
      <c r="BE669" s="18" t="s">
        <v>62</v>
      </c>
      <c r="BL669" s="18"/>
      <c r="BO669" s="18"/>
      <c r="BR669" s="25">
        <f t="shared" si="441"/>
        <v>37.39</v>
      </c>
      <c r="BS669">
        <v>0</v>
      </c>
      <c r="BT669">
        <v>0</v>
      </c>
      <c r="BU669">
        <v>1</v>
      </c>
      <c r="BV669">
        <v>0</v>
      </c>
      <c r="BW669">
        <v>0</v>
      </c>
      <c r="BX669">
        <v>0</v>
      </c>
      <c r="BY669">
        <v>0</v>
      </c>
      <c r="BZ669" s="18">
        <v>0</v>
      </c>
      <c r="CA669">
        <v>0</v>
      </c>
      <c r="CB669">
        <v>0</v>
      </c>
      <c r="CC669">
        <v>1</v>
      </c>
      <c r="CD669" s="18">
        <v>0</v>
      </c>
      <c r="CE669">
        <v>0</v>
      </c>
      <c r="CF669">
        <v>0</v>
      </c>
      <c r="CG669">
        <v>0</v>
      </c>
      <c r="CH669">
        <v>0</v>
      </c>
      <c r="CI669" s="18">
        <v>0</v>
      </c>
      <c r="CJ669">
        <v>0</v>
      </c>
      <c r="CK669">
        <v>0</v>
      </c>
      <c r="CL669">
        <v>1</v>
      </c>
      <c r="CM669">
        <v>1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 s="18">
        <v>0</v>
      </c>
      <c r="CZ669" s="43" t="s">
        <v>397</v>
      </c>
    </row>
    <row r="670" spans="1:104" x14ac:dyDescent="0.25">
      <c r="A670">
        <v>669</v>
      </c>
      <c r="B670">
        <v>41</v>
      </c>
      <c r="C670" s="25" t="s">
        <v>675</v>
      </c>
      <c r="D670" s="12">
        <v>7.3</v>
      </c>
      <c r="E670" s="14">
        <v>0.5</v>
      </c>
      <c r="F670" s="7">
        <f t="shared" si="442"/>
        <v>14.6</v>
      </c>
      <c r="G670" s="7">
        <f t="shared" si="443"/>
        <v>6.8</v>
      </c>
      <c r="H670" s="16">
        <f t="shared" si="444"/>
        <v>7.8</v>
      </c>
      <c r="I670" s="11">
        <f>IFERROR(F670/SQRT(F670^2+W670), "X")</f>
        <v>0.15863793525842246</v>
      </c>
      <c r="J670" s="39">
        <f>IFERROR(SQRT((1-I670^2)/W670), "X")</f>
        <v>1.0865612004001537E-2</v>
      </c>
      <c r="K670" s="39">
        <f t="shared" si="449"/>
        <v>92.033472171813671</v>
      </c>
      <c r="L670" s="39">
        <f t="shared" si="450"/>
        <v>0.14777232325442091</v>
      </c>
      <c r="M670" s="39">
        <f t="shared" si="451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448"/>
        <v>8257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1">
        <v>0</v>
      </c>
      <c r="AJ670" s="9">
        <v>1</v>
      </c>
      <c r="AK670" s="9">
        <v>0</v>
      </c>
      <c r="AL670" s="31">
        <v>0</v>
      </c>
      <c r="AM670" s="21">
        <v>2002</v>
      </c>
      <c r="AN670" s="23"/>
      <c r="AO670" s="39">
        <f t="shared" si="440"/>
        <v>3.0000000000000027E-2</v>
      </c>
      <c r="AP670" s="39">
        <v>0.26100000000000001</v>
      </c>
      <c r="AQ670" s="39">
        <v>0.45100000000000001</v>
      </c>
      <c r="AR670" s="59">
        <v>0.25800000000000001</v>
      </c>
      <c r="AS670" s="39">
        <v>1</v>
      </c>
      <c r="AT670" s="59">
        <v>0</v>
      </c>
      <c r="AU670" s="57">
        <v>1</v>
      </c>
      <c r="AV670" s="18">
        <v>0</v>
      </c>
      <c r="AW670">
        <v>0.55100000000000005</v>
      </c>
      <c r="AX670" s="54">
        <v>0.44900000000000001</v>
      </c>
      <c r="AY670" t="s">
        <v>431</v>
      </c>
      <c r="AZ670" s="54" t="s">
        <v>431</v>
      </c>
      <c r="BB670" s="18"/>
      <c r="BC670">
        <v>0</v>
      </c>
      <c r="BD670" s="18">
        <v>1</v>
      </c>
      <c r="BE670" s="18" t="s">
        <v>62</v>
      </c>
      <c r="BL670" s="18"/>
      <c r="BO670" s="18"/>
      <c r="BR670" s="25">
        <f t="shared" si="441"/>
        <v>37.39</v>
      </c>
      <c r="BS670">
        <v>0</v>
      </c>
      <c r="BT670">
        <v>0</v>
      </c>
      <c r="BU670">
        <v>1</v>
      </c>
      <c r="BV670">
        <v>0</v>
      </c>
      <c r="BW670">
        <v>0</v>
      </c>
      <c r="BX670">
        <v>0</v>
      </c>
      <c r="BY670">
        <v>0</v>
      </c>
      <c r="BZ670" s="18">
        <v>0</v>
      </c>
      <c r="CA670">
        <v>0</v>
      </c>
      <c r="CB670">
        <v>0</v>
      </c>
      <c r="CC670">
        <v>1</v>
      </c>
      <c r="CD670" s="18">
        <v>0</v>
      </c>
      <c r="CE670">
        <v>0</v>
      </c>
      <c r="CF670">
        <v>0</v>
      </c>
      <c r="CG670">
        <v>0</v>
      </c>
      <c r="CH670">
        <v>0</v>
      </c>
      <c r="CI670" s="18">
        <v>0</v>
      </c>
      <c r="CJ670">
        <v>0</v>
      </c>
      <c r="CK670">
        <v>0</v>
      </c>
      <c r="CL670">
        <v>1</v>
      </c>
      <c r="CM670">
        <v>1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 s="18">
        <v>0</v>
      </c>
      <c r="CZ670" s="43" t="s">
        <v>397</v>
      </c>
    </row>
    <row r="671" spans="1:104" x14ac:dyDescent="0.25">
      <c r="A671">
        <v>670</v>
      </c>
      <c r="B671">
        <v>41</v>
      </c>
      <c r="C671" s="25" t="s">
        <v>675</v>
      </c>
      <c r="D671" s="12">
        <v>7.6</v>
      </c>
      <c r="E671" s="14">
        <v>0.8</v>
      </c>
      <c r="F671" s="7">
        <f t="shared" si="442"/>
        <v>9.4999999999999982</v>
      </c>
      <c r="G671" s="7">
        <f t="shared" si="443"/>
        <v>6.8</v>
      </c>
      <c r="H671" s="16">
        <f t="shared" si="444"/>
        <v>8.4</v>
      </c>
      <c r="I671" s="11">
        <f>IFERROR(F671/SQRT(F671^2+W671), "X")</f>
        <v>0.10398049842845901</v>
      </c>
      <c r="J671" s="39">
        <f>IFERROR(SQRT((1-I671^2)/W671), "X")</f>
        <v>1.0945315624048319E-2</v>
      </c>
      <c r="K671" s="39">
        <f t="shared" si="449"/>
        <v>91.363285842837328</v>
      </c>
      <c r="L671" s="39">
        <f t="shared" si="450"/>
        <v>9.3035182804410685E-2</v>
      </c>
      <c r="M671" s="39">
        <f t="shared" si="451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448"/>
        <v>8257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1">
        <v>0</v>
      </c>
      <c r="AJ671" s="9">
        <v>1</v>
      </c>
      <c r="AK671" s="9">
        <v>0</v>
      </c>
      <c r="AL671" s="31">
        <v>0</v>
      </c>
      <c r="AM671" s="21">
        <v>2002</v>
      </c>
      <c r="AN671" s="23"/>
      <c r="AO671" s="39">
        <f t="shared" si="440"/>
        <v>3.0000000000000027E-2</v>
      </c>
      <c r="AP671" s="39">
        <v>0.26100000000000001</v>
      </c>
      <c r="AQ671" s="39">
        <v>0.45100000000000001</v>
      </c>
      <c r="AR671" s="59">
        <v>0.25800000000000001</v>
      </c>
      <c r="AS671" s="39">
        <v>1</v>
      </c>
      <c r="AT671" s="59">
        <v>0</v>
      </c>
      <c r="AU671" s="57">
        <v>1</v>
      </c>
      <c r="AV671" s="18">
        <v>0</v>
      </c>
      <c r="AW671">
        <v>0.55100000000000005</v>
      </c>
      <c r="AX671" s="54">
        <v>0.44900000000000001</v>
      </c>
      <c r="AY671" t="s">
        <v>431</v>
      </c>
      <c r="AZ671" s="54" t="s">
        <v>431</v>
      </c>
      <c r="BB671" s="18"/>
      <c r="BC671">
        <v>0</v>
      </c>
      <c r="BD671" s="18">
        <v>1</v>
      </c>
      <c r="BE671" s="18" t="s">
        <v>62</v>
      </c>
      <c r="BL671" s="18"/>
      <c r="BO671" s="18"/>
      <c r="BR671" s="25">
        <f t="shared" si="441"/>
        <v>37.39</v>
      </c>
      <c r="BS671">
        <v>0</v>
      </c>
      <c r="BT671">
        <v>0</v>
      </c>
      <c r="BU671">
        <v>1</v>
      </c>
      <c r="BV671">
        <v>0</v>
      </c>
      <c r="BW671">
        <v>0</v>
      </c>
      <c r="BX671">
        <v>0</v>
      </c>
      <c r="BY671">
        <v>0</v>
      </c>
      <c r="BZ671" s="18">
        <v>0</v>
      </c>
      <c r="CA671">
        <v>0</v>
      </c>
      <c r="CB671">
        <v>0</v>
      </c>
      <c r="CC671">
        <v>1</v>
      </c>
      <c r="CD671" s="18">
        <v>0</v>
      </c>
      <c r="CE671">
        <v>0</v>
      </c>
      <c r="CF671">
        <v>0</v>
      </c>
      <c r="CG671">
        <v>0</v>
      </c>
      <c r="CH671">
        <v>0</v>
      </c>
      <c r="CI671" s="18">
        <v>0</v>
      </c>
      <c r="CJ671">
        <v>0</v>
      </c>
      <c r="CK671">
        <v>0</v>
      </c>
      <c r="CL671">
        <v>1</v>
      </c>
      <c r="CM671">
        <v>1</v>
      </c>
      <c r="CN671">
        <v>0</v>
      </c>
      <c r="CO671">
        <v>0</v>
      </c>
      <c r="CP671">
        <v>0</v>
      </c>
      <c r="CQ671">
        <v>0</v>
      </c>
      <c r="CR671">
        <v>0</v>
      </c>
      <c r="CS671">
        <v>0</v>
      </c>
      <c r="CT671" s="18">
        <v>0</v>
      </c>
      <c r="CZ671" s="43" t="s">
        <v>397</v>
      </c>
    </row>
    <row r="672" spans="1:104" x14ac:dyDescent="0.25">
      <c r="A672">
        <v>671</v>
      </c>
      <c r="B672">
        <v>41</v>
      </c>
      <c r="C672" s="25" t="s">
        <v>675</v>
      </c>
      <c r="D672" s="12">
        <v>7.5</v>
      </c>
      <c r="E672" s="14">
        <v>0.8</v>
      </c>
      <c r="F672" s="7">
        <f t="shared" si="442"/>
        <v>9.375</v>
      </c>
      <c r="G672" s="7">
        <f t="shared" si="443"/>
        <v>6.7</v>
      </c>
      <c r="H672" s="16">
        <f t="shared" si="444"/>
        <v>8.3000000000000007</v>
      </c>
      <c r="I672" s="11">
        <f>IFERROR(F672/SQRT(F672^2+W672), "X")</f>
        <v>0.10262683889087333</v>
      </c>
      <c r="J672" s="39">
        <f>IFERROR(SQRT((1-I672^2)/W672), "X")</f>
        <v>1.0946862815026489E-2</v>
      </c>
      <c r="K672" s="39">
        <f t="shared" si="449"/>
        <v>91.35037287827565</v>
      </c>
      <c r="L672" s="39">
        <f t="shared" si="450"/>
        <v>9.1679976075846839E-2</v>
      </c>
      <c r="M672" s="39">
        <f t="shared" si="451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448"/>
        <v>8257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1">
        <v>0</v>
      </c>
      <c r="AJ672" s="9">
        <v>1</v>
      </c>
      <c r="AK672" s="9">
        <v>0</v>
      </c>
      <c r="AL672" s="31">
        <v>0</v>
      </c>
      <c r="AM672" s="21">
        <v>2002</v>
      </c>
      <c r="AN672" s="23"/>
      <c r="AO672" s="39">
        <f t="shared" si="440"/>
        <v>3.0000000000000027E-2</v>
      </c>
      <c r="AP672" s="39">
        <v>0.26100000000000001</v>
      </c>
      <c r="AQ672" s="39">
        <v>0.45100000000000001</v>
      </c>
      <c r="AR672" s="59">
        <v>0.25800000000000001</v>
      </c>
      <c r="AS672" s="39">
        <v>1</v>
      </c>
      <c r="AT672" s="59">
        <v>0</v>
      </c>
      <c r="AU672" s="57">
        <v>1</v>
      </c>
      <c r="AV672" s="18">
        <v>0</v>
      </c>
      <c r="AW672">
        <v>0.55100000000000005</v>
      </c>
      <c r="AX672" s="54">
        <v>0.44900000000000001</v>
      </c>
      <c r="AY672" t="s">
        <v>431</v>
      </c>
      <c r="AZ672" s="54" t="s">
        <v>431</v>
      </c>
      <c r="BB672" s="18"/>
      <c r="BC672">
        <v>0</v>
      </c>
      <c r="BD672" s="18">
        <v>1</v>
      </c>
      <c r="BE672" s="18" t="s">
        <v>62</v>
      </c>
      <c r="BL672" s="18"/>
      <c r="BO672" s="18"/>
      <c r="BR672" s="25">
        <f t="shared" si="441"/>
        <v>37.39</v>
      </c>
      <c r="BS672">
        <v>0</v>
      </c>
      <c r="BT672">
        <v>0</v>
      </c>
      <c r="BU672">
        <v>1</v>
      </c>
      <c r="BV672">
        <v>0</v>
      </c>
      <c r="BW672">
        <v>0</v>
      </c>
      <c r="BX672">
        <v>0</v>
      </c>
      <c r="BY672">
        <v>0</v>
      </c>
      <c r="BZ672" s="18">
        <v>0</v>
      </c>
      <c r="CA672">
        <v>0</v>
      </c>
      <c r="CB672">
        <v>0</v>
      </c>
      <c r="CC672">
        <v>1</v>
      </c>
      <c r="CD672" s="18">
        <v>0</v>
      </c>
      <c r="CE672">
        <v>0</v>
      </c>
      <c r="CF672">
        <v>0</v>
      </c>
      <c r="CG672">
        <v>0</v>
      </c>
      <c r="CH672">
        <v>0</v>
      </c>
      <c r="CI672" s="18">
        <v>0</v>
      </c>
      <c r="CJ672">
        <v>0</v>
      </c>
      <c r="CK672">
        <v>0</v>
      </c>
      <c r="CL672">
        <v>1</v>
      </c>
      <c r="CM672">
        <v>1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 s="18">
        <v>0</v>
      </c>
      <c r="CZ672" s="43" t="s">
        <v>397</v>
      </c>
    </row>
    <row r="673" spans="1:104" x14ac:dyDescent="0.25">
      <c r="A673">
        <v>672</v>
      </c>
      <c r="B673">
        <v>41</v>
      </c>
      <c r="C673" s="25" t="s">
        <v>675</v>
      </c>
      <c r="D673" s="12">
        <v>6.5</v>
      </c>
      <c r="E673" s="14">
        <v>0.3</v>
      </c>
      <c r="F673" s="7">
        <f t="shared" si="442"/>
        <v>21.666666666666668</v>
      </c>
      <c r="G673" s="7">
        <f t="shared" si="443"/>
        <v>6.2</v>
      </c>
      <c r="H673" s="16">
        <f t="shared" si="444"/>
        <v>6.8</v>
      </c>
      <c r="I673" s="11">
        <f>IFERROR(F673/SQRT(F673^2+W673), "X")</f>
        <v>0.23193881706518138</v>
      </c>
      <c r="J673" s="39">
        <f>IFERROR(SQRT((1-I673^2)/W673), "X")</f>
        <v>1.0704868479931448E-2</v>
      </c>
      <c r="K673" s="39">
        <f t="shared" si="449"/>
        <v>93.415440075206206</v>
      </c>
      <c r="L673" s="39">
        <f t="shared" si="450"/>
        <v>0.22123394858524992</v>
      </c>
      <c r="M673" s="39">
        <f t="shared" si="451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452">U673-V673-1</f>
        <v>8257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1">
        <v>0</v>
      </c>
      <c r="AJ673" s="9">
        <v>1</v>
      </c>
      <c r="AK673" s="9">
        <v>0</v>
      </c>
      <c r="AL673" s="31">
        <v>0</v>
      </c>
      <c r="AM673" s="21">
        <v>2002</v>
      </c>
      <c r="AN673" s="23"/>
      <c r="AO673" s="39">
        <f t="shared" si="440"/>
        <v>3.0000000000000027E-2</v>
      </c>
      <c r="AP673" s="39">
        <v>0.26100000000000001</v>
      </c>
      <c r="AQ673" s="39">
        <v>0.45100000000000001</v>
      </c>
      <c r="AR673" s="59">
        <v>0.25800000000000001</v>
      </c>
      <c r="AS673" s="39">
        <v>1</v>
      </c>
      <c r="AT673" s="59">
        <v>0</v>
      </c>
      <c r="AU673" s="57">
        <v>1</v>
      </c>
      <c r="AV673" s="18">
        <v>0</v>
      </c>
      <c r="AW673">
        <v>0.55100000000000005</v>
      </c>
      <c r="AX673" s="54">
        <v>0.44900000000000001</v>
      </c>
      <c r="AY673" t="s">
        <v>431</v>
      </c>
      <c r="AZ673" s="54" t="s">
        <v>431</v>
      </c>
      <c r="BB673" s="18"/>
      <c r="BC673">
        <v>0</v>
      </c>
      <c r="BD673" s="18">
        <v>1</v>
      </c>
      <c r="BE673" s="18" t="s">
        <v>62</v>
      </c>
      <c r="BL673" s="18"/>
      <c r="BO673" s="18"/>
      <c r="BR673" s="25">
        <f t="shared" si="441"/>
        <v>37.39</v>
      </c>
      <c r="BS673">
        <v>0</v>
      </c>
      <c r="BT673">
        <v>0</v>
      </c>
      <c r="BU673">
        <v>1</v>
      </c>
      <c r="BV673">
        <v>0</v>
      </c>
      <c r="BW673">
        <v>0</v>
      </c>
      <c r="BX673">
        <v>0</v>
      </c>
      <c r="BY673">
        <v>0</v>
      </c>
      <c r="BZ673" s="18">
        <v>0</v>
      </c>
      <c r="CA673">
        <v>0</v>
      </c>
      <c r="CB673">
        <v>0</v>
      </c>
      <c r="CC673">
        <v>1</v>
      </c>
      <c r="CD673" s="18">
        <v>0</v>
      </c>
      <c r="CE673">
        <v>0</v>
      </c>
      <c r="CF673">
        <v>0</v>
      </c>
      <c r="CG673">
        <v>0</v>
      </c>
      <c r="CH673">
        <v>0</v>
      </c>
      <c r="CI673" s="18">
        <v>0</v>
      </c>
      <c r="CJ673">
        <v>0</v>
      </c>
      <c r="CK673">
        <v>0</v>
      </c>
      <c r="CL673">
        <v>1</v>
      </c>
      <c r="CM673">
        <v>1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 s="18">
        <v>0</v>
      </c>
      <c r="CZ673" s="43" t="s">
        <v>397</v>
      </c>
    </row>
    <row r="674" spans="1:104" x14ac:dyDescent="0.25">
      <c r="A674">
        <v>673</v>
      </c>
      <c r="B674">
        <v>41</v>
      </c>
      <c r="C674" s="25" t="s">
        <v>675</v>
      </c>
      <c r="D674" s="12">
        <v>6.5</v>
      </c>
      <c r="E674" s="14">
        <v>0.3</v>
      </c>
      <c r="F674" s="7">
        <f t="shared" si="442"/>
        <v>21.666666666666668</v>
      </c>
      <c r="G674" s="7">
        <f t="shared" si="443"/>
        <v>6.2</v>
      </c>
      <c r="H674" s="16">
        <f t="shared" si="444"/>
        <v>6.8</v>
      </c>
      <c r="I674" s="11">
        <f>IFERROR(F674/SQRT(F674^2+W674), "X")</f>
        <v>0.23193881706518138</v>
      </c>
      <c r="J674" s="39">
        <f>IFERROR(SQRT((1-I674^2)/W674), "X")</f>
        <v>1.0704868479931448E-2</v>
      </c>
      <c r="K674" s="39">
        <f t="shared" si="449"/>
        <v>93.415440075206206</v>
      </c>
      <c r="L674" s="39">
        <f t="shared" si="450"/>
        <v>0.22123394858524992</v>
      </c>
      <c r="M674" s="39">
        <f t="shared" si="451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452"/>
        <v>8257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1">
        <v>0</v>
      </c>
      <c r="AJ674" s="9">
        <v>1</v>
      </c>
      <c r="AK674" s="9">
        <v>0</v>
      </c>
      <c r="AL674" s="31">
        <v>0</v>
      </c>
      <c r="AM674" s="21">
        <v>2002</v>
      </c>
      <c r="AN674" s="23"/>
      <c r="AO674" s="39">
        <f t="shared" si="440"/>
        <v>3.0000000000000027E-2</v>
      </c>
      <c r="AP674" s="39">
        <v>0.26100000000000001</v>
      </c>
      <c r="AQ674" s="39">
        <v>0.45100000000000001</v>
      </c>
      <c r="AR674" s="59">
        <v>0.25800000000000001</v>
      </c>
      <c r="AS674" s="39">
        <v>1</v>
      </c>
      <c r="AT674" s="59">
        <v>0</v>
      </c>
      <c r="AU674" s="57">
        <v>1</v>
      </c>
      <c r="AV674" s="18">
        <v>0</v>
      </c>
      <c r="AW674">
        <v>0.55100000000000005</v>
      </c>
      <c r="AX674" s="54">
        <v>0.44900000000000001</v>
      </c>
      <c r="AY674" t="s">
        <v>431</v>
      </c>
      <c r="AZ674" s="54" t="s">
        <v>431</v>
      </c>
      <c r="BB674" s="18"/>
      <c r="BC674">
        <v>0</v>
      </c>
      <c r="BD674" s="18">
        <v>1</v>
      </c>
      <c r="BE674" s="18" t="s">
        <v>62</v>
      </c>
      <c r="BL674" s="18"/>
      <c r="BO674" s="18"/>
      <c r="BR674" s="25">
        <f t="shared" si="441"/>
        <v>37.39</v>
      </c>
      <c r="BS674">
        <v>0</v>
      </c>
      <c r="BT674">
        <v>0</v>
      </c>
      <c r="BU674">
        <v>1</v>
      </c>
      <c r="BV674">
        <v>0</v>
      </c>
      <c r="BW674">
        <v>0</v>
      </c>
      <c r="BX674">
        <v>0</v>
      </c>
      <c r="BY674">
        <v>0</v>
      </c>
      <c r="BZ674" s="18">
        <v>0</v>
      </c>
      <c r="CA674">
        <v>0</v>
      </c>
      <c r="CB674">
        <v>0</v>
      </c>
      <c r="CC674">
        <v>1</v>
      </c>
      <c r="CD674" s="18">
        <v>0</v>
      </c>
      <c r="CE674">
        <v>0</v>
      </c>
      <c r="CF674">
        <v>0</v>
      </c>
      <c r="CG674">
        <v>0</v>
      </c>
      <c r="CH674">
        <v>0</v>
      </c>
      <c r="CI674" s="18">
        <v>0</v>
      </c>
      <c r="CJ674">
        <v>0</v>
      </c>
      <c r="CK674">
        <v>0</v>
      </c>
      <c r="CL674">
        <v>1</v>
      </c>
      <c r="CM674">
        <v>1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 s="18">
        <v>0</v>
      </c>
      <c r="CZ674" s="43" t="s">
        <v>397</v>
      </c>
    </row>
    <row r="675" spans="1:104" x14ac:dyDescent="0.25">
      <c r="A675">
        <v>674</v>
      </c>
      <c r="B675">
        <v>41</v>
      </c>
      <c r="C675" s="25" t="s">
        <v>675</v>
      </c>
      <c r="D675" s="12">
        <v>4.3</v>
      </c>
      <c r="E675" s="14">
        <v>0.4</v>
      </c>
      <c r="F675" s="7">
        <f t="shared" si="442"/>
        <v>10.749999999999998</v>
      </c>
      <c r="G675" s="7">
        <f t="shared" si="443"/>
        <v>3.9</v>
      </c>
      <c r="H675" s="16">
        <f t="shared" si="444"/>
        <v>4.7</v>
      </c>
      <c r="I675" s="11">
        <f>IFERROR(F675/SQRT(F675^2+W675), "X")</f>
        <v>0.11748414622991958</v>
      </c>
      <c r="J675" s="39">
        <f>IFERROR(SQRT((1-I675^2)/W675), "X")</f>
        <v>1.092875778882973E-2</v>
      </c>
      <c r="K675" s="39">
        <f t="shared" si="449"/>
        <v>91.501707634338715</v>
      </c>
      <c r="L675" s="39">
        <f t="shared" si="450"/>
        <v>0.10655538844108985</v>
      </c>
      <c r="M675" s="39">
        <f t="shared" si="451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452"/>
        <v>8257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1">
        <v>0</v>
      </c>
      <c r="AJ675" s="9">
        <v>1</v>
      </c>
      <c r="AK675" s="9">
        <v>0</v>
      </c>
      <c r="AL675" s="31">
        <v>0</v>
      </c>
      <c r="AM675" s="21">
        <v>2002</v>
      </c>
      <c r="AN675" s="23"/>
      <c r="AO675" s="39">
        <f t="shared" si="440"/>
        <v>3.0000000000000027E-2</v>
      </c>
      <c r="AP675" s="39">
        <v>0.26100000000000001</v>
      </c>
      <c r="AQ675" s="39">
        <v>0.45100000000000001</v>
      </c>
      <c r="AR675" s="59">
        <v>0.25800000000000001</v>
      </c>
      <c r="AS675" s="39">
        <v>1</v>
      </c>
      <c r="AT675" s="59">
        <v>0</v>
      </c>
      <c r="AU675" s="57">
        <v>1</v>
      </c>
      <c r="AV675" s="18">
        <v>0</v>
      </c>
      <c r="AW675">
        <v>0.55100000000000005</v>
      </c>
      <c r="AX675" s="54">
        <v>0.44900000000000001</v>
      </c>
      <c r="AY675" t="s">
        <v>431</v>
      </c>
      <c r="AZ675" s="54" t="s">
        <v>431</v>
      </c>
      <c r="BB675" s="18"/>
      <c r="BC675">
        <v>0</v>
      </c>
      <c r="BD675" s="18">
        <v>1</v>
      </c>
      <c r="BE675" s="18" t="s">
        <v>62</v>
      </c>
      <c r="BL675" s="18"/>
      <c r="BO675" s="18"/>
      <c r="BR675" s="25">
        <f t="shared" si="441"/>
        <v>37.39</v>
      </c>
      <c r="BS675">
        <v>0</v>
      </c>
      <c r="BT675">
        <v>0</v>
      </c>
      <c r="BU675">
        <v>1</v>
      </c>
      <c r="BV675">
        <v>0</v>
      </c>
      <c r="BW675">
        <v>0</v>
      </c>
      <c r="BX675">
        <v>0</v>
      </c>
      <c r="BY675">
        <v>0</v>
      </c>
      <c r="BZ675" s="18">
        <v>0</v>
      </c>
      <c r="CA675">
        <v>0</v>
      </c>
      <c r="CB675">
        <v>0</v>
      </c>
      <c r="CC675">
        <v>1</v>
      </c>
      <c r="CD675" s="18">
        <v>0</v>
      </c>
      <c r="CE675">
        <v>0</v>
      </c>
      <c r="CF675">
        <v>0</v>
      </c>
      <c r="CG675">
        <v>0</v>
      </c>
      <c r="CH675">
        <v>0</v>
      </c>
      <c r="CI675" s="18">
        <v>0</v>
      </c>
      <c r="CJ675">
        <v>0</v>
      </c>
      <c r="CK675">
        <v>0</v>
      </c>
      <c r="CL675">
        <v>1</v>
      </c>
      <c r="CM675">
        <v>1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 s="18">
        <v>0</v>
      </c>
      <c r="CZ675" s="43" t="s">
        <v>397</v>
      </c>
    </row>
    <row r="676" spans="1:104" s="152" customFormat="1" x14ac:dyDescent="0.25">
      <c r="A676" s="152">
        <v>675</v>
      </c>
      <c r="B676" s="152">
        <v>41</v>
      </c>
      <c r="C676" s="153" t="s">
        <v>675</v>
      </c>
      <c r="D676" s="154">
        <v>4.2</v>
      </c>
      <c r="E676" s="155">
        <v>0.4</v>
      </c>
      <c r="F676" s="156">
        <f t="shared" si="442"/>
        <v>10.5</v>
      </c>
      <c r="G676" s="156">
        <f t="shared" si="443"/>
        <v>3.8000000000000003</v>
      </c>
      <c r="H676" s="157">
        <f t="shared" si="444"/>
        <v>4.6000000000000005</v>
      </c>
      <c r="I676" s="158">
        <f>IFERROR(F676/SQRT(F676^2+W676), "X")</f>
        <v>0.11478837992273992</v>
      </c>
      <c r="J676" s="159">
        <f>IFERROR(SQRT((1-I676^2)/W676), "X")</f>
        <v>1.0932226659308564E-2</v>
      </c>
      <c r="K676" s="159">
        <f t="shared" si="449"/>
        <v>91.472673515099572</v>
      </c>
      <c r="L676" s="159">
        <f t="shared" si="450"/>
        <v>0.10385615326343135</v>
      </c>
      <c r="M676" s="159">
        <f t="shared" si="451"/>
        <v>0.12572060658204848</v>
      </c>
      <c r="N676" s="160">
        <v>1</v>
      </c>
      <c r="O676" s="161">
        <v>0</v>
      </c>
      <c r="P676" s="160">
        <v>0</v>
      </c>
      <c r="Q676" s="161">
        <v>0</v>
      </c>
      <c r="R676" s="161">
        <v>1</v>
      </c>
      <c r="S676" s="161">
        <v>0</v>
      </c>
      <c r="T676" s="161">
        <v>0</v>
      </c>
      <c r="U676" s="160">
        <v>8270</v>
      </c>
      <c r="V676" s="161">
        <v>12</v>
      </c>
      <c r="W676" s="161">
        <f t="shared" si="452"/>
        <v>8257</v>
      </c>
      <c r="X676" s="161"/>
      <c r="Y676" s="156">
        <v>11.13</v>
      </c>
      <c r="Z676" s="156">
        <v>20.260000000000002</v>
      </c>
      <c r="AA676" s="161">
        <v>1</v>
      </c>
      <c r="AB676" s="161">
        <v>0</v>
      </c>
      <c r="AC676" s="161">
        <v>0</v>
      </c>
      <c r="AD676" s="161">
        <v>1</v>
      </c>
      <c r="AE676" s="161">
        <v>0</v>
      </c>
      <c r="AF676" s="161">
        <v>0</v>
      </c>
      <c r="AG676" s="160">
        <v>1</v>
      </c>
      <c r="AH676" s="161">
        <v>0</v>
      </c>
      <c r="AI676" s="162">
        <v>0</v>
      </c>
      <c r="AJ676" s="161">
        <v>1</v>
      </c>
      <c r="AK676" s="161">
        <v>0</v>
      </c>
      <c r="AL676" s="162">
        <v>0</v>
      </c>
      <c r="AM676" s="163">
        <v>2002</v>
      </c>
      <c r="AN676" s="164"/>
      <c r="AO676" s="159">
        <f t="shared" si="440"/>
        <v>3.0000000000000027E-2</v>
      </c>
      <c r="AP676" s="159">
        <v>0.26100000000000001</v>
      </c>
      <c r="AQ676" s="159">
        <v>0.45100000000000001</v>
      </c>
      <c r="AR676" s="165">
        <v>0.25800000000000001</v>
      </c>
      <c r="AS676" s="159">
        <v>1</v>
      </c>
      <c r="AT676" s="165">
        <v>0</v>
      </c>
      <c r="AU676" s="166">
        <v>1</v>
      </c>
      <c r="AV676" s="167">
        <v>0</v>
      </c>
      <c r="AW676" s="152">
        <v>0.55100000000000005</v>
      </c>
      <c r="AX676" s="168">
        <v>0.44900000000000001</v>
      </c>
      <c r="AY676" s="152" t="s">
        <v>431</v>
      </c>
      <c r="AZ676" s="168" t="s">
        <v>431</v>
      </c>
      <c r="BB676" s="167"/>
      <c r="BC676" s="152">
        <v>0</v>
      </c>
      <c r="BD676" s="167">
        <v>1</v>
      </c>
      <c r="BE676" s="167" t="s">
        <v>62</v>
      </c>
      <c r="BL676" s="167"/>
      <c r="BO676" s="167"/>
      <c r="BR676" s="153">
        <f t="shared" si="441"/>
        <v>37.39</v>
      </c>
      <c r="BS676" s="152">
        <v>0</v>
      </c>
      <c r="BT676" s="152">
        <v>0</v>
      </c>
      <c r="BU676" s="152">
        <v>1</v>
      </c>
      <c r="BV676" s="152">
        <v>0</v>
      </c>
      <c r="BW676" s="152">
        <v>0</v>
      </c>
      <c r="BX676" s="152">
        <v>0</v>
      </c>
      <c r="BY676" s="152">
        <v>0</v>
      </c>
      <c r="BZ676" s="167">
        <v>0</v>
      </c>
      <c r="CA676" s="152">
        <v>0</v>
      </c>
      <c r="CB676" s="152">
        <v>0</v>
      </c>
      <c r="CC676" s="152">
        <v>1</v>
      </c>
      <c r="CD676" s="167">
        <v>0</v>
      </c>
      <c r="CE676" s="152">
        <v>0</v>
      </c>
      <c r="CF676" s="152">
        <v>0</v>
      </c>
      <c r="CG676" s="152">
        <v>0</v>
      </c>
      <c r="CH676" s="152">
        <v>0</v>
      </c>
      <c r="CI676" s="167">
        <v>0</v>
      </c>
      <c r="CJ676" s="152">
        <v>0</v>
      </c>
      <c r="CK676" s="152">
        <v>0</v>
      </c>
      <c r="CL676" s="152">
        <v>1</v>
      </c>
      <c r="CM676" s="152">
        <v>1</v>
      </c>
      <c r="CN676" s="152">
        <v>0</v>
      </c>
      <c r="CO676" s="152">
        <v>0</v>
      </c>
      <c r="CP676" s="152">
        <v>0</v>
      </c>
      <c r="CQ676" s="152">
        <v>0</v>
      </c>
      <c r="CR676" s="152">
        <v>0</v>
      </c>
      <c r="CS676" s="152">
        <v>0</v>
      </c>
      <c r="CT676" s="167">
        <v>0</v>
      </c>
      <c r="CX676" s="170"/>
      <c r="CY676" s="153"/>
      <c r="CZ676" s="169" t="s">
        <v>397</v>
      </c>
    </row>
    <row r="677" spans="1:104" x14ac:dyDescent="0.25">
      <c r="A677">
        <v>676</v>
      </c>
      <c r="B677">
        <v>42</v>
      </c>
      <c r="C677" s="25" t="s">
        <v>676</v>
      </c>
      <c r="D677" s="12">
        <v>4.0999999999999996</v>
      </c>
      <c r="E677" s="14">
        <v>0.2</v>
      </c>
      <c r="F677" s="7">
        <f t="shared" si="442"/>
        <v>20.499999999999996</v>
      </c>
      <c r="G677" s="7">
        <f t="shared" si="443"/>
        <v>3.8999999999999995</v>
      </c>
      <c r="H677" s="16">
        <f t="shared" si="444"/>
        <v>4.3</v>
      </c>
      <c r="I677" s="11">
        <f>IFERROR(F677/SQRT(F677^2+W677), "X")</f>
        <v>0.21871410847199574</v>
      </c>
      <c r="J677" s="39">
        <f>IFERROR(SQRT((1-I677^2)/W677), "X")</f>
        <v>1.0668980901072963E-2</v>
      </c>
      <c r="K677" s="39">
        <f t="shared" si="449"/>
        <v>93.729664461151259</v>
      </c>
      <c r="L677" s="39">
        <f t="shared" si="450"/>
        <v>0.20804512757092278</v>
      </c>
      <c r="M677" s="39">
        <f t="shared" si="451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452"/>
        <v>8365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1">
        <v>0</v>
      </c>
      <c r="AJ677" s="9">
        <v>0</v>
      </c>
      <c r="AK677" s="9">
        <v>0</v>
      </c>
      <c r="AL677" s="31">
        <v>1</v>
      </c>
      <c r="AM677" s="21">
        <v>2012</v>
      </c>
      <c r="AN677" s="23"/>
      <c r="AO677" s="39">
        <v>0.19700000000000001</v>
      </c>
      <c r="AP677" s="39">
        <v>0.12</v>
      </c>
      <c r="AQ677" s="39">
        <f>1-SUM(AP677,AO677,AR677)</f>
        <v>0.43999999999999995</v>
      </c>
      <c r="AR677" s="59">
        <v>0.24299999999999999</v>
      </c>
      <c r="AS677" s="39" t="s">
        <v>431</v>
      </c>
      <c r="AT677" s="59" t="s">
        <v>431</v>
      </c>
      <c r="AU677" s="57">
        <v>1</v>
      </c>
      <c r="AV677" s="18">
        <v>0</v>
      </c>
      <c r="AW677">
        <v>1</v>
      </c>
      <c r="AX677" s="54">
        <v>0</v>
      </c>
      <c r="AY677">
        <v>55.2</v>
      </c>
      <c r="AZ677" s="54">
        <v>44.8</v>
      </c>
      <c r="BB677" s="18"/>
      <c r="BC677" t="s">
        <v>431</v>
      </c>
      <c r="BD677" s="18" t="s">
        <v>431</v>
      </c>
      <c r="BE677" s="18" t="s">
        <v>94</v>
      </c>
      <c r="BL677" s="18"/>
      <c r="BO677" s="18"/>
      <c r="BR677" s="25">
        <v>35.5</v>
      </c>
      <c r="BS677">
        <v>1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 s="18">
        <v>0</v>
      </c>
      <c r="CA677">
        <v>0</v>
      </c>
      <c r="CB677">
        <v>0</v>
      </c>
      <c r="CC677">
        <v>1</v>
      </c>
      <c r="CD677" s="18">
        <v>0</v>
      </c>
      <c r="CE677">
        <v>0</v>
      </c>
      <c r="CF677">
        <v>0</v>
      </c>
      <c r="CG677">
        <v>0</v>
      </c>
      <c r="CH677">
        <v>0</v>
      </c>
      <c r="CI677" s="18">
        <v>0</v>
      </c>
      <c r="CJ677">
        <v>0</v>
      </c>
      <c r="CK677">
        <v>0</v>
      </c>
      <c r="CL677">
        <v>1</v>
      </c>
      <c r="CM677">
        <v>1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 s="18">
        <v>0</v>
      </c>
      <c r="CZ677" s="43" t="s">
        <v>397</v>
      </c>
    </row>
    <row r="678" spans="1:104" x14ac:dyDescent="0.25">
      <c r="A678">
        <v>677</v>
      </c>
      <c r="B678">
        <v>42</v>
      </c>
      <c r="C678" s="25" t="s">
        <v>676</v>
      </c>
      <c r="D678" s="12">
        <v>2.2000000000000002</v>
      </c>
      <c r="E678" s="14">
        <v>0.2</v>
      </c>
      <c r="F678" s="7">
        <f t="shared" si="442"/>
        <v>11</v>
      </c>
      <c r="G678" s="7">
        <f t="shared" si="443"/>
        <v>2</v>
      </c>
      <c r="H678" s="16">
        <f t="shared" si="444"/>
        <v>2.4000000000000004</v>
      </c>
      <c r="I678" s="11">
        <f>IFERROR(F678/SQRT(F678^2+W678), "X")</f>
        <v>0.15786943985836729</v>
      </c>
      <c r="J678" s="39">
        <f>IFERROR(SQRT((1-I678^2)/W678), "X")</f>
        <v>1.4351767259851572E-2</v>
      </c>
      <c r="K678" s="39">
        <f t="shared" si="449"/>
        <v>69.677830046579373</v>
      </c>
      <c r="L678" s="39">
        <f t="shared" si="450"/>
        <v>0.14351767259851572</v>
      </c>
      <c r="M678" s="39">
        <f t="shared" si="451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452"/>
        <v>4734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1">
        <v>0</v>
      </c>
      <c r="AJ678" s="9">
        <v>0</v>
      </c>
      <c r="AK678" s="9">
        <v>0</v>
      </c>
      <c r="AL678" s="31">
        <v>1</v>
      </c>
      <c r="AM678" s="21">
        <v>2012</v>
      </c>
      <c r="AN678" s="23"/>
      <c r="AO678" s="39">
        <v>0.19700000000000001</v>
      </c>
      <c r="AP678" s="39">
        <v>0.12</v>
      </c>
      <c r="AQ678" s="39">
        <f t="shared" ref="AQ678:AQ691" si="453">1-SUM(AP678,AO678,AR678)</f>
        <v>0.43999999999999995</v>
      </c>
      <c r="AR678" s="59">
        <v>0.24299999999999999</v>
      </c>
      <c r="AS678" s="39" t="s">
        <v>431</v>
      </c>
      <c r="AT678" s="59" t="s">
        <v>431</v>
      </c>
      <c r="AU678" s="57">
        <v>1</v>
      </c>
      <c r="AV678" s="18">
        <v>0</v>
      </c>
      <c r="AW678">
        <v>1</v>
      </c>
      <c r="AX678" s="54">
        <v>0</v>
      </c>
      <c r="AY678">
        <v>55.2</v>
      </c>
      <c r="AZ678" s="54">
        <v>44.8</v>
      </c>
      <c r="BB678" s="18"/>
      <c r="BC678" t="s">
        <v>431</v>
      </c>
      <c r="BD678" s="18" t="s">
        <v>431</v>
      </c>
      <c r="BE678" s="18" t="s">
        <v>94</v>
      </c>
      <c r="BL678" s="18"/>
      <c r="BO678" s="18"/>
      <c r="BR678" s="25">
        <v>35.5</v>
      </c>
      <c r="BS678">
        <v>1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 s="18">
        <v>0</v>
      </c>
      <c r="CA678">
        <v>0</v>
      </c>
      <c r="CB678">
        <v>0</v>
      </c>
      <c r="CC678">
        <v>1</v>
      </c>
      <c r="CD678" s="18">
        <v>0</v>
      </c>
      <c r="CE678">
        <v>0</v>
      </c>
      <c r="CF678">
        <v>0</v>
      </c>
      <c r="CG678">
        <v>0</v>
      </c>
      <c r="CH678">
        <v>0</v>
      </c>
      <c r="CI678" s="18">
        <v>0</v>
      </c>
      <c r="CJ678">
        <v>0</v>
      </c>
      <c r="CK678">
        <v>0</v>
      </c>
      <c r="CL678">
        <v>1</v>
      </c>
      <c r="CM678">
        <v>1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 s="18">
        <v>0</v>
      </c>
      <c r="CZ678" s="43" t="s">
        <v>397</v>
      </c>
    </row>
    <row r="679" spans="1:104" x14ac:dyDescent="0.25">
      <c r="A679">
        <v>678</v>
      </c>
      <c r="B679">
        <v>42</v>
      </c>
      <c r="C679" s="25" t="s">
        <v>676</v>
      </c>
      <c r="D679" s="12">
        <v>5.3</v>
      </c>
      <c r="E679" s="14">
        <v>0.2</v>
      </c>
      <c r="F679" s="7">
        <f t="shared" si="442"/>
        <v>26.499999999999996</v>
      </c>
      <c r="G679" s="7">
        <f t="shared" si="443"/>
        <v>5.0999999999999996</v>
      </c>
      <c r="H679" s="16">
        <f t="shared" si="444"/>
        <v>5.5</v>
      </c>
      <c r="I679" s="11">
        <f>IFERROR(F679/SQRT(F679^2+W679), "X")</f>
        <v>0.40275370209545769</v>
      </c>
      <c r="J679" s="39">
        <f>IFERROR(SQRT((1-I679^2)/W679), "X")</f>
        <v>1.5198252909262555E-2</v>
      </c>
      <c r="K679" s="39">
        <f t="shared" si="449"/>
        <v>65.797036407424912</v>
      </c>
      <c r="L679" s="39">
        <f t="shared" si="450"/>
        <v>0.38755544918619511</v>
      </c>
      <c r="M679" s="39">
        <f t="shared" si="451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452"/>
        <v>3627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1">
        <v>0</v>
      </c>
      <c r="AJ679" s="9">
        <v>0</v>
      </c>
      <c r="AK679" s="9">
        <v>0</v>
      </c>
      <c r="AL679" s="31">
        <v>1</v>
      </c>
      <c r="AM679" s="21">
        <v>2012</v>
      </c>
      <c r="AN679" s="23"/>
      <c r="AO679" s="39">
        <v>0.19700000000000001</v>
      </c>
      <c r="AP679" s="39">
        <v>0.12</v>
      </c>
      <c r="AQ679" s="39">
        <f t="shared" si="453"/>
        <v>0.43999999999999995</v>
      </c>
      <c r="AR679" s="59">
        <v>0.24299999999999999</v>
      </c>
      <c r="AS679" s="39" t="s">
        <v>431</v>
      </c>
      <c r="AT679" s="59" t="s">
        <v>431</v>
      </c>
      <c r="AU679" s="57">
        <v>1</v>
      </c>
      <c r="AV679" s="18">
        <v>0</v>
      </c>
      <c r="AW679">
        <v>1</v>
      </c>
      <c r="AX679" s="54">
        <v>0</v>
      </c>
      <c r="AY679">
        <v>55.2</v>
      </c>
      <c r="AZ679" s="54">
        <v>44.8</v>
      </c>
      <c r="BB679" s="18"/>
      <c r="BC679" t="s">
        <v>431</v>
      </c>
      <c r="BD679" s="18" t="s">
        <v>431</v>
      </c>
      <c r="BE679" s="18" t="s">
        <v>94</v>
      </c>
      <c r="BL679" s="18"/>
      <c r="BO679" s="18"/>
      <c r="BR679" s="25">
        <v>35.5</v>
      </c>
      <c r="BS679">
        <v>1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 s="18">
        <v>0</v>
      </c>
      <c r="CA679">
        <v>0</v>
      </c>
      <c r="CB679">
        <v>0</v>
      </c>
      <c r="CC679">
        <v>1</v>
      </c>
      <c r="CD679" s="18">
        <v>0</v>
      </c>
      <c r="CE679">
        <v>0</v>
      </c>
      <c r="CF679">
        <v>0</v>
      </c>
      <c r="CG679">
        <v>0</v>
      </c>
      <c r="CH679">
        <v>0</v>
      </c>
      <c r="CI679" s="18">
        <v>0</v>
      </c>
      <c r="CJ679">
        <v>0</v>
      </c>
      <c r="CK679">
        <v>0</v>
      </c>
      <c r="CL679">
        <v>1</v>
      </c>
      <c r="CM679">
        <v>1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 s="18">
        <v>0</v>
      </c>
      <c r="CZ679" s="43" t="s">
        <v>397</v>
      </c>
    </row>
    <row r="680" spans="1:104" x14ac:dyDescent="0.25">
      <c r="A680">
        <v>679</v>
      </c>
      <c r="B680">
        <v>42</v>
      </c>
      <c r="C680" s="25" t="s">
        <v>676</v>
      </c>
      <c r="D680" s="12">
        <v>1.8</v>
      </c>
      <c r="E680" s="14">
        <v>0.5</v>
      </c>
      <c r="F680" s="7">
        <f t="shared" si="442"/>
        <v>3.6</v>
      </c>
      <c r="G680" s="7">
        <f t="shared" si="443"/>
        <v>1.3</v>
      </c>
      <c r="H680" s="16">
        <f t="shared" si="444"/>
        <v>2.2999999999999998</v>
      </c>
      <c r="I680" s="11">
        <f>IFERROR(F680/SQRT(F680^2+W680), "X")</f>
        <v>7.4951869287651629E-2</v>
      </c>
      <c r="J680" s="39">
        <f>IFERROR(SQRT((1-I680^2)/W680), "X")</f>
        <v>2.081996369101434E-2</v>
      </c>
      <c r="K680" s="39">
        <f t="shared" si="449"/>
        <v>48.030823436622448</v>
      </c>
      <c r="L680" s="39">
        <f t="shared" si="450"/>
        <v>5.4131905596637289E-2</v>
      </c>
      <c r="M680" s="39">
        <f t="shared" si="451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452"/>
        <v>2294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1">
        <v>0</v>
      </c>
      <c r="AJ680" s="9">
        <v>0</v>
      </c>
      <c r="AK680" s="9">
        <v>0</v>
      </c>
      <c r="AL680" s="31">
        <v>1</v>
      </c>
      <c r="AM680" s="21">
        <v>2012</v>
      </c>
      <c r="AN680" s="23"/>
      <c r="AO680" s="39">
        <v>0.19700000000000001</v>
      </c>
      <c r="AP680" s="39">
        <v>0.12</v>
      </c>
      <c r="AQ680" s="39">
        <f t="shared" si="453"/>
        <v>0.43999999999999995</v>
      </c>
      <c r="AR680" s="59">
        <v>0.24299999999999999</v>
      </c>
      <c r="AS680" s="39" t="s">
        <v>431</v>
      </c>
      <c r="AT680" s="59" t="s">
        <v>431</v>
      </c>
      <c r="AU680" s="57">
        <v>1</v>
      </c>
      <c r="AV680" s="18">
        <v>0</v>
      </c>
      <c r="AW680">
        <v>1</v>
      </c>
      <c r="AX680" s="54">
        <v>0</v>
      </c>
      <c r="AY680">
        <v>55.2</v>
      </c>
      <c r="AZ680" s="54">
        <v>44.8</v>
      </c>
      <c r="BB680" s="18"/>
      <c r="BC680" t="s">
        <v>431</v>
      </c>
      <c r="BD680" s="18" t="s">
        <v>431</v>
      </c>
      <c r="BE680" s="18" t="s">
        <v>94</v>
      </c>
      <c r="BL680" s="18"/>
      <c r="BO680" s="18"/>
      <c r="BR680" s="25">
        <v>29.52</v>
      </c>
      <c r="BS680">
        <v>0</v>
      </c>
      <c r="BT680">
        <v>0</v>
      </c>
      <c r="BU680">
        <v>0</v>
      </c>
      <c r="BV680">
        <v>1</v>
      </c>
      <c r="BW680">
        <v>0</v>
      </c>
      <c r="BX680">
        <v>0</v>
      </c>
      <c r="BY680">
        <v>0</v>
      </c>
      <c r="BZ680" s="18">
        <v>0</v>
      </c>
      <c r="CA680">
        <v>0</v>
      </c>
      <c r="CB680">
        <v>0</v>
      </c>
      <c r="CC680">
        <v>1</v>
      </c>
      <c r="CD680" s="18">
        <v>0</v>
      </c>
      <c r="CE680">
        <v>0</v>
      </c>
      <c r="CF680">
        <v>0</v>
      </c>
      <c r="CG680">
        <v>0</v>
      </c>
      <c r="CH680">
        <v>0</v>
      </c>
      <c r="CI680" s="18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 s="18">
        <v>0</v>
      </c>
      <c r="CZ680" s="43" t="s">
        <v>397</v>
      </c>
    </row>
    <row r="681" spans="1:104" x14ac:dyDescent="0.25">
      <c r="A681">
        <v>680</v>
      </c>
      <c r="B681">
        <v>42</v>
      </c>
      <c r="C681" s="25" t="s">
        <v>676</v>
      </c>
      <c r="D681" s="12">
        <v>0.7</v>
      </c>
      <c r="E681" s="14">
        <v>0.7</v>
      </c>
      <c r="F681" s="7">
        <f t="shared" si="442"/>
        <v>1</v>
      </c>
      <c r="G681" s="7">
        <f t="shared" si="443"/>
        <v>0</v>
      </c>
      <c r="H681" s="16">
        <f t="shared" si="444"/>
        <v>1.4</v>
      </c>
      <c r="I681" s="11">
        <f>IFERROR(F681/SQRT(F681^2+W681), "X")</f>
        <v>2.4640709031819093E-2</v>
      </c>
      <c r="J681" s="39">
        <f>IFERROR(SQRT((1-I681^2)/W681), "X")</f>
        <v>2.4640709031819093E-2</v>
      </c>
      <c r="K681" s="39">
        <f t="shared" si="449"/>
        <v>40.583247775406051</v>
      </c>
      <c r="L681" s="39">
        <f t="shared" si="450"/>
        <v>0</v>
      </c>
      <c r="M681" s="39">
        <f t="shared" si="451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452"/>
        <v>1646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1">
        <v>0</v>
      </c>
      <c r="AJ681" s="9">
        <v>0</v>
      </c>
      <c r="AK681" s="9">
        <v>0</v>
      </c>
      <c r="AL681" s="31">
        <v>1</v>
      </c>
      <c r="AM681" s="21">
        <v>2012</v>
      </c>
      <c r="AN681" s="23"/>
      <c r="AO681" s="39">
        <v>0.19700000000000001</v>
      </c>
      <c r="AP681" s="39">
        <v>0.12</v>
      </c>
      <c r="AQ681" s="39">
        <f t="shared" si="453"/>
        <v>0.43999999999999995</v>
      </c>
      <c r="AR681" s="59">
        <v>0.24299999999999999</v>
      </c>
      <c r="AS681" s="39" t="s">
        <v>431</v>
      </c>
      <c r="AT681" s="59" t="s">
        <v>431</v>
      </c>
      <c r="AU681" s="57">
        <v>1</v>
      </c>
      <c r="AV681" s="18">
        <v>0</v>
      </c>
      <c r="AW681">
        <v>1</v>
      </c>
      <c r="AX681" s="54">
        <v>0</v>
      </c>
      <c r="AY681">
        <v>55.2</v>
      </c>
      <c r="AZ681" s="54">
        <v>44.8</v>
      </c>
      <c r="BB681" s="18"/>
      <c r="BC681" t="s">
        <v>431</v>
      </c>
      <c r="BD681" s="18" t="s">
        <v>431</v>
      </c>
      <c r="BE681" s="18" t="s">
        <v>94</v>
      </c>
      <c r="BL681" s="18"/>
      <c r="BO681" s="18"/>
      <c r="BR681" s="25">
        <v>29.52</v>
      </c>
      <c r="BS681">
        <v>0</v>
      </c>
      <c r="BT681">
        <v>0</v>
      </c>
      <c r="BU681">
        <v>0</v>
      </c>
      <c r="BV681">
        <v>1</v>
      </c>
      <c r="BW681">
        <v>0</v>
      </c>
      <c r="BX681">
        <v>0</v>
      </c>
      <c r="BY681">
        <v>0</v>
      </c>
      <c r="BZ681" s="18">
        <v>0</v>
      </c>
      <c r="CA681">
        <v>0</v>
      </c>
      <c r="CB681">
        <v>0</v>
      </c>
      <c r="CC681">
        <v>1</v>
      </c>
      <c r="CD681" s="18">
        <v>0</v>
      </c>
      <c r="CE681">
        <v>0</v>
      </c>
      <c r="CF681">
        <v>0</v>
      </c>
      <c r="CG681">
        <v>0</v>
      </c>
      <c r="CH681">
        <v>0</v>
      </c>
      <c r="CI681" s="18">
        <v>0</v>
      </c>
      <c r="CJ681">
        <v>0</v>
      </c>
      <c r="CK681">
        <v>0</v>
      </c>
      <c r="CL681">
        <v>1</v>
      </c>
      <c r="CM681">
        <v>1</v>
      </c>
      <c r="CN681">
        <v>0</v>
      </c>
      <c r="CO681">
        <v>0</v>
      </c>
      <c r="CP681">
        <v>0</v>
      </c>
      <c r="CQ681">
        <v>1</v>
      </c>
      <c r="CR681">
        <v>0</v>
      </c>
      <c r="CS681">
        <v>0</v>
      </c>
      <c r="CT681" s="18">
        <v>0</v>
      </c>
      <c r="CZ681" s="43" t="s">
        <v>397</v>
      </c>
    </row>
    <row r="682" spans="1:104" x14ac:dyDescent="0.25">
      <c r="A682">
        <v>681</v>
      </c>
      <c r="B682">
        <v>42</v>
      </c>
      <c r="C682" s="25" t="s">
        <v>676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454">D682-E682</f>
        <v>0.13569412876046977</v>
      </c>
      <c r="H682" s="16">
        <f t="shared" ref="H682:H691" si="455">D682+E682</f>
        <v>1.0516294978936398</v>
      </c>
      <c r="I682" s="11">
        <f>IFERROR(F682/SQRT(F682^2+W682), "X")</f>
        <v>1.4173581477608995E-2</v>
      </c>
      <c r="J682" s="39">
        <f>IFERROR(SQRT((1-I682^2)/W682), "X")</f>
        <v>1.0933905711298366E-2</v>
      </c>
      <c r="K682" s="39">
        <f t="shared" ref="K682:K691" si="456">IFERROR(1/J682, "X")</f>
        <v>91.458626624762914</v>
      </c>
      <c r="L682" s="39">
        <f t="shared" ref="L682:L691" si="457">IFERROR(I682-J682, "X")</f>
        <v>3.2396757663106287E-3</v>
      </c>
      <c r="M682" s="39">
        <f t="shared" ref="M682:M691" si="458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452"/>
        <v>8363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1">
        <v>0</v>
      </c>
      <c r="AJ682" s="9">
        <v>0</v>
      </c>
      <c r="AK682" s="9">
        <v>0</v>
      </c>
      <c r="AL682" s="31">
        <v>1</v>
      </c>
      <c r="AM682" s="21">
        <v>2012</v>
      </c>
      <c r="AN682" s="23"/>
      <c r="AO682" s="39">
        <v>0.19700000000000001</v>
      </c>
      <c r="AP682" s="39">
        <v>0.12</v>
      </c>
      <c r="AQ682" s="39">
        <f t="shared" si="453"/>
        <v>0.43999999999999995</v>
      </c>
      <c r="AR682" s="59">
        <v>0.24299999999999999</v>
      </c>
      <c r="AS682" s="39" t="s">
        <v>431</v>
      </c>
      <c r="AT682" s="59" t="s">
        <v>431</v>
      </c>
      <c r="AU682" s="57">
        <v>1</v>
      </c>
      <c r="AV682" s="18">
        <v>0</v>
      </c>
      <c r="AW682">
        <v>1</v>
      </c>
      <c r="AX682" s="54">
        <v>0</v>
      </c>
      <c r="AY682">
        <v>55.2</v>
      </c>
      <c r="AZ682" s="54">
        <v>44.8</v>
      </c>
      <c r="BB682" s="18"/>
      <c r="BC682" t="s">
        <v>431</v>
      </c>
      <c r="BD682" s="18" t="s">
        <v>431</v>
      </c>
      <c r="BE682" s="18" t="s">
        <v>94</v>
      </c>
      <c r="BL682" s="18"/>
      <c r="BO682" s="18"/>
      <c r="BR682" s="25">
        <v>35.5</v>
      </c>
      <c r="BS682">
        <v>1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 s="18">
        <v>0</v>
      </c>
      <c r="CA682">
        <v>0</v>
      </c>
      <c r="CB682">
        <v>0</v>
      </c>
      <c r="CC682">
        <v>1</v>
      </c>
      <c r="CD682" s="18">
        <v>0</v>
      </c>
      <c r="CE682">
        <v>0</v>
      </c>
      <c r="CF682">
        <v>0</v>
      </c>
      <c r="CG682">
        <v>0</v>
      </c>
      <c r="CH682">
        <v>0</v>
      </c>
      <c r="CI682" s="18">
        <v>0</v>
      </c>
      <c r="CJ682">
        <v>0</v>
      </c>
      <c r="CK682">
        <v>0</v>
      </c>
      <c r="CL682">
        <v>1</v>
      </c>
      <c r="CM682">
        <v>1</v>
      </c>
      <c r="CN682">
        <v>0</v>
      </c>
      <c r="CO682">
        <v>0</v>
      </c>
      <c r="CP682">
        <v>0</v>
      </c>
      <c r="CQ682">
        <v>1</v>
      </c>
      <c r="CR682">
        <v>0</v>
      </c>
      <c r="CS682">
        <v>0</v>
      </c>
      <c r="CT682" s="18">
        <v>0</v>
      </c>
      <c r="CZ682" s="43" t="s">
        <v>397</v>
      </c>
    </row>
    <row r="683" spans="1:104" x14ac:dyDescent="0.25">
      <c r="A683">
        <v>682</v>
      </c>
      <c r="B683">
        <v>42</v>
      </c>
      <c r="C683" s="25" t="s">
        <v>676</v>
      </c>
      <c r="D683" s="12">
        <v>1.2184273858862005</v>
      </c>
      <c r="E683" s="14">
        <v>0.50767807745258353</v>
      </c>
      <c r="F683" s="7">
        <v>2.4</v>
      </c>
      <c r="G683" s="7">
        <f t="shared" si="454"/>
        <v>0.71074930843361694</v>
      </c>
      <c r="H683" s="16">
        <f t="shared" si="455"/>
        <v>1.726105463338784</v>
      </c>
      <c r="I683" s="11">
        <f>IFERROR(F683/SQRT(F683^2+W683), "X")</f>
        <v>2.6234976834956101E-2</v>
      </c>
      <c r="J683" s="39">
        <f>IFERROR(SQRT((1-I683^2)/W683), "X")</f>
        <v>1.0931240347898375E-2</v>
      </c>
      <c r="K683" s="39">
        <f t="shared" si="456"/>
        <v>91.480926973877999</v>
      </c>
      <c r="L683" s="39">
        <f t="shared" si="457"/>
        <v>1.5303736487057726E-2</v>
      </c>
      <c r="M683" s="39">
        <f t="shared" si="458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1" si="459">U683-V683-1</f>
        <v>8363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1">
        <v>0</v>
      </c>
      <c r="AJ683" s="9">
        <v>0</v>
      </c>
      <c r="AK683" s="9">
        <v>0</v>
      </c>
      <c r="AL683" s="31">
        <v>1</v>
      </c>
      <c r="AM683" s="21">
        <v>2012</v>
      </c>
      <c r="AN683" s="23"/>
      <c r="AO683" s="39">
        <v>0.19700000000000001</v>
      </c>
      <c r="AP683" s="39">
        <v>0.12</v>
      </c>
      <c r="AQ683" s="39">
        <f t="shared" si="453"/>
        <v>0.43999999999999995</v>
      </c>
      <c r="AR683" s="59">
        <v>0.24299999999999999</v>
      </c>
      <c r="AS683" s="39" t="s">
        <v>431</v>
      </c>
      <c r="AT683" s="59" t="s">
        <v>431</v>
      </c>
      <c r="AU683" s="57">
        <v>1</v>
      </c>
      <c r="AV683" s="18">
        <v>0</v>
      </c>
      <c r="AW683">
        <v>1</v>
      </c>
      <c r="AX683" s="54">
        <v>0</v>
      </c>
      <c r="AY683">
        <v>55.2</v>
      </c>
      <c r="AZ683" s="54">
        <v>44.8</v>
      </c>
      <c r="BB683" s="18"/>
      <c r="BC683" t="s">
        <v>431</v>
      </c>
      <c r="BD683" s="18" t="s">
        <v>431</v>
      </c>
      <c r="BE683" s="18" t="s">
        <v>94</v>
      </c>
      <c r="BL683" s="18"/>
      <c r="BO683" s="18"/>
      <c r="BR683" s="25">
        <v>35.5</v>
      </c>
      <c r="BS683">
        <v>1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 s="18">
        <v>0</v>
      </c>
      <c r="CA683">
        <v>0</v>
      </c>
      <c r="CB683">
        <v>0</v>
      </c>
      <c r="CC683">
        <v>1</v>
      </c>
      <c r="CD683" s="18">
        <v>0</v>
      </c>
      <c r="CE683">
        <v>0</v>
      </c>
      <c r="CF683">
        <v>0</v>
      </c>
      <c r="CG683">
        <v>0</v>
      </c>
      <c r="CH683">
        <v>0</v>
      </c>
      <c r="CI683" s="18">
        <v>0</v>
      </c>
      <c r="CJ683">
        <v>0</v>
      </c>
      <c r="CK683">
        <v>0</v>
      </c>
      <c r="CL683">
        <v>1</v>
      </c>
      <c r="CM683">
        <v>1</v>
      </c>
      <c r="CN683">
        <v>0</v>
      </c>
      <c r="CO683">
        <v>0</v>
      </c>
      <c r="CP683">
        <v>0</v>
      </c>
      <c r="CQ683">
        <v>1</v>
      </c>
      <c r="CR683">
        <v>0</v>
      </c>
      <c r="CS683">
        <v>0</v>
      </c>
      <c r="CT683" s="18">
        <v>0</v>
      </c>
      <c r="CZ683" s="43" t="s">
        <v>397</v>
      </c>
    </row>
    <row r="684" spans="1:104" x14ac:dyDescent="0.25">
      <c r="A684">
        <v>683</v>
      </c>
      <c r="B684">
        <v>42</v>
      </c>
      <c r="C684" s="25" t="s">
        <v>676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454"/>
        <v>4.170099307420899</v>
      </c>
      <c r="H684" s="16">
        <f t="shared" si="455"/>
        <v>5.063692016153948</v>
      </c>
      <c r="I684" s="11">
        <f>IFERROR(F684/SQRT(F684^2+W684), "X")</f>
        <v>0.11228052410736152</v>
      </c>
      <c r="J684" s="39">
        <f>IFERROR(SQRT((1-I684^2)/W684), "X")</f>
        <v>1.0865857171680147E-2</v>
      </c>
      <c r="K684" s="39">
        <f t="shared" si="456"/>
        <v>92.031395609203813</v>
      </c>
      <c r="L684" s="39">
        <f t="shared" si="457"/>
        <v>0.10141466693568137</v>
      </c>
      <c r="M684" s="39">
        <f t="shared" si="458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459"/>
        <v>8363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1">
        <v>0</v>
      </c>
      <c r="AJ684" s="9">
        <v>0</v>
      </c>
      <c r="AK684" s="9">
        <v>0</v>
      </c>
      <c r="AL684" s="31">
        <v>1</v>
      </c>
      <c r="AM684" s="21">
        <v>2012</v>
      </c>
      <c r="AN684" s="23"/>
      <c r="AO684" s="39">
        <v>0.19700000000000001</v>
      </c>
      <c r="AP684" s="39">
        <v>0.12</v>
      </c>
      <c r="AQ684" s="39">
        <f t="shared" si="453"/>
        <v>0.43999999999999995</v>
      </c>
      <c r="AR684" s="59">
        <v>0.24299999999999999</v>
      </c>
      <c r="AS684" s="39" t="s">
        <v>431</v>
      </c>
      <c r="AT684" s="59" t="s">
        <v>431</v>
      </c>
      <c r="AU684" s="57">
        <v>1</v>
      </c>
      <c r="AV684" s="18">
        <v>0</v>
      </c>
      <c r="AW684">
        <v>1</v>
      </c>
      <c r="AX684" s="54">
        <v>0</v>
      </c>
      <c r="AY684">
        <v>55.2</v>
      </c>
      <c r="AZ684" s="54">
        <v>44.8</v>
      </c>
      <c r="BB684" s="18"/>
      <c r="BC684" t="s">
        <v>431</v>
      </c>
      <c r="BD684" s="18" t="s">
        <v>431</v>
      </c>
      <c r="BE684" s="18" t="s">
        <v>94</v>
      </c>
      <c r="BL684" s="18"/>
      <c r="BO684" s="18"/>
      <c r="BR684" s="25">
        <v>35.5</v>
      </c>
      <c r="BS684">
        <v>1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 s="18">
        <v>0</v>
      </c>
      <c r="CA684">
        <v>0</v>
      </c>
      <c r="CB684">
        <v>0</v>
      </c>
      <c r="CC684">
        <v>1</v>
      </c>
      <c r="CD684" s="18">
        <v>0</v>
      </c>
      <c r="CE684">
        <v>0</v>
      </c>
      <c r="CF684">
        <v>0</v>
      </c>
      <c r="CG684">
        <v>0</v>
      </c>
      <c r="CH684">
        <v>0</v>
      </c>
      <c r="CI684" s="18">
        <v>0</v>
      </c>
      <c r="CJ684">
        <v>0</v>
      </c>
      <c r="CK684">
        <v>0</v>
      </c>
      <c r="CL684">
        <v>1</v>
      </c>
      <c r="CM684">
        <v>1</v>
      </c>
      <c r="CN684">
        <v>0</v>
      </c>
      <c r="CO684">
        <v>0</v>
      </c>
      <c r="CP684">
        <v>0</v>
      </c>
      <c r="CQ684">
        <v>1</v>
      </c>
      <c r="CR684">
        <v>0</v>
      </c>
      <c r="CS684">
        <v>0</v>
      </c>
      <c r="CT684" s="18">
        <v>0</v>
      </c>
      <c r="CZ684" s="43" t="s">
        <v>397</v>
      </c>
    </row>
    <row r="685" spans="1:104" x14ac:dyDescent="0.25">
      <c r="A685">
        <v>684</v>
      </c>
      <c r="B685">
        <v>42</v>
      </c>
      <c r="C685" s="25" t="s">
        <v>676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454"/>
        <v>4.202316470520584</v>
      </c>
      <c r="H685" s="16">
        <f t="shared" si="455"/>
        <v>6.1824655927554151</v>
      </c>
      <c r="I685" s="11">
        <f>IFERROR(F685/SQRT(F685^2+W685), "X")</f>
        <v>5.7253950698126888E-2</v>
      </c>
      <c r="J685" s="39">
        <f>IFERROR(SQRT((1-I685^2)/W685), "X")</f>
        <v>1.0917066870405549E-2</v>
      </c>
      <c r="K685" s="39">
        <f t="shared" si="456"/>
        <v>91.599695400862913</v>
      </c>
      <c r="L685" s="39">
        <f t="shared" si="457"/>
        <v>4.6336883827721338E-2</v>
      </c>
      <c r="M685" s="39">
        <f t="shared" si="458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459"/>
        <v>8363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1">
        <v>0</v>
      </c>
      <c r="AJ685" s="9">
        <v>0</v>
      </c>
      <c r="AK685" s="9">
        <v>0</v>
      </c>
      <c r="AL685" s="31">
        <v>1</v>
      </c>
      <c r="AM685" s="21">
        <v>2012</v>
      </c>
      <c r="AN685" s="23"/>
      <c r="AO685" s="39">
        <v>0.19700000000000001</v>
      </c>
      <c r="AP685" s="39">
        <v>0.12</v>
      </c>
      <c r="AQ685" s="39">
        <f t="shared" si="453"/>
        <v>0.43999999999999995</v>
      </c>
      <c r="AR685" s="59">
        <v>0.24299999999999999</v>
      </c>
      <c r="AS685" s="39" t="s">
        <v>431</v>
      </c>
      <c r="AT685" s="59" t="s">
        <v>431</v>
      </c>
      <c r="AU685" s="57">
        <v>1</v>
      </c>
      <c r="AV685" s="18">
        <v>0</v>
      </c>
      <c r="AW685">
        <v>1</v>
      </c>
      <c r="AX685" s="54">
        <v>0</v>
      </c>
      <c r="AY685">
        <v>55.2</v>
      </c>
      <c r="AZ685" s="54">
        <v>44.8</v>
      </c>
      <c r="BB685" s="18"/>
      <c r="BC685" t="s">
        <v>431</v>
      </c>
      <c r="BD685" s="18" t="s">
        <v>431</v>
      </c>
      <c r="BE685" s="18" t="s">
        <v>94</v>
      </c>
      <c r="BL685" s="18"/>
      <c r="BO685" s="18"/>
      <c r="BR685" s="25">
        <v>35.5</v>
      </c>
      <c r="BS685">
        <v>1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 s="18">
        <v>0</v>
      </c>
      <c r="CA685">
        <v>0</v>
      </c>
      <c r="CB685">
        <v>0</v>
      </c>
      <c r="CC685">
        <v>1</v>
      </c>
      <c r="CD685" s="18">
        <v>0</v>
      </c>
      <c r="CE685">
        <v>0</v>
      </c>
      <c r="CF685">
        <v>0</v>
      </c>
      <c r="CG685">
        <v>0</v>
      </c>
      <c r="CH685">
        <v>0</v>
      </c>
      <c r="CI685" s="18">
        <v>0</v>
      </c>
      <c r="CJ685">
        <v>0</v>
      </c>
      <c r="CK685">
        <v>0</v>
      </c>
      <c r="CL685">
        <v>1</v>
      </c>
      <c r="CM685">
        <v>1</v>
      </c>
      <c r="CN685">
        <v>0</v>
      </c>
      <c r="CO685">
        <v>0</v>
      </c>
      <c r="CP685">
        <v>0</v>
      </c>
      <c r="CQ685">
        <v>1</v>
      </c>
      <c r="CR685">
        <v>0</v>
      </c>
      <c r="CS685">
        <v>0</v>
      </c>
      <c r="CT685" s="18">
        <v>0</v>
      </c>
      <c r="CZ685" s="43" t="s">
        <v>397</v>
      </c>
    </row>
    <row r="686" spans="1:104" x14ac:dyDescent="0.25">
      <c r="A686">
        <v>685</v>
      </c>
      <c r="B686">
        <v>42</v>
      </c>
      <c r="C686" s="25" t="s">
        <v>676</v>
      </c>
      <c r="D686" s="12">
        <v>7.36957776560212</v>
      </c>
      <c r="E686" s="14">
        <v>0.31304401128221399</v>
      </c>
      <c r="F686" s="7">
        <v>23.541666666666664</v>
      </c>
      <c r="G686" s="7">
        <f t="shared" si="454"/>
        <v>7.056533754319906</v>
      </c>
      <c r="H686" s="16">
        <f t="shared" si="455"/>
        <v>7.6826217768843339</v>
      </c>
      <c r="I686" s="11">
        <f>IFERROR(F686/SQRT(F686^2+W686), "X")</f>
        <v>0.24930024610104237</v>
      </c>
      <c r="J686" s="39">
        <f>IFERROR(SQRT((1-I686^2)/W686), "X")</f>
        <v>1.0589744967123924E-2</v>
      </c>
      <c r="K686" s="39">
        <f t="shared" si="456"/>
        <v>94.43098045368609</v>
      </c>
      <c r="L686" s="39">
        <f t="shared" si="457"/>
        <v>0.23871050113391845</v>
      </c>
      <c r="M686" s="39">
        <f t="shared" si="458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459"/>
        <v>8363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1">
        <v>0</v>
      </c>
      <c r="AJ686" s="9">
        <v>0</v>
      </c>
      <c r="AK686" s="9">
        <v>0</v>
      </c>
      <c r="AL686" s="31">
        <v>1</v>
      </c>
      <c r="AM686" s="21">
        <v>2012</v>
      </c>
      <c r="AN686" s="23"/>
      <c r="AO686" s="39">
        <v>0.19700000000000001</v>
      </c>
      <c r="AP686" s="39">
        <v>0.12</v>
      </c>
      <c r="AQ686" s="39">
        <f t="shared" si="453"/>
        <v>0.43999999999999995</v>
      </c>
      <c r="AR686" s="59">
        <v>0.24299999999999999</v>
      </c>
      <c r="AS686" s="39" t="s">
        <v>431</v>
      </c>
      <c r="AT686" s="59" t="s">
        <v>431</v>
      </c>
      <c r="AU686" s="57">
        <v>1</v>
      </c>
      <c r="AV686" s="18">
        <v>0</v>
      </c>
      <c r="AW686">
        <v>1</v>
      </c>
      <c r="AX686" s="54">
        <v>0</v>
      </c>
      <c r="AY686">
        <v>55.2</v>
      </c>
      <c r="AZ686" s="54">
        <v>44.8</v>
      </c>
      <c r="BB686" s="18"/>
      <c r="BC686" t="s">
        <v>431</v>
      </c>
      <c r="BD686" s="18" t="s">
        <v>431</v>
      </c>
      <c r="BE686" s="18" t="s">
        <v>94</v>
      </c>
      <c r="BL686" s="18"/>
      <c r="BO686" s="18"/>
      <c r="BR686" s="25">
        <v>35.5</v>
      </c>
      <c r="BS686">
        <v>1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 s="18">
        <v>0</v>
      </c>
      <c r="CA686">
        <v>0</v>
      </c>
      <c r="CB686">
        <v>0</v>
      </c>
      <c r="CC686">
        <v>1</v>
      </c>
      <c r="CD686" s="18">
        <v>0</v>
      </c>
      <c r="CE686">
        <v>0</v>
      </c>
      <c r="CF686">
        <v>0</v>
      </c>
      <c r="CG686">
        <v>0</v>
      </c>
      <c r="CH686">
        <v>0</v>
      </c>
      <c r="CI686" s="18">
        <v>0</v>
      </c>
      <c r="CJ686">
        <v>0</v>
      </c>
      <c r="CK686">
        <v>0</v>
      </c>
      <c r="CL686">
        <v>1</v>
      </c>
      <c r="CM686">
        <v>1</v>
      </c>
      <c r="CN686">
        <v>0</v>
      </c>
      <c r="CO686">
        <v>0</v>
      </c>
      <c r="CP686">
        <v>0</v>
      </c>
      <c r="CQ686">
        <v>1</v>
      </c>
      <c r="CR686">
        <v>0</v>
      </c>
      <c r="CS686">
        <v>0</v>
      </c>
      <c r="CT686" s="18">
        <v>0</v>
      </c>
      <c r="CZ686" s="43" t="s">
        <v>397</v>
      </c>
    </row>
    <row r="687" spans="1:104" x14ac:dyDescent="0.25">
      <c r="A687">
        <v>686</v>
      </c>
      <c r="B687">
        <v>42</v>
      </c>
      <c r="C687" s="25" t="s">
        <v>676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454"/>
        <v>-5.1374631625074274E-2</v>
      </c>
      <c r="H687" s="16">
        <f t="shared" si="455"/>
        <v>1.9008613701277446</v>
      </c>
      <c r="I687" s="11">
        <f>IFERROR(F687/SQRT(F687^2+W687), "X")</f>
        <v>1.9784568514971724E-2</v>
      </c>
      <c r="J687" s="39">
        <f>IFERROR(SQRT((1-I687^2)/W687), "X")</f>
        <v>2.0883711210247929E-2</v>
      </c>
      <c r="K687" s="39">
        <f t="shared" si="456"/>
        <v>47.884209369323493</v>
      </c>
      <c r="L687" s="39">
        <f t="shared" si="457"/>
        <v>-1.0991426952762055E-3</v>
      </c>
      <c r="M687" s="39">
        <f t="shared" si="458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459"/>
        <v>2292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1">
        <v>0</v>
      </c>
      <c r="AJ687" s="9">
        <v>0</v>
      </c>
      <c r="AK687" s="9">
        <v>0</v>
      </c>
      <c r="AL687" s="31">
        <v>1</v>
      </c>
      <c r="AM687" s="21">
        <v>2012</v>
      </c>
      <c r="AN687" s="23"/>
      <c r="AO687" s="39">
        <v>0.19700000000000001</v>
      </c>
      <c r="AP687" s="39">
        <v>0.12</v>
      </c>
      <c r="AQ687" s="39">
        <f t="shared" si="453"/>
        <v>0.43999999999999995</v>
      </c>
      <c r="AR687" s="59">
        <v>0.24299999999999999</v>
      </c>
      <c r="AS687" s="39" t="s">
        <v>431</v>
      </c>
      <c r="AT687" s="59" t="s">
        <v>431</v>
      </c>
      <c r="AU687" s="57">
        <v>1</v>
      </c>
      <c r="AV687" s="18">
        <v>0</v>
      </c>
      <c r="AW687">
        <v>1</v>
      </c>
      <c r="AX687" s="54">
        <v>0</v>
      </c>
      <c r="AY687">
        <v>55.2</v>
      </c>
      <c r="AZ687" s="54">
        <v>44.8</v>
      </c>
      <c r="BB687" s="18"/>
      <c r="BC687" t="s">
        <v>431</v>
      </c>
      <c r="BD687" s="18" t="s">
        <v>431</v>
      </c>
      <c r="BE687" s="18" t="s">
        <v>94</v>
      </c>
      <c r="BL687" s="18"/>
      <c r="BO687" s="18"/>
      <c r="BR687" s="25">
        <v>29.52</v>
      </c>
      <c r="BS687">
        <v>0</v>
      </c>
      <c r="BT687">
        <v>0</v>
      </c>
      <c r="BU687">
        <v>0</v>
      </c>
      <c r="BV687">
        <v>1</v>
      </c>
      <c r="BW687">
        <v>0</v>
      </c>
      <c r="BX687">
        <v>0</v>
      </c>
      <c r="BY687">
        <v>0</v>
      </c>
      <c r="BZ687" s="18">
        <v>0</v>
      </c>
      <c r="CA687">
        <v>0</v>
      </c>
      <c r="CB687">
        <v>0</v>
      </c>
      <c r="CC687">
        <v>1</v>
      </c>
      <c r="CD687" s="18">
        <v>0</v>
      </c>
      <c r="CE687">
        <v>0</v>
      </c>
      <c r="CF687">
        <v>0</v>
      </c>
      <c r="CG687">
        <v>0</v>
      </c>
      <c r="CH687">
        <v>0</v>
      </c>
      <c r="CI687" s="18">
        <v>0</v>
      </c>
      <c r="CJ687">
        <v>0</v>
      </c>
      <c r="CK687">
        <v>0</v>
      </c>
      <c r="CL687">
        <v>1</v>
      </c>
      <c r="CM687">
        <v>1</v>
      </c>
      <c r="CN687">
        <v>0</v>
      </c>
      <c r="CO687">
        <v>0</v>
      </c>
      <c r="CP687">
        <v>0</v>
      </c>
      <c r="CQ687">
        <v>1</v>
      </c>
      <c r="CR687">
        <v>0</v>
      </c>
      <c r="CS687">
        <v>0</v>
      </c>
      <c r="CT687" s="18">
        <v>0</v>
      </c>
      <c r="CZ687" s="43" t="s">
        <v>397</v>
      </c>
    </row>
    <row r="688" spans="1:104" x14ac:dyDescent="0.25">
      <c r="A688">
        <v>687</v>
      </c>
      <c r="B688">
        <v>42</v>
      </c>
      <c r="C688" s="25" t="s">
        <v>676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454"/>
        <v>1.1591391254638259</v>
      </c>
      <c r="H688" s="16">
        <f t="shared" si="455"/>
        <v>-2.839890857386373</v>
      </c>
      <c r="I688" s="11">
        <f>IFERROR(F688/SQRT(F688^2+W688), "X")</f>
        <v>8.7785920158698506E-3</v>
      </c>
      <c r="J688" s="39">
        <f>IFERROR(SQRT((1-I688^2)/W688), "X")</f>
        <v>2.0886994796379989E-2</v>
      </c>
      <c r="K688" s="39">
        <f t="shared" si="456"/>
        <v>47.876681626469029</v>
      </c>
      <c r="L688" s="39">
        <f t="shared" si="457"/>
        <v>-1.2108402780510138E-2</v>
      </c>
      <c r="M688" s="39">
        <f t="shared" si="458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459"/>
        <v>2292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1">
        <v>0</v>
      </c>
      <c r="AJ688" s="9">
        <v>0</v>
      </c>
      <c r="AK688" s="9">
        <v>0</v>
      </c>
      <c r="AL688" s="31">
        <v>1</v>
      </c>
      <c r="AM688" s="21">
        <v>2012</v>
      </c>
      <c r="AN688" s="23"/>
      <c r="AO688" s="39">
        <v>0.19700000000000001</v>
      </c>
      <c r="AP688" s="39">
        <v>0.12</v>
      </c>
      <c r="AQ688" s="39">
        <f t="shared" si="453"/>
        <v>0.43999999999999995</v>
      </c>
      <c r="AR688" s="59">
        <v>0.24299999999999999</v>
      </c>
      <c r="AS688" s="39" t="s">
        <v>431</v>
      </c>
      <c r="AT688" s="59" t="s">
        <v>431</v>
      </c>
      <c r="AU688" s="57">
        <v>1</v>
      </c>
      <c r="AV688" s="18">
        <v>0</v>
      </c>
      <c r="AW688">
        <v>1</v>
      </c>
      <c r="AX688" s="54">
        <v>0</v>
      </c>
      <c r="AY688">
        <v>55.2</v>
      </c>
      <c r="AZ688" s="54">
        <v>44.8</v>
      </c>
      <c r="BB688" s="18"/>
      <c r="BC688" t="s">
        <v>431</v>
      </c>
      <c r="BD688" s="18" t="s">
        <v>431</v>
      </c>
      <c r="BE688" s="18" t="s">
        <v>94</v>
      </c>
      <c r="BL688" s="18"/>
      <c r="BO688" s="18"/>
      <c r="BR688" s="25">
        <v>29.52</v>
      </c>
      <c r="BS688">
        <v>0</v>
      </c>
      <c r="BT688">
        <v>0</v>
      </c>
      <c r="BU688">
        <v>0</v>
      </c>
      <c r="BV688">
        <v>1</v>
      </c>
      <c r="BW688">
        <v>0</v>
      </c>
      <c r="BX688">
        <v>0</v>
      </c>
      <c r="BY688">
        <v>0</v>
      </c>
      <c r="BZ688" s="18">
        <v>0</v>
      </c>
      <c r="CA688">
        <v>0</v>
      </c>
      <c r="CB688">
        <v>0</v>
      </c>
      <c r="CC688">
        <v>1</v>
      </c>
      <c r="CD688" s="18">
        <v>0</v>
      </c>
      <c r="CE688">
        <v>0</v>
      </c>
      <c r="CF688">
        <v>0</v>
      </c>
      <c r="CG688">
        <v>0</v>
      </c>
      <c r="CH688">
        <v>0</v>
      </c>
      <c r="CI688" s="18">
        <v>0</v>
      </c>
      <c r="CJ688">
        <v>0</v>
      </c>
      <c r="CK688">
        <v>0</v>
      </c>
      <c r="CL688">
        <v>1</v>
      </c>
      <c r="CM688">
        <v>1</v>
      </c>
      <c r="CN688">
        <v>0</v>
      </c>
      <c r="CO688">
        <v>0</v>
      </c>
      <c r="CP688">
        <v>0</v>
      </c>
      <c r="CQ688">
        <v>1</v>
      </c>
      <c r="CR688">
        <v>0</v>
      </c>
      <c r="CS688">
        <v>0</v>
      </c>
      <c r="CT688" s="18">
        <v>0</v>
      </c>
      <c r="CZ688" s="43" t="s">
        <v>397</v>
      </c>
    </row>
    <row r="689" spans="1:104" x14ac:dyDescent="0.25">
      <c r="A689">
        <v>688</v>
      </c>
      <c r="B689">
        <v>42</v>
      </c>
      <c r="C689" s="25" t="s">
        <v>676</v>
      </c>
      <c r="D689" s="12">
        <v>2.3764126172991284</v>
      </c>
      <c r="E689" s="14">
        <v>1.2813989603083535</v>
      </c>
      <c r="F689" s="7">
        <v>1.8545454545454545</v>
      </c>
      <c r="G689" s="7">
        <f t="shared" si="454"/>
        <v>1.0950136569907749</v>
      </c>
      <c r="H689" s="16">
        <f t="shared" si="455"/>
        <v>3.657811577607482</v>
      </c>
      <c r="I689" s="11">
        <f>IFERROR(F689/SQRT(F689^2+W689), "X")</f>
        <v>3.8708342234612933E-2</v>
      </c>
      <c r="J689" s="39">
        <f>IFERROR(SQRT((1-I689^2)/W689), "X")</f>
        <v>2.0872145322585408E-2</v>
      </c>
      <c r="K689" s="39">
        <f t="shared" si="456"/>
        <v>47.910743459509952</v>
      </c>
      <c r="L689" s="39">
        <f t="shared" si="457"/>
        <v>1.7836196912027525E-2</v>
      </c>
      <c r="M689" s="39">
        <f t="shared" si="458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459"/>
        <v>2292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1">
        <v>0</v>
      </c>
      <c r="AJ689" s="9">
        <v>0</v>
      </c>
      <c r="AK689" s="9">
        <v>0</v>
      </c>
      <c r="AL689" s="31">
        <v>1</v>
      </c>
      <c r="AM689" s="21">
        <v>2012</v>
      </c>
      <c r="AN689" s="23"/>
      <c r="AO689" s="39">
        <v>0.19700000000000001</v>
      </c>
      <c r="AP689" s="39">
        <v>0.12</v>
      </c>
      <c r="AQ689" s="39">
        <f t="shared" si="453"/>
        <v>0.43999999999999995</v>
      </c>
      <c r="AR689" s="59">
        <v>0.24299999999999999</v>
      </c>
      <c r="AS689" s="39" t="s">
        <v>431</v>
      </c>
      <c r="AT689" s="59" t="s">
        <v>431</v>
      </c>
      <c r="AU689" s="57">
        <v>1</v>
      </c>
      <c r="AV689" s="18">
        <v>0</v>
      </c>
      <c r="AW689">
        <v>1</v>
      </c>
      <c r="AX689" s="54">
        <v>0</v>
      </c>
      <c r="AY689">
        <v>55.2</v>
      </c>
      <c r="AZ689" s="54">
        <v>44.8</v>
      </c>
      <c r="BB689" s="18"/>
      <c r="BC689" t="s">
        <v>431</v>
      </c>
      <c r="BD689" s="18" t="s">
        <v>431</v>
      </c>
      <c r="BE689" s="18" t="s">
        <v>94</v>
      </c>
      <c r="BL689" s="18"/>
      <c r="BO689" s="18"/>
      <c r="BR689" s="25">
        <v>29.52</v>
      </c>
      <c r="BS689">
        <v>0</v>
      </c>
      <c r="BT689">
        <v>0</v>
      </c>
      <c r="BU689">
        <v>0</v>
      </c>
      <c r="BV689">
        <v>1</v>
      </c>
      <c r="BW689">
        <v>0</v>
      </c>
      <c r="BX689">
        <v>0</v>
      </c>
      <c r="BY689">
        <v>0</v>
      </c>
      <c r="BZ689" s="18">
        <v>0</v>
      </c>
      <c r="CA689">
        <v>0</v>
      </c>
      <c r="CB689">
        <v>0</v>
      </c>
      <c r="CC689">
        <v>1</v>
      </c>
      <c r="CD689" s="18">
        <v>0</v>
      </c>
      <c r="CE689">
        <v>0</v>
      </c>
      <c r="CF689">
        <v>0</v>
      </c>
      <c r="CG689">
        <v>0</v>
      </c>
      <c r="CH689">
        <v>0</v>
      </c>
      <c r="CI689" s="18">
        <v>0</v>
      </c>
      <c r="CJ689">
        <v>0</v>
      </c>
      <c r="CK689">
        <v>0</v>
      </c>
      <c r="CL689">
        <v>1</v>
      </c>
      <c r="CM689">
        <v>1</v>
      </c>
      <c r="CN689">
        <v>0</v>
      </c>
      <c r="CO689">
        <v>0</v>
      </c>
      <c r="CP689">
        <v>0</v>
      </c>
      <c r="CQ689">
        <v>1</v>
      </c>
      <c r="CR689">
        <v>0</v>
      </c>
      <c r="CS689">
        <v>0</v>
      </c>
      <c r="CT689" s="18">
        <v>0</v>
      </c>
      <c r="CZ689" s="43" t="s">
        <v>397</v>
      </c>
    </row>
    <row r="690" spans="1:104" x14ac:dyDescent="0.25">
      <c r="A690">
        <v>689</v>
      </c>
      <c r="B690">
        <v>42</v>
      </c>
      <c r="C690" s="25" t="s">
        <v>676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454"/>
        <v>-0.30065951089193677</v>
      </c>
      <c r="H690" s="16">
        <f t="shared" si="455"/>
        <v>4.9261904476909635</v>
      </c>
      <c r="I690" s="11">
        <f>IFERROR(F690/SQRT(F690^2+W690), "X")</f>
        <v>1.848162126220294E-2</v>
      </c>
      <c r="J690" s="39">
        <f>IFERROR(SQRT((1-I690^2)/W690), "X")</f>
        <v>2.0884232026289321E-2</v>
      </c>
      <c r="K690" s="39">
        <f t="shared" si="456"/>
        <v>47.883015221301321</v>
      </c>
      <c r="L690" s="39">
        <f t="shared" si="457"/>
        <v>-2.4026107640863804E-3</v>
      </c>
      <c r="M690" s="39">
        <f t="shared" si="458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459"/>
        <v>2292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1">
        <v>0</v>
      </c>
      <c r="AJ690" s="9">
        <v>0</v>
      </c>
      <c r="AK690" s="9">
        <v>0</v>
      </c>
      <c r="AL690" s="31">
        <v>1</v>
      </c>
      <c r="AM690" s="21">
        <v>2012</v>
      </c>
      <c r="AN690" s="23"/>
      <c r="AO690" s="39">
        <v>0.19700000000000001</v>
      </c>
      <c r="AP690" s="39">
        <v>0.12</v>
      </c>
      <c r="AQ690" s="39">
        <f t="shared" si="453"/>
        <v>0.43999999999999995</v>
      </c>
      <c r="AR690" s="59">
        <v>0.24299999999999999</v>
      </c>
      <c r="AS690" s="39" t="s">
        <v>431</v>
      </c>
      <c r="AT690" s="59" t="s">
        <v>431</v>
      </c>
      <c r="AU690" s="57">
        <v>1</v>
      </c>
      <c r="AV690" s="18">
        <v>0</v>
      </c>
      <c r="AW690">
        <v>1</v>
      </c>
      <c r="AX690" s="54">
        <v>0</v>
      </c>
      <c r="AY690">
        <v>55.2</v>
      </c>
      <c r="AZ690" s="54">
        <v>44.8</v>
      </c>
      <c r="BB690" s="18"/>
      <c r="BC690" t="s">
        <v>431</v>
      </c>
      <c r="BD690" s="18" t="s">
        <v>431</v>
      </c>
      <c r="BE690" s="18" t="s">
        <v>94</v>
      </c>
      <c r="BL690" s="18"/>
      <c r="BO690" s="18"/>
      <c r="BR690" s="25">
        <v>29.52</v>
      </c>
      <c r="BS690">
        <v>0</v>
      </c>
      <c r="BT690">
        <v>0</v>
      </c>
      <c r="BU690">
        <v>0</v>
      </c>
      <c r="BV690">
        <v>1</v>
      </c>
      <c r="BW690">
        <v>0</v>
      </c>
      <c r="BX690">
        <v>0</v>
      </c>
      <c r="BY690">
        <v>0</v>
      </c>
      <c r="BZ690" s="18">
        <v>0</v>
      </c>
      <c r="CA690">
        <v>0</v>
      </c>
      <c r="CB690">
        <v>0</v>
      </c>
      <c r="CC690">
        <v>1</v>
      </c>
      <c r="CD690" s="18">
        <v>0</v>
      </c>
      <c r="CE690">
        <v>0</v>
      </c>
      <c r="CF690">
        <v>0</v>
      </c>
      <c r="CG690">
        <v>0</v>
      </c>
      <c r="CH690">
        <v>0</v>
      </c>
      <c r="CI690" s="18">
        <v>0</v>
      </c>
      <c r="CJ690">
        <v>0</v>
      </c>
      <c r="CK690">
        <v>0</v>
      </c>
      <c r="CL690">
        <v>1</v>
      </c>
      <c r="CM690">
        <v>1</v>
      </c>
      <c r="CN690">
        <v>0</v>
      </c>
      <c r="CO690">
        <v>0</v>
      </c>
      <c r="CP690">
        <v>0</v>
      </c>
      <c r="CQ690">
        <v>1</v>
      </c>
      <c r="CR690">
        <v>0</v>
      </c>
      <c r="CS690">
        <v>0</v>
      </c>
      <c r="CT690" s="18">
        <v>0</v>
      </c>
      <c r="CZ690" s="43" t="s">
        <v>397</v>
      </c>
    </row>
    <row r="691" spans="1:104" s="170" customFormat="1" x14ac:dyDescent="0.25">
      <c r="A691" s="170">
        <v>690</v>
      </c>
      <c r="B691" s="170">
        <v>42</v>
      </c>
      <c r="C691" s="171" t="s">
        <v>676</v>
      </c>
      <c r="D691" s="172">
        <v>3.9364104664247002</v>
      </c>
      <c r="E691" s="173">
        <v>1.0909901667244486</v>
      </c>
      <c r="F691" s="174">
        <v>3.6081081081081083</v>
      </c>
      <c r="G691" s="174">
        <f t="shared" si="454"/>
        <v>2.8454202997002516</v>
      </c>
      <c r="H691" s="175">
        <f t="shared" si="455"/>
        <v>5.0274006331491492</v>
      </c>
      <c r="I691" s="176">
        <f>IFERROR(F691/SQRT(F691^2+W691), "X")</f>
        <v>7.5152310851901466E-2</v>
      </c>
      <c r="J691" s="177">
        <f>IFERROR(SQRT((1-I691^2)/W691), "X")</f>
        <v>2.0828730348467071E-2</v>
      </c>
      <c r="K691" s="177">
        <f t="shared" si="456"/>
        <v>48.010607620814334</v>
      </c>
      <c r="L691" s="177">
        <f t="shared" si="457"/>
        <v>5.4323580503434395E-2</v>
      </c>
      <c r="M691" s="177">
        <f t="shared" si="458"/>
        <v>9.5981041200368544E-2</v>
      </c>
      <c r="N691" s="178">
        <v>1</v>
      </c>
      <c r="O691" s="179">
        <v>0</v>
      </c>
      <c r="P691" s="178">
        <v>0</v>
      </c>
      <c r="Q691" s="179">
        <v>1</v>
      </c>
      <c r="R691" s="179">
        <v>0</v>
      </c>
      <c r="S691" s="179">
        <v>0</v>
      </c>
      <c r="T691" s="179">
        <v>0</v>
      </c>
      <c r="U691" s="178">
        <v>2300</v>
      </c>
      <c r="V691" s="179">
        <v>7</v>
      </c>
      <c r="W691" s="179">
        <f t="shared" si="459"/>
        <v>2292</v>
      </c>
      <c r="X691" s="179"/>
      <c r="Y691" s="174">
        <v>9.81</v>
      </c>
      <c r="Z691" s="174">
        <v>11.78</v>
      </c>
      <c r="AA691" s="179">
        <v>0</v>
      </c>
      <c r="AB691" s="179">
        <v>1</v>
      </c>
      <c r="AC691" s="179">
        <v>0</v>
      </c>
      <c r="AD691" s="179">
        <v>1</v>
      </c>
      <c r="AE691" s="179">
        <v>0</v>
      </c>
      <c r="AF691" s="179">
        <v>0</v>
      </c>
      <c r="AG691" s="178">
        <v>0</v>
      </c>
      <c r="AH691" s="179">
        <v>1</v>
      </c>
      <c r="AI691" s="180">
        <v>0</v>
      </c>
      <c r="AJ691" s="179">
        <v>0</v>
      </c>
      <c r="AK691" s="179">
        <v>0</v>
      </c>
      <c r="AL691" s="180">
        <v>1</v>
      </c>
      <c r="AM691" s="181">
        <v>2012</v>
      </c>
      <c r="AN691" s="182"/>
      <c r="AO691" s="177">
        <v>0.19700000000000001</v>
      </c>
      <c r="AP691" s="177">
        <v>0.12</v>
      </c>
      <c r="AQ691" s="177">
        <f t="shared" si="453"/>
        <v>0.43999999999999995</v>
      </c>
      <c r="AR691" s="183">
        <v>0.24299999999999999</v>
      </c>
      <c r="AS691" s="177" t="s">
        <v>431</v>
      </c>
      <c r="AT691" s="183" t="s">
        <v>431</v>
      </c>
      <c r="AU691" s="184">
        <v>1</v>
      </c>
      <c r="AV691" s="185">
        <v>0</v>
      </c>
      <c r="AW691" s="170">
        <v>1</v>
      </c>
      <c r="AX691" s="186">
        <v>0</v>
      </c>
      <c r="AY691" s="170">
        <v>55.2</v>
      </c>
      <c r="AZ691" s="186">
        <v>44.8</v>
      </c>
      <c r="BB691" s="185"/>
      <c r="BC691" s="170" t="s">
        <v>431</v>
      </c>
      <c r="BD691" s="185" t="s">
        <v>431</v>
      </c>
      <c r="BE691" s="185" t="s">
        <v>94</v>
      </c>
      <c r="BL691" s="185"/>
      <c r="BO691" s="185"/>
      <c r="BR691" s="171">
        <v>29.52</v>
      </c>
      <c r="BS691" s="170">
        <v>0</v>
      </c>
      <c r="BT691" s="170">
        <v>0</v>
      </c>
      <c r="BU691" s="170">
        <v>0</v>
      </c>
      <c r="BV691" s="170">
        <v>1</v>
      </c>
      <c r="BW691" s="170">
        <v>0</v>
      </c>
      <c r="BX691" s="170">
        <v>0</v>
      </c>
      <c r="BY691" s="170">
        <v>0</v>
      </c>
      <c r="BZ691" s="185">
        <v>0</v>
      </c>
      <c r="CA691" s="170">
        <v>0</v>
      </c>
      <c r="CB691" s="170">
        <v>0</v>
      </c>
      <c r="CC691" s="170">
        <v>1</v>
      </c>
      <c r="CD691" s="185">
        <v>0</v>
      </c>
      <c r="CE691" s="170">
        <v>0</v>
      </c>
      <c r="CF691" s="170">
        <v>0</v>
      </c>
      <c r="CG691" s="170">
        <v>0</v>
      </c>
      <c r="CH691" s="170">
        <v>0</v>
      </c>
      <c r="CI691" s="185">
        <v>0</v>
      </c>
      <c r="CJ691" s="170">
        <v>0</v>
      </c>
      <c r="CK691" s="170">
        <v>0</v>
      </c>
      <c r="CL691" s="170">
        <v>1</v>
      </c>
      <c r="CM691" s="170">
        <v>1</v>
      </c>
      <c r="CN691" s="170">
        <v>0</v>
      </c>
      <c r="CO691" s="170">
        <v>0</v>
      </c>
      <c r="CP691" s="170">
        <v>0</v>
      </c>
      <c r="CQ691" s="170">
        <v>1</v>
      </c>
      <c r="CR691" s="170">
        <v>0</v>
      </c>
      <c r="CS691" s="170">
        <v>0</v>
      </c>
      <c r="CT691" s="185">
        <v>0</v>
      </c>
      <c r="CY691" s="171"/>
      <c r="CZ691" s="188" t="s">
        <v>397</v>
      </c>
    </row>
    <row r="692" spans="1:104" x14ac:dyDescent="0.25">
      <c r="A692">
        <v>691</v>
      </c>
      <c r="B692">
        <v>43</v>
      </c>
      <c r="D692" s="12"/>
      <c r="E692" s="14"/>
      <c r="H692" s="16"/>
      <c r="I692" s="11"/>
      <c r="J692" s="39"/>
      <c r="K692" s="39"/>
      <c r="L692" s="39"/>
      <c r="M692" s="39"/>
      <c r="N692" s="8"/>
      <c r="AG692" s="8"/>
      <c r="AI692" s="31"/>
      <c r="AL692" s="31"/>
      <c r="AM692" s="21"/>
      <c r="AN692" s="23"/>
      <c r="AX692" s="54"/>
      <c r="AZ692" s="54"/>
      <c r="BB692" s="18"/>
      <c r="BD692" s="18"/>
      <c r="BE692" s="18"/>
      <c r="BL692" s="18"/>
      <c r="BO692" s="18"/>
      <c r="BZ692" s="18"/>
      <c r="CD692" s="18"/>
      <c r="CI692" s="18"/>
      <c r="CT692" s="18"/>
      <c r="CZ692" s="43" t="s">
        <v>397</v>
      </c>
    </row>
    <row r="693" spans="1:104" x14ac:dyDescent="0.25">
      <c r="A693">
        <v>692</v>
      </c>
      <c r="B693">
        <v>43</v>
      </c>
      <c r="D693" s="12"/>
      <c r="E693" s="14"/>
      <c r="H693" s="16"/>
      <c r="I693" s="11"/>
      <c r="J693" s="39"/>
      <c r="K693" s="39"/>
      <c r="L693" s="39"/>
      <c r="M693" s="39"/>
      <c r="N693" s="8"/>
      <c r="AG693" s="8"/>
      <c r="AI693" s="31"/>
      <c r="AL693" s="31"/>
      <c r="AM693" s="21"/>
      <c r="AN693" s="23"/>
      <c r="AX693" s="54"/>
      <c r="AZ693" s="54"/>
      <c r="BB693" s="18"/>
      <c r="BD693" s="18"/>
      <c r="BE693" s="18"/>
      <c r="BL693" s="18"/>
      <c r="BO693" s="18"/>
      <c r="BZ693" s="18"/>
      <c r="CD693" s="18"/>
      <c r="CI693" s="18"/>
      <c r="CT693" s="18"/>
      <c r="CZ693" s="43" t="s">
        <v>397</v>
      </c>
    </row>
    <row r="694" spans="1:104" x14ac:dyDescent="0.25">
      <c r="A694">
        <v>693</v>
      </c>
      <c r="D694" s="12"/>
      <c r="E694" s="14"/>
      <c r="H694" s="16"/>
      <c r="I694" s="11"/>
      <c r="J694" s="39"/>
      <c r="K694" s="39"/>
      <c r="L694" s="39"/>
      <c r="M694" s="39"/>
      <c r="N694" s="8"/>
      <c r="AG694" s="8"/>
      <c r="AI694" s="31"/>
      <c r="AL694" s="31"/>
      <c r="AM694" s="21"/>
      <c r="AN694" s="23"/>
      <c r="AX694" s="54"/>
      <c r="AZ694" s="54"/>
      <c r="BB694" s="18"/>
      <c r="BD694" s="18"/>
      <c r="BE694" s="18"/>
      <c r="BL694" s="18"/>
      <c r="BO694" s="18"/>
      <c r="BZ694" s="18"/>
      <c r="CD694" s="18"/>
      <c r="CI694" s="18"/>
      <c r="CT694" s="18"/>
      <c r="CZ694" s="43" t="s">
        <v>397</v>
      </c>
    </row>
    <row r="695" spans="1:104" x14ac:dyDescent="0.25">
      <c r="A695">
        <v>694</v>
      </c>
      <c r="D695" s="12"/>
      <c r="E695" s="14"/>
      <c r="H695" s="16"/>
      <c r="I695" s="11"/>
      <c r="J695" s="39"/>
      <c r="K695" s="39"/>
      <c r="L695" s="39"/>
      <c r="M695" s="39"/>
      <c r="N695" s="8"/>
      <c r="AG695" s="8"/>
      <c r="AI695" s="31"/>
      <c r="AL695" s="31"/>
      <c r="AM695" s="21"/>
      <c r="AN695" s="23"/>
      <c r="AX695" s="54"/>
      <c r="AZ695" s="54"/>
      <c r="BB695" s="18"/>
      <c r="BD695" s="18"/>
      <c r="BE695" s="18"/>
      <c r="BL695" s="18"/>
      <c r="BO695" s="18"/>
      <c r="BZ695" s="18"/>
      <c r="CD695" s="18"/>
      <c r="CI695" s="18"/>
      <c r="CT695" s="18"/>
      <c r="CZ695" s="43" t="s">
        <v>397</v>
      </c>
    </row>
    <row r="696" spans="1:104" x14ac:dyDescent="0.25">
      <c r="A696">
        <v>695</v>
      </c>
      <c r="D696" s="12"/>
      <c r="E696" s="14"/>
      <c r="H696" s="16"/>
      <c r="I696" s="11"/>
      <c r="J696" s="39"/>
      <c r="K696" s="39"/>
      <c r="L696" s="39"/>
      <c r="M696" s="39"/>
      <c r="N696" s="8"/>
      <c r="AG696" s="8"/>
      <c r="AI696" s="31"/>
      <c r="AL696" s="31"/>
      <c r="AM696" s="21"/>
      <c r="AN696" s="23"/>
      <c r="AX696" s="54"/>
      <c r="AZ696" s="54"/>
      <c r="BB696" s="18"/>
      <c r="BD696" s="18"/>
      <c r="BE696" s="18"/>
      <c r="BL696" s="18"/>
      <c r="BO696" s="18"/>
      <c r="BZ696" s="18"/>
      <c r="CD696" s="18"/>
      <c r="CI696" s="18"/>
      <c r="CT696" s="18"/>
      <c r="CZ696" s="43" t="s">
        <v>397</v>
      </c>
    </row>
    <row r="697" spans="1:104" x14ac:dyDescent="0.25">
      <c r="A697">
        <v>696</v>
      </c>
      <c r="D697" s="12"/>
      <c r="E697" s="14"/>
      <c r="H697" s="16"/>
      <c r="I697" s="11"/>
      <c r="J697" s="39"/>
      <c r="K697" s="39"/>
      <c r="L697" s="39"/>
      <c r="M697" s="39"/>
      <c r="N697" s="8"/>
      <c r="AG697" s="8"/>
      <c r="AI697" s="31"/>
      <c r="AL697" s="31"/>
      <c r="AM697" s="21"/>
      <c r="AN697" s="23"/>
      <c r="AX697" s="54"/>
      <c r="AZ697" s="54"/>
      <c r="BB697" s="18"/>
      <c r="BD697" s="18"/>
      <c r="BE697" s="18"/>
      <c r="BL697" s="18"/>
      <c r="BO697" s="18"/>
      <c r="BZ697" s="18"/>
      <c r="CD697" s="18"/>
      <c r="CI697" s="18"/>
      <c r="CT697" s="18"/>
      <c r="CZ697" s="43" t="s">
        <v>397</v>
      </c>
    </row>
    <row r="698" spans="1:104" x14ac:dyDescent="0.25">
      <c r="A698">
        <v>697</v>
      </c>
      <c r="D698" s="12"/>
      <c r="E698" s="14"/>
      <c r="H698" s="16"/>
      <c r="I698" s="11"/>
      <c r="J698" s="39"/>
      <c r="K698" s="39"/>
      <c r="L698" s="39"/>
      <c r="M698" s="39"/>
      <c r="N698" s="8"/>
      <c r="AG698" s="8"/>
      <c r="AI698" s="31"/>
      <c r="AL698" s="31"/>
      <c r="AM698" s="21"/>
      <c r="AN698" s="23"/>
      <c r="AX698" s="54"/>
      <c r="AZ698" s="54"/>
      <c r="BB698" s="18"/>
      <c r="BD698" s="18"/>
      <c r="BE698" s="18"/>
      <c r="BL698" s="18"/>
      <c r="BO698" s="18"/>
      <c r="BZ698" s="18"/>
      <c r="CD698" s="18"/>
      <c r="CI698" s="18"/>
      <c r="CT698" s="18"/>
      <c r="CZ698" s="43" t="s">
        <v>397</v>
      </c>
    </row>
    <row r="699" spans="1:104" x14ac:dyDescent="0.25">
      <c r="A699">
        <v>698</v>
      </c>
      <c r="D699" s="12"/>
      <c r="E699" s="14"/>
      <c r="H699" s="16"/>
      <c r="I699" s="11"/>
      <c r="J699" s="39"/>
      <c r="K699" s="39"/>
      <c r="L699" s="39"/>
      <c r="M699" s="39"/>
      <c r="N699" s="8"/>
      <c r="AG699" s="8"/>
      <c r="AI699" s="31"/>
      <c r="AL699" s="31"/>
      <c r="AM699" s="21"/>
      <c r="AN699" s="23"/>
      <c r="AX699" s="54"/>
      <c r="AZ699" s="54"/>
      <c r="BB699" s="18"/>
      <c r="BD699" s="18"/>
      <c r="BE699" s="18"/>
      <c r="BL699" s="18"/>
      <c r="BO699" s="18"/>
      <c r="BZ699" s="18"/>
      <c r="CD699" s="18"/>
      <c r="CI699" s="18"/>
      <c r="CT699" s="18"/>
      <c r="CZ699" s="43" t="s">
        <v>397</v>
      </c>
    </row>
    <row r="700" spans="1:104" x14ac:dyDescent="0.25">
      <c r="A700">
        <v>699</v>
      </c>
      <c r="D700" s="12"/>
      <c r="E700" s="14"/>
      <c r="H700" s="16"/>
      <c r="I700" s="11"/>
      <c r="J700" s="39"/>
      <c r="K700" s="39"/>
      <c r="L700" s="39"/>
      <c r="M700" s="39"/>
      <c r="N700" s="8"/>
      <c r="AG700" s="8"/>
      <c r="AI700" s="31"/>
      <c r="AL700" s="31"/>
      <c r="AM700" s="21"/>
      <c r="AN700" s="23"/>
      <c r="AX700" s="54"/>
      <c r="AZ700" s="54"/>
      <c r="BB700" s="18"/>
      <c r="BD700" s="18"/>
      <c r="BE700" s="18"/>
      <c r="BL700" s="18"/>
      <c r="BO700" s="18"/>
      <c r="BZ700" s="18"/>
      <c r="CD700" s="18"/>
      <c r="CI700" s="18"/>
      <c r="CT700" s="18"/>
      <c r="CZ700" s="43" t="s">
        <v>397</v>
      </c>
    </row>
    <row r="701" spans="1:104" x14ac:dyDescent="0.25">
      <c r="A701">
        <v>700</v>
      </c>
      <c r="D701" s="12"/>
      <c r="E701" s="14"/>
      <c r="H701" s="16"/>
      <c r="I701" s="11"/>
      <c r="J701" s="39"/>
      <c r="K701" s="39"/>
      <c r="L701" s="39"/>
      <c r="M701" s="39"/>
      <c r="N701" s="8"/>
      <c r="AG701" s="8"/>
      <c r="AI701" s="31"/>
      <c r="AL701" s="31"/>
      <c r="AM701" s="21"/>
      <c r="AN701" s="23"/>
      <c r="AX701" s="54"/>
      <c r="AZ701" s="54"/>
      <c r="BB701" s="18"/>
      <c r="BD701" s="18"/>
      <c r="BE701" s="18"/>
      <c r="BL701" s="18"/>
      <c r="BO701" s="18"/>
      <c r="BZ701" s="18"/>
      <c r="CD701" s="18"/>
      <c r="CI701" s="18"/>
      <c r="CT701" s="18"/>
      <c r="CZ701" s="43" t="s">
        <v>397</v>
      </c>
    </row>
    <row r="702" spans="1:104" x14ac:dyDescent="0.25">
      <c r="A702">
        <v>701</v>
      </c>
      <c r="D702" s="12"/>
      <c r="E702" s="14"/>
      <c r="H702" s="16"/>
      <c r="I702" s="11"/>
      <c r="J702" s="39"/>
      <c r="K702" s="39"/>
      <c r="L702" s="39"/>
      <c r="M702" s="39"/>
      <c r="N702" s="8"/>
      <c r="AG702" s="8"/>
      <c r="AI702" s="31"/>
      <c r="AL702" s="31"/>
      <c r="AM702" s="21"/>
      <c r="AN702" s="23"/>
      <c r="AX702" s="54"/>
      <c r="AZ702" s="54"/>
      <c r="BB702" s="18"/>
      <c r="BD702" s="18"/>
      <c r="BE702" s="18"/>
      <c r="BL702" s="18"/>
      <c r="BO702" s="18"/>
      <c r="BZ702" s="18"/>
      <c r="CD702" s="18"/>
      <c r="CI702" s="18"/>
      <c r="CT702" s="18"/>
      <c r="CZ702" s="43" t="s">
        <v>397</v>
      </c>
    </row>
    <row r="703" spans="1:104" x14ac:dyDescent="0.25">
      <c r="A703">
        <v>702</v>
      </c>
      <c r="D703" s="12"/>
      <c r="E703" s="14"/>
      <c r="H703" s="16"/>
      <c r="I703" s="11"/>
      <c r="J703" s="39"/>
      <c r="K703" s="39"/>
      <c r="L703" s="39"/>
      <c r="M703" s="39"/>
      <c r="N703" s="8"/>
      <c r="AG703" s="8"/>
      <c r="AI703" s="31"/>
      <c r="AL703" s="31"/>
      <c r="AM703" s="21"/>
      <c r="AN703" s="23"/>
      <c r="AX703" s="54"/>
      <c r="AZ703" s="54"/>
      <c r="BB703" s="18"/>
      <c r="BD703" s="18"/>
      <c r="BE703" s="18"/>
      <c r="BL703" s="18"/>
      <c r="BO703" s="18"/>
      <c r="BZ703" s="18"/>
      <c r="CD703" s="18"/>
      <c r="CI703" s="18"/>
      <c r="CT703" s="18"/>
      <c r="CZ703" s="43" t="s">
        <v>397</v>
      </c>
    </row>
    <row r="704" spans="1:104" x14ac:dyDescent="0.25">
      <c r="A704">
        <v>703</v>
      </c>
      <c r="D704" s="12"/>
      <c r="E704" s="14"/>
      <c r="H704" s="16"/>
      <c r="I704" s="11"/>
      <c r="J704" s="39"/>
      <c r="K704" s="39"/>
      <c r="L704" s="39"/>
      <c r="M704" s="39"/>
      <c r="N704" s="8"/>
      <c r="AG704" s="8"/>
      <c r="AI704" s="31"/>
      <c r="AL704" s="31"/>
      <c r="AM704" s="21"/>
      <c r="AN704" s="23"/>
      <c r="AX704" s="54"/>
      <c r="AZ704" s="54"/>
      <c r="BB704" s="18"/>
      <c r="BD704" s="18"/>
      <c r="BE704" s="18"/>
      <c r="BL704" s="18"/>
      <c r="BO704" s="18"/>
      <c r="BZ704" s="18"/>
      <c r="CD704" s="18"/>
      <c r="CI704" s="18"/>
      <c r="CT704" s="18"/>
      <c r="CZ704" s="43" t="s">
        <v>397</v>
      </c>
    </row>
    <row r="705" spans="1:104" x14ac:dyDescent="0.25">
      <c r="A705">
        <v>704</v>
      </c>
      <c r="D705" s="12"/>
      <c r="E705" s="14"/>
      <c r="H705" s="16"/>
      <c r="I705" s="11"/>
      <c r="J705" s="39"/>
      <c r="K705" s="39"/>
      <c r="L705" s="39"/>
      <c r="M705" s="39"/>
      <c r="N705" s="8"/>
      <c r="AG705" s="8"/>
      <c r="AI705" s="31"/>
      <c r="AL705" s="31"/>
      <c r="AM705" s="21"/>
      <c r="AN705" s="23"/>
      <c r="AX705" s="54"/>
      <c r="AZ705" s="54"/>
      <c r="BB705" s="18"/>
      <c r="BD705" s="18"/>
      <c r="BE705" s="18"/>
      <c r="BL705" s="18"/>
      <c r="BO705" s="18"/>
      <c r="BZ705" s="18"/>
      <c r="CD705" s="18"/>
      <c r="CI705" s="18"/>
      <c r="CT705" s="18"/>
      <c r="CZ705" s="43" t="s">
        <v>397</v>
      </c>
    </row>
    <row r="706" spans="1:104" x14ac:dyDescent="0.25">
      <c r="A706">
        <v>705</v>
      </c>
      <c r="D706" s="12"/>
      <c r="E706" s="14"/>
      <c r="H706" s="16"/>
      <c r="I706" s="11"/>
      <c r="J706" s="39"/>
      <c r="K706" s="39"/>
      <c r="L706" s="39"/>
      <c r="M706" s="39"/>
      <c r="N706" s="8"/>
      <c r="AG706" s="8"/>
      <c r="AI706" s="31"/>
      <c r="AL706" s="31"/>
      <c r="AM706" s="21"/>
      <c r="AN706" s="23"/>
      <c r="AX706" s="54"/>
      <c r="AZ706" s="54"/>
      <c r="BB706" s="18"/>
      <c r="BD706" s="18"/>
      <c r="BE706" s="18"/>
      <c r="BL706" s="18"/>
      <c r="BO706" s="18"/>
      <c r="BZ706" s="18"/>
      <c r="CD706" s="18"/>
      <c r="CI706" s="18"/>
      <c r="CT706" s="18"/>
      <c r="CZ706" s="43" t="s">
        <v>397</v>
      </c>
    </row>
    <row r="707" spans="1:104" x14ac:dyDescent="0.25">
      <c r="A707">
        <v>706</v>
      </c>
      <c r="D707" s="12"/>
      <c r="E707" s="14"/>
      <c r="H707" s="16"/>
      <c r="I707" s="11"/>
      <c r="J707" s="39"/>
      <c r="K707" s="39"/>
      <c r="L707" s="39"/>
      <c r="M707" s="39"/>
      <c r="N707" s="8"/>
      <c r="AG707" s="8"/>
      <c r="AI707" s="31"/>
      <c r="AL707" s="31"/>
      <c r="AM707" s="21"/>
      <c r="AN707" s="23"/>
      <c r="AX707" s="54"/>
      <c r="AZ707" s="54"/>
      <c r="BB707" s="18"/>
      <c r="BD707" s="18"/>
      <c r="BE707" s="18"/>
      <c r="BL707" s="18"/>
      <c r="BO707" s="18"/>
      <c r="BZ707" s="18"/>
      <c r="CD707" s="18"/>
      <c r="CI707" s="18"/>
      <c r="CT707" s="18"/>
      <c r="CZ707" s="43" t="s">
        <v>397</v>
      </c>
    </row>
    <row r="708" spans="1:104" x14ac:dyDescent="0.25">
      <c r="A708">
        <v>707</v>
      </c>
      <c r="D708" s="12"/>
      <c r="E708" s="14"/>
      <c r="H708" s="16"/>
      <c r="I708" s="11"/>
      <c r="J708" s="39"/>
      <c r="K708" s="39"/>
      <c r="L708" s="39"/>
      <c r="M708" s="39"/>
      <c r="N708" s="8"/>
      <c r="AG708" s="8"/>
      <c r="AI708" s="31"/>
      <c r="AL708" s="31"/>
      <c r="AM708" s="21"/>
      <c r="AN708" s="23"/>
      <c r="AX708" s="54"/>
      <c r="AZ708" s="54"/>
      <c r="BB708" s="18"/>
      <c r="BD708" s="18"/>
      <c r="BE708" s="18"/>
      <c r="BL708" s="18"/>
      <c r="BO708" s="18"/>
      <c r="BZ708" s="18"/>
      <c r="CD708" s="18"/>
      <c r="CI708" s="18"/>
      <c r="CT708" s="18"/>
      <c r="CZ708" s="43" t="s">
        <v>397</v>
      </c>
    </row>
    <row r="709" spans="1:104" x14ac:dyDescent="0.25">
      <c r="A709">
        <v>708</v>
      </c>
      <c r="D709" s="12"/>
      <c r="E709" s="14"/>
      <c r="H709" s="16"/>
      <c r="I709" s="11"/>
      <c r="J709" s="39"/>
      <c r="K709" s="39"/>
      <c r="L709" s="39"/>
      <c r="M709" s="39"/>
      <c r="N709" s="8"/>
      <c r="AG709" s="8"/>
      <c r="AI709" s="31"/>
      <c r="AL709" s="31"/>
      <c r="AM709" s="21"/>
      <c r="AN709" s="23"/>
      <c r="AX709" s="54"/>
      <c r="AZ709" s="54"/>
      <c r="BB709" s="18"/>
      <c r="BD709" s="18"/>
      <c r="BE709" s="18"/>
      <c r="BL709" s="18"/>
      <c r="BO709" s="18"/>
      <c r="BZ709" s="18"/>
      <c r="CD709" s="18"/>
      <c r="CI709" s="18"/>
      <c r="CT709" s="18"/>
      <c r="CZ709" s="43" t="s">
        <v>397</v>
      </c>
    </row>
    <row r="710" spans="1:104" x14ac:dyDescent="0.25">
      <c r="A710">
        <v>709</v>
      </c>
      <c r="D710" s="12"/>
      <c r="E710" s="14"/>
      <c r="H710" s="16"/>
      <c r="I710" s="11"/>
      <c r="J710" s="39"/>
      <c r="K710" s="39"/>
      <c r="L710" s="39"/>
      <c r="M710" s="39"/>
      <c r="N710" s="8"/>
      <c r="AG710" s="8"/>
      <c r="AI710" s="31"/>
      <c r="AL710" s="31"/>
      <c r="AM710" s="21"/>
      <c r="AN710" s="23"/>
      <c r="AX710" s="54"/>
      <c r="AZ710" s="54"/>
      <c r="BB710" s="18"/>
      <c r="BD710" s="18"/>
      <c r="BE710" s="18"/>
      <c r="BL710" s="18"/>
      <c r="BO710" s="18"/>
      <c r="BZ710" s="18"/>
      <c r="CD710" s="18"/>
      <c r="CI710" s="18"/>
      <c r="CT710" s="18"/>
      <c r="CZ710" s="43" t="s">
        <v>397</v>
      </c>
    </row>
    <row r="711" spans="1:104" x14ac:dyDescent="0.25">
      <c r="A711">
        <v>710</v>
      </c>
      <c r="D711" s="12"/>
      <c r="E711" s="14"/>
      <c r="H711" s="16"/>
      <c r="I711" s="11"/>
      <c r="J711" s="39"/>
      <c r="K711" s="39"/>
      <c r="L711" s="39"/>
      <c r="M711" s="39"/>
      <c r="N711" s="8"/>
      <c r="AG711" s="8"/>
      <c r="AI711" s="31"/>
      <c r="AL711" s="31"/>
      <c r="AM711" s="21"/>
      <c r="AN711" s="23"/>
      <c r="AX711" s="54"/>
      <c r="AZ711" s="54"/>
      <c r="BB711" s="18"/>
      <c r="BD711" s="18"/>
      <c r="BE711" s="18"/>
      <c r="BL711" s="18"/>
      <c r="BO711" s="18"/>
      <c r="BZ711" s="18"/>
      <c r="CD711" s="18"/>
      <c r="CI711" s="18"/>
      <c r="CT711" s="18"/>
      <c r="CZ711" s="43" t="s">
        <v>397</v>
      </c>
    </row>
    <row r="712" spans="1:104" x14ac:dyDescent="0.25">
      <c r="A712">
        <v>711</v>
      </c>
      <c r="D712" s="12"/>
      <c r="E712" s="14"/>
      <c r="H712" s="16"/>
      <c r="I712" s="11"/>
      <c r="J712" s="39"/>
      <c r="K712" s="39"/>
      <c r="L712" s="39"/>
      <c r="M712" s="39"/>
      <c r="N712" s="8"/>
      <c r="AG712" s="8"/>
      <c r="AI712" s="31"/>
      <c r="AL712" s="31"/>
      <c r="AM712" s="21"/>
      <c r="AN712" s="23"/>
      <c r="AX712" s="54"/>
      <c r="AZ712" s="54"/>
      <c r="BB712" s="18"/>
      <c r="BD712" s="18"/>
      <c r="BE712" s="18"/>
      <c r="BL712" s="18"/>
      <c r="BO712" s="18"/>
      <c r="BZ712" s="18"/>
      <c r="CD712" s="18"/>
      <c r="CI712" s="18"/>
      <c r="CT712" s="18"/>
      <c r="CZ712" s="43" t="s">
        <v>397</v>
      </c>
    </row>
    <row r="713" spans="1:104" x14ac:dyDescent="0.25">
      <c r="A713">
        <v>712</v>
      </c>
      <c r="D713" s="12"/>
      <c r="E713" s="14"/>
      <c r="H713" s="16"/>
      <c r="I713" s="11"/>
      <c r="J713" s="39"/>
      <c r="K713" s="39"/>
      <c r="L713" s="39"/>
      <c r="M713" s="39"/>
      <c r="N713" s="8"/>
      <c r="AG713" s="8"/>
      <c r="AI713" s="31"/>
      <c r="AL713" s="31"/>
      <c r="AM713" s="21"/>
      <c r="AN713" s="23"/>
      <c r="AX713" s="54"/>
      <c r="AZ713" s="54"/>
      <c r="BB713" s="18"/>
      <c r="BD713" s="18"/>
      <c r="BE713" s="18"/>
      <c r="BL713" s="18"/>
      <c r="BO713" s="18"/>
      <c r="BZ713" s="18"/>
      <c r="CD713" s="18"/>
      <c r="CI713" s="18"/>
      <c r="CT713" s="18"/>
      <c r="CZ713" s="43" t="s">
        <v>397</v>
      </c>
    </row>
    <row r="714" spans="1:104" x14ac:dyDescent="0.25">
      <c r="A714">
        <v>713</v>
      </c>
      <c r="D714" s="12"/>
      <c r="E714" s="14"/>
      <c r="H714" s="16"/>
      <c r="I714" s="11"/>
      <c r="J714" s="39"/>
      <c r="K714" s="39"/>
      <c r="L714" s="39"/>
      <c r="M714" s="39"/>
      <c r="N714" s="8"/>
      <c r="AG714" s="8"/>
      <c r="AI714" s="31"/>
      <c r="AL714" s="31"/>
      <c r="AM714" s="21"/>
      <c r="AN714" s="23"/>
      <c r="AX714" s="54"/>
      <c r="AZ714" s="54"/>
      <c r="BB714" s="18"/>
      <c r="BD714" s="18"/>
      <c r="BE714" s="18"/>
      <c r="BL714" s="18"/>
      <c r="BO714" s="18"/>
      <c r="BZ714" s="18"/>
      <c r="CD714" s="18"/>
      <c r="CI714" s="18"/>
      <c r="CT714" s="18"/>
      <c r="CZ714" s="43" t="s">
        <v>397</v>
      </c>
    </row>
    <row r="715" spans="1:104" x14ac:dyDescent="0.25">
      <c r="A715">
        <v>714</v>
      </c>
      <c r="D715" s="12"/>
      <c r="E715" s="14"/>
      <c r="H715" s="16"/>
      <c r="I715" s="11"/>
      <c r="J715" s="39"/>
      <c r="K715" s="39"/>
      <c r="L715" s="39"/>
      <c r="M715" s="39"/>
      <c r="N715" s="8"/>
      <c r="AG715" s="8"/>
      <c r="AI715" s="31"/>
      <c r="AL715" s="31"/>
      <c r="AM715" s="21"/>
      <c r="AN715" s="23"/>
      <c r="AX715" s="54"/>
      <c r="AZ715" s="54"/>
      <c r="BB715" s="18"/>
      <c r="BD715" s="18"/>
      <c r="BE715" s="18"/>
      <c r="BL715" s="18"/>
      <c r="BO715" s="18"/>
      <c r="BZ715" s="18"/>
      <c r="CD715" s="18"/>
      <c r="CI715" s="18"/>
      <c r="CT715" s="18"/>
      <c r="CZ715" s="43" t="s">
        <v>397</v>
      </c>
    </row>
    <row r="716" spans="1:104" x14ac:dyDescent="0.25">
      <c r="A716">
        <v>715</v>
      </c>
      <c r="D716" s="12"/>
      <c r="E716" s="14"/>
      <c r="H716" s="16"/>
      <c r="I716" s="11"/>
      <c r="J716" s="39"/>
      <c r="K716" s="39"/>
      <c r="L716" s="39"/>
      <c r="M716" s="39"/>
      <c r="N716" s="8"/>
      <c r="AG716" s="8"/>
      <c r="AI716" s="31"/>
      <c r="AL716" s="31"/>
      <c r="AM716" s="21"/>
      <c r="AN716" s="23"/>
      <c r="AX716" s="54"/>
      <c r="AZ716" s="54"/>
      <c r="BB716" s="18"/>
      <c r="BD716" s="18"/>
      <c r="BE716" s="18"/>
      <c r="BL716" s="18"/>
      <c r="BO716" s="18"/>
      <c r="BZ716" s="18"/>
      <c r="CD716" s="18"/>
      <c r="CI716" s="18"/>
      <c r="CT716" s="18"/>
      <c r="CZ716" s="43" t="s">
        <v>397</v>
      </c>
    </row>
    <row r="717" spans="1:104" x14ac:dyDescent="0.25">
      <c r="A717">
        <v>716</v>
      </c>
      <c r="D717" s="12"/>
      <c r="E717" s="14"/>
      <c r="H717" s="16"/>
      <c r="I717" s="11"/>
      <c r="J717" s="39"/>
      <c r="K717" s="39"/>
      <c r="L717" s="39"/>
      <c r="M717" s="39"/>
      <c r="N717" s="8"/>
      <c r="AG717" s="8"/>
      <c r="AI717" s="31"/>
      <c r="AL717" s="31"/>
      <c r="AM717" s="21"/>
      <c r="AN717" s="23"/>
      <c r="AX717" s="54"/>
      <c r="AZ717" s="54"/>
      <c r="BB717" s="18"/>
      <c r="BD717" s="18"/>
      <c r="BE717" s="18"/>
      <c r="BL717" s="18"/>
      <c r="BO717" s="18"/>
      <c r="BZ717" s="18"/>
      <c r="CD717" s="18"/>
      <c r="CI717" s="18"/>
      <c r="CT717" s="18"/>
      <c r="CZ717" s="43" t="s">
        <v>397</v>
      </c>
    </row>
    <row r="718" spans="1:104" x14ac:dyDescent="0.25">
      <c r="A718">
        <v>717</v>
      </c>
      <c r="D718" s="12"/>
      <c r="E718" s="14"/>
      <c r="H718" s="16"/>
      <c r="I718" s="11"/>
      <c r="J718" s="39"/>
      <c r="K718" s="39"/>
      <c r="L718" s="39"/>
      <c r="M718" s="39"/>
      <c r="N718" s="8"/>
      <c r="AG718" s="8"/>
      <c r="AI718" s="31"/>
      <c r="AL718" s="31"/>
      <c r="AM718" s="21"/>
      <c r="AN718" s="23"/>
      <c r="AX718" s="54"/>
      <c r="AZ718" s="54"/>
      <c r="BB718" s="18"/>
      <c r="BD718" s="18"/>
      <c r="BE718" s="18"/>
      <c r="BL718" s="18"/>
      <c r="BO718" s="18"/>
      <c r="BZ718" s="18"/>
      <c r="CD718" s="18"/>
      <c r="CI718" s="18"/>
      <c r="CT718" s="18"/>
      <c r="CZ718" s="43" t="s">
        <v>397</v>
      </c>
    </row>
    <row r="719" spans="1:104" x14ac:dyDescent="0.25">
      <c r="A719">
        <v>718</v>
      </c>
      <c r="D719" s="12"/>
      <c r="E719" s="14"/>
      <c r="H719" s="16"/>
      <c r="I719" s="11"/>
      <c r="J719" s="39"/>
      <c r="K719" s="39"/>
      <c r="L719" s="39"/>
      <c r="M719" s="39"/>
      <c r="N719" s="8"/>
      <c r="AG719" s="8"/>
      <c r="AI719" s="31"/>
      <c r="AL719" s="31"/>
      <c r="AM719" s="21"/>
      <c r="AN719" s="23"/>
      <c r="AX719" s="54"/>
      <c r="AZ719" s="54"/>
      <c r="BB719" s="18"/>
      <c r="BD719" s="18"/>
      <c r="BE719" s="18"/>
      <c r="BL719" s="18"/>
      <c r="BO719" s="18"/>
      <c r="BZ719" s="18"/>
      <c r="CD719" s="18"/>
      <c r="CI719" s="18"/>
      <c r="CT719" s="18"/>
      <c r="CZ719" s="43" t="s">
        <v>397</v>
      </c>
    </row>
    <row r="720" spans="1:104" x14ac:dyDescent="0.25">
      <c r="A720">
        <v>719</v>
      </c>
      <c r="D720" s="12"/>
      <c r="E720" s="14"/>
      <c r="H720" s="16"/>
      <c r="I720" s="11"/>
      <c r="J720" s="39"/>
      <c r="K720" s="39"/>
      <c r="L720" s="39"/>
      <c r="M720" s="39"/>
      <c r="N720" s="8"/>
      <c r="AG720" s="8"/>
      <c r="AI720" s="31"/>
      <c r="AL720" s="31"/>
      <c r="AM720" s="21"/>
      <c r="AN720" s="23"/>
      <c r="AX720" s="54"/>
      <c r="AZ720" s="54"/>
      <c r="BB720" s="18"/>
      <c r="BD720" s="18"/>
      <c r="BE720" s="18"/>
      <c r="BL720" s="18"/>
      <c r="BO720" s="18"/>
      <c r="BZ720" s="18"/>
      <c r="CD720" s="18"/>
      <c r="CI720" s="18"/>
      <c r="CT720" s="18"/>
      <c r="CZ720" s="43" t="s">
        <v>397</v>
      </c>
    </row>
    <row r="721" spans="1:104" x14ac:dyDescent="0.25">
      <c r="A721">
        <v>720</v>
      </c>
      <c r="D721" s="12"/>
      <c r="E721" s="14"/>
      <c r="H721" s="16"/>
      <c r="I721" s="11"/>
      <c r="J721" s="39"/>
      <c r="K721" s="39"/>
      <c r="L721" s="39"/>
      <c r="M721" s="39"/>
      <c r="N721" s="8"/>
      <c r="AG721" s="8"/>
      <c r="AI721" s="31"/>
      <c r="AL721" s="31"/>
      <c r="AM721" s="21"/>
      <c r="AN721" s="23"/>
      <c r="AX721" s="54"/>
      <c r="AZ721" s="54"/>
      <c r="BB721" s="18"/>
      <c r="BD721" s="18"/>
      <c r="BE721" s="18"/>
      <c r="BL721" s="18"/>
      <c r="BO721" s="18"/>
      <c r="BZ721" s="18"/>
      <c r="CD721" s="18"/>
      <c r="CI721" s="18"/>
      <c r="CT721" s="18"/>
      <c r="CZ721" s="43" t="s">
        <v>397</v>
      </c>
    </row>
    <row r="722" spans="1:104" x14ac:dyDescent="0.25">
      <c r="A722">
        <v>721</v>
      </c>
      <c r="D722" s="12"/>
      <c r="E722" s="14"/>
      <c r="H722" s="16"/>
      <c r="I722" s="11"/>
      <c r="J722" s="39"/>
      <c r="K722" s="39"/>
      <c r="L722" s="39"/>
      <c r="M722" s="39"/>
      <c r="N722" s="8"/>
      <c r="AG722" s="8"/>
      <c r="AI722" s="31"/>
      <c r="AL722" s="31"/>
      <c r="AM722" s="21"/>
      <c r="AN722" s="23"/>
      <c r="AX722" s="54"/>
      <c r="AZ722" s="54"/>
      <c r="BB722" s="18"/>
      <c r="BD722" s="18"/>
      <c r="BE722" s="18"/>
      <c r="BL722" s="18"/>
      <c r="BO722" s="18"/>
      <c r="BZ722" s="18"/>
      <c r="CD722" s="18"/>
      <c r="CI722" s="18"/>
      <c r="CT722" s="18"/>
      <c r="CZ722" s="43" t="s">
        <v>397</v>
      </c>
    </row>
    <row r="723" spans="1:104" x14ac:dyDescent="0.25">
      <c r="A723">
        <v>722</v>
      </c>
      <c r="D723" s="12"/>
      <c r="E723" s="14"/>
      <c r="H723" s="16"/>
      <c r="I723" s="11"/>
      <c r="J723" s="39"/>
      <c r="K723" s="39"/>
      <c r="L723" s="39"/>
      <c r="M723" s="39"/>
      <c r="N723" s="8"/>
      <c r="AG723" s="8"/>
      <c r="AI723" s="31"/>
      <c r="AL723" s="31"/>
      <c r="AM723" s="21"/>
      <c r="AN723" s="23"/>
      <c r="AX723" s="54"/>
      <c r="AZ723" s="54"/>
      <c r="BB723" s="18"/>
      <c r="BD723" s="18"/>
      <c r="BE723" s="18"/>
      <c r="BL723" s="18"/>
      <c r="BO723" s="18"/>
      <c r="BZ723" s="18"/>
      <c r="CD723" s="18"/>
      <c r="CI723" s="18"/>
      <c r="CT723" s="18"/>
      <c r="CZ723" s="43" t="s">
        <v>397</v>
      </c>
    </row>
    <row r="724" spans="1:104" x14ac:dyDescent="0.25">
      <c r="A724">
        <v>723</v>
      </c>
      <c r="D724" s="12"/>
      <c r="E724" s="14"/>
      <c r="H724" s="16"/>
      <c r="I724" s="11"/>
      <c r="J724" s="39"/>
      <c r="K724" s="39"/>
      <c r="L724" s="39"/>
      <c r="M724" s="39"/>
      <c r="N724" s="8"/>
      <c r="AG724" s="8"/>
      <c r="AI724" s="31"/>
      <c r="AL724" s="31"/>
      <c r="AM724" s="21"/>
      <c r="AN724" s="23"/>
      <c r="AX724" s="54"/>
      <c r="AZ724" s="54"/>
      <c r="BB724" s="18"/>
      <c r="BD724" s="18"/>
      <c r="BE724" s="18"/>
      <c r="BL724" s="18"/>
      <c r="BO724" s="18"/>
      <c r="BZ724" s="18"/>
      <c r="CD724" s="18"/>
      <c r="CI724" s="18"/>
      <c r="CT724" s="18"/>
      <c r="CZ724" s="43" t="s">
        <v>397</v>
      </c>
    </row>
    <row r="725" spans="1:104" x14ac:dyDescent="0.25">
      <c r="A725">
        <v>724</v>
      </c>
      <c r="D725" s="12"/>
      <c r="E725" s="14"/>
      <c r="H725" s="16"/>
      <c r="I725" s="11"/>
      <c r="J725" s="39"/>
      <c r="K725" s="39"/>
      <c r="L725" s="39"/>
      <c r="M725" s="39"/>
      <c r="N725" s="8"/>
      <c r="AG725" s="8"/>
      <c r="AI725" s="31"/>
      <c r="AL725" s="31"/>
      <c r="AM725" s="21"/>
      <c r="AN725" s="23"/>
      <c r="AX725" s="54"/>
      <c r="AZ725" s="54"/>
      <c r="BB725" s="18"/>
      <c r="BD725" s="18"/>
      <c r="BE725" s="18"/>
      <c r="BL725" s="18"/>
      <c r="BO725" s="18"/>
      <c r="BZ725" s="18"/>
      <c r="CD725" s="18"/>
      <c r="CI725" s="18"/>
      <c r="CT725" s="18"/>
      <c r="CZ725" s="43" t="s">
        <v>397</v>
      </c>
    </row>
    <row r="726" spans="1:104" x14ac:dyDescent="0.25">
      <c r="A726">
        <v>725</v>
      </c>
      <c r="D726" s="12"/>
      <c r="E726" s="14"/>
      <c r="H726" s="16"/>
      <c r="I726" s="11"/>
      <c r="J726" s="39"/>
      <c r="K726" s="39"/>
      <c r="L726" s="39"/>
      <c r="M726" s="39"/>
      <c r="N726" s="8"/>
      <c r="AG726" s="8"/>
      <c r="AI726" s="31"/>
      <c r="AL726" s="31"/>
      <c r="AM726" s="21"/>
      <c r="AN726" s="23"/>
      <c r="AX726" s="54"/>
      <c r="AZ726" s="54"/>
      <c r="BB726" s="18"/>
      <c r="BD726" s="18"/>
      <c r="BE726" s="18"/>
      <c r="BL726" s="18"/>
      <c r="BO726" s="18"/>
      <c r="BZ726" s="18"/>
      <c r="CD726" s="18"/>
      <c r="CI726" s="18"/>
      <c r="CT726" s="18"/>
      <c r="CZ726" s="43" t="s">
        <v>397</v>
      </c>
    </row>
    <row r="727" spans="1:104" x14ac:dyDescent="0.25">
      <c r="A727">
        <v>726</v>
      </c>
      <c r="D727" s="12"/>
      <c r="E727" s="14"/>
      <c r="H727" s="16"/>
      <c r="I727" s="11"/>
      <c r="J727" s="39"/>
      <c r="K727" s="39"/>
      <c r="L727" s="39"/>
      <c r="M727" s="39"/>
      <c r="N727" s="8"/>
      <c r="AG727" s="8"/>
      <c r="AI727" s="31"/>
      <c r="AL727" s="31"/>
      <c r="AM727" s="21"/>
      <c r="AN727" s="23"/>
      <c r="AX727" s="54"/>
      <c r="AZ727" s="54"/>
      <c r="BB727" s="18"/>
      <c r="BD727" s="18"/>
      <c r="BE727" s="18"/>
      <c r="BL727" s="18"/>
      <c r="BO727" s="18"/>
      <c r="BZ727" s="18"/>
      <c r="CD727" s="18"/>
      <c r="CI727" s="18"/>
      <c r="CT727" s="18"/>
      <c r="CZ727" s="43" t="s">
        <v>397</v>
      </c>
    </row>
    <row r="728" spans="1:104" x14ac:dyDescent="0.25">
      <c r="A728">
        <v>727</v>
      </c>
      <c r="D728" s="12"/>
      <c r="E728" s="14"/>
      <c r="H728" s="16"/>
      <c r="I728" s="11"/>
      <c r="J728" s="39"/>
      <c r="K728" s="39"/>
      <c r="L728" s="39"/>
      <c r="M728" s="39"/>
      <c r="N728" s="8"/>
      <c r="AG728" s="8"/>
      <c r="AI728" s="31"/>
      <c r="AL728" s="31"/>
      <c r="AM728" s="21"/>
      <c r="AN728" s="23"/>
      <c r="AX728" s="54"/>
      <c r="AZ728" s="54"/>
      <c r="BB728" s="18"/>
      <c r="BD728" s="18"/>
      <c r="BE728" s="18"/>
      <c r="BL728" s="18"/>
      <c r="BO728" s="18"/>
      <c r="BZ728" s="18"/>
      <c r="CD728" s="18"/>
      <c r="CI728" s="18"/>
      <c r="CT728" s="18"/>
      <c r="CZ728" s="43" t="s">
        <v>397</v>
      </c>
    </row>
    <row r="729" spans="1:104" x14ac:dyDescent="0.25">
      <c r="A729">
        <v>728</v>
      </c>
      <c r="D729" s="12"/>
      <c r="E729" s="14"/>
      <c r="H729" s="16"/>
      <c r="I729" s="11"/>
      <c r="J729" s="39"/>
      <c r="K729" s="39"/>
      <c r="L729" s="39"/>
      <c r="M729" s="39"/>
      <c r="N729" s="8"/>
      <c r="AG729" s="8"/>
      <c r="AI729" s="31"/>
      <c r="AL729" s="31"/>
      <c r="AM729" s="21"/>
      <c r="AN729" s="23"/>
      <c r="AX729" s="54"/>
      <c r="AZ729" s="54"/>
      <c r="BB729" s="18"/>
      <c r="BD729" s="18"/>
      <c r="BE729" s="18"/>
      <c r="BL729" s="18"/>
      <c r="BO729" s="18"/>
      <c r="BZ729" s="18"/>
      <c r="CD729" s="18"/>
      <c r="CI729" s="18"/>
      <c r="CT729" s="18"/>
      <c r="CZ729" s="43" t="s">
        <v>397</v>
      </c>
    </row>
    <row r="730" spans="1:104" x14ac:dyDescent="0.25">
      <c r="A730">
        <v>729</v>
      </c>
      <c r="D730" s="12"/>
      <c r="E730" s="14"/>
      <c r="H730" s="16"/>
      <c r="I730" s="11"/>
      <c r="J730" s="39"/>
      <c r="K730" s="39"/>
      <c r="L730" s="39"/>
      <c r="M730" s="39"/>
      <c r="N730" s="8"/>
      <c r="AG730" s="8"/>
      <c r="AI730" s="31"/>
      <c r="AL730" s="31"/>
      <c r="AM730" s="21"/>
      <c r="AN730" s="23"/>
      <c r="AX730" s="54"/>
      <c r="AZ730" s="54"/>
      <c r="BB730" s="18"/>
      <c r="BD730" s="18"/>
      <c r="BE730" s="18"/>
      <c r="BL730" s="18"/>
      <c r="BO730" s="18"/>
      <c r="BZ730" s="18"/>
      <c r="CD730" s="18"/>
      <c r="CI730" s="18"/>
      <c r="CT730" s="18"/>
      <c r="CZ730" s="43" t="s">
        <v>397</v>
      </c>
    </row>
    <row r="731" spans="1:104" x14ac:dyDescent="0.25">
      <c r="A731">
        <v>730</v>
      </c>
      <c r="D731" s="12"/>
      <c r="E731" s="14"/>
      <c r="H731" s="16"/>
      <c r="I731" s="11"/>
      <c r="J731" s="39"/>
      <c r="K731" s="39"/>
      <c r="L731" s="39"/>
      <c r="M731" s="39"/>
      <c r="N731" s="8"/>
      <c r="AG731" s="8"/>
      <c r="AI731" s="31"/>
      <c r="AL731" s="31"/>
      <c r="AM731" s="21"/>
      <c r="AN731" s="23"/>
      <c r="AX731" s="54"/>
      <c r="AZ731" s="54"/>
      <c r="BB731" s="18"/>
      <c r="BD731" s="18"/>
      <c r="BE731" s="18"/>
      <c r="BL731" s="18"/>
      <c r="BO731" s="18"/>
      <c r="BZ731" s="18"/>
      <c r="CD731" s="18"/>
      <c r="CI731" s="18"/>
      <c r="CT731" s="18"/>
      <c r="CZ731" s="43" t="s">
        <v>397</v>
      </c>
    </row>
    <row r="732" spans="1:104" x14ac:dyDescent="0.25">
      <c r="A732">
        <v>731</v>
      </c>
      <c r="D732" s="12"/>
      <c r="E732" s="14"/>
      <c r="H732" s="16"/>
      <c r="I732" s="11"/>
      <c r="J732" s="39"/>
      <c r="K732" s="39"/>
      <c r="L732" s="39"/>
      <c r="M732" s="39"/>
      <c r="N732" s="8"/>
      <c r="AG732" s="8"/>
      <c r="AI732" s="31"/>
      <c r="AL732" s="31"/>
      <c r="AM732" s="21"/>
      <c r="AN732" s="23"/>
      <c r="AX732" s="54"/>
      <c r="AZ732" s="54"/>
      <c r="BB732" s="18"/>
      <c r="BD732" s="18"/>
      <c r="BE732" s="18"/>
      <c r="BL732" s="18"/>
      <c r="BO732" s="18"/>
      <c r="BZ732" s="18"/>
      <c r="CD732" s="18"/>
      <c r="CI732" s="18"/>
      <c r="CT732" s="18"/>
      <c r="CZ732" s="43" t="s">
        <v>397</v>
      </c>
    </row>
    <row r="733" spans="1:104" x14ac:dyDescent="0.25">
      <c r="A733">
        <v>732</v>
      </c>
      <c r="D733" s="12"/>
      <c r="E733" s="14"/>
      <c r="H733" s="16"/>
      <c r="I733" s="11"/>
      <c r="J733" s="39"/>
      <c r="K733" s="39"/>
      <c r="L733" s="39"/>
      <c r="M733" s="39"/>
      <c r="N733" s="8"/>
      <c r="AG733" s="8"/>
      <c r="AI733" s="31"/>
      <c r="AL733" s="31"/>
      <c r="AM733" s="21"/>
      <c r="AN733" s="23"/>
      <c r="AX733" s="54"/>
      <c r="AZ733" s="54"/>
      <c r="BB733" s="18"/>
      <c r="BD733" s="18"/>
      <c r="BE733" s="18"/>
      <c r="BL733" s="18"/>
      <c r="BO733" s="18"/>
      <c r="BZ733" s="18"/>
      <c r="CD733" s="18"/>
      <c r="CI733" s="18"/>
      <c r="CT733" s="18"/>
      <c r="CZ733" s="43" t="s">
        <v>397</v>
      </c>
    </row>
    <row r="734" spans="1:104" x14ac:dyDescent="0.25">
      <c r="A734">
        <v>733</v>
      </c>
      <c r="D734" s="12"/>
      <c r="E734" s="14"/>
      <c r="H734" s="16"/>
      <c r="I734" s="11"/>
      <c r="J734" s="39"/>
      <c r="K734" s="39"/>
      <c r="L734" s="39"/>
      <c r="M734" s="39"/>
      <c r="N734" s="8"/>
      <c r="AG734" s="8"/>
      <c r="AI734" s="31"/>
      <c r="AL734" s="31"/>
      <c r="AM734" s="21"/>
      <c r="AN734" s="23"/>
      <c r="AX734" s="54"/>
      <c r="AZ734" s="54"/>
      <c r="BB734" s="18"/>
      <c r="BD734" s="18"/>
      <c r="BE734" s="18"/>
      <c r="BL734" s="18"/>
      <c r="BO734" s="18"/>
      <c r="BZ734" s="18"/>
      <c r="CD734" s="18"/>
      <c r="CI734" s="18"/>
      <c r="CT734" s="18"/>
      <c r="CZ734" s="43" t="s">
        <v>397</v>
      </c>
    </row>
    <row r="735" spans="1:104" x14ac:dyDescent="0.25">
      <c r="A735">
        <v>734</v>
      </c>
      <c r="D735" s="12"/>
      <c r="E735" s="14"/>
      <c r="H735" s="16"/>
      <c r="I735" s="11"/>
      <c r="J735" s="39"/>
      <c r="K735" s="39"/>
      <c r="L735" s="39"/>
      <c r="M735" s="39"/>
      <c r="N735" s="8"/>
      <c r="AG735" s="8"/>
      <c r="AI735" s="31"/>
      <c r="AL735" s="31"/>
      <c r="AM735" s="21"/>
      <c r="AN735" s="23"/>
      <c r="AX735" s="54"/>
      <c r="AZ735" s="54"/>
      <c r="BB735" s="18"/>
      <c r="BD735" s="18"/>
      <c r="BE735" s="18"/>
      <c r="BL735" s="18"/>
      <c r="BO735" s="18"/>
      <c r="BZ735" s="18"/>
      <c r="CD735" s="18"/>
      <c r="CI735" s="18"/>
      <c r="CT735" s="18"/>
      <c r="CZ735" s="43" t="s">
        <v>397</v>
      </c>
    </row>
    <row r="736" spans="1:104" x14ac:dyDescent="0.25">
      <c r="A736">
        <v>735</v>
      </c>
      <c r="D736" s="12"/>
      <c r="E736" s="14"/>
      <c r="H736" s="16"/>
      <c r="I736" s="11"/>
      <c r="J736" s="39"/>
      <c r="K736" s="39"/>
      <c r="L736" s="39"/>
      <c r="M736" s="39"/>
      <c r="N736" s="8"/>
      <c r="AG736" s="8"/>
      <c r="AI736" s="31"/>
      <c r="AL736" s="31"/>
      <c r="AM736" s="21"/>
      <c r="AN736" s="23"/>
      <c r="AX736" s="54"/>
      <c r="AZ736" s="54"/>
      <c r="BB736" s="18"/>
      <c r="BD736" s="18"/>
      <c r="BE736" s="18"/>
      <c r="BL736" s="18"/>
      <c r="BO736" s="18"/>
      <c r="BZ736" s="18"/>
      <c r="CD736" s="18"/>
      <c r="CI736" s="18"/>
      <c r="CT736" s="18"/>
      <c r="CZ736" s="43" t="s">
        <v>397</v>
      </c>
    </row>
    <row r="737" spans="1:104" x14ac:dyDescent="0.25">
      <c r="A737">
        <v>736</v>
      </c>
      <c r="D737" s="12"/>
      <c r="E737" s="14"/>
      <c r="H737" s="16"/>
      <c r="I737" s="11"/>
      <c r="J737" s="39"/>
      <c r="K737" s="39"/>
      <c r="L737" s="39"/>
      <c r="M737" s="39"/>
      <c r="N737" s="8"/>
      <c r="AG737" s="8"/>
      <c r="AI737" s="31"/>
      <c r="AL737" s="31"/>
      <c r="AM737" s="21"/>
      <c r="AN737" s="23"/>
      <c r="AX737" s="54"/>
      <c r="AZ737" s="54"/>
      <c r="BB737" s="18"/>
      <c r="BD737" s="18"/>
      <c r="BE737" s="18"/>
      <c r="BL737" s="18"/>
      <c r="BO737" s="18"/>
      <c r="BZ737" s="18"/>
      <c r="CD737" s="18"/>
      <c r="CI737" s="18"/>
      <c r="CT737" s="18"/>
      <c r="CZ737" s="43" t="s">
        <v>397</v>
      </c>
    </row>
    <row r="738" spans="1:104" x14ac:dyDescent="0.25">
      <c r="A738">
        <v>737</v>
      </c>
      <c r="D738" s="12"/>
      <c r="E738" s="14"/>
      <c r="H738" s="16"/>
      <c r="I738" s="11"/>
      <c r="J738" s="39"/>
      <c r="K738" s="39"/>
      <c r="L738" s="39"/>
      <c r="M738" s="39"/>
      <c r="N738" s="8"/>
      <c r="AG738" s="8"/>
      <c r="AI738" s="31"/>
      <c r="AL738" s="31"/>
      <c r="AM738" s="21"/>
      <c r="AN738" s="23"/>
      <c r="AX738" s="54"/>
      <c r="AZ738" s="54"/>
      <c r="BB738" s="18"/>
      <c r="BD738" s="18"/>
      <c r="BE738" s="18"/>
      <c r="BL738" s="18"/>
      <c r="BO738" s="18"/>
      <c r="BZ738" s="18"/>
      <c r="CD738" s="18"/>
      <c r="CI738" s="18"/>
      <c r="CT738" s="18"/>
      <c r="CZ738" s="43" t="s">
        <v>397</v>
      </c>
    </row>
    <row r="739" spans="1:104" x14ac:dyDescent="0.25">
      <c r="A739">
        <v>738</v>
      </c>
      <c r="D739" s="12"/>
      <c r="E739" s="14"/>
      <c r="H739" s="16"/>
      <c r="I739" s="11"/>
      <c r="J739" s="39"/>
      <c r="K739" s="39"/>
      <c r="L739" s="39"/>
      <c r="M739" s="39"/>
      <c r="N739" s="8"/>
      <c r="AG739" s="8"/>
      <c r="AI739" s="31"/>
      <c r="AL739" s="31"/>
      <c r="AM739" s="21"/>
      <c r="AN739" s="23"/>
      <c r="AX739" s="54"/>
      <c r="AZ739" s="54"/>
      <c r="BB739" s="18"/>
      <c r="BD739" s="18"/>
      <c r="BE739" s="18"/>
      <c r="BL739" s="18"/>
      <c r="BO739" s="18"/>
      <c r="BZ739" s="18"/>
      <c r="CD739" s="18"/>
      <c r="CI739" s="18"/>
      <c r="CT739" s="18"/>
      <c r="CZ739" s="43" t="s">
        <v>397</v>
      </c>
    </row>
    <row r="740" spans="1:104" x14ac:dyDescent="0.25">
      <c r="A740">
        <v>739</v>
      </c>
      <c r="D740" s="12"/>
      <c r="E740" s="14"/>
      <c r="H740" s="16"/>
      <c r="I740" s="11"/>
      <c r="J740" s="39"/>
      <c r="K740" s="39"/>
      <c r="L740" s="39"/>
      <c r="M740" s="39"/>
      <c r="N740" s="8"/>
      <c r="AG740" s="8"/>
      <c r="AI740" s="31"/>
      <c r="AL740" s="31"/>
      <c r="AM740" s="21"/>
      <c r="AN740" s="23"/>
      <c r="AX740" s="54"/>
      <c r="AZ740" s="54"/>
      <c r="BB740" s="18"/>
      <c r="BD740" s="18"/>
      <c r="BE740" s="18"/>
      <c r="BL740" s="18"/>
      <c r="BO740" s="18"/>
      <c r="BZ740" s="18"/>
      <c r="CD740" s="18"/>
      <c r="CI740" s="18"/>
      <c r="CT740" s="18"/>
      <c r="CZ740" s="43" t="s">
        <v>397</v>
      </c>
    </row>
    <row r="741" spans="1:104" x14ac:dyDescent="0.25">
      <c r="A741">
        <v>740</v>
      </c>
      <c r="D741" s="12"/>
      <c r="E741" s="14"/>
      <c r="H741" s="16"/>
      <c r="I741" s="11"/>
      <c r="J741" s="39"/>
      <c r="K741" s="39"/>
      <c r="L741" s="39"/>
      <c r="M741" s="39"/>
      <c r="N741" s="8"/>
      <c r="AG741" s="8"/>
      <c r="AI741" s="31"/>
      <c r="AL741" s="31"/>
      <c r="AM741" s="21"/>
      <c r="AN741" s="23"/>
      <c r="AX741" s="54"/>
      <c r="AZ741" s="54"/>
      <c r="BB741" s="18"/>
      <c r="BD741" s="18"/>
      <c r="BE741" s="18"/>
      <c r="BL741" s="18"/>
      <c r="BO741" s="18"/>
      <c r="BZ741" s="18"/>
      <c r="CD741" s="18"/>
      <c r="CI741" s="18"/>
      <c r="CT741" s="18"/>
      <c r="CZ741" s="43" t="s">
        <v>397</v>
      </c>
    </row>
    <row r="742" spans="1:104" x14ac:dyDescent="0.25">
      <c r="A742">
        <v>741</v>
      </c>
      <c r="D742" s="12"/>
      <c r="E742" s="14"/>
      <c r="H742" s="16"/>
      <c r="I742" s="11"/>
      <c r="J742" s="39"/>
      <c r="K742" s="39"/>
      <c r="L742" s="39"/>
      <c r="M742" s="39"/>
      <c r="N742" s="8"/>
      <c r="AG742" s="8"/>
      <c r="AI742" s="31"/>
      <c r="AL742" s="31"/>
      <c r="AM742" s="21"/>
      <c r="AN742" s="23"/>
      <c r="AX742" s="54"/>
      <c r="AZ742" s="54"/>
      <c r="BB742" s="18"/>
      <c r="BD742" s="18"/>
      <c r="BE742" s="18"/>
      <c r="BL742" s="18"/>
      <c r="BO742" s="18"/>
      <c r="BZ742" s="18"/>
      <c r="CD742" s="18"/>
      <c r="CI742" s="18"/>
      <c r="CT742" s="18"/>
      <c r="CZ742" s="43" t="s">
        <v>397</v>
      </c>
    </row>
    <row r="743" spans="1:104" x14ac:dyDescent="0.25">
      <c r="A743">
        <v>742</v>
      </c>
      <c r="D743" s="12"/>
      <c r="E743" s="14"/>
      <c r="H743" s="16"/>
      <c r="I743" s="11"/>
      <c r="J743" s="39"/>
      <c r="K743" s="39"/>
      <c r="L743" s="39"/>
      <c r="M743" s="39"/>
      <c r="N743" s="8"/>
      <c r="AG743" s="8"/>
      <c r="AI743" s="31"/>
      <c r="AL743" s="31"/>
      <c r="AM743" s="21"/>
      <c r="AN743" s="23"/>
      <c r="AX743" s="54"/>
      <c r="AZ743" s="54"/>
      <c r="BB743" s="18"/>
      <c r="BD743" s="18"/>
      <c r="BE743" s="18"/>
      <c r="BL743" s="18"/>
      <c r="BO743" s="18"/>
      <c r="BZ743" s="18"/>
      <c r="CD743" s="18"/>
      <c r="CI743" s="18"/>
      <c r="CT743" s="18"/>
      <c r="CZ743" s="43" t="s">
        <v>397</v>
      </c>
    </row>
    <row r="744" spans="1:104" x14ac:dyDescent="0.25">
      <c r="A744">
        <v>743</v>
      </c>
      <c r="D744" s="12"/>
      <c r="E744" s="14"/>
      <c r="H744" s="16"/>
      <c r="I744" s="11"/>
      <c r="J744" s="39"/>
      <c r="K744" s="39"/>
      <c r="L744" s="39"/>
      <c r="M744" s="39"/>
      <c r="N744" s="8"/>
      <c r="AG744" s="8"/>
      <c r="AI744" s="31"/>
      <c r="AL744" s="31"/>
      <c r="AM744" s="21"/>
      <c r="AN744" s="23"/>
      <c r="AX744" s="54"/>
      <c r="AZ744" s="54"/>
      <c r="BB744" s="18"/>
      <c r="BD744" s="18"/>
      <c r="BE744" s="18"/>
      <c r="BL744" s="18"/>
      <c r="BO744" s="18"/>
      <c r="BZ744" s="18"/>
      <c r="CD744" s="18"/>
      <c r="CI744" s="18"/>
      <c r="CT744" s="18"/>
      <c r="CZ744" s="43" t="s">
        <v>397</v>
      </c>
    </row>
    <row r="745" spans="1:104" x14ac:dyDescent="0.25">
      <c r="A745">
        <v>744</v>
      </c>
      <c r="D745" s="12"/>
      <c r="E745" s="14"/>
      <c r="H745" s="16"/>
      <c r="I745" s="11"/>
      <c r="J745" s="39"/>
      <c r="K745" s="39"/>
      <c r="L745" s="39"/>
      <c r="M745" s="39"/>
      <c r="N745" s="8"/>
      <c r="AG745" s="8"/>
      <c r="AI745" s="31"/>
      <c r="AL745" s="31"/>
      <c r="AM745" s="21"/>
      <c r="AN745" s="23"/>
      <c r="AX745" s="54"/>
      <c r="AZ745" s="54"/>
      <c r="BB745" s="18"/>
      <c r="BD745" s="18"/>
      <c r="BE745" s="18"/>
      <c r="BL745" s="18"/>
      <c r="BO745" s="18"/>
      <c r="BZ745" s="18"/>
      <c r="CD745" s="18"/>
      <c r="CI745" s="18"/>
      <c r="CT745" s="18"/>
      <c r="CZ745" s="43" t="s">
        <v>397</v>
      </c>
    </row>
    <row r="746" spans="1:104" x14ac:dyDescent="0.25">
      <c r="A746">
        <v>745</v>
      </c>
      <c r="D746" s="12"/>
      <c r="E746" s="14"/>
      <c r="H746" s="16"/>
      <c r="I746" s="11"/>
      <c r="J746" s="39"/>
      <c r="K746" s="39"/>
      <c r="L746" s="39"/>
      <c r="M746" s="39"/>
      <c r="N746" s="8"/>
      <c r="AG746" s="8"/>
      <c r="AI746" s="31"/>
      <c r="AL746" s="31"/>
      <c r="AM746" s="21"/>
      <c r="AN746" s="23"/>
      <c r="AX746" s="54"/>
      <c r="AZ746" s="54"/>
      <c r="BB746" s="18"/>
      <c r="BD746" s="18"/>
      <c r="BE746" s="18"/>
      <c r="BL746" s="18"/>
      <c r="BO746" s="18"/>
      <c r="BZ746" s="18"/>
      <c r="CD746" s="18"/>
      <c r="CI746" s="18"/>
      <c r="CT746" s="18"/>
      <c r="CZ746" s="43" t="s">
        <v>397</v>
      </c>
    </row>
    <row r="747" spans="1:104" x14ac:dyDescent="0.25">
      <c r="A747">
        <v>746</v>
      </c>
      <c r="D747" s="12"/>
      <c r="E747" s="14"/>
      <c r="H747" s="16"/>
      <c r="I747" s="11"/>
      <c r="J747" s="39"/>
      <c r="K747" s="39"/>
      <c r="L747" s="39"/>
      <c r="M747" s="39"/>
      <c r="N747" s="8"/>
      <c r="AG747" s="8"/>
      <c r="AI747" s="31"/>
      <c r="AL747" s="31"/>
      <c r="AM747" s="21"/>
      <c r="AN747" s="23"/>
      <c r="AX747" s="54"/>
      <c r="AZ747" s="54"/>
      <c r="BB747" s="18"/>
      <c r="BD747" s="18"/>
      <c r="BE747" s="18"/>
      <c r="BL747" s="18"/>
      <c r="BO747" s="18"/>
      <c r="BZ747" s="18"/>
      <c r="CD747" s="18"/>
      <c r="CI747" s="18"/>
      <c r="CT747" s="18"/>
      <c r="CZ747" s="43" t="s">
        <v>397</v>
      </c>
    </row>
    <row r="748" spans="1:104" x14ac:dyDescent="0.25">
      <c r="A748">
        <v>747</v>
      </c>
      <c r="D748" s="12"/>
      <c r="E748" s="14"/>
      <c r="H748" s="16"/>
      <c r="I748" s="11"/>
      <c r="J748" s="39"/>
      <c r="K748" s="39"/>
      <c r="L748" s="39"/>
      <c r="M748" s="39"/>
      <c r="N748" s="8"/>
      <c r="AG748" s="8"/>
      <c r="AI748" s="31"/>
      <c r="AL748" s="31"/>
      <c r="AM748" s="21"/>
      <c r="AN748" s="23"/>
      <c r="AX748" s="54"/>
      <c r="AZ748" s="54"/>
      <c r="BB748" s="18"/>
      <c r="BD748" s="18"/>
      <c r="BE748" s="18"/>
      <c r="BL748" s="18"/>
      <c r="BO748" s="18"/>
      <c r="BZ748" s="18"/>
      <c r="CD748" s="18"/>
      <c r="CI748" s="18"/>
      <c r="CT748" s="18"/>
      <c r="CZ748" s="43" t="s">
        <v>397</v>
      </c>
    </row>
    <row r="749" spans="1:104" x14ac:dyDescent="0.25">
      <c r="A749">
        <v>748</v>
      </c>
      <c r="D749" s="12"/>
      <c r="E749" s="14"/>
      <c r="H749" s="16"/>
      <c r="I749" s="11"/>
      <c r="J749" s="39"/>
      <c r="K749" s="39"/>
      <c r="L749" s="39"/>
      <c r="M749" s="39"/>
      <c r="N749" s="8"/>
      <c r="AG749" s="8"/>
      <c r="AI749" s="31"/>
      <c r="AL749" s="31"/>
      <c r="AM749" s="21"/>
      <c r="AN749" s="23"/>
      <c r="AX749" s="54"/>
      <c r="AZ749" s="54"/>
      <c r="BB749" s="18"/>
      <c r="BD749" s="18"/>
      <c r="BE749" s="18"/>
      <c r="BL749" s="18"/>
      <c r="BO749" s="18"/>
      <c r="BZ749" s="18"/>
      <c r="CD749" s="18"/>
      <c r="CI749" s="18"/>
      <c r="CT749" s="18"/>
      <c r="CZ749" s="43" t="s">
        <v>397</v>
      </c>
    </row>
    <row r="750" spans="1:104" x14ac:dyDescent="0.25">
      <c r="A750">
        <v>749</v>
      </c>
      <c r="D750" s="12"/>
      <c r="E750" s="14"/>
      <c r="H750" s="16"/>
      <c r="I750" s="11"/>
      <c r="J750" s="39"/>
      <c r="K750" s="39"/>
      <c r="L750" s="39"/>
      <c r="M750" s="39"/>
      <c r="N750" s="8"/>
      <c r="AG750" s="8"/>
      <c r="AI750" s="31"/>
      <c r="AL750" s="31"/>
      <c r="AM750" s="21"/>
      <c r="AN750" s="23"/>
      <c r="AX750" s="54"/>
      <c r="AZ750" s="54"/>
      <c r="BB750" s="18"/>
      <c r="BD750" s="18"/>
      <c r="BE750" s="18"/>
      <c r="BL750" s="18"/>
      <c r="BO750" s="18"/>
      <c r="BZ750" s="18"/>
      <c r="CD750" s="18"/>
      <c r="CI750" s="18"/>
      <c r="CT750" s="18"/>
      <c r="CZ750" s="43" t="s">
        <v>397</v>
      </c>
    </row>
    <row r="751" spans="1:104" x14ac:dyDescent="0.25">
      <c r="A751">
        <v>750</v>
      </c>
      <c r="D751" s="12"/>
      <c r="E751" s="14"/>
      <c r="H751" s="16"/>
      <c r="I751" s="11"/>
      <c r="J751" s="39"/>
      <c r="K751" s="39"/>
      <c r="L751" s="39"/>
      <c r="M751" s="39"/>
      <c r="N751" s="8"/>
      <c r="AG751" s="8"/>
      <c r="AI751" s="31"/>
      <c r="AL751" s="31"/>
      <c r="AM751" s="21"/>
      <c r="AN751" s="23"/>
      <c r="AX751" s="54"/>
      <c r="AZ751" s="54"/>
      <c r="BB751" s="18"/>
      <c r="BD751" s="18"/>
      <c r="BE751" s="18"/>
      <c r="BL751" s="18"/>
      <c r="BO751" s="18"/>
      <c r="BZ751" s="18"/>
      <c r="CD751" s="18"/>
      <c r="CI751" s="18"/>
      <c r="CT751" s="18"/>
      <c r="CZ751" s="43" t="s">
        <v>397</v>
      </c>
    </row>
    <row r="752" spans="1:104" x14ac:dyDescent="0.25">
      <c r="A752">
        <v>751</v>
      </c>
      <c r="D752" s="12"/>
      <c r="E752" s="14"/>
      <c r="H752" s="16"/>
      <c r="I752" s="11"/>
      <c r="J752" s="39"/>
      <c r="K752" s="39"/>
      <c r="L752" s="39"/>
      <c r="M752" s="39"/>
      <c r="N752" s="8"/>
      <c r="AG752" s="8"/>
      <c r="AI752" s="31"/>
      <c r="AL752" s="31"/>
      <c r="AM752" s="21"/>
      <c r="AN752" s="23"/>
      <c r="AX752" s="54"/>
      <c r="AZ752" s="54"/>
      <c r="BB752" s="18"/>
      <c r="BD752" s="18"/>
      <c r="BE752" s="18"/>
      <c r="BL752" s="18"/>
      <c r="BO752" s="18"/>
      <c r="BZ752" s="18"/>
      <c r="CD752" s="18"/>
      <c r="CI752" s="18"/>
      <c r="CT752" s="18"/>
      <c r="CZ752" s="43" t="s">
        <v>397</v>
      </c>
    </row>
    <row r="753" spans="1:104" x14ac:dyDescent="0.25">
      <c r="A753">
        <v>752</v>
      </c>
      <c r="D753" s="12"/>
      <c r="E753" s="14"/>
      <c r="H753" s="16"/>
      <c r="I753" s="11"/>
      <c r="J753" s="39"/>
      <c r="K753" s="39"/>
      <c r="L753" s="39"/>
      <c r="M753" s="39"/>
      <c r="N753" s="8"/>
      <c r="AG753" s="8"/>
      <c r="AI753" s="31"/>
      <c r="AL753" s="31"/>
      <c r="AM753" s="21"/>
      <c r="AN753" s="23"/>
      <c r="AX753" s="54"/>
      <c r="AZ753" s="54"/>
      <c r="BB753" s="18"/>
      <c r="BD753" s="18"/>
      <c r="BE753" s="18"/>
      <c r="BL753" s="18"/>
      <c r="BO753" s="18"/>
      <c r="BZ753" s="18"/>
      <c r="CD753" s="18"/>
      <c r="CI753" s="18"/>
      <c r="CT753" s="18"/>
      <c r="CZ753" s="43" t="s">
        <v>397</v>
      </c>
    </row>
    <row r="754" spans="1:104" x14ac:dyDescent="0.25">
      <c r="A754">
        <v>753</v>
      </c>
      <c r="D754" s="12"/>
      <c r="E754" s="14"/>
      <c r="H754" s="16"/>
      <c r="I754" s="11"/>
      <c r="J754" s="39"/>
      <c r="K754" s="39"/>
      <c r="L754" s="39"/>
      <c r="M754" s="39"/>
      <c r="N754" s="8"/>
      <c r="AG754" s="8"/>
      <c r="AI754" s="31"/>
      <c r="AL754" s="31"/>
      <c r="AM754" s="21"/>
      <c r="AN754" s="23"/>
      <c r="AX754" s="54"/>
      <c r="AZ754" s="54"/>
      <c r="BB754" s="18"/>
      <c r="BD754" s="18"/>
      <c r="BE754" s="18"/>
      <c r="BL754" s="18"/>
      <c r="BO754" s="18"/>
      <c r="BZ754" s="18"/>
      <c r="CD754" s="18"/>
      <c r="CI754" s="18"/>
      <c r="CT754" s="18"/>
      <c r="CZ754" s="43" t="s">
        <v>397</v>
      </c>
    </row>
    <row r="755" spans="1:104" x14ac:dyDescent="0.25">
      <c r="A755">
        <v>754</v>
      </c>
      <c r="D755" s="12"/>
      <c r="E755" s="14"/>
      <c r="H755" s="16"/>
      <c r="I755" s="11"/>
      <c r="J755" s="39"/>
      <c r="K755" s="39"/>
      <c r="L755" s="39"/>
      <c r="M755" s="39"/>
      <c r="N755" s="8"/>
      <c r="AG755" s="8"/>
      <c r="AI755" s="31"/>
      <c r="AL755" s="31"/>
      <c r="AM755" s="21"/>
      <c r="AN755" s="23"/>
      <c r="AX755" s="54"/>
      <c r="AZ755" s="54"/>
      <c r="BB755" s="18"/>
      <c r="BD755" s="18"/>
      <c r="BE755" s="18"/>
      <c r="BL755" s="18"/>
      <c r="BO755" s="18"/>
      <c r="BZ755" s="18"/>
      <c r="CD755" s="18"/>
      <c r="CI755" s="18"/>
      <c r="CT755" s="18"/>
      <c r="CZ755" s="43" t="s">
        <v>397</v>
      </c>
    </row>
    <row r="756" spans="1:104" x14ac:dyDescent="0.25">
      <c r="A756">
        <v>755</v>
      </c>
      <c r="D756" s="12"/>
      <c r="E756" s="14"/>
      <c r="H756" s="16"/>
      <c r="I756" s="11"/>
      <c r="J756" s="39"/>
      <c r="K756" s="39"/>
      <c r="L756" s="39"/>
      <c r="M756" s="39"/>
      <c r="N756" s="8"/>
      <c r="AG756" s="8"/>
      <c r="AI756" s="31"/>
      <c r="AL756" s="31"/>
      <c r="AM756" s="21"/>
      <c r="AN756" s="23"/>
      <c r="AX756" s="54"/>
      <c r="AZ756" s="54"/>
      <c r="BB756" s="18"/>
      <c r="BD756" s="18"/>
      <c r="BE756" s="18"/>
      <c r="BL756" s="18"/>
      <c r="BO756" s="18"/>
      <c r="BZ756" s="18"/>
      <c r="CD756" s="18"/>
      <c r="CI756" s="18"/>
      <c r="CT756" s="18"/>
      <c r="CZ756" s="43" t="s">
        <v>397</v>
      </c>
    </row>
    <row r="757" spans="1:104" x14ac:dyDescent="0.25">
      <c r="A757">
        <v>756</v>
      </c>
      <c r="D757" s="12"/>
      <c r="E757" s="14"/>
      <c r="H757" s="16"/>
      <c r="I757" s="11"/>
      <c r="J757" s="39"/>
      <c r="K757" s="39"/>
      <c r="L757" s="39"/>
      <c r="M757" s="39"/>
      <c r="N757" s="8"/>
      <c r="AG757" s="8"/>
      <c r="AI757" s="31"/>
      <c r="AL757" s="31"/>
      <c r="AM757" s="21"/>
      <c r="AN757" s="23"/>
      <c r="AX757" s="54"/>
      <c r="AZ757" s="54"/>
      <c r="BB757" s="18"/>
      <c r="BD757" s="18"/>
      <c r="BE757" s="18"/>
      <c r="BL757" s="18"/>
      <c r="BO757" s="18"/>
      <c r="BZ757" s="18"/>
      <c r="CD757" s="18"/>
      <c r="CI757" s="18"/>
      <c r="CT757" s="18"/>
      <c r="CZ757" s="43" t="s">
        <v>397</v>
      </c>
    </row>
    <row r="758" spans="1:104" x14ac:dyDescent="0.25">
      <c r="A758">
        <v>757</v>
      </c>
      <c r="D758" s="12"/>
      <c r="E758" s="14"/>
      <c r="H758" s="16"/>
      <c r="I758" s="11"/>
      <c r="J758" s="39"/>
      <c r="K758" s="39"/>
      <c r="L758" s="39"/>
      <c r="M758" s="39"/>
      <c r="N758" s="8"/>
      <c r="AG758" s="8"/>
      <c r="AI758" s="31"/>
      <c r="AL758" s="31"/>
      <c r="AM758" s="21"/>
      <c r="AN758" s="23"/>
      <c r="AX758" s="54"/>
      <c r="AZ758" s="54"/>
      <c r="BB758" s="18"/>
      <c r="BD758" s="18"/>
      <c r="BE758" s="18"/>
      <c r="BL758" s="18"/>
      <c r="BO758" s="18"/>
      <c r="BZ758" s="18"/>
      <c r="CD758" s="18"/>
      <c r="CI758" s="18"/>
      <c r="CT758" s="18"/>
      <c r="CZ758" s="43" t="s">
        <v>397</v>
      </c>
    </row>
    <row r="759" spans="1:104" x14ac:dyDescent="0.25">
      <c r="A759">
        <v>758</v>
      </c>
      <c r="D759" s="12"/>
      <c r="E759" s="14"/>
      <c r="H759" s="16"/>
      <c r="I759" s="11"/>
      <c r="J759" s="39"/>
      <c r="K759" s="39"/>
      <c r="L759" s="39"/>
      <c r="M759" s="39"/>
      <c r="N759" s="8"/>
      <c r="AG759" s="8"/>
      <c r="AI759" s="31"/>
      <c r="AL759" s="31"/>
      <c r="AM759" s="21"/>
      <c r="AN759" s="23"/>
      <c r="AX759" s="54"/>
      <c r="AZ759" s="54"/>
      <c r="BB759" s="18"/>
      <c r="BD759" s="18"/>
      <c r="BE759" s="18"/>
      <c r="BL759" s="18"/>
      <c r="BO759" s="18"/>
      <c r="BZ759" s="18"/>
      <c r="CD759" s="18"/>
      <c r="CI759" s="18"/>
      <c r="CT759" s="18"/>
      <c r="CZ759" s="43" t="s">
        <v>397</v>
      </c>
    </row>
    <row r="760" spans="1:104" x14ac:dyDescent="0.25">
      <c r="A760">
        <v>759</v>
      </c>
      <c r="D760" s="12"/>
      <c r="E760" s="14"/>
      <c r="H760" s="16"/>
      <c r="I760" s="11"/>
      <c r="J760" s="39"/>
      <c r="K760" s="39"/>
      <c r="L760" s="39"/>
      <c r="M760" s="39"/>
      <c r="N760" s="8"/>
      <c r="AG760" s="8"/>
      <c r="AI760" s="31"/>
      <c r="AL760" s="31"/>
      <c r="AM760" s="21"/>
      <c r="AN760" s="23"/>
      <c r="AX760" s="54"/>
      <c r="AZ760" s="54"/>
      <c r="BB760" s="18"/>
      <c r="BD760" s="18"/>
      <c r="BE760" s="18"/>
      <c r="BL760" s="18"/>
      <c r="BO760" s="18"/>
      <c r="BZ760" s="18"/>
      <c r="CD760" s="18"/>
      <c r="CI760" s="18"/>
      <c r="CT760" s="18"/>
      <c r="CZ760" s="43" t="s">
        <v>397</v>
      </c>
    </row>
    <row r="761" spans="1:104" x14ac:dyDescent="0.25">
      <c r="A761">
        <v>760</v>
      </c>
      <c r="D761" s="12"/>
      <c r="E761" s="14"/>
      <c r="H761" s="16"/>
      <c r="I761" s="11"/>
      <c r="J761" s="39"/>
      <c r="K761" s="39"/>
      <c r="L761" s="39"/>
      <c r="M761" s="39"/>
      <c r="N761" s="8"/>
      <c r="AG761" s="8"/>
      <c r="AI761" s="31"/>
      <c r="AL761" s="31"/>
      <c r="AM761" s="21"/>
      <c r="AN761" s="23"/>
      <c r="AX761" s="54"/>
      <c r="AZ761" s="54"/>
      <c r="BB761" s="18"/>
      <c r="BD761" s="18"/>
      <c r="BE761" s="18"/>
      <c r="BL761" s="18"/>
      <c r="BO761" s="18"/>
      <c r="BZ761" s="18"/>
      <c r="CD761" s="18"/>
      <c r="CI761" s="18"/>
      <c r="CT761" s="18"/>
      <c r="CZ761" s="43" t="s">
        <v>397</v>
      </c>
    </row>
    <row r="762" spans="1:104" x14ac:dyDescent="0.25">
      <c r="A762">
        <v>761</v>
      </c>
      <c r="D762" s="12"/>
      <c r="E762" s="14"/>
      <c r="H762" s="16"/>
      <c r="I762" s="11"/>
      <c r="J762" s="39"/>
      <c r="K762" s="39"/>
      <c r="L762" s="39"/>
      <c r="M762" s="39"/>
      <c r="N762" s="8"/>
      <c r="AG762" s="8"/>
      <c r="AI762" s="31"/>
      <c r="AL762" s="31"/>
      <c r="AM762" s="21"/>
      <c r="AN762" s="23"/>
      <c r="AX762" s="54"/>
      <c r="AZ762" s="54"/>
      <c r="BB762" s="18"/>
      <c r="BD762" s="18"/>
      <c r="BE762" s="18"/>
      <c r="BL762" s="18"/>
      <c r="BO762" s="18"/>
      <c r="BZ762" s="18"/>
      <c r="CD762" s="18"/>
      <c r="CI762" s="18"/>
      <c r="CT762" s="18"/>
      <c r="CZ762" s="43" t="s">
        <v>397</v>
      </c>
    </row>
    <row r="763" spans="1:104" x14ac:dyDescent="0.25">
      <c r="A763">
        <v>762</v>
      </c>
      <c r="D763" s="12"/>
      <c r="E763" s="14"/>
      <c r="H763" s="16"/>
      <c r="I763" s="11"/>
      <c r="J763" s="39"/>
      <c r="K763" s="39"/>
      <c r="L763" s="39"/>
      <c r="M763" s="39"/>
      <c r="N763" s="8"/>
      <c r="AG763" s="8"/>
      <c r="AI763" s="31"/>
      <c r="AL763" s="31"/>
      <c r="AM763" s="21"/>
      <c r="AN763" s="23"/>
      <c r="AX763" s="54"/>
      <c r="AZ763" s="54"/>
      <c r="BB763" s="18"/>
      <c r="BD763" s="18"/>
      <c r="BE763" s="18"/>
      <c r="BL763" s="18"/>
      <c r="BO763" s="18"/>
      <c r="BZ763" s="18"/>
      <c r="CD763" s="18"/>
      <c r="CI763" s="18"/>
      <c r="CT763" s="18"/>
      <c r="CZ763" s="43" t="s">
        <v>397</v>
      </c>
    </row>
    <row r="764" spans="1:104" x14ac:dyDescent="0.25">
      <c r="A764">
        <v>763</v>
      </c>
      <c r="D764" s="12"/>
      <c r="E764" s="14"/>
      <c r="H764" s="16"/>
      <c r="I764" s="11"/>
      <c r="J764" s="39"/>
      <c r="K764" s="39"/>
      <c r="L764" s="39"/>
      <c r="M764" s="39"/>
      <c r="N764" s="8"/>
      <c r="AG764" s="8"/>
      <c r="AI764" s="31"/>
      <c r="AL764" s="31"/>
      <c r="AM764" s="21"/>
      <c r="AN764" s="23"/>
      <c r="AX764" s="54"/>
      <c r="AZ764" s="54"/>
      <c r="BB764" s="18"/>
      <c r="BD764" s="18"/>
      <c r="BE764" s="18"/>
      <c r="BL764" s="18"/>
      <c r="BO764" s="18"/>
      <c r="BZ764" s="18"/>
      <c r="CD764" s="18"/>
      <c r="CI764" s="18"/>
      <c r="CT764" s="18"/>
      <c r="CZ764" s="43" t="s">
        <v>397</v>
      </c>
    </row>
    <row r="765" spans="1:104" x14ac:dyDescent="0.25">
      <c r="A765">
        <v>764</v>
      </c>
      <c r="D765" s="12"/>
      <c r="E765" s="14"/>
      <c r="H765" s="16"/>
      <c r="I765" s="11"/>
      <c r="J765" s="39"/>
      <c r="K765" s="39"/>
      <c r="L765" s="39"/>
      <c r="M765" s="39"/>
      <c r="N765" s="8"/>
      <c r="AG765" s="8"/>
      <c r="AI765" s="31"/>
      <c r="AL765" s="31"/>
      <c r="AM765" s="21"/>
      <c r="AN765" s="23"/>
      <c r="AX765" s="54"/>
      <c r="AZ765" s="54"/>
      <c r="BB765" s="18"/>
      <c r="BD765" s="18"/>
      <c r="BE765" s="18"/>
      <c r="BL765" s="18"/>
      <c r="BO765" s="18"/>
      <c r="BZ765" s="18"/>
      <c r="CD765" s="18"/>
      <c r="CI765" s="18"/>
      <c r="CT765" s="18"/>
      <c r="CZ765" s="43" t="s">
        <v>397</v>
      </c>
    </row>
    <row r="766" spans="1:104" x14ac:dyDescent="0.25">
      <c r="A766">
        <v>765</v>
      </c>
      <c r="D766" s="12"/>
      <c r="E766" s="14"/>
      <c r="H766" s="16"/>
      <c r="I766" s="11"/>
      <c r="J766" s="39"/>
      <c r="K766" s="39"/>
      <c r="L766" s="39"/>
      <c r="M766" s="39"/>
      <c r="N766" s="8"/>
      <c r="AG766" s="8"/>
      <c r="AI766" s="31"/>
      <c r="AL766" s="31"/>
      <c r="AM766" s="21"/>
      <c r="AN766" s="23"/>
      <c r="AX766" s="54"/>
      <c r="AZ766" s="54"/>
      <c r="BB766" s="18"/>
      <c r="BD766" s="18"/>
      <c r="BE766" s="18"/>
      <c r="BL766" s="18"/>
      <c r="BO766" s="18"/>
      <c r="BZ766" s="18"/>
      <c r="CD766" s="18"/>
      <c r="CI766" s="18"/>
      <c r="CT766" s="18"/>
      <c r="CZ766" s="43" t="s">
        <v>397</v>
      </c>
    </row>
    <row r="767" spans="1:104" x14ac:dyDescent="0.25">
      <c r="A767">
        <v>766</v>
      </c>
      <c r="D767" s="12"/>
      <c r="E767" s="14"/>
      <c r="H767" s="16"/>
      <c r="I767" s="11"/>
      <c r="J767" s="39"/>
      <c r="K767" s="39"/>
      <c r="L767" s="39"/>
      <c r="M767" s="39"/>
      <c r="N767" s="8"/>
      <c r="AG767" s="8"/>
      <c r="AI767" s="31"/>
      <c r="AL767" s="31"/>
      <c r="AM767" s="21"/>
      <c r="AN767" s="23"/>
      <c r="AX767" s="54"/>
      <c r="AZ767" s="54"/>
      <c r="BB767" s="18"/>
      <c r="BD767" s="18"/>
      <c r="BE767" s="18"/>
      <c r="BL767" s="18"/>
      <c r="BO767" s="18"/>
      <c r="BZ767" s="18"/>
      <c r="CD767" s="18"/>
      <c r="CI767" s="18"/>
      <c r="CT767" s="18"/>
      <c r="CZ767" s="43" t="s">
        <v>397</v>
      </c>
    </row>
    <row r="768" spans="1:104" x14ac:dyDescent="0.25">
      <c r="A768">
        <v>767</v>
      </c>
      <c r="D768" s="12"/>
      <c r="E768" s="14"/>
      <c r="H768" s="16"/>
      <c r="I768" s="11"/>
      <c r="J768" s="39"/>
      <c r="K768" s="39"/>
      <c r="L768" s="39"/>
      <c r="M768" s="39"/>
      <c r="N768" s="8"/>
      <c r="AG768" s="8"/>
      <c r="AI768" s="31"/>
      <c r="AL768" s="31"/>
      <c r="AM768" s="21"/>
      <c r="AN768" s="23"/>
      <c r="AX768" s="54"/>
      <c r="AZ768" s="54"/>
      <c r="BB768" s="18"/>
      <c r="BD768" s="18"/>
      <c r="BE768" s="18"/>
      <c r="BL768" s="18"/>
      <c r="BO768" s="18"/>
      <c r="BZ768" s="18"/>
      <c r="CD768" s="18"/>
      <c r="CI768" s="18"/>
      <c r="CT768" s="18"/>
      <c r="CZ768" s="43" t="s">
        <v>397</v>
      </c>
    </row>
    <row r="769" spans="1:104" x14ac:dyDescent="0.25">
      <c r="A769">
        <v>768</v>
      </c>
      <c r="D769" s="12"/>
      <c r="E769" s="14"/>
      <c r="H769" s="16"/>
      <c r="I769" s="11"/>
      <c r="J769" s="39"/>
      <c r="K769" s="39"/>
      <c r="L769" s="39"/>
      <c r="M769" s="39"/>
      <c r="N769" s="8"/>
      <c r="AG769" s="8"/>
      <c r="AI769" s="31"/>
      <c r="AL769" s="31"/>
      <c r="AM769" s="21"/>
      <c r="AN769" s="23"/>
      <c r="AX769" s="54"/>
      <c r="AZ769" s="54"/>
      <c r="BB769" s="18"/>
      <c r="BD769" s="18"/>
      <c r="BE769" s="18"/>
      <c r="BL769" s="18"/>
      <c r="BO769" s="18"/>
      <c r="BZ769" s="18"/>
      <c r="CD769" s="18"/>
      <c r="CI769" s="18"/>
      <c r="CT769" s="18"/>
      <c r="CZ769" s="43" t="s">
        <v>397</v>
      </c>
    </row>
    <row r="770" spans="1:104" x14ac:dyDescent="0.25">
      <c r="A770">
        <v>769</v>
      </c>
      <c r="D770" s="12"/>
      <c r="E770" s="14"/>
      <c r="H770" s="16"/>
      <c r="I770" s="11"/>
      <c r="J770" s="39"/>
      <c r="K770" s="39"/>
      <c r="L770" s="39"/>
      <c r="M770" s="39"/>
      <c r="N770" s="8"/>
      <c r="AG770" s="8"/>
      <c r="AI770" s="31"/>
      <c r="AL770" s="31"/>
      <c r="AM770" s="21"/>
      <c r="AN770" s="23"/>
      <c r="AX770" s="54"/>
      <c r="AZ770" s="54"/>
      <c r="BB770" s="18"/>
      <c r="BD770" s="18"/>
      <c r="BE770" s="18"/>
      <c r="BL770" s="18"/>
      <c r="BO770" s="18"/>
      <c r="BZ770" s="18"/>
      <c r="CD770" s="18"/>
      <c r="CI770" s="18"/>
      <c r="CT770" s="18"/>
      <c r="CZ770" s="43" t="s">
        <v>397</v>
      </c>
    </row>
    <row r="771" spans="1:104" x14ac:dyDescent="0.25">
      <c r="A771">
        <v>770</v>
      </c>
      <c r="D771" s="12"/>
      <c r="E771" s="14"/>
      <c r="H771" s="16"/>
      <c r="I771" s="11"/>
      <c r="J771" s="39"/>
      <c r="K771" s="39"/>
      <c r="L771" s="39"/>
      <c r="M771" s="39"/>
      <c r="N771" s="8"/>
      <c r="AG771" s="8"/>
      <c r="AI771" s="31"/>
      <c r="AL771" s="31"/>
      <c r="AM771" s="21"/>
      <c r="AN771" s="23"/>
      <c r="AX771" s="54"/>
      <c r="AZ771" s="54"/>
      <c r="BB771" s="18"/>
      <c r="BD771" s="18"/>
      <c r="BE771" s="18"/>
      <c r="BL771" s="18"/>
      <c r="BO771" s="18"/>
      <c r="BZ771" s="18"/>
      <c r="CD771" s="18"/>
      <c r="CI771" s="18"/>
      <c r="CT771" s="18"/>
      <c r="CZ771" s="43" t="s">
        <v>397</v>
      </c>
    </row>
    <row r="772" spans="1:104" x14ac:dyDescent="0.25">
      <c r="A772">
        <v>771</v>
      </c>
      <c r="D772" s="12"/>
      <c r="E772" s="14"/>
      <c r="H772" s="16"/>
      <c r="I772" s="11"/>
      <c r="J772" s="39"/>
      <c r="K772" s="39"/>
      <c r="L772" s="39"/>
      <c r="M772" s="39"/>
      <c r="N772" s="8"/>
      <c r="AG772" s="8"/>
      <c r="AI772" s="31"/>
      <c r="AL772" s="31"/>
      <c r="AM772" s="21"/>
      <c r="AN772" s="23"/>
      <c r="AX772" s="54"/>
      <c r="AZ772" s="54"/>
      <c r="BB772" s="18"/>
      <c r="BD772" s="18"/>
      <c r="BE772" s="18"/>
      <c r="BL772" s="18"/>
      <c r="BO772" s="18"/>
      <c r="BZ772" s="18"/>
      <c r="CD772" s="18"/>
      <c r="CI772" s="18"/>
      <c r="CT772" s="18"/>
      <c r="CZ772" s="43" t="s">
        <v>397</v>
      </c>
    </row>
    <row r="773" spans="1:104" x14ac:dyDescent="0.25">
      <c r="A773">
        <v>772</v>
      </c>
      <c r="D773" s="12"/>
      <c r="E773" s="14"/>
      <c r="H773" s="16"/>
      <c r="I773" s="11"/>
      <c r="J773" s="39"/>
      <c r="K773" s="39"/>
      <c r="L773" s="39"/>
      <c r="M773" s="39"/>
      <c r="N773" s="8"/>
      <c r="AG773" s="8"/>
      <c r="AI773" s="31"/>
      <c r="AL773" s="31"/>
      <c r="AM773" s="21"/>
      <c r="AN773" s="23"/>
      <c r="AX773" s="54"/>
      <c r="AZ773" s="54"/>
      <c r="BB773" s="18"/>
      <c r="BD773" s="18"/>
      <c r="BE773" s="18"/>
      <c r="BL773" s="18"/>
      <c r="BO773" s="18"/>
      <c r="BZ773" s="18"/>
      <c r="CD773" s="18"/>
      <c r="CI773" s="18"/>
      <c r="CT773" s="18"/>
      <c r="CZ773" s="43" t="s">
        <v>397</v>
      </c>
    </row>
    <row r="774" spans="1:104" x14ac:dyDescent="0.25">
      <c r="A774">
        <v>773</v>
      </c>
      <c r="D774" s="12"/>
      <c r="E774" s="14"/>
      <c r="H774" s="16"/>
      <c r="I774" s="11"/>
      <c r="J774" s="39"/>
      <c r="K774" s="39"/>
      <c r="L774" s="39"/>
      <c r="M774" s="39"/>
      <c r="N774" s="8"/>
      <c r="AG774" s="8"/>
      <c r="AI774" s="31"/>
      <c r="AL774" s="31"/>
      <c r="AM774" s="21"/>
      <c r="AN774" s="23"/>
      <c r="AX774" s="54"/>
      <c r="AZ774" s="54"/>
      <c r="BB774" s="18"/>
      <c r="BD774" s="18"/>
      <c r="BE774" s="18"/>
      <c r="BL774" s="18"/>
      <c r="BO774" s="18"/>
      <c r="BZ774" s="18"/>
      <c r="CD774" s="18"/>
      <c r="CI774" s="18"/>
      <c r="CT774" s="18"/>
      <c r="CZ774" s="43" t="s">
        <v>397</v>
      </c>
    </row>
    <row r="775" spans="1:104" x14ac:dyDescent="0.25">
      <c r="A775">
        <v>774</v>
      </c>
      <c r="D775" s="12"/>
      <c r="E775" s="14"/>
      <c r="H775" s="16"/>
      <c r="I775" s="11"/>
      <c r="J775" s="39"/>
      <c r="K775" s="39"/>
      <c r="L775" s="39"/>
      <c r="M775" s="39"/>
      <c r="N775" s="8"/>
      <c r="AG775" s="8"/>
      <c r="AI775" s="31"/>
      <c r="AL775" s="31"/>
      <c r="AM775" s="21"/>
      <c r="AN775" s="23"/>
      <c r="AX775" s="54"/>
      <c r="AZ775" s="54"/>
      <c r="BB775" s="18"/>
      <c r="BD775" s="18"/>
      <c r="BE775" s="18"/>
      <c r="BL775" s="18"/>
      <c r="BO775" s="18"/>
      <c r="BZ775" s="18"/>
      <c r="CD775" s="18"/>
      <c r="CI775" s="18"/>
      <c r="CT775" s="18"/>
      <c r="CZ775" s="43" t="s">
        <v>397</v>
      </c>
    </row>
    <row r="776" spans="1:104" x14ac:dyDescent="0.25">
      <c r="A776">
        <v>775</v>
      </c>
      <c r="D776" s="12"/>
      <c r="E776" s="14"/>
      <c r="H776" s="16"/>
      <c r="I776" s="11"/>
      <c r="J776" s="39"/>
      <c r="K776" s="39"/>
      <c r="L776" s="39"/>
      <c r="M776" s="39"/>
      <c r="N776" s="8"/>
      <c r="AG776" s="8"/>
      <c r="AI776" s="31"/>
      <c r="AL776" s="31"/>
      <c r="AM776" s="21"/>
      <c r="AN776" s="23"/>
      <c r="AX776" s="54"/>
      <c r="AZ776" s="54"/>
      <c r="BB776" s="18"/>
      <c r="BD776" s="18"/>
      <c r="BE776" s="18"/>
      <c r="BL776" s="18"/>
      <c r="BO776" s="18"/>
      <c r="BZ776" s="18"/>
      <c r="CD776" s="18"/>
      <c r="CI776" s="18"/>
      <c r="CT776" s="18"/>
      <c r="CZ776" s="43" t="s">
        <v>397</v>
      </c>
    </row>
    <row r="777" spans="1:104" x14ac:dyDescent="0.25">
      <c r="A777">
        <v>776</v>
      </c>
      <c r="D777" s="12"/>
      <c r="E777" s="14"/>
      <c r="H777" s="16"/>
      <c r="I777" s="11"/>
      <c r="J777" s="39"/>
      <c r="K777" s="39"/>
      <c r="L777" s="39"/>
      <c r="M777" s="39"/>
      <c r="N777" s="8"/>
      <c r="AG777" s="8"/>
      <c r="AI777" s="31"/>
      <c r="AL777" s="31"/>
      <c r="AM777" s="21"/>
      <c r="AN777" s="23"/>
      <c r="AX777" s="54"/>
      <c r="AZ777" s="54"/>
      <c r="BB777" s="18"/>
      <c r="BD777" s="18"/>
      <c r="BE777" s="18"/>
      <c r="BL777" s="18"/>
      <c r="BO777" s="18"/>
      <c r="BZ777" s="18"/>
      <c r="CD777" s="18"/>
      <c r="CI777" s="18"/>
      <c r="CT777" s="18"/>
      <c r="CZ777" s="43" t="s">
        <v>397</v>
      </c>
    </row>
    <row r="778" spans="1:104" x14ac:dyDescent="0.25">
      <c r="A778">
        <v>777</v>
      </c>
      <c r="D778" s="12"/>
      <c r="E778" s="14"/>
      <c r="H778" s="16"/>
      <c r="I778" s="11"/>
      <c r="J778" s="39"/>
      <c r="K778" s="39"/>
      <c r="L778" s="39"/>
      <c r="M778" s="39"/>
      <c r="N778" s="8"/>
      <c r="AG778" s="8"/>
      <c r="AI778" s="31"/>
      <c r="AL778" s="31"/>
      <c r="AM778" s="21"/>
      <c r="AN778" s="23"/>
      <c r="AX778" s="54"/>
      <c r="AZ778" s="54"/>
      <c r="BB778" s="18"/>
      <c r="BD778" s="18"/>
      <c r="BE778" s="18"/>
      <c r="BL778" s="18"/>
      <c r="BO778" s="18"/>
      <c r="BZ778" s="18"/>
      <c r="CD778" s="18"/>
      <c r="CI778" s="18"/>
      <c r="CT778" s="18"/>
      <c r="CZ778" s="43" t="s">
        <v>397</v>
      </c>
    </row>
    <row r="779" spans="1:104" x14ac:dyDescent="0.25">
      <c r="A779">
        <v>778</v>
      </c>
      <c r="D779" s="12"/>
      <c r="E779" s="14"/>
      <c r="H779" s="16"/>
      <c r="I779" s="11"/>
      <c r="J779" s="39"/>
      <c r="K779" s="39"/>
      <c r="L779" s="39"/>
      <c r="M779" s="39"/>
      <c r="N779" s="8"/>
      <c r="AG779" s="8"/>
      <c r="AI779" s="31"/>
      <c r="AL779" s="31"/>
      <c r="AM779" s="21"/>
      <c r="AN779" s="23"/>
      <c r="AX779" s="54"/>
      <c r="AZ779" s="54"/>
      <c r="BB779" s="18"/>
      <c r="BD779" s="18"/>
      <c r="BE779" s="18"/>
      <c r="BL779" s="18"/>
      <c r="BO779" s="18"/>
      <c r="BZ779" s="18"/>
      <c r="CD779" s="18"/>
      <c r="CI779" s="18"/>
      <c r="CT779" s="18"/>
      <c r="CZ779" s="43" t="s">
        <v>397</v>
      </c>
    </row>
    <row r="780" spans="1:104" x14ac:dyDescent="0.25">
      <c r="A780">
        <v>779</v>
      </c>
      <c r="D780" s="12"/>
      <c r="E780" s="14"/>
      <c r="H780" s="16"/>
      <c r="I780" s="11"/>
      <c r="J780" s="39"/>
      <c r="K780" s="39"/>
      <c r="L780" s="39"/>
      <c r="M780" s="39"/>
      <c r="N780" s="8"/>
      <c r="AG780" s="8"/>
      <c r="AI780" s="31"/>
      <c r="AL780" s="31"/>
      <c r="AM780" s="21"/>
      <c r="AN780" s="23"/>
      <c r="AX780" s="54"/>
      <c r="AZ780" s="54"/>
      <c r="BB780" s="18"/>
      <c r="BD780" s="18"/>
      <c r="BE780" s="18"/>
      <c r="BL780" s="18"/>
      <c r="BO780" s="18"/>
      <c r="BZ780" s="18"/>
      <c r="CD780" s="18"/>
      <c r="CI780" s="18"/>
      <c r="CT780" s="18"/>
      <c r="CZ780" s="43" t="s">
        <v>397</v>
      </c>
    </row>
    <row r="781" spans="1:104" x14ac:dyDescent="0.25">
      <c r="A781">
        <v>780</v>
      </c>
      <c r="D781" s="12"/>
      <c r="E781" s="14"/>
      <c r="H781" s="16"/>
      <c r="I781" s="11"/>
      <c r="J781" s="39"/>
      <c r="K781" s="39"/>
      <c r="L781" s="39"/>
      <c r="M781" s="39"/>
      <c r="N781" s="8"/>
      <c r="AG781" s="8"/>
      <c r="AI781" s="31"/>
      <c r="AL781" s="31"/>
      <c r="AM781" s="21"/>
      <c r="AN781" s="23"/>
      <c r="AX781" s="54"/>
      <c r="AZ781" s="54"/>
      <c r="BB781" s="18"/>
      <c r="BD781" s="18"/>
      <c r="BE781" s="18"/>
      <c r="BL781" s="18"/>
      <c r="BO781" s="18"/>
      <c r="BZ781" s="18"/>
      <c r="CD781" s="18"/>
      <c r="CI781" s="18"/>
      <c r="CT781" s="18"/>
      <c r="CZ781" s="43" t="s">
        <v>397</v>
      </c>
    </row>
    <row r="782" spans="1:104" x14ac:dyDescent="0.25">
      <c r="A782">
        <v>781</v>
      </c>
      <c r="D782" s="12"/>
      <c r="E782" s="14"/>
      <c r="H782" s="16"/>
      <c r="I782" s="11"/>
      <c r="J782" s="39"/>
      <c r="K782" s="39"/>
      <c r="L782" s="39"/>
      <c r="M782" s="39"/>
      <c r="N782" s="8"/>
      <c r="AG782" s="8"/>
      <c r="AI782" s="31"/>
      <c r="AL782" s="31"/>
      <c r="AM782" s="21"/>
      <c r="AN782" s="23"/>
      <c r="AX782" s="54"/>
      <c r="AZ782" s="54"/>
      <c r="BB782" s="18"/>
      <c r="BD782" s="18"/>
      <c r="BE782" s="18"/>
      <c r="BL782" s="18"/>
      <c r="BO782" s="18"/>
      <c r="BZ782" s="18"/>
      <c r="CD782" s="18"/>
      <c r="CI782" s="18"/>
      <c r="CT782" s="18"/>
      <c r="CZ782" s="43" t="s">
        <v>397</v>
      </c>
    </row>
    <row r="783" spans="1:104" x14ac:dyDescent="0.25">
      <c r="A783">
        <v>782</v>
      </c>
      <c r="D783" s="12"/>
      <c r="E783" s="14"/>
      <c r="H783" s="16"/>
      <c r="I783" s="11"/>
      <c r="J783" s="39"/>
      <c r="K783" s="39"/>
      <c r="L783" s="39"/>
      <c r="M783" s="39"/>
      <c r="N783" s="8"/>
      <c r="AG783" s="8"/>
      <c r="AI783" s="31"/>
      <c r="AL783" s="31"/>
      <c r="AM783" s="21"/>
      <c r="AN783" s="23"/>
      <c r="AX783" s="54"/>
      <c r="AZ783" s="54"/>
      <c r="BB783" s="18"/>
      <c r="BD783" s="18"/>
      <c r="BE783" s="18"/>
      <c r="BL783" s="18"/>
      <c r="BO783" s="18"/>
      <c r="BZ783" s="18"/>
      <c r="CD783" s="18"/>
      <c r="CI783" s="18"/>
      <c r="CT783" s="18"/>
      <c r="CZ783" s="43" t="s">
        <v>397</v>
      </c>
    </row>
    <row r="784" spans="1:104" x14ac:dyDescent="0.25">
      <c r="A784">
        <v>783</v>
      </c>
      <c r="D784" s="12"/>
      <c r="E784" s="14"/>
      <c r="H784" s="16"/>
      <c r="I784" s="11"/>
      <c r="J784" s="39"/>
      <c r="K784" s="39"/>
      <c r="L784" s="39"/>
      <c r="M784" s="39"/>
      <c r="N784" s="8"/>
      <c r="AG784" s="8"/>
      <c r="AI784" s="31"/>
      <c r="AL784" s="31"/>
      <c r="AM784" s="21"/>
      <c r="AN784" s="23"/>
      <c r="AX784" s="54"/>
      <c r="AZ784" s="54"/>
      <c r="BB784" s="18"/>
      <c r="BD784" s="18"/>
      <c r="BE784" s="18"/>
      <c r="BL784" s="18"/>
      <c r="BO784" s="18"/>
      <c r="BZ784" s="18"/>
      <c r="CD784" s="18"/>
      <c r="CI784" s="18"/>
      <c r="CT784" s="18"/>
      <c r="CZ784" s="43" t="s">
        <v>397</v>
      </c>
    </row>
    <row r="785" spans="1:104" x14ac:dyDescent="0.25">
      <c r="A785">
        <v>784</v>
      </c>
      <c r="D785" s="12"/>
      <c r="E785" s="14"/>
      <c r="H785" s="16"/>
      <c r="I785" s="11"/>
      <c r="J785" s="39"/>
      <c r="K785" s="39"/>
      <c r="L785" s="39"/>
      <c r="M785" s="39"/>
      <c r="N785" s="8"/>
      <c r="AG785" s="8"/>
      <c r="AI785" s="31"/>
      <c r="AL785" s="31"/>
      <c r="AM785" s="21"/>
      <c r="AN785" s="23"/>
      <c r="AX785" s="54"/>
      <c r="AZ785" s="54"/>
      <c r="BB785" s="18"/>
      <c r="BD785" s="18"/>
      <c r="BE785" s="18"/>
      <c r="BL785" s="18"/>
      <c r="BO785" s="18"/>
      <c r="BZ785" s="18"/>
      <c r="CD785" s="18"/>
      <c r="CI785" s="18"/>
      <c r="CT785" s="18"/>
      <c r="CZ785" s="43" t="s">
        <v>397</v>
      </c>
    </row>
    <row r="786" spans="1:104" x14ac:dyDescent="0.25">
      <c r="A786">
        <v>785</v>
      </c>
      <c r="D786" s="12"/>
      <c r="E786" s="14"/>
      <c r="H786" s="16"/>
      <c r="I786" s="11"/>
      <c r="J786" s="39"/>
      <c r="K786" s="39"/>
      <c r="L786" s="39"/>
      <c r="M786" s="39"/>
      <c r="N786" s="8"/>
      <c r="AG786" s="8"/>
      <c r="AI786" s="31"/>
      <c r="AL786" s="31"/>
      <c r="AM786" s="21"/>
      <c r="AN786" s="23"/>
      <c r="AX786" s="54"/>
      <c r="AZ786" s="54"/>
      <c r="BB786" s="18"/>
      <c r="BD786" s="18"/>
      <c r="BE786" s="18"/>
      <c r="BL786" s="18"/>
      <c r="BO786" s="18"/>
      <c r="BZ786" s="18"/>
      <c r="CD786" s="18"/>
      <c r="CI786" s="18"/>
      <c r="CT786" s="18"/>
      <c r="CZ786" s="43" t="s">
        <v>397</v>
      </c>
    </row>
    <row r="787" spans="1:104" x14ac:dyDescent="0.25">
      <c r="A787">
        <v>786</v>
      </c>
      <c r="D787" s="12"/>
      <c r="E787" s="14"/>
      <c r="H787" s="16"/>
      <c r="I787" s="11"/>
      <c r="J787" s="39"/>
      <c r="K787" s="39"/>
      <c r="L787" s="39"/>
      <c r="M787" s="39"/>
      <c r="N787" s="8"/>
      <c r="AG787" s="8"/>
      <c r="AI787" s="31"/>
      <c r="AL787" s="31"/>
      <c r="AM787" s="21"/>
      <c r="AN787" s="23"/>
      <c r="AX787" s="54"/>
      <c r="AZ787" s="54"/>
      <c r="BB787" s="18"/>
      <c r="BD787" s="18"/>
      <c r="BE787" s="18"/>
      <c r="BL787" s="18"/>
      <c r="BO787" s="18"/>
      <c r="BZ787" s="18"/>
      <c r="CD787" s="18"/>
      <c r="CI787" s="18"/>
      <c r="CT787" s="18"/>
      <c r="CZ787" s="43" t="s">
        <v>397</v>
      </c>
    </row>
    <row r="788" spans="1:104" x14ac:dyDescent="0.25">
      <c r="A788">
        <v>787</v>
      </c>
      <c r="D788" s="12"/>
      <c r="E788" s="14"/>
      <c r="H788" s="16"/>
      <c r="I788" s="11"/>
      <c r="J788" s="39"/>
      <c r="K788" s="39"/>
      <c r="L788" s="39"/>
      <c r="M788" s="39"/>
      <c r="N788" s="8"/>
      <c r="AG788" s="8"/>
      <c r="AI788" s="31"/>
      <c r="AL788" s="31"/>
      <c r="AM788" s="21"/>
      <c r="AN788" s="23"/>
      <c r="AX788" s="54"/>
      <c r="AZ788" s="54"/>
      <c r="BB788" s="18"/>
      <c r="BD788" s="18"/>
      <c r="BE788" s="18"/>
      <c r="BL788" s="18"/>
      <c r="BO788" s="18"/>
      <c r="BZ788" s="18"/>
      <c r="CD788" s="18"/>
      <c r="CI788" s="18"/>
      <c r="CT788" s="18"/>
      <c r="CZ788" s="43" t="s">
        <v>397</v>
      </c>
    </row>
    <row r="789" spans="1:104" x14ac:dyDescent="0.25">
      <c r="A789">
        <v>788</v>
      </c>
      <c r="D789" s="12"/>
      <c r="E789" s="14"/>
      <c r="H789" s="16"/>
      <c r="I789" s="11"/>
      <c r="J789" s="39"/>
      <c r="K789" s="39"/>
      <c r="L789" s="39"/>
      <c r="M789" s="39"/>
      <c r="N789" s="8"/>
      <c r="AG789" s="8"/>
      <c r="AI789" s="31"/>
      <c r="AL789" s="31"/>
      <c r="AM789" s="21"/>
      <c r="AN789" s="23"/>
      <c r="AX789" s="54"/>
      <c r="AZ789" s="54"/>
      <c r="BB789" s="18"/>
      <c r="BD789" s="18"/>
      <c r="BE789" s="18"/>
      <c r="BL789" s="18"/>
      <c r="BO789" s="18"/>
      <c r="BZ789" s="18"/>
      <c r="CD789" s="18"/>
      <c r="CI789" s="18"/>
      <c r="CT789" s="18"/>
      <c r="CZ789" s="43" t="s">
        <v>397</v>
      </c>
    </row>
    <row r="790" spans="1:104" x14ac:dyDescent="0.25">
      <c r="A790">
        <v>789</v>
      </c>
      <c r="D790" s="12"/>
      <c r="E790" s="14"/>
      <c r="H790" s="16"/>
      <c r="I790" s="11"/>
      <c r="J790" s="39"/>
      <c r="K790" s="39"/>
      <c r="L790" s="39"/>
      <c r="M790" s="39"/>
      <c r="N790" s="8"/>
      <c r="AG790" s="8"/>
      <c r="AI790" s="31"/>
      <c r="AL790" s="31"/>
      <c r="AM790" s="21"/>
      <c r="AN790" s="23"/>
      <c r="AX790" s="54"/>
      <c r="AZ790" s="54"/>
      <c r="BB790" s="18"/>
      <c r="BD790" s="18"/>
      <c r="BE790" s="18"/>
      <c r="BL790" s="18"/>
      <c r="BO790" s="18"/>
      <c r="BZ790" s="18"/>
      <c r="CD790" s="18"/>
      <c r="CI790" s="18"/>
      <c r="CT790" s="18"/>
      <c r="CZ790" s="43" t="s">
        <v>397</v>
      </c>
    </row>
    <row r="791" spans="1:104" x14ac:dyDescent="0.25">
      <c r="A791">
        <v>790</v>
      </c>
      <c r="D791" s="12"/>
      <c r="E791" s="14"/>
      <c r="H791" s="16"/>
      <c r="I791" s="11"/>
      <c r="J791" s="39"/>
      <c r="K791" s="39"/>
      <c r="L791" s="39"/>
      <c r="M791" s="39"/>
      <c r="N791" s="8"/>
      <c r="AG791" s="8"/>
      <c r="AI791" s="31"/>
      <c r="AL791" s="31"/>
      <c r="AM791" s="21"/>
      <c r="AN791" s="23"/>
      <c r="AX791" s="54"/>
      <c r="AZ791" s="54"/>
      <c r="BB791" s="18"/>
      <c r="BD791" s="18"/>
      <c r="BE791" s="18"/>
      <c r="BL791" s="18"/>
      <c r="BO791" s="18"/>
      <c r="BZ791" s="18"/>
      <c r="CD791" s="18"/>
      <c r="CI791" s="18"/>
      <c r="CT791" s="18"/>
      <c r="CZ791" s="43" t="s">
        <v>397</v>
      </c>
    </row>
    <row r="792" spans="1:104" x14ac:dyDescent="0.25">
      <c r="A792">
        <v>791</v>
      </c>
      <c r="D792" s="12"/>
      <c r="E792" s="14"/>
      <c r="H792" s="16"/>
      <c r="I792" s="11"/>
      <c r="J792" s="39"/>
      <c r="K792" s="39"/>
      <c r="L792" s="39"/>
      <c r="M792" s="39"/>
      <c r="N792" s="8"/>
      <c r="AG792" s="8"/>
      <c r="AI792" s="31"/>
      <c r="AL792" s="31"/>
      <c r="AM792" s="21"/>
      <c r="AN792" s="23"/>
      <c r="AX792" s="54"/>
      <c r="AZ792" s="54"/>
      <c r="BB792" s="18"/>
      <c r="BD792" s="18"/>
      <c r="BE792" s="18"/>
      <c r="BL792" s="18"/>
      <c r="BO792" s="18"/>
      <c r="BZ792" s="18"/>
      <c r="CD792" s="18"/>
      <c r="CI792" s="18"/>
      <c r="CT792" s="18"/>
      <c r="CZ792" s="43" t="s">
        <v>397</v>
      </c>
    </row>
    <row r="793" spans="1:104" x14ac:dyDescent="0.25">
      <c r="A793">
        <v>792</v>
      </c>
      <c r="D793" s="12"/>
      <c r="E793" s="14"/>
      <c r="H793" s="16"/>
      <c r="I793" s="11"/>
      <c r="J793" s="39"/>
      <c r="K793" s="39"/>
      <c r="L793" s="39"/>
      <c r="M793" s="39"/>
      <c r="N793" s="8"/>
      <c r="AG793" s="8"/>
      <c r="AI793" s="31"/>
      <c r="AL793" s="31"/>
      <c r="AM793" s="21"/>
      <c r="AN793" s="23"/>
      <c r="AX793" s="54"/>
      <c r="AZ793" s="54"/>
      <c r="BB793" s="18"/>
      <c r="BD793" s="18"/>
      <c r="BE793" s="18"/>
      <c r="BL793" s="18"/>
      <c r="BO793" s="18"/>
      <c r="BZ793" s="18"/>
      <c r="CD793" s="18"/>
      <c r="CI793" s="18"/>
      <c r="CT793" s="18"/>
      <c r="CZ793" s="43" t="s">
        <v>397</v>
      </c>
    </row>
    <row r="794" spans="1:104" x14ac:dyDescent="0.25">
      <c r="A794">
        <v>793</v>
      </c>
      <c r="D794" s="12"/>
      <c r="E794" s="14"/>
      <c r="H794" s="16"/>
      <c r="I794" s="11"/>
      <c r="J794" s="39"/>
      <c r="K794" s="39"/>
      <c r="L794" s="39"/>
      <c r="M794" s="39"/>
      <c r="N794" s="8"/>
      <c r="AG794" s="8"/>
      <c r="AI794" s="31"/>
      <c r="AL794" s="31"/>
      <c r="AM794" s="21"/>
      <c r="AN794" s="23"/>
      <c r="AX794" s="54"/>
      <c r="AZ794" s="54"/>
      <c r="BB794" s="18"/>
      <c r="BD794" s="18"/>
      <c r="BE794" s="18"/>
      <c r="BL794" s="18"/>
      <c r="BO794" s="18"/>
      <c r="BZ794" s="18"/>
      <c r="CD794" s="18"/>
      <c r="CI794" s="18"/>
      <c r="CT794" s="18"/>
      <c r="CZ794" s="43" t="s">
        <v>397</v>
      </c>
    </row>
    <row r="795" spans="1:104" x14ac:dyDescent="0.25">
      <c r="A795">
        <v>794</v>
      </c>
      <c r="D795" s="12"/>
      <c r="E795" s="14"/>
      <c r="H795" s="16"/>
      <c r="I795" s="11"/>
      <c r="J795" s="39"/>
      <c r="K795" s="39"/>
      <c r="L795" s="39"/>
      <c r="M795" s="39"/>
      <c r="N795" s="8"/>
      <c r="AG795" s="8"/>
      <c r="AI795" s="31"/>
      <c r="AL795" s="31"/>
      <c r="AM795" s="21"/>
      <c r="AN795" s="23"/>
      <c r="AX795" s="54"/>
      <c r="AZ795" s="54"/>
      <c r="BB795" s="18"/>
      <c r="BD795" s="18"/>
      <c r="BE795" s="18"/>
      <c r="BL795" s="18"/>
      <c r="BO795" s="18"/>
      <c r="BZ795" s="18"/>
      <c r="CD795" s="18"/>
      <c r="CI795" s="18"/>
      <c r="CT795" s="18"/>
      <c r="CZ795" s="43" t="s">
        <v>397</v>
      </c>
    </row>
    <row r="796" spans="1:104" x14ac:dyDescent="0.25">
      <c r="A796">
        <v>795</v>
      </c>
      <c r="D796" s="12"/>
      <c r="E796" s="14"/>
      <c r="H796" s="16"/>
      <c r="I796" s="11"/>
      <c r="J796" s="39"/>
      <c r="K796" s="39"/>
      <c r="L796" s="39"/>
      <c r="M796" s="39"/>
      <c r="N796" s="8"/>
      <c r="AG796" s="8"/>
      <c r="AI796" s="31"/>
      <c r="AL796" s="31"/>
      <c r="AM796" s="21"/>
      <c r="AN796" s="23"/>
      <c r="AX796" s="54"/>
      <c r="AZ796" s="54"/>
      <c r="BB796" s="18"/>
      <c r="BD796" s="18"/>
      <c r="BE796" s="18"/>
      <c r="BL796" s="18"/>
      <c r="BO796" s="18"/>
      <c r="BZ796" s="18"/>
      <c r="CD796" s="18"/>
      <c r="CI796" s="18"/>
      <c r="CT796" s="18"/>
      <c r="CZ796" s="43" t="s">
        <v>397</v>
      </c>
    </row>
    <row r="797" spans="1:104" x14ac:dyDescent="0.25">
      <c r="A797">
        <v>796</v>
      </c>
      <c r="D797" s="12"/>
      <c r="E797" s="14"/>
      <c r="H797" s="16"/>
      <c r="I797" s="11"/>
      <c r="J797" s="39"/>
      <c r="K797" s="39"/>
      <c r="L797" s="39"/>
      <c r="M797" s="39"/>
      <c r="N797" s="8"/>
      <c r="AG797" s="8"/>
      <c r="AI797" s="31"/>
      <c r="AL797" s="31"/>
      <c r="AM797" s="21"/>
      <c r="AN797" s="23"/>
      <c r="AX797" s="54"/>
      <c r="AZ797" s="54"/>
      <c r="BB797" s="18"/>
      <c r="BD797" s="18"/>
      <c r="BE797" s="18"/>
      <c r="BL797" s="18"/>
      <c r="BO797" s="18"/>
      <c r="BZ797" s="18"/>
      <c r="CD797" s="18"/>
      <c r="CI797" s="18"/>
      <c r="CT797" s="18"/>
      <c r="CZ797" s="43" t="s">
        <v>397</v>
      </c>
    </row>
    <row r="798" spans="1:104" x14ac:dyDescent="0.25">
      <c r="A798">
        <v>797</v>
      </c>
      <c r="D798" s="12"/>
      <c r="E798" s="14"/>
      <c r="H798" s="16"/>
      <c r="I798" s="11"/>
      <c r="J798" s="39"/>
      <c r="K798" s="39"/>
      <c r="L798" s="39"/>
      <c r="M798" s="39"/>
      <c r="N798" s="8"/>
      <c r="AG798" s="8"/>
      <c r="AI798" s="31"/>
      <c r="AL798" s="31"/>
      <c r="AM798" s="21"/>
      <c r="AN798" s="23"/>
      <c r="AX798" s="54"/>
      <c r="AZ798" s="54"/>
      <c r="BB798" s="18"/>
      <c r="BD798" s="18"/>
      <c r="BE798" s="18"/>
      <c r="BL798" s="18"/>
      <c r="BO798" s="18"/>
      <c r="BZ798" s="18"/>
      <c r="CD798" s="18"/>
      <c r="CI798" s="18"/>
      <c r="CT798" s="18"/>
      <c r="CZ798" s="43" t="s">
        <v>397</v>
      </c>
    </row>
    <row r="799" spans="1:104" x14ac:dyDescent="0.25">
      <c r="A799">
        <v>798</v>
      </c>
      <c r="D799" s="12"/>
      <c r="E799" s="14"/>
      <c r="H799" s="16"/>
      <c r="I799" s="11"/>
      <c r="J799" s="39"/>
      <c r="K799" s="39"/>
      <c r="L799" s="39"/>
      <c r="M799" s="39"/>
      <c r="N799" s="8"/>
      <c r="AG799" s="8"/>
      <c r="AI799" s="31"/>
      <c r="AL799" s="31"/>
      <c r="AM799" s="21"/>
      <c r="AN799" s="23"/>
      <c r="AX799" s="54"/>
      <c r="AZ799" s="54"/>
      <c r="BB799" s="18"/>
      <c r="BD799" s="18"/>
      <c r="BE799" s="18"/>
      <c r="BL799" s="18"/>
      <c r="BO799" s="18"/>
      <c r="BZ799" s="18"/>
      <c r="CD799" s="18"/>
      <c r="CI799" s="18"/>
      <c r="CT799" s="18"/>
      <c r="CZ799" s="43" t="s">
        <v>397</v>
      </c>
    </row>
    <row r="800" spans="1:104" x14ac:dyDescent="0.25">
      <c r="A800">
        <v>799</v>
      </c>
      <c r="D800" s="12"/>
      <c r="E800" s="14"/>
      <c r="H800" s="16"/>
      <c r="I800" s="11"/>
      <c r="J800" s="39"/>
      <c r="K800" s="39"/>
      <c r="L800" s="39"/>
      <c r="M800" s="39"/>
      <c r="N800" s="8"/>
      <c r="AG800" s="8"/>
      <c r="AI800" s="31"/>
      <c r="AL800" s="31"/>
      <c r="AM800" s="21"/>
      <c r="AN800" s="23"/>
      <c r="AX800" s="54"/>
      <c r="AZ800" s="54"/>
      <c r="BB800" s="18"/>
      <c r="BD800" s="18"/>
      <c r="BE800" s="18"/>
      <c r="BL800" s="18"/>
      <c r="BO800" s="18"/>
      <c r="BZ800" s="18"/>
      <c r="CD800" s="18"/>
      <c r="CI800" s="18"/>
      <c r="CT800" s="18"/>
      <c r="CZ800" s="43" t="s">
        <v>397</v>
      </c>
    </row>
    <row r="801" spans="1:104" x14ac:dyDescent="0.25">
      <c r="A801">
        <v>800</v>
      </c>
      <c r="D801" s="12"/>
      <c r="E801" s="14"/>
      <c r="H801" s="16"/>
      <c r="I801" s="11"/>
      <c r="J801" s="39"/>
      <c r="K801" s="39"/>
      <c r="L801" s="39"/>
      <c r="M801" s="39"/>
      <c r="N801" s="8"/>
      <c r="AG801" s="8"/>
      <c r="AI801" s="31"/>
      <c r="AL801" s="31"/>
      <c r="AM801" s="21"/>
      <c r="AN801" s="23"/>
      <c r="AX801" s="54"/>
      <c r="AZ801" s="54"/>
      <c r="BB801" s="18"/>
      <c r="BD801" s="18"/>
      <c r="BE801" s="18"/>
      <c r="BL801" s="18"/>
      <c r="BO801" s="18"/>
      <c r="BZ801" s="18"/>
      <c r="CD801" s="18"/>
      <c r="CI801" s="18"/>
      <c r="CT801" s="18"/>
      <c r="CZ801" s="43" t="s">
        <v>397</v>
      </c>
    </row>
    <row r="802" spans="1:104" x14ac:dyDescent="0.25">
      <c r="A802">
        <v>801</v>
      </c>
      <c r="D802" s="12"/>
      <c r="E802" s="14"/>
      <c r="H802" s="16"/>
      <c r="I802" s="11"/>
      <c r="J802" s="39"/>
      <c r="K802" s="39"/>
      <c r="L802" s="39"/>
      <c r="M802" s="39"/>
      <c r="N802" s="8"/>
      <c r="AG802" s="8"/>
      <c r="AI802" s="31"/>
      <c r="AL802" s="31"/>
      <c r="AM802" s="21"/>
      <c r="AN802" s="23"/>
      <c r="AX802" s="54"/>
      <c r="AZ802" s="54"/>
      <c r="BB802" s="18"/>
      <c r="BD802" s="18"/>
      <c r="BE802" s="18"/>
      <c r="BL802" s="18"/>
      <c r="BO802" s="18"/>
      <c r="BZ802" s="18"/>
      <c r="CD802" s="18"/>
      <c r="CI802" s="18"/>
      <c r="CT802" s="18"/>
      <c r="CZ802" s="43" t="s">
        <v>397</v>
      </c>
    </row>
    <row r="803" spans="1:104" x14ac:dyDescent="0.25">
      <c r="A803">
        <v>802</v>
      </c>
      <c r="D803" s="12"/>
      <c r="E803" s="14"/>
      <c r="H803" s="16"/>
      <c r="I803" s="11"/>
      <c r="J803" s="39"/>
      <c r="K803" s="39"/>
      <c r="L803" s="39"/>
      <c r="M803" s="39"/>
      <c r="N803" s="8"/>
      <c r="AG803" s="8"/>
      <c r="AI803" s="31"/>
      <c r="AL803" s="31"/>
      <c r="AM803" s="21"/>
      <c r="AN803" s="23"/>
      <c r="AX803" s="54"/>
      <c r="AZ803" s="54"/>
      <c r="BB803" s="18"/>
      <c r="BD803" s="18"/>
      <c r="BE803" s="18"/>
      <c r="BL803" s="18"/>
      <c r="BO803" s="18"/>
      <c r="BZ803" s="18"/>
      <c r="CD803" s="18"/>
      <c r="CI803" s="18"/>
      <c r="CT803" s="18"/>
      <c r="CZ803" s="43" t="s">
        <v>397</v>
      </c>
    </row>
    <row r="804" spans="1:104" x14ac:dyDescent="0.25">
      <c r="A804">
        <v>803</v>
      </c>
      <c r="D804" s="12"/>
      <c r="E804" s="14"/>
      <c r="H804" s="16"/>
      <c r="I804" s="11"/>
      <c r="J804" s="39"/>
      <c r="K804" s="39"/>
      <c r="L804" s="39"/>
      <c r="M804" s="39"/>
      <c r="N804" s="8"/>
      <c r="AG804" s="8"/>
      <c r="AI804" s="31"/>
      <c r="AL804" s="31"/>
      <c r="AM804" s="21"/>
      <c r="AN804" s="23"/>
      <c r="AX804" s="54"/>
      <c r="AZ804" s="54"/>
      <c r="BB804" s="18"/>
      <c r="BD804" s="18"/>
      <c r="BE804" s="18"/>
      <c r="BL804" s="18"/>
      <c r="BO804" s="18"/>
      <c r="BZ804" s="18"/>
      <c r="CD804" s="18"/>
      <c r="CI804" s="18"/>
      <c r="CT804" s="18"/>
      <c r="CZ804" s="43" t="s">
        <v>397</v>
      </c>
    </row>
    <row r="805" spans="1:104" x14ac:dyDescent="0.25">
      <c r="A805">
        <v>804</v>
      </c>
      <c r="D805" s="12"/>
      <c r="E805" s="14"/>
      <c r="H805" s="16"/>
      <c r="I805" s="11"/>
      <c r="J805" s="39"/>
      <c r="K805" s="39"/>
      <c r="L805" s="39"/>
      <c r="M805" s="39"/>
      <c r="N805" s="8"/>
      <c r="AG805" s="8"/>
      <c r="AI805" s="31"/>
      <c r="AL805" s="31"/>
      <c r="AM805" s="21"/>
      <c r="AN805" s="23"/>
      <c r="AX805" s="54"/>
      <c r="AZ805" s="54"/>
      <c r="BB805" s="18"/>
      <c r="BD805" s="18"/>
      <c r="BE805" s="18"/>
      <c r="BL805" s="18"/>
      <c r="BO805" s="18"/>
      <c r="BZ805" s="18"/>
      <c r="CD805" s="18"/>
      <c r="CI805" s="18"/>
      <c r="CT805" s="18"/>
      <c r="CZ805" s="43" t="s">
        <v>397</v>
      </c>
    </row>
    <row r="806" spans="1:104" x14ac:dyDescent="0.25">
      <c r="A806">
        <v>805</v>
      </c>
      <c r="D806" s="12"/>
      <c r="E806" s="14"/>
      <c r="H806" s="16"/>
      <c r="I806" s="11"/>
      <c r="J806" s="39"/>
      <c r="K806" s="39"/>
      <c r="L806" s="39"/>
      <c r="M806" s="39"/>
      <c r="N806" s="8"/>
      <c r="AG806" s="8"/>
      <c r="AI806" s="31"/>
      <c r="AL806" s="31"/>
      <c r="AM806" s="21"/>
      <c r="AN806" s="23"/>
      <c r="AX806" s="54"/>
      <c r="AZ806" s="54"/>
      <c r="BB806" s="18"/>
      <c r="BD806" s="18"/>
      <c r="BE806" s="18"/>
      <c r="BL806" s="18"/>
      <c r="BO806" s="18"/>
      <c r="BZ806" s="18"/>
      <c r="CD806" s="18"/>
      <c r="CI806" s="18"/>
      <c r="CT806" s="18"/>
      <c r="CZ806" s="43" t="s">
        <v>397</v>
      </c>
    </row>
    <row r="807" spans="1:104" x14ac:dyDescent="0.25">
      <c r="A807">
        <v>806</v>
      </c>
      <c r="D807" s="12"/>
      <c r="E807" s="14"/>
      <c r="H807" s="16"/>
      <c r="I807" s="11"/>
      <c r="J807" s="39"/>
      <c r="K807" s="39"/>
      <c r="L807" s="39"/>
      <c r="M807" s="39"/>
      <c r="N807" s="8"/>
      <c r="AG807" s="8"/>
      <c r="AI807" s="31"/>
      <c r="AL807" s="31"/>
      <c r="AM807" s="21"/>
      <c r="AN807" s="23"/>
      <c r="AX807" s="54"/>
      <c r="AZ807" s="54"/>
      <c r="BB807" s="18"/>
      <c r="BD807" s="18"/>
      <c r="BE807" s="18"/>
      <c r="BL807" s="18"/>
      <c r="BO807" s="18"/>
      <c r="BZ807" s="18"/>
      <c r="CD807" s="18"/>
      <c r="CI807" s="18"/>
      <c r="CT807" s="18"/>
      <c r="CZ807" s="43" t="s">
        <v>397</v>
      </c>
    </row>
    <row r="808" spans="1:104" x14ac:dyDescent="0.25">
      <c r="A808">
        <v>807</v>
      </c>
      <c r="D808" s="12"/>
      <c r="E808" s="14"/>
      <c r="H808" s="16"/>
      <c r="I808" s="11"/>
      <c r="J808" s="39"/>
      <c r="K808" s="39"/>
      <c r="L808" s="39"/>
      <c r="M808" s="39"/>
      <c r="N808" s="8"/>
      <c r="AG808" s="8"/>
      <c r="AI808" s="31"/>
      <c r="AL808" s="31"/>
      <c r="AM808" s="21"/>
      <c r="AN808" s="23"/>
      <c r="AX808" s="54"/>
      <c r="AZ808" s="54"/>
      <c r="BB808" s="18"/>
      <c r="BD808" s="18"/>
      <c r="BE808" s="18"/>
      <c r="BL808" s="18"/>
      <c r="BO808" s="18"/>
      <c r="BZ808" s="18"/>
      <c r="CD808" s="18"/>
      <c r="CI808" s="18"/>
      <c r="CT808" s="18"/>
      <c r="CZ808" s="43" t="s">
        <v>397</v>
      </c>
    </row>
    <row r="809" spans="1:104" x14ac:dyDescent="0.25">
      <c r="A809">
        <v>808</v>
      </c>
      <c r="D809" s="12"/>
      <c r="E809" s="14"/>
      <c r="H809" s="16"/>
      <c r="I809" s="11"/>
      <c r="J809" s="39"/>
      <c r="K809" s="39"/>
      <c r="L809" s="39"/>
      <c r="M809" s="39"/>
      <c r="N809" s="8"/>
      <c r="AG809" s="8"/>
      <c r="AI809" s="31"/>
      <c r="AL809" s="31"/>
      <c r="AM809" s="21"/>
      <c r="AN809" s="23"/>
      <c r="AX809" s="54"/>
      <c r="AZ809" s="54"/>
      <c r="BB809" s="18"/>
      <c r="BD809" s="18"/>
      <c r="BE809" s="18"/>
      <c r="BL809" s="18"/>
      <c r="BO809" s="18"/>
      <c r="BZ809" s="18"/>
      <c r="CD809" s="18"/>
      <c r="CI809" s="18"/>
      <c r="CT809" s="18"/>
      <c r="CZ809" s="43" t="s">
        <v>397</v>
      </c>
    </row>
    <row r="810" spans="1:104" x14ac:dyDescent="0.25">
      <c r="A810">
        <v>809</v>
      </c>
      <c r="D810" s="12"/>
      <c r="E810" s="14"/>
      <c r="H810" s="16"/>
      <c r="I810" s="11"/>
      <c r="J810" s="39"/>
      <c r="K810" s="39"/>
      <c r="L810" s="39"/>
      <c r="M810" s="39"/>
      <c r="N810" s="8"/>
      <c r="AG810" s="8"/>
      <c r="AI810" s="31"/>
      <c r="AL810" s="31"/>
      <c r="AM810" s="21"/>
      <c r="AN810" s="23"/>
      <c r="AX810" s="54"/>
      <c r="AZ810" s="54"/>
      <c r="BB810" s="18"/>
      <c r="BD810" s="18"/>
      <c r="BE810" s="18"/>
      <c r="BL810" s="18"/>
      <c r="BO810" s="18"/>
      <c r="BZ810" s="18"/>
      <c r="CD810" s="18"/>
      <c r="CI810" s="18"/>
      <c r="CT810" s="18"/>
      <c r="CZ810" s="43" t="s">
        <v>397</v>
      </c>
    </row>
    <row r="811" spans="1:104" x14ac:dyDescent="0.25">
      <c r="A811">
        <v>810</v>
      </c>
      <c r="D811" s="12"/>
      <c r="E811" s="14"/>
      <c r="H811" s="16"/>
      <c r="I811" s="11"/>
      <c r="J811" s="39"/>
      <c r="K811" s="39"/>
      <c r="L811" s="39"/>
      <c r="M811" s="39"/>
      <c r="N811" s="8"/>
      <c r="AG811" s="8"/>
      <c r="AI811" s="31"/>
      <c r="AL811" s="31"/>
      <c r="AM811" s="21"/>
      <c r="AN811" s="23"/>
      <c r="AX811" s="54"/>
      <c r="AZ811" s="54"/>
      <c r="BB811" s="18"/>
      <c r="BD811" s="18"/>
      <c r="BE811" s="18"/>
      <c r="BL811" s="18"/>
      <c r="BO811" s="18"/>
      <c r="BZ811" s="18"/>
      <c r="CD811" s="18"/>
      <c r="CI811" s="18"/>
      <c r="CT811" s="18"/>
      <c r="CZ811" s="43" t="s">
        <v>397</v>
      </c>
    </row>
    <row r="812" spans="1:104" x14ac:dyDescent="0.25">
      <c r="A812">
        <v>811</v>
      </c>
      <c r="D812" s="12"/>
      <c r="E812" s="14"/>
      <c r="H812" s="16"/>
      <c r="I812" s="11"/>
      <c r="J812" s="39"/>
      <c r="K812" s="39"/>
      <c r="L812" s="39"/>
      <c r="M812" s="39"/>
      <c r="N812" s="8"/>
      <c r="AG812" s="8"/>
      <c r="AI812" s="31"/>
      <c r="AL812" s="31"/>
      <c r="AM812" s="21"/>
      <c r="AN812" s="23"/>
      <c r="AX812" s="54"/>
      <c r="AZ812" s="54"/>
      <c r="BB812" s="18"/>
      <c r="BD812" s="18"/>
      <c r="BE812" s="18"/>
      <c r="BL812" s="18"/>
      <c r="BO812" s="18"/>
      <c r="BZ812" s="18"/>
      <c r="CD812" s="18"/>
      <c r="CI812" s="18"/>
      <c r="CT812" s="18"/>
      <c r="CZ812" s="43" t="s">
        <v>397</v>
      </c>
    </row>
    <row r="813" spans="1:104" x14ac:dyDescent="0.25">
      <c r="A813">
        <v>812</v>
      </c>
      <c r="D813" s="12"/>
      <c r="E813" s="14"/>
      <c r="H813" s="16"/>
      <c r="I813" s="11"/>
      <c r="J813" s="39"/>
      <c r="K813" s="39"/>
      <c r="L813" s="39"/>
      <c r="M813" s="39"/>
      <c r="N813" s="8"/>
      <c r="AG813" s="8"/>
      <c r="AI813" s="31"/>
      <c r="AL813" s="31"/>
      <c r="AM813" s="21"/>
      <c r="AN813" s="23"/>
      <c r="AX813" s="54"/>
      <c r="AZ813" s="54"/>
      <c r="BB813" s="18"/>
      <c r="BD813" s="18"/>
      <c r="BE813" s="18"/>
      <c r="BL813" s="18"/>
      <c r="BO813" s="18"/>
      <c r="BZ813" s="18"/>
      <c r="CD813" s="18"/>
      <c r="CI813" s="18"/>
      <c r="CT813" s="18"/>
      <c r="CZ813" s="43" t="s">
        <v>397</v>
      </c>
    </row>
    <row r="814" spans="1:104" x14ac:dyDescent="0.25">
      <c r="A814">
        <v>813</v>
      </c>
      <c r="D814" s="12"/>
      <c r="E814" s="14"/>
      <c r="H814" s="16"/>
      <c r="I814" s="11"/>
      <c r="J814" s="39"/>
      <c r="K814" s="39"/>
      <c r="L814" s="39"/>
      <c r="M814" s="39"/>
      <c r="N814" s="8"/>
      <c r="AG814" s="8"/>
      <c r="AI814" s="31"/>
      <c r="AL814" s="31"/>
      <c r="AM814" s="21"/>
      <c r="AN814" s="23"/>
      <c r="AX814" s="54"/>
      <c r="AZ814" s="54"/>
      <c r="BB814" s="18"/>
      <c r="BD814" s="18"/>
      <c r="BE814" s="18"/>
      <c r="BL814" s="18"/>
      <c r="BO814" s="18"/>
      <c r="BZ814" s="18"/>
      <c r="CD814" s="18"/>
      <c r="CI814" s="18"/>
      <c r="CT814" s="18"/>
      <c r="CZ814" s="43" t="s">
        <v>397</v>
      </c>
    </row>
    <row r="815" spans="1:104" x14ac:dyDescent="0.25">
      <c r="A815">
        <v>814</v>
      </c>
      <c r="D815" s="12"/>
      <c r="E815" s="14"/>
      <c r="H815" s="16"/>
      <c r="I815" s="11"/>
      <c r="J815" s="39"/>
      <c r="K815" s="39"/>
      <c r="L815" s="39"/>
      <c r="M815" s="39"/>
      <c r="N815" s="8"/>
      <c r="AG815" s="8"/>
      <c r="AI815" s="31"/>
      <c r="AL815" s="31"/>
      <c r="AM815" s="21"/>
      <c r="AN815" s="23"/>
      <c r="AX815" s="54"/>
      <c r="AZ815" s="54"/>
      <c r="BB815" s="18"/>
      <c r="BD815" s="18"/>
      <c r="BE815" s="18"/>
      <c r="BL815" s="18"/>
      <c r="BO815" s="18"/>
      <c r="BZ815" s="18"/>
      <c r="CD815" s="18"/>
      <c r="CI815" s="18"/>
      <c r="CT815" s="18"/>
      <c r="CZ815" s="43" t="s">
        <v>397</v>
      </c>
    </row>
    <row r="816" spans="1:104" x14ac:dyDescent="0.25">
      <c r="A816">
        <v>815</v>
      </c>
      <c r="D816" s="12"/>
      <c r="E816" s="14"/>
      <c r="H816" s="16"/>
      <c r="I816" s="11"/>
      <c r="J816" s="39"/>
      <c r="K816" s="39"/>
      <c r="L816" s="39"/>
      <c r="M816" s="39"/>
      <c r="N816" s="8"/>
      <c r="AG816" s="8"/>
      <c r="AI816" s="31"/>
      <c r="AL816" s="31"/>
      <c r="AM816" s="21"/>
      <c r="AN816" s="23"/>
      <c r="AX816" s="54"/>
      <c r="AZ816" s="54"/>
      <c r="BB816" s="18"/>
      <c r="BD816" s="18"/>
      <c r="BE816" s="18"/>
      <c r="BL816" s="18"/>
      <c r="BO816" s="18"/>
      <c r="BZ816" s="18"/>
      <c r="CD816" s="18"/>
      <c r="CI816" s="18"/>
      <c r="CT816" s="18"/>
      <c r="CZ816" s="43" t="s">
        <v>397</v>
      </c>
    </row>
    <row r="817" spans="1:104" x14ac:dyDescent="0.25">
      <c r="A817">
        <v>816</v>
      </c>
      <c r="D817" s="12"/>
      <c r="E817" s="14"/>
      <c r="H817" s="16"/>
      <c r="I817" s="11"/>
      <c r="J817" s="39"/>
      <c r="K817" s="39"/>
      <c r="L817" s="39"/>
      <c r="M817" s="39"/>
      <c r="N817" s="8"/>
      <c r="AG817" s="8"/>
      <c r="AI817" s="31"/>
      <c r="AL817" s="31"/>
      <c r="AM817" s="21"/>
      <c r="AN817" s="23"/>
      <c r="AX817" s="54"/>
      <c r="AZ817" s="54"/>
      <c r="BB817" s="18"/>
      <c r="BD817" s="18"/>
      <c r="BE817" s="18"/>
      <c r="BL817" s="18"/>
      <c r="BO817" s="18"/>
      <c r="BZ817" s="18"/>
      <c r="CD817" s="18"/>
      <c r="CI817" s="18"/>
      <c r="CT817" s="18"/>
      <c r="CZ817" s="43" t="s">
        <v>397</v>
      </c>
    </row>
    <row r="818" spans="1:104" x14ac:dyDescent="0.25">
      <c r="A818">
        <v>817</v>
      </c>
      <c r="D818" s="12"/>
      <c r="E818" s="14"/>
      <c r="H818" s="16"/>
      <c r="I818" s="11"/>
      <c r="J818" s="39"/>
      <c r="K818" s="39"/>
      <c r="L818" s="39"/>
      <c r="M818" s="39"/>
      <c r="N818" s="8"/>
      <c r="AG818" s="8"/>
      <c r="AI818" s="31"/>
      <c r="AL818" s="31"/>
      <c r="AM818" s="21"/>
      <c r="AN818" s="23"/>
      <c r="AX818" s="54"/>
      <c r="AZ818" s="54"/>
      <c r="BB818" s="18"/>
      <c r="BD818" s="18"/>
      <c r="BE818" s="18"/>
      <c r="BL818" s="18"/>
      <c r="BO818" s="18"/>
      <c r="BZ818" s="18"/>
      <c r="CD818" s="18"/>
      <c r="CI818" s="18"/>
      <c r="CT818" s="18"/>
      <c r="CZ818" s="43" t="s">
        <v>397</v>
      </c>
    </row>
    <row r="819" spans="1:104" x14ac:dyDescent="0.25">
      <c r="A819">
        <v>818</v>
      </c>
      <c r="D819" s="12"/>
      <c r="E819" s="14"/>
      <c r="H819" s="16"/>
      <c r="I819" s="11"/>
      <c r="J819" s="39"/>
      <c r="K819" s="39"/>
      <c r="L819" s="39"/>
      <c r="M819" s="39"/>
      <c r="N819" s="8"/>
      <c r="AG819" s="8"/>
      <c r="AI819" s="31"/>
      <c r="AL819" s="31"/>
      <c r="AM819" s="21"/>
      <c r="AN819" s="23"/>
      <c r="AX819" s="54"/>
      <c r="AZ819" s="54"/>
      <c r="BB819" s="18"/>
      <c r="BD819" s="18"/>
      <c r="BE819" s="18"/>
      <c r="BL819" s="18"/>
      <c r="BO819" s="18"/>
      <c r="BZ819" s="18"/>
      <c r="CD819" s="18"/>
      <c r="CI819" s="18"/>
      <c r="CT819" s="18"/>
      <c r="CZ819" s="43" t="s">
        <v>397</v>
      </c>
    </row>
    <row r="820" spans="1:104" x14ac:dyDescent="0.25">
      <c r="A820">
        <v>819</v>
      </c>
      <c r="D820" s="12"/>
      <c r="E820" s="14"/>
      <c r="H820" s="16"/>
      <c r="I820" s="11"/>
      <c r="J820" s="39"/>
      <c r="K820" s="39"/>
      <c r="L820" s="39"/>
      <c r="M820" s="39"/>
      <c r="N820" s="8"/>
      <c r="AG820" s="8"/>
      <c r="AI820" s="31"/>
      <c r="AL820" s="31"/>
      <c r="AM820" s="21"/>
      <c r="AN820" s="23"/>
      <c r="AX820" s="54"/>
      <c r="AZ820" s="54"/>
      <c r="BB820" s="18"/>
      <c r="BD820" s="18"/>
      <c r="BE820" s="18"/>
      <c r="BL820" s="18"/>
      <c r="BO820" s="18"/>
      <c r="BZ820" s="18"/>
      <c r="CD820" s="18"/>
      <c r="CI820" s="18"/>
      <c r="CT820" s="18"/>
      <c r="CZ820" s="43" t="s">
        <v>397</v>
      </c>
    </row>
    <row r="821" spans="1:104" x14ac:dyDescent="0.25">
      <c r="A821">
        <v>820</v>
      </c>
      <c r="D821" s="12"/>
      <c r="E821" s="14"/>
      <c r="H821" s="16"/>
      <c r="I821" s="11"/>
      <c r="J821" s="39"/>
      <c r="K821" s="39"/>
      <c r="L821" s="39"/>
      <c r="M821" s="39"/>
      <c r="N821" s="8"/>
      <c r="AG821" s="8"/>
      <c r="AI821" s="31"/>
      <c r="AL821" s="31"/>
      <c r="AM821" s="21"/>
      <c r="AN821" s="23"/>
      <c r="AX821" s="54"/>
      <c r="AZ821" s="54"/>
      <c r="BB821" s="18"/>
      <c r="BD821" s="18"/>
      <c r="BE821" s="18"/>
      <c r="BL821" s="18"/>
      <c r="BO821" s="18"/>
      <c r="BZ821" s="18"/>
      <c r="CD821" s="18"/>
      <c r="CI821" s="18"/>
      <c r="CT821" s="18"/>
      <c r="CZ821" s="43" t="s">
        <v>397</v>
      </c>
    </row>
    <row r="822" spans="1:104" x14ac:dyDescent="0.25">
      <c r="A822">
        <v>821</v>
      </c>
      <c r="D822" s="12"/>
      <c r="E822" s="14"/>
      <c r="H822" s="16"/>
      <c r="I822" s="11"/>
      <c r="J822" s="39"/>
      <c r="K822" s="39"/>
      <c r="L822" s="39"/>
      <c r="M822" s="39"/>
      <c r="N822" s="8"/>
      <c r="AG822" s="8"/>
      <c r="AI822" s="31"/>
      <c r="AL822" s="31"/>
      <c r="AM822" s="21"/>
      <c r="AN822" s="23"/>
      <c r="AX822" s="54"/>
      <c r="AZ822" s="54"/>
      <c r="BB822" s="18"/>
      <c r="BD822" s="18"/>
      <c r="BE822" s="18"/>
      <c r="BL822" s="18"/>
      <c r="BO822" s="18"/>
      <c r="BZ822" s="18"/>
      <c r="CD822" s="18"/>
      <c r="CI822" s="18"/>
      <c r="CT822" s="18"/>
      <c r="CZ822" s="43" t="s">
        <v>397</v>
      </c>
    </row>
    <row r="823" spans="1:104" x14ac:dyDescent="0.25">
      <c r="A823">
        <v>822</v>
      </c>
      <c r="D823" s="12"/>
      <c r="E823" s="14"/>
      <c r="H823" s="16"/>
      <c r="I823" s="11"/>
      <c r="J823" s="39"/>
      <c r="K823" s="39"/>
      <c r="L823" s="39"/>
      <c r="M823" s="39"/>
      <c r="N823" s="8"/>
      <c r="AG823" s="8"/>
      <c r="AI823" s="31"/>
      <c r="AL823" s="31"/>
      <c r="AM823" s="21"/>
      <c r="AN823" s="23"/>
      <c r="AX823" s="54"/>
      <c r="AZ823" s="54"/>
      <c r="BB823" s="18"/>
      <c r="BD823" s="18"/>
      <c r="BE823" s="18"/>
      <c r="BL823" s="18"/>
      <c r="BO823" s="18"/>
      <c r="BZ823" s="18"/>
      <c r="CD823" s="18"/>
      <c r="CI823" s="18"/>
      <c r="CT823" s="18"/>
      <c r="CZ823" s="43" t="s">
        <v>397</v>
      </c>
    </row>
    <row r="824" spans="1:104" x14ac:dyDescent="0.25">
      <c r="A824">
        <v>823</v>
      </c>
      <c r="D824" s="12"/>
      <c r="E824" s="14"/>
      <c r="H824" s="16"/>
      <c r="I824" s="11"/>
      <c r="J824" s="39"/>
      <c r="K824" s="39"/>
      <c r="L824" s="39"/>
      <c r="M824" s="39"/>
      <c r="N824" s="8"/>
      <c r="AG824" s="8"/>
      <c r="AI824" s="31"/>
      <c r="AL824" s="31"/>
      <c r="AM824" s="21"/>
      <c r="AN824" s="23"/>
      <c r="AX824" s="54"/>
      <c r="AZ824" s="54"/>
      <c r="BB824" s="18"/>
      <c r="BD824" s="18"/>
      <c r="BE824" s="18"/>
      <c r="BL824" s="18"/>
      <c r="BO824" s="18"/>
      <c r="BZ824" s="18"/>
      <c r="CD824" s="18"/>
      <c r="CI824" s="18"/>
      <c r="CT824" s="18"/>
      <c r="CZ824" s="43" t="s">
        <v>397</v>
      </c>
    </row>
    <row r="825" spans="1:104" x14ac:dyDescent="0.25">
      <c r="A825">
        <v>824</v>
      </c>
      <c r="D825" s="12"/>
      <c r="E825" s="14"/>
      <c r="H825" s="16"/>
      <c r="I825" s="11"/>
      <c r="J825" s="39"/>
      <c r="K825" s="39"/>
      <c r="L825" s="39"/>
      <c r="M825" s="39"/>
      <c r="N825" s="8"/>
      <c r="AG825" s="8"/>
      <c r="AI825" s="31"/>
      <c r="AL825" s="31"/>
      <c r="AM825" s="21"/>
      <c r="AN825" s="23"/>
      <c r="AX825" s="54"/>
      <c r="AZ825" s="54"/>
      <c r="BB825" s="18"/>
      <c r="BD825" s="18"/>
      <c r="BE825" s="18"/>
      <c r="BL825" s="18"/>
      <c r="BO825" s="18"/>
      <c r="BZ825" s="18"/>
      <c r="CD825" s="18"/>
      <c r="CI825" s="18"/>
      <c r="CT825" s="18"/>
      <c r="CZ825" s="43" t="s">
        <v>397</v>
      </c>
    </row>
    <row r="826" spans="1:104" x14ac:dyDescent="0.25">
      <c r="A826">
        <v>825</v>
      </c>
      <c r="D826" s="12"/>
      <c r="E826" s="14"/>
      <c r="H826" s="16"/>
      <c r="I826" s="11"/>
      <c r="J826" s="39"/>
      <c r="K826" s="39"/>
      <c r="L826" s="39"/>
      <c r="M826" s="39"/>
      <c r="N826" s="8"/>
      <c r="AG826" s="8"/>
      <c r="AI826" s="31"/>
      <c r="AL826" s="31"/>
      <c r="AM826" s="21"/>
      <c r="AN826" s="23"/>
      <c r="AX826" s="54"/>
      <c r="AZ826" s="54"/>
      <c r="BB826" s="18"/>
      <c r="BD826" s="18"/>
      <c r="BE826" s="18"/>
      <c r="BL826" s="18"/>
      <c r="BO826" s="18"/>
      <c r="BZ826" s="18"/>
      <c r="CD826" s="18"/>
      <c r="CI826" s="18"/>
      <c r="CT826" s="18"/>
      <c r="CZ826" s="43" t="s">
        <v>397</v>
      </c>
    </row>
    <row r="827" spans="1:104" x14ac:dyDescent="0.25">
      <c r="A827">
        <v>826</v>
      </c>
      <c r="D827" s="12"/>
      <c r="E827" s="14"/>
      <c r="H827" s="16"/>
      <c r="I827" s="11"/>
      <c r="J827" s="39"/>
      <c r="K827" s="39"/>
      <c r="L827" s="39"/>
      <c r="M827" s="39"/>
      <c r="N827" s="8"/>
      <c r="AG827" s="8"/>
      <c r="AI827" s="31"/>
      <c r="AL827" s="31"/>
      <c r="AM827" s="21"/>
      <c r="AN827" s="23"/>
      <c r="AX827" s="54"/>
      <c r="AZ827" s="54"/>
      <c r="BB827" s="18"/>
      <c r="BD827" s="18"/>
      <c r="BE827" s="18"/>
      <c r="BL827" s="18"/>
      <c r="BO827" s="18"/>
      <c r="BZ827" s="18"/>
      <c r="CD827" s="18"/>
      <c r="CI827" s="18"/>
      <c r="CT827" s="18"/>
      <c r="CZ827" s="43" t="s">
        <v>397</v>
      </c>
    </row>
    <row r="828" spans="1:104" x14ac:dyDescent="0.25">
      <c r="A828">
        <v>827</v>
      </c>
      <c r="D828" s="12"/>
      <c r="E828" s="14"/>
      <c r="H828" s="16"/>
      <c r="I828" s="11"/>
      <c r="J828" s="39"/>
      <c r="K828" s="39"/>
      <c r="L828" s="39"/>
      <c r="M828" s="39"/>
      <c r="N828" s="8"/>
      <c r="AG828" s="8"/>
      <c r="AI828" s="31"/>
      <c r="AL828" s="31"/>
      <c r="AM828" s="21"/>
      <c r="AN828" s="23"/>
      <c r="AX828" s="54"/>
      <c r="AZ828" s="54"/>
      <c r="BB828" s="18"/>
      <c r="BD828" s="18"/>
      <c r="BE828" s="18"/>
      <c r="BL828" s="18"/>
      <c r="BO828" s="18"/>
      <c r="BZ828" s="18"/>
      <c r="CD828" s="18"/>
      <c r="CI828" s="18"/>
      <c r="CT828" s="18"/>
      <c r="CZ828" s="43" t="s">
        <v>397</v>
      </c>
    </row>
    <row r="829" spans="1:104" x14ac:dyDescent="0.25">
      <c r="A829">
        <v>828</v>
      </c>
      <c r="D829" s="12"/>
      <c r="E829" s="14"/>
      <c r="H829" s="16"/>
      <c r="I829" s="11"/>
      <c r="J829" s="39"/>
      <c r="K829" s="39"/>
      <c r="L829" s="39"/>
      <c r="M829" s="39"/>
      <c r="N829" s="8"/>
      <c r="AG829" s="8"/>
      <c r="AI829" s="31"/>
      <c r="AL829" s="31"/>
      <c r="AM829" s="21"/>
      <c r="AN829" s="23"/>
      <c r="AX829" s="54"/>
      <c r="AZ829" s="54"/>
      <c r="BB829" s="18"/>
      <c r="BD829" s="18"/>
      <c r="BE829" s="18"/>
      <c r="BL829" s="18"/>
      <c r="BO829" s="18"/>
      <c r="BZ829" s="18"/>
      <c r="CD829" s="18"/>
      <c r="CI829" s="18"/>
      <c r="CT829" s="18"/>
      <c r="CZ829" s="43" t="s">
        <v>397</v>
      </c>
    </row>
    <row r="830" spans="1:104" x14ac:dyDescent="0.25">
      <c r="A830">
        <v>829</v>
      </c>
      <c r="D830" s="12"/>
      <c r="E830" s="14"/>
      <c r="H830" s="16"/>
      <c r="I830" s="11"/>
      <c r="J830" s="39"/>
      <c r="K830" s="39"/>
      <c r="L830" s="39"/>
      <c r="M830" s="39"/>
      <c r="N830" s="8"/>
      <c r="AG830" s="8"/>
      <c r="AI830" s="31"/>
      <c r="AL830" s="31"/>
      <c r="AM830" s="21"/>
      <c r="AN830" s="23"/>
      <c r="AX830" s="54"/>
      <c r="AZ830" s="54"/>
      <c r="BB830" s="18"/>
      <c r="BD830" s="18"/>
      <c r="BE830" s="18"/>
      <c r="BL830" s="18"/>
      <c r="BO830" s="18"/>
      <c r="BZ830" s="18"/>
      <c r="CD830" s="18"/>
      <c r="CI830" s="18"/>
      <c r="CT830" s="18"/>
      <c r="CZ830" s="43" t="s">
        <v>397</v>
      </c>
    </row>
    <row r="831" spans="1:104" x14ac:dyDescent="0.25">
      <c r="A831">
        <v>830</v>
      </c>
      <c r="D831" s="12"/>
      <c r="E831" s="14"/>
      <c r="H831" s="16"/>
      <c r="I831" s="11"/>
      <c r="J831" s="39"/>
      <c r="K831" s="39"/>
      <c r="L831" s="39"/>
      <c r="M831" s="39"/>
      <c r="N831" s="8"/>
      <c r="AG831" s="8"/>
      <c r="AI831" s="31"/>
      <c r="AL831" s="31"/>
      <c r="AM831" s="21"/>
      <c r="AN831" s="23"/>
      <c r="AX831" s="54"/>
      <c r="AZ831" s="54"/>
      <c r="BB831" s="18"/>
      <c r="BD831" s="18"/>
      <c r="BE831" s="18"/>
      <c r="BL831" s="18"/>
      <c r="BO831" s="18"/>
      <c r="BZ831" s="18"/>
      <c r="CD831" s="18"/>
      <c r="CI831" s="18"/>
      <c r="CT831" s="18"/>
      <c r="CZ831" s="43" t="s">
        <v>397</v>
      </c>
    </row>
    <row r="832" spans="1:104" x14ac:dyDescent="0.25">
      <c r="A832">
        <v>831</v>
      </c>
      <c r="D832" s="12"/>
      <c r="E832" s="14"/>
      <c r="H832" s="16"/>
      <c r="I832" s="11"/>
      <c r="J832" s="39"/>
      <c r="K832" s="39"/>
      <c r="L832" s="39"/>
      <c r="M832" s="39"/>
      <c r="N832" s="8"/>
      <c r="AG832" s="8"/>
      <c r="AI832" s="31"/>
      <c r="AL832" s="31"/>
      <c r="AM832" s="21"/>
      <c r="AN832" s="23"/>
      <c r="AX832" s="54"/>
      <c r="AZ832" s="54"/>
      <c r="BB832" s="18"/>
      <c r="BD832" s="18"/>
      <c r="BE832" s="18"/>
      <c r="BL832" s="18"/>
      <c r="BO832" s="18"/>
      <c r="BZ832" s="18"/>
      <c r="CD832" s="18"/>
      <c r="CI832" s="18"/>
      <c r="CT832" s="18"/>
      <c r="CZ832" s="43" t="s">
        <v>397</v>
      </c>
    </row>
    <row r="833" spans="1:104" x14ac:dyDescent="0.25">
      <c r="A833">
        <v>832</v>
      </c>
      <c r="D833" s="12"/>
      <c r="E833" s="14"/>
      <c r="H833" s="16"/>
      <c r="I833" s="11"/>
      <c r="J833" s="39"/>
      <c r="K833" s="39"/>
      <c r="L833" s="39"/>
      <c r="M833" s="39"/>
      <c r="N833" s="8"/>
      <c r="AG833" s="8"/>
      <c r="AI833" s="31"/>
      <c r="AL833" s="31"/>
      <c r="AM833" s="21"/>
      <c r="AN833" s="23"/>
      <c r="AX833" s="54"/>
      <c r="AZ833" s="54"/>
      <c r="BB833" s="18"/>
      <c r="BD833" s="18"/>
      <c r="BE833" s="18"/>
      <c r="BL833" s="18"/>
      <c r="BO833" s="18"/>
      <c r="BZ833" s="18"/>
      <c r="CD833" s="18"/>
      <c r="CI833" s="18"/>
      <c r="CT833" s="18"/>
      <c r="CZ833" s="43" t="s">
        <v>397</v>
      </c>
    </row>
    <row r="834" spans="1:104" x14ac:dyDescent="0.25">
      <c r="A834">
        <v>833</v>
      </c>
      <c r="D834" s="12"/>
      <c r="E834" s="14"/>
      <c r="H834" s="16"/>
      <c r="I834" s="11"/>
      <c r="J834" s="39"/>
      <c r="K834" s="39"/>
      <c r="L834" s="39"/>
      <c r="M834" s="39"/>
      <c r="N834" s="8"/>
      <c r="AG834" s="8"/>
      <c r="AI834" s="31"/>
      <c r="AL834" s="31"/>
      <c r="AM834" s="21"/>
      <c r="AN834" s="23"/>
      <c r="AX834" s="54"/>
      <c r="AZ834" s="54"/>
      <c r="BB834" s="18"/>
      <c r="BD834" s="18"/>
      <c r="BE834" s="18"/>
      <c r="BL834" s="18"/>
      <c r="BO834" s="18"/>
      <c r="BZ834" s="18"/>
      <c r="CD834" s="18"/>
      <c r="CI834" s="18"/>
      <c r="CT834" s="18"/>
      <c r="CZ834" s="43" t="s">
        <v>397</v>
      </c>
    </row>
    <row r="835" spans="1:104" x14ac:dyDescent="0.25">
      <c r="A835">
        <v>834</v>
      </c>
      <c r="D835" s="12"/>
      <c r="E835" s="14"/>
      <c r="H835" s="16"/>
      <c r="I835" s="11"/>
      <c r="J835" s="39"/>
      <c r="K835" s="39"/>
      <c r="L835" s="39"/>
      <c r="M835" s="39"/>
      <c r="N835" s="8"/>
      <c r="AG835" s="8"/>
      <c r="AI835" s="31"/>
      <c r="AL835" s="31"/>
      <c r="AM835" s="21"/>
      <c r="AN835" s="23"/>
      <c r="AX835" s="54"/>
      <c r="AZ835" s="54"/>
      <c r="BB835" s="18"/>
      <c r="BD835" s="18"/>
      <c r="BE835" s="18"/>
      <c r="BL835" s="18"/>
      <c r="BO835" s="18"/>
      <c r="BZ835" s="18"/>
      <c r="CD835" s="18"/>
      <c r="CI835" s="18"/>
      <c r="CT835" s="18"/>
      <c r="CZ835" s="43" t="s">
        <v>397</v>
      </c>
    </row>
    <row r="836" spans="1:104" x14ac:dyDescent="0.25">
      <c r="A836">
        <v>835</v>
      </c>
      <c r="D836" s="12"/>
      <c r="E836" s="14"/>
      <c r="H836" s="16"/>
      <c r="I836" s="11"/>
      <c r="J836" s="39"/>
      <c r="K836" s="39"/>
      <c r="L836" s="39"/>
      <c r="M836" s="39"/>
      <c r="N836" s="8"/>
      <c r="AG836" s="8"/>
      <c r="AI836" s="31"/>
      <c r="AL836" s="31"/>
      <c r="AM836" s="21"/>
      <c r="AN836" s="23"/>
      <c r="AX836" s="54"/>
      <c r="AZ836" s="54"/>
      <c r="BB836" s="18"/>
      <c r="BD836" s="18"/>
      <c r="BE836" s="18"/>
      <c r="BL836" s="18"/>
      <c r="BO836" s="18"/>
      <c r="BZ836" s="18"/>
      <c r="CD836" s="18"/>
      <c r="CI836" s="18"/>
      <c r="CT836" s="18"/>
      <c r="CZ836" s="43" t="s">
        <v>397</v>
      </c>
    </row>
    <row r="837" spans="1:104" x14ac:dyDescent="0.25">
      <c r="A837">
        <v>836</v>
      </c>
      <c r="D837" s="12"/>
      <c r="E837" s="14"/>
      <c r="H837" s="16"/>
      <c r="I837" s="11"/>
      <c r="J837" s="39"/>
      <c r="K837" s="39"/>
      <c r="L837" s="39"/>
      <c r="M837" s="39"/>
      <c r="N837" s="8"/>
      <c r="AG837" s="8"/>
      <c r="AI837" s="31"/>
      <c r="AL837" s="31"/>
      <c r="AM837" s="21"/>
      <c r="AN837" s="23"/>
      <c r="AX837" s="54"/>
      <c r="AZ837" s="54"/>
      <c r="BB837" s="18"/>
      <c r="BD837" s="18"/>
      <c r="BE837" s="18"/>
      <c r="BL837" s="18"/>
      <c r="BO837" s="18"/>
      <c r="BZ837" s="18"/>
      <c r="CD837" s="18"/>
      <c r="CI837" s="18"/>
      <c r="CT837" s="18"/>
      <c r="CZ837" s="43" t="s">
        <v>397</v>
      </c>
    </row>
    <row r="838" spans="1:104" x14ac:dyDescent="0.25">
      <c r="A838">
        <v>837</v>
      </c>
      <c r="D838" s="12"/>
      <c r="E838" s="14"/>
      <c r="H838" s="16"/>
      <c r="I838" s="11"/>
      <c r="J838" s="39"/>
      <c r="K838" s="39"/>
      <c r="L838" s="39"/>
      <c r="M838" s="39"/>
      <c r="N838" s="8"/>
      <c r="AG838" s="8"/>
      <c r="AI838" s="31"/>
      <c r="AL838" s="31"/>
      <c r="AM838" s="21"/>
      <c r="AN838" s="23"/>
      <c r="AX838" s="54"/>
      <c r="AZ838" s="54"/>
      <c r="BB838" s="18"/>
      <c r="BD838" s="18"/>
      <c r="BE838" s="18"/>
      <c r="BL838" s="18"/>
      <c r="BO838" s="18"/>
      <c r="BZ838" s="18"/>
      <c r="CD838" s="18"/>
      <c r="CI838" s="18"/>
      <c r="CT838" s="18"/>
      <c r="CZ838" s="43" t="s">
        <v>397</v>
      </c>
    </row>
    <row r="839" spans="1:104" x14ac:dyDescent="0.25">
      <c r="A839">
        <v>838</v>
      </c>
      <c r="D839" s="12"/>
      <c r="E839" s="14"/>
      <c r="H839" s="16"/>
      <c r="I839" s="11"/>
      <c r="J839" s="39"/>
      <c r="K839" s="39"/>
      <c r="L839" s="39"/>
      <c r="M839" s="39"/>
      <c r="N839" s="8"/>
      <c r="AG839" s="8"/>
      <c r="AI839" s="31"/>
      <c r="AL839" s="31"/>
      <c r="AM839" s="21"/>
      <c r="AN839" s="23"/>
      <c r="AX839" s="54"/>
      <c r="AZ839" s="54"/>
      <c r="BB839" s="18"/>
      <c r="BD839" s="18"/>
      <c r="BE839" s="18"/>
      <c r="BL839" s="18"/>
      <c r="BO839" s="18"/>
      <c r="BZ839" s="18"/>
      <c r="CD839" s="18"/>
      <c r="CI839" s="18"/>
      <c r="CT839" s="18"/>
      <c r="CZ839" s="43" t="s">
        <v>397</v>
      </c>
    </row>
    <row r="840" spans="1:104" x14ac:dyDescent="0.25">
      <c r="A840">
        <v>839</v>
      </c>
      <c r="D840" s="12"/>
      <c r="E840" s="14"/>
      <c r="H840" s="16"/>
      <c r="I840" s="11"/>
      <c r="J840" s="39"/>
      <c r="K840" s="39"/>
      <c r="L840" s="39"/>
      <c r="M840" s="39"/>
      <c r="N840" s="8"/>
      <c r="AG840" s="8"/>
      <c r="AI840" s="31"/>
      <c r="AL840" s="31"/>
      <c r="AM840" s="21"/>
      <c r="AN840" s="23"/>
      <c r="AX840" s="54"/>
      <c r="AZ840" s="54"/>
      <c r="BB840" s="18"/>
      <c r="BD840" s="18"/>
      <c r="BE840" s="18"/>
      <c r="BL840" s="18"/>
      <c r="BO840" s="18"/>
      <c r="BZ840" s="18"/>
      <c r="CD840" s="18"/>
      <c r="CI840" s="18"/>
      <c r="CT840" s="18"/>
      <c r="CZ840" s="43" t="s">
        <v>397</v>
      </c>
    </row>
    <row r="841" spans="1:104" x14ac:dyDescent="0.25">
      <c r="A841">
        <v>840</v>
      </c>
      <c r="D841" s="12"/>
      <c r="E841" s="14"/>
      <c r="H841" s="16"/>
      <c r="I841" s="11"/>
      <c r="J841" s="39"/>
      <c r="K841" s="39"/>
      <c r="L841" s="39"/>
      <c r="M841" s="39"/>
      <c r="N841" s="8"/>
      <c r="AG841" s="8"/>
      <c r="AI841" s="31"/>
      <c r="AL841" s="31"/>
      <c r="AM841" s="21"/>
      <c r="AN841" s="23"/>
      <c r="AX841" s="54"/>
      <c r="AZ841" s="54"/>
      <c r="BB841" s="18"/>
      <c r="BD841" s="18"/>
      <c r="BE841" s="18"/>
      <c r="BL841" s="18"/>
      <c r="BO841" s="18"/>
      <c r="BZ841" s="18"/>
      <c r="CD841" s="18"/>
      <c r="CI841" s="18"/>
      <c r="CT841" s="18"/>
      <c r="CZ841" s="43" t="s">
        <v>397</v>
      </c>
    </row>
    <row r="842" spans="1:104" x14ac:dyDescent="0.25">
      <c r="A842">
        <v>841</v>
      </c>
      <c r="D842" s="12"/>
      <c r="E842" s="14"/>
      <c r="H842" s="16"/>
      <c r="I842" s="11"/>
      <c r="J842" s="39"/>
      <c r="K842" s="39"/>
      <c r="L842" s="39"/>
      <c r="M842" s="39"/>
      <c r="N842" s="8"/>
      <c r="AG842" s="8"/>
      <c r="AI842" s="31"/>
      <c r="AL842" s="31"/>
      <c r="AM842" s="21"/>
      <c r="AN842" s="23"/>
      <c r="AX842" s="54"/>
      <c r="AZ842" s="54"/>
      <c r="BB842" s="18"/>
      <c r="BD842" s="18"/>
      <c r="BE842" s="18"/>
      <c r="BL842" s="18"/>
      <c r="BO842" s="18"/>
      <c r="BZ842" s="18"/>
      <c r="CD842" s="18"/>
      <c r="CI842" s="18"/>
      <c r="CT842" s="18"/>
      <c r="CZ842" s="43" t="s">
        <v>397</v>
      </c>
    </row>
    <row r="843" spans="1:104" x14ac:dyDescent="0.25">
      <c r="A843">
        <v>842</v>
      </c>
      <c r="D843" s="12"/>
      <c r="E843" s="14"/>
      <c r="H843" s="16"/>
      <c r="I843" s="11"/>
      <c r="J843" s="39"/>
      <c r="K843" s="39"/>
      <c r="L843" s="39"/>
      <c r="M843" s="39"/>
      <c r="N843" s="8"/>
      <c r="AG843" s="8"/>
      <c r="AI843" s="31"/>
      <c r="AL843" s="31"/>
      <c r="AM843" s="21"/>
      <c r="AN843" s="23"/>
      <c r="AX843" s="54"/>
      <c r="AZ843" s="54"/>
      <c r="BB843" s="18"/>
      <c r="BD843" s="18"/>
      <c r="BE843" s="18"/>
      <c r="BL843" s="18"/>
      <c r="BO843" s="18"/>
      <c r="BZ843" s="18"/>
      <c r="CD843" s="18"/>
      <c r="CI843" s="18"/>
      <c r="CT843" s="18"/>
      <c r="CZ843" s="43" t="s">
        <v>397</v>
      </c>
    </row>
    <row r="844" spans="1:104" x14ac:dyDescent="0.25">
      <c r="A844">
        <v>843</v>
      </c>
      <c r="D844" s="12"/>
      <c r="E844" s="14"/>
      <c r="H844" s="16"/>
      <c r="I844" s="11"/>
      <c r="J844" s="39"/>
      <c r="K844" s="39"/>
      <c r="L844" s="39"/>
      <c r="M844" s="39"/>
      <c r="N844" s="8"/>
      <c r="AG844" s="8"/>
      <c r="AI844" s="31"/>
      <c r="AL844" s="31"/>
      <c r="AM844" s="21"/>
      <c r="AN844" s="23"/>
      <c r="AX844" s="54"/>
      <c r="AZ844" s="54"/>
      <c r="BB844" s="18"/>
      <c r="BD844" s="18"/>
      <c r="BE844" s="18"/>
      <c r="BL844" s="18"/>
      <c r="BO844" s="18"/>
      <c r="BZ844" s="18"/>
      <c r="CD844" s="18"/>
      <c r="CI844" s="18"/>
      <c r="CT844" s="18"/>
      <c r="CZ844" s="43" t="s">
        <v>397</v>
      </c>
    </row>
    <row r="845" spans="1:104" x14ac:dyDescent="0.25">
      <c r="A845">
        <v>844</v>
      </c>
      <c r="D845" s="12"/>
      <c r="E845" s="14"/>
      <c r="H845" s="16"/>
      <c r="I845" s="11"/>
      <c r="J845" s="39"/>
      <c r="K845" s="39"/>
      <c r="L845" s="39"/>
      <c r="M845" s="39"/>
      <c r="N845" s="8"/>
      <c r="AG845" s="8"/>
      <c r="AI845" s="31"/>
      <c r="AL845" s="31"/>
      <c r="AM845" s="21"/>
      <c r="AN845" s="23"/>
      <c r="AX845" s="54"/>
      <c r="AZ845" s="54"/>
      <c r="BB845" s="18"/>
      <c r="BD845" s="18"/>
      <c r="BE845" s="18"/>
      <c r="BL845" s="18"/>
      <c r="BO845" s="18"/>
      <c r="BZ845" s="18"/>
      <c r="CD845" s="18"/>
      <c r="CI845" s="18"/>
      <c r="CT845" s="18"/>
      <c r="CZ845" s="43" t="s">
        <v>397</v>
      </c>
    </row>
    <row r="846" spans="1:104" x14ac:dyDescent="0.25">
      <c r="A846">
        <v>845</v>
      </c>
      <c r="D846" s="12"/>
      <c r="E846" s="14"/>
      <c r="H846" s="16"/>
      <c r="I846" s="11"/>
      <c r="J846" s="39"/>
      <c r="K846" s="39"/>
      <c r="L846" s="39"/>
      <c r="M846" s="39"/>
      <c r="N846" s="8"/>
      <c r="AG846" s="8"/>
      <c r="AI846" s="31"/>
      <c r="AL846" s="31"/>
      <c r="AM846" s="21"/>
      <c r="AN846" s="23"/>
      <c r="AX846" s="54"/>
      <c r="AZ846" s="54"/>
      <c r="BB846" s="18"/>
      <c r="BD846" s="18"/>
      <c r="BE846" s="18"/>
      <c r="BL846" s="18"/>
      <c r="BO846" s="18"/>
      <c r="BZ846" s="18"/>
      <c r="CD846" s="18"/>
      <c r="CI846" s="18"/>
      <c r="CT846" s="18"/>
      <c r="CZ846" s="43" t="s">
        <v>397</v>
      </c>
    </row>
    <row r="847" spans="1:104" x14ac:dyDescent="0.25">
      <c r="A847">
        <v>846</v>
      </c>
      <c r="D847" s="12"/>
      <c r="E847" s="14"/>
      <c r="H847" s="16"/>
      <c r="I847" s="11"/>
      <c r="J847" s="39"/>
      <c r="K847" s="39"/>
      <c r="L847" s="39"/>
      <c r="M847" s="39"/>
      <c r="N847" s="8"/>
      <c r="AG847" s="8"/>
      <c r="AI847" s="31"/>
      <c r="AL847" s="31"/>
      <c r="AM847" s="21"/>
      <c r="AN847" s="23"/>
      <c r="AX847" s="54"/>
      <c r="AZ847" s="54"/>
      <c r="BB847" s="18"/>
      <c r="BD847" s="18"/>
      <c r="BE847" s="18"/>
      <c r="BL847" s="18"/>
      <c r="BO847" s="18"/>
      <c r="BZ847" s="18"/>
      <c r="CD847" s="18"/>
      <c r="CI847" s="18"/>
      <c r="CT847" s="18"/>
      <c r="CZ847" s="43" t="s">
        <v>397</v>
      </c>
    </row>
    <row r="848" spans="1:104" x14ac:dyDescent="0.25">
      <c r="A848">
        <v>847</v>
      </c>
      <c r="D848" s="12"/>
      <c r="E848" s="14"/>
      <c r="H848" s="16"/>
      <c r="I848" s="11"/>
      <c r="J848" s="39"/>
      <c r="K848" s="39"/>
      <c r="L848" s="39"/>
      <c r="M848" s="39"/>
      <c r="N848" s="8"/>
      <c r="AG848" s="8"/>
      <c r="AI848" s="31"/>
      <c r="AL848" s="31"/>
      <c r="AM848" s="21"/>
      <c r="AN848" s="23"/>
      <c r="AX848" s="54"/>
      <c r="AZ848" s="54"/>
      <c r="BB848" s="18"/>
      <c r="BD848" s="18"/>
      <c r="BE848" s="18"/>
      <c r="BL848" s="18"/>
      <c r="BO848" s="18"/>
      <c r="BZ848" s="18"/>
      <c r="CD848" s="18"/>
      <c r="CI848" s="18"/>
      <c r="CT848" s="18"/>
      <c r="CZ848" s="43" t="s">
        <v>397</v>
      </c>
    </row>
    <row r="849" spans="1:104" x14ac:dyDescent="0.25">
      <c r="A849">
        <v>848</v>
      </c>
      <c r="D849" s="12"/>
      <c r="E849" s="14"/>
      <c r="H849" s="16"/>
      <c r="I849" s="11"/>
      <c r="J849" s="39"/>
      <c r="K849" s="39"/>
      <c r="L849" s="39"/>
      <c r="M849" s="39"/>
      <c r="N849" s="8"/>
      <c r="AG849" s="8"/>
      <c r="AI849" s="31"/>
      <c r="AL849" s="31"/>
      <c r="AM849" s="21"/>
      <c r="AN849" s="23"/>
      <c r="AX849" s="54"/>
      <c r="AZ849" s="54"/>
      <c r="BB849" s="18"/>
      <c r="BD849" s="18"/>
      <c r="BE849" s="18"/>
      <c r="BL849" s="18"/>
      <c r="BO849" s="18"/>
      <c r="BZ849" s="18"/>
      <c r="CD849" s="18"/>
      <c r="CI849" s="18"/>
      <c r="CT849" s="18"/>
      <c r="CZ849" s="43" t="s">
        <v>397</v>
      </c>
    </row>
    <row r="850" spans="1:104" x14ac:dyDescent="0.25">
      <c r="A850">
        <v>849</v>
      </c>
      <c r="D850" s="12"/>
      <c r="E850" s="14"/>
      <c r="H850" s="16"/>
      <c r="I850" s="11"/>
      <c r="J850" s="39"/>
      <c r="K850" s="39"/>
      <c r="L850" s="39"/>
      <c r="M850" s="39"/>
      <c r="N850" s="8"/>
      <c r="AG850" s="8"/>
      <c r="AI850" s="31"/>
      <c r="AL850" s="31"/>
      <c r="AM850" s="21"/>
      <c r="AN850" s="23"/>
      <c r="AX850" s="54"/>
      <c r="AZ850" s="54"/>
      <c r="BB850" s="18"/>
      <c r="BD850" s="18"/>
      <c r="BE850" s="18"/>
      <c r="BL850" s="18"/>
      <c r="BO850" s="18"/>
      <c r="BZ850" s="18"/>
      <c r="CD850" s="18"/>
      <c r="CI850" s="18"/>
      <c r="CT850" s="18"/>
      <c r="CZ850" s="43" t="s">
        <v>397</v>
      </c>
    </row>
    <row r="851" spans="1:104" x14ac:dyDescent="0.25">
      <c r="A851">
        <v>850</v>
      </c>
      <c r="D851" s="12"/>
      <c r="E851" s="14"/>
      <c r="H851" s="16"/>
      <c r="I851" s="11"/>
      <c r="J851" s="39"/>
      <c r="K851" s="39"/>
      <c r="L851" s="39"/>
      <c r="M851" s="39"/>
      <c r="N851" s="8"/>
      <c r="AG851" s="8"/>
      <c r="AI851" s="31"/>
      <c r="AL851" s="31"/>
      <c r="AM851" s="21"/>
      <c r="AN851" s="23"/>
      <c r="AX851" s="54"/>
      <c r="AZ851" s="54"/>
      <c r="BB851" s="18"/>
      <c r="BD851" s="18"/>
      <c r="BE851" s="18"/>
      <c r="BL851" s="18"/>
      <c r="BO851" s="18"/>
      <c r="BZ851" s="18"/>
      <c r="CD851" s="18"/>
      <c r="CI851" s="18"/>
      <c r="CT851" s="18"/>
      <c r="CZ851" s="43" t="s">
        <v>397</v>
      </c>
    </row>
    <row r="852" spans="1:104" x14ac:dyDescent="0.25">
      <c r="A852">
        <v>851</v>
      </c>
      <c r="D852" s="12"/>
      <c r="E852" s="14"/>
      <c r="H852" s="16"/>
      <c r="I852" s="11"/>
      <c r="J852" s="39"/>
      <c r="K852" s="39"/>
      <c r="L852" s="39"/>
      <c r="M852" s="39"/>
      <c r="N852" s="8"/>
      <c r="AG852" s="8"/>
      <c r="AI852" s="31"/>
      <c r="AL852" s="31"/>
      <c r="AM852" s="21"/>
      <c r="AN852" s="23"/>
      <c r="AX852" s="54"/>
      <c r="AZ852" s="54"/>
      <c r="BB852" s="18"/>
      <c r="BD852" s="18"/>
      <c r="BE852" s="18"/>
      <c r="BL852" s="18"/>
      <c r="BO852" s="18"/>
      <c r="BZ852" s="18"/>
      <c r="CD852" s="18"/>
      <c r="CI852" s="18"/>
      <c r="CT852" s="18"/>
      <c r="CZ852" s="43" t="s">
        <v>397</v>
      </c>
    </row>
    <row r="853" spans="1:104" x14ac:dyDescent="0.25">
      <c r="A853">
        <v>852</v>
      </c>
      <c r="D853" s="12"/>
      <c r="E853" s="14"/>
      <c r="H853" s="16"/>
      <c r="I853" s="11"/>
      <c r="J853" s="39"/>
      <c r="K853" s="39"/>
      <c r="L853" s="39"/>
      <c r="M853" s="39"/>
      <c r="N853" s="8"/>
      <c r="AG853" s="8"/>
      <c r="AI853" s="31"/>
      <c r="AL853" s="31"/>
      <c r="AM853" s="21"/>
      <c r="AN853" s="23"/>
      <c r="AX853" s="54"/>
      <c r="AZ853" s="54"/>
      <c r="BB853" s="18"/>
      <c r="BD853" s="18"/>
      <c r="BE853" s="18"/>
      <c r="BL853" s="18"/>
      <c r="BO853" s="18"/>
      <c r="BZ853" s="18"/>
      <c r="CD853" s="18"/>
      <c r="CI853" s="18"/>
      <c r="CT853" s="18"/>
      <c r="CZ853" s="43" t="s">
        <v>397</v>
      </c>
    </row>
    <row r="854" spans="1:104" x14ac:dyDescent="0.25">
      <c r="A854">
        <v>853</v>
      </c>
      <c r="D854" s="12"/>
      <c r="E854" s="14"/>
      <c r="H854" s="16"/>
      <c r="I854" s="11"/>
      <c r="J854" s="39"/>
      <c r="K854" s="39"/>
      <c r="L854" s="39"/>
      <c r="M854" s="39"/>
      <c r="N854" s="8"/>
      <c r="AG854" s="8"/>
      <c r="AI854" s="31"/>
      <c r="AL854" s="31"/>
      <c r="AM854" s="21"/>
      <c r="AN854" s="23"/>
      <c r="AX854" s="54"/>
      <c r="AZ854" s="54"/>
      <c r="BB854" s="18"/>
      <c r="BD854" s="18"/>
      <c r="BE854" s="18"/>
      <c r="BL854" s="18"/>
      <c r="BO854" s="18"/>
      <c r="BZ854" s="18"/>
      <c r="CD854" s="18"/>
      <c r="CI854" s="18"/>
      <c r="CT854" s="18"/>
      <c r="CZ854" s="43" t="s">
        <v>397</v>
      </c>
    </row>
    <row r="855" spans="1:104" x14ac:dyDescent="0.25">
      <c r="A855">
        <v>854</v>
      </c>
      <c r="D855" s="12"/>
      <c r="E855" s="14"/>
      <c r="H855" s="16"/>
      <c r="I855" s="11"/>
      <c r="J855" s="39"/>
      <c r="K855" s="39"/>
      <c r="L855" s="39"/>
      <c r="M855" s="39"/>
      <c r="N855" s="8"/>
      <c r="AG855" s="8"/>
      <c r="AI855" s="31"/>
      <c r="AL855" s="31"/>
      <c r="AM855" s="21"/>
      <c r="AN855" s="23"/>
      <c r="AX855" s="54"/>
      <c r="AZ855" s="54"/>
      <c r="BB855" s="18"/>
      <c r="BD855" s="18"/>
      <c r="BE855" s="18"/>
      <c r="BL855" s="18"/>
      <c r="BO855" s="18"/>
      <c r="BZ855" s="18"/>
      <c r="CD855" s="18"/>
      <c r="CI855" s="18"/>
      <c r="CT855" s="18"/>
      <c r="CZ855" s="43" t="s">
        <v>397</v>
      </c>
    </row>
    <row r="856" spans="1:104" x14ac:dyDescent="0.25">
      <c r="A856">
        <v>855</v>
      </c>
      <c r="D856" s="12"/>
      <c r="E856" s="14"/>
      <c r="H856" s="16"/>
      <c r="I856" s="11"/>
      <c r="J856" s="39"/>
      <c r="K856" s="39"/>
      <c r="L856" s="39"/>
      <c r="M856" s="39"/>
      <c r="N856" s="8"/>
      <c r="AG856" s="8"/>
      <c r="AI856" s="31"/>
      <c r="AL856" s="31"/>
      <c r="AM856" s="21"/>
      <c r="AN856" s="23"/>
      <c r="AX856" s="54"/>
      <c r="AZ856" s="54"/>
      <c r="BB856" s="18"/>
      <c r="BD856" s="18"/>
      <c r="BE856" s="18"/>
      <c r="BL856" s="18"/>
      <c r="BO856" s="18"/>
      <c r="BZ856" s="18"/>
      <c r="CD856" s="18"/>
      <c r="CI856" s="18"/>
      <c r="CT856" s="18"/>
      <c r="CZ856" s="43" t="s">
        <v>397</v>
      </c>
    </row>
    <row r="857" spans="1:104" x14ac:dyDescent="0.25">
      <c r="A857">
        <v>856</v>
      </c>
      <c r="D857" s="12"/>
      <c r="E857" s="14"/>
      <c r="H857" s="16"/>
      <c r="I857" s="11"/>
      <c r="J857" s="39"/>
      <c r="K857" s="39"/>
      <c r="L857" s="39"/>
      <c r="M857" s="39"/>
      <c r="N857" s="8"/>
      <c r="AG857" s="8"/>
      <c r="AI857" s="31"/>
      <c r="AL857" s="31"/>
      <c r="AM857" s="21"/>
      <c r="AN857" s="23"/>
      <c r="AX857" s="54"/>
      <c r="AZ857" s="54"/>
      <c r="BB857" s="18"/>
      <c r="BD857" s="18"/>
      <c r="BE857" s="18"/>
      <c r="BL857" s="18"/>
      <c r="BO857" s="18"/>
      <c r="BZ857" s="18"/>
      <c r="CD857" s="18"/>
      <c r="CI857" s="18"/>
      <c r="CT857" s="18"/>
      <c r="CZ857" s="43" t="s">
        <v>397</v>
      </c>
    </row>
    <row r="858" spans="1:104" x14ac:dyDescent="0.25">
      <c r="A858">
        <v>857</v>
      </c>
      <c r="D858" s="12"/>
      <c r="E858" s="14"/>
      <c r="H858" s="16"/>
      <c r="I858" s="11"/>
      <c r="J858" s="39"/>
      <c r="K858" s="39"/>
      <c r="L858" s="39"/>
      <c r="M858" s="39"/>
      <c r="N858" s="8"/>
      <c r="AG858" s="8"/>
      <c r="AI858" s="31"/>
      <c r="AL858" s="31"/>
      <c r="AM858" s="21"/>
      <c r="AN858" s="23"/>
      <c r="AX858" s="54"/>
      <c r="AZ858" s="54"/>
      <c r="BB858" s="18"/>
      <c r="BD858" s="18"/>
      <c r="BE858" s="18"/>
      <c r="BL858" s="18"/>
      <c r="BO858" s="18"/>
      <c r="BZ858" s="18"/>
      <c r="CD858" s="18"/>
      <c r="CI858" s="18"/>
      <c r="CT858" s="18"/>
      <c r="CZ858" s="43" t="s">
        <v>397</v>
      </c>
    </row>
    <row r="859" spans="1:104" x14ac:dyDescent="0.25">
      <c r="A859">
        <v>858</v>
      </c>
      <c r="D859" s="12"/>
      <c r="E859" s="14"/>
      <c r="H859" s="16"/>
      <c r="I859" s="11"/>
      <c r="J859" s="39"/>
      <c r="K859" s="39"/>
      <c r="L859" s="39"/>
      <c r="M859" s="39"/>
      <c r="N859" s="8"/>
      <c r="AG859" s="8"/>
      <c r="AI859" s="31"/>
      <c r="AL859" s="31"/>
      <c r="AM859" s="21"/>
      <c r="AN859" s="23"/>
      <c r="AX859" s="54"/>
      <c r="AZ859" s="54"/>
      <c r="BB859" s="18"/>
      <c r="BD859" s="18"/>
      <c r="BE859" s="18"/>
      <c r="BL859" s="18"/>
      <c r="BO859" s="18"/>
      <c r="BZ859" s="18"/>
      <c r="CD859" s="18"/>
      <c r="CI859" s="18"/>
      <c r="CT859" s="18"/>
      <c r="CZ859" s="43" t="s">
        <v>397</v>
      </c>
    </row>
    <row r="860" spans="1:104" x14ac:dyDescent="0.25">
      <c r="A860">
        <v>859</v>
      </c>
      <c r="D860" s="12"/>
      <c r="E860" s="14"/>
      <c r="H860" s="16"/>
      <c r="I860" s="11"/>
      <c r="J860" s="39"/>
      <c r="K860" s="39"/>
      <c r="L860" s="39"/>
      <c r="M860" s="39"/>
      <c r="N860" s="8"/>
      <c r="AG860" s="8"/>
      <c r="AI860" s="31"/>
      <c r="AL860" s="31"/>
      <c r="AM860" s="21"/>
      <c r="AN860" s="23"/>
      <c r="AX860" s="54"/>
      <c r="AZ860" s="54"/>
      <c r="BB860" s="18"/>
      <c r="BD860" s="18"/>
      <c r="BE860" s="18"/>
      <c r="BL860" s="18"/>
      <c r="BO860" s="18"/>
      <c r="BZ860" s="18"/>
      <c r="CD860" s="18"/>
      <c r="CI860" s="18"/>
      <c r="CT860" s="18"/>
      <c r="CZ860" s="43" t="s">
        <v>397</v>
      </c>
    </row>
    <row r="861" spans="1:104" x14ac:dyDescent="0.25">
      <c r="A861">
        <v>860</v>
      </c>
      <c r="D861" s="12"/>
      <c r="E861" s="14"/>
      <c r="H861" s="16"/>
      <c r="I861" s="11"/>
      <c r="J861" s="39"/>
      <c r="K861" s="39"/>
      <c r="L861" s="39"/>
      <c r="M861" s="39"/>
      <c r="N861" s="8"/>
      <c r="AG861" s="8"/>
      <c r="AI861" s="31"/>
      <c r="AL861" s="31"/>
      <c r="AM861" s="21"/>
      <c r="AN861" s="23"/>
      <c r="AX861" s="54"/>
      <c r="AZ861" s="54"/>
      <c r="BB861" s="18"/>
      <c r="BD861" s="18"/>
      <c r="BE861" s="18"/>
      <c r="BL861" s="18"/>
      <c r="BO861" s="18"/>
      <c r="BZ861" s="18"/>
      <c r="CD861" s="18"/>
      <c r="CI861" s="18"/>
      <c r="CT861" s="18"/>
      <c r="CZ861" s="43" t="s">
        <v>397</v>
      </c>
    </row>
    <row r="862" spans="1:104" x14ac:dyDescent="0.25">
      <c r="A862">
        <v>861</v>
      </c>
      <c r="D862" s="12"/>
      <c r="E862" s="14"/>
      <c r="H862" s="16"/>
      <c r="I862" s="11"/>
      <c r="J862" s="39"/>
      <c r="K862" s="39"/>
      <c r="L862" s="39"/>
      <c r="M862" s="39"/>
      <c r="N862" s="8"/>
      <c r="AG862" s="8"/>
      <c r="AI862" s="31"/>
      <c r="AL862" s="31"/>
      <c r="AM862" s="21"/>
      <c r="AN862" s="23"/>
      <c r="AX862" s="54"/>
      <c r="AZ862" s="54"/>
      <c r="BB862" s="18"/>
      <c r="BD862" s="18"/>
      <c r="BE862" s="18"/>
      <c r="BL862" s="18"/>
      <c r="BO862" s="18"/>
      <c r="BZ862" s="18"/>
      <c r="CD862" s="18"/>
      <c r="CI862" s="18"/>
      <c r="CT862" s="18"/>
      <c r="CZ862" s="43" t="s">
        <v>397</v>
      </c>
    </row>
    <row r="863" spans="1:104" x14ac:dyDescent="0.25">
      <c r="A863">
        <v>862</v>
      </c>
      <c r="D863" s="12"/>
      <c r="E863" s="14"/>
      <c r="H863" s="16"/>
      <c r="I863" s="11"/>
      <c r="J863" s="39"/>
      <c r="K863" s="39"/>
      <c r="L863" s="39"/>
      <c r="M863" s="39"/>
      <c r="N863" s="8"/>
      <c r="AG863" s="8"/>
      <c r="AI863" s="31"/>
      <c r="AL863" s="31"/>
      <c r="AM863" s="21"/>
      <c r="AN863" s="23"/>
      <c r="AX863" s="54"/>
      <c r="AZ863" s="54"/>
      <c r="BB863" s="18"/>
      <c r="BD863" s="18"/>
      <c r="BE863" s="18"/>
      <c r="BL863" s="18"/>
      <c r="BO863" s="18"/>
      <c r="BZ863" s="18"/>
      <c r="CD863" s="18"/>
      <c r="CI863" s="18"/>
      <c r="CT863" s="18"/>
      <c r="CZ863" s="43" t="s">
        <v>397</v>
      </c>
    </row>
    <row r="864" spans="1:104" x14ac:dyDescent="0.25">
      <c r="A864">
        <v>863</v>
      </c>
      <c r="D864" s="12"/>
      <c r="E864" s="14"/>
      <c r="H864" s="16"/>
      <c r="I864" s="11"/>
      <c r="J864" s="39"/>
      <c r="K864" s="39"/>
      <c r="L864" s="39"/>
      <c r="M864" s="39"/>
      <c r="N864" s="8"/>
      <c r="AG864" s="8"/>
      <c r="AI864" s="31"/>
      <c r="AL864" s="31"/>
      <c r="AM864" s="21"/>
      <c r="AN864" s="23"/>
      <c r="AX864" s="54"/>
      <c r="AZ864" s="54"/>
      <c r="BB864" s="18"/>
      <c r="BD864" s="18"/>
      <c r="BE864" s="18"/>
      <c r="BL864" s="18"/>
      <c r="BO864" s="18"/>
      <c r="BZ864" s="18"/>
      <c r="CD864" s="18"/>
      <c r="CI864" s="18"/>
      <c r="CT864" s="18"/>
      <c r="CZ864" s="43" t="s">
        <v>397</v>
      </c>
    </row>
    <row r="865" spans="1:104" x14ac:dyDescent="0.25">
      <c r="A865">
        <v>864</v>
      </c>
      <c r="D865" s="12"/>
      <c r="E865" s="14"/>
      <c r="H865" s="16"/>
      <c r="I865" s="11"/>
      <c r="J865" s="39"/>
      <c r="K865" s="39"/>
      <c r="L865" s="39"/>
      <c r="M865" s="39"/>
      <c r="N865" s="8"/>
      <c r="AG865" s="8"/>
      <c r="AI865" s="31"/>
      <c r="AL865" s="31"/>
      <c r="AM865" s="21"/>
      <c r="AN865" s="23"/>
      <c r="AX865" s="54"/>
      <c r="AZ865" s="54"/>
      <c r="BB865" s="18"/>
      <c r="BD865" s="18"/>
      <c r="BE865" s="18"/>
      <c r="BL865" s="18"/>
      <c r="BO865" s="18"/>
      <c r="BZ865" s="18"/>
      <c r="CD865" s="18"/>
      <c r="CI865" s="18"/>
      <c r="CT865" s="18"/>
      <c r="CZ865" s="43" t="s">
        <v>397</v>
      </c>
    </row>
    <row r="866" spans="1:104" x14ac:dyDescent="0.25">
      <c r="A866">
        <v>865</v>
      </c>
      <c r="D866" s="12"/>
      <c r="E866" s="14"/>
      <c r="H866" s="16"/>
      <c r="I866" s="11"/>
      <c r="J866" s="39"/>
      <c r="K866" s="39"/>
      <c r="L866" s="39"/>
      <c r="M866" s="39"/>
      <c r="N866" s="8"/>
      <c r="AG866" s="8"/>
      <c r="AI866" s="31"/>
      <c r="AL866" s="31"/>
      <c r="AM866" s="21"/>
      <c r="AN866" s="23"/>
      <c r="AX866" s="54"/>
      <c r="AZ866" s="54"/>
      <c r="BB866" s="18"/>
      <c r="BD866" s="18"/>
      <c r="BE866" s="18"/>
      <c r="BL866" s="18"/>
      <c r="BO866" s="18"/>
      <c r="BZ866" s="18"/>
      <c r="CD866" s="18"/>
      <c r="CI866" s="18"/>
      <c r="CT866" s="18"/>
      <c r="CZ866" s="43" t="s">
        <v>397</v>
      </c>
    </row>
    <row r="867" spans="1:104" x14ac:dyDescent="0.25">
      <c r="A867">
        <v>866</v>
      </c>
      <c r="D867" s="12"/>
      <c r="E867" s="14"/>
      <c r="H867" s="16"/>
      <c r="I867" s="11"/>
      <c r="J867" s="39"/>
      <c r="K867" s="39"/>
      <c r="L867" s="39"/>
      <c r="M867" s="39"/>
      <c r="N867" s="8"/>
      <c r="AG867" s="8"/>
      <c r="AI867" s="31"/>
      <c r="AL867" s="31"/>
      <c r="AM867" s="21"/>
      <c r="AN867" s="23"/>
      <c r="AX867" s="54"/>
      <c r="AZ867" s="54"/>
      <c r="BB867" s="18"/>
      <c r="BD867" s="18"/>
      <c r="BE867" s="18"/>
      <c r="BL867" s="18"/>
      <c r="BO867" s="18"/>
      <c r="BZ867" s="18"/>
      <c r="CD867" s="18"/>
      <c r="CI867" s="18"/>
      <c r="CT867" s="18"/>
      <c r="CZ867" s="43" t="s">
        <v>397</v>
      </c>
    </row>
    <row r="868" spans="1:104" x14ac:dyDescent="0.25">
      <c r="A868">
        <v>867</v>
      </c>
      <c r="D868" s="12"/>
      <c r="E868" s="14"/>
      <c r="H868" s="16"/>
      <c r="I868" s="11"/>
      <c r="J868" s="39"/>
      <c r="K868" s="39"/>
      <c r="L868" s="39"/>
      <c r="M868" s="39"/>
      <c r="N868" s="8"/>
      <c r="AG868" s="8"/>
      <c r="AI868" s="31"/>
      <c r="AL868" s="31"/>
      <c r="AM868" s="21"/>
      <c r="AN868" s="23"/>
      <c r="AX868" s="54"/>
      <c r="AZ868" s="54"/>
      <c r="BB868" s="18"/>
      <c r="BD868" s="18"/>
      <c r="BE868" s="18"/>
      <c r="BL868" s="18"/>
      <c r="BO868" s="18"/>
      <c r="BZ868" s="18"/>
      <c r="CD868" s="18"/>
      <c r="CI868" s="18"/>
      <c r="CT868" s="18"/>
      <c r="CZ868" s="43" t="s">
        <v>397</v>
      </c>
    </row>
    <row r="869" spans="1:104" x14ac:dyDescent="0.25">
      <c r="A869">
        <v>868</v>
      </c>
      <c r="D869" s="12"/>
      <c r="E869" s="14"/>
      <c r="H869" s="16"/>
      <c r="I869" s="11"/>
      <c r="J869" s="39"/>
      <c r="K869" s="39"/>
      <c r="L869" s="39"/>
      <c r="M869" s="39"/>
      <c r="N869" s="8"/>
      <c r="AG869" s="8"/>
      <c r="AI869" s="31"/>
      <c r="AL869" s="31"/>
      <c r="AM869" s="21"/>
      <c r="AN869" s="23"/>
      <c r="AX869" s="54"/>
      <c r="AZ869" s="54"/>
      <c r="BB869" s="18"/>
      <c r="BD869" s="18"/>
      <c r="BE869" s="18"/>
      <c r="BL869" s="18"/>
      <c r="BO869" s="18"/>
      <c r="BZ869" s="18"/>
      <c r="CD869" s="18"/>
      <c r="CI869" s="18"/>
      <c r="CT869" s="18"/>
      <c r="CZ869" s="43" t="s">
        <v>397</v>
      </c>
    </row>
    <row r="870" spans="1:104" x14ac:dyDescent="0.25">
      <c r="A870">
        <v>869</v>
      </c>
      <c r="D870" s="12"/>
      <c r="E870" s="14"/>
      <c r="H870" s="16"/>
      <c r="I870" s="11"/>
      <c r="J870" s="39"/>
      <c r="K870" s="39"/>
      <c r="L870" s="39"/>
      <c r="M870" s="39"/>
      <c r="N870" s="8"/>
      <c r="AG870" s="8"/>
      <c r="AI870" s="31"/>
      <c r="AL870" s="31"/>
      <c r="AM870" s="21"/>
      <c r="AN870" s="23"/>
      <c r="AX870" s="54"/>
      <c r="AZ870" s="54"/>
      <c r="BB870" s="18"/>
      <c r="BD870" s="18"/>
      <c r="BE870" s="18"/>
      <c r="BL870" s="18"/>
      <c r="BO870" s="18"/>
      <c r="BZ870" s="18"/>
      <c r="CD870" s="18"/>
      <c r="CI870" s="18"/>
      <c r="CT870" s="18"/>
      <c r="CZ870" s="43" t="s">
        <v>397</v>
      </c>
    </row>
    <row r="871" spans="1:104" x14ac:dyDescent="0.25">
      <c r="A871">
        <v>870</v>
      </c>
      <c r="D871" s="12"/>
      <c r="E871" s="14"/>
      <c r="H871" s="16"/>
      <c r="I871" s="11"/>
      <c r="J871" s="39"/>
      <c r="K871" s="39"/>
      <c r="L871" s="39"/>
      <c r="M871" s="39"/>
      <c r="N871" s="8"/>
      <c r="AG871" s="8"/>
      <c r="AI871" s="31"/>
      <c r="AL871" s="31"/>
      <c r="AM871" s="21"/>
      <c r="AN871" s="23"/>
      <c r="AX871" s="54"/>
      <c r="AZ871" s="54"/>
      <c r="BB871" s="18"/>
      <c r="BD871" s="18"/>
      <c r="BE871" s="18"/>
      <c r="BL871" s="18"/>
      <c r="BO871" s="18"/>
      <c r="BZ871" s="18"/>
      <c r="CD871" s="18"/>
      <c r="CI871" s="18"/>
      <c r="CT871" s="18"/>
      <c r="CZ871" s="43" t="s">
        <v>397</v>
      </c>
    </row>
    <row r="872" spans="1:104" x14ac:dyDescent="0.25">
      <c r="A872">
        <v>871</v>
      </c>
      <c r="D872" s="12"/>
      <c r="E872" s="14"/>
      <c r="H872" s="16"/>
      <c r="I872" s="11"/>
      <c r="J872" s="39"/>
      <c r="K872" s="39"/>
      <c r="L872" s="39"/>
      <c r="M872" s="39"/>
      <c r="N872" s="8"/>
      <c r="AG872" s="8"/>
      <c r="AI872" s="31"/>
      <c r="AL872" s="31"/>
      <c r="AM872" s="21"/>
      <c r="AN872" s="23"/>
      <c r="AX872" s="54"/>
      <c r="AZ872" s="54"/>
      <c r="BB872" s="18"/>
      <c r="BD872" s="18"/>
      <c r="BE872" s="18"/>
      <c r="BL872" s="18"/>
      <c r="BO872" s="18"/>
      <c r="BZ872" s="18"/>
      <c r="CD872" s="18"/>
      <c r="CI872" s="18"/>
      <c r="CT872" s="18"/>
      <c r="CZ872" s="43" t="s">
        <v>397</v>
      </c>
    </row>
    <row r="873" spans="1:104" x14ac:dyDescent="0.25">
      <c r="A873">
        <v>872</v>
      </c>
      <c r="D873" s="12"/>
      <c r="E873" s="14"/>
      <c r="H873" s="16"/>
      <c r="I873" s="11"/>
      <c r="J873" s="39"/>
      <c r="K873" s="39"/>
      <c r="L873" s="39"/>
      <c r="M873" s="39"/>
      <c r="N873" s="8"/>
      <c r="AG873" s="8"/>
      <c r="AI873" s="31"/>
      <c r="AL873" s="31"/>
      <c r="AM873" s="21"/>
      <c r="AN873" s="23"/>
      <c r="AX873" s="54"/>
      <c r="AZ873" s="54"/>
      <c r="BB873" s="18"/>
      <c r="BD873" s="18"/>
      <c r="BE873" s="18"/>
      <c r="BL873" s="18"/>
      <c r="BO873" s="18"/>
      <c r="BZ873" s="18"/>
      <c r="CD873" s="18"/>
      <c r="CI873" s="18"/>
      <c r="CT873" s="18"/>
      <c r="CZ873" s="43" t="s">
        <v>397</v>
      </c>
    </row>
    <row r="874" spans="1:104" x14ac:dyDescent="0.25">
      <c r="A874">
        <v>873</v>
      </c>
      <c r="D874" s="12"/>
      <c r="E874" s="14"/>
      <c r="H874" s="16"/>
      <c r="I874" s="11"/>
      <c r="J874" s="39"/>
      <c r="K874" s="39"/>
      <c r="L874" s="39"/>
      <c r="M874" s="39"/>
      <c r="N874" s="8"/>
      <c r="AG874" s="8"/>
      <c r="AI874" s="31"/>
      <c r="AL874" s="31"/>
      <c r="AM874" s="21"/>
      <c r="AN874" s="23"/>
      <c r="AX874" s="54"/>
      <c r="AZ874" s="54"/>
      <c r="BB874" s="18"/>
      <c r="BD874" s="18"/>
      <c r="BE874" s="18"/>
      <c r="BL874" s="18"/>
      <c r="BO874" s="18"/>
      <c r="BZ874" s="18"/>
      <c r="CD874" s="18"/>
      <c r="CI874" s="18"/>
      <c r="CT874" s="18"/>
      <c r="CZ874" s="43" t="s">
        <v>397</v>
      </c>
    </row>
    <row r="875" spans="1:104" x14ac:dyDescent="0.25">
      <c r="A875">
        <v>874</v>
      </c>
      <c r="D875" s="12"/>
      <c r="E875" s="14"/>
      <c r="H875" s="16"/>
      <c r="I875" s="11"/>
      <c r="J875" s="39"/>
      <c r="K875" s="39"/>
      <c r="L875" s="39"/>
      <c r="M875" s="39"/>
      <c r="N875" s="8"/>
      <c r="AG875" s="8"/>
      <c r="AI875" s="31"/>
      <c r="AL875" s="31"/>
      <c r="AM875" s="21"/>
      <c r="AN875" s="23"/>
      <c r="AX875" s="54"/>
      <c r="AZ875" s="54"/>
      <c r="BB875" s="18"/>
      <c r="BD875" s="18"/>
      <c r="BE875" s="18"/>
      <c r="BL875" s="18"/>
      <c r="BO875" s="18"/>
      <c r="BZ875" s="18"/>
      <c r="CD875" s="18"/>
      <c r="CI875" s="18"/>
      <c r="CT875" s="18"/>
      <c r="CZ875" s="43" t="s">
        <v>397</v>
      </c>
    </row>
    <row r="876" spans="1:104" x14ac:dyDescent="0.25">
      <c r="A876">
        <v>875</v>
      </c>
      <c r="D876" s="12"/>
      <c r="E876" s="14"/>
      <c r="H876" s="16"/>
      <c r="I876" s="11"/>
      <c r="J876" s="39"/>
      <c r="K876" s="39"/>
      <c r="L876" s="39"/>
      <c r="M876" s="39"/>
      <c r="N876" s="8"/>
      <c r="AG876" s="8"/>
      <c r="AI876" s="31"/>
      <c r="AL876" s="31"/>
      <c r="AM876" s="21"/>
      <c r="AN876" s="23"/>
      <c r="AX876" s="54"/>
      <c r="AZ876" s="54"/>
      <c r="BB876" s="18"/>
      <c r="BD876" s="18"/>
      <c r="BE876" s="18"/>
      <c r="BL876" s="18"/>
      <c r="BO876" s="18"/>
      <c r="BZ876" s="18"/>
      <c r="CD876" s="18"/>
      <c r="CI876" s="18"/>
      <c r="CT876" s="18"/>
      <c r="CZ876" s="43" t="s">
        <v>397</v>
      </c>
    </row>
    <row r="877" spans="1:104" x14ac:dyDescent="0.25">
      <c r="A877">
        <v>876</v>
      </c>
      <c r="D877" s="12"/>
      <c r="E877" s="14"/>
      <c r="H877" s="16"/>
      <c r="I877" s="11"/>
      <c r="J877" s="39"/>
      <c r="K877" s="39"/>
      <c r="L877" s="39"/>
      <c r="M877" s="39"/>
      <c r="N877" s="8"/>
      <c r="AG877" s="8"/>
      <c r="AI877" s="31"/>
      <c r="AL877" s="31"/>
      <c r="AM877" s="21"/>
      <c r="AN877" s="23"/>
      <c r="AX877" s="54"/>
      <c r="AZ877" s="54"/>
      <c r="BB877" s="18"/>
      <c r="BD877" s="18"/>
      <c r="BE877" s="18"/>
      <c r="BL877" s="18"/>
      <c r="BO877" s="18"/>
      <c r="BZ877" s="18"/>
      <c r="CD877" s="18"/>
      <c r="CI877" s="18"/>
      <c r="CT877" s="18"/>
      <c r="CZ877" s="43" t="s">
        <v>397</v>
      </c>
    </row>
    <row r="878" spans="1:104" x14ac:dyDescent="0.25">
      <c r="A878">
        <v>877</v>
      </c>
      <c r="D878" s="12"/>
      <c r="E878" s="14"/>
      <c r="H878" s="16"/>
      <c r="I878" s="11"/>
      <c r="J878" s="39"/>
      <c r="K878" s="39"/>
      <c r="L878" s="39"/>
      <c r="M878" s="39"/>
      <c r="N878" s="8"/>
      <c r="AG878" s="8"/>
      <c r="AI878" s="31"/>
      <c r="AL878" s="31"/>
      <c r="AM878" s="21"/>
      <c r="AN878" s="23"/>
      <c r="AX878" s="54"/>
      <c r="AZ878" s="54"/>
      <c r="BB878" s="18"/>
      <c r="BD878" s="18"/>
      <c r="BE878" s="18"/>
      <c r="BL878" s="18"/>
      <c r="BO878" s="18"/>
      <c r="BZ878" s="18"/>
      <c r="CD878" s="18"/>
      <c r="CI878" s="18"/>
      <c r="CT878" s="18"/>
      <c r="CZ878" s="43" t="s">
        <v>397</v>
      </c>
    </row>
    <row r="879" spans="1:104" x14ac:dyDescent="0.25">
      <c r="A879">
        <v>878</v>
      </c>
      <c r="D879" s="12"/>
      <c r="E879" s="14"/>
      <c r="H879" s="16"/>
      <c r="I879" s="11"/>
      <c r="J879" s="39"/>
      <c r="K879" s="39"/>
      <c r="L879" s="39"/>
      <c r="M879" s="39"/>
      <c r="N879" s="8"/>
      <c r="AG879" s="8"/>
      <c r="AI879" s="31"/>
      <c r="AL879" s="31"/>
      <c r="AM879" s="21"/>
      <c r="AN879" s="23"/>
      <c r="AX879" s="54"/>
      <c r="AZ879" s="54"/>
      <c r="BB879" s="18"/>
      <c r="BD879" s="18"/>
      <c r="BE879" s="18"/>
      <c r="BL879" s="18"/>
      <c r="BO879" s="18"/>
      <c r="BZ879" s="18"/>
      <c r="CD879" s="18"/>
      <c r="CI879" s="18"/>
      <c r="CT879" s="18"/>
      <c r="CZ879" s="43" t="s">
        <v>397</v>
      </c>
    </row>
    <row r="880" spans="1:104" x14ac:dyDescent="0.25">
      <c r="A880">
        <v>879</v>
      </c>
      <c r="D880" s="12"/>
      <c r="E880" s="14"/>
      <c r="H880" s="16"/>
      <c r="I880" s="11"/>
      <c r="J880" s="39"/>
      <c r="K880" s="39"/>
      <c r="L880" s="39"/>
      <c r="M880" s="39"/>
      <c r="N880" s="8"/>
      <c r="AG880" s="8"/>
      <c r="AI880" s="31"/>
      <c r="AL880" s="31"/>
      <c r="AM880" s="21"/>
      <c r="AN880" s="23"/>
      <c r="AX880" s="54"/>
      <c r="AZ880" s="54"/>
      <c r="BB880" s="18"/>
      <c r="BD880" s="18"/>
      <c r="BE880" s="18"/>
      <c r="BL880" s="18"/>
      <c r="BO880" s="18"/>
      <c r="BZ880" s="18"/>
      <c r="CD880" s="18"/>
      <c r="CI880" s="18"/>
      <c r="CT880" s="18"/>
      <c r="CZ880" s="43" t="s">
        <v>397</v>
      </c>
    </row>
    <row r="881" spans="1:104" x14ac:dyDescent="0.25">
      <c r="A881">
        <v>880</v>
      </c>
      <c r="D881" s="12"/>
      <c r="E881" s="14"/>
      <c r="H881" s="16"/>
      <c r="I881" s="11"/>
      <c r="J881" s="39"/>
      <c r="K881" s="39"/>
      <c r="L881" s="39"/>
      <c r="M881" s="39"/>
      <c r="N881" s="8"/>
      <c r="AG881" s="8"/>
      <c r="AI881" s="31"/>
      <c r="AL881" s="31"/>
      <c r="AM881" s="21"/>
      <c r="AN881" s="23"/>
      <c r="AX881" s="54"/>
      <c r="AZ881" s="54"/>
      <c r="BB881" s="18"/>
      <c r="BD881" s="18"/>
      <c r="BE881" s="18"/>
      <c r="BL881" s="18"/>
      <c r="BO881" s="18"/>
      <c r="BZ881" s="18"/>
      <c r="CD881" s="18"/>
      <c r="CI881" s="18"/>
      <c r="CT881" s="18"/>
      <c r="CZ881" s="43" t="s">
        <v>397</v>
      </c>
    </row>
    <row r="882" spans="1:104" x14ac:dyDescent="0.25">
      <c r="A882">
        <v>881</v>
      </c>
      <c r="D882" s="12"/>
      <c r="E882" s="14"/>
      <c r="H882" s="16"/>
      <c r="I882" s="11"/>
      <c r="J882" s="39"/>
      <c r="K882" s="39"/>
      <c r="L882" s="39"/>
      <c r="M882" s="39"/>
      <c r="N882" s="8"/>
      <c r="AG882" s="8"/>
      <c r="AI882" s="31"/>
      <c r="AL882" s="31"/>
      <c r="AM882" s="21"/>
      <c r="AN882" s="23"/>
      <c r="AX882" s="54"/>
      <c r="AZ882" s="54"/>
      <c r="BB882" s="18"/>
      <c r="BD882" s="18"/>
      <c r="BE882" s="18"/>
      <c r="BL882" s="18"/>
      <c r="BO882" s="18"/>
      <c r="BZ882" s="18"/>
      <c r="CD882" s="18"/>
      <c r="CI882" s="18"/>
      <c r="CT882" s="18"/>
      <c r="CZ882" s="43" t="s">
        <v>397</v>
      </c>
    </row>
    <row r="883" spans="1:104" x14ac:dyDescent="0.25">
      <c r="A883">
        <v>882</v>
      </c>
      <c r="D883" s="12"/>
      <c r="E883" s="14"/>
      <c r="H883" s="16"/>
      <c r="I883" s="11"/>
      <c r="J883" s="39"/>
      <c r="K883" s="39"/>
      <c r="L883" s="39"/>
      <c r="M883" s="39"/>
      <c r="N883" s="8"/>
      <c r="AG883" s="8"/>
      <c r="AI883" s="31"/>
      <c r="AL883" s="31"/>
      <c r="AM883" s="21"/>
      <c r="AN883" s="23"/>
      <c r="AX883" s="54"/>
      <c r="AZ883" s="54"/>
      <c r="BB883" s="18"/>
      <c r="BD883" s="18"/>
      <c r="BE883" s="18"/>
      <c r="BL883" s="18"/>
      <c r="BO883" s="18"/>
      <c r="BZ883" s="18"/>
      <c r="CD883" s="18"/>
      <c r="CI883" s="18"/>
      <c r="CT883" s="18"/>
      <c r="CZ883" s="43" t="s">
        <v>397</v>
      </c>
    </row>
    <row r="884" spans="1:104" x14ac:dyDescent="0.25">
      <c r="A884">
        <v>883</v>
      </c>
      <c r="D884" s="12"/>
      <c r="E884" s="14"/>
      <c r="H884" s="16"/>
      <c r="I884" s="11"/>
      <c r="J884" s="39"/>
      <c r="K884" s="39"/>
      <c r="L884" s="39"/>
      <c r="M884" s="39"/>
      <c r="N884" s="8"/>
      <c r="AG884" s="8"/>
      <c r="AI884" s="31"/>
      <c r="AL884" s="31"/>
      <c r="AM884" s="21"/>
      <c r="AN884" s="23"/>
      <c r="AX884" s="54"/>
      <c r="AZ884" s="54"/>
      <c r="BB884" s="18"/>
      <c r="BD884" s="18"/>
      <c r="BE884" s="18"/>
      <c r="BL884" s="18"/>
      <c r="BO884" s="18"/>
      <c r="BZ884" s="18"/>
      <c r="CD884" s="18"/>
      <c r="CI884" s="18"/>
      <c r="CT884" s="18"/>
      <c r="CZ884" s="43" t="s">
        <v>397</v>
      </c>
    </row>
    <row r="885" spans="1:104" x14ac:dyDescent="0.25">
      <c r="A885">
        <v>884</v>
      </c>
      <c r="D885" s="12"/>
      <c r="E885" s="14"/>
      <c r="H885" s="16"/>
      <c r="I885" s="11"/>
      <c r="J885" s="39"/>
      <c r="K885" s="39"/>
      <c r="L885" s="39"/>
      <c r="M885" s="39"/>
      <c r="N885" s="8"/>
      <c r="AG885" s="8"/>
      <c r="AI885" s="31"/>
      <c r="AL885" s="31"/>
      <c r="AM885" s="21"/>
      <c r="AN885" s="23"/>
      <c r="AX885" s="54"/>
      <c r="AZ885" s="54"/>
      <c r="BB885" s="18"/>
      <c r="BD885" s="18"/>
      <c r="BE885" s="18"/>
      <c r="BL885" s="18"/>
      <c r="BO885" s="18"/>
      <c r="BZ885" s="18"/>
      <c r="CD885" s="18"/>
      <c r="CI885" s="18"/>
      <c r="CT885" s="18"/>
      <c r="CZ885" s="43" t="s">
        <v>397</v>
      </c>
    </row>
    <row r="886" spans="1:104" x14ac:dyDescent="0.25">
      <c r="A886">
        <v>885</v>
      </c>
      <c r="D886" s="12"/>
      <c r="E886" s="14"/>
      <c r="H886" s="16"/>
      <c r="I886" s="11"/>
      <c r="J886" s="39"/>
      <c r="K886" s="39"/>
      <c r="L886" s="39"/>
      <c r="M886" s="39"/>
      <c r="N886" s="8"/>
      <c r="AG886" s="8"/>
      <c r="AI886" s="31"/>
      <c r="AL886" s="31"/>
      <c r="AM886" s="21"/>
      <c r="AN886" s="23"/>
      <c r="AX886" s="54"/>
      <c r="AZ886" s="54"/>
      <c r="BB886" s="18"/>
      <c r="BD886" s="18"/>
      <c r="BE886" s="18"/>
      <c r="BL886" s="18"/>
      <c r="BO886" s="18"/>
      <c r="BZ886" s="18"/>
      <c r="CD886" s="18"/>
      <c r="CI886" s="18"/>
      <c r="CT886" s="18"/>
      <c r="CZ886" s="43" t="s">
        <v>397</v>
      </c>
    </row>
    <row r="887" spans="1:104" x14ac:dyDescent="0.25">
      <c r="A887">
        <v>886</v>
      </c>
      <c r="D887" s="12"/>
      <c r="E887" s="14"/>
      <c r="H887" s="16"/>
      <c r="I887" s="11"/>
      <c r="J887" s="39"/>
      <c r="K887" s="39"/>
      <c r="L887" s="39"/>
      <c r="M887" s="39"/>
      <c r="N887" s="8"/>
      <c r="AG887" s="8"/>
      <c r="AI887" s="31"/>
      <c r="AL887" s="31"/>
      <c r="AM887" s="21"/>
      <c r="AN887" s="23"/>
      <c r="AX887" s="54"/>
      <c r="AZ887" s="54"/>
      <c r="BB887" s="18"/>
      <c r="BD887" s="18"/>
      <c r="BE887" s="18"/>
      <c r="BL887" s="18"/>
      <c r="BO887" s="18"/>
      <c r="BZ887" s="18"/>
      <c r="CD887" s="18"/>
      <c r="CI887" s="18"/>
      <c r="CT887" s="18"/>
      <c r="CZ887" s="43" t="s">
        <v>397</v>
      </c>
    </row>
    <row r="888" spans="1:104" x14ac:dyDescent="0.25">
      <c r="A888">
        <v>887</v>
      </c>
      <c r="D888" s="12"/>
      <c r="E888" s="14"/>
      <c r="H888" s="16"/>
      <c r="I888" s="11"/>
      <c r="J888" s="39"/>
      <c r="K888" s="39"/>
      <c r="L888" s="39"/>
      <c r="M888" s="39"/>
      <c r="N888" s="8"/>
      <c r="AG888" s="8"/>
      <c r="AI888" s="31"/>
      <c r="AL888" s="31"/>
      <c r="AM888" s="21"/>
      <c r="AN888" s="23"/>
      <c r="AX888" s="54"/>
      <c r="AZ888" s="54"/>
      <c r="BB888" s="18"/>
      <c r="BD888" s="18"/>
      <c r="BE888" s="18"/>
      <c r="BL888" s="18"/>
      <c r="BO888" s="18"/>
      <c r="BZ888" s="18"/>
      <c r="CD888" s="18"/>
      <c r="CI888" s="18"/>
      <c r="CT888" s="18"/>
      <c r="CZ888" s="43" t="s">
        <v>397</v>
      </c>
    </row>
    <row r="889" spans="1:104" x14ac:dyDescent="0.25">
      <c r="A889">
        <v>888</v>
      </c>
      <c r="D889" s="12"/>
      <c r="E889" s="14"/>
      <c r="H889" s="16"/>
      <c r="I889" s="11"/>
      <c r="J889" s="39"/>
      <c r="K889" s="39"/>
      <c r="L889" s="39"/>
      <c r="M889" s="39"/>
      <c r="N889" s="8"/>
      <c r="AG889" s="8"/>
      <c r="AI889" s="31"/>
      <c r="AL889" s="31"/>
      <c r="AM889" s="21"/>
      <c r="AN889" s="23"/>
      <c r="AX889" s="54"/>
      <c r="AZ889" s="54"/>
      <c r="BB889" s="18"/>
      <c r="BD889" s="18"/>
      <c r="BE889" s="18"/>
      <c r="BL889" s="18"/>
      <c r="BO889" s="18"/>
      <c r="BZ889" s="18"/>
      <c r="CD889" s="18"/>
      <c r="CI889" s="18"/>
      <c r="CT889" s="18"/>
      <c r="CZ889" s="43" t="s">
        <v>397</v>
      </c>
    </row>
    <row r="890" spans="1:104" x14ac:dyDescent="0.25">
      <c r="A890">
        <v>889</v>
      </c>
      <c r="D890" s="12"/>
      <c r="E890" s="14"/>
      <c r="H890" s="16"/>
      <c r="I890" s="11"/>
      <c r="J890" s="39"/>
      <c r="K890" s="39"/>
      <c r="L890" s="39"/>
      <c r="M890" s="39"/>
      <c r="N890" s="8"/>
      <c r="AG890" s="8"/>
      <c r="AI890" s="31"/>
      <c r="AL890" s="31"/>
      <c r="AM890" s="21"/>
      <c r="AN890" s="23"/>
      <c r="AX890" s="54"/>
      <c r="AZ890" s="54"/>
      <c r="BB890" s="18"/>
      <c r="BD890" s="18"/>
      <c r="BE890" s="18"/>
      <c r="BL890" s="18"/>
      <c r="BO890" s="18"/>
      <c r="BZ890" s="18"/>
      <c r="CD890" s="18"/>
      <c r="CI890" s="18"/>
      <c r="CT890" s="18"/>
      <c r="CZ890" s="43" t="s">
        <v>397</v>
      </c>
    </row>
    <row r="891" spans="1:104" x14ac:dyDescent="0.25">
      <c r="A891">
        <v>890</v>
      </c>
      <c r="D891" s="12"/>
      <c r="E891" s="14"/>
      <c r="H891" s="16"/>
      <c r="I891" s="11"/>
      <c r="J891" s="39"/>
      <c r="K891" s="39"/>
      <c r="L891" s="39"/>
      <c r="M891" s="39"/>
      <c r="N891" s="8"/>
      <c r="AG891" s="8"/>
      <c r="AI891" s="31"/>
      <c r="AL891" s="31"/>
      <c r="AM891" s="21"/>
      <c r="AN891" s="23"/>
      <c r="AX891" s="54"/>
      <c r="AZ891" s="54"/>
      <c r="BB891" s="18"/>
      <c r="BD891" s="18"/>
      <c r="BE891" s="18"/>
      <c r="BL891" s="18"/>
      <c r="BO891" s="18"/>
      <c r="BZ891" s="18"/>
      <c r="CD891" s="18"/>
      <c r="CI891" s="18"/>
      <c r="CT891" s="18"/>
      <c r="CZ891" s="43" t="s">
        <v>397</v>
      </c>
    </row>
    <row r="892" spans="1:104" x14ac:dyDescent="0.25">
      <c r="A892">
        <v>891</v>
      </c>
      <c r="D892" s="12"/>
      <c r="E892" s="14"/>
      <c r="H892" s="16"/>
      <c r="I892" s="11"/>
      <c r="J892" s="39"/>
      <c r="K892" s="39"/>
      <c r="L892" s="39"/>
      <c r="M892" s="39"/>
      <c r="N892" s="8"/>
      <c r="AG892" s="8"/>
      <c r="AI892" s="31"/>
      <c r="AL892" s="31"/>
      <c r="AM892" s="21"/>
      <c r="AN892" s="23"/>
      <c r="AX892" s="54"/>
      <c r="AZ892" s="54"/>
      <c r="BB892" s="18"/>
      <c r="BD892" s="18"/>
      <c r="BE892" s="18"/>
      <c r="BL892" s="18"/>
      <c r="BO892" s="18"/>
      <c r="BZ892" s="18"/>
      <c r="CD892" s="18"/>
      <c r="CI892" s="18"/>
      <c r="CT892" s="18"/>
      <c r="CZ892" s="43" t="s">
        <v>397</v>
      </c>
    </row>
    <row r="893" spans="1:104" x14ac:dyDescent="0.25">
      <c r="A893">
        <v>892</v>
      </c>
      <c r="D893" s="12"/>
      <c r="E893" s="14"/>
      <c r="H893" s="16"/>
      <c r="I893" s="11"/>
      <c r="J893" s="39"/>
      <c r="K893" s="39"/>
      <c r="L893" s="39"/>
      <c r="M893" s="39"/>
      <c r="N893" s="8"/>
      <c r="AG893" s="8"/>
      <c r="AI893" s="31"/>
      <c r="AL893" s="31"/>
      <c r="AM893" s="21"/>
      <c r="AN893" s="23"/>
      <c r="AX893" s="54"/>
      <c r="AZ893" s="54"/>
      <c r="BB893" s="18"/>
      <c r="BD893" s="18"/>
      <c r="BE893" s="18"/>
      <c r="BL893" s="18"/>
      <c r="BO893" s="18"/>
      <c r="BZ893" s="18"/>
      <c r="CD893" s="18"/>
      <c r="CI893" s="18"/>
      <c r="CT893" s="18"/>
      <c r="CZ893" s="43" t="s">
        <v>397</v>
      </c>
    </row>
    <row r="894" spans="1:104" x14ac:dyDescent="0.25">
      <c r="A894">
        <v>893</v>
      </c>
      <c r="D894" s="12"/>
      <c r="E894" s="14"/>
      <c r="H894" s="16"/>
      <c r="I894" s="11"/>
      <c r="J894" s="39"/>
      <c r="K894" s="39"/>
      <c r="L894" s="39"/>
      <c r="M894" s="39"/>
      <c r="N894" s="8"/>
      <c r="AG894" s="8"/>
      <c r="AI894" s="31"/>
      <c r="AL894" s="31"/>
      <c r="AM894" s="21"/>
      <c r="AN894" s="23"/>
      <c r="AX894" s="54"/>
      <c r="AZ894" s="54"/>
      <c r="BB894" s="18"/>
      <c r="BD894" s="18"/>
      <c r="BE894" s="18"/>
      <c r="BL894" s="18"/>
      <c r="BO894" s="18"/>
      <c r="BZ894" s="18"/>
      <c r="CD894" s="18"/>
      <c r="CI894" s="18"/>
      <c r="CT894" s="18"/>
      <c r="CZ894" s="43" t="s">
        <v>397</v>
      </c>
    </row>
    <row r="895" spans="1:104" x14ac:dyDescent="0.25">
      <c r="A895">
        <v>894</v>
      </c>
      <c r="D895" s="12"/>
      <c r="E895" s="14"/>
      <c r="H895" s="16"/>
      <c r="I895" s="11"/>
      <c r="J895" s="39"/>
      <c r="K895" s="39"/>
      <c r="L895" s="39"/>
      <c r="M895" s="39"/>
      <c r="N895" s="8"/>
      <c r="AG895" s="8"/>
      <c r="AI895" s="31"/>
      <c r="AL895" s="31"/>
      <c r="AM895" s="21"/>
      <c r="AN895" s="23"/>
      <c r="AX895" s="54"/>
      <c r="AZ895" s="54"/>
      <c r="BB895" s="18"/>
      <c r="BD895" s="18"/>
      <c r="BE895" s="18"/>
      <c r="BL895" s="18"/>
      <c r="BO895" s="18"/>
      <c r="BZ895" s="18"/>
      <c r="CD895" s="18"/>
      <c r="CI895" s="18"/>
      <c r="CT895" s="18"/>
      <c r="CZ895" s="43" t="s">
        <v>397</v>
      </c>
    </row>
    <row r="896" spans="1:104" x14ac:dyDescent="0.25">
      <c r="A896">
        <v>895</v>
      </c>
      <c r="D896" s="12"/>
      <c r="E896" s="14"/>
      <c r="H896" s="16"/>
      <c r="I896" s="11"/>
      <c r="J896" s="39"/>
      <c r="K896" s="39"/>
      <c r="L896" s="39"/>
      <c r="M896" s="39"/>
      <c r="N896" s="8"/>
      <c r="AG896" s="8"/>
      <c r="AI896" s="31"/>
      <c r="AL896" s="31"/>
      <c r="AM896" s="21"/>
      <c r="AN896" s="23"/>
      <c r="AX896" s="54"/>
      <c r="AZ896" s="54"/>
      <c r="BB896" s="18"/>
      <c r="BD896" s="18"/>
      <c r="BE896" s="18"/>
      <c r="BL896" s="18"/>
      <c r="BO896" s="18"/>
      <c r="BZ896" s="18"/>
      <c r="CD896" s="18"/>
      <c r="CI896" s="18"/>
      <c r="CT896" s="18"/>
      <c r="CZ896" s="43" t="s">
        <v>397</v>
      </c>
    </row>
    <row r="897" spans="1:104" x14ac:dyDescent="0.25">
      <c r="A897">
        <v>896</v>
      </c>
      <c r="D897" s="12"/>
      <c r="E897" s="14"/>
      <c r="H897" s="16"/>
      <c r="I897" s="11"/>
      <c r="J897" s="39"/>
      <c r="K897" s="39"/>
      <c r="L897" s="39"/>
      <c r="M897" s="39"/>
      <c r="N897" s="8"/>
      <c r="AG897" s="8"/>
      <c r="AI897" s="31"/>
      <c r="AL897" s="31"/>
      <c r="AM897" s="21"/>
      <c r="AN897" s="23"/>
      <c r="AX897" s="54"/>
      <c r="AZ897" s="54"/>
      <c r="BB897" s="18"/>
      <c r="BD897" s="18"/>
      <c r="BE897" s="18"/>
      <c r="BL897" s="18"/>
      <c r="BO897" s="18"/>
      <c r="BZ897" s="18"/>
      <c r="CD897" s="18"/>
      <c r="CI897" s="18"/>
      <c r="CT897" s="18"/>
      <c r="CZ897" s="43" t="s">
        <v>397</v>
      </c>
    </row>
    <row r="898" spans="1:104" x14ac:dyDescent="0.25">
      <c r="A898">
        <v>897</v>
      </c>
      <c r="D898" s="12"/>
      <c r="E898" s="14"/>
      <c r="H898" s="16"/>
      <c r="I898" s="11"/>
      <c r="J898" s="39"/>
      <c r="K898" s="39"/>
      <c r="L898" s="39"/>
      <c r="M898" s="39"/>
      <c r="N898" s="8"/>
      <c r="AG898" s="8"/>
      <c r="AI898" s="31"/>
      <c r="AL898" s="31"/>
      <c r="AM898" s="21"/>
      <c r="AN898" s="23"/>
      <c r="AX898" s="54"/>
      <c r="AZ898" s="54"/>
      <c r="BB898" s="18"/>
      <c r="BD898" s="18"/>
      <c r="BE898" s="18"/>
      <c r="BL898" s="18"/>
      <c r="BO898" s="18"/>
      <c r="BZ898" s="18"/>
      <c r="CD898" s="18"/>
      <c r="CI898" s="18"/>
      <c r="CT898" s="18"/>
      <c r="CZ898" s="43" t="s">
        <v>397</v>
      </c>
    </row>
    <row r="899" spans="1:104" x14ac:dyDescent="0.25">
      <c r="A899">
        <v>898</v>
      </c>
      <c r="D899" s="12"/>
      <c r="E899" s="14"/>
      <c r="H899" s="16"/>
      <c r="I899" s="11"/>
      <c r="J899" s="39"/>
      <c r="K899" s="39"/>
      <c r="L899" s="39"/>
      <c r="M899" s="39"/>
      <c r="N899" s="8"/>
      <c r="AG899" s="8"/>
      <c r="AI899" s="31"/>
      <c r="AL899" s="31"/>
      <c r="AM899" s="21"/>
      <c r="AN899" s="23"/>
      <c r="AX899" s="54"/>
      <c r="AZ899" s="54"/>
      <c r="BB899" s="18"/>
      <c r="BD899" s="18"/>
      <c r="BE899" s="18"/>
      <c r="BL899" s="18"/>
      <c r="BO899" s="18"/>
      <c r="BZ899" s="18"/>
      <c r="CD899" s="18"/>
      <c r="CI899" s="18"/>
      <c r="CT899" s="18"/>
      <c r="CZ899" s="43" t="s">
        <v>397</v>
      </c>
    </row>
    <row r="900" spans="1:104" x14ac:dyDescent="0.25">
      <c r="A900">
        <v>899</v>
      </c>
      <c r="D900" s="12"/>
      <c r="E900" s="14"/>
      <c r="H900" s="16"/>
      <c r="I900" s="11"/>
      <c r="J900" s="39"/>
      <c r="K900" s="39"/>
      <c r="L900" s="39"/>
      <c r="M900" s="39"/>
      <c r="N900" s="8"/>
      <c r="AG900" s="8"/>
      <c r="AI900" s="31"/>
      <c r="AL900" s="31"/>
      <c r="AM900" s="21"/>
      <c r="AN900" s="23"/>
      <c r="AX900" s="54"/>
      <c r="AZ900" s="54"/>
      <c r="BB900" s="18"/>
      <c r="BD900" s="18"/>
      <c r="BE900" s="18"/>
      <c r="BL900" s="18"/>
      <c r="BO900" s="18"/>
      <c r="BZ900" s="18"/>
      <c r="CD900" s="18"/>
      <c r="CI900" s="18"/>
      <c r="CT900" s="18"/>
      <c r="CZ900" s="43" t="s">
        <v>397</v>
      </c>
    </row>
    <row r="901" spans="1:104" x14ac:dyDescent="0.25">
      <c r="A901">
        <v>900</v>
      </c>
      <c r="D901" s="12"/>
      <c r="E901" s="14"/>
      <c r="H901" s="16"/>
      <c r="I901" s="11"/>
      <c r="J901" s="39"/>
      <c r="K901" s="39"/>
      <c r="L901" s="39"/>
      <c r="M901" s="39"/>
      <c r="N901" s="8"/>
      <c r="AG901" s="8"/>
      <c r="AI901" s="31"/>
      <c r="AL901" s="31"/>
      <c r="AM901" s="21"/>
      <c r="AN901" s="23"/>
      <c r="AX901" s="54"/>
      <c r="AZ901" s="54"/>
      <c r="BB901" s="18"/>
      <c r="BD901" s="18"/>
      <c r="BE901" s="18"/>
      <c r="BL901" s="18"/>
      <c r="BO901" s="18"/>
      <c r="BZ901" s="18"/>
      <c r="CD901" s="18"/>
      <c r="CI901" s="18"/>
      <c r="CT901" s="18"/>
      <c r="CZ901" s="43" t="s">
        <v>397</v>
      </c>
    </row>
    <row r="902" spans="1:104" x14ac:dyDescent="0.25">
      <c r="A902">
        <v>901</v>
      </c>
      <c r="D902" s="12"/>
      <c r="E902" s="14"/>
      <c r="H902" s="16"/>
      <c r="I902" s="11"/>
      <c r="J902" s="39"/>
      <c r="K902" s="39"/>
      <c r="L902" s="39"/>
      <c r="M902" s="39"/>
      <c r="N902" s="8"/>
      <c r="AG902" s="8"/>
      <c r="AI902" s="31"/>
      <c r="AL902" s="31"/>
      <c r="AM902" s="21"/>
      <c r="AN902" s="23"/>
      <c r="AX902" s="54"/>
      <c r="AZ902" s="54"/>
      <c r="BB902" s="18"/>
      <c r="BD902" s="18"/>
      <c r="BE902" s="18"/>
      <c r="BL902" s="18"/>
      <c r="BO902" s="18"/>
      <c r="BZ902" s="18"/>
      <c r="CD902" s="18"/>
      <c r="CI902" s="18"/>
      <c r="CT902" s="18"/>
      <c r="CZ902" s="43" t="s">
        <v>397</v>
      </c>
    </row>
    <row r="903" spans="1:104" x14ac:dyDescent="0.25">
      <c r="A903">
        <v>902</v>
      </c>
      <c r="D903" s="12"/>
      <c r="E903" s="14"/>
      <c r="H903" s="16"/>
      <c r="I903" s="11"/>
      <c r="J903" s="39"/>
      <c r="K903" s="39"/>
      <c r="L903" s="39"/>
      <c r="M903" s="39"/>
      <c r="N903" s="8"/>
      <c r="AG903" s="8"/>
      <c r="AI903" s="31"/>
      <c r="AL903" s="31"/>
      <c r="AM903" s="21"/>
      <c r="AN903" s="23"/>
      <c r="AX903" s="54"/>
      <c r="AZ903" s="54"/>
      <c r="BB903" s="18"/>
      <c r="BD903" s="18"/>
      <c r="BE903" s="18"/>
      <c r="BL903" s="18"/>
      <c r="BO903" s="18"/>
      <c r="BZ903" s="18"/>
      <c r="CD903" s="18"/>
      <c r="CI903" s="18"/>
      <c r="CT903" s="18"/>
      <c r="CZ903" s="43" t="s">
        <v>397</v>
      </c>
    </row>
    <row r="904" spans="1:104" x14ac:dyDescent="0.25">
      <c r="A904">
        <v>903</v>
      </c>
      <c r="D904" s="12"/>
      <c r="E904" s="14"/>
      <c r="H904" s="16"/>
      <c r="I904" s="11"/>
      <c r="J904" s="39"/>
      <c r="K904" s="39"/>
      <c r="L904" s="39"/>
      <c r="M904" s="39"/>
      <c r="N904" s="8"/>
      <c r="AG904" s="8"/>
      <c r="AI904" s="31"/>
      <c r="AL904" s="31"/>
      <c r="AM904" s="21"/>
      <c r="AN904" s="23"/>
      <c r="AX904" s="54"/>
      <c r="AZ904" s="54"/>
      <c r="BB904" s="18"/>
      <c r="BD904" s="18"/>
      <c r="BE904" s="18"/>
      <c r="BL904" s="18"/>
      <c r="BO904" s="18"/>
      <c r="BZ904" s="18"/>
      <c r="CD904" s="18"/>
      <c r="CI904" s="18"/>
      <c r="CT904" s="18"/>
      <c r="CZ904" s="43" t="s">
        <v>397</v>
      </c>
    </row>
    <row r="905" spans="1:104" x14ac:dyDescent="0.25">
      <c r="A905">
        <v>904</v>
      </c>
      <c r="D905" s="12"/>
      <c r="E905" s="14"/>
      <c r="H905" s="16"/>
      <c r="I905" s="11"/>
      <c r="J905" s="39"/>
      <c r="K905" s="39"/>
      <c r="L905" s="39"/>
      <c r="M905" s="39"/>
      <c r="N905" s="8"/>
      <c r="AG905" s="8"/>
      <c r="AI905" s="31"/>
      <c r="AL905" s="31"/>
      <c r="AM905" s="21"/>
      <c r="AN905" s="23"/>
      <c r="AX905" s="54"/>
      <c r="AZ905" s="54"/>
      <c r="BB905" s="18"/>
      <c r="BD905" s="18"/>
      <c r="BE905" s="18"/>
      <c r="BL905" s="18"/>
      <c r="BO905" s="18"/>
      <c r="BZ905" s="18"/>
      <c r="CD905" s="18"/>
      <c r="CI905" s="18"/>
      <c r="CT905" s="18"/>
      <c r="CZ905" s="43" t="s">
        <v>397</v>
      </c>
    </row>
    <row r="906" spans="1:104" x14ac:dyDescent="0.25">
      <c r="A906">
        <v>905</v>
      </c>
      <c r="D906" s="12"/>
      <c r="E906" s="14"/>
      <c r="H906" s="16"/>
      <c r="I906" s="11"/>
      <c r="J906" s="39"/>
      <c r="K906" s="39"/>
      <c r="L906" s="39"/>
      <c r="M906" s="39"/>
      <c r="N906" s="8"/>
      <c r="AG906" s="8"/>
      <c r="AI906" s="31"/>
      <c r="AL906" s="31"/>
      <c r="AM906" s="21"/>
      <c r="AN906" s="23"/>
      <c r="AX906" s="54"/>
      <c r="AZ906" s="54"/>
      <c r="BB906" s="18"/>
      <c r="BD906" s="18"/>
      <c r="BE906" s="18"/>
      <c r="BL906" s="18"/>
      <c r="BO906" s="18"/>
      <c r="BZ906" s="18"/>
      <c r="CD906" s="18"/>
      <c r="CI906" s="18"/>
      <c r="CT906" s="18"/>
      <c r="CZ906" s="43" t="s">
        <v>397</v>
      </c>
    </row>
    <row r="907" spans="1:104" x14ac:dyDescent="0.25">
      <c r="A907">
        <v>906</v>
      </c>
      <c r="D907" s="12"/>
      <c r="E907" s="14"/>
      <c r="H907" s="16"/>
      <c r="I907" s="11"/>
      <c r="J907" s="39"/>
      <c r="K907" s="39"/>
      <c r="L907" s="39"/>
      <c r="M907" s="39"/>
      <c r="N907" s="8"/>
      <c r="AG907" s="8"/>
      <c r="AI907" s="31"/>
      <c r="AL907" s="31"/>
      <c r="AM907" s="21"/>
      <c r="AN907" s="23"/>
      <c r="AX907" s="54"/>
      <c r="AZ907" s="54"/>
      <c r="BB907" s="18"/>
      <c r="BD907" s="18"/>
      <c r="BE907" s="18"/>
      <c r="BL907" s="18"/>
      <c r="BO907" s="18"/>
      <c r="BZ907" s="18"/>
      <c r="CD907" s="18"/>
      <c r="CI907" s="18"/>
      <c r="CT907" s="18"/>
      <c r="CZ907" s="43" t="s">
        <v>397</v>
      </c>
    </row>
    <row r="908" spans="1:104" x14ac:dyDescent="0.25">
      <c r="A908">
        <v>907</v>
      </c>
      <c r="D908" s="12"/>
      <c r="E908" s="14"/>
      <c r="H908" s="16"/>
      <c r="I908" s="11"/>
      <c r="J908" s="39"/>
      <c r="K908" s="39"/>
      <c r="L908" s="39"/>
      <c r="M908" s="39"/>
      <c r="N908" s="8"/>
      <c r="AG908" s="8"/>
      <c r="AI908" s="31"/>
      <c r="AL908" s="31"/>
      <c r="AM908" s="21"/>
      <c r="AN908" s="23"/>
      <c r="AX908" s="54"/>
      <c r="AZ908" s="54"/>
      <c r="BB908" s="18"/>
      <c r="BD908" s="18"/>
      <c r="BE908" s="18"/>
      <c r="BL908" s="18"/>
      <c r="BO908" s="18"/>
      <c r="BZ908" s="18"/>
      <c r="CD908" s="18"/>
      <c r="CI908" s="18"/>
      <c r="CT908" s="18"/>
      <c r="CZ908" s="43" t="s">
        <v>397</v>
      </c>
    </row>
    <row r="909" spans="1:104" x14ac:dyDescent="0.25">
      <c r="A909">
        <v>908</v>
      </c>
      <c r="D909" s="12"/>
      <c r="E909" s="14"/>
      <c r="H909" s="16"/>
      <c r="I909" s="11"/>
      <c r="J909" s="39"/>
      <c r="K909" s="39"/>
      <c r="L909" s="39"/>
      <c r="M909" s="39"/>
      <c r="N909" s="8"/>
      <c r="AG909" s="8"/>
      <c r="AI909" s="31"/>
      <c r="AL909" s="31"/>
      <c r="AM909" s="21"/>
      <c r="AN909" s="23"/>
      <c r="AX909" s="54"/>
      <c r="AZ909" s="54"/>
      <c r="BB909" s="18"/>
      <c r="BD909" s="18"/>
      <c r="BE909" s="18"/>
      <c r="BL909" s="18"/>
      <c r="BO909" s="18"/>
      <c r="BZ909" s="18"/>
      <c r="CD909" s="18"/>
      <c r="CI909" s="18"/>
      <c r="CT909" s="18"/>
      <c r="CZ909" s="43" t="s">
        <v>397</v>
      </c>
    </row>
    <row r="910" spans="1:104" x14ac:dyDescent="0.25">
      <c r="A910">
        <v>909</v>
      </c>
      <c r="D910" s="12"/>
      <c r="E910" s="14"/>
      <c r="H910" s="16"/>
      <c r="I910" s="11"/>
      <c r="J910" s="39"/>
      <c r="K910" s="39"/>
      <c r="L910" s="39"/>
      <c r="M910" s="39"/>
      <c r="N910" s="8"/>
      <c r="AG910" s="8"/>
      <c r="AI910" s="31"/>
      <c r="AL910" s="31"/>
      <c r="AM910" s="21"/>
      <c r="AN910" s="23"/>
      <c r="AX910" s="54"/>
      <c r="AZ910" s="54"/>
      <c r="BB910" s="18"/>
      <c r="BD910" s="18"/>
      <c r="BE910" s="18"/>
      <c r="BL910" s="18"/>
      <c r="BO910" s="18"/>
      <c r="BZ910" s="18"/>
      <c r="CD910" s="18"/>
      <c r="CI910" s="18"/>
      <c r="CT910" s="18"/>
      <c r="CZ910" s="43" t="s">
        <v>397</v>
      </c>
    </row>
    <row r="911" spans="1:104" x14ac:dyDescent="0.25">
      <c r="A911">
        <v>910</v>
      </c>
      <c r="D911" s="12"/>
      <c r="E911" s="14"/>
      <c r="H911" s="16"/>
      <c r="I911" s="11"/>
      <c r="J911" s="39"/>
      <c r="K911" s="39"/>
      <c r="L911" s="39"/>
      <c r="M911" s="39"/>
      <c r="N911" s="8"/>
      <c r="AG911" s="8"/>
      <c r="AI911" s="31"/>
      <c r="AL911" s="31"/>
      <c r="AM911" s="21"/>
      <c r="AN911" s="23"/>
      <c r="AX911" s="54"/>
      <c r="AZ911" s="54"/>
      <c r="BB911" s="18"/>
      <c r="BD911" s="18"/>
      <c r="BE911" s="18"/>
      <c r="BL911" s="18"/>
      <c r="BO911" s="18"/>
      <c r="BZ911" s="18"/>
      <c r="CD911" s="18"/>
      <c r="CI911" s="18"/>
      <c r="CT911" s="18"/>
      <c r="CZ911" s="43" t="s">
        <v>397</v>
      </c>
    </row>
    <row r="912" spans="1:104" x14ac:dyDescent="0.25">
      <c r="A912">
        <v>911</v>
      </c>
      <c r="D912" s="12"/>
      <c r="E912" s="14"/>
      <c r="H912" s="16"/>
      <c r="I912" s="11"/>
      <c r="J912" s="39"/>
      <c r="K912" s="39"/>
      <c r="L912" s="39"/>
      <c r="M912" s="39"/>
      <c r="N912" s="8"/>
      <c r="AG912" s="8"/>
      <c r="AI912" s="31"/>
      <c r="AL912" s="31"/>
      <c r="AM912" s="21"/>
      <c r="AN912" s="23"/>
      <c r="AX912" s="54"/>
      <c r="AZ912" s="54"/>
      <c r="BB912" s="18"/>
      <c r="BD912" s="18"/>
      <c r="BE912" s="18"/>
      <c r="BL912" s="18"/>
      <c r="BO912" s="18"/>
      <c r="BZ912" s="18"/>
      <c r="CD912" s="18"/>
      <c r="CI912" s="18"/>
      <c r="CT912" s="18"/>
      <c r="CZ912" s="43" t="s">
        <v>397</v>
      </c>
    </row>
    <row r="913" spans="1:104" x14ac:dyDescent="0.25">
      <c r="A913">
        <v>912</v>
      </c>
      <c r="D913" s="12"/>
      <c r="E913" s="14"/>
      <c r="H913" s="16"/>
      <c r="I913" s="11"/>
      <c r="J913" s="39"/>
      <c r="K913" s="39"/>
      <c r="L913" s="39"/>
      <c r="M913" s="39"/>
      <c r="N913" s="8"/>
      <c r="AG913" s="8"/>
      <c r="AI913" s="31"/>
      <c r="AL913" s="31"/>
      <c r="AM913" s="21"/>
      <c r="AN913" s="23"/>
      <c r="AX913" s="54"/>
      <c r="AZ913" s="54"/>
      <c r="BB913" s="18"/>
      <c r="BD913" s="18"/>
      <c r="BE913" s="18"/>
      <c r="BL913" s="18"/>
      <c r="BO913" s="18"/>
      <c r="BZ913" s="18"/>
      <c r="CD913" s="18"/>
      <c r="CI913" s="18"/>
      <c r="CT913" s="18"/>
      <c r="CZ913" s="43" t="s">
        <v>397</v>
      </c>
    </row>
    <row r="914" spans="1:104" x14ac:dyDescent="0.25">
      <c r="A914">
        <v>913</v>
      </c>
      <c r="D914" s="12"/>
      <c r="E914" s="14"/>
      <c r="H914" s="16"/>
      <c r="I914" s="11"/>
      <c r="J914" s="39"/>
      <c r="K914" s="39"/>
      <c r="L914" s="39"/>
      <c r="M914" s="39"/>
      <c r="N914" s="8"/>
      <c r="AG914" s="8"/>
      <c r="AI914" s="31"/>
      <c r="AL914" s="31"/>
      <c r="AM914" s="21"/>
      <c r="AN914" s="23"/>
      <c r="AX914" s="54"/>
      <c r="AZ914" s="54"/>
      <c r="BB914" s="18"/>
      <c r="BD914" s="18"/>
      <c r="BE914" s="18"/>
      <c r="BL914" s="18"/>
      <c r="BO914" s="18"/>
      <c r="BZ914" s="18"/>
      <c r="CD914" s="18"/>
      <c r="CI914" s="18"/>
      <c r="CT914" s="18"/>
      <c r="CZ914" s="43" t="s">
        <v>397</v>
      </c>
    </row>
    <row r="915" spans="1:104" x14ac:dyDescent="0.25">
      <c r="A915">
        <v>914</v>
      </c>
      <c r="D915" s="12"/>
      <c r="E915" s="14"/>
      <c r="H915" s="16"/>
      <c r="I915" s="11"/>
      <c r="J915" s="39"/>
      <c r="K915" s="39"/>
      <c r="L915" s="39"/>
      <c r="M915" s="39"/>
      <c r="N915" s="8"/>
      <c r="AG915" s="8"/>
      <c r="AI915" s="31"/>
      <c r="AL915" s="31"/>
      <c r="AM915" s="21"/>
      <c r="AN915" s="23"/>
      <c r="AX915" s="54"/>
      <c r="AZ915" s="54"/>
      <c r="BB915" s="18"/>
      <c r="BD915" s="18"/>
      <c r="BE915" s="18"/>
      <c r="BL915" s="18"/>
      <c r="BO915" s="18"/>
      <c r="BZ915" s="18"/>
      <c r="CD915" s="18"/>
      <c r="CI915" s="18"/>
      <c r="CT915" s="18"/>
      <c r="CZ915" s="43" t="s">
        <v>397</v>
      </c>
    </row>
    <row r="916" spans="1:104" x14ac:dyDescent="0.25">
      <c r="A916">
        <v>915</v>
      </c>
      <c r="D916" s="12"/>
      <c r="E916" s="14"/>
      <c r="H916" s="16"/>
      <c r="I916" s="11"/>
      <c r="J916" s="39"/>
      <c r="K916" s="39"/>
      <c r="L916" s="39"/>
      <c r="M916" s="39"/>
      <c r="N916" s="8"/>
      <c r="AG916" s="8"/>
      <c r="AI916" s="31"/>
      <c r="AL916" s="31"/>
      <c r="AM916" s="21"/>
      <c r="AN916" s="23"/>
      <c r="AX916" s="54"/>
      <c r="AZ916" s="54"/>
      <c r="BB916" s="18"/>
      <c r="BD916" s="18"/>
      <c r="BE916" s="18"/>
      <c r="BL916" s="18"/>
      <c r="BO916" s="18"/>
      <c r="BZ916" s="18"/>
      <c r="CD916" s="18"/>
      <c r="CI916" s="18"/>
      <c r="CT916" s="18"/>
      <c r="CZ916" s="43" t="s">
        <v>397</v>
      </c>
    </row>
    <row r="917" spans="1:104" x14ac:dyDescent="0.25">
      <c r="A917">
        <v>916</v>
      </c>
      <c r="D917" s="12"/>
      <c r="E917" s="14"/>
      <c r="H917" s="16"/>
      <c r="I917" s="11"/>
      <c r="J917" s="39"/>
      <c r="K917" s="39"/>
      <c r="L917" s="39"/>
      <c r="M917" s="39"/>
      <c r="N917" s="8"/>
      <c r="AG917" s="8"/>
      <c r="AI917" s="31"/>
      <c r="AL917" s="31"/>
      <c r="AM917" s="21"/>
      <c r="AN917" s="23"/>
      <c r="AX917" s="54"/>
      <c r="AZ917" s="54"/>
      <c r="BB917" s="18"/>
      <c r="BD917" s="18"/>
      <c r="BE917" s="18"/>
      <c r="BL917" s="18"/>
      <c r="BO917" s="18"/>
      <c r="BZ917" s="18"/>
      <c r="CD917" s="18"/>
      <c r="CI917" s="18"/>
      <c r="CT917" s="18"/>
      <c r="CZ917" s="43" t="s">
        <v>397</v>
      </c>
    </row>
    <row r="918" spans="1:104" x14ac:dyDescent="0.25">
      <c r="A918">
        <v>917</v>
      </c>
      <c r="D918" s="12"/>
      <c r="E918" s="14"/>
      <c r="H918" s="16"/>
      <c r="I918" s="11"/>
      <c r="J918" s="39"/>
      <c r="K918" s="39"/>
      <c r="L918" s="39"/>
      <c r="M918" s="39"/>
      <c r="N918" s="8"/>
      <c r="AG918" s="8"/>
      <c r="AI918" s="31"/>
      <c r="AL918" s="31"/>
      <c r="AM918" s="21"/>
      <c r="AN918" s="23"/>
      <c r="AX918" s="54"/>
      <c r="AZ918" s="54"/>
      <c r="BB918" s="18"/>
      <c r="BD918" s="18"/>
      <c r="BE918" s="18"/>
      <c r="BL918" s="18"/>
      <c r="BO918" s="18"/>
      <c r="BZ918" s="18"/>
      <c r="CD918" s="18"/>
      <c r="CI918" s="18"/>
      <c r="CT918" s="18"/>
      <c r="CZ918" s="43" t="s">
        <v>397</v>
      </c>
    </row>
    <row r="919" spans="1:104" x14ac:dyDescent="0.25">
      <c r="A919">
        <v>918</v>
      </c>
      <c r="D919" s="12"/>
      <c r="E919" s="14"/>
      <c r="H919" s="16"/>
      <c r="I919" s="11"/>
      <c r="J919" s="39"/>
      <c r="K919" s="39"/>
      <c r="L919" s="39"/>
      <c r="M919" s="39"/>
      <c r="N919" s="8"/>
      <c r="AG919" s="8"/>
      <c r="AI919" s="31"/>
      <c r="AL919" s="31"/>
      <c r="AM919" s="21"/>
      <c r="AN919" s="23"/>
      <c r="AX919" s="54"/>
      <c r="AZ919" s="54"/>
      <c r="BB919" s="18"/>
      <c r="BD919" s="18"/>
      <c r="BE919" s="18"/>
      <c r="BL919" s="18"/>
      <c r="BO919" s="18"/>
      <c r="BZ919" s="18"/>
      <c r="CD919" s="18"/>
      <c r="CI919" s="18"/>
      <c r="CT919" s="18"/>
      <c r="CZ919" s="43" t="s">
        <v>397</v>
      </c>
    </row>
    <row r="920" spans="1:104" x14ac:dyDescent="0.25">
      <c r="A920">
        <v>919</v>
      </c>
      <c r="D920" s="12"/>
      <c r="E920" s="14"/>
      <c r="H920" s="16"/>
      <c r="I920" s="11"/>
      <c r="J920" s="39"/>
      <c r="K920" s="39"/>
      <c r="L920" s="39"/>
      <c r="M920" s="39"/>
      <c r="N920" s="8"/>
      <c r="AG920" s="8"/>
      <c r="AI920" s="31"/>
      <c r="AL920" s="31"/>
      <c r="AM920" s="21"/>
      <c r="AN920" s="23"/>
      <c r="AX920" s="54"/>
      <c r="AZ920" s="54"/>
      <c r="BB920" s="18"/>
      <c r="BD920" s="18"/>
      <c r="BE920" s="18"/>
      <c r="BL920" s="18"/>
      <c r="BO920" s="18"/>
      <c r="BZ920" s="18"/>
      <c r="CD920" s="18"/>
      <c r="CI920" s="18"/>
      <c r="CT920" s="18"/>
      <c r="CZ920" s="43" t="s">
        <v>397</v>
      </c>
    </row>
    <row r="921" spans="1:104" x14ac:dyDescent="0.25">
      <c r="A921">
        <v>920</v>
      </c>
      <c r="D921" s="12"/>
      <c r="E921" s="14"/>
      <c r="H921" s="16"/>
      <c r="I921" s="11"/>
      <c r="J921" s="39"/>
      <c r="K921" s="39"/>
      <c r="L921" s="39"/>
      <c r="M921" s="39"/>
      <c r="N921" s="8"/>
      <c r="AG921" s="8"/>
      <c r="AI921" s="31"/>
      <c r="AL921" s="31"/>
      <c r="AM921" s="21"/>
      <c r="AN921" s="23"/>
      <c r="AX921" s="54"/>
      <c r="AZ921" s="54"/>
      <c r="BB921" s="18"/>
      <c r="BD921" s="18"/>
      <c r="BE921" s="18"/>
      <c r="BL921" s="18"/>
      <c r="BO921" s="18"/>
      <c r="BZ921" s="18"/>
      <c r="CD921" s="18"/>
      <c r="CI921" s="18"/>
      <c r="CT921" s="18"/>
      <c r="CZ921" s="43" t="s">
        <v>397</v>
      </c>
    </row>
    <row r="922" spans="1:104" x14ac:dyDescent="0.25">
      <c r="A922">
        <v>921</v>
      </c>
      <c r="D922" s="12"/>
      <c r="E922" s="14"/>
      <c r="H922" s="16"/>
      <c r="I922" s="11"/>
      <c r="J922" s="39"/>
      <c r="K922" s="39"/>
      <c r="L922" s="39"/>
      <c r="M922" s="39"/>
      <c r="N922" s="8"/>
      <c r="AG922" s="8"/>
      <c r="AI922" s="31"/>
      <c r="AL922" s="31"/>
      <c r="AM922" s="21"/>
      <c r="AN922" s="23"/>
      <c r="AX922" s="54"/>
      <c r="AZ922" s="54"/>
      <c r="BB922" s="18"/>
      <c r="BD922" s="18"/>
      <c r="BE922" s="18"/>
      <c r="BL922" s="18"/>
      <c r="BO922" s="18"/>
      <c r="BZ922" s="18"/>
      <c r="CD922" s="18"/>
      <c r="CI922" s="18"/>
      <c r="CT922" s="18"/>
      <c r="CZ922" s="43" t="s">
        <v>397</v>
      </c>
    </row>
    <row r="923" spans="1:104" x14ac:dyDescent="0.25">
      <c r="A923">
        <v>922</v>
      </c>
      <c r="D923" s="12"/>
      <c r="E923" s="14"/>
      <c r="H923" s="16"/>
      <c r="I923" s="11"/>
      <c r="J923" s="39"/>
      <c r="K923" s="39"/>
      <c r="L923" s="39"/>
      <c r="M923" s="39"/>
      <c r="N923" s="8"/>
      <c r="AG923" s="8"/>
      <c r="AI923" s="31"/>
      <c r="AL923" s="31"/>
      <c r="AM923" s="21"/>
      <c r="AN923" s="23"/>
      <c r="AX923" s="54"/>
      <c r="AZ923" s="54"/>
      <c r="BB923" s="18"/>
      <c r="BD923" s="18"/>
      <c r="BE923" s="18"/>
      <c r="BL923" s="18"/>
      <c r="BO923" s="18"/>
      <c r="BZ923" s="18"/>
      <c r="CD923" s="18"/>
      <c r="CI923" s="18"/>
      <c r="CT923" s="18"/>
      <c r="CZ923" s="43" t="s">
        <v>397</v>
      </c>
    </row>
    <row r="924" spans="1:104" x14ac:dyDescent="0.25">
      <c r="A924">
        <v>923</v>
      </c>
      <c r="D924" s="12"/>
      <c r="E924" s="14"/>
      <c r="H924" s="16"/>
      <c r="I924" s="11"/>
      <c r="J924" s="39"/>
      <c r="K924" s="39"/>
      <c r="L924" s="39"/>
      <c r="M924" s="39"/>
      <c r="N924" s="8"/>
      <c r="AG924" s="8"/>
      <c r="AI924" s="31"/>
      <c r="AL924" s="31"/>
      <c r="AM924" s="21"/>
      <c r="AN924" s="23"/>
      <c r="AX924" s="54"/>
      <c r="AZ924" s="54"/>
      <c r="BB924" s="18"/>
      <c r="BD924" s="18"/>
      <c r="BE924" s="18"/>
      <c r="BL924" s="18"/>
      <c r="BO924" s="18"/>
      <c r="BZ924" s="18"/>
      <c r="CD924" s="18"/>
      <c r="CI924" s="18"/>
      <c r="CT924" s="18"/>
      <c r="CZ924" s="43" t="s">
        <v>397</v>
      </c>
    </row>
    <row r="925" spans="1:104" x14ac:dyDescent="0.25">
      <c r="A925">
        <v>924</v>
      </c>
      <c r="D925" s="12"/>
      <c r="E925" s="14"/>
      <c r="H925" s="16"/>
      <c r="I925" s="11"/>
      <c r="J925" s="39"/>
      <c r="K925" s="39"/>
      <c r="L925" s="39"/>
      <c r="M925" s="39"/>
      <c r="N925" s="8"/>
      <c r="AG925" s="8"/>
      <c r="AI925" s="31"/>
      <c r="AL925" s="31"/>
      <c r="AM925" s="21"/>
      <c r="AN925" s="23"/>
      <c r="AX925" s="54"/>
      <c r="AZ925" s="54"/>
      <c r="BB925" s="18"/>
      <c r="BD925" s="18"/>
      <c r="BE925" s="18"/>
      <c r="BL925" s="18"/>
      <c r="BO925" s="18"/>
      <c r="BZ925" s="18"/>
      <c r="CD925" s="18"/>
      <c r="CI925" s="18"/>
      <c r="CT925" s="18"/>
      <c r="CZ925" s="43" t="s">
        <v>397</v>
      </c>
    </row>
    <row r="926" spans="1:104" x14ac:dyDescent="0.25">
      <c r="A926">
        <v>925</v>
      </c>
      <c r="D926" s="12"/>
      <c r="E926" s="14"/>
      <c r="H926" s="16"/>
      <c r="I926" s="11"/>
      <c r="J926" s="39"/>
      <c r="K926" s="39"/>
      <c r="L926" s="39"/>
      <c r="M926" s="39"/>
      <c r="N926" s="8"/>
      <c r="AG926" s="8"/>
      <c r="AI926" s="31"/>
      <c r="AL926" s="31"/>
      <c r="AM926" s="21"/>
      <c r="AN926" s="23"/>
      <c r="AX926" s="54"/>
      <c r="AZ926" s="54"/>
      <c r="BB926" s="18"/>
      <c r="BD926" s="18"/>
      <c r="BE926" s="18"/>
      <c r="BL926" s="18"/>
      <c r="BO926" s="18"/>
      <c r="BZ926" s="18"/>
      <c r="CD926" s="18"/>
      <c r="CI926" s="18"/>
      <c r="CT926" s="18"/>
      <c r="CZ926" s="43" t="s">
        <v>397</v>
      </c>
    </row>
    <row r="927" spans="1:104" x14ac:dyDescent="0.25">
      <c r="A927">
        <v>926</v>
      </c>
      <c r="D927" s="12"/>
      <c r="E927" s="14"/>
      <c r="H927" s="16"/>
      <c r="I927" s="11"/>
      <c r="J927" s="39"/>
      <c r="K927" s="39"/>
      <c r="L927" s="39"/>
      <c r="M927" s="39"/>
      <c r="N927" s="8"/>
      <c r="AG927" s="8"/>
      <c r="AI927" s="31"/>
      <c r="AL927" s="31"/>
      <c r="AM927" s="21"/>
      <c r="AN927" s="23"/>
      <c r="AX927" s="54"/>
      <c r="AZ927" s="54"/>
      <c r="BB927" s="18"/>
      <c r="BD927" s="18"/>
      <c r="BE927" s="18"/>
      <c r="BL927" s="18"/>
      <c r="BO927" s="18"/>
      <c r="BZ927" s="18"/>
      <c r="CD927" s="18"/>
      <c r="CI927" s="18"/>
      <c r="CT927" s="18"/>
      <c r="CZ927" s="43" t="s">
        <v>397</v>
      </c>
    </row>
    <row r="928" spans="1:104" x14ac:dyDescent="0.25">
      <c r="A928">
        <v>927</v>
      </c>
      <c r="D928" s="12"/>
      <c r="E928" s="14"/>
      <c r="H928" s="16"/>
      <c r="I928" s="11"/>
      <c r="J928" s="39"/>
      <c r="K928" s="39"/>
      <c r="L928" s="39"/>
      <c r="M928" s="39"/>
      <c r="N928" s="8"/>
      <c r="AG928" s="8"/>
      <c r="AI928" s="31"/>
      <c r="AL928" s="31"/>
      <c r="AM928" s="21"/>
      <c r="AN928" s="23"/>
      <c r="AX928" s="54"/>
      <c r="AZ928" s="54"/>
      <c r="BB928" s="18"/>
      <c r="BD928" s="18"/>
      <c r="BE928" s="18"/>
      <c r="BL928" s="18"/>
      <c r="BO928" s="18"/>
      <c r="BZ928" s="18"/>
      <c r="CD928" s="18"/>
      <c r="CI928" s="18"/>
      <c r="CT928" s="18"/>
      <c r="CZ928" s="43" t="s">
        <v>397</v>
      </c>
    </row>
    <row r="929" spans="1:104" x14ac:dyDescent="0.25">
      <c r="A929">
        <v>928</v>
      </c>
      <c r="D929" s="12"/>
      <c r="E929" s="14"/>
      <c r="H929" s="16"/>
      <c r="I929" s="11"/>
      <c r="J929" s="39"/>
      <c r="K929" s="39"/>
      <c r="L929" s="39"/>
      <c r="M929" s="39"/>
      <c r="N929" s="8"/>
      <c r="AG929" s="8"/>
      <c r="AI929" s="31"/>
      <c r="AL929" s="31"/>
      <c r="AM929" s="21"/>
      <c r="AN929" s="23"/>
      <c r="AX929" s="54"/>
      <c r="AZ929" s="54"/>
      <c r="BB929" s="18"/>
      <c r="BD929" s="18"/>
      <c r="BE929" s="18"/>
      <c r="BL929" s="18"/>
      <c r="BO929" s="18"/>
      <c r="BZ929" s="18"/>
      <c r="CD929" s="18"/>
      <c r="CI929" s="18"/>
      <c r="CT929" s="18"/>
      <c r="CZ929" s="43" t="s">
        <v>397</v>
      </c>
    </row>
    <row r="930" spans="1:104" x14ac:dyDescent="0.25">
      <c r="A930">
        <v>929</v>
      </c>
      <c r="D930" s="12"/>
      <c r="E930" s="14"/>
      <c r="H930" s="16"/>
      <c r="I930" s="11"/>
      <c r="J930" s="39"/>
      <c r="K930" s="39"/>
      <c r="L930" s="39"/>
      <c r="M930" s="39"/>
      <c r="N930" s="8"/>
      <c r="AG930" s="8"/>
      <c r="AI930" s="31"/>
      <c r="AL930" s="31"/>
      <c r="AM930" s="21"/>
      <c r="AN930" s="23"/>
      <c r="AX930" s="54"/>
      <c r="AZ930" s="54"/>
      <c r="BB930" s="18"/>
      <c r="BD930" s="18"/>
      <c r="BE930" s="18"/>
      <c r="BL930" s="18"/>
      <c r="BO930" s="18"/>
      <c r="BZ930" s="18"/>
      <c r="CD930" s="18"/>
      <c r="CI930" s="18"/>
      <c r="CT930" s="18"/>
      <c r="CZ930" s="43" t="s">
        <v>397</v>
      </c>
    </row>
    <row r="931" spans="1:104" x14ac:dyDescent="0.25">
      <c r="A931">
        <v>930</v>
      </c>
      <c r="D931" s="12"/>
      <c r="E931" s="14"/>
      <c r="H931" s="16"/>
      <c r="I931" s="11"/>
      <c r="J931" s="39"/>
      <c r="K931" s="39"/>
      <c r="L931" s="39"/>
      <c r="M931" s="39"/>
      <c r="N931" s="8"/>
      <c r="AG931" s="8"/>
      <c r="AI931" s="31"/>
      <c r="AL931" s="31"/>
      <c r="AM931" s="21"/>
      <c r="AN931" s="23"/>
      <c r="AX931" s="54"/>
      <c r="AZ931" s="54"/>
      <c r="BB931" s="18"/>
      <c r="BD931" s="18"/>
      <c r="BE931" s="18"/>
      <c r="BL931" s="18"/>
      <c r="BO931" s="18"/>
      <c r="BZ931" s="18"/>
      <c r="CD931" s="18"/>
      <c r="CI931" s="18"/>
      <c r="CT931" s="18"/>
      <c r="CZ931" s="43" t="s">
        <v>397</v>
      </c>
    </row>
    <row r="932" spans="1:104" x14ac:dyDescent="0.25">
      <c r="A932">
        <v>931</v>
      </c>
      <c r="D932" s="12"/>
      <c r="E932" s="14"/>
      <c r="H932" s="16"/>
      <c r="I932" s="11"/>
      <c r="J932" s="39"/>
      <c r="K932" s="39"/>
      <c r="L932" s="39"/>
      <c r="M932" s="39"/>
      <c r="N932" s="8"/>
      <c r="AG932" s="8"/>
      <c r="AI932" s="31"/>
      <c r="AL932" s="31"/>
      <c r="AM932" s="21"/>
      <c r="AN932" s="23"/>
      <c r="AX932" s="54"/>
      <c r="AZ932" s="54"/>
      <c r="BB932" s="18"/>
      <c r="BD932" s="18"/>
      <c r="BE932" s="18"/>
      <c r="BL932" s="18"/>
      <c r="BO932" s="18"/>
      <c r="BZ932" s="18"/>
      <c r="CD932" s="18"/>
      <c r="CI932" s="18"/>
      <c r="CT932" s="18"/>
      <c r="CZ932" s="43" t="s">
        <v>397</v>
      </c>
    </row>
    <row r="933" spans="1:104" x14ac:dyDescent="0.25">
      <c r="A933">
        <v>932</v>
      </c>
      <c r="D933" s="12"/>
      <c r="E933" s="14"/>
      <c r="H933" s="16"/>
      <c r="I933" s="11"/>
      <c r="J933" s="39"/>
      <c r="K933" s="39"/>
      <c r="L933" s="39"/>
      <c r="M933" s="39"/>
      <c r="N933" s="8"/>
      <c r="AG933" s="8"/>
      <c r="AI933" s="31"/>
      <c r="AL933" s="31"/>
      <c r="AM933" s="21"/>
      <c r="AN933" s="23"/>
      <c r="AX933" s="54"/>
      <c r="AZ933" s="54"/>
      <c r="BB933" s="18"/>
      <c r="BD933" s="18"/>
      <c r="BE933" s="18"/>
      <c r="BL933" s="18"/>
      <c r="BO933" s="18"/>
      <c r="BZ933" s="18"/>
      <c r="CD933" s="18"/>
      <c r="CI933" s="18"/>
      <c r="CT933" s="18"/>
      <c r="CZ933" s="43" t="s">
        <v>397</v>
      </c>
    </row>
    <row r="934" spans="1:104" x14ac:dyDescent="0.25">
      <c r="A934">
        <v>933</v>
      </c>
      <c r="D934" s="12"/>
      <c r="E934" s="14"/>
      <c r="H934" s="16"/>
      <c r="I934" s="11"/>
      <c r="J934" s="39"/>
      <c r="K934" s="39"/>
      <c r="L934" s="39"/>
      <c r="M934" s="39"/>
      <c r="N934" s="8"/>
      <c r="AG934" s="8"/>
      <c r="AI934" s="31"/>
      <c r="AL934" s="31"/>
      <c r="AM934" s="21"/>
      <c r="AN934" s="23"/>
      <c r="AX934" s="54"/>
      <c r="AZ934" s="54"/>
      <c r="BB934" s="18"/>
      <c r="BD934" s="18"/>
      <c r="BE934" s="18"/>
      <c r="BL934" s="18"/>
      <c r="BO934" s="18"/>
      <c r="BZ934" s="18"/>
      <c r="CD934" s="18"/>
      <c r="CI934" s="18"/>
      <c r="CT934" s="18"/>
      <c r="CZ934" s="43" t="s">
        <v>397</v>
      </c>
    </row>
    <row r="935" spans="1:104" x14ac:dyDescent="0.25">
      <c r="A935">
        <v>934</v>
      </c>
      <c r="D935" s="12"/>
      <c r="E935" s="14"/>
      <c r="H935" s="16"/>
      <c r="I935" s="11"/>
      <c r="J935" s="39"/>
      <c r="K935" s="39"/>
      <c r="L935" s="39"/>
      <c r="M935" s="39"/>
      <c r="N935" s="8"/>
      <c r="AG935" s="8"/>
      <c r="AI935" s="31"/>
      <c r="AL935" s="31"/>
      <c r="AM935" s="21"/>
      <c r="AN935" s="23"/>
      <c r="AX935" s="54"/>
      <c r="AZ935" s="54"/>
      <c r="BB935" s="18"/>
      <c r="BD935" s="18"/>
      <c r="BE935" s="18"/>
      <c r="BL935" s="18"/>
      <c r="BO935" s="18"/>
      <c r="BZ935" s="18"/>
      <c r="CD935" s="18"/>
      <c r="CI935" s="18"/>
      <c r="CT935" s="18"/>
      <c r="CZ935" s="43" t="s">
        <v>397</v>
      </c>
    </row>
    <row r="936" spans="1:104" x14ac:dyDescent="0.25">
      <c r="A936">
        <v>935</v>
      </c>
      <c r="D936" s="12"/>
      <c r="E936" s="14"/>
      <c r="H936" s="16"/>
      <c r="I936" s="11"/>
      <c r="J936" s="39"/>
      <c r="K936" s="39"/>
      <c r="L936" s="39"/>
      <c r="M936" s="39"/>
      <c r="N936" s="8"/>
      <c r="AG936" s="8"/>
      <c r="AI936" s="31"/>
      <c r="AL936" s="31"/>
      <c r="AM936" s="21"/>
      <c r="AN936" s="23"/>
      <c r="AX936" s="54"/>
      <c r="AZ936" s="54"/>
      <c r="BB936" s="18"/>
      <c r="BD936" s="18"/>
      <c r="BE936" s="18"/>
      <c r="BL936" s="18"/>
      <c r="BO936" s="18"/>
      <c r="BZ936" s="18"/>
      <c r="CD936" s="18"/>
      <c r="CI936" s="18"/>
      <c r="CT936" s="18"/>
      <c r="CZ936" s="43" t="s">
        <v>397</v>
      </c>
    </row>
    <row r="937" spans="1:104" x14ac:dyDescent="0.25">
      <c r="A937">
        <v>936</v>
      </c>
      <c r="D937" s="12"/>
      <c r="E937" s="14"/>
      <c r="H937" s="16"/>
      <c r="I937" s="11"/>
      <c r="J937" s="39"/>
      <c r="K937" s="39"/>
      <c r="L937" s="39"/>
      <c r="M937" s="39"/>
      <c r="N937" s="8"/>
      <c r="AG937" s="8"/>
      <c r="AI937" s="31"/>
      <c r="AL937" s="31"/>
      <c r="AM937" s="21"/>
      <c r="AN937" s="23"/>
      <c r="AX937" s="54"/>
      <c r="AZ937" s="54"/>
      <c r="BB937" s="18"/>
      <c r="BD937" s="18"/>
      <c r="BE937" s="18"/>
      <c r="BL937" s="18"/>
      <c r="BO937" s="18"/>
      <c r="BZ937" s="18"/>
      <c r="CD937" s="18"/>
      <c r="CI937" s="18"/>
      <c r="CT937" s="18"/>
      <c r="CZ937" s="43" t="s">
        <v>397</v>
      </c>
    </row>
    <row r="938" spans="1:104" x14ac:dyDescent="0.25">
      <c r="A938">
        <v>937</v>
      </c>
      <c r="D938" s="12"/>
      <c r="E938" s="14"/>
      <c r="H938" s="16"/>
      <c r="I938" s="11"/>
      <c r="J938" s="39"/>
      <c r="K938" s="39"/>
      <c r="L938" s="39"/>
      <c r="M938" s="39"/>
      <c r="N938" s="8"/>
      <c r="AG938" s="8"/>
      <c r="AI938" s="31"/>
      <c r="AL938" s="31"/>
      <c r="AM938" s="21"/>
      <c r="AN938" s="23"/>
      <c r="AX938" s="54"/>
      <c r="AZ938" s="54"/>
      <c r="BB938" s="18"/>
      <c r="BD938" s="18"/>
      <c r="BE938" s="18"/>
      <c r="BL938" s="18"/>
      <c r="BO938" s="18"/>
      <c r="BZ938" s="18"/>
      <c r="CD938" s="18"/>
      <c r="CI938" s="18"/>
      <c r="CT938" s="18"/>
      <c r="CZ938" s="43" t="s">
        <v>397</v>
      </c>
    </row>
    <row r="939" spans="1:104" x14ac:dyDescent="0.25">
      <c r="A939">
        <v>938</v>
      </c>
      <c r="D939" s="12"/>
      <c r="E939" s="14"/>
      <c r="H939" s="16"/>
      <c r="I939" s="11"/>
      <c r="J939" s="39"/>
      <c r="K939" s="39"/>
      <c r="L939" s="39"/>
      <c r="M939" s="39"/>
      <c r="N939" s="8"/>
      <c r="AG939" s="8"/>
      <c r="AI939" s="31"/>
      <c r="AL939" s="31"/>
      <c r="AM939" s="21"/>
      <c r="AN939" s="23"/>
      <c r="AX939" s="54"/>
      <c r="AZ939" s="54"/>
      <c r="BB939" s="18"/>
      <c r="BD939" s="18"/>
      <c r="BE939" s="18"/>
      <c r="BL939" s="18"/>
      <c r="BO939" s="18"/>
      <c r="BZ939" s="18"/>
      <c r="CD939" s="18"/>
      <c r="CI939" s="18"/>
      <c r="CT939" s="18"/>
      <c r="CZ939" s="43" t="s">
        <v>397</v>
      </c>
    </row>
    <row r="940" spans="1:104" x14ac:dyDescent="0.25">
      <c r="A940">
        <v>939</v>
      </c>
      <c r="D940" s="12"/>
      <c r="E940" s="14"/>
      <c r="H940" s="16"/>
      <c r="I940" s="11"/>
      <c r="J940" s="39"/>
      <c r="K940" s="39"/>
      <c r="L940" s="39"/>
      <c r="M940" s="39"/>
      <c r="N940" s="8"/>
      <c r="AG940" s="8"/>
      <c r="AI940" s="31"/>
      <c r="AL940" s="31"/>
      <c r="AM940" s="21"/>
      <c r="AN940" s="23"/>
      <c r="AX940" s="54"/>
      <c r="AZ940" s="54"/>
      <c r="BB940" s="18"/>
      <c r="BD940" s="18"/>
      <c r="BE940" s="18"/>
      <c r="BL940" s="18"/>
      <c r="BO940" s="18"/>
      <c r="BZ940" s="18"/>
      <c r="CD940" s="18"/>
      <c r="CI940" s="18"/>
      <c r="CT940" s="18"/>
      <c r="CZ940" s="43" t="s">
        <v>397</v>
      </c>
    </row>
    <row r="941" spans="1:104" x14ac:dyDescent="0.25">
      <c r="A941">
        <v>940</v>
      </c>
      <c r="D941" s="12"/>
      <c r="E941" s="14"/>
      <c r="H941" s="16"/>
      <c r="I941" s="11"/>
      <c r="J941" s="39"/>
      <c r="K941" s="39"/>
      <c r="L941" s="39"/>
      <c r="M941" s="39"/>
      <c r="N941" s="8"/>
      <c r="AG941" s="8"/>
      <c r="AI941" s="31"/>
      <c r="AL941" s="31"/>
      <c r="AM941" s="21"/>
      <c r="AN941" s="23"/>
      <c r="AX941" s="54"/>
      <c r="AZ941" s="54"/>
      <c r="BB941" s="18"/>
      <c r="BD941" s="18"/>
      <c r="BE941" s="18"/>
      <c r="BL941" s="18"/>
      <c r="BO941" s="18"/>
      <c r="BZ941" s="18"/>
      <c r="CD941" s="18"/>
      <c r="CI941" s="18"/>
      <c r="CT941" s="18"/>
      <c r="CZ941" s="43" t="s">
        <v>397</v>
      </c>
    </row>
    <row r="942" spans="1:104" x14ac:dyDescent="0.25">
      <c r="A942">
        <v>941</v>
      </c>
      <c r="D942" s="12"/>
      <c r="E942" s="14"/>
      <c r="H942" s="16"/>
      <c r="I942" s="11"/>
      <c r="J942" s="39"/>
      <c r="K942" s="39"/>
      <c r="L942" s="39"/>
      <c r="M942" s="39"/>
      <c r="N942" s="8"/>
      <c r="AG942" s="8"/>
      <c r="AI942" s="31"/>
      <c r="AL942" s="31"/>
      <c r="AM942" s="21"/>
      <c r="AN942" s="23"/>
      <c r="AX942" s="54"/>
      <c r="AZ942" s="54"/>
      <c r="BB942" s="18"/>
      <c r="BD942" s="18"/>
      <c r="BE942" s="18"/>
      <c r="BL942" s="18"/>
      <c r="BO942" s="18"/>
      <c r="BZ942" s="18"/>
      <c r="CD942" s="18"/>
      <c r="CI942" s="18"/>
      <c r="CT942" s="18"/>
      <c r="CZ942" s="43" t="s">
        <v>397</v>
      </c>
    </row>
    <row r="943" spans="1:104" x14ac:dyDescent="0.25">
      <c r="A943">
        <v>942</v>
      </c>
      <c r="D943" s="12"/>
      <c r="E943" s="14"/>
      <c r="H943" s="16"/>
      <c r="I943" s="11"/>
      <c r="J943" s="39"/>
      <c r="K943" s="39"/>
      <c r="L943" s="39"/>
      <c r="M943" s="39"/>
      <c r="N943" s="8"/>
      <c r="AG943" s="8"/>
      <c r="AI943" s="31"/>
      <c r="AL943" s="31"/>
      <c r="AM943" s="21"/>
      <c r="AN943" s="23"/>
      <c r="AX943" s="54"/>
      <c r="AZ943" s="54"/>
      <c r="BB943" s="18"/>
      <c r="BD943" s="18"/>
      <c r="BE943" s="18"/>
      <c r="BL943" s="18"/>
      <c r="BO943" s="18"/>
      <c r="BZ943" s="18"/>
      <c r="CD943" s="18"/>
      <c r="CI943" s="18"/>
      <c r="CT943" s="18"/>
      <c r="CZ943" s="43" t="s">
        <v>397</v>
      </c>
    </row>
    <row r="944" spans="1:104" x14ac:dyDescent="0.25">
      <c r="A944">
        <v>943</v>
      </c>
      <c r="D944" s="12"/>
      <c r="E944" s="14"/>
      <c r="H944" s="16"/>
      <c r="I944" s="11"/>
      <c r="J944" s="39"/>
      <c r="K944" s="39"/>
      <c r="L944" s="39"/>
      <c r="M944" s="39"/>
      <c r="N944" s="8"/>
      <c r="AG944" s="8"/>
      <c r="AI944" s="31"/>
      <c r="AL944" s="31"/>
      <c r="AM944" s="21"/>
      <c r="AN944" s="23"/>
      <c r="AX944" s="54"/>
      <c r="AZ944" s="54"/>
      <c r="BB944" s="18"/>
      <c r="BD944" s="18"/>
      <c r="BE944" s="18"/>
      <c r="BL944" s="18"/>
      <c r="BO944" s="18"/>
      <c r="BZ944" s="18"/>
      <c r="CD944" s="18"/>
      <c r="CI944" s="18"/>
      <c r="CT944" s="18"/>
      <c r="CZ944" s="43" t="s">
        <v>397</v>
      </c>
    </row>
    <row r="945" spans="1:104" x14ac:dyDescent="0.25">
      <c r="A945">
        <v>944</v>
      </c>
      <c r="D945" s="12"/>
      <c r="E945" s="14"/>
      <c r="H945" s="16"/>
      <c r="I945" s="11"/>
      <c r="J945" s="39"/>
      <c r="K945" s="39"/>
      <c r="L945" s="39"/>
      <c r="M945" s="39"/>
      <c r="N945" s="8"/>
      <c r="AG945" s="8"/>
      <c r="AI945" s="31"/>
      <c r="AL945" s="31"/>
      <c r="AM945" s="21"/>
      <c r="AN945" s="23"/>
      <c r="AX945" s="54"/>
      <c r="AZ945" s="54"/>
      <c r="BB945" s="18"/>
      <c r="BD945" s="18"/>
      <c r="BE945" s="18"/>
      <c r="BL945" s="18"/>
      <c r="BO945" s="18"/>
      <c r="BZ945" s="18"/>
      <c r="CD945" s="18"/>
      <c r="CI945" s="18"/>
      <c r="CT945" s="18"/>
      <c r="CZ945" s="43" t="s">
        <v>397</v>
      </c>
    </row>
    <row r="946" spans="1:104" x14ac:dyDescent="0.25">
      <c r="A946">
        <v>945</v>
      </c>
      <c r="D946" s="12"/>
      <c r="E946" s="14"/>
      <c r="H946" s="16"/>
      <c r="I946" s="11"/>
      <c r="J946" s="39"/>
      <c r="K946" s="39"/>
      <c r="L946" s="39"/>
      <c r="M946" s="39"/>
      <c r="N946" s="8"/>
      <c r="AG946" s="8"/>
      <c r="AI946" s="31"/>
      <c r="AL946" s="31"/>
      <c r="AM946" s="21"/>
      <c r="AN946" s="23"/>
      <c r="AX946" s="54"/>
      <c r="AZ946" s="54"/>
      <c r="BB946" s="18"/>
      <c r="BD946" s="18"/>
      <c r="BE946" s="18"/>
      <c r="BL946" s="18"/>
      <c r="BO946" s="18"/>
      <c r="BZ946" s="18"/>
      <c r="CD946" s="18"/>
      <c r="CI946" s="18"/>
      <c r="CT946" s="18"/>
      <c r="CZ946" s="43" t="s">
        <v>397</v>
      </c>
    </row>
    <row r="947" spans="1:104" x14ac:dyDescent="0.25">
      <c r="A947">
        <v>946</v>
      </c>
      <c r="D947" s="12"/>
      <c r="E947" s="14"/>
      <c r="H947" s="16"/>
      <c r="I947" s="11"/>
      <c r="J947" s="39"/>
      <c r="K947" s="39"/>
      <c r="L947" s="39"/>
      <c r="M947" s="39"/>
      <c r="N947" s="8"/>
      <c r="AG947" s="8"/>
      <c r="AI947" s="31"/>
      <c r="AL947" s="31"/>
      <c r="AM947" s="21"/>
      <c r="AN947" s="23"/>
      <c r="AX947" s="54"/>
      <c r="AZ947" s="54"/>
      <c r="BB947" s="18"/>
      <c r="BD947" s="18"/>
      <c r="BE947" s="18"/>
      <c r="BL947" s="18"/>
      <c r="BO947" s="18"/>
      <c r="BZ947" s="18"/>
      <c r="CD947" s="18"/>
      <c r="CI947" s="18"/>
      <c r="CT947" s="18"/>
      <c r="CZ947" s="43" t="s">
        <v>397</v>
      </c>
    </row>
    <row r="948" spans="1:104" x14ac:dyDescent="0.25">
      <c r="A948">
        <v>947</v>
      </c>
      <c r="D948" s="12"/>
      <c r="E948" s="14"/>
      <c r="H948" s="16"/>
      <c r="I948" s="11"/>
      <c r="J948" s="39"/>
      <c r="K948" s="39"/>
      <c r="L948" s="39"/>
      <c r="M948" s="39"/>
      <c r="N948" s="8"/>
      <c r="AG948" s="8"/>
      <c r="AI948" s="31"/>
      <c r="AL948" s="31"/>
      <c r="AM948" s="21"/>
      <c r="AN948" s="23"/>
      <c r="AX948" s="54"/>
      <c r="AZ948" s="54"/>
      <c r="BB948" s="18"/>
      <c r="BD948" s="18"/>
      <c r="BE948" s="18"/>
      <c r="BL948" s="18"/>
      <c r="BO948" s="18"/>
      <c r="BZ948" s="18"/>
      <c r="CD948" s="18"/>
      <c r="CI948" s="18"/>
      <c r="CT948" s="18"/>
      <c r="CZ948" s="43" t="s">
        <v>397</v>
      </c>
    </row>
    <row r="949" spans="1:104" x14ac:dyDescent="0.25">
      <c r="A949">
        <v>948</v>
      </c>
      <c r="D949" s="12"/>
      <c r="E949" s="14"/>
      <c r="H949" s="16"/>
      <c r="I949" s="11"/>
      <c r="J949" s="39"/>
      <c r="K949" s="39"/>
      <c r="L949" s="39"/>
      <c r="M949" s="39"/>
      <c r="N949" s="8"/>
      <c r="AG949" s="8"/>
      <c r="AI949" s="31"/>
      <c r="AL949" s="31"/>
      <c r="AM949" s="21"/>
      <c r="AN949" s="23"/>
      <c r="AX949" s="54"/>
      <c r="AZ949" s="54"/>
      <c r="BB949" s="18"/>
      <c r="BD949" s="18"/>
      <c r="BE949" s="18"/>
      <c r="BL949" s="18"/>
      <c r="BO949" s="18"/>
      <c r="BZ949" s="18"/>
      <c r="CD949" s="18"/>
      <c r="CI949" s="18"/>
      <c r="CT949" s="18"/>
      <c r="CZ949" s="43" t="s">
        <v>397</v>
      </c>
    </row>
    <row r="950" spans="1:104" x14ac:dyDescent="0.25">
      <c r="A950">
        <v>949</v>
      </c>
      <c r="D950" s="12"/>
      <c r="E950" s="14"/>
      <c r="H950" s="16"/>
      <c r="I950" s="11"/>
      <c r="J950" s="39"/>
      <c r="K950" s="39"/>
      <c r="L950" s="39"/>
      <c r="M950" s="39"/>
      <c r="N950" s="8"/>
      <c r="AG950" s="8"/>
      <c r="AI950" s="31"/>
      <c r="AL950" s="31"/>
      <c r="AM950" s="21"/>
      <c r="AN950" s="23"/>
      <c r="AX950" s="54"/>
      <c r="AZ950" s="54"/>
      <c r="BB950" s="18"/>
      <c r="BD950" s="18"/>
      <c r="BE950" s="18"/>
      <c r="BL950" s="18"/>
      <c r="BO950" s="18"/>
      <c r="BZ950" s="18"/>
      <c r="CD950" s="18"/>
      <c r="CI950" s="18"/>
      <c r="CT950" s="18"/>
      <c r="CZ950" s="43" t="s">
        <v>397</v>
      </c>
    </row>
    <row r="951" spans="1:104" x14ac:dyDescent="0.25">
      <c r="A951">
        <v>950</v>
      </c>
      <c r="D951" s="12"/>
      <c r="E951" s="14"/>
      <c r="H951" s="16"/>
      <c r="I951" s="11"/>
      <c r="J951" s="39"/>
      <c r="K951" s="39"/>
      <c r="L951" s="39"/>
      <c r="M951" s="39"/>
      <c r="N951" s="8"/>
      <c r="AG951" s="8"/>
      <c r="AI951" s="31"/>
      <c r="AL951" s="31"/>
      <c r="AM951" s="21"/>
      <c r="AN951" s="23"/>
      <c r="AX951" s="54"/>
      <c r="AZ951" s="54"/>
      <c r="BB951" s="18"/>
      <c r="BD951" s="18"/>
      <c r="BE951" s="18"/>
      <c r="BL951" s="18"/>
      <c r="BO951" s="18"/>
      <c r="BZ951" s="18"/>
      <c r="CD951" s="18"/>
      <c r="CI951" s="18"/>
      <c r="CT951" s="18"/>
      <c r="CZ951" s="43" t="s">
        <v>397</v>
      </c>
    </row>
    <row r="952" spans="1:104" x14ac:dyDescent="0.25">
      <c r="A952">
        <v>951</v>
      </c>
      <c r="D952" s="12"/>
      <c r="E952" s="14"/>
      <c r="H952" s="16"/>
      <c r="I952" s="11"/>
      <c r="J952" s="39"/>
      <c r="K952" s="39"/>
      <c r="L952" s="39"/>
      <c r="M952" s="39"/>
      <c r="N952" s="8"/>
      <c r="AG952" s="8"/>
      <c r="AI952" s="31"/>
      <c r="AL952" s="31"/>
      <c r="AM952" s="21"/>
      <c r="AN952" s="23"/>
      <c r="AX952" s="54"/>
      <c r="AZ952" s="54"/>
      <c r="BB952" s="18"/>
      <c r="BD952" s="18"/>
      <c r="BE952" s="18"/>
      <c r="BL952" s="18"/>
      <c r="BO952" s="18"/>
      <c r="BZ952" s="18"/>
      <c r="CD952" s="18"/>
      <c r="CI952" s="18"/>
      <c r="CT952" s="18"/>
      <c r="CZ952" s="43" t="s">
        <v>397</v>
      </c>
    </row>
    <row r="953" spans="1:104" x14ac:dyDescent="0.25">
      <c r="A953">
        <v>952</v>
      </c>
      <c r="D953" s="12"/>
      <c r="E953" s="14"/>
      <c r="H953" s="16"/>
      <c r="I953" s="11"/>
      <c r="J953" s="39"/>
      <c r="K953" s="39"/>
      <c r="L953" s="39"/>
      <c r="M953" s="39"/>
      <c r="N953" s="8"/>
      <c r="AG953" s="8"/>
      <c r="AI953" s="31"/>
      <c r="AL953" s="31"/>
      <c r="AM953" s="21"/>
      <c r="AN953" s="23"/>
      <c r="AX953" s="54"/>
      <c r="AZ953" s="54"/>
      <c r="BB953" s="18"/>
      <c r="BD953" s="18"/>
      <c r="BE953" s="18"/>
      <c r="BL953" s="18"/>
      <c r="BO953" s="18"/>
      <c r="BZ953" s="18"/>
      <c r="CD953" s="18"/>
      <c r="CI953" s="18"/>
      <c r="CT953" s="18"/>
      <c r="CZ953" s="43" t="s">
        <v>397</v>
      </c>
    </row>
    <row r="954" spans="1:104" x14ac:dyDescent="0.25">
      <c r="A954">
        <v>953</v>
      </c>
      <c r="D954" s="12"/>
      <c r="E954" s="14"/>
      <c r="H954" s="16"/>
      <c r="I954" s="11"/>
      <c r="J954" s="39"/>
      <c r="K954" s="39"/>
      <c r="L954" s="39"/>
      <c r="M954" s="39"/>
      <c r="N954" s="8"/>
      <c r="AG954" s="8"/>
      <c r="AI954" s="31"/>
      <c r="AL954" s="31"/>
      <c r="AM954" s="21"/>
      <c r="AN954" s="23"/>
      <c r="AX954" s="54"/>
      <c r="AZ954" s="54"/>
      <c r="BB954" s="18"/>
      <c r="BD954" s="18"/>
      <c r="BE954" s="18"/>
      <c r="BL954" s="18"/>
      <c r="BO954" s="18"/>
      <c r="BZ954" s="18"/>
      <c r="CD954" s="18"/>
      <c r="CI954" s="18"/>
      <c r="CT954" s="18"/>
      <c r="CZ954" s="43" t="s">
        <v>397</v>
      </c>
    </row>
    <row r="955" spans="1:104" x14ac:dyDescent="0.25">
      <c r="A955">
        <v>954</v>
      </c>
      <c r="D955" s="12"/>
      <c r="E955" s="14"/>
      <c r="H955" s="16"/>
      <c r="I955" s="11"/>
      <c r="J955" s="39"/>
      <c r="K955" s="39"/>
      <c r="L955" s="39"/>
      <c r="M955" s="39"/>
      <c r="N955" s="8"/>
      <c r="AG955" s="8"/>
      <c r="AI955" s="31"/>
      <c r="AL955" s="31"/>
      <c r="AM955" s="21"/>
      <c r="AN955" s="23"/>
      <c r="AX955" s="54"/>
      <c r="AZ955" s="54"/>
      <c r="BB955" s="18"/>
      <c r="BD955" s="18"/>
      <c r="BE955" s="18"/>
      <c r="BL955" s="18"/>
      <c r="BO955" s="18"/>
      <c r="BZ955" s="18"/>
      <c r="CD955" s="18"/>
      <c r="CI955" s="18"/>
      <c r="CT955" s="18"/>
      <c r="CZ955" s="43" t="s">
        <v>397</v>
      </c>
    </row>
    <row r="956" spans="1:104" x14ac:dyDescent="0.25">
      <c r="A956">
        <v>955</v>
      </c>
      <c r="D956" s="12"/>
      <c r="E956" s="14"/>
      <c r="H956" s="16"/>
      <c r="I956" s="11"/>
      <c r="J956" s="39"/>
      <c r="K956" s="39"/>
      <c r="L956" s="39"/>
      <c r="M956" s="39"/>
      <c r="N956" s="8"/>
      <c r="AG956" s="8"/>
      <c r="AI956" s="31"/>
      <c r="AL956" s="31"/>
      <c r="AM956" s="21"/>
      <c r="AN956" s="23"/>
      <c r="AX956" s="54"/>
      <c r="AZ956" s="54"/>
      <c r="BB956" s="18"/>
      <c r="BD956" s="18"/>
      <c r="BE956" s="18"/>
      <c r="BL956" s="18"/>
      <c r="BO956" s="18"/>
      <c r="BZ956" s="18"/>
      <c r="CD956" s="18"/>
      <c r="CI956" s="18"/>
      <c r="CT956" s="18"/>
      <c r="CZ956" s="43" t="s">
        <v>397</v>
      </c>
    </row>
    <row r="957" spans="1:104" x14ac:dyDescent="0.25">
      <c r="A957">
        <v>956</v>
      </c>
      <c r="D957" s="12"/>
      <c r="E957" s="14"/>
      <c r="H957" s="16"/>
      <c r="I957" s="11"/>
      <c r="J957" s="39"/>
      <c r="K957" s="39"/>
      <c r="L957" s="39"/>
      <c r="M957" s="39"/>
      <c r="N957" s="8"/>
      <c r="AG957" s="8"/>
      <c r="AI957" s="31"/>
      <c r="AL957" s="31"/>
      <c r="AM957" s="21"/>
      <c r="AN957" s="23"/>
      <c r="AX957" s="54"/>
      <c r="AZ957" s="54"/>
      <c r="BB957" s="18"/>
      <c r="BD957" s="18"/>
      <c r="BE957" s="18"/>
      <c r="BL957" s="18"/>
      <c r="BO957" s="18"/>
      <c r="BZ957" s="18"/>
      <c r="CD957" s="18"/>
      <c r="CI957" s="18"/>
      <c r="CT957" s="18"/>
      <c r="CZ957" s="43" t="s">
        <v>397</v>
      </c>
    </row>
    <row r="958" spans="1:104" x14ac:dyDescent="0.25">
      <c r="A958">
        <v>957</v>
      </c>
      <c r="D958" s="12"/>
      <c r="E958" s="14"/>
      <c r="H958" s="16"/>
      <c r="I958" s="11"/>
      <c r="J958" s="39"/>
      <c r="K958" s="39"/>
      <c r="L958" s="39"/>
      <c r="M958" s="39"/>
      <c r="N958" s="8"/>
      <c r="AG958" s="8"/>
      <c r="AI958" s="31"/>
      <c r="AL958" s="31"/>
      <c r="AM958" s="21"/>
      <c r="AN958" s="23"/>
      <c r="AX958" s="54"/>
      <c r="AZ958" s="54"/>
      <c r="BB958" s="18"/>
      <c r="BD958" s="18"/>
      <c r="BE958" s="18"/>
      <c r="BL958" s="18"/>
      <c r="BO958" s="18"/>
      <c r="BZ958" s="18"/>
      <c r="CD958" s="18"/>
      <c r="CI958" s="18"/>
      <c r="CT958" s="18"/>
      <c r="CZ958" s="43" t="s">
        <v>397</v>
      </c>
    </row>
    <row r="959" spans="1:104" x14ac:dyDescent="0.25">
      <c r="A959">
        <v>958</v>
      </c>
      <c r="D959" s="12"/>
      <c r="E959" s="14"/>
      <c r="H959" s="16"/>
      <c r="I959" s="11"/>
      <c r="J959" s="39"/>
      <c r="K959" s="39"/>
      <c r="L959" s="39"/>
      <c r="M959" s="39"/>
      <c r="N959" s="8"/>
      <c r="AG959" s="8"/>
      <c r="AI959" s="31"/>
      <c r="AL959" s="31"/>
      <c r="AM959" s="21"/>
      <c r="AN959" s="23"/>
      <c r="AX959" s="54"/>
      <c r="AZ959" s="54"/>
      <c r="BB959" s="18"/>
      <c r="BD959" s="18"/>
      <c r="BE959" s="18"/>
      <c r="BL959" s="18"/>
      <c r="BO959" s="18"/>
      <c r="BZ959" s="18"/>
      <c r="CD959" s="18"/>
      <c r="CI959" s="18"/>
      <c r="CT959" s="18"/>
      <c r="CZ959" s="43" t="s">
        <v>397</v>
      </c>
    </row>
    <row r="960" spans="1:104" x14ac:dyDescent="0.25">
      <c r="A960">
        <v>959</v>
      </c>
      <c r="D960" s="12"/>
      <c r="E960" s="14"/>
      <c r="H960" s="16"/>
      <c r="I960" s="11"/>
      <c r="J960" s="39"/>
      <c r="K960" s="39"/>
      <c r="L960" s="39"/>
      <c r="M960" s="39"/>
      <c r="N960" s="8"/>
      <c r="AG960" s="8"/>
      <c r="AI960" s="31"/>
      <c r="AL960" s="31"/>
      <c r="AM960" s="21"/>
      <c r="AN960" s="23"/>
      <c r="AX960" s="54"/>
      <c r="AZ960" s="54"/>
      <c r="BB960" s="18"/>
      <c r="BD960" s="18"/>
      <c r="BE960" s="18"/>
      <c r="BL960" s="18"/>
      <c r="BO960" s="18"/>
      <c r="BZ960" s="18"/>
      <c r="CD960" s="18"/>
      <c r="CI960" s="18"/>
      <c r="CT960" s="18"/>
      <c r="CZ960" s="43" t="s">
        <v>397</v>
      </c>
    </row>
    <row r="961" spans="1:104" x14ac:dyDescent="0.25">
      <c r="A961">
        <v>960</v>
      </c>
      <c r="D961" s="12"/>
      <c r="E961" s="14"/>
      <c r="H961" s="16"/>
      <c r="I961" s="11"/>
      <c r="J961" s="39"/>
      <c r="K961" s="39"/>
      <c r="L961" s="39"/>
      <c r="M961" s="39"/>
      <c r="N961" s="8"/>
      <c r="AG961" s="8"/>
      <c r="AI961" s="31"/>
      <c r="AL961" s="31"/>
      <c r="AM961" s="21"/>
      <c r="AN961" s="23"/>
      <c r="AX961" s="54"/>
      <c r="AZ961" s="54"/>
      <c r="BB961" s="18"/>
      <c r="BD961" s="18"/>
      <c r="BE961" s="18"/>
      <c r="BL961" s="18"/>
      <c r="BO961" s="18"/>
      <c r="BZ961" s="18"/>
      <c r="CD961" s="18"/>
      <c r="CI961" s="18"/>
      <c r="CT961" s="18"/>
      <c r="CZ961" s="43" t="s">
        <v>397</v>
      </c>
    </row>
    <row r="962" spans="1:104" x14ac:dyDescent="0.25">
      <c r="A962">
        <v>961</v>
      </c>
      <c r="D962" s="12"/>
      <c r="E962" s="14"/>
      <c r="H962" s="16"/>
      <c r="I962" s="11"/>
      <c r="J962" s="39"/>
      <c r="K962" s="39"/>
      <c r="L962" s="39"/>
      <c r="M962" s="39"/>
      <c r="N962" s="8"/>
      <c r="AG962" s="8"/>
      <c r="AI962" s="31"/>
      <c r="AL962" s="31"/>
      <c r="AM962" s="21"/>
      <c r="AN962" s="23"/>
      <c r="AX962" s="54"/>
      <c r="AZ962" s="54"/>
      <c r="BB962" s="18"/>
      <c r="BD962" s="18"/>
      <c r="BE962" s="18"/>
      <c r="BL962" s="18"/>
      <c r="BO962" s="18"/>
      <c r="BZ962" s="18"/>
      <c r="CD962" s="18"/>
      <c r="CI962" s="18"/>
      <c r="CT962" s="18"/>
      <c r="CZ962" s="43" t="s">
        <v>397</v>
      </c>
    </row>
    <row r="963" spans="1:104" x14ac:dyDescent="0.25">
      <c r="A963">
        <v>962</v>
      </c>
      <c r="D963" s="12"/>
      <c r="E963" s="14"/>
      <c r="H963" s="16"/>
      <c r="I963" s="11"/>
      <c r="J963" s="39"/>
      <c r="K963" s="39"/>
      <c r="L963" s="39"/>
      <c r="M963" s="39"/>
      <c r="N963" s="8"/>
      <c r="AG963" s="8"/>
      <c r="AI963" s="31"/>
      <c r="AL963" s="31"/>
      <c r="AM963" s="21"/>
      <c r="AN963" s="23"/>
      <c r="AX963" s="54"/>
      <c r="AZ963" s="54"/>
      <c r="BB963" s="18"/>
      <c r="BD963" s="18"/>
      <c r="BE963" s="18"/>
      <c r="BL963" s="18"/>
      <c r="BO963" s="18"/>
      <c r="BZ963" s="18"/>
      <c r="CD963" s="18"/>
      <c r="CI963" s="18"/>
      <c r="CT963" s="18"/>
      <c r="CZ963" s="43" t="s">
        <v>397</v>
      </c>
    </row>
    <row r="964" spans="1:104" x14ac:dyDescent="0.25">
      <c r="A964">
        <v>963</v>
      </c>
      <c r="D964" s="12"/>
      <c r="E964" s="14"/>
      <c r="H964" s="16"/>
      <c r="I964" s="11"/>
      <c r="J964" s="39"/>
      <c r="K964" s="39"/>
      <c r="L964" s="39"/>
      <c r="M964" s="39"/>
      <c r="N964" s="8"/>
      <c r="AG964" s="8"/>
      <c r="AI964" s="31"/>
      <c r="AL964" s="31"/>
      <c r="AM964" s="21"/>
      <c r="AN964" s="23"/>
      <c r="AX964" s="54"/>
      <c r="AZ964" s="54"/>
      <c r="BB964" s="18"/>
      <c r="BD964" s="18"/>
      <c r="BE964" s="18"/>
      <c r="BL964" s="18"/>
      <c r="BO964" s="18"/>
      <c r="BZ964" s="18"/>
      <c r="CD964" s="18"/>
      <c r="CI964" s="18"/>
      <c r="CT964" s="18"/>
      <c r="CZ964" s="43" t="s">
        <v>397</v>
      </c>
    </row>
    <row r="965" spans="1:104" x14ac:dyDescent="0.25">
      <c r="A965">
        <v>964</v>
      </c>
      <c r="D965" s="12"/>
      <c r="E965" s="14"/>
      <c r="H965" s="16"/>
      <c r="I965" s="11"/>
      <c r="J965" s="39"/>
      <c r="K965" s="39"/>
      <c r="L965" s="39"/>
      <c r="M965" s="39"/>
      <c r="N965" s="8"/>
      <c r="AG965" s="8"/>
      <c r="AI965" s="31"/>
      <c r="AL965" s="31"/>
      <c r="AM965" s="21"/>
      <c r="AN965" s="23"/>
      <c r="AX965" s="54"/>
      <c r="AZ965" s="54"/>
      <c r="BB965" s="18"/>
      <c r="BD965" s="18"/>
      <c r="BE965" s="18"/>
      <c r="BL965" s="18"/>
      <c r="BO965" s="18"/>
      <c r="BZ965" s="18"/>
      <c r="CD965" s="18"/>
      <c r="CI965" s="18"/>
      <c r="CT965" s="18"/>
      <c r="CZ965" s="43" t="s">
        <v>397</v>
      </c>
    </row>
    <row r="966" spans="1:104" x14ac:dyDescent="0.25">
      <c r="A966">
        <v>965</v>
      </c>
      <c r="D966" s="12"/>
      <c r="E966" s="14"/>
      <c r="H966" s="16"/>
      <c r="I966" s="11"/>
      <c r="J966" s="39"/>
      <c r="K966" s="39"/>
      <c r="L966" s="39"/>
      <c r="M966" s="39"/>
      <c r="N966" s="8"/>
      <c r="AG966" s="8"/>
      <c r="AI966" s="31"/>
      <c r="AL966" s="31"/>
      <c r="AM966" s="21"/>
      <c r="AN966" s="23"/>
      <c r="AX966" s="54"/>
      <c r="AZ966" s="54"/>
      <c r="BB966" s="18"/>
      <c r="BD966" s="18"/>
      <c r="BE966" s="18"/>
      <c r="BL966" s="18"/>
      <c r="BO966" s="18"/>
      <c r="BZ966" s="18"/>
      <c r="CD966" s="18"/>
      <c r="CI966" s="18"/>
      <c r="CT966" s="18"/>
      <c r="CZ966" s="43" t="s">
        <v>397</v>
      </c>
    </row>
    <row r="967" spans="1:104" x14ac:dyDescent="0.25">
      <c r="A967">
        <v>966</v>
      </c>
      <c r="D967" s="12"/>
      <c r="E967" s="14"/>
      <c r="H967" s="16"/>
      <c r="I967" s="11"/>
      <c r="J967" s="39"/>
      <c r="K967" s="39"/>
      <c r="L967" s="39"/>
      <c r="M967" s="39"/>
      <c r="N967" s="8"/>
      <c r="AG967" s="8"/>
      <c r="AI967" s="31"/>
      <c r="AL967" s="31"/>
      <c r="AM967" s="21"/>
      <c r="AN967" s="23"/>
      <c r="AX967" s="54"/>
      <c r="AZ967" s="54"/>
      <c r="BB967" s="18"/>
      <c r="BD967" s="18"/>
      <c r="BE967" s="18"/>
      <c r="BL967" s="18"/>
      <c r="BO967" s="18"/>
      <c r="BZ967" s="18"/>
      <c r="CD967" s="18"/>
      <c r="CI967" s="18"/>
      <c r="CT967" s="18"/>
      <c r="CZ967" s="43" t="s">
        <v>397</v>
      </c>
    </row>
    <row r="968" spans="1:104" x14ac:dyDescent="0.25">
      <c r="A968">
        <v>967</v>
      </c>
      <c r="D968" s="12"/>
      <c r="E968" s="14"/>
      <c r="H968" s="16"/>
      <c r="I968" s="11"/>
      <c r="J968" s="39"/>
      <c r="K968" s="39"/>
      <c r="L968" s="39"/>
      <c r="M968" s="39"/>
      <c r="N968" s="8"/>
      <c r="AG968" s="8"/>
      <c r="AI968" s="31"/>
      <c r="AL968" s="31"/>
      <c r="AM968" s="21"/>
      <c r="AN968" s="23"/>
      <c r="AX968" s="54"/>
      <c r="AZ968" s="54"/>
      <c r="BB968" s="18"/>
      <c r="BD968" s="18"/>
      <c r="BE968" s="18"/>
      <c r="BL968" s="18"/>
      <c r="BO968" s="18"/>
      <c r="BZ968" s="18"/>
      <c r="CD968" s="18"/>
      <c r="CI968" s="18"/>
      <c r="CT968" s="18"/>
      <c r="CZ968" s="43" t="s">
        <v>397</v>
      </c>
    </row>
    <row r="969" spans="1:104" x14ac:dyDescent="0.25">
      <c r="A969">
        <v>968</v>
      </c>
      <c r="D969" s="12"/>
      <c r="E969" s="14"/>
      <c r="H969" s="16"/>
      <c r="I969" s="11"/>
      <c r="J969" s="39"/>
      <c r="K969" s="39"/>
      <c r="L969" s="39"/>
      <c r="M969" s="39"/>
      <c r="N969" s="8"/>
      <c r="AG969" s="8"/>
      <c r="AI969" s="31"/>
      <c r="AL969" s="31"/>
      <c r="AM969" s="21"/>
      <c r="AN969" s="23"/>
      <c r="AX969" s="54"/>
      <c r="AZ969" s="54"/>
      <c r="BB969" s="18"/>
      <c r="BD969" s="18"/>
      <c r="BE969" s="18"/>
      <c r="BL969" s="18"/>
      <c r="BO969" s="18"/>
      <c r="BZ969" s="18"/>
      <c r="CD969" s="18"/>
      <c r="CI969" s="18"/>
      <c r="CT969" s="18"/>
      <c r="CZ969" s="43" t="s">
        <v>397</v>
      </c>
    </row>
    <row r="970" spans="1:104" x14ac:dyDescent="0.25">
      <c r="A970">
        <v>969</v>
      </c>
      <c r="D970" s="12"/>
      <c r="E970" s="14"/>
      <c r="H970" s="16"/>
      <c r="I970" s="11"/>
      <c r="J970" s="39"/>
      <c r="K970" s="39"/>
      <c r="L970" s="39"/>
      <c r="M970" s="39"/>
      <c r="N970" s="8"/>
      <c r="AG970" s="8"/>
      <c r="AI970" s="31"/>
      <c r="AL970" s="31"/>
      <c r="AM970" s="21"/>
      <c r="AN970" s="23"/>
      <c r="AX970" s="54"/>
      <c r="AZ970" s="54"/>
      <c r="BB970" s="18"/>
      <c r="BD970" s="18"/>
      <c r="BE970" s="18"/>
      <c r="BL970" s="18"/>
      <c r="BO970" s="18"/>
      <c r="BZ970" s="18"/>
      <c r="CD970" s="18"/>
      <c r="CI970" s="18"/>
      <c r="CT970" s="18"/>
      <c r="CZ970" s="43" t="s">
        <v>397</v>
      </c>
    </row>
    <row r="971" spans="1:104" x14ac:dyDescent="0.25">
      <c r="A971">
        <v>970</v>
      </c>
      <c r="D971" s="12"/>
      <c r="E971" s="14"/>
      <c r="H971" s="16"/>
      <c r="I971" s="11"/>
      <c r="J971" s="39"/>
      <c r="K971" s="39"/>
      <c r="L971" s="39"/>
      <c r="M971" s="39"/>
      <c r="N971" s="8"/>
      <c r="AG971" s="8"/>
      <c r="AI971" s="31"/>
      <c r="AL971" s="31"/>
      <c r="AM971" s="21"/>
      <c r="AN971" s="23"/>
      <c r="AX971" s="54"/>
      <c r="AZ971" s="54"/>
      <c r="BB971" s="18"/>
      <c r="BD971" s="18"/>
      <c r="BE971" s="18"/>
      <c r="BL971" s="18"/>
      <c r="BO971" s="18"/>
      <c r="BZ971" s="18"/>
      <c r="CD971" s="18"/>
      <c r="CI971" s="18"/>
      <c r="CT971" s="18"/>
      <c r="CZ971" s="43" t="s">
        <v>397</v>
      </c>
    </row>
    <row r="972" spans="1:104" x14ac:dyDescent="0.25">
      <c r="A972">
        <v>971</v>
      </c>
      <c r="D972" s="12"/>
      <c r="E972" s="14"/>
      <c r="H972" s="16"/>
      <c r="I972" s="11"/>
      <c r="J972" s="39"/>
      <c r="K972" s="39"/>
      <c r="L972" s="39"/>
      <c r="M972" s="39"/>
      <c r="N972" s="8"/>
      <c r="AG972" s="8"/>
      <c r="AI972" s="31"/>
      <c r="AL972" s="31"/>
      <c r="AM972" s="21"/>
      <c r="AN972" s="23"/>
      <c r="AX972" s="54"/>
      <c r="AZ972" s="54"/>
      <c r="BB972" s="18"/>
      <c r="BD972" s="18"/>
      <c r="BE972" s="18"/>
      <c r="BL972" s="18"/>
      <c r="BO972" s="18"/>
      <c r="BZ972" s="18"/>
      <c r="CD972" s="18"/>
      <c r="CI972" s="18"/>
      <c r="CT972" s="18"/>
      <c r="CZ972" s="43" t="s">
        <v>397</v>
      </c>
    </row>
    <row r="973" spans="1:104" x14ac:dyDescent="0.25">
      <c r="A973">
        <v>972</v>
      </c>
      <c r="D973" s="12"/>
      <c r="E973" s="14"/>
      <c r="H973" s="16"/>
      <c r="I973" s="11"/>
      <c r="J973" s="39"/>
      <c r="K973" s="39"/>
      <c r="L973" s="39"/>
      <c r="M973" s="39"/>
      <c r="N973" s="8"/>
      <c r="AG973" s="8"/>
      <c r="AI973" s="31"/>
      <c r="AL973" s="31"/>
      <c r="AM973" s="21"/>
      <c r="AN973" s="23"/>
      <c r="AX973" s="54"/>
      <c r="AZ973" s="54"/>
      <c r="BB973" s="18"/>
      <c r="BD973" s="18"/>
      <c r="BE973" s="18"/>
      <c r="BL973" s="18"/>
      <c r="BO973" s="18"/>
      <c r="BZ973" s="18"/>
      <c r="CD973" s="18"/>
      <c r="CI973" s="18"/>
      <c r="CT973" s="18"/>
      <c r="CZ973" s="43" t="s">
        <v>397</v>
      </c>
    </row>
    <row r="974" spans="1:104" x14ac:dyDescent="0.25">
      <c r="A974">
        <v>973</v>
      </c>
      <c r="D974" s="12"/>
      <c r="E974" s="14"/>
      <c r="H974" s="16"/>
      <c r="I974" s="11"/>
      <c r="J974" s="39"/>
      <c r="K974" s="39"/>
      <c r="L974" s="39"/>
      <c r="M974" s="39"/>
      <c r="N974" s="8"/>
      <c r="AG974" s="8"/>
      <c r="AI974" s="31"/>
      <c r="AL974" s="31"/>
      <c r="AM974" s="21"/>
      <c r="AN974" s="23"/>
      <c r="AX974" s="54"/>
      <c r="AZ974" s="54"/>
      <c r="BB974" s="18"/>
      <c r="BD974" s="18"/>
      <c r="BE974" s="18"/>
      <c r="BL974" s="18"/>
      <c r="BO974" s="18"/>
      <c r="BZ974" s="18"/>
      <c r="CD974" s="18"/>
      <c r="CI974" s="18"/>
      <c r="CT974" s="18"/>
      <c r="CZ974" s="43" t="s">
        <v>397</v>
      </c>
    </row>
    <row r="975" spans="1:104" x14ac:dyDescent="0.25">
      <c r="A975">
        <v>974</v>
      </c>
      <c r="D975" s="12"/>
      <c r="E975" s="14"/>
      <c r="H975" s="16"/>
      <c r="I975" s="11"/>
      <c r="J975" s="39"/>
      <c r="K975" s="39"/>
      <c r="L975" s="39"/>
      <c r="M975" s="39"/>
      <c r="N975" s="8"/>
      <c r="AG975" s="8"/>
      <c r="AI975" s="31"/>
      <c r="AL975" s="31"/>
      <c r="AM975" s="21"/>
      <c r="AN975" s="23"/>
      <c r="AX975" s="54"/>
      <c r="AZ975" s="54"/>
      <c r="BB975" s="18"/>
      <c r="BD975" s="18"/>
      <c r="BE975" s="18"/>
      <c r="BL975" s="18"/>
      <c r="BO975" s="18"/>
      <c r="BZ975" s="18"/>
      <c r="CD975" s="18"/>
      <c r="CI975" s="18"/>
      <c r="CT975" s="18"/>
      <c r="CZ975" s="43" t="s">
        <v>397</v>
      </c>
    </row>
    <row r="976" spans="1:104" x14ac:dyDescent="0.25">
      <c r="A976">
        <v>975</v>
      </c>
      <c r="D976" s="12"/>
      <c r="E976" s="14"/>
      <c r="H976" s="16"/>
      <c r="I976" s="11"/>
      <c r="J976" s="39"/>
      <c r="K976" s="39"/>
      <c r="L976" s="39"/>
      <c r="M976" s="39"/>
      <c r="N976" s="8"/>
      <c r="AG976" s="8"/>
      <c r="AI976" s="31"/>
      <c r="AL976" s="31"/>
      <c r="AM976" s="21"/>
      <c r="AN976" s="23"/>
      <c r="AX976" s="54"/>
      <c r="AZ976" s="54"/>
      <c r="BB976" s="18"/>
      <c r="BD976" s="18"/>
      <c r="BE976" s="18"/>
      <c r="BL976" s="18"/>
      <c r="BO976" s="18"/>
      <c r="BZ976" s="18"/>
      <c r="CD976" s="18"/>
      <c r="CI976" s="18"/>
      <c r="CT976" s="18"/>
      <c r="CZ976" s="43" t="s">
        <v>397</v>
      </c>
    </row>
    <row r="977" spans="1:104" x14ac:dyDescent="0.25">
      <c r="A977">
        <v>976</v>
      </c>
      <c r="D977" s="12"/>
      <c r="E977" s="14"/>
      <c r="H977" s="16"/>
      <c r="I977" s="11"/>
      <c r="J977" s="39"/>
      <c r="K977" s="39"/>
      <c r="L977" s="39"/>
      <c r="M977" s="39"/>
      <c r="N977" s="8"/>
      <c r="AG977" s="8"/>
      <c r="AI977" s="31"/>
      <c r="AL977" s="31"/>
      <c r="AM977" s="21"/>
      <c r="AN977" s="23"/>
      <c r="AX977" s="54"/>
      <c r="AZ977" s="54"/>
      <c r="BB977" s="18"/>
      <c r="BD977" s="18"/>
      <c r="BE977" s="18"/>
      <c r="BL977" s="18"/>
      <c r="BO977" s="18"/>
      <c r="BZ977" s="18"/>
      <c r="CD977" s="18"/>
      <c r="CI977" s="18"/>
      <c r="CT977" s="18"/>
      <c r="CZ977" s="43" t="s">
        <v>397</v>
      </c>
    </row>
    <row r="978" spans="1:104" x14ac:dyDescent="0.25">
      <c r="A978">
        <v>977</v>
      </c>
      <c r="D978" s="12"/>
      <c r="E978" s="14"/>
      <c r="H978" s="16"/>
      <c r="I978" s="11"/>
      <c r="J978" s="39"/>
      <c r="K978" s="39"/>
      <c r="L978" s="39"/>
      <c r="M978" s="39"/>
      <c r="N978" s="8"/>
      <c r="AG978" s="8"/>
      <c r="AI978" s="31"/>
      <c r="AL978" s="31"/>
      <c r="AM978" s="21"/>
      <c r="AN978" s="23"/>
      <c r="AX978" s="54"/>
      <c r="AZ978" s="54"/>
      <c r="BB978" s="18"/>
      <c r="BD978" s="18"/>
      <c r="BE978" s="18"/>
      <c r="BL978" s="18"/>
      <c r="BO978" s="18"/>
      <c r="BZ978" s="18"/>
      <c r="CD978" s="18"/>
      <c r="CI978" s="18"/>
      <c r="CT978" s="18"/>
      <c r="CZ978" s="43" t="s">
        <v>397</v>
      </c>
    </row>
    <row r="979" spans="1:104" x14ac:dyDescent="0.25">
      <c r="A979">
        <v>978</v>
      </c>
      <c r="D979" s="12"/>
      <c r="E979" s="14"/>
      <c r="H979" s="16"/>
      <c r="I979" s="11"/>
      <c r="J979" s="39"/>
      <c r="K979" s="39"/>
      <c r="L979" s="39"/>
      <c r="M979" s="39"/>
      <c r="N979" s="8"/>
      <c r="AG979" s="8"/>
      <c r="AI979" s="31"/>
      <c r="AL979" s="31"/>
      <c r="AM979" s="21"/>
      <c r="AN979" s="23"/>
      <c r="AX979" s="54"/>
      <c r="AZ979" s="54"/>
      <c r="BB979" s="18"/>
      <c r="BD979" s="18"/>
      <c r="BE979" s="18"/>
      <c r="BL979" s="18"/>
      <c r="BO979" s="18"/>
      <c r="BZ979" s="18"/>
      <c r="CD979" s="18"/>
      <c r="CI979" s="18"/>
      <c r="CT979" s="18"/>
      <c r="CZ979" s="43" t="s">
        <v>397</v>
      </c>
    </row>
    <row r="980" spans="1:104" x14ac:dyDescent="0.25">
      <c r="A980">
        <v>979</v>
      </c>
      <c r="D980" s="12"/>
      <c r="E980" s="14"/>
      <c r="H980" s="16"/>
      <c r="I980" s="11"/>
      <c r="J980" s="39"/>
      <c r="K980" s="39"/>
      <c r="L980" s="39"/>
      <c r="M980" s="39"/>
      <c r="N980" s="8"/>
      <c r="AG980" s="8"/>
      <c r="AI980" s="31"/>
      <c r="AL980" s="31"/>
      <c r="AM980" s="21"/>
      <c r="AN980" s="23"/>
      <c r="AX980" s="54"/>
      <c r="AZ980" s="54"/>
      <c r="BB980" s="18"/>
      <c r="BD980" s="18"/>
      <c r="BE980" s="18"/>
      <c r="BL980" s="18"/>
      <c r="BO980" s="18"/>
      <c r="BZ980" s="18"/>
      <c r="CD980" s="18"/>
      <c r="CI980" s="18"/>
      <c r="CT980" s="18"/>
      <c r="CZ980" s="43" t="s">
        <v>397</v>
      </c>
    </row>
    <row r="981" spans="1:104" x14ac:dyDescent="0.25">
      <c r="A981">
        <v>980</v>
      </c>
      <c r="D981" s="12"/>
      <c r="E981" s="14"/>
      <c r="H981" s="16"/>
      <c r="I981" s="11"/>
      <c r="J981" s="39"/>
      <c r="K981" s="39"/>
      <c r="L981" s="39"/>
      <c r="M981" s="39"/>
      <c r="N981" s="8"/>
      <c r="AG981" s="8"/>
      <c r="AI981" s="31"/>
      <c r="AL981" s="31"/>
      <c r="AM981" s="21"/>
      <c r="AN981" s="23"/>
      <c r="AX981" s="54"/>
      <c r="AZ981" s="54"/>
      <c r="BB981" s="18"/>
      <c r="BD981" s="18"/>
      <c r="BE981" s="18"/>
      <c r="BL981" s="18"/>
      <c r="BO981" s="18"/>
      <c r="BZ981" s="18"/>
      <c r="CD981" s="18"/>
      <c r="CI981" s="18"/>
      <c r="CT981" s="18"/>
      <c r="CZ981" s="43" t="s">
        <v>397</v>
      </c>
    </row>
    <row r="982" spans="1:104" x14ac:dyDescent="0.25">
      <c r="A982">
        <v>981</v>
      </c>
      <c r="D982" s="12"/>
      <c r="E982" s="14"/>
      <c r="H982" s="16"/>
      <c r="I982" s="11"/>
      <c r="J982" s="39"/>
      <c r="K982" s="39"/>
      <c r="L982" s="39"/>
      <c r="M982" s="39"/>
      <c r="N982" s="8"/>
      <c r="AG982" s="8"/>
      <c r="AI982" s="31"/>
      <c r="AL982" s="31"/>
      <c r="AM982" s="21"/>
      <c r="AN982" s="23"/>
      <c r="AX982" s="54"/>
      <c r="AZ982" s="54"/>
      <c r="BB982" s="18"/>
      <c r="BD982" s="18"/>
      <c r="BE982" s="18"/>
      <c r="BL982" s="18"/>
      <c r="BO982" s="18"/>
      <c r="BZ982" s="18"/>
      <c r="CD982" s="18"/>
      <c r="CI982" s="18"/>
      <c r="CT982" s="18"/>
      <c r="CZ982" s="43" t="s">
        <v>397</v>
      </c>
    </row>
    <row r="983" spans="1:104" x14ac:dyDescent="0.25">
      <c r="A983">
        <v>982</v>
      </c>
      <c r="D983" s="12"/>
      <c r="E983" s="14"/>
      <c r="H983" s="16"/>
      <c r="I983" s="11"/>
      <c r="J983" s="39"/>
      <c r="K983" s="39"/>
      <c r="L983" s="39"/>
      <c r="M983" s="39"/>
      <c r="N983" s="8"/>
      <c r="AG983" s="8"/>
      <c r="AI983" s="31"/>
      <c r="AL983" s="31"/>
      <c r="AM983" s="21"/>
      <c r="AN983" s="23"/>
      <c r="AX983" s="54"/>
      <c r="AZ983" s="54"/>
      <c r="BB983" s="18"/>
      <c r="BD983" s="18"/>
      <c r="BE983" s="18"/>
      <c r="BL983" s="18"/>
      <c r="BO983" s="18"/>
      <c r="BZ983" s="18"/>
      <c r="CD983" s="18"/>
      <c r="CI983" s="18"/>
      <c r="CT983" s="18"/>
      <c r="CZ983" s="43" t="s">
        <v>397</v>
      </c>
    </row>
    <row r="984" spans="1:104" x14ac:dyDescent="0.25">
      <c r="A984">
        <v>983</v>
      </c>
      <c r="D984" s="12"/>
      <c r="E984" s="14"/>
      <c r="H984" s="16"/>
      <c r="I984" s="11"/>
      <c r="J984" s="39"/>
      <c r="K984" s="39"/>
      <c r="L984" s="39"/>
      <c r="M984" s="39"/>
      <c r="N984" s="8"/>
      <c r="AG984" s="8"/>
      <c r="AI984" s="31"/>
      <c r="AL984" s="31"/>
      <c r="AM984" s="21"/>
      <c r="AN984" s="23"/>
      <c r="AX984" s="54"/>
      <c r="AZ984" s="54"/>
      <c r="BB984" s="18"/>
      <c r="BD984" s="18"/>
      <c r="BE984" s="18"/>
      <c r="BL984" s="18"/>
      <c r="BO984" s="18"/>
      <c r="BZ984" s="18"/>
      <c r="CD984" s="18"/>
      <c r="CI984" s="18"/>
      <c r="CT984" s="18"/>
      <c r="CZ984" s="43" t="s">
        <v>397</v>
      </c>
    </row>
    <row r="985" spans="1:104" x14ac:dyDescent="0.25">
      <c r="A985">
        <v>984</v>
      </c>
      <c r="D985" s="12"/>
      <c r="E985" s="14"/>
      <c r="H985" s="16"/>
      <c r="I985" s="11"/>
      <c r="J985" s="39"/>
      <c r="K985" s="39"/>
      <c r="L985" s="39"/>
      <c r="M985" s="39"/>
      <c r="N985" s="8"/>
      <c r="AG985" s="8"/>
      <c r="AI985" s="31"/>
      <c r="AL985" s="31"/>
      <c r="AM985" s="21"/>
      <c r="AN985" s="23"/>
      <c r="AX985" s="54"/>
      <c r="AZ985" s="54"/>
      <c r="BB985" s="18"/>
      <c r="BD985" s="18"/>
      <c r="BE985" s="18"/>
      <c r="BL985" s="18"/>
      <c r="BO985" s="18"/>
      <c r="BZ985" s="18"/>
      <c r="CD985" s="18"/>
      <c r="CI985" s="18"/>
      <c r="CT985" s="18"/>
      <c r="CZ985" s="43" t="s">
        <v>397</v>
      </c>
    </row>
    <row r="986" spans="1:104" x14ac:dyDescent="0.25">
      <c r="A986">
        <v>985</v>
      </c>
      <c r="D986" s="12"/>
      <c r="E986" s="14"/>
      <c r="H986" s="16"/>
      <c r="I986" s="11"/>
      <c r="J986" s="39"/>
      <c r="K986" s="39"/>
      <c r="L986" s="39"/>
      <c r="M986" s="39"/>
      <c r="N986" s="8"/>
      <c r="AG986" s="8"/>
      <c r="AI986" s="31"/>
      <c r="AL986" s="31"/>
      <c r="AM986" s="21"/>
      <c r="AN986" s="23"/>
      <c r="AX986" s="54"/>
      <c r="AZ986" s="54"/>
      <c r="BB986" s="18"/>
      <c r="BD986" s="18"/>
      <c r="BE986" s="18"/>
      <c r="BL986" s="18"/>
      <c r="BO986" s="18"/>
      <c r="BZ986" s="18"/>
      <c r="CD986" s="18"/>
      <c r="CI986" s="18"/>
      <c r="CT986" s="18"/>
      <c r="CZ986" s="43" t="s">
        <v>397</v>
      </c>
    </row>
    <row r="987" spans="1:104" x14ac:dyDescent="0.25">
      <c r="A987">
        <v>986</v>
      </c>
      <c r="D987" s="12"/>
      <c r="E987" s="14"/>
      <c r="H987" s="16"/>
      <c r="I987" s="11"/>
      <c r="J987" s="39"/>
      <c r="K987" s="39"/>
      <c r="L987" s="39"/>
      <c r="M987" s="39"/>
      <c r="N987" s="8"/>
      <c r="AG987" s="8"/>
      <c r="AI987" s="31"/>
      <c r="AL987" s="31"/>
      <c r="AM987" s="21"/>
      <c r="AN987" s="23"/>
      <c r="AX987" s="54"/>
      <c r="AZ987" s="54"/>
      <c r="BB987" s="18"/>
      <c r="BD987" s="18"/>
      <c r="BE987" s="18"/>
      <c r="BL987" s="18"/>
      <c r="BO987" s="18"/>
      <c r="BZ987" s="18"/>
      <c r="CD987" s="18"/>
      <c r="CI987" s="18"/>
      <c r="CT987" s="18"/>
      <c r="CZ987" s="43" t="s">
        <v>397</v>
      </c>
    </row>
    <row r="988" spans="1:104" x14ac:dyDescent="0.25">
      <c r="A988">
        <v>987</v>
      </c>
      <c r="D988" s="12"/>
      <c r="E988" s="14"/>
      <c r="H988" s="16"/>
      <c r="I988" s="11"/>
      <c r="J988" s="39"/>
      <c r="K988" s="39"/>
      <c r="L988" s="39"/>
      <c r="M988" s="39"/>
      <c r="N988" s="8"/>
      <c r="AG988" s="8"/>
      <c r="AI988" s="31"/>
      <c r="AL988" s="31"/>
      <c r="AM988" s="21"/>
      <c r="AN988" s="23"/>
      <c r="AX988" s="54"/>
      <c r="AZ988" s="54"/>
      <c r="BB988" s="18"/>
      <c r="BD988" s="18"/>
      <c r="BE988" s="18"/>
      <c r="BL988" s="18"/>
      <c r="BO988" s="18"/>
      <c r="BZ988" s="18"/>
      <c r="CD988" s="18"/>
      <c r="CI988" s="18"/>
      <c r="CT988" s="18"/>
      <c r="CZ988" s="43" t="s">
        <v>397</v>
      </c>
    </row>
    <row r="989" spans="1:104" x14ac:dyDescent="0.25">
      <c r="A989">
        <v>988</v>
      </c>
      <c r="D989" s="12"/>
      <c r="E989" s="14"/>
      <c r="H989" s="16"/>
      <c r="I989" s="11"/>
      <c r="J989" s="39"/>
      <c r="K989" s="39"/>
      <c r="L989" s="39"/>
      <c r="M989" s="39"/>
      <c r="N989" s="8"/>
      <c r="AG989" s="8"/>
      <c r="AI989" s="31"/>
      <c r="AL989" s="31"/>
      <c r="AM989" s="21"/>
      <c r="AN989" s="23"/>
      <c r="AX989" s="54"/>
      <c r="AZ989" s="54"/>
      <c r="BB989" s="18"/>
      <c r="BD989" s="18"/>
      <c r="BE989" s="18"/>
      <c r="BL989" s="18"/>
      <c r="BO989" s="18"/>
      <c r="BZ989" s="18"/>
      <c r="CD989" s="18"/>
      <c r="CI989" s="18"/>
      <c r="CT989" s="18"/>
      <c r="CZ989" s="43" t="s">
        <v>397</v>
      </c>
    </row>
    <row r="990" spans="1:104" x14ac:dyDescent="0.25">
      <c r="A990">
        <v>989</v>
      </c>
      <c r="D990" s="12"/>
      <c r="E990" s="14"/>
      <c r="H990" s="16"/>
      <c r="I990" s="11"/>
      <c r="J990" s="39"/>
      <c r="K990" s="39"/>
      <c r="L990" s="39"/>
      <c r="M990" s="39"/>
      <c r="N990" s="8"/>
      <c r="AG990" s="8"/>
      <c r="AI990" s="31"/>
      <c r="AL990" s="31"/>
      <c r="AM990" s="21"/>
      <c r="AN990" s="23"/>
      <c r="AX990" s="54"/>
      <c r="AZ990" s="54"/>
      <c r="BB990" s="18"/>
      <c r="BD990" s="18"/>
      <c r="BE990" s="18"/>
      <c r="BL990" s="18"/>
      <c r="BO990" s="18"/>
      <c r="BZ990" s="18"/>
      <c r="CD990" s="18"/>
      <c r="CI990" s="18"/>
      <c r="CT990" s="18"/>
      <c r="CZ990" s="43" t="s">
        <v>397</v>
      </c>
    </row>
    <row r="991" spans="1:104" x14ac:dyDescent="0.25">
      <c r="A991">
        <v>990</v>
      </c>
      <c r="D991" s="12"/>
      <c r="E991" s="14"/>
      <c r="H991" s="16"/>
      <c r="I991" s="11"/>
      <c r="J991" s="39"/>
      <c r="K991" s="39"/>
      <c r="L991" s="39"/>
      <c r="M991" s="39"/>
      <c r="N991" s="8"/>
      <c r="AG991" s="8"/>
      <c r="AI991" s="31"/>
      <c r="AL991" s="31"/>
      <c r="AM991" s="21"/>
      <c r="AN991" s="23"/>
      <c r="AX991" s="54"/>
      <c r="AZ991" s="54"/>
      <c r="BB991" s="18"/>
      <c r="BD991" s="18"/>
      <c r="BE991" s="18"/>
      <c r="BL991" s="18"/>
      <c r="BO991" s="18"/>
      <c r="BZ991" s="18"/>
      <c r="CD991" s="18"/>
      <c r="CI991" s="18"/>
      <c r="CT991" s="18"/>
      <c r="CZ991" s="43" t="s">
        <v>397</v>
      </c>
    </row>
    <row r="992" spans="1:104" x14ac:dyDescent="0.25">
      <c r="A992">
        <v>991</v>
      </c>
      <c r="D992" s="12"/>
      <c r="E992" s="14"/>
      <c r="H992" s="16"/>
      <c r="I992" s="11"/>
      <c r="J992" s="39"/>
      <c r="K992" s="39"/>
      <c r="L992" s="39"/>
      <c r="M992" s="39"/>
      <c r="N992" s="8"/>
      <c r="AG992" s="8"/>
      <c r="AI992" s="31"/>
      <c r="AL992" s="31"/>
      <c r="AM992" s="21"/>
      <c r="AN992" s="23"/>
      <c r="AX992" s="54"/>
      <c r="AZ992" s="54"/>
      <c r="BB992" s="18"/>
      <c r="BD992" s="18"/>
      <c r="BE992" s="18"/>
      <c r="BL992" s="18"/>
      <c r="BO992" s="18"/>
      <c r="BZ992" s="18"/>
      <c r="CD992" s="18"/>
      <c r="CI992" s="18"/>
      <c r="CT992" s="18"/>
      <c r="CZ992" s="43" t="s">
        <v>397</v>
      </c>
    </row>
    <row r="993" spans="1:104" x14ac:dyDescent="0.25">
      <c r="A993">
        <v>992</v>
      </c>
      <c r="D993" s="12"/>
      <c r="E993" s="14"/>
      <c r="H993" s="16"/>
      <c r="I993" s="11"/>
      <c r="J993" s="39"/>
      <c r="K993" s="39"/>
      <c r="L993" s="39"/>
      <c r="M993" s="39"/>
      <c r="N993" s="8"/>
      <c r="AG993" s="8"/>
      <c r="AI993" s="31"/>
      <c r="AL993" s="31"/>
      <c r="AM993" s="21"/>
      <c r="AN993" s="23"/>
      <c r="AX993" s="54"/>
      <c r="AZ993" s="54"/>
      <c r="BB993" s="18"/>
      <c r="BD993" s="18"/>
      <c r="BE993" s="18"/>
      <c r="BL993" s="18"/>
      <c r="BO993" s="18"/>
      <c r="BZ993" s="18"/>
      <c r="CD993" s="18"/>
      <c r="CI993" s="18"/>
      <c r="CT993" s="18"/>
      <c r="CZ993" s="43" t="s">
        <v>397</v>
      </c>
    </row>
    <row r="994" spans="1:104" x14ac:dyDescent="0.25">
      <c r="A994">
        <v>993</v>
      </c>
      <c r="D994" s="12"/>
      <c r="E994" s="14"/>
      <c r="H994" s="16"/>
      <c r="I994" s="11"/>
      <c r="J994" s="39"/>
      <c r="K994" s="39"/>
      <c r="L994" s="39"/>
      <c r="M994" s="39"/>
      <c r="N994" s="8"/>
      <c r="AG994" s="8"/>
      <c r="AI994" s="31"/>
      <c r="AL994" s="31"/>
      <c r="AM994" s="21"/>
      <c r="AN994" s="23"/>
      <c r="AX994" s="54"/>
      <c r="AZ994" s="54"/>
      <c r="BB994" s="18"/>
      <c r="BD994" s="18"/>
      <c r="BE994" s="18"/>
      <c r="BL994" s="18"/>
      <c r="BO994" s="18"/>
      <c r="BZ994" s="18"/>
      <c r="CD994" s="18"/>
      <c r="CI994" s="18"/>
      <c r="CT994" s="18"/>
      <c r="CZ994" s="43" t="s">
        <v>397</v>
      </c>
    </row>
    <row r="995" spans="1:104" x14ac:dyDescent="0.25">
      <c r="A995">
        <v>994</v>
      </c>
      <c r="D995" s="12"/>
      <c r="E995" s="14"/>
      <c r="H995" s="16"/>
      <c r="I995" s="11"/>
      <c r="J995" s="39"/>
      <c r="K995" s="39"/>
      <c r="L995" s="39"/>
      <c r="M995" s="39"/>
      <c r="N995" s="8"/>
      <c r="AG995" s="8"/>
      <c r="AI995" s="31"/>
      <c r="AL995" s="31"/>
      <c r="AM995" s="21"/>
      <c r="AN995" s="23"/>
      <c r="AX995" s="54"/>
      <c r="AZ995" s="54"/>
      <c r="BB995" s="18"/>
      <c r="BD995" s="18"/>
      <c r="BE995" s="18"/>
      <c r="BL995" s="18"/>
      <c r="BO995" s="18"/>
      <c r="BZ995" s="18"/>
      <c r="CD995" s="18"/>
      <c r="CI995" s="18"/>
      <c r="CT995" s="18"/>
      <c r="CZ995" s="43" t="s">
        <v>397</v>
      </c>
    </row>
    <row r="996" spans="1:104" x14ac:dyDescent="0.25">
      <c r="A996">
        <v>995</v>
      </c>
      <c r="D996" s="12"/>
      <c r="E996" s="14"/>
      <c r="H996" s="16"/>
      <c r="I996" s="11"/>
      <c r="J996" s="39"/>
      <c r="K996" s="39"/>
      <c r="L996" s="39"/>
      <c r="M996" s="39"/>
      <c r="N996" s="8"/>
      <c r="AG996" s="8"/>
      <c r="AI996" s="31"/>
      <c r="AL996" s="31"/>
      <c r="AM996" s="21"/>
      <c r="AN996" s="23"/>
      <c r="AX996" s="54"/>
      <c r="AZ996" s="54"/>
      <c r="BB996" s="18"/>
      <c r="BD996" s="18"/>
      <c r="BE996" s="18"/>
      <c r="BL996" s="18"/>
      <c r="BO996" s="18"/>
      <c r="BZ996" s="18"/>
      <c r="CD996" s="18"/>
      <c r="CI996" s="18"/>
      <c r="CT996" s="18"/>
      <c r="CZ996" s="43" t="s">
        <v>397</v>
      </c>
    </row>
    <row r="997" spans="1:104" x14ac:dyDescent="0.25">
      <c r="A997">
        <v>996</v>
      </c>
      <c r="D997" s="12"/>
      <c r="E997" s="14"/>
      <c r="H997" s="16"/>
      <c r="I997" s="11"/>
      <c r="J997" s="39"/>
      <c r="K997" s="39"/>
      <c r="L997" s="39"/>
      <c r="M997" s="39"/>
      <c r="N997" s="8"/>
      <c r="AG997" s="8"/>
      <c r="AI997" s="31"/>
      <c r="AL997" s="31"/>
      <c r="AM997" s="21"/>
      <c r="AN997" s="23"/>
      <c r="AX997" s="54"/>
      <c r="AZ997" s="54"/>
      <c r="BB997" s="18"/>
      <c r="BD997" s="18"/>
      <c r="BE997" s="18"/>
      <c r="BL997" s="18"/>
      <c r="BO997" s="18"/>
      <c r="BZ997" s="18"/>
      <c r="CD997" s="18"/>
      <c r="CI997" s="18"/>
      <c r="CT997" s="18"/>
      <c r="CZ997" s="43" t="s">
        <v>397</v>
      </c>
    </row>
    <row r="998" spans="1:104" x14ac:dyDescent="0.25">
      <c r="A998">
        <v>997</v>
      </c>
      <c r="D998" s="12"/>
      <c r="E998" s="14"/>
      <c r="H998" s="16"/>
      <c r="I998" s="11"/>
      <c r="J998" s="39"/>
      <c r="K998" s="39"/>
      <c r="L998" s="39"/>
      <c r="M998" s="39"/>
      <c r="N998" s="8"/>
      <c r="AG998" s="8"/>
      <c r="AI998" s="31"/>
      <c r="AL998" s="31"/>
      <c r="AM998" s="21"/>
      <c r="AN998" s="23"/>
      <c r="AX998" s="54"/>
      <c r="AZ998" s="54"/>
      <c r="BB998" s="18"/>
      <c r="BD998" s="18"/>
      <c r="BE998" s="18"/>
      <c r="BL998" s="18"/>
      <c r="BO998" s="18"/>
      <c r="BZ998" s="18"/>
      <c r="CD998" s="18"/>
      <c r="CI998" s="18"/>
      <c r="CT998" s="18"/>
      <c r="CZ998" s="43" t="s">
        <v>397</v>
      </c>
    </row>
    <row r="999" spans="1:104" x14ac:dyDescent="0.25">
      <c r="A999">
        <v>998</v>
      </c>
      <c r="D999" s="12"/>
      <c r="E999" s="14"/>
      <c r="H999" s="16"/>
      <c r="I999" s="11"/>
      <c r="J999" s="39"/>
      <c r="K999" s="39"/>
      <c r="L999" s="39"/>
      <c r="M999" s="39"/>
      <c r="N999" s="8"/>
      <c r="AG999" s="8"/>
      <c r="AI999" s="31"/>
      <c r="AL999" s="31"/>
      <c r="AM999" s="21"/>
      <c r="AN999" s="23"/>
      <c r="AX999" s="54"/>
      <c r="AZ999" s="54"/>
      <c r="BB999" s="18"/>
      <c r="BD999" s="18"/>
      <c r="BE999" s="18"/>
      <c r="BL999" s="18"/>
      <c r="BO999" s="18"/>
      <c r="BZ999" s="18"/>
      <c r="CD999" s="18"/>
      <c r="CI999" s="18"/>
      <c r="CT999" s="18"/>
      <c r="CZ999" s="43" t="s">
        <v>397</v>
      </c>
    </row>
    <row r="1000" spans="1:104" x14ac:dyDescent="0.25">
      <c r="A1000">
        <v>999</v>
      </c>
      <c r="D1000" s="12"/>
      <c r="E1000" s="14"/>
      <c r="H1000" s="16"/>
      <c r="I1000" s="11"/>
      <c r="J1000" s="39"/>
      <c r="K1000" s="39"/>
      <c r="L1000" s="39"/>
      <c r="M1000" s="39"/>
      <c r="N1000" s="8"/>
      <c r="AG1000" s="8"/>
      <c r="AI1000" s="31"/>
      <c r="AL1000" s="31"/>
      <c r="AM1000" s="21"/>
      <c r="AN1000" s="23"/>
      <c r="AX1000" s="54"/>
      <c r="AZ1000" s="54"/>
      <c r="BB1000" s="18"/>
      <c r="BD1000" s="18"/>
      <c r="BE1000" s="18"/>
      <c r="BL1000" s="18"/>
      <c r="BO1000" s="18"/>
      <c r="BZ1000" s="18"/>
      <c r="CD1000" s="18"/>
      <c r="CI1000" s="18"/>
      <c r="CT1000" s="18"/>
      <c r="CZ1000" s="43" t="s">
        <v>397</v>
      </c>
    </row>
    <row r="1001" spans="1:104" x14ac:dyDescent="0.25">
      <c r="D1001" s="12"/>
      <c r="E1001" s="14"/>
      <c r="H1001" s="16"/>
      <c r="I1001" s="11"/>
      <c r="J1001" s="39"/>
      <c r="K1001" s="39"/>
      <c r="L1001" s="39"/>
      <c r="M1001" s="39"/>
      <c r="N1001" s="8"/>
      <c r="AG1001" s="8"/>
      <c r="AI1001" s="31"/>
      <c r="AL1001" s="31"/>
      <c r="AM1001" s="21"/>
      <c r="AN1001" s="23"/>
      <c r="AX1001" s="54"/>
      <c r="AZ1001" s="54"/>
      <c r="BB1001" s="18"/>
      <c r="BD1001" s="18"/>
      <c r="BE1001" s="18"/>
      <c r="BL1001" s="18"/>
      <c r="BO1001" s="18"/>
      <c r="BZ1001" s="18"/>
      <c r="CD1001" s="18"/>
      <c r="CI1001" s="18"/>
      <c r="CT1001" s="18"/>
      <c r="CZ1001" s="43" t="s">
        <v>397</v>
      </c>
    </row>
    <row r="1002" spans="1:104" x14ac:dyDescent="0.25">
      <c r="D1002" s="12"/>
      <c r="E1002" s="14"/>
      <c r="H1002" s="16"/>
      <c r="I1002" s="11"/>
      <c r="J1002" s="39"/>
      <c r="K1002" s="39"/>
      <c r="L1002" s="39"/>
      <c r="M1002" s="39"/>
      <c r="N1002" s="8"/>
      <c r="AG1002" s="8"/>
      <c r="AI1002" s="31"/>
      <c r="AL1002" s="31"/>
      <c r="AM1002" s="21"/>
      <c r="AN1002" s="23"/>
      <c r="AX1002" s="54"/>
      <c r="AZ1002" s="54"/>
      <c r="BB1002" s="18"/>
      <c r="BD1002" s="18"/>
      <c r="BE1002" s="18"/>
      <c r="BL1002" s="18"/>
      <c r="BO1002" s="18"/>
      <c r="BZ1002" s="18"/>
      <c r="CD1002" s="18"/>
      <c r="CI1002" s="18"/>
      <c r="CT1002" s="18"/>
      <c r="CZ1002" s="43" t="s">
        <v>397</v>
      </c>
    </row>
    <row r="1003" spans="1:104" x14ac:dyDescent="0.25">
      <c r="D1003" s="12"/>
      <c r="E1003" s="14"/>
      <c r="H1003" s="16"/>
      <c r="I1003" s="11"/>
      <c r="J1003" s="39"/>
      <c r="K1003" s="39"/>
      <c r="L1003" s="39"/>
      <c r="M1003" s="39"/>
      <c r="N1003" s="8"/>
      <c r="AG1003" s="8"/>
      <c r="AI1003" s="31"/>
      <c r="AL1003" s="31"/>
      <c r="AM1003" s="21"/>
      <c r="AN1003" s="23"/>
      <c r="AX1003" s="54"/>
      <c r="AZ1003" s="54"/>
      <c r="BB1003" s="18"/>
      <c r="BD1003" s="18"/>
      <c r="BE1003" s="18"/>
      <c r="BL1003" s="18"/>
      <c r="BO1003" s="18"/>
      <c r="BZ1003" s="18"/>
      <c r="CD1003" s="18"/>
      <c r="CI1003" s="18"/>
      <c r="CT1003" s="18"/>
      <c r="CZ1003" s="43" t="s">
        <v>397</v>
      </c>
    </row>
    <row r="1004" spans="1:104" x14ac:dyDescent="0.25">
      <c r="D1004" s="12"/>
      <c r="E1004" s="14"/>
      <c r="H1004" s="16"/>
      <c r="I1004" s="11"/>
      <c r="J1004" s="39"/>
      <c r="K1004" s="39"/>
      <c r="L1004" s="39"/>
      <c r="M1004" s="39"/>
      <c r="N1004" s="8"/>
      <c r="AG1004" s="8"/>
      <c r="AI1004" s="31"/>
      <c r="AL1004" s="31"/>
      <c r="AM1004" s="21"/>
      <c r="AN1004" s="23"/>
      <c r="AX1004" s="54"/>
      <c r="AZ1004" s="54"/>
      <c r="BB1004" s="18"/>
      <c r="BD1004" s="18"/>
      <c r="BE1004" s="18"/>
      <c r="BL1004" s="18"/>
      <c r="BO1004" s="18"/>
      <c r="BZ1004" s="18"/>
      <c r="CD1004" s="18"/>
      <c r="CI1004" s="18"/>
      <c r="CT1004" s="18"/>
      <c r="CZ1004" s="43" t="s">
        <v>397</v>
      </c>
    </row>
    <row r="1005" spans="1:104" x14ac:dyDescent="0.25">
      <c r="D1005" s="12"/>
      <c r="E1005" s="14"/>
      <c r="H1005" s="16"/>
      <c r="I1005" s="11"/>
      <c r="J1005" s="39"/>
      <c r="K1005" s="39"/>
      <c r="L1005" s="39"/>
      <c r="M1005" s="39"/>
      <c r="N1005" s="8"/>
      <c r="AG1005" s="8"/>
      <c r="AI1005" s="31"/>
      <c r="AL1005" s="31"/>
      <c r="AM1005" s="21"/>
      <c r="AN1005" s="23"/>
      <c r="AX1005" s="54"/>
      <c r="AZ1005" s="54"/>
      <c r="BB1005" s="18"/>
      <c r="BD1005" s="18"/>
      <c r="BE1005" s="18"/>
      <c r="BL1005" s="18"/>
      <c r="BO1005" s="18"/>
      <c r="BZ1005" s="18"/>
      <c r="CD1005" s="18"/>
      <c r="CI1005" s="18"/>
      <c r="CT1005" s="18"/>
      <c r="CZ1005" s="43" t="s">
        <v>397</v>
      </c>
    </row>
    <row r="1006" spans="1:104" x14ac:dyDescent="0.25">
      <c r="D1006" s="12"/>
      <c r="E1006" s="14"/>
      <c r="H1006" s="16"/>
      <c r="I1006" s="11"/>
      <c r="J1006" s="39"/>
      <c r="K1006" s="39"/>
      <c r="L1006" s="39"/>
      <c r="M1006" s="39"/>
      <c r="N1006" s="8"/>
      <c r="AG1006" s="8"/>
      <c r="AI1006" s="31"/>
      <c r="AL1006" s="31"/>
      <c r="AM1006" s="21"/>
      <c r="AN1006" s="23"/>
      <c r="AX1006" s="54"/>
      <c r="AZ1006" s="54"/>
      <c r="BB1006" s="18"/>
      <c r="BD1006" s="18"/>
      <c r="BE1006" s="18"/>
      <c r="BL1006" s="18"/>
      <c r="BO1006" s="18"/>
      <c r="BZ1006" s="18"/>
      <c r="CD1006" s="18"/>
      <c r="CI1006" s="18"/>
      <c r="CT1006" s="18"/>
      <c r="CZ1006" s="43" t="s">
        <v>397</v>
      </c>
    </row>
    <row r="1007" spans="1:104" x14ac:dyDescent="0.25">
      <c r="D1007" s="12"/>
      <c r="E1007" s="14"/>
      <c r="H1007" s="16"/>
      <c r="I1007" s="11"/>
      <c r="J1007" s="39"/>
      <c r="K1007" s="39"/>
      <c r="L1007" s="39"/>
      <c r="M1007" s="39"/>
      <c r="N1007" s="8"/>
      <c r="AG1007" s="8"/>
      <c r="AI1007" s="31"/>
      <c r="AL1007" s="31"/>
      <c r="AM1007" s="21"/>
      <c r="AN1007" s="23"/>
      <c r="AX1007" s="54"/>
      <c r="AZ1007" s="54"/>
      <c r="BB1007" s="18"/>
      <c r="BD1007" s="18"/>
      <c r="BE1007" s="18"/>
      <c r="BL1007" s="18"/>
      <c r="BO1007" s="18"/>
      <c r="BZ1007" s="18"/>
      <c r="CD1007" s="18"/>
      <c r="CI1007" s="18"/>
      <c r="CT1007" s="18"/>
      <c r="CZ1007" s="43" t="s">
        <v>397</v>
      </c>
    </row>
    <row r="1008" spans="1:104" x14ac:dyDescent="0.25">
      <c r="D1008" s="12"/>
      <c r="E1008" s="14"/>
      <c r="H1008" s="16"/>
      <c r="I1008" s="11"/>
      <c r="J1008" s="39"/>
      <c r="K1008" s="39"/>
      <c r="L1008" s="39"/>
      <c r="M1008" s="39"/>
      <c r="N1008" s="8"/>
      <c r="AG1008" s="8"/>
      <c r="AI1008" s="31"/>
      <c r="AL1008" s="31"/>
      <c r="AM1008" s="21"/>
      <c r="AN1008" s="23"/>
      <c r="AX1008" s="54"/>
      <c r="AZ1008" s="54"/>
      <c r="BB1008" s="18"/>
      <c r="BD1008" s="18"/>
      <c r="BE1008" s="18"/>
      <c r="BL1008" s="18"/>
      <c r="BO1008" s="18"/>
      <c r="BZ1008" s="18"/>
      <c r="CD1008" s="18"/>
      <c r="CI1008" s="18"/>
      <c r="CT1008" s="18"/>
      <c r="CZ1008" s="43" t="s">
        <v>397</v>
      </c>
    </row>
    <row r="1009" spans="4:104" x14ac:dyDescent="0.25">
      <c r="D1009" s="12"/>
      <c r="E1009" s="14"/>
      <c r="H1009" s="16"/>
      <c r="I1009" s="11"/>
      <c r="J1009" s="39"/>
      <c r="K1009" s="39"/>
      <c r="L1009" s="39"/>
      <c r="M1009" s="39"/>
      <c r="N1009" s="8"/>
      <c r="AG1009" s="8"/>
      <c r="AI1009" s="31"/>
      <c r="AL1009" s="31"/>
      <c r="AM1009" s="21"/>
      <c r="AN1009" s="23"/>
      <c r="AX1009" s="54"/>
      <c r="AZ1009" s="54"/>
      <c r="BB1009" s="18"/>
      <c r="BD1009" s="18"/>
      <c r="BE1009" s="18"/>
      <c r="BL1009" s="18"/>
      <c r="BO1009" s="18"/>
      <c r="BZ1009" s="18"/>
      <c r="CD1009" s="18"/>
      <c r="CI1009" s="18"/>
      <c r="CT1009" s="18"/>
      <c r="CZ1009" s="43" t="s">
        <v>397</v>
      </c>
    </row>
    <row r="1010" spans="4:104" x14ac:dyDescent="0.25">
      <c r="D1010" s="12"/>
      <c r="E1010" s="14"/>
      <c r="H1010" s="16"/>
      <c r="I1010" s="11"/>
      <c r="J1010" s="39"/>
      <c r="K1010" s="39"/>
      <c r="L1010" s="39"/>
      <c r="M1010" s="39"/>
      <c r="N1010" s="8"/>
      <c r="AG1010" s="8"/>
      <c r="AI1010" s="31"/>
      <c r="AL1010" s="31"/>
      <c r="AM1010" s="21"/>
      <c r="AN1010" s="23"/>
      <c r="AX1010" s="54"/>
      <c r="AZ1010" s="54"/>
      <c r="BB1010" s="18"/>
      <c r="BD1010" s="18"/>
      <c r="BE1010" s="18"/>
      <c r="BL1010" s="18"/>
      <c r="BO1010" s="18"/>
      <c r="BZ1010" s="18"/>
      <c r="CD1010" s="18"/>
      <c r="CI1010" s="18"/>
      <c r="CT1010" s="18"/>
      <c r="CZ1010" s="43" t="s">
        <v>397</v>
      </c>
    </row>
    <row r="1011" spans="4:104" x14ac:dyDescent="0.25">
      <c r="D1011" s="12"/>
      <c r="E1011" s="14"/>
      <c r="H1011" s="16"/>
      <c r="I1011" s="11"/>
      <c r="J1011" s="39"/>
      <c r="K1011" s="39"/>
      <c r="L1011" s="39"/>
      <c r="M1011" s="39"/>
      <c r="N1011" s="8"/>
      <c r="AG1011" s="8"/>
      <c r="AI1011" s="31"/>
      <c r="AL1011" s="31"/>
      <c r="AM1011" s="21"/>
      <c r="AN1011" s="23"/>
      <c r="AX1011" s="54"/>
      <c r="AZ1011" s="54"/>
      <c r="BB1011" s="18"/>
      <c r="BD1011" s="18"/>
      <c r="BE1011" s="18"/>
      <c r="BL1011" s="18"/>
      <c r="BO1011" s="18"/>
      <c r="BZ1011" s="18"/>
      <c r="CD1011" s="18"/>
      <c r="CI1011" s="18"/>
      <c r="CT1011" s="18"/>
      <c r="CZ1011" s="43" t="s">
        <v>397</v>
      </c>
    </row>
    <row r="1012" spans="4:104" x14ac:dyDescent="0.25">
      <c r="D1012" s="12"/>
      <c r="E1012" s="14"/>
      <c r="H1012" s="16"/>
      <c r="I1012" s="11"/>
      <c r="J1012" s="39"/>
      <c r="K1012" s="39"/>
      <c r="L1012" s="39"/>
      <c r="M1012" s="39"/>
      <c r="N1012" s="8"/>
      <c r="AG1012" s="8"/>
      <c r="AI1012" s="31"/>
      <c r="AL1012" s="31"/>
      <c r="AM1012" s="21"/>
      <c r="AN1012" s="23"/>
      <c r="AX1012" s="54"/>
      <c r="AZ1012" s="54"/>
      <c r="BB1012" s="18"/>
      <c r="BD1012" s="18"/>
      <c r="BE1012" s="18"/>
      <c r="BL1012" s="18"/>
      <c r="BO1012" s="18"/>
      <c r="BZ1012" s="18"/>
      <c r="CD1012" s="18"/>
      <c r="CI1012" s="18"/>
      <c r="CT1012" s="18"/>
      <c r="CZ1012" s="43" t="s">
        <v>397</v>
      </c>
    </row>
    <row r="1013" spans="4:104" x14ac:dyDescent="0.25">
      <c r="D1013" s="12"/>
      <c r="E1013" s="14"/>
      <c r="H1013" s="16"/>
      <c r="I1013" s="11"/>
      <c r="J1013" s="39"/>
      <c r="K1013" s="39"/>
      <c r="L1013" s="39"/>
      <c r="M1013" s="39"/>
      <c r="N1013" s="8"/>
      <c r="AG1013" s="8"/>
      <c r="AI1013" s="31"/>
      <c r="AL1013" s="31"/>
      <c r="AM1013" s="21"/>
      <c r="AN1013" s="23"/>
      <c r="AX1013" s="54"/>
      <c r="AZ1013" s="54"/>
      <c r="BB1013" s="18"/>
      <c r="BD1013" s="18"/>
      <c r="BE1013" s="18"/>
      <c r="BL1013" s="18"/>
      <c r="BO1013" s="18"/>
      <c r="BZ1013" s="18"/>
      <c r="CD1013" s="18"/>
      <c r="CI1013" s="18"/>
      <c r="CT1013" s="18"/>
      <c r="CZ1013" s="43" t="s">
        <v>397</v>
      </c>
    </row>
    <row r="1014" spans="4:104" x14ac:dyDescent="0.25">
      <c r="D1014" s="12"/>
      <c r="E1014" s="14"/>
      <c r="H1014" s="16"/>
      <c r="I1014" s="11"/>
      <c r="J1014" s="39"/>
      <c r="K1014" s="39"/>
      <c r="L1014" s="39"/>
      <c r="M1014" s="39"/>
      <c r="N1014" s="8"/>
      <c r="AG1014" s="8"/>
      <c r="AI1014" s="31"/>
      <c r="AL1014" s="31"/>
      <c r="AM1014" s="21"/>
      <c r="AN1014" s="23"/>
      <c r="AX1014" s="54"/>
      <c r="AZ1014" s="54"/>
      <c r="BB1014" s="18"/>
      <c r="BD1014" s="18"/>
      <c r="BE1014" s="18"/>
      <c r="BL1014" s="18"/>
      <c r="BO1014" s="18"/>
      <c r="BZ1014" s="18"/>
      <c r="CD1014" s="18"/>
      <c r="CI1014" s="18"/>
      <c r="CT1014" s="18"/>
      <c r="CZ1014" s="43" t="s">
        <v>397</v>
      </c>
    </row>
    <row r="1015" spans="4:104" x14ac:dyDescent="0.25">
      <c r="D1015" s="12"/>
      <c r="E1015" s="14"/>
      <c r="H1015" s="16"/>
      <c r="I1015" s="11"/>
      <c r="J1015" s="39"/>
      <c r="K1015" s="39"/>
      <c r="L1015" s="39"/>
      <c r="M1015" s="39"/>
      <c r="N1015" s="8"/>
      <c r="AG1015" s="8"/>
      <c r="AI1015" s="31"/>
      <c r="AL1015" s="31"/>
      <c r="AM1015" s="21"/>
      <c r="AN1015" s="23"/>
      <c r="AX1015" s="54"/>
      <c r="AZ1015" s="54"/>
      <c r="BB1015" s="18"/>
      <c r="BD1015" s="18"/>
      <c r="BE1015" s="18"/>
      <c r="BL1015" s="18"/>
      <c r="BO1015" s="18"/>
      <c r="BZ1015" s="18"/>
      <c r="CD1015" s="18"/>
      <c r="CI1015" s="18"/>
      <c r="CT1015" s="18"/>
      <c r="CZ1015" s="43" t="s">
        <v>397</v>
      </c>
    </row>
    <row r="1016" spans="4:104" x14ac:dyDescent="0.25">
      <c r="D1016" s="12"/>
      <c r="E1016" s="14"/>
      <c r="H1016" s="16"/>
      <c r="I1016" s="11"/>
      <c r="J1016" s="39"/>
      <c r="K1016" s="39"/>
      <c r="L1016" s="39"/>
      <c r="M1016" s="39"/>
      <c r="N1016" s="8"/>
      <c r="AG1016" s="8"/>
      <c r="AI1016" s="31"/>
      <c r="AL1016" s="31"/>
      <c r="AM1016" s="21"/>
      <c r="AN1016" s="23"/>
      <c r="AX1016" s="54"/>
      <c r="AZ1016" s="54"/>
      <c r="BB1016" s="18"/>
      <c r="BD1016" s="18"/>
      <c r="BE1016" s="18"/>
      <c r="BL1016" s="18"/>
      <c r="BO1016" s="18"/>
      <c r="BZ1016" s="18"/>
      <c r="CD1016" s="18"/>
      <c r="CI1016" s="18"/>
      <c r="CT1016" s="18"/>
      <c r="CZ1016" s="43" t="s">
        <v>397</v>
      </c>
    </row>
    <row r="1017" spans="4:104" x14ac:dyDescent="0.25">
      <c r="D1017" s="12"/>
      <c r="E1017" s="14"/>
      <c r="H1017" s="16"/>
      <c r="I1017" s="11"/>
      <c r="J1017" s="39"/>
      <c r="K1017" s="39"/>
      <c r="L1017" s="39"/>
      <c r="M1017" s="39"/>
      <c r="N1017" s="8"/>
      <c r="AG1017" s="8"/>
      <c r="AI1017" s="31"/>
      <c r="AL1017" s="31"/>
      <c r="AM1017" s="21"/>
      <c r="AN1017" s="23"/>
      <c r="AX1017" s="54"/>
      <c r="AZ1017" s="54"/>
      <c r="BB1017" s="18"/>
      <c r="BD1017" s="18"/>
      <c r="BE1017" s="18"/>
      <c r="BL1017" s="18"/>
      <c r="BO1017" s="18"/>
      <c r="BZ1017" s="18"/>
      <c r="CD1017" s="18"/>
      <c r="CI1017" s="18"/>
      <c r="CT1017" s="18"/>
      <c r="CZ1017" s="43" t="s">
        <v>397</v>
      </c>
    </row>
    <row r="1018" spans="4:104" x14ac:dyDescent="0.25">
      <c r="D1018" s="12"/>
      <c r="E1018" s="14"/>
      <c r="H1018" s="16"/>
      <c r="I1018" s="11"/>
      <c r="J1018" s="39"/>
      <c r="K1018" s="39"/>
      <c r="L1018" s="39"/>
      <c r="M1018" s="39"/>
      <c r="N1018" s="8"/>
      <c r="AG1018" s="8"/>
      <c r="AI1018" s="31"/>
      <c r="AL1018" s="31"/>
      <c r="AM1018" s="21"/>
      <c r="AN1018" s="23"/>
      <c r="AX1018" s="54"/>
      <c r="AZ1018" s="54"/>
      <c r="BB1018" s="18"/>
      <c r="BD1018" s="18"/>
      <c r="BE1018" s="18"/>
      <c r="BL1018" s="18"/>
      <c r="BO1018" s="18"/>
      <c r="BZ1018" s="18"/>
      <c r="CD1018" s="18"/>
      <c r="CI1018" s="18"/>
      <c r="CT1018" s="18"/>
      <c r="CZ1018" s="43" t="s">
        <v>397</v>
      </c>
    </row>
    <row r="1019" spans="4:104" x14ac:dyDescent="0.25">
      <c r="D1019" s="12"/>
      <c r="E1019" s="14"/>
      <c r="H1019" s="16"/>
      <c r="I1019" s="11"/>
      <c r="J1019" s="39"/>
      <c r="K1019" s="39"/>
      <c r="L1019" s="39"/>
      <c r="M1019" s="39"/>
      <c r="N1019" s="8"/>
      <c r="AG1019" s="8"/>
      <c r="AI1019" s="31"/>
      <c r="AL1019" s="31"/>
      <c r="AM1019" s="21"/>
      <c r="AN1019" s="23"/>
      <c r="AX1019" s="54"/>
      <c r="AZ1019" s="54"/>
      <c r="BB1019" s="18"/>
      <c r="BD1019" s="18"/>
      <c r="BE1019" s="18"/>
      <c r="BL1019" s="18"/>
      <c r="BO1019" s="18"/>
      <c r="BZ1019" s="18"/>
      <c r="CD1019" s="18"/>
      <c r="CI1019" s="18"/>
      <c r="CT1019" s="18"/>
      <c r="CZ1019" s="43" t="s">
        <v>397</v>
      </c>
    </row>
    <row r="1020" spans="4:104" x14ac:dyDescent="0.25">
      <c r="D1020" s="12"/>
      <c r="E1020" s="14"/>
      <c r="H1020" s="16"/>
      <c r="I1020" s="11"/>
      <c r="J1020" s="39"/>
      <c r="K1020" s="39"/>
      <c r="L1020" s="39"/>
      <c r="M1020" s="39"/>
      <c r="N1020" s="8"/>
      <c r="AG1020" s="8"/>
      <c r="AI1020" s="31"/>
      <c r="AL1020" s="31"/>
      <c r="AM1020" s="21"/>
      <c r="AN1020" s="23"/>
      <c r="AX1020" s="54"/>
      <c r="AZ1020" s="54"/>
      <c r="BB1020" s="18"/>
      <c r="BD1020" s="18"/>
      <c r="BE1020" s="18"/>
      <c r="BL1020" s="18"/>
      <c r="BO1020" s="18"/>
      <c r="BZ1020" s="18"/>
      <c r="CD1020" s="18"/>
      <c r="CI1020" s="18"/>
      <c r="CT1020" s="18"/>
      <c r="CZ1020" s="43" t="s">
        <v>397</v>
      </c>
    </row>
    <row r="1021" spans="4:104" x14ac:dyDescent="0.25">
      <c r="D1021" s="12"/>
      <c r="E1021" s="14"/>
      <c r="H1021" s="16"/>
      <c r="I1021" s="11"/>
      <c r="J1021" s="39"/>
      <c r="K1021" s="39"/>
      <c r="L1021" s="39"/>
      <c r="M1021" s="39"/>
      <c r="N1021" s="8"/>
      <c r="AG1021" s="8"/>
      <c r="AI1021" s="31"/>
      <c r="AL1021" s="31"/>
      <c r="AM1021" s="21"/>
      <c r="AN1021" s="23"/>
      <c r="AX1021" s="54"/>
      <c r="AZ1021" s="54"/>
      <c r="BB1021" s="18"/>
      <c r="BD1021" s="18"/>
      <c r="BE1021" s="18"/>
      <c r="BL1021" s="18"/>
      <c r="BO1021" s="18"/>
      <c r="BZ1021" s="18"/>
      <c r="CD1021" s="18"/>
      <c r="CI1021" s="18"/>
      <c r="CT1021" s="18"/>
      <c r="CZ1021" s="43" t="s">
        <v>397</v>
      </c>
    </row>
    <row r="1022" spans="4:104" x14ac:dyDescent="0.25">
      <c r="D1022" s="12"/>
      <c r="E1022" s="14"/>
      <c r="H1022" s="16"/>
      <c r="I1022" s="11"/>
      <c r="J1022" s="39"/>
      <c r="K1022" s="39"/>
      <c r="L1022" s="39"/>
      <c r="M1022" s="39"/>
      <c r="N1022" s="8"/>
      <c r="AG1022" s="8"/>
      <c r="AI1022" s="31"/>
      <c r="AL1022" s="31"/>
      <c r="AM1022" s="21"/>
      <c r="AN1022" s="23"/>
      <c r="AX1022" s="54"/>
      <c r="AZ1022" s="54"/>
      <c r="BB1022" s="18"/>
      <c r="BD1022" s="18"/>
      <c r="BE1022" s="18"/>
      <c r="BL1022" s="18"/>
      <c r="BO1022" s="18"/>
      <c r="BZ1022" s="18"/>
      <c r="CD1022" s="18"/>
      <c r="CI1022" s="18"/>
      <c r="CT1022" s="18"/>
      <c r="CZ1022" s="43" t="s">
        <v>397</v>
      </c>
    </row>
    <row r="1023" spans="4:104" x14ac:dyDescent="0.25">
      <c r="D1023" s="12"/>
      <c r="E1023" s="14"/>
      <c r="H1023" s="16"/>
      <c r="I1023" s="11"/>
      <c r="J1023" s="39"/>
      <c r="K1023" s="39"/>
      <c r="L1023" s="39"/>
      <c r="M1023" s="39"/>
      <c r="N1023" s="8"/>
      <c r="AG1023" s="8"/>
      <c r="AI1023" s="31"/>
      <c r="AL1023" s="31"/>
      <c r="AM1023" s="21"/>
      <c r="AN1023" s="23"/>
      <c r="AX1023" s="54"/>
      <c r="AZ1023" s="54"/>
      <c r="BB1023" s="18"/>
      <c r="BD1023" s="18"/>
      <c r="BE1023" s="18"/>
      <c r="BL1023" s="18"/>
      <c r="BO1023" s="18"/>
      <c r="BZ1023" s="18"/>
      <c r="CD1023" s="18"/>
      <c r="CI1023" s="18"/>
      <c r="CT1023" s="18"/>
      <c r="CZ1023" s="43" t="s">
        <v>397</v>
      </c>
    </row>
    <row r="1024" spans="4:104" x14ac:dyDescent="0.25">
      <c r="D1024" s="12"/>
      <c r="E1024" s="14"/>
      <c r="H1024" s="16"/>
      <c r="I1024" s="11"/>
      <c r="J1024" s="39"/>
      <c r="K1024" s="39"/>
      <c r="L1024" s="39"/>
      <c r="M1024" s="39"/>
      <c r="N1024" s="8"/>
      <c r="AG1024" s="8"/>
      <c r="AI1024" s="31"/>
      <c r="AL1024" s="31"/>
      <c r="AM1024" s="21"/>
      <c r="AN1024" s="23"/>
      <c r="AX1024" s="54"/>
      <c r="AZ1024" s="54"/>
      <c r="BB1024" s="18"/>
      <c r="BD1024" s="18"/>
      <c r="BE1024" s="18"/>
      <c r="BL1024" s="18"/>
      <c r="BO1024" s="18"/>
      <c r="BZ1024" s="18"/>
      <c r="CD1024" s="18"/>
      <c r="CI1024" s="18"/>
      <c r="CT1024" s="18"/>
      <c r="CZ1024" s="43" t="s">
        <v>397</v>
      </c>
    </row>
    <row r="1025" spans="4:104" x14ac:dyDescent="0.25">
      <c r="D1025" s="12"/>
      <c r="E1025" s="14"/>
      <c r="H1025" s="16"/>
      <c r="I1025" s="11"/>
      <c r="J1025" s="39"/>
      <c r="K1025" s="39"/>
      <c r="L1025" s="39"/>
      <c r="M1025" s="39"/>
      <c r="N1025" s="8"/>
      <c r="AG1025" s="8"/>
      <c r="AI1025" s="31"/>
      <c r="AL1025" s="31"/>
      <c r="AM1025" s="21"/>
      <c r="AN1025" s="23"/>
      <c r="AX1025" s="54"/>
      <c r="AZ1025" s="54"/>
      <c r="BB1025" s="18"/>
      <c r="BD1025" s="18"/>
      <c r="BE1025" s="18"/>
      <c r="BL1025" s="18"/>
      <c r="BO1025" s="18"/>
      <c r="BZ1025" s="18"/>
      <c r="CD1025" s="18"/>
      <c r="CI1025" s="18"/>
      <c r="CT1025" s="18"/>
      <c r="CZ1025" s="43" t="s">
        <v>397</v>
      </c>
    </row>
    <row r="1026" spans="4:104" x14ac:dyDescent="0.25">
      <c r="D1026" s="12"/>
      <c r="E1026" s="14"/>
      <c r="H1026" s="16"/>
      <c r="I1026" s="11"/>
      <c r="J1026" s="39"/>
      <c r="K1026" s="39"/>
      <c r="L1026" s="39"/>
      <c r="M1026" s="39"/>
      <c r="N1026" s="8"/>
      <c r="AG1026" s="8"/>
      <c r="AI1026" s="31"/>
      <c r="AL1026" s="31"/>
      <c r="AM1026" s="21"/>
      <c r="AN1026" s="23"/>
      <c r="AX1026" s="54"/>
      <c r="AZ1026" s="54"/>
      <c r="BB1026" s="18"/>
      <c r="BD1026" s="18"/>
      <c r="BE1026" s="18"/>
      <c r="BL1026" s="18"/>
      <c r="BO1026" s="18"/>
      <c r="BZ1026" s="18"/>
      <c r="CD1026" s="18"/>
      <c r="CI1026" s="18"/>
      <c r="CT1026" s="18"/>
      <c r="CZ1026" s="43" t="s">
        <v>397</v>
      </c>
    </row>
    <row r="1027" spans="4:104" x14ac:dyDescent="0.25">
      <c r="D1027" s="12"/>
      <c r="E1027" s="14"/>
      <c r="H1027" s="16"/>
      <c r="I1027" s="11"/>
      <c r="J1027" s="39"/>
      <c r="K1027" s="39"/>
      <c r="L1027" s="39"/>
      <c r="M1027" s="39"/>
      <c r="N1027" s="8"/>
      <c r="AG1027" s="8"/>
      <c r="AI1027" s="31"/>
      <c r="AL1027" s="31"/>
      <c r="AM1027" s="21"/>
      <c r="AN1027" s="23"/>
      <c r="AX1027" s="54"/>
      <c r="AZ1027" s="54"/>
      <c r="BB1027" s="18"/>
      <c r="BD1027" s="18"/>
      <c r="BE1027" s="18"/>
      <c r="BL1027" s="18"/>
      <c r="BO1027" s="18"/>
      <c r="BZ1027" s="18"/>
      <c r="CD1027" s="18"/>
      <c r="CI1027" s="18"/>
      <c r="CT1027" s="18"/>
      <c r="CZ1027" s="43" t="s">
        <v>397</v>
      </c>
    </row>
    <row r="1028" spans="4:104" x14ac:dyDescent="0.25">
      <c r="D1028" s="12"/>
      <c r="E1028" s="14"/>
      <c r="H1028" s="16"/>
      <c r="I1028" s="11"/>
      <c r="J1028" s="39"/>
      <c r="K1028" s="39"/>
      <c r="L1028" s="39"/>
      <c r="M1028" s="39"/>
      <c r="N1028" s="8"/>
      <c r="AG1028" s="8"/>
      <c r="AI1028" s="31"/>
      <c r="AL1028" s="31"/>
      <c r="AM1028" s="21"/>
      <c r="AN1028" s="23"/>
      <c r="AX1028" s="54"/>
      <c r="AZ1028" s="54"/>
      <c r="BB1028" s="18"/>
      <c r="BD1028" s="18"/>
      <c r="BE1028" s="18"/>
      <c r="BL1028" s="18"/>
      <c r="BO1028" s="18"/>
      <c r="BZ1028" s="18"/>
      <c r="CD1028" s="18"/>
      <c r="CI1028" s="18"/>
      <c r="CT1028" s="18"/>
      <c r="CZ1028" s="43" t="s">
        <v>397</v>
      </c>
    </row>
    <row r="1029" spans="4:104" x14ac:dyDescent="0.25">
      <c r="D1029" s="12"/>
      <c r="E1029" s="14"/>
      <c r="H1029" s="16"/>
      <c r="I1029" s="11"/>
      <c r="J1029" s="39"/>
      <c r="K1029" s="39"/>
      <c r="L1029" s="39"/>
      <c r="M1029" s="39"/>
      <c r="N1029" s="8"/>
      <c r="AG1029" s="8"/>
      <c r="AI1029" s="31"/>
      <c r="AL1029" s="31"/>
      <c r="AM1029" s="21"/>
      <c r="AN1029" s="23"/>
      <c r="AX1029" s="54"/>
      <c r="AZ1029" s="54"/>
      <c r="BB1029" s="18"/>
      <c r="BD1029" s="18"/>
      <c r="BE1029" s="18"/>
      <c r="BL1029" s="18"/>
      <c r="BO1029" s="18"/>
      <c r="BZ1029" s="18"/>
      <c r="CD1029" s="18"/>
      <c r="CI1029" s="18"/>
      <c r="CT1029" s="18"/>
      <c r="CZ1029" s="43" t="s">
        <v>397</v>
      </c>
    </row>
    <row r="1030" spans="4:104" x14ac:dyDescent="0.25">
      <c r="D1030" s="12"/>
      <c r="E1030" s="14"/>
      <c r="H1030" s="16"/>
      <c r="I1030" s="11"/>
      <c r="J1030" s="39"/>
      <c r="K1030" s="39"/>
      <c r="L1030" s="39"/>
      <c r="M1030" s="39"/>
      <c r="N1030" s="8"/>
      <c r="AG1030" s="8"/>
      <c r="AI1030" s="31"/>
      <c r="AL1030" s="31"/>
      <c r="AM1030" s="21"/>
      <c r="AN1030" s="23"/>
      <c r="AX1030" s="54"/>
      <c r="AZ1030" s="54"/>
      <c r="BB1030" s="18"/>
      <c r="BD1030" s="18"/>
      <c r="BE1030" s="18"/>
      <c r="BL1030" s="18"/>
      <c r="BO1030" s="18"/>
      <c r="BZ1030" s="18"/>
      <c r="CD1030" s="18"/>
      <c r="CI1030" s="18"/>
      <c r="CT1030" s="18"/>
      <c r="CZ1030" s="43" t="s">
        <v>397</v>
      </c>
    </row>
    <row r="1031" spans="4:104" x14ac:dyDescent="0.25">
      <c r="D1031" s="12"/>
      <c r="E1031" s="14"/>
      <c r="H1031" s="16"/>
      <c r="I1031" s="11"/>
      <c r="J1031" s="39"/>
      <c r="K1031" s="39"/>
      <c r="L1031" s="39"/>
      <c r="M1031" s="39"/>
      <c r="N1031" s="8"/>
      <c r="AG1031" s="8"/>
      <c r="AI1031" s="31"/>
      <c r="AL1031" s="31"/>
      <c r="AM1031" s="21"/>
      <c r="AN1031" s="23"/>
      <c r="AX1031" s="54"/>
      <c r="AZ1031" s="54"/>
      <c r="BB1031" s="18"/>
      <c r="BD1031" s="18"/>
      <c r="BE1031" s="18"/>
      <c r="BL1031" s="18"/>
      <c r="BO1031" s="18"/>
      <c r="BZ1031" s="18"/>
      <c r="CD1031" s="18"/>
      <c r="CI1031" s="18"/>
      <c r="CT1031" s="18"/>
      <c r="CZ1031" s="43" t="s">
        <v>397</v>
      </c>
    </row>
    <row r="1032" spans="4:104" x14ac:dyDescent="0.25">
      <c r="D1032" s="12"/>
      <c r="E1032" s="14"/>
      <c r="H1032" s="16"/>
      <c r="I1032" s="11"/>
      <c r="J1032" s="39"/>
      <c r="K1032" s="39"/>
      <c r="L1032" s="39"/>
      <c r="M1032" s="39"/>
      <c r="N1032" s="8"/>
      <c r="AG1032" s="8"/>
      <c r="AI1032" s="31"/>
      <c r="AL1032" s="31"/>
      <c r="AM1032" s="21"/>
      <c r="AN1032" s="23"/>
      <c r="AX1032" s="54"/>
      <c r="AZ1032" s="54"/>
      <c r="BB1032" s="18"/>
      <c r="BD1032" s="18"/>
      <c r="BE1032" s="18"/>
      <c r="BL1032" s="18"/>
      <c r="BO1032" s="18"/>
      <c r="BZ1032" s="18"/>
      <c r="CD1032" s="18"/>
      <c r="CI1032" s="18"/>
      <c r="CT1032" s="18"/>
      <c r="CZ1032" s="43" t="s">
        <v>397</v>
      </c>
    </row>
    <row r="1033" spans="4:104" x14ac:dyDescent="0.25">
      <c r="D1033" s="12"/>
      <c r="E1033" s="14"/>
      <c r="H1033" s="16"/>
      <c r="I1033" s="11"/>
      <c r="J1033" s="39"/>
      <c r="K1033" s="39"/>
      <c r="L1033" s="39"/>
      <c r="M1033" s="39"/>
      <c r="N1033" s="8"/>
      <c r="AG1033" s="8"/>
      <c r="AI1033" s="31"/>
      <c r="AL1033" s="31"/>
      <c r="AM1033" s="21"/>
      <c r="AN1033" s="23"/>
      <c r="AX1033" s="54"/>
      <c r="AZ1033" s="54"/>
      <c r="BB1033" s="18"/>
      <c r="BD1033" s="18"/>
      <c r="BE1033" s="18"/>
      <c r="BL1033" s="18"/>
      <c r="BO1033" s="18"/>
      <c r="BZ1033" s="18"/>
      <c r="CD1033" s="18"/>
      <c r="CI1033" s="18"/>
      <c r="CT1033" s="18"/>
      <c r="CZ1033" s="43" t="s">
        <v>397</v>
      </c>
    </row>
    <row r="1034" spans="4:104" x14ac:dyDescent="0.25">
      <c r="D1034" s="12"/>
      <c r="E1034" s="14"/>
      <c r="H1034" s="16"/>
      <c r="I1034" s="11"/>
      <c r="J1034" s="39"/>
      <c r="K1034" s="39"/>
      <c r="L1034" s="39"/>
      <c r="M1034" s="39"/>
      <c r="N1034" s="8"/>
      <c r="AG1034" s="8"/>
      <c r="AI1034" s="31"/>
      <c r="AL1034" s="31"/>
      <c r="AM1034" s="21"/>
      <c r="AN1034" s="23"/>
      <c r="AX1034" s="54"/>
      <c r="AZ1034" s="54"/>
      <c r="BB1034" s="18"/>
      <c r="BD1034" s="18"/>
      <c r="BE1034" s="18"/>
      <c r="BL1034" s="18"/>
      <c r="BO1034" s="18"/>
      <c r="BZ1034" s="18"/>
      <c r="CD1034" s="18"/>
      <c r="CI1034" s="18"/>
      <c r="CT1034" s="18"/>
      <c r="CZ1034" s="43" t="s">
        <v>397</v>
      </c>
    </row>
    <row r="1035" spans="4:104" x14ac:dyDescent="0.25">
      <c r="D1035" s="12"/>
      <c r="E1035" s="14"/>
      <c r="H1035" s="16"/>
      <c r="I1035" s="11"/>
      <c r="J1035" s="39"/>
      <c r="K1035" s="39"/>
      <c r="L1035" s="39"/>
      <c r="M1035" s="39"/>
      <c r="N1035" s="8"/>
      <c r="AG1035" s="8"/>
      <c r="AI1035" s="31"/>
      <c r="AL1035" s="31"/>
      <c r="AM1035" s="21"/>
      <c r="AN1035" s="23"/>
      <c r="AX1035" s="54"/>
      <c r="AZ1035" s="54"/>
      <c r="BB1035" s="18"/>
      <c r="BD1035" s="18"/>
      <c r="BE1035" s="18"/>
      <c r="BL1035" s="18"/>
      <c r="BO1035" s="18"/>
      <c r="BZ1035" s="18"/>
      <c r="CD1035" s="18"/>
      <c r="CI1035" s="18"/>
      <c r="CT1035" s="18"/>
      <c r="CZ1035" s="43" t="s">
        <v>397</v>
      </c>
    </row>
    <row r="1036" spans="4:104" x14ac:dyDescent="0.25">
      <c r="D1036" s="12"/>
      <c r="E1036" s="14"/>
      <c r="H1036" s="16"/>
      <c r="I1036" s="11"/>
      <c r="J1036" s="39"/>
      <c r="K1036" s="39"/>
      <c r="L1036" s="39"/>
      <c r="M1036" s="39"/>
      <c r="N1036" s="8"/>
      <c r="AG1036" s="8"/>
      <c r="AI1036" s="31"/>
      <c r="AL1036" s="31"/>
      <c r="AM1036" s="21"/>
      <c r="AN1036" s="23"/>
      <c r="AX1036" s="54"/>
      <c r="AZ1036" s="54"/>
      <c r="BB1036" s="18"/>
      <c r="BD1036" s="18"/>
      <c r="BE1036" s="18"/>
      <c r="BL1036" s="18"/>
      <c r="BO1036" s="18"/>
      <c r="BZ1036" s="18"/>
      <c r="CD1036" s="18"/>
      <c r="CI1036" s="18"/>
      <c r="CT1036" s="18"/>
      <c r="CZ1036" s="43" t="s">
        <v>397</v>
      </c>
    </row>
    <row r="1037" spans="4:104" x14ac:dyDescent="0.25">
      <c r="D1037" s="12"/>
      <c r="E1037" s="14"/>
      <c r="H1037" s="16"/>
      <c r="I1037" s="11"/>
      <c r="J1037" s="39"/>
      <c r="K1037" s="39"/>
      <c r="L1037" s="39"/>
      <c r="M1037" s="39"/>
      <c r="N1037" s="8"/>
      <c r="AG1037" s="8"/>
      <c r="AI1037" s="31"/>
      <c r="AL1037" s="31"/>
      <c r="AM1037" s="21"/>
      <c r="AN1037" s="23"/>
      <c r="AX1037" s="54"/>
      <c r="AZ1037" s="54"/>
      <c r="BB1037" s="18"/>
      <c r="BD1037" s="18"/>
      <c r="BE1037" s="18"/>
      <c r="BL1037" s="18"/>
      <c r="BO1037" s="18"/>
      <c r="BZ1037" s="18"/>
      <c r="CD1037" s="18"/>
      <c r="CI1037" s="18"/>
      <c r="CT1037" s="18"/>
      <c r="CZ1037" s="43" t="s">
        <v>397</v>
      </c>
    </row>
    <row r="1038" spans="4:104" x14ac:dyDescent="0.25">
      <c r="D1038" s="12"/>
      <c r="E1038" s="14"/>
      <c r="H1038" s="16"/>
      <c r="I1038" s="11"/>
      <c r="J1038" s="39"/>
      <c r="K1038" s="39"/>
      <c r="L1038" s="39"/>
      <c r="M1038" s="39"/>
      <c r="N1038" s="8"/>
      <c r="AG1038" s="8"/>
      <c r="AI1038" s="31"/>
      <c r="AL1038" s="31"/>
      <c r="AM1038" s="21"/>
      <c r="AN1038" s="23"/>
      <c r="AX1038" s="54"/>
      <c r="AZ1038" s="54"/>
      <c r="BB1038" s="18"/>
      <c r="BD1038" s="18"/>
      <c r="BE1038" s="18"/>
      <c r="BL1038" s="18"/>
      <c r="BO1038" s="18"/>
      <c r="BZ1038" s="18"/>
      <c r="CD1038" s="18"/>
      <c r="CI1038" s="18"/>
      <c r="CT1038" s="18"/>
      <c r="CZ1038" s="43" t="s">
        <v>397</v>
      </c>
    </row>
    <row r="1039" spans="4:104" x14ac:dyDescent="0.25">
      <c r="D1039" s="12"/>
      <c r="E1039" s="14"/>
      <c r="H1039" s="16"/>
      <c r="I1039" s="11"/>
      <c r="J1039" s="39"/>
      <c r="K1039" s="39"/>
      <c r="L1039" s="39"/>
      <c r="M1039" s="39"/>
      <c r="N1039" s="8"/>
      <c r="AG1039" s="8"/>
      <c r="AI1039" s="31"/>
      <c r="AL1039" s="31"/>
      <c r="AM1039" s="21"/>
      <c r="AN1039" s="23"/>
      <c r="AX1039" s="54"/>
      <c r="AZ1039" s="54"/>
      <c r="BB1039" s="18"/>
      <c r="BD1039" s="18"/>
      <c r="BE1039" s="18"/>
      <c r="BL1039" s="18"/>
      <c r="BO1039" s="18"/>
      <c r="BZ1039" s="18"/>
      <c r="CD1039" s="18"/>
      <c r="CI1039" s="18"/>
      <c r="CT1039" s="18"/>
      <c r="CZ1039" s="43" t="s">
        <v>397</v>
      </c>
    </row>
    <row r="1040" spans="4:104" x14ac:dyDescent="0.25">
      <c r="D1040" s="12"/>
      <c r="E1040" s="14"/>
      <c r="H1040" s="16"/>
      <c r="I1040" s="11"/>
      <c r="J1040" s="39"/>
      <c r="K1040" s="39"/>
      <c r="L1040" s="39"/>
      <c r="M1040" s="39"/>
      <c r="N1040" s="8"/>
      <c r="AG1040" s="8"/>
      <c r="AI1040" s="31"/>
      <c r="AL1040" s="31"/>
      <c r="AM1040" s="21"/>
      <c r="AN1040" s="23"/>
      <c r="AX1040" s="54"/>
      <c r="AZ1040" s="54"/>
      <c r="BB1040" s="18"/>
      <c r="BD1040" s="18"/>
      <c r="BE1040" s="18"/>
      <c r="BL1040" s="18"/>
      <c r="BO1040" s="18"/>
      <c r="BZ1040" s="18"/>
      <c r="CD1040" s="18"/>
      <c r="CI1040" s="18"/>
      <c r="CT1040" s="18"/>
      <c r="CZ1040" s="43" t="s">
        <v>397</v>
      </c>
    </row>
    <row r="1041" spans="4:104" x14ac:dyDescent="0.25">
      <c r="D1041" s="12"/>
      <c r="E1041" s="14"/>
      <c r="H1041" s="16"/>
      <c r="I1041" s="11"/>
      <c r="J1041" s="39"/>
      <c r="K1041" s="39"/>
      <c r="L1041" s="39"/>
      <c r="M1041" s="39"/>
      <c r="N1041" s="8"/>
      <c r="AG1041" s="8"/>
      <c r="AI1041" s="31"/>
      <c r="AL1041" s="31"/>
      <c r="AM1041" s="21"/>
      <c r="AN1041" s="23"/>
      <c r="AX1041" s="54"/>
      <c r="AZ1041" s="54"/>
      <c r="BB1041" s="18"/>
      <c r="BD1041" s="18"/>
      <c r="BE1041" s="18"/>
      <c r="BL1041" s="18"/>
      <c r="BO1041" s="18"/>
      <c r="BZ1041" s="18"/>
      <c r="CD1041" s="18"/>
      <c r="CI1041" s="18"/>
      <c r="CT1041" s="18"/>
      <c r="CZ1041" s="43" t="s">
        <v>397</v>
      </c>
    </row>
    <row r="1042" spans="4:104" x14ac:dyDescent="0.25">
      <c r="D1042" s="12"/>
      <c r="E1042" s="14"/>
      <c r="H1042" s="16"/>
      <c r="I1042" s="11"/>
      <c r="J1042" s="39"/>
      <c r="K1042" s="39"/>
      <c r="L1042" s="39"/>
      <c r="M1042" s="39"/>
      <c r="N1042" s="8"/>
      <c r="AG1042" s="8"/>
      <c r="AI1042" s="31"/>
      <c r="AL1042" s="31"/>
      <c r="AM1042" s="21"/>
      <c r="AN1042" s="23"/>
      <c r="AX1042" s="54"/>
      <c r="AZ1042" s="54"/>
      <c r="BB1042" s="18"/>
      <c r="BD1042" s="18"/>
      <c r="BE1042" s="18"/>
      <c r="BL1042" s="18"/>
      <c r="BO1042" s="18"/>
      <c r="BZ1042" s="18"/>
      <c r="CD1042" s="18"/>
      <c r="CI1042" s="18"/>
      <c r="CT1042" s="18"/>
      <c r="CZ1042" s="43" t="s">
        <v>397</v>
      </c>
    </row>
    <row r="1043" spans="4:104" x14ac:dyDescent="0.25">
      <c r="D1043" s="12"/>
      <c r="E1043" s="14"/>
      <c r="H1043" s="16"/>
      <c r="I1043" s="11"/>
      <c r="J1043" s="39"/>
      <c r="K1043" s="39"/>
      <c r="L1043" s="39"/>
      <c r="M1043" s="39"/>
      <c r="N1043" s="8"/>
      <c r="AG1043" s="8"/>
      <c r="AI1043" s="31"/>
      <c r="AL1043" s="31"/>
      <c r="AM1043" s="21"/>
      <c r="AN1043" s="23"/>
      <c r="AX1043" s="54"/>
      <c r="AZ1043" s="54"/>
      <c r="BB1043" s="18"/>
      <c r="BD1043" s="18"/>
      <c r="BE1043" s="18"/>
      <c r="BL1043" s="18"/>
      <c r="BO1043" s="18"/>
      <c r="BZ1043" s="18"/>
      <c r="CD1043" s="18"/>
      <c r="CI1043" s="18"/>
      <c r="CT1043" s="18"/>
      <c r="CZ1043" s="43" t="s">
        <v>397</v>
      </c>
    </row>
    <row r="1044" spans="4:104" x14ac:dyDescent="0.25">
      <c r="D1044" s="12"/>
      <c r="E1044" s="14"/>
      <c r="H1044" s="16"/>
      <c r="I1044" s="11"/>
      <c r="J1044" s="39"/>
      <c r="K1044" s="39"/>
      <c r="L1044" s="39"/>
      <c r="M1044" s="39"/>
      <c r="N1044" s="8"/>
      <c r="AG1044" s="8"/>
      <c r="AI1044" s="31"/>
      <c r="AL1044" s="31"/>
      <c r="AM1044" s="21"/>
      <c r="AN1044" s="23"/>
      <c r="AX1044" s="54"/>
      <c r="AZ1044" s="54"/>
      <c r="BB1044" s="18"/>
      <c r="BD1044" s="18"/>
      <c r="BE1044" s="18"/>
      <c r="BL1044" s="18"/>
      <c r="BO1044" s="18"/>
      <c r="BZ1044" s="18"/>
      <c r="CD1044" s="18"/>
      <c r="CI1044" s="18"/>
      <c r="CT1044" s="18"/>
      <c r="CZ1044" s="43" t="s">
        <v>397</v>
      </c>
    </row>
    <row r="1045" spans="4:104" x14ac:dyDescent="0.25">
      <c r="D1045" s="12"/>
      <c r="E1045" s="14"/>
      <c r="H1045" s="16"/>
      <c r="I1045" s="11"/>
      <c r="J1045" s="39"/>
      <c r="K1045" s="39"/>
      <c r="L1045" s="39"/>
      <c r="M1045" s="39"/>
      <c r="N1045" s="8"/>
      <c r="AG1045" s="8"/>
      <c r="AI1045" s="31"/>
      <c r="AL1045" s="31"/>
      <c r="AM1045" s="21"/>
      <c r="AN1045" s="23"/>
      <c r="AX1045" s="54"/>
      <c r="AZ1045" s="54"/>
      <c r="BB1045" s="18"/>
      <c r="BD1045" s="18"/>
      <c r="BE1045" s="18"/>
      <c r="BL1045" s="18"/>
      <c r="BO1045" s="18"/>
      <c r="BZ1045" s="18"/>
      <c r="CD1045" s="18"/>
      <c r="CI1045" s="18"/>
      <c r="CT1045" s="18"/>
      <c r="CZ1045" s="43" t="s">
        <v>397</v>
      </c>
    </row>
    <row r="1046" spans="4:104" x14ac:dyDescent="0.25">
      <c r="D1046" s="12"/>
      <c r="E1046" s="14"/>
      <c r="H1046" s="16"/>
      <c r="I1046" s="11"/>
      <c r="J1046" s="39"/>
      <c r="K1046" s="39"/>
      <c r="L1046" s="39"/>
      <c r="M1046" s="39"/>
      <c r="N1046" s="8"/>
      <c r="AG1046" s="8"/>
      <c r="AI1046" s="31"/>
      <c r="AL1046" s="31"/>
      <c r="AM1046" s="21"/>
      <c r="AN1046" s="23"/>
      <c r="AX1046" s="54"/>
      <c r="AZ1046" s="54"/>
      <c r="BB1046" s="18"/>
      <c r="BD1046" s="18"/>
      <c r="BE1046" s="18"/>
      <c r="BL1046" s="18"/>
      <c r="BO1046" s="18"/>
      <c r="BZ1046" s="18"/>
      <c r="CD1046" s="18"/>
      <c r="CI1046" s="18"/>
      <c r="CT1046" s="18"/>
      <c r="CZ1046" s="43" t="s">
        <v>397</v>
      </c>
    </row>
    <row r="1047" spans="4:104" x14ac:dyDescent="0.25">
      <c r="D1047" s="12"/>
      <c r="E1047" s="14"/>
      <c r="H1047" s="16"/>
      <c r="I1047" s="11"/>
      <c r="J1047" s="39"/>
      <c r="K1047" s="39"/>
      <c r="L1047" s="39"/>
      <c r="M1047" s="39"/>
      <c r="N1047" s="8"/>
      <c r="AG1047" s="8"/>
      <c r="AI1047" s="31"/>
      <c r="AL1047" s="31"/>
      <c r="AM1047" s="21"/>
      <c r="AN1047" s="23"/>
      <c r="AX1047" s="54"/>
      <c r="AZ1047" s="54"/>
      <c r="BB1047" s="18"/>
      <c r="BD1047" s="18"/>
      <c r="BE1047" s="18"/>
      <c r="BL1047" s="18"/>
      <c r="BO1047" s="18"/>
      <c r="BZ1047" s="18"/>
      <c r="CD1047" s="18"/>
      <c r="CI1047" s="18"/>
      <c r="CT1047" s="18"/>
      <c r="CZ1047" s="43" t="s">
        <v>397</v>
      </c>
    </row>
    <row r="1048" spans="4:104" x14ac:dyDescent="0.25">
      <c r="D1048" s="12"/>
      <c r="E1048" s="14"/>
      <c r="H1048" s="16"/>
      <c r="I1048" s="11"/>
      <c r="J1048" s="39"/>
      <c r="K1048" s="39"/>
      <c r="L1048" s="39"/>
      <c r="M1048" s="39"/>
      <c r="N1048" s="8"/>
      <c r="AG1048" s="8"/>
      <c r="AI1048" s="31"/>
      <c r="AL1048" s="31"/>
      <c r="AM1048" s="21"/>
      <c r="AN1048" s="23"/>
      <c r="AX1048" s="54"/>
      <c r="AZ1048" s="54"/>
      <c r="BB1048" s="18"/>
      <c r="BD1048" s="18"/>
      <c r="BE1048" s="18"/>
      <c r="BL1048" s="18"/>
      <c r="BO1048" s="18"/>
      <c r="BZ1048" s="18"/>
      <c r="CD1048" s="18"/>
      <c r="CI1048" s="18"/>
      <c r="CT1048" s="18"/>
      <c r="CZ1048" s="43" t="s">
        <v>397</v>
      </c>
    </row>
    <row r="1049" spans="4:104" x14ac:dyDescent="0.25">
      <c r="D1049" s="12"/>
      <c r="E1049" s="14"/>
      <c r="H1049" s="16"/>
      <c r="I1049" s="11"/>
      <c r="J1049" s="39"/>
      <c r="K1049" s="39"/>
      <c r="L1049" s="39"/>
      <c r="M1049" s="39"/>
      <c r="N1049" s="8"/>
      <c r="AG1049" s="8"/>
      <c r="AI1049" s="31"/>
      <c r="AL1049" s="31"/>
      <c r="AM1049" s="21"/>
      <c r="AN1049" s="23"/>
      <c r="AX1049" s="54"/>
      <c r="AZ1049" s="54"/>
      <c r="BB1049" s="18"/>
      <c r="BD1049" s="18"/>
      <c r="BE1049" s="18"/>
      <c r="BL1049" s="18"/>
      <c r="BO1049" s="18"/>
      <c r="BZ1049" s="18"/>
      <c r="CD1049" s="18"/>
      <c r="CI1049" s="18"/>
      <c r="CT1049" s="18"/>
      <c r="CZ1049" s="43" t="s">
        <v>397</v>
      </c>
    </row>
    <row r="1050" spans="4:104" x14ac:dyDescent="0.25">
      <c r="D1050" s="12"/>
      <c r="E1050" s="14"/>
      <c r="H1050" s="16"/>
      <c r="I1050" s="11"/>
      <c r="J1050" s="39"/>
      <c r="K1050" s="39"/>
      <c r="L1050" s="39"/>
      <c r="M1050" s="39"/>
      <c r="N1050" s="8"/>
      <c r="AG1050" s="8"/>
      <c r="AI1050" s="31"/>
      <c r="AL1050" s="31"/>
      <c r="AM1050" s="21"/>
      <c r="AN1050" s="23"/>
      <c r="AX1050" s="54"/>
      <c r="AZ1050" s="54"/>
      <c r="BB1050" s="18"/>
      <c r="BD1050" s="18"/>
      <c r="BE1050" s="18"/>
      <c r="BL1050" s="18"/>
      <c r="BO1050" s="18"/>
      <c r="BZ1050" s="18"/>
      <c r="CD1050" s="18"/>
      <c r="CI1050" s="18"/>
      <c r="CT1050" s="18"/>
      <c r="CZ1050" s="43" t="s">
        <v>397</v>
      </c>
    </row>
    <row r="1051" spans="4:104" x14ac:dyDescent="0.25">
      <c r="D1051" s="12"/>
      <c r="E1051" s="14"/>
      <c r="H1051" s="16"/>
      <c r="I1051" s="11"/>
      <c r="J1051" s="39"/>
      <c r="K1051" s="39"/>
      <c r="L1051" s="39"/>
      <c r="M1051" s="39"/>
      <c r="N1051" s="8"/>
      <c r="AG1051" s="8"/>
      <c r="AI1051" s="31"/>
      <c r="AL1051" s="31"/>
      <c r="AM1051" s="21"/>
      <c r="AN1051" s="23"/>
      <c r="AX1051" s="54"/>
      <c r="AZ1051" s="54"/>
      <c r="BB1051" s="18"/>
      <c r="BD1051" s="18"/>
      <c r="BE1051" s="18"/>
      <c r="BL1051" s="18"/>
      <c r="BO1051" s="18"/>
      <c r="BZ1051" s="18"/>
      <c r="CD1051" s="18"/>
      <c r="CI1051" s="18"/>
      <c r="CT1051" s="18"/>
      <c r="CZ1051" s="43" t="s">
        <v>397</v>
      </c>
    </row>
    <row r="1052" spans="4:104" x14ac:dyDescent="0.25">
      <c r="D1052" s="12"/>
      <c r="E1052" s="14"/>
      <c r="H1052" s="16"/>
      <c r="I1052" s="11"/>
      <c r="J1052" s="39"/>
      <c r="K1052" s="39"/>
      <c r="L1052" s="39"/>
      <c r="M1052" s="39"/>
      <c r="N1052" s="8"/>
      <c r="AG1052" s="8"/>
      <c r="AI1052" s="31"/>
      <c r="AL1052" s="31"/>
      <c r="AM1052" s="21"/>
      <c r="AN1052" s="23"/>
      <c r="AX1052" s="54"/>
      <c r="AZ1052" s="54"/>
      <c r="BB1052" s="18"/>
      <c r="BD1052" s="18"/>
      <c r="BE1052" s="18"/>
      <c r="BL1052" s="18"/>
      <c r="BO1052" s="18"/>
      <c r="BZ1052" s="18"/>
      <c r="CD1052" s="18"/>
      <c r="CI1052" s="18"/>
      <c r="CT1052" s="18"/>
      <c r="CZ1052" s="43" t="s">
        <v>397</v>
      </c>
    </row>
    <row r="1053" spans="4:104" x14ac:dyDescent="0.25">
      <c r="D1053" s="12"/>
      <c r="E1053" s="14"/>
      <c r="H1053" s="16"/>
      <c r="I1053" s="11"/>
      <c r="J1053" s="39"/>
      <c r="K1053" s="39"/>
      <c r="L1053" s="39"/>
      <c r="M1053" s="39"/>
      <c r="N1053" s="8"/>
      <c r="AG1053" s="8"/>
      <c r="AI1053" s="31"/>
      <c r="AL1053" s="31"/>
      <c r="AM1053" s="21"/>
      <c r="AN1053" s="23"/>
      <c r="AX1053" s="54"/>
      <c r="AZ1053" s="54"/>
      <c r="BB1053" s="18"/>
      <c r="BD1053" s="18"/>
      <c r="BE1053" s="18"/>
      <c r="BL1053" s="18"/>
      <c r="BO1053" s="18"/>
      <c r="BZ1053" s="18"/>
      <c r="CD1053" s="18"/>
      <c r="CI1053" s="18"/>
      <c r="CT1053" s="18"/>
      <c r="CZ1053" s="43" t="s">
        <v>397</v>
      </c>
    </row>
    <row r="1054" spans="4:104" x14ac:dyDescent="0.25">
      <c r="D1054" s="12"/>
      <c r="E1054" s="14"/>
      <c r="H1054" s="16"/>
      <c r="I1054" s="11"/>
      <c r="J1054" s="39"/>
      <c r="K1054" s="39"/>
      <c r="L1054" s="39"/>
      <c r="M1054" s="39"/>
      <c r="N1054" s="8"/>
      <c r="AG1054" s="8"/>
      <c r="AI1054" s="31"/>
      <c r="AL1054" s="31"/>
      <c r="AM1054" s="21"/>
      <c r="AN1054" s="23"/>
      <c r="AX1054" s="54"/>
      <c r="AZ1054" s="54"/>
      <c r="BB1054" s="18"/>
      <c r="BD1054" s="18"/>
      <c r="BE1054" s="18"/>
      <c r="BL1054" s="18"/>
      <c r="BO1054" s="18"/>
      <c r="BZ1054" s="18"/>
      <c r="CD1054" s="18"/>
      <c r="CI1054" s="18"/>
      <c r="CT1054" s="18"/>
      <c r="CZ1054" s="43" t="s">
        <v>397</v>
      </c>
    </row>
    <row r="1055" spans="4:104" x14ac:dyDescent="0.25">
      <c r="D1055" s="12"/>
      <c r="E1055" s="14"/>
      <c r="H1055" s="16"/>
      <c r="I1055" s="11"/>
      <c r="J1055" s="39"/>
      <c r="K1055" s="39"/>
      <c r="L1055" s="39"/>
      <c r="M1055" s="39"/>
      <c r="N1055" s="8"/>
      <c r="AG1055" s="8"/>
      <c r="AI1055" s="31"/>
      <c r="AL1055" s="31"/>
      <c r="AM1055" s="21"/>
      <c r="AN1055" s="23"/>
      <c r="AX1055" s="54"/>
      <c r="AZ1055" s="54"/>
      <c r="BB1055" s="18"/>
      <c r="BD1055" s="18"/>
      <c r="BE1055" s="18"/>
      <c r="BL1055" s="18"/>
      <c r="BO1055" s="18"/>
      <c r="BZ1055" s="18"/>
      <c r="CD1055" s="18"/>
      <c r="CI1055" s="18"/>
      <c r="CT1055" s="18"/>
      <c r="CZ1055" s="43" t="s">
        <v>397</v>
      </c>
    </row>
    <row r="1056" spans="4:104" x14ac:dyDescent="0.25">
      <c r="D1056" s="12"/>
      <c r="E1056" s="14"/>
      <c r="H1056" s="16"/>
      <c r="I1056" s="11"/>
      <c r="J1056" s="39"/>
      <c r="K1056" s="39"/>
      <c r="L1056" s="39"/>
      <c r="M1056" s="39"/>
      <c r="N1056" s="8"/>
      <c r="AG1056" s="8"/>
      <c r="AI1056" s="31"/>
      <c r="AL1056" s="31"/>
      <c r="AM1056" s="21"/>
      <c r="AN1056" s="23"/>
      <c r="AX1056" s="54"/>
      <c r="AZ1056" s="54"/>
      <c r="BB1056" s="18"/>
      <c r="BD1056" s="18"/>
      <c r="BE1056" s="18"/>
      <c r="BL1056" s="18"/>
      <c r="BO1056" s="18"/>
      <c r="BZ1056" s="18"/>
      <c r="CD1056" s="18"/>
      <c r="CI1056" s="18"/>
      <c r="CT1056" s="18"/>
      <c r="CZ1056" s="43" t="s">
        <v>397</v>
      </c>
    </row>
    <row r="1057" spans="4:104" x14ac:dyDescent="0.25">
      <c r="D1057" s="12"/>
      <c r="E1057" s="14"/>
      <c r="H1057" s="16"/>
      <c r="I1057" s="11"/>
      <c r="J1057" s="39"/>
      <c r="K1057" s="39"/>
      <c r="L1057" s="39"/>
      <c r="M1057" s="39"/>
      <c r="N1057" s="8"/>
      <c r="AG1057" s="8"/>
      <c r="AI1057" s="31"/>
      <c r="AL1057" s="31"/>
      <c r="AM1057" s="21"/>
      <c r="AN1057" s="23"/>
      <c r="AX1057" s="54"/>
      <c r="AZ1057" s="54"/>
      <c r="BB1057" s="18"/>
      <c r="BD1057" s="18"/>
      <c r="BE1057" s="18"/>
      <c r="BL1057" s="18"/>
      <c r="BO1057" s="18"/>
      <c r="BZ1057" s="18"/>
      <c r="CD1057" s="18"/>
      <c r="CI1057" s="18"/>
      <c r="CT1057" s="18"/>
      <c r="CZ1057" s="43" t="s">
        <v>397</v>
      </c>
    </row>
    <row r="1058" spans="4:104" x14ac:dyDescent="0.25">
      <c r="D1058" s="12"/>
      <c r="E1058" s="14"/>
      <c r="H1058" s="16"/>
      <c r="I1058" s="11"/>
      <c r="J1058" s="39"/>
      <c r="K1058" s="39"/>
      <c r="L1058" s="39"/>
      <c r="M1058" s="39"/>
      <c r="N1058" s="8"/>
      <c r="AG1058" s="8"/>
      <c r="AI1058" s="31"/>
      <c r="AL1058" s="31"/>
      <c r="AM1058" s="21"/>
      <c r="AN1058" s="23"/>
      <c r="AX1058" s="54"/>
      <c r="AZ1058" s="54"/>
      <c r="BB1058" s="18"/>
      <c r="BD1058" s="18"/>
      <c r="BE1058" s="18"/>
      <c r="BL1058" s="18"/>
      <c r="BO1058" s="18"/>
      <c r="BZ1058" s="18"/>
      <c r="CD1058" s="18"/>
      <c r="CI1058" s="18"/>
      <c r="CT1058" s="18"/>
      <c r="CZ1058" s="43" t="s">
        <v>397</v>
      </c>
    </row>
    <row r="1059" spans="4:104" x14ac:dyDescent="0.25">
      <c r="D1059" s="12"/>
      <c r="E1059" s="14"/>
      <c r="H1059" s="16"/>
      <c r="I1059" s="11"/>
      <c r="J1059" s="39"/>
      <c r="K1059" s="39"/>
      <c r="L1059" s="39"/>
      <c r="M1059" s="39"/>
      <c r="N1059" s="8"/>
      <c r="AG1059" s="8"/>
      <c r="AI1059" s="31"/>
      <c r="AL1059" s="31"/>
      <c r="AM1059" s="21"/>
      <c r="AN1059" s="23"/>
      <c r="AX1059" s="54"/>
      <c r="AZ1059" s="54"/>
      <c r="BB1059" s="18"/>
      <c r="BD1059" s="18"/>
      <c r="BE1059" s="18"/>
      <c r="BL1059" s="18"/>
      <c r="BO1059" s="18"/>
      <c r="BZ1059" s="18"/>
      <c r="CD1059" s="18"/>
      <c r="CI1059" s="18"/>
      <c r="CT1059" s="18"/>
      <c r="CZ1059" s="43" t="s">
        <v>397</v>
      </c>
    </row>
    <row r="1060" spans="4:104" x14ac:dyDescent="0.25">
      <c r="D1060" s="12"/>
      <c r="E1060" s="14"/>
      <c r="H1060" s="16"/>
      <c r="I1060" s="11"/>
      <c r="J1060" s="39"/>
      <c r="K1060" s="39"/>
      <c r="L1060" s="39"/>
      <c r="M1060" s="39"/>
      <c r="N1060" s="8"/>
      <c r="AG1060" s="8"/>
      <c r="AI1060" s="31"/>
      <c r="AL1060" s="31"/>
      <c r="AM1060" s="21"/>
      <c r="AN1060" s="23"/>
      <c r="AX1060" s="54"/>
      <c r="AZ1060" s="54"/>
      <c r="BB1060" s="18"/>
      <c r="BD1060" s="18"/>
      <c r="BE1060" s="18"/>
      <c r="BL1060" s="18"/>
      <c r="BO1060" s="18"/>
      <c r="BZ1060" s="18"/>
      <c r="CD1060" s="18"/>
      <c r="CI1060" s="18"/>
      <c r="CT1060" s="18"/>
      <c r="CZ1060" s="43" t="s">
        <v>397</v>
      </c>
    </row>
    <row r="1061" spans="4:104" x14ac:dyDescent="0.25">
      <c r="D1061" s="12"/>
      <c r="E1061" s="14"/>
      <c r="H1061" s="16"/>
      <c r="I1061" s="11"/>
      <c r="J1061" s="39"/>
      <c r="K1061" s="39"/>
      <c r="L1061" s="39"/>
      <c r="M1061" s="39"/>
      <c r="N1061" s="8"/>
      <c r="AG1061" s="8"/>
      <c r="AI1061" s="31"/>
      <c r="AL1061" s="31"/>
      <c r="AM1061" s="21"/>
      <c r="AN1061" s="23"/>
      <c r="AX1061" s="54"/>
      <c r="AZ1061" s="54"/>
      <c r="BB1061" s="18"/>
      <c r="BD1061" s="18"/>
      <c r="BE1061" s="18"/>
      <c r="BL1061" s="18"/>
      <c r="BO1061" s="18"/>
      <c r="BZ1061" s="18"/>
      <c r="CD1061" s="18"/>
      <c r="CI1061" s="18"/>
      <c r="CT1061" s="18"/>
      <c r="CZ1061" s="43" t="s">
        <v>397</v>
      </c>
    </row>
    <row r="1062" spans="4:104" x14ac:dyDescent="0.25">
      <c r="D1062" s="12"/>
      <c r="E1062" s="14"/>
      <c r="H1062" s="16"/>
      <c r="I1062" s="11"/>
      <c r="J1062" s="39"/>
      <c r="K1062" s="39"/>
      <c r="L1062" s="39"/>
      <c r="M1062" s="39"/>
      <c r="N1062" s="8"/>
      <c r="AG1062" s="8"/>
      <c r="AI1062" s="31"/>
      <c r="AL1062" s="31"/>
      <c r="AM1062" s="21"/>
      <c r="AN1062" s="23"/>
      <c r="AX1062" s="54"/>
      <c r="AZ1062" s="54"/>
      <c r="BB1062" s="18"/>
      <c r="BD1062" s="18"/>
      <c r="BE1062" s="18"/>
      <c r="BL1062" s="18"/>
      <c r="BO1062" s="18"/>
      <c r="BZ1062" s="18"/>
      <c r="CD1062" s="18"/>
      <c r="CI1062" s="18"/>
      <c r="CT1062" s="18"/>
      <c r="CZ1062" s="43" t="s">
        <v>397</v>
      </c>
    </row>
    <row r="1063" spans="4:104" x14ac:dyDescent="0.25">
      <c r="D1063" s="12"/>
      <c r="E1063" s="14"/>
      <c r="H1063" s="16"/>
      <c r="I1063" s="11"/>
      <c r="J1063" s="39"/>
      <c r="K1063" s="39"/>
      <c r="L1063" s="39"/>
      <c r="M1063" s="39"/>
      <c r="N1063" s="8"/>
      <c r="AG1063" s="8"/>
      <c r="AI1063" s="31"/>
      <c r="AL1063" s="31"/>
      <c r="AM1063" s="21"/>
      <c r="AN1063" s="23"/>
      <c r="AX1063" s="54"/>
      <c r="AZ1063" s="54"/>
      <c r="BB1063" s="18"/>
      <c r="BD1063" s="18"/>
      <c r="BE1063" s="18"/>
      <c r="BL1063" s="18"/>
      <c r="BO1063" s="18"/>
      <c r="BZ1063" s="18"/>
      <c r="CD1063" s="18"/>
      <c r="CI1063" s="18"/>
      <c r="CT1063" s="18"/>
      <c r="CZ1063" s="43" t="s">
        <v>397</v>
      </c>
    </row>
    <row r="1064" spans="4:104" x14ac:dyDescent="0.25">
      <c r="D1064" s="12"/>
      <c r="E1064" s="14"/>
      <c r="H1064" s="16"/>
      <c r="I1064" s="11"/>
      <c r="J1064" s="39"/>
      <c r="K1064" s="39"/>
      <c r="L1064" s="39"/>
      <c r="M1064" s="39"/>
      <c r="N1064" s="8"/>
      <c r="AG1064" s="8"/>
      <c r="AI1064" s="31"/>
      <c r="AL1064" s="31"/>
      <c r="AM1064" s="21"/>
      <c r="AN1064" s="23"/>
      <c r="AX1064" s="54"/>
      <c r="AZ1064" s="54"/>
      <c r="BB1064" s="18"/>
      <c r="BD1064" s="18"/>
      <c r="BE1064" s="18"/>
      <c r="BL1064" s="18"/>
      <c r="BO1064" s="18"/>
      <c r="BZ1064" s="18"/>
      <c r="CD1064" s="18"/>
      <c r="CI1064" s="18"/>
      <c r="CT1064" s="18"/>
      <c r="CZ1064" s="43" t="s">
        <v>397</v>
      </c>
    </row>
    <row r="1065" spans="4:104" x14ac:dyDescent="0.25">
      <c r="D1065" s="12"/>
      <c r="E1065" s="14"/>
      <c r="H1065" s="16"/>
      <c r="I1065" s="11"/>
      <c r="J1065" s="39"/>
      <c r="K1065" s="39"/>
      <c r="L1065" s="39"/>
      <c r="M1065" s="39"/>
      <c r="N1065" s="8"/>
      <c r="AG1065" s="8"/>
      <c r="AI1065" s="31"/>
      <c r="AL1065" s="31"/>
      <c r="AM1065" s="21"/>
      <c r="AN1065" s="23"/>
      <c r="AX1065" s="54"/>
      <c r="AZ1065" s="54"/>
      <c r="BB1065" s="18"/>
      <c r="BD1065" s="18"/>
      <c r="BE1065" s="18"/>
      <c r="BL1065" s="18"/>
      <c r="BO1065" s="18"/>
      <c r="BZ1065" s="18"/>
      <c r="CD1065" s="18"/>
      <c r="CI1065" s="18"/>
      <c r="CT1065" s="18"/>
      <c r="CZ1065" s="43" t="s">
        <v>397</v>
      </c>
    </row>
    <row r="1066" spans="4:104" x14ac:dyDescent="0.25">
      <c r="D1066" s="12"/>
      <c r="E1066" s="14"/>
      <c r="H1066" s="16"/>
      <c r="I1066" s="11"/>
      <c r="J1066" s="39"/>
      <c r="K1066" s="39"/>
      <c r="L1066" s="39"/>
      <c r="M1066" s="39"/>
      <c r="N1066" s="8"/>
      <c r="AG1066" s="8"/>
      <c r="AI1066" s="31"/>
      <c r="AL1066" s="31"/>
      <c r="AM1066" s="21"/>
      <c r="AN1066" s="23"/>
      <c r="AX1066" s="54"/>
      <c r="AZ1066" s="54"/>
      <c r="BB1066" s="18"/>
      <c r="BD1066" s="18"/>
      <c r="BE1066" s="18"/>
      <c r="BL1066" s="18"/>
      <c r="BO1066" s="18"/>
      <c r="BZ1066" s="18"/>
      <c r="CD1066" s="18"/>
      <c r="CI1066" s="18"/>
      <c r="CT1066" s="18"/>
      <c r="CZ1066" s="43" t="s">
        <v>397</v>
      </c>
    </row>
    <row r="1067" spans="4:104" x14ac:dyDescent="0.25">
      <c r="D1067" s="12"/>
      <c r="E1067" s="14"/>
      <c r="H1067" s="16"/>
      <c r="I1067" s="11"/>
      <c r="J1067" s="39"/>
      <c r="K1067" s="39"/>
      <c r="L1067" s="39"/>
      <c r="M1067" s="39"/>
      <c r="N1067" s="8"/>
      <c r="AG1067" s="8"/>
      <c r="AI1067" s="31"/>
      <c r="AL1067" s="31"/>
      <c r="AM1067" s="21"/>
      <c r="AN1067" s="23"/>
      <c r="AX1067" s="54"/>
      <c r="AZ1067" s="54"/>
      <c r="BB1067" s="18"/>
      <c r="BD1067" s="18"/>
      <c r="BE1067" s="18"/>
      <c r="BL1067" s="18"/>
      <c r="BO1067" s="18"/>
      <c r="BZ1067" s="18"/>
      <c r="CD1067" s="18"/>
      <c r="CI1067" s="18"/>
      <c r="CT1067" s="18"/>
      <c r="CZ1067" s="43" t="s">
        <v>397</v>
      </c>
    </row>
    <row r="1068" spans="4:104" x14ac:dyDescent="0.25">
      <c r="D1068" s="12"/>
      <c r="E1068" s="14"/>
      <c r="H1068" s="16"/>
      <c r="I1068" s="11"/>
      <c r="J1068" s="39"/>
      <c r="K1068" s="39"/>
      <c r="L1068" s="39"/>
      <c r="M1068" s="39"/>
      <c r="N1068" s="8"/>
      <c r="AG1068" s="8"/>
      <c r="AI1068" s="31"/>
      <c r="AL1068" s="31"/>
      <c r="AM1068" s="21"/>
      <c r="AN1068" s="23"/>
      <c r="AX1068" s="54"/>
      <c r="AZ1068" s="54"/>
      <c r="BB1068" s="18"/>
      <c r="BD1068" s="18"/>
      <c r="BE1068" s="18"/>
      <c r="BL1068" s="18"/>
      <c r="BO1068" s="18"/>
      <c r="BZ1068" s="18"/>
      <c r="CD1068" s="18"/>
      <c r="CI1068" s="18"/>
      <c r="CT1068" s="18"/>
      <c r="CZ1068" s="43" t="s">
        <v>397</v>
      </c>
    </row>
    <row r="1069" spans="4:104" x14ac:dyDescent="0.25">
      <c r="D1069" s="12"/>
      <c r="E1069" s="14"/>
      <c r="H1069" s="16"/>
      <c r="I1069" s="11"/>
      <c r="J1069" s="39"/>
      <c r="K1069" s="39"/>
      <c r="L1069" s="39"/>
      <c r="M1069" s="39"/>
      <c r="N1069" s="8"/>
      <c r="AG1069" s="8"/>
      <c r="AI1069" s="31"/>
      <c r="AL1069" s="31"/>
      <c r="AM1069" s="21"/>
      <c r="AN1069" s="23"/>
      <c r="AX1069" s="54"/>
      <c r="AZ1069" s="54"/>
      <c r="BB1069" s="18"/>
      <c r="BD1069" s="18"/>
      <c r="BE1069" s="18"/>
      <c r="BL1069" s="18"/>
      <c r="BO1069" s="18"/>
      <c r="BZ1069" s="18"/>
      <c r="CD1069" s="18"/>
      <c r="CI1069" s="18"/>
      <c r="CT1069" s="18"/>
      <c r="CZ1069" s="43" t="s">
        <v>397</v>
      </c>
    </row>
    <row r="1070" spans="4:104" x14ac:dyDescent="0.25">
      <c r="D1070" s="12"/>
      <c r="E1070" s="14"/>
      <c r="H1070" s="16"/>
      <c r="I1070" s="11"/>
      <c r="J1070" s="39"/>
      <c r="K1070" s="39"/>
      <c r="L1070" s="39"/>
      <c r="M1070" s="39"/>
      <c r="N1070" s="8"/>
      <c r="AG1070" s="8"/>
      <c r="AI1070" s="31"/>
      <c r="AL1070" s="31"/>
      <c r="AM1070" s="21"/>
      <c r="AN1070" s="23"/>
      <c r="AX1070" s="54"/>
      <c r="AZ1070" s="54"/>
      <c r="BB1070" s="18"/>
      <c r="BD1070" s="18"/>
      <c r="BE1070" s="18"/>
      <c r="BL1070" s="18"/>
      <c r="BO1070" s="18"/>
      <c r="BZ1070" s="18"/>
      <c r="CD1070" s="18"/>
      <c r="CI1070" s="18"/>
      <c r="CT1070" s="18"/>
      <c r="CZ1070" s="43" t="s">
        <v>397</v>
      </c>
    </row>
    <row r="1071" spans="4:104" x14ac:dyDescent="0.25">
      <c r="D1071" s="12"/>
      <c r="E1071" s="14"/>
      <c r="H1071" s="16"/>
      <c r="I1071" s="11"/>
      <c r="J1071" s="39"/>
      <c r="K1071" s="39"/>
      <c r="L1071" s="39"/>
      <c r="M1071" s="39"/>
      <c r="N1071" s="8"/>
      <c r="AG1071" s="8"/>
      <c r="AI1071" s="31"/>
      <c r="AL1071" s="31"/>
      <c r="AM1071" s="21"/>
      <c r="AN1071" s="23"/>
      <c r="AX1071" s="54"/>
      <c r="AZ1071" s="54"/>
      <c r="BB1071" s="18"/>
      <c r="BD1071" s="18"/>
      <c r="BE1071" s="18"/>
      <c r="BL1071" s="18"/>
      <c r="BO1071" s="18"/>
      <c r="BZ1071" s="18"/>
      <c r="CD1071" s="18"/>
      <c r="CI1071" s="18"/>
      <c r="CT1071" s="18"/>
      <c r="CZ1071" s="43" t="s">
        <v>397</v>
      </c>
    </row>
    <row r="1072" spans="4:104" x14ac:dyDescent="0.25">
      <c r="D1072" s="12"/>
      <c r="E1072" s="14"/>
      <c r="H1072" s="16"/>
      <c r="I1072" s="11"/>
      <c r="J1072" s="39"/>
      <c r="K1072" s="39"/>
      <c r="L1072" s="39"/>
      <c r="M1072" s="39"/>
      <c r="N1072" s="8"/>
      <c r="AG1072" s="8"/>
      <c r="AI1072" s="31"/>
      <c r="AL1072" s="31"/>
      <c r="AM1072" s="21"/>
      <c r="AN1072" s="23"/>
      <c r="AX1072" s="54"/>
      <c r="AZ1072" s="54"/>
      <c r="BB1072" s="18"/>
      <c r="BD1072" s="18"/>
      <c r="BE1072" s="18"/>
      <c r="BL1072" s="18"/>
      <c r="BO1072" s="18"/>
      <c r="BZ1072" s="18"/>
      <c r="CD1072" s="18"/>
      <c r="CI1072" s="18"/>
      <c r="CT1072" s="18"/>
      <c r="CZ1072" s="43" t="s">
        <v>397</v>
      </c>
    </row>
    <row r="1073" spans="4:104" x14ac:dyDescent="0.25">
      <c r="D1073" s="12"/>
      <c r="E1073" s="14"/>
      <c r="H1073" s="16"/>
      <c r="I1073" s="11"/>
      <c r="J1073" s="39"/>
      <c r="K1073" s="39"/>
      <c r="L1073" s="39"/>
      <c r="M1073" s="39"/>
      <c r="N1073" s="8"/>
      <c r="AG1073" s="8"/>
      <c r="AI1073" s="31"/>
      <c r="AL1073" s="31"/>
      <c r="AM1073" s="21"/>
      <c r="AN1073" s="23"/>
      <c r="AX1073" s="54"/>
      <c r="AZ1073" s="54"/>
      <c r="BB1073" s="18"/>
      <c r="BD1073" s="18"/>
      <c r="BE1073" s="18"/>
      <c r="BL1073" s="18"/>
      <c r="BO1073" s="18"/>
      <c r="BZ1073" s="18"/>
      <c r="CD1073" s="18"/>
      <c r="CI1073" s="18"/>
      <c r="CT1073" s="18"/>
      <c r="CZ1073" s="43" t="s">
        <v>397</v>
      </c>
    </row>
    <row r="1074" spans="4:104" x14ac:dyDescent="0.25">
      <c r="D1074" s="12"/>
      <c r="E1074" s="14"/>
      <c r="H1074" s="16"/>
      <c r="I1074" s="11"/>
      <c r="J1074" s="39"/>
      <c r="K1074" s="39"/>
      <c r="L1074" s="39"/>
      <c r="M1074" s="39"/>
      <c r="N1074" s="8"/>
      <c r="AG1074" s="8"/>
      <c r="AI1074" s="31"/>
      <c r="AL1074" s="31"/>
      <c r="AM1074" s="21"/>
      <c r="AN1074" s="23"/>
      <c r="AX1074" s="54"/>
      <c r="AZ1074" s="54"/>
      <c r="BB1074" s="18"/>
      <c r="BD1074" s="18"/>
      <c r="BE1074" s="18"/>
      <c r="BL1074" s="18"/>
      <c r="BO1074" s="18"/>
      <c r="BZ1074" s="18"/>
      <c r="CD1074" s="18"/>
      <c r="CI1074" s="18"/>
      <c r="CT1074" s="18"/>
      <c r="CZ1074" s="43" t="s">
        <v>397</v>
      </c>
    </row>
    <row r="1075" spans="4:104" x14ac:dyDescent="0.25">
      <c r="D1075" s="12"/>
      <c r="E1075" s="14"/>
      <c r="H1075" s="16"/>
      <c r="I1075" s="11"/>
      <c r="J1075" s="39"/>
      <c r="K1075" s="39"/>
      <c r="L1075" s="39"/>
      <c r="M1075" s="39"/>
      <c r="N1075" s="8"/>
      <c r="AG1075" s="8"/>
      <c r="AI1075" s="31"/>
      <c r="AL1075" s="31"/>
      <c r="AM1075" s="21"/>
      <c r="AN1075" s="23"/>
      <c r="AX1075" s="54"/>
      <c r="AZ1075" s="54"/>
      <c r="BB1075" s="18"/>
      <c r="BD1075" s="18"/>
      <c r="BE1075" s="18"/>
      <c r="BL1075" s="18"/>
      <c r="BO1075" s="18"/>
      <c r="BZ1075" s="18"/>
      <c r="CD1075" s="18"/>
      <c r="CI1075" s="18"/>
      <c r="CT1075" s="18"/>
      <c r="CZ1075" s="43" t="s">
        <v>397</v>
      </c>
    </row>
    <row r="1076" spans="4:104" x14ac:dyDescent="0.25">
      <c r="D1076" s="12"/>
      <c r="E1076" s="14"/>
      <c r="H1076" s="16"/>
      <c r="I1076" s="11"/>
      <c r="J1076" s="39"/>
      <c r="K1076" s="39"/>
      <c r="L1076" s="39"/>
      <c r="M1076" s="39"/>
      <c r="N1076" s="8"/>
      <c r="AG1076" s="8"/>
      <c r="AI1076" s="31"/>
      <c r="AL1076" s="31"/>
      <c r="AM1076" s="21"/>
      <c r="AN1076" s="23"/>
      <c r="AX1076" s="54"/>
      <c r="AZ1076" s="54"/>
      <c r="BB1076" s="18"/>
      <c r="BD1076" s="18"/>
      <c r="BE1076" s="18"/>
      <c r="BL1076" s="18"/>
      <c r="BO1076" s="18"/>
      <c r="BZ1076" s="18"/>
      <c r="CD1076" s="18"/>
      <c r="CI1076" s="18"/>
      <c r="CT1076" s="18"/>
      <c r="CZ1076" s="43" t="s">
        <v>397</v>
      </c>
    </row>
    <row r="1077" spans="4:104" x14ac:dyDescent="0.25">
      <c r="D1077" s="12"/>
      <c r="E1077" s="14"/>
      <c r="H1077" s="16"/>
      <c r="I1077" s="11"/>
      <c r="J1077" s="39"/>
      <c r="K1077" s="39"/>
      <c r="L1077" s="39"/>
      <c r="M1077" s="39"/>
      <c r="N1077" s="8"/>
      <c r="AG1077" s="8"/>
      <c r="AI1077" s="31"/>
      <c r="AL1077" s="31"/>
      <c r="AM1077" s="21"/>
      <c r="AN1077" s="23"/>
      <c r="AX1077" s="54"/>
      <c r="AZ1077" s="54"/>
      <c r="BB1077" s="18"/>
      <c r="BD1077" s="18"/>
      <c r="BE1077" s="18"/>
      <c r="BL1077" s="18"/>
      <c r="BO1077" s="18"/>
      <c r="BZ1077" s="18"/>
      <c r="CD1077" s="18"/>
      <c r="CI1077" s="18"/>
      <c r="CT1077" s="18"/>
      <c r="CZ1077" s="43" t="s">
        <v>397</v>
      </c>
    </row>
    <row r="1078" spans="4:104" x14ac:dyDescent="0.25">
      <c r="D1078" s="12"/>
      <c r="E1078" s="14"/>
      <c r="H1078" s="16"/>
      <c r="I1078" s="11"/>
      <c r="J1078" s="39"/>
      <c r="K1078" s="39"/>
      <c r="L1078" s="39"/>
      <c r="M1078" s="39"/>
      <c r="N1078" s="8"/>
      <c r="AG1078" s="8"/>
      <c r="AI1078" s="31"/>
      <c r="AL1078" s="31"/>
      <c r="AM1078" s="21"/>
      <c r="AN1078" s="23"/>
      <c r="AX1078" s="54"/>
      <c r="AZ1078" s="54"/>
      <c r="BB1078" s="18"/>
      <c r="BD1078" s="18"/>
      <c r="BE1078" s="18"/>
      <c r="BL1078" s="18"/>
      <c r="BO1078" s="18"/>
      <c r="BZ1078" s="18"/>
      <c r="CD1078" s="18"/>
      <c r="CI1078" s="18"/>
      <c r="CT1078" s="18"/>
      <c r="CZ1078" s="43" t="s">
        <v>397</v>
      </c>
    </row>
    <row r="1079" spans="4:104" x14ac:dyDescent="0.25">
      <c r="D1079" s="12"/>
      <c r="E1079" s="14"/>
      <c r="H1079" s="16"/>
      <c r="I1079" s="11"/>
      <c r="J1079" s="39"/>
      <c r="K1079" s="39"/>
      <c r="L1079" s="39"/>
      <c r="M1079" s="39"/>
      <c r="N1079" s="8"/>
      <c r="AG1079" s="8"/>
      <c r="AI1079" s="31"/>
      <c r="AL1079" s="31"/>
      <c r="AM1079" s="21"/>
      <c r="AN1079" s="23"/>
      <c r="AX1079" s="54"/>
      <c r="AZ1079" s="54"/>
      <c r="BB1079" s="18"/>
      <c r="BD1079" s="18"/>
      <c r="BE1079" s="18"/>
      <c r="BL1079" s="18"/>
      <c r="BO1079" s="18"/>
      <c r="BZ1079" s="18"/>
      <c r="CD1079" s="18"/>
      <c r="CI1079" s="18"/>
      <c r="CT1079" s="18"/>
      <c r="CZ1079" s="43" t="s">
        <v>397</v>
      </c>
    </row>
    <row r="1080" spans="4:104" x14ac:dyDescent="0.25">
      <c r="D1080" s="12"/>
      <c r="E1080" s="14"/>
      <c r="H1080" s="16"/>
      <c r="I1080" s="11"/>
      <c r="J1080" s="39"/>
      <c r="K1080" s="39"/>
      <c r="L1080" s="39"/>
      <c r="M1080" s="39"/>
      <c r="N1080" s="8"/>
      <c r="AG1080" s="8"/>
      <c r="AI1080" s="31"/>
      <c r="AL1080" s="31"/>
      <c r="AM1080" s="21"/>
      <c r="AN1080" s="23"/>
      <c r="AX1080" s="54"/>
      <c r="AZ1080" s="54"/>
      <c r="BB1080" s="18"/>
      <c r="BD1080" s="18"/>
      <c r="BE1080" s="18"/>
      <c r="BL1080" s="18"/>
      <c r="BO1080" s="18"/>
      <c r="BZ1080" s="18"/>
      <c r="CD1080" s="18"/>
      <c r="CI1080" s="18"/>
      <c r="CT1080" s="18"/>
      <c r="CZ1080" s="43" t="s">
        <v>397</v>
      </c>
    </row>
    <row r="1081" spans="4:104" x14ac:dyDescent="0.25">
      <c r="D1081" s="12"/>
      <c r="E1081" s="14"/>
      <c r="H1081" s="16"/>
      <c r="I1081" s="11"/>
      <c r="J1081" s="39"/>
      <c r="K1081" s="39"/>
      <c r="L1081" s="39"/>
      <c r="M1081" s="39"/>
      <c r="N1081" s="8"/>
      <c r="AG1081" s="8"/>
      <c r="AI1081" s="31"/>
      <c r="AL1081" s="31"/>
      <c r="AM1081" s="21"/>
      <c r="AN1081" s="23"/>
      <c r="AX1081" s="54"/>
      <c r="AZ1081" s="54"/>
      <c r="BB1081" s="18"/>
      <c r="BD1081" s="18"/>
      <c r="BE1081" s="18"/>
      <c r="BL1081" s="18"/>
      <c r="BO1081" s="18"/>
      <c r="BZ1081" s="18"/>
      <c r="CD1081" s="18"/>
      <c r="CI1081" s="18"/>
      <c r="CT1081" s="18"/>
      <c r="CZ1081" s="43" t="s">
        <v>397</v>
      </c>
    </row>
    <row r="1082" spans="4:104" x14ac:dyDescent="0.25">
      <c r="D1082" s="12"/>
      <c r="E1082" s="14"/>
      <c r="H1082" s="16"/>
      <c r="I1082" s="11"/>
      <c r="J1082" s="39"/>
      <c r="K1082" s="39"/>
      <c r="L1082" s="39"/>
      <c r="M1082" s="39"/>
      <c r="N1082" s="8"/>
      <c r="AG1082" s="8"/>
      <c r="AI1082" s="31"/>
      <c r="AL1082" s="31"/>
      <c r="AM1082" s="21"/>
      <c r="AN1082" s="23"/>
      <c r="AX1082" s="54"/>
      <c r="AZ1082" s="54"/>
      <c r="BB1082" s="18"/>
      <c r="BD1082" s="18"/>
      <c r="BE1082" s="18"/>
      <c r="BL1082" s="18"/>
      <c r="BO1082" s="18"/>
      <c r="BZ1082" s="18"/>
      <c r="CD1082" s="18"/>
      <c r="CI1082" s="18"/>
      <c r="CT1082" s="18"/>
      <c r="CZ1082" s="43" t="s">
        <v>397</v>
      </c>
    </row>
    <row r="1083" spans="4:104" x14ac:dyDescent="0.25">
      <c r="D1083" s="12"/>
      <c r="E1083" s="14"/>
      <c r="H1083" s="16"/>
      <c r="I1083" s="11"/>
      <c r="J1083" s="39"/>
      <c r="K1083" s="39"/>
      <c r="L1083" s="39"/>
      <c r="M1083" s="39"/>
      <c r="N1083" s="8"/>
      <c r="AG1083" s="8"/>
      <c r="AI1083" s="31"/>
      <c r="AL1083" s="31"/>
      <c r="AM1083" s="21"/>
      <c r="AN1083" s="23"/>
      <c r="AX1083" s="54"/>
      <c r="AZ1083" s="54"/>
      <c r="BB1083" s="18"/>
      <c r="BD1083" s="18"/>
      <c r="BE1083" s="18"/>
      <c r="BL1083" s="18"/>
      <c r="BO1083" s="18"/>
      <c r="BZ1083" s="18"/>
      <c r="CD1083" s="18"/>
      <c r="CI1083" s="18"/>
      <c r="CT1083" s="18"/>
      <c r="CZ1083" s="43" t="s">
        <v>397</v>
      </c>
    </row>
    <row r="1084" spans="4:104" x14ac:dyDescent="0.25">
      <c r="D1084" s="12"/>
      <c r="E1084" s="14"/>
      <c r="H1084" s="16"/>
      <c r="I1084" s="11"/>
      <c r="J1084" s="39"/>
      <c r="K1084" s="39"/>
      <c r="L1084" s="39"/>
      <c r="M1084" s="39"/>
      <c r="N1084" s="8"/>
      <c r="AG1084" s="8"/>
      <c r="AI1084" s="31"/>
      <c r="AL1084" s="31"/>
      <c r="AM1084" s="21"/>
      <c r="AN1084" s="23"/>
      <c r="AX1084" s="54"/>
      <c r="AZ1084" s="54"/>
      <c r="BB1084" s="18"/>
      <c r="BD1084" s="18"/>
      <c r="BE1084" s="18"/>
      <c r="BL1084" s="18"/>
      <c r="BO1084" s="18"/>
      <c r="BZ1084" s="18"/>
      <c r="CD1084" s="18"/>
      <c r="CI1084" s="18"/>
      <c r="CT1084" s="18"/>
      <c r="CZ1084" s="43" t="s">
        <v>397</v>
      </c>
    </row>
    <row r="1085" spans="4:104" x14ac:dyDescent="0.25">
      <c r="D1085" s="12"/>
      <c r="E1085" s="14"/>
      <c r="H1085" s="16"/>
      <c r="I1085" s="11"/>
      <c r="J1085" s="39"/>
      <c r="K1085" s="39"/>
      <c r="L1085" s="39"/>
      <c r="M1085" s="39"/>
      <c r="N1085" s="8"/>
      <c r="AG1085" s="8"/>
      <c r="AI1085" s="31"/>
      <c r="AL1085" s="31"/>
      <c r="AM1085" s="21"/>
      <c r="AN1085" s="23"/>
      <c r="AX1085" s="54"/>
      <c r="AZ1085" s="54"/>
      <c r="BB1085" s="18"/>
      <c r="BD1085" s="18"/>
      <c r="BE1085" s="18"/>
      <c r="BL1085" s="18"/>
      <c r="BO1085" s="18"/>
      <c r="BZ1085" s="18"/>
      <c r="CD1085" s="18"/>
      <c r="CI1085" s="18"/>
      <c r="CT1085" s="18"/>
      <c r="CZ1085" s="43" t="s">
        <v>397</v>
      </c>
    </row>
    <row r="1086" spans="4:104" x14ac:dyDescent="0.25">
      <c r="D1086" s="12"/>
      <c r="E1086" s="14"/>
      <c r="H1086" s="16"/>
      <c r="I1086" s="11"/>
      <c r="J1086" s="39"/>
      <c r="K1086" s="39"/>
      <c r="L1086" s="39"/>
      <c r="M1086" s="39"/>
      <c r="N1086" s="8"/>
      <c r="AG1086" s="8"/>
      <c r="AI1086" s="31"/>
      <c r="AL1086" s="31"/>
      <c r="AM1086" s="21"/>
      <c r="AN1086" s="23"/>
      <c r="AX1086" s="54"/>
      <c r="AZ1086" s="54"/>
      <c r="BB1086" s="18"/>
      <c r="BD1086" s="18"/>
      <c r="BE1086" s="18"/>
      <c r="BL1086" s="18"/>
      <c r="BO1086" s="18"/>
      <c r="BZ1086" s="18"/>
      <c r="CD1086" s="18"/>
      <c r="CI1086" s="18"/>
      <c r="CT1086" s="18"/>
      <c r="CZ1086" s="43" t="s">
        <v>397</v>
      </c>
    </row>
    <row r="1087" spans="4:104" x14ac:dyDescent="0.25">
      <c r="D1087" s="12"/>
      <c r="E1087" s="14"/>
      <c r="H1087" s="16"/>
      <c r="I1087" s="11"/>
      <c r="J1087" s="39"/>
      <c r="K1087" s="39"/>
      <c r="L1087" s="39"/>
      <c r="M1087" s="39"/>
      <c r="N1087" s="8"/>
      <c r="AG1087" s="8"/>
      <c r="AI1087" s="31"/>
      <c r="AL1087" s="31"/>
      <c r="AM1087" s="21"/>
      <c r="AN1087" s="23"/>
      <c r="AX1087" s="54"/>
      <c r="AZ1087" s="54"/>
      <c r="BB1087" s="18"/>
      <c r="BD1087" s="18"/>
      <c r="BE1087" s="18"/>
      <c r="BL1087" s="18"/>
      <c r="BO1087" s="18"/>
      <c r="BZ1087" s="18"/>
      <c r="CD1087" s="18"/>
      <c r="CI1087" s="18"/>
      <c r="CT1087" s="18"/>
      <c r="CZ1087" s="43" t="s">
        <v>397</v>
      </c>
    </row>
    <row r="1088" spans="4:104" x14ac:dyDescent="0.25">
      <c r="D1088" s="12"/>
      <c r="E1088" s="14"/>
      <c r="H1088" s="16"/>
      <c r="I1088" s="11"/>
      <c r="J1088" s="39"/>
      <c r="K1088" s="39"/>
      <c r="L1088" s="39"/>
      <c r="M1088" s="39"/>
      <c r="N1088" s="8"/>
      <c r="AG1088" s="8"/>
      <c r="AI1088" s="31"/>
      <c r="AL1088" s="31"/>
      <c r="AM1088" s="21"/>
      <c r="AN1088" s="23"/>
      <c r="AX1088" s="54"/>
      <c r="AZ1088" s="54"/>
      <c r="BB1088" s="18"/>
      <c r="BD1088" s="18"/>
      <c r="BE1088" s="18"/>
      <c r="BL1088" s="18"/>
      <c r="BO1088" s="18"/>
      <c r="BZ1088" s="18"/>
      <c r="CD1088" s="18"/>
      <c r="CI1088" s="18"/>
      <c r="CT1088" s="18"/>
      <c r="CZ1088" s="43" t="s">
        <v>397</v>
      </c>
    </row>
    <row r="1089" spans="4:104" x14ac:dyDescent="0.25">
      <c r="D1089" s="12"/>
      <c r="E1089" s="14"/>
      <c r="H1089" s="16"/>
      <c r="I1089" s="11"/>
      <c r="J1089" s="39"/>
      <c r="K1089" s="39"/>
      <c r="L1089" s="39"/>
      <c r="M1089" s="39"/>
      <c r="N1089" s="8"/>
      <c r="AG1089" s="8"/>
      <c r="AI1089" s="31"/>
      <c r="AL1089" s="31"/>
      <c r="AM1089" s="21"/>
      <c r="AN1089" s="23"/>
      <c r="AX1089" s="54"/>
      <c r="AZ1089" s="54"/>
      <c r="BB1089" s="18"/>
      <c r="BD1089" s="18"/>
      <c r="BE1089" s="18"/>
      <c r="BL1089" s="18"/>
      <c r="BO1089" s="18"/>
      <c r="BZ1089" s="18"/>
      <c r="CD1089" s="18"/>
      <c r="CI1089" s="18"/>
      <c r="CT1089" s="18"/>
      <c r="CZ1089" s="43" t="s">
        <v>397</v>
      </c>
    </row>
    <row r="1090" spans="4:104" x14ac:dyDescent="0.25">
      <c r="D1090" s="12"/>
      <c r="E1090" s="14"/>
      <c r="H1090" s="16"/>
      <c r="I1090" s="11"/>
      <c r="J1090" s="39"/>
      <c r="K1090" s="39"/>
      <c r="L1090" s="39"/>
      <c r="M1090" s="39"/>
      <c r="N1090" s="8"/>
      <c r="AG1090" s="8"/>
      <c r="AI1090" s="31"/>
      <c r="AL1090" s="31"/>
      <c r="AM1090" s="21"/>
      <c r="AN1090" s="23"/>
      <c r="AX1090" s="54"/>
      <c r="AZ1090" s="54"/>
      <c r="BB1090" s="18"/>
      <c r="BD1090" s="18"/>
      <c r="BE1090" s="18"/>
      <c r="BL1090" s="18"/>
      <c r="BO1090" s="18"/>
      <c r="BZ1090" s="18"/>
      <c r="CD1090" s="18"/>
      <c r="CI1090" s="18"/>
      <c r="CT1090" s="18"/>
      <c r="CZ1090" s="43" t="s">
        <v>397</v>
      </c>
    </row>
    <row r="1091" spans="4:104" x14ac:dyDescent="0.25">
      <c r="D1091" s="12"/>
      <c r="E1091" s="14"/>
      <c r="H1091" s="16"/>
      <c r="I1091" s="11"/>
      <c r="J1091" s="39"/>
      <c r="K1091" s="39"/>
      <c r="L1091" s="39"/>
      <c r="M1091" s="39"/>
      <c r="N1091" s="8"/>
      <c r="AG1091" s="8"/>
      <c r="AI1091" s="31"/>
      <c r="AL1091" s="31"/>
      <c r="AM1091" s="21"/>
      <c r="AN1091" s="23"/>
      <c r="AX1091" s="54"/>
      <c r="AZ1091" s="54"/>
      <c r="BB1091" s="18"/>
      <c r="BD1091" s="18"/>
      <c r="BE1091" s="18"/>
      <c r="BL1091" s="18"/>
      <c r="BO1091" s="18"/>
      <c r="BZ1091" s="18"/>
      <c r="CD1091" s="18"/>
      <c r="CI1091" s="18"/>
      <c r="CT1091" s="18"/>
      <c r="CZ1091" s="43" t="s">
        <v>397</v>
      </c>
    </row>
    <row r="1092" spans="4:104" x14ac:dyDescent="0.25">
      <c r="D1092" s="12"/>
      <c r="E1092" s="14"/>
      <c r="H1092" s="16"/>
      <c r="I1092" s="11"/>
      <c r="J1092" s="39"/>
      <c r="K1092" s="39"/>
      <c r="L1092" s="39"/>
      <c r="M1092" s="39"/>
      <c r="N1092" s="8"/>
      <c r="AG1092" s="8"/>
      <c r="AI1092" s="31"/>
      <c r="AL1092" s="31"/>
      <c r="AM1092" s="21"/>
      <c r="AN1092" s="23"/>
      <c r="AX1092" s="54"/>
      <c r="AZ1092" s="54"/>
      <c r="BB1092" s="18"/>
      <c r="BD1092" s="18"/>
      <c r="BE1092" s="18"/>
      <c r="BL1092" s="18"/>
      <c r="BO1092" s="18"/>
      <c r="BZ1092" s="18"/>
      <c r="CD1092" s="18"/>
      <c r="CI1092" s="18"/>
      <c r="CT1092" s="18"/>
      <c r="CZ1092" s="43" t="s">
        <v>397</v>
      </c>
    </row>
    <row r="1093" spans="4:104" x14ac:dyDescent="0.25">
      <c r="D1093" s="12"/>
      <c r="E1093" s="14"/>
      <c r="H1093" s="16"/>
      <c r="I1093" s="11"/>
      <c r="J1093" s="39"/>
      <c r="K1093" s="39"/>
      <c r="L1093" s="39"/>
      <c r="M1093" s="39"/>
      <c r="N1093" s="8"/>
      <c r="AG1093" s="8"/>
      <c r="AI1093" s="31"/>
      <c r="AL1093" s="31"/>
      <c r="AM1093" s="21"/>
      <c r="AN1093" s="23"/>
      <c r="AX1093" s="54"/>
      <c r="AZ1093" s="54"/>
      <c r="BB1093" s="18"/>
      <c r="BD1093" s="18"/>
      <c r="BE1093" s="18"/>
      <c r="BL1093" s="18"/>
      <c r="BO1093" s="18"/>
      <c r="BZ1093" s="18"/>
      <c r="CD1093" s="18"/>
      <c r="CI1093" s="18"/>
      <c r="CT1093" s="18"/>
      <c r="CZ1093" s="43" t="s">
        <v>397</v>
      </c>
    </row>
    <row r="1094" spans="4:104" x14ac:dyDescent="0.25">
      <c r="D1094" s="12"/>
      <c r="E1094" s="14"/>
      <c r="H1094" s="16"/>
      <c r="I1094" s="11"/>
      <c r="J1094" s="39"/>
      <c r="K1094" s="39"/>
      <c r="L1094" s="39"/>
      <c r="M1094" s="39"/>
      <c r="N1094" s="8"/>
      <c r="AG1094" s="8"/>
      <c r="AI1094" s="31"/>
      <c r="AL1094" s="31"/>
      <c r="AM1094" s="21"/>
      <c r="AN1094" s="23"/>
      <c r="AX1094" s="54"/>
      <c r="AZ1094" s="54"/>
      <c r="BB1094" s="18"/>
      <c r="BD1094" s="18"/>
      <c r="BE1094" s="18"/>
      <c r="BL1094" s="18"/>
      <c r="BO1094" s="18"/>
      <c r="BZ1094" s="18"/>
      <c r="CD1094" s="18"/>
      <c r="CI1094" s="18"/>
      <c r="CT1094" s="18"/>
      <c r="CZ1094" s="43" t="s">
        <v>397</v>
      </c>
    </row>
    <row r="1095" spans="4:104" x14ac:dyDescent="0.25">
      <c r="D1095" s="12"/>
      <c r="E1095" s="14"/>
      <c r="H1095" s="16"/>
      <c r="I1095" s="11"/>
      <c r="J1095" s="39"/>
      <c r="K1095" s="39"/>
      <c r="L1095" s="39"/>
      <c r="M1095" s="39"/>
      <c r="N1095" s="8"/>
      <c r="AG1095" s="8"/>
      <c r="AI1095" s="31"/>
      <c r="AL1095" s="31"/>
      <c r="AM1095" s="21"/>
      <c r="AN1095" s="23"/>
      <c r="AX1095" s="54"/>
      <c r="AZ1095" s="54"/>
      <c r="BB1095" s="18"/>
      <c r="BD1095" s="18"/>
      <c r="BE1095" s="18"/>
      <c r="BL1095" s="18"/>
      <c r="BO1095" s="18"/>
      <c r="BZ1095" s="18"/>
      <c r="CD1095" s="18"/>
      <c r="CI1095" s="18"/>
      <c r="CT1095" s="18"/>
      <c r="CZ1095" s="43" t="s">
        <v>397</v>
      </c>
    </row>
    <row r="1096" spans="4:104" x14ac:dyDescent="0.25">
      <c r="D1096" s="12"/>
      <c r="E1096" s="14"/>
      <c r="H1096" s="16"/>
      <c r="I1096" s="11"/>
      <c r="J1096" s="39"/>
      <c r="K1096" s="39"/>
      <c r="L1096" s="39"/>
      <c r="M1096" s="39"/>
      <c r="N1096" s="8"/>
      <c r="AG1096" s="8"/>
      <c r="AI1096" s="31"/>
      <c r="AL1096" s="31"/>
      <c r="AM1096" s="21"/>
      <c r="AN1096" s="23"/>
      <c r="AX1096" s="54"/>
      <c r="AZ1096" s="54"/>
      <c r="BB1096" s="18"/>
      <c r="BD1096" s="18"/>
      <c r="BE1096" s="18"/>
      <c r="BL1096" s="18"/>
      <c r="BO1096" s="18"/>
      <c r="BZ1096" s="18"/>
      <c r="CD1096" s="18"/>
      <c r="CI1096" s="18"/>
      <c r="CT1096" s="18"/>
      <c r="CZ1096" s="43" t="s">
        <v>397</v>
      </c>
    </row>
    <row r="1097" spans="4:104" x14ac:dyDescent="0.25">
      <c r="D1097" s="12"/>
      <c r="E1097" s="14"/>
      <c r="H1097" s="16"/>
      <c r="I1097" s="11"/>
      <c r="J1097" s="39"/>
      <c r="K1097" s="39"/>
      <c r="L1097" s="39"/>
      <c r="M1097" s="39"/>
      <c r="N1097" s="8"/>
      <c r="AG1097" s="8"/>
      <c r="AI1097" s="31"/>
      <c r="AL1097" s="31"/>
      <c r="AM1097" s="21"/>
      <c r="AN1097" s="23"/>
      <c r="AX1097" s="54"/>
      <c r="AZ1097" s="54"/>
      <c r="BB1097" s="18"/>
      <c r="BD1097" s="18"/>
      <c r="BE1097" s="18"/>
      <c r="BL1097" s="18"/>
      <c r="BO1097" s="18"/>
      <c r="BZ1097" s="18"/>
      <c r="CD1097" s="18"/>
      <c r="CI1097" s="18"/>
      <c r="CT1097" s="18"/>
      <c r="CZ1097" s="43" t="s">
        <v>397</v>
      </c>
    </row>
    <row r="1098" spans="4:104" x14ac:dyDescent="0.25">
      <c r="D1098" s="12"/>
      <c r="E1098" s="14"/>
      <c r="H1098" s="16"/>
      <c r="I1098" s="11"/>
      <c r="J1098" s="39"/>
      <c r="K1098" s="39"/>
      <c r="L1098" s="39"/>
      <c r="M1098" s="39"/>
      <c r="N1098" s="8"/>
      <c r="AG1098" s="8"/>
      <c r="AI1098" s="31"/>
      <c r="AL1098" s="31"/>
      <c r="AM1098" s="21"/>
      <c r="AN1098" s="23"/>
      <c r="AX1098" s="54"/>
      <c r="AZ1098" s="54"/>
      <c r="BB1098" s="18"/>
      <c r="BD1098" s="18"/>
      <c r="BE1098" s="18"/>
      <c r="BL1098" s="18"/>
      <c r="BO1098" s="18"/>
      <c r="BZ1098" s="18"/>
      <c r="CD1098" s="18"/>
      <c r="CI1098" s="18"/>
      <c r="CT1098" s="18"/>
      <c r="CZ1098" s="43" t="s">
        <v>397</v>
      </c>
    </row>
    <row r="1099" spans="4:104" x14ac:dyDescent="0.25">
      <c r="D1099" s="12"/>
      <c r="E1099" s="14"/>
      <c r="H1099" s="16"/>
      <c r="I1099" s="11"/>
      <c r="J1099" s="39"/>
      <c r="K1099" s="39"/>
      <c r="L1099" s="39"/>
      <c r="M1099" s="39"/>
      <c r="N1099" s="8"/>
      <c r="AG1099" s="8"/>
      <c r="AI1099" s="31"/>
      <c r="AL1099" s="31"/>
      <c r="AM1099" s="21"/>
      <c r="AN1099" s="23"/>
      <c r="AX1099" s="54"/>
      <c r="AZ1099" s="54"/>
      <c r="BB1099" s="18"/>
      <c r="BD1099" s="18"/>
      <c r="BE1099" s="18"/>
      <c r="BL1099" s="18"/>
      <c r="BO1099" s="18"/>
      <c r="BZ1099" s="18"/>
      <c r="CD1099" s="18"/>
      <c r="CI1099" s="18"/>
      <c r="CT1099" s="18"/>
      <c r="CZ1099" s="43" t="s">
        <v>397</v>
      </c>
    </row>
    <row r="1100" spans="4:104" x14ac:dyDescent="0.25">
      <c r="D1100" s="12"/>
      <c r="E1100" s="14"/>
      <c r="H1100" s="16"/>
      <c r="I1100" s="11"/>
      <c r="J1100" s="39"/>
      <c r="K1100" s="39"/>
      <c r="L1100" s="39"/>
      <c r="M1100" s="39"/>
      <c r="N1100" s="8"/>
      <c r="AG1100" s="8"/>
      <c r="AI1100" s="31"/>
      <c r="AL1100" s="31"/>
      <c r="AM1100" s="21"/>
      <c r="AN1100" s="23"/>
      <c r="AX1100" s="54"/>
      <c r="AZ1100" s="54"/>
      <c r="BB1100" s="18"/>
      <c r="BD1100" s="18"/>
      <c r="BE1100" s="18"/>
      <c r="BL1100" s="18"/>
      <c r="BO1100" s="18"/>
      <c r="BZ1100" s="18"/>
      <c r="CD1100" s="18"/>
      <c r="CI1100" s="18"/>
      <c r="CT1100" s="18"/>
      <c r="CZ1100" s="43" t="s">
        <v>397</v>
      </c>
    </row>
    <row r="1101" spans="4:104" x14ac:dyDescent="0.25">
      <c r="D1101" s="12"/>
      <c r="E1101" s="14"/>
      <c r="H1101" s="16"/>
      <c r="I1101" s="11"/>
      <c r="J1101" s="39"/>
      <c r="K1101" s="39"/>
      <c r="L1101" s="39"/>
      <c r="M1101" s="39"/>
      <c r="N1101" s="8"/>
      <c r="AG1101" s="8"/>
      <c r="AI1101" s="31"/>
      <c r="AL1101" s="31"/>
      <c r="AM1101" s="21"/>
      <c r="AN1101" s="23"/>
      <c r="AX1101" s="54"/>
      <c r="AZ1101" s="54"/>
      <c r="BB1101" s="18"/>
      <c r="BD1101" s="18"/>
      <c r="BE1101" s="18"/>
      <c r="BL1101" s="18"/>
      <c r="BO1101" s="18"/>
      <c r="BZ1101" s="18"/>
      <c r="CD1101" s="18"/>
      <c r="CI1101" s="18"/>
      <c r="CT1101" s="18"/>
      <c r="CZ1101" s="43" t="s">
        <v>397</v>
      </c>
    </row>
    <row r="1102" spans="4:104" x14ac:dyDescent="0.25">
      <c r="D1102" s="12"/>
      <c r="E1102" s="14"/>
      <c r="H1102" s="16"/>
      <c r="I1102" s="11"/>
      <c r="J1102" s="39"/>
      <c r="K1102" s="39"/>
      <c r="L1102" s="39"/>
      <c r="M1102" s="39"/>
      <c r="N1102" s="8"/>
      <c r="AG1102" s="8"/>
      <c r="AI1102" s="31"/>
      <c r="AL1102" s="31"/>
      <c r="AM1102" s="21"/>
      <c r="AN1102" s="23"/>
      <c r="AX1102" s="54"/>
      <c r="AZ1102" s="54"/>
      <c r="BB1102" s="18"/>
      <c r="BD1102" s="18"/>
      <c r="BE1102" s="18"/>
      <c r="BL1102" s="18"/>
      <c r="BO1102" s="18"/>
      <c r="BZ1102" s="18"/>
      <c r="CD1102" s="18"/>
      <c r="CI1102" s="18"/>
      <c r="CT1102" s="18"/>
      <c r="CZ1102" s="43" t="s">
        <v>397</v>
      </c>
    </row>
    <row r="1103" spans="4:104" x14ac:dyDescent="0.25">
      <c r="D1103" s="12"/>
      <c r="E1103" s="14"/>
      <c r="H1103" s="16"/>
      <c r="I1103" s="11"/>
      <c r="J1103" s="39"/>
      <c r="K1103" s="39"/>
      <c r="L1103" s="39"/>
      <c r="M1103" s="39"/>
      <c r="N1103" s="8"/>
      <c r="AG1103" s="8"/>
      <c r="AI1103" s="31"/>
      <c r="AL1103" s="31"/>
      <c r="AM1103" s="21"/>
      <c r="AN1103" s="23"/>
      <c r="AX1103" s="54"/>
      <c r="AZ1103" s="54"/>
      <c r="BB1103" s="18"/>
      <c r="BD1103" s="18"/>
      <c r="BE1103" s="18"/>
      <c r="BL1103" s="18"/>
      <c r="BO1103" s="18"/>
      <c r="BZ1103" s="18"/>
      <c r="CD1103" s="18"/>
      <c r="CI1103" s="18"/>
      <c r="CT1103" s="18"/>
      <c r="CZ1103" s="43" t="s">
        <v>397</v>
      </c>
    </row>
    <row r="1104" spans="4:104" x14ac:dyDescent="0.25">
      <c r="D1104" s="12"/>
      <c r="E1104" s="14"/>
      <c r="H1104" s="16"/>
      <c r="I1104" s="11"/>
      <c r="J1104" s="39"/>
      <c r="K1104" s="39"/>
      <c r="L1104" s="39"/>
      <c r="M1104" s="39"/>
      <c r="N1104" s="8"/>
      <c r="AG1104" s="8"/>
      <c r="AI1104" s="31"/>
      <c r="AL1104" s="31"/>
      <c r="AM1104" s="21"/>
      <c r="AN1104" s="23"/>
      <c r="AX1104" s="54"/>
      <c r="AZ1104" s="54"/>
      <c r="BB1104" s="18"/>
      <c r="BD1104" s="18"/>
      <c r="BE1104" s="18"/>
      <c r="BL1104" s="18"/>
      <c r="BO1104" s="18"/>
      <c r="BZ1104" s="18"/>
      <c r="CD1104" s="18"/>
      <c r="CI1104" s="18"/>
      <c r="CT1104" s="18"/>
      <c r="CZ1104" s="43" t="s">
        <v>397</v>
      </c>
    </row>
    <row r="1105" spans="4:104" x14ac:dyDescent="0.25">
      <c r="D1105" s="12"/>
      <c r="E1105" s="14"/>
      <c r="H1105" s="16"/>
      <c r="I1105" s="11"/>
      <c r="J1105" s="39"/>
      <c r="K1105" s="39"/>
      <c r="L1105" s="39"/>
      <c r="M1105" s="39"/>
      <c r="N1105" s="8"/>
      <c r="AG1105" s="8"/>
      <c r="AI1105" s="31"/>
      <c r="AL1105" s="31"/>
      <c r="AM1105" s="21"/>
      <c r="AN1105" s="23"/>
      <c r="AX1105" s="54"/>
      <c r="AZ1105" s="54"/>
      <c r="BB1105" s="18"/>
      <c r="BD1105" s="18"/>
      <c r="BE1105" s="18"/>
      <c r="BL1105" s="18"/>
      <c r="BO1105" s="18"/>
      <c r="BZ1105" s="18"/>
      <c r="CD1105" s="18"/>
      <c r="CI1105" s="18"/>
      <c r="CT1105" s="18"/>
      <c r="CZ1105" s="43" t="s">
        <v>397</v>
      </c>
    </row>
    <row r="1106" spans="4:104" x14ac:dyDescent="0.25">
      <c r="D1106" s="12"/>
      <c r="E1106" s="14"/>
      <c r="H1106" s="16"/>
      <c r="I1106" s="11"/>
      <c r="J1106" s="39"/>
      <c r="K1106" s="39"/>
      <c r="L1106" s="39"/>
      <c r="M1106" s="39"/>
      <c r="N1106" s="8"/>
      <c r="AG1106" s="8"/>
      <c r="AI1106" s="31"/>
      <c r="AL1106" s="31"/>
      <c r="AM1106" s="21"/>
      <c r="AN1106" s="23"/>
      <c r="AX1106" s="54"/>
      <c r="AZ1106" s="54"/>
      <c r="BB1106" s="18"/>
      <c r="BD1106" s="18"/>
      <c r="BE1106" s="18"/>
      <c r="BL1106" s="18"/>
      <c r="BO1106" s="18"/>
      <c r="BZ1106" s="18"/>
      <c r="CD1106" s="18"/>
      <c r="CI1106" s="18"/>
      <c r="CT1106" s="18"/>
      <c r="CZ1106" s="43" t="s">
        <v>397</v>
      </c>
    </row>
    <row r="1107" spans="4:104" x14ac:dyDescent="0.25">
      <c r="D1107" s="12"/>
      <c r="E1107" s="14"/>
      <c r="H1107" s="16"/>
      <c r="I1107" s="11"/>
      <c r="J1107" s="39"/>
      <c r="K1107" s="39"/>
      <c r="L1107" s="39"/>
      <c r="M1107" s="39"/>
      <c r="N1107" s="8"/>
      <c r="AG1107" s="8"/>
      <c r="AI1107" s="31"/>
      <c r="AL1107" s="31"/>
      <c r="AM1107" s="21"/>
      <c r="AN1107" s="23"/>
      <c r="AX1107" s="54"/>
      <c r="AZ1107" s="54"/>
      <c r="BB1107" s="18"/>
      <c r="BD1107" s="18"/>
      <c r="BE1107" s="18"/>
      <c r="BL1107" s="18"/>
      <c r="BO1107" s="18"/>
      <c r="BZ1107" s="18"/>
      <c r="CD1107" s="18"/>
      <c r="CI1107" s="18"/>
      <c r="CT1107" s="18"/>
      <c r="CZ1107" s="43" t="s">
        <v>397</v>
      </c>
    </row>
    <row r="1108" spans="4:104" x14ac:dyDescent="0.25">
      <c r="D1108" s="12"/>
      <c r="E1108" s="14"/>
      <c r="H1108" s="16"/>
      <c r="I1108" s="11"/>
      <c r="J1108" s="39"/>
      <c r="K1108" s="39"/>
      <c r="L1108" s="39"/>
      <c r="M1108" s="39"/>
      <c r="N1108" s="8"/>
      <c r="AG1108" s="8"/>
      <c r="AI1108" s="31"/>
      <c r="AL1108" s="31"/>
      <c r="AM1108" s="21"/>
      <c r="AN1108" s="23"/>
      <c r="AX1108" s="54"/>
      <c r="AZ1108" s="54"/>
      <c r="BB1108" s="18"/>
      <c r="BD1108" s="18"/>
      <c r="BE1108" s="18"/>
      <c r="BL1108" s="18"/>
      <c r="BO1108" s="18"/>
      <c r="BZ1108" s="18"/>
      <c r="CD1108" s="18"/>
      <c r="CI1108" s="18"/>
      <c r="CT1108" s="18"/>
      <c r="CZ1108" s="43" t="s">
        <v>397</v>
      </c>
    </row>
    <row r="1109" spans="4:104" x14ac:dyDescent="0.25">
      <c r="D1109" s="12"/>
      <c r="E1109" s="14"/>
      <c r="H1109" s="16"/>
      <c r="I1109" s="11"/>
      <c r="J1109" s="39"/>
      <c r="K1109" s="39"/>
      <c r="L1109" s="39"/>
      <c r="M1109" s="39"/>
      <c r="N1109" s="8"/>
      <c r="AG1109" s="8"/>
      <c r="AI1109" s="31"/>
      <c r="AL1109" s="31"/>
      <c r="AM1109" s="21"/>
      <c r="AN1109" s="23"/>
      <c r="AX1109" s="54"/>
      <c r="AZ1109" s="54"/>
      <c r="BB1109" s="18"/>
      <c r="BD1109" s="18"/>
      <c r="BE1109" s="18"/>
      <c r="BL1109" s="18"/>
      <c r="BO1109" s="18"/>
      <c r="BZ1109" s="18"/>
      <c r="CD1109" s="18"/>
      <c r="CI1109" s="18"/>
      <c r="CT1109" s="18"/>
      <c r="CZ1109" s="43" t="s">
        <v>397</v>
      </c>
    </row>
    <row r="1110" spans="4:104" x14ac:dyDescent="0.25">
      <c r="D1110" s="12"/>
      <c r="E1110" s="14"/>
      <c r="H1110" s="16"/>
      <c r="I1110" s="11"/>
      <c r="J1110" s="39"/>
      <c r="K1110" s="39"/>
      <c r="L1110" s="39"/>
      <c r="M1110" s="39"/>
      <c r="N1110" s="8"/>
      <c r="AG1110" s="8"/>
      <c r="AI1110" s="31"/>
      <c r="AL1110" s="31"/>
      <c r="AM1110" s="21"/>
      <c r="AN1110" s="23"/>
      <c r="AX1110" s="54"/>
      <c r="AZ1110" s="54"/>
      <c r="BB1110" s="18"/>
      <c r="BD1110" s="18"/>
      <c r="BE1110" s="18"/>
      <c r="BL1110" s="18"/>
      <c r="BO1110" s="18"/>
      <c r="BZ1110" s="18"/>
      <c r="CD1110" s="18"/>
      <c r="CI1110" s="18"/>
      <c r="CT1110" s="18"/>
      <c r="CZ1110" s="43" t="s">
        <v>397</v>
      </c>
    </row>
    <row r="1111" spans="4:104" x14ac:dyDescent="0.25">
      <c r="D1111" s="12"/>
      <c r="E1111" s="14"/>
      <c r="H1111" s="16"/>
      <c r="I1111" s="11"/>
      <c r="J1111" s="39"/>
      <c r="K1111" s="39"/>
      <c r="L1111" s="39"/>
      <c r="M1111" s="39"/>
      <c r="N1111" s="8"/>
      <c r="AG1111" s="8"/>
      <c r="AI1111" s="31"/>
      <c r="AL1111" s="31"/>
      <c r="AM1111" s="21"/>
      <c r="AN1111" s="23"/>
      <c r="AX1111" s="54"/>
      <c r="AZ1111" s="54"/>
      <c r="BB1111" s="18"/>
      <c r="BD1111" s="18"/>
      <c r="BE1111" s="18"/>
      <c r="BL1111" s="18"/>
      <c r="BO1111" s="18"/>
      <c r="BZ1111" s="18"/>
      <c r="CD1111" s="18"/>
      <c r="CI1111" s="18"/>
      <c r="CT1111" s="18"/>
      <c r="CZ1111" s="43" t="s">
        <v>397</v>
      </c>
    </row>
    <row r="1112" spans="4:104" x14ac:dyDescent="0.25">
      <c r="D1112" s="12"/>
      <c r="E1112" s="14"/>
      <c r="H1112" s="16"/>
      <c r="I1112" s="11"/>
      <c r="J1112" s="39"/>
      <c r="K1112" s="39"/>
      <c r="L1112" s="39"/>
      <c r="M1112" s="39"/>
      <c r="N1112" s="8"/>
      <c r="AG1112" s="8"/>
      <c r="AI1112" s="31"/>
      <c r="AL1112" s="31"/>
      <c r="AM1112" s="21"/>
      <c r="AN1112" s="23"/>
      <c r="AX1112" s="54"/>
      <c r="AZ1112" s="54"/>
      <c r="BB1112" s="18"/>
      <c r="BD1112" s="18"/>
      <c r="BE1112" s="18"/>
      <c r="BL1112" s="18"/>
      <c r="BO1112" s="18"/>
      <c r="BZ1112" s="18"/>
      <c r="CD1112" s="18"/>
      <c r="CI1112" s="18"/>
      <c r="CT1112" s="18"/>
      <c r="CZ1112" s="43" t="s">
        <v>397</v>
      </c>
    </row>
    <row r="1113" spans="4:104" x14ac:dyDescent="0.25">
      <c r="D1113" s="12"/>
      <c r="E1113" s="14"/>
      <c r="H1113" s="16"/>
      <c r="I1113" s="11"/>
      <c r="J1113" s="39"/>
      <c r="K1113" s="39"/>
      <c r="L1113" s="39"/>
      <c r="M1113" s="39"/>
      <c r="N1113" s="8"/>
      <c r="AG1113" s="8"/>
      <c r="AI1113" s="31"/>
      <c r="AL1113" s="31"/>
      <c r="AM1113" s="21"/>
      <c r="AN1113" s="23"/>
      <c r="AX1113" s="54"/>
      <c r="AZ1113" s="54"/>
      <c r="BB1113" s="18"/>
      <c r="BD1113" s="18"/>
      <c r="BE1113" s="18"/>
      <c r="BL1113" s="18"/>
      <c r="BO1113" s="18"/>
      <c r="BZ1113" s="18"/>
      <c r="CD1113" s="18"/>
      <c r="CI1113" s="18"/>
      <c r="CT1113" s="18"/>
      <c r="CZ1113" s="43" t="s">
        <v>397</v>
      </c>
    </row>
    <row r="1114" spans="4:104" x14ac:dyDescent="0.25">
      <c r="D1114" s="12"/>
      <c r="E1114" s="14"/>
      <c r="H1114" s="16"/>
      <c r="I1114" s="11"/>
      <c r="J1114" s="39"/>
      <c r="K1114" s="39"/>
      <c r="L1114" s="39"/>
      <c r="M1114" s="39"/>
      <c r="N1114" s="8"/>
      <c r="AG1114" s="8"/>
      <c r="AI1114" s="31"/>
      <c r="AL1114" s="31"/>
      <c r="AM1114" s="21"/>
      <c r="AN1114" s="23"/>
      <c r="AX1114" s="54"/>
      <c r="AZ1114" s="54"/>
      <c r="BB1114" s="18"/>
      <c r="BD1114" s="18"/>
      <c r="BE1114" s="18"/>
      <c r="BL1114" s="18"/>
      <c r="BO1114" s="18"/>
      <c r="BZ1114" s="18"/>
      <c r="CD1114" s="18"/>
      <c r="CI1114" s="18"/>
      <c r="CT1114" s="18"/>
      <c r="CZ1114" s="43" t="s">
        <v>397</v>
      </c>
    </row>
    <row r="1115" spans="4:104" x14ac:dyDescent="0.25">
      <c r="D1115" s="12"/>
      <c r="E1115" s="14"/>
      <c r="H1115" s="16"/>
      <c r="I1115" s="11"/>
      <c r="J1115" s="39"/>
      <c r="K1115" s="39"/>
      <c r="L1115" s="39"/>
      <c r="M1115" s="39"/>
      <c r="N1115" s="8"/>
      <c r="AG1115" s="8"/>
      <c r="AI1115" s="31"/>
      <c r="AL1115" s="31"/>
      <c r="AM1115" s="21"/>
      <c r="AN1115" s="23"/>
      <c r="AX1115" s="54"/>
      <c r="AZ1115" s="54"/>
      <c r="BB1115" s="18"/>
      <c r="BD1115" s="18"/>
      <c r="BE1115" s="18"/>
      <c r="BL1115" s="18"/>
      <c r="BO1115" s="18"/>
      <c r="BZ1115" s="18"/>
      <c r="CD1115" s="18"/>
      <c r="CI1115" s="18"/>
      <c r="CT1115" s="18"/>
      <c r="CZ1115" s="43" t="s">
        <v>397</v>
      </c>
    </row>
    <row r="1116" spans="4:104" x14ac:dyDescent="0.25">
      <c r="D1116" s="12"/>
      <c r="E1116" s="14"/>
      <c r="H1116" s="16"/>
      <c r="I1116" s="11"/>
      <c r="J1116" s="39"/>
      <c r="K1116" s="39"/>
      <c r="L1116" s="39"/>
      <c r="M1116" s="39"/>
      <c r="N1116" s="8"/>
      <c r="AG1116" s="8"/>
      <c r="AI1116" s="31"/>
      <c r="AL1116" s="31"/>
      <c r="AM1116" s="21"/>
      <c r="AN1116" s="23"/>
      <c r="AX1116" s="54"/>
      <c r="AZ1116" s="54"/>
      <c r="BB1116" s="18"/>
      <c r="BD1116" s="18"/>
      <c r="BE1116" s="18"/>
      <c r="BL1116" s="18"/>
      <c r="BO1116" s="18"/>
      <c r="BZ1116" s="18"/>
      <c r="CD1116" s="18"/>
      <c r="CI1116" s="18"/>
      <c r="CT1116" s="18"/>
      <c r="CZ1116" s="43" t="s">
        <v>397</v>
      </c>
    </row>
    <row r="1117" spans="4:104" x14ac:dyDescent="0.25">
      <c r="D1117" s="12"/>
      <c r="E1117" s="14"/>
      <c r="H1117" s="16"/>
      <c r="I1117" s="11"/>
      <c r="J1117" s="39"/>
      <c r="K1117" s="39"/>
      <c r="L1117" s="39"/>
      <c r="M1117" s="39"/>
      <c r="N1117" s="8"/>
      <c r="AG1117" s="8"/>
      <c r="AI1117" s="31"/>
      <c r="AL1117" s="31"/>
      <c r="AM1117" s="21"/>
      <c r="AN1117" s="23"/>
      <c r="AX1117" s="54"/>
      <c r="AZ1117" s="54"/>
      <c r="BB1117" s="18"/>
      <c r="BD1117" s="18"/>
      <c r="BE1117" s="18"/>
      <c r="BL1117" s="18"/>
      <c r="BO1117" s="18"/>
      <c r="BZ1117" s="18"/>
      <c r="CD1117" s="18"/>
      <c r="CI1117" s="18"/>
      <c r="CT1117" s="18"/>
      <c r="CZ1117" s="43" t="s">
        <v>397</v>
      </c>
    </row>
    <row r="1118" spans="4:104" x14ac:dyDescent="0.25">
      <c r="D1118" s="12"/>
      <c r="E1118" s="14"/>
      <c r="H1118" s="16"/>
      <c r="I1118" s="11"/>
      <c r="J1118" s="39"/>
      <c r="K1118" s="39"/>
      <c r="L1118" s="39"/>
      <c r="M1118" s="39"/>
      <c r="N1118" s="8"/>
      <c r="AG1118" s="8"/>
      <c r="AI1118" s="31"/>
      <c r="AL1118" s="31"/>
      <c r="AM1118" s="21"/>
      <c r="AN1118" s="23"/>
      <c r="AX1118" s="54"/>
      <c r="AZ1118" s="54"/>
      <c r="BB1118" s="18"/>
      <c r="BD1118" s="18"/>
      <c r="BE1118" s="18"/>
      <c r="BL1118" s="18"/>
      <c r="BO1118" s="18"/>
      <c r="BZ1118" s="18"/>
      <c r="CD1118" s="18"/>
      <c r="CI1118" s="18"/>
      <c r="CT1118" s="18"/>
      <c r="CZ1118" s="43" t="s">
        <v>397</v>
      </c>
    </row>
    <row r="1119" spans="4:104" x14ac:dyDescent="0.25">
      <c r="D1119" s="12"/>
      <c r="E1119" s="14"/>
      <c r="H1119" s="16"/>
      <c r="I1119" s="11"/>
      <c r="J1119" s="39"/>
      <c r="K1119" s="39"/>
      <c r="L1119" s="39"/>
      <c r="M1119" s="39"/>
      <c r="N1119" s="8"/>
      <c r="AG1119" s="8"/>
      <c r="AI1119" s="31"/>
      <c r="AL1119" s="31"/>
      <c r="AM1119" s="21"/>
      <c r="AN1119" s="23"/>
      <c r="AX1119" s="54"/>
      <c r="AZ1119" s="54"/>
      <c r="BB1119" s="18"/>
      <c r="BD1119" s="18"/>
      <c r="BE1119" s="18"/>
      <c r="BL1119" s="18"/>
      <c r="BO1119" s="18"/>
      <c r="BZ1119" s="18"/>
      <c r="CD1119" s="18"/>
      <c r="CI1119" s="18"/>
      <c r="CT1119" s="18"/>
      <c r="CZ1119" s="43" t="s">
        <v>397</v>
      </c>
    </row>
    <row r="1120" spans="4:104" x14ac:dyDescent="0.25">
      <c r="D1120" s="12"/>
      <c r="E1120" s="14"/>
      <c r="H1120" s="16"/>
      <c r="I1120" s="11"/>
      <c r="J1120" s="39"/>
      <c r="K1120" s="39"/>
      <c r="L1120" s="39"/>
      <c r="M1120" s="39"/>
      <c r="N1120" s="8"/>
      <c r="AG1120" s="8"/>
      <c r="AI1120" s="31"/>
      <c r="AL1120" s="31"/>
      <c r="AM1120" s="21"/>
      <c r="AN1120" s="23"/>
      <c r="AX1120" s="54"/>
      <c r="AZ1120" s="54"/>
      <c r="BB1120" s="18"/>
      <c r="BD1120" s="18"/>
      <c r="BE1120" s="18"/>
      <c r="BL1120" s="18"/>
      <c r="BO1120" s="18"/>
      <c r="BZ1120" s="18"/>
      <c r="CD1120" s="18"/>
      <c r="CI1120" s="18"/>
      <c r="CT1120" s="18"/>
      <c r="CZ1120" s="43" t="s">
        <v>397</v>
      </c>
    </row>
    <row r="1121" spans="4:104" x14ac:dyDescent="0.25">
      <c r="D1121" s="12"/>
      <c r="E1121" s="14"/>
      <c r="H1121" s="16"/>
      <c r="I1121" s="11"/>
      <c r="J1121" s="39"/>
      <c r="K1121" s="39"/>
      <c r="L1121" s="39"/>
      <c r="M1121" s="39"/>
      <c r="N1121" s="8"/>
      <c r="AG1121" s="8"/>
      <c r="AI1121" s="31"/>
      <c r="AL1121" s="31"/>
      <c r="AM1121" s="21"/>
      <c r="AN1121" s="23"/>
      <c r="AX1121" s="54"/>
      <c r="AZ1121" s="54"/>
      <c r="BB1121" s="18"/>
      <c r="BD1121" s="18"/>
      <c r="BE1121" s="18"/>
      <c r="BL1121" s="18"/>
      <c r="BO1121" s="18"/>
      <c r="BZ1121" s="18"/>
      <c r="CD1121" s="18"/>
      <c r="CI1121" s="18"/>
      <c r="CT1121" s="18"/>
      <c r="CZ1121" s="43" t="s">
        <v>397</v>
      </c>
    </row>
    <row r="1122" spans="4:104" x14ac:dyDescent="0.25">
      <c r="D1122" s="12"/>
      <c r="E1122" s="14"/>
      <c r="H1122" s="16"/>
      <c r="I1122" s="11"/>
      <c r="J1122" s="39"/>
      <c r="K1122" s="39"/>
      <c r="L1122" s="39"/>
      <c r="M1122" s="39"/>
      <c r="N1122" s="8"/>
      <c r="AG1122" s="8"/>
      <c r="AI1122" s="31"/>
      <c r="AL1122" s="31"/>
      <c r="AM1122" s="21"/>
      <c r="AN1122" s="23"/>
      <c r="AX1122" s="54"/>
      <c r="AZ1122" s="54"/>
      <c r="BB1122" s="18"/>
      <c r="BD1122" s="18"/>
      <c r="BE1122" s="18"/>
      <c r="BL1122" s="18"/>
      <c r="BO1122" s="18"/>
      <c r="BZ1122" s="18"/>
      <c r="CD1122" s="18"/>
      <c r="CI1122" s="18"/>
      <c r="CT1122" s="18"/>
      <c r="CZ1122" s="43" t="s">
        <v>397</v>
      </c>
    </row>
    <row r="1123" spans="4:104" x14ac:dyDescent="0.25">
      <c r="D1123" s="12"/>
      <c r="E1123" s="14"/>
      <c r="H1123" s="16"/>
      <c r="I1123" s="11"/>
      <c r="J1123" s="39"/>
      <c r="K1123" s="39"/>
      <c r="L1123" s="39"/>
      <c r="M1123" s="39"/>
      <c r="N1123" s="8"/>
      <c r="AG1123" s="8"/>
      <c r="AI1123" s="31"/>
      <c r="AL1123" s="31"/>
      <c r="AM1123" s="21"/>
      <c r="AN1123" s="23"/>
      <c r="AX1123" s="54"/>
      <c r="AZ1123" s="54"/>
      <c r="BB1123" s="18"/>
      <c r="BD1123" s="18"/>
      <c r="BE1123" s="18"/>
      <c r="BL1123" s="18"/>
      <c r="BO1123" s="18"/>
      <c r="BZ1123" s="18"/>
      <c r="CD1123" s="18"/>
      <c r="CI1123" s="18"/>
      <c r="CT1123" s="18"/>
      <c r="CZ1123" s="43" t="s">
        <v>397</v>
      </c>
    </row>
    <row r="1124" spans="4:104" x14ac:dyDescent="0.25">
      <c r="D1124" s="12"/>
      <c r="E1124" s="14"/>
      <c r="H1124" s="16"/>
      <c r="I1124" s="11"/>
      <c r="J1124" s="39"/>
      <c r="K1124" s="39"/>
      <c r="L1124" s="39"/>
      <c r="M1124" s="39"/>
      <c r="N1124" s="8"/>
      <c r="AG1124" s="8"/>
      <c r="AI1124" s="31"/>
      <c r="AL1124" s="31"/>
      <c r="AM1124" s="21"/>
      <c r="AN1124" s="23"/>
      <c r="AX1124" s="54"/>
      <c r="AZ1124" s="54"/>
      <c r="BB1124" s="18"/>
      <c r="BD1124" s="18"/>
      <c r="BE1124" s="18"/>
      <c r="BL1124" s="18"/>
      <c r="BO1124" s="18"/>
      <c r="BZ1124" s="18"/>
      <c r="CD1124" s="18"/>
      <c r="CI1124" s="18"/>
      <c r="CT1124" s="18"/>
      <c r="CZ1124" s="43" t="s">
        <v>397</v>
      </c>
    </row>
    <row r="1125" spans="4:104" x14ac:dyDescent="0.25">
      <c r="D1125" s="12"/>
      <c r="E1125" s="14"/>
      <c r="H1125" s="16"/>
      <c r="I1125" s="11"/>
      <c r="J1125" s="39"/>
      <c r="K1125" s="39"/>
      <c r="L1125" s="39"/>
      <c r="M1125" s="39"/>
      <c r="N1125" s="8"/>
      <c r="AG1125" s="8"/>
      <c r="AI1125" s="31"/>
      <c r="AL1125" s="31"/>
      <c r="AM1125" s="21"/>
      <c r="AN1125" s="23"/>
      <c r="AX1125" s="54"/>
      <c r="AZ1125" s="54"/>
      <c r="BB1125" s="18"/>
      <c r="BD1125" s="18"/>
      <c r="BE1125" s="18"/>
      <c r="BL1125" s="18"/>
      <c r="BO1125" s="18"/>
      <c r="BZ1125" s="18"/>
      <c r="CD1125" s="18"/>
      <c r="CI1125" s="18"/>
      <c r="CT1125" s="18"/>
      <c r="CZ1125" s="43" t="s">
        <v>397</v>
      </c>
    </row>
    <row r="1126" spans="4:104" x14ac:dyDescent="0.25">
      <c r="D1126" s="12"/>
      <c r="E1126" s="14"/>
      <c r="H1126" s="16"/>
      <c r="I1126" s="11"/>
      <c r="J1126" s="39"/>
      <c r="K1126" s="39"/>
      <c r="L1126" s="39"/>
      <c r="M1126" s="39"/>
      <c r="N1126" s="8"/>
      <c r="AG1126" s="8"/>
      <c r="AI1126" s="31"/>
      <c r="AL1126" s="31"/>
      <c r="AM1126" s="21"/>
      <c r="AN1126" s="23"/>
      <c r="AX1126" s="54"/>
      <c r="AZ1126" s="54"/>
      <c r="BB1126" s="18"/>
      <c r="BD1126" s="18"/>
      <c r="BE1126" s="18"/>
      <c r="BL1126" s="18"/>
      <c r="BO1126" s="18"/>
      <c r="BZ1126" s="18"/>
      <c r="CD1126" s="18"/>
      <c r="CI1126" s="18"/>
      <c r="CT1126" s="18"/>
      <c r="CZ1126" s="43" t="s">
        <v>397</v>
      </c>
    </row>
    <row r="1127" spans="4:104" x14ac:dyDescent="0.25">
      <c r="D1127" s="12"/>
      <c r="E1127" s="14"/>
      <c r="H1127" s="16"/>
      <c r="I1127" s="11"/>
      <c r="J1127" s="39"/>
      <c r="K1127" s="39"/>
      <c r="L1127" s="39"/>
      <c r="M1127" s="39"/>
      <c r="N1127" s="8"/>
      <c r="AG1127" s="8"/>
      <c r="AI1127" s="31"/>
      <c r="AL1127" s="31"/>
      <c r="AM1127" s="21"/>
      <c r="AN1127" s="23"/>
      <c r="AX1127" s="54"/>
      <c r="AZ1127" s="54"/>
      <c r="BB1127" s="18"/>
      <c r="BD1127" s="18"/>
      <c r="BE1127" s="18"/>
      <c r="BL1127" s="18"/>
      <c r="BO1127" s="18"/>
      <c r="BZ1127" s="18"/>
      <c r="CD1127" s="18"/>
      <c r="CI1127" s="18"/>
      <c r="CT1127" s="18"/>
      <c r="CZ1127" s="43" t="s">
        <v>397</v>
      </c>
    </row>
    <row r="1128" spans="4:104" x14ac:dyDescent="0.25">
      <c r="D1128" s="12"/>
      <c r="E1128" s="14"/>
      <c r="H1128" s="16"/>
      <c r="I1128" s="11"/>
      <c r="J1128" s="39"/>
      <c r="K1128" s="39"/>
      <c r="L1128" s="39"/>
      <c r="M1128" s="39"/>
      <c r="N1128" s="8"/>
      <c r="AG1128" s="8"/>
      <c r="AI1128" s="31"/>
      <c r="AL1128" s="31"/>
      <c r="AM1128" s="21"/>
      <c r="AN1128" s="23"/>
      <c r="AX1128" s="54"/>
      <c r="AZ1128" s="54"/>
      <c r="BB1128" s="18"/>
      <c r="BD1128" s="18"/>
      <c r="BE1128" s="18"/>
      <c r="BL1128" s="18"/>
      <c r="BO1128" s="18"/>
      <c r="BZ1128" s="18"/>
      <c r="CD1128" s="18"/>
      <c r="CI1128" s="18"/>
      <c r="CT1128" s="18"/>
      <c r="CZ1128" s="43" t="s">
        <v>397</v>
      </c>
    </row>
    <row r="1129" spans="4:104" x14ac:dyDescent="0.25">
      <c r="D1129" s="12"/>
      <c r="E1129" s="14"/>
      <c r="H1129" s="16"/>
      <c r="I1129" s="11"/>
      <c r="J1129" s="39"/>
      <c r="K1129" s="39"/>
      <c r="L1129" s="39"/>
      <c r="M1129" s="39"/>
      <c r="N1129" s="8"/>
      <c r="AG1129" s="8"/>
      <c r="AI1129" s="31"/>
      <c r="AL1129" s="31"/>
      <c r="AM1129" s="21"/>
      <c r="AN1129" s="23"/>
      <c r="AX1129" s="54"/>
      <c r="AZ1129" s="54"/>
      <c r="BB1129" s="18"/>
      <c r="BD1129" s="18"/>
      <c r="BE1129" s="18"/>
      <c r="BL1129" s="18"/>
      <c r="BO1129" s="18"/>
      <c r="BZ1129" s="18"/>
      <c r="CD1129" s="18"/>
      <c r="CI1129" s="18"/>
      <c r="CT1129" s="18"/>
      <c r="CZ1129" s="43" t="s">
        <v>397</v>
      </c>
    </row>
    <row r="1130" spans="4:104" x14ac:dyDescent="0.25">
      <c r="D1130" s="12"/>
      <c r="E1130" s="14"/>
      <c r="H1130" s="16"/>
      <c r="I1130" s="11"/>
      <c r="J1130" s="39"/>
      <c r="K1130" s="39"/>
      <c r="L1130" s="39"/>
      <c r="M1130" s="39"/>
      <c r="N1130" s="8"/>
      <c r="AG1130" s="8"/>
      <c r="AI1130" s="31"/>
      <c r="AL1130" s="31"/>
      <c r="AM1130" s="21"/>
      <c r="AN1130" s="23"/>
      <c r="AX1130" s="54"/>
      <c r="AZ1130" s="54"/>
      <c r="BB1130" s="18"/>
      <c r="BD1130" s="18"/>
      <c r="BE1130" s="18"/>
      <c r="BL1130" s="18"/>
      <c r="BO1130" s="18"/>
      <c r="BZ1130" s="18"/>
      <c r="CD1130" s="18"/>
      <c r="CI1130" s="18"/>
      <c r="CT1130" s="18"/>
      <c r="CZ1130" s="43" t="s">
        <v>397</v>
      </c>
    </row>
    <row r="1131" spans="4:104" x14ac:dyDescent="0.25">
      <c r="D1131" s="12"/>
      <c r="E1131" s="14"/>
      <c r="H1131" s="16"/>
      <c r="I1131" s="11"/>
      <c r="J1131" s="39"/>
      <c r="K1131" s="39"/>
      <c r="L1131" s="39"/>
      <c r="M1131" s="39"/>
      <c r="N1131" s="8"/>
      <c r="AG1131" s="8"/>
      <c r="AI1131" s="31"/>
      <c r="AL1131" s="31"/>
      <c r="AM1131" s="21"/>
      <c r="AN1131" s="23"/>
      <c r="AX1131" s="54"/>
      <c r="AZ1131" s="54"/>
      <c r="BB1131" s="18"/>
      <c r="BD1131" s="18"/>
      <c r="BE1131" s="18"/>
      <c r="BL1131" s="18"/>
      <c r="BO1131" s="18"/>
      <c r="BZ1131" s="18"/>
      <c r="CD1131" s="18"/>
      <c r="CI1131" s="18"/>
      <c r="CT1131" s="18"/>
      <c r="CZ1131" s="43" t="s">
        <v>397</v>
      </c>
    </row>
    <row r="1132" spans="4:104" x14ac:dyDescent="0.25">
      <c r="D1132" s="12"/>
      <c r="E1132" s="14"/>
      <c r="H1132" s="16"/>
      <c r="I1132" s="11"/>
      <c r="J1132" s="39"/>
      <c r="K1132" s="39"/>
      <c r="L1132" s="39"/>
      <c r="M1132" s="39"/>
      <c r="N1132" s="8"/>
      <c r="AG1132" s="8"/>
      <c r="AI1132" s="31"/>
      <c r="AL1132" s="31"/>
      <c r="AM1132" s="21"/>
      <c r="AN1132" s="23"/>
      <c r="AX1132" s="54"/>
      <c r="AZ1132" s="54"/>
      <c r="BB1132" s="18"/>
      <c r="BD1132" s="18"/>
      <c r="BE1132" s="18"/>
      <c r="BL1132" s="18"/>
      <c r="BO1132" s="18"/>
      <c r="BZ1132" s="18"/>
      <c r="CD1132" s="18"/>
      <c r="CI1132" s="18"/>
      <c r="CT1132" s="18"/>
      <c r="CZ1132" s="43" t="s">
        <v>397</v>
      </c>
    </row>
    <row r="1133" spans="4:104" x14ac:dyDescent="0.25">
      <c r="D1133" s="12"/>
      <c r="E1133" s="14"/>
      <c r="H1133" s="16"/>
      <c r="I1133" s="11"/>
      <c r="J1133" s="39"/>
      <c r="K1133" s="39"/>
      <c r="L1133" s="39"/>
      <c r="M1133" s="39"/>
      <c r="N1133" s="8"/>
      <c r="AG1133" s="8"/>
      <c r="AI1133" s="31"/>
      <c r="AL1133" s="31"/>
      <c r="AM1133" s="21"/>
      <c r="AN1133" s="23"/>
      <c r="AX1133" s="54"/>
      <c r="AZ1133" s="54"/>
      <c r="BB1133" s="18"/>
      <c r="BD1133" s="18"/>
      <c r="BE1133" s="18"/>
      <c r="BL1133" s="18"/>
      <c r="BO1133" s="18"/>
      <c r="BZ1133" s="18"/>
      <c r="CD1133" s="18"/>
      <c r="CI1133" s="18"/>
      <c r="CT1133" s="18"/>
      <c r="CZ1133" s="43" t="s">
        <v>397</v>
      </c>
    </row>
    <row r="1134" spans="4:104" x14ac:dyDescent="0.25">
      <c r="D1134" s="12"/>
      <c r="E1134" s="14"/>
      <c r="H1134" s="16"/>
      <c r="I1134" s="11"/>
      <c r="J1134" s="39"/>
      <c r="K1134" s="39"/>
      <c r="L1134" s="39"/>
      <c r="M1134" s="39"/>
      <c r="N1134" s="8"/>
      <c r="AG1134" s="8"/>
      <c r="AI1134" s="31"/>
      <c r="AL1134" s="31"/>
      <c r="AM1134" s="21"/>
      <c r="AN1134" s="23"/>
      <c r="AX1134" s="54"/>
      <c r="AZ1134" s="54"/>
      <c r="BB1134" s="18"/>
      <c r="BD1134" s="18"/>
      <c r="BE1134" s="18"/>
      <c r="BL1134" s="18"/>
      <c r="BO1134" s="18"/>
      <c r="BZ1134" s="18"/>
      <c r="CD1134" s="18"/>
      <c r="CI1134" s="18"/>
      <c r="CT1134" s="18"/>
      <c r="CZ1134" s="43" t="s">
        <v>397</v>
      </c>
    </row>
    <row r="1135" spans="4:104" x14ac:dyDescent="0.25">
      <c r="D1135" s="12"/>
      <c r="E1135" s="14"/>
      <c r="H1135" s="16"/>
      <c r="I1135" s="11"/>
      <c r="J1135" s="39"/>
      <c r="K1135" s="39"/>
      <c r="L1135" s="39"/>
      <c r="M1135" s="39"/>
      <c r="N1135" s="8"/>
      <c r="AG1135" s="8"/>
      <c r="AI1135" s="31"/>
      <c r="AL1135" s="31"/>
      <c r="AM1135" s="21"/>
      <c r="AN1135" s="23"/>
      <c r="AX1135" s="54"/>
      <c r="AZ1135" s="54"/>
      <c r="BB1135" s="18"/>
      <c r="BD1135" s="18"/>
      <c r="BE1135" s="18"/>
      <c r="BL1135" s="18"/>
      <c r="BO1135" s="18"/>
      <c r="BZ1135" s="18"/>
      <c r="CD1135" s="18"/>
      <c r="CI1135" s="18"/>
      <c r="CT1135" s="18"/>
      <c r="CZ1135" s="43" t="s">
        <v>397</v>
      </c>
    </row>
    <row r="1136" spans="4:104" x14ac:dyDescent="0.25">
      <c r="D1136" s="12"/>
      <c r="E1136" s="14"/>
      <c r="H1136" s="16"/>
      <c r="I1136" s="11"/>
      <c r="J1136" s="39"/>
      <c r="K1136" s="39"/>
      <c r="L1136" s="39"/>
      <c r="M1136" s="39"/>
      <c r="N1136" s="8"/>
      <c r="AG1136" s="8"/>
      <c r="AI1136" s="31"/>
      <c r="AL1136" s="31"/>
      <c r="AM1136" s="21"/>
      <c r="AN1136" s="23"/>
      <c r="AX1136" s="54"/>
      <c r="AZ1136" s="54"/>
      <c r="BB1136" s="18"/>
      <c r="BD1136" s="18"/>
      <c r="BE1136" s="18"/>
      <c r="BL1136" s="18"/>
      <c r="BO1136" s="18"/>
      <c r="BZ1136" s="18"/>
      <c r="CD1136" s="18"/>
      <c r="CI1136" s="18"/>
      <c r="CT1136" s="18"/>
      <c r="CZ1136" s="43" t="s">
        <v>397</v>
      </c>
    </row>
    <row r="1137" spans="4:104" x14ac:dyDescent="0.25">
      <c r="D1137" s="12"/>
      <c r="E1137" s="14"/>
      <c r="H1137" s="16"/>
      <c r="I1137" s="11"/>
      <c r="J1137" s="39"/>
      <c r="K1137" s="39"/>
      <c r="L1137" s="39"/>
      <c r="M1137" s="39"/>
      <c r="N1137" s="8"/>
      <c r="AG1137" s="8"/>
      <c r="AI1137" s="31"/>
      <c r="AL1137" s="31"/>
      <c r="AM1137" s="21"/>
      <c r="AN1137" s="23"/>
      <c r="AX1137" s="54"/>
      <c r="AZ1137" s="54"/>
      <c r="BB1137" s="18"/>
      <c r="BD1137" s="18"/>
      <c r="BE1137" s="18"/>
      <c r="BL1137" s="18"/>
      <c r="BO1137" s="18"/>
      <c r="BZ1137" s="18"/>
      <c r="CD1137" s="18"/>
      <c r="CI1137" s="18"/>
      <c r="CT1137" s="18"/>
      <c r="CZ1137" s="43" t="s">
        <v>397</v>
      </c>
    </row>
    <row r="1138" spans="4:104" x14ac:dyDescent="0.25">
      <c r="D1138" s="12"/>
      <c r="E1138" s="14"/>
      <c r="H1138" s="16"/>
      <c r="I1138" s="11"/>
      <c r="J1138" s="39"/>
      <c r="K1138" s="39"/>
      <c r="L1138" s="39"/>
      <c r="M1138" s="39"/>
      <c r="N1138" s="8"/>
      <c r="AG1138" s="8"/>
      <c r="AI1138" s="31"/>
      <c r="AL1138" s="31"/>
      <c r="AM1138" s="21"/>
      <c r="AN1138" s="23"/>
      <c r="AX1138" s="54"/>
      <c r="AZ1138" s="54"/>
      <c r="BB1138" s="18"/>
      <c r="BD1138" s="18"/>
      <c r="BE1138" s="18"/>
      <c r="BL1138" s="18"/>
      <c r="BO1138" s="18"/>
      <c r="BZ1138" s="18"/>
      <c r="CD1138" s="18"/>
      <c r="CI1138" s="18"/>
      <c r="CT1138" s="18"/>
      <c r="CZ1138" s="43" t="s">
        <v>397</v>
      </c>
    </row>
    <row r="1139" spans="4:104" x14ac:dyDescent="0.25">
      <c r="D1139" s="12"/>
      <c r="E1139" s="14"/>
      <c r="H1139" s="16"/>
      <c r="I1139" s="11"/>
      <c r="J1139" s="39"/>
      <c r="K1139" s="39"/>
      <c r="L1139" s="39"/>
      <c r="M1139" s="39"/>
      <c r="N1139" s="8"/>
      <c r="AG1139" s="8"/>
      <c r="AI1139" s="31"/>
      <c r="AL1139" s="31"/>
      <c r="AM1139" s="21"/>
      <c r="AN1139" s="23"/>
      <c r="AX1139" s="54"/>
      <c r="AZ1139" s="54"/>
      <c r="BB1139" s="18"/>
      <c r="BD1139" s="18"/>
      <c r="BE1139" s="18"/>
      <c r="BL1139" s="18"/>
      <c r="BO1139" s="18"/>
      <c r="BZ1139" s="18"/>
      <c r="CD1139" s="18"/>
      <c r="CI1139" s="18"/>
      <c r="CT1139" s="18"/>
      <c r="CZ1139" s="43" t="s">
        <v>397</v>
      </c>
    </row>
    <row r="1140" spans="4:104" x14ac:dyDescent="0.25">
      <c r="D1140" s="12"/>
      <c r="E1140" s="14"/>
      <c r="H1140" s="16"/>
      <c r="I1140" s="11"/>
      <c r="J1140" s="39"/>
      <c r="K1140" s="39"/>
      <c r="L1140" s="39"/>
      <c r="M1140" s="39"/>
      <c r="N1140" s="8"/>
      <c r="AG1140" s="8"/>
      <c r="AI1140" s="31"/>
      <c r="AL1140" s="31"/>
      <c r="AM1140" s="21"/>
      <c r="AN1140" s="23"/>
      <c r="AX1140" s="54"/>
      <c r="AZ1140" s="54"/>
      <c r="BB1140" s="18"/>
      <c r="BD1140" s="18"/>
      <c r="BE1140" s="18"/>
      <c r="BL1140" s="18"/>
      <c r="BO1140" s="18"/>
      <c r="BZ1140" s="18"/>
      <c r="CD1140" s="18"/>
      <c r="CI1140" s="18"/>
      <c r="CT1140" s="18"/>
      <c r="CZ1140" s="43" t="s">
        <v>397</v>
      </c>
    </row>
    <row r="1141" spans="4:104" x14ac:dyDescent="0.25">
      <c r="D1141" s="12"/>
      <c r="E1141" s="14"/>
      <c r="H1141" s="16"/>
      <c r="I1141" s="11"/>
      <c r="J1141" s="39"/>
      <c r="K1141" s="39"/>
      <c r="L1141" s="39"/>
      <c r="M1141" s="39"/>
      <c r="N1141" s="8"/>
      <c r="AG1141" s="8"/>
      <c r="AI1141" s="31"/>
      <c r="AL1141" s="31"/>
      <c r="AM1141" s="21"/>
      <c r="AN1141" s="23"/>
      <c r="AX1141" s="54"/>
      <c r="AZ1141" s="54"/>
      <c r="BB1141" s="18"/>
      <c r="BD1141" s="18"/>
      <c r="BE1141" s="18"/>
      <c r="BL1141" s="18"/>
      <c r="BO1141" s="18"/>
      <c r="BZ1141" s="18"/>
      <c r="CD1141" s="18"/>
      <c r="CI1141" s="18"/>
      <c r="CT1141" s="18"/>
      <c r="CZ1141" s="43" t="s">
        <v>397</v>
      </c>
    </row>
    <row r="1142" spans="4:104" x14ac:dyDescent="0.25">
      <c r="D1142" s="12"/>
      <c r="E1142" s="14"/>
      <c r="H1142" s="16"/>
      <c r="I1142" s="11"/>
      <c r="J1142" s="39"/>
      <c r="K1142" s="39"/>
      <c r="L1142" s="39"/>
      <c r="M1142" s="39"/>
      <c r="N1142" s="8"/>
      <c r="AG1142" s="8"/>
      <c r="AI1142" s="31"/>
      <c r="AL1142" s="31"/>
      <c r="AM1142" s="21"/>
      <c r="AN1142" s="23"/>
      <c r="AX1142" s="54"/>
      <c r="AZ1142" s="54"/>
      <c r="BB1142" s="18"/>
      <c r="BD1142" s="18"/>
      <c r="BE1142" s="18"/>
      <c r="BL1142" s="18"/>
      <c r="BO1142" s="18"/>
      <c r="BZ1142" s="18"/>
      <c r="CD1142" s="18"/>
      <c r="CI1142" s="18"/>
      <c r="CT1142" s="18"/>
      <c r="CZ1142" s="43" t="s">
        <v>397</v>
      </c>
    </row>
    <row r="1143" spans="4:104" x14ac:dyDescent="0.25">
      <c r="D1143" s="12"/>
      <c r="E1143" s="14"/>
      <c r="H1143" s="16"/>
      <c r="I1143" s="11"/>
      <c r="J1143" s="39"/>
      <c r="K1143" s="39"/>
      <c r="L1143" s="39"/>
      <c r="M1143" s="39"/>
      <c r="N1143" s="8"/>
      <c r="AG1143" s="8"/>
      <c r="AI1143" s="31"/>
      <c r="AL1143" s="31"/>
      <c r="AM1143" s="21"/>
      <c r="AN1143" s="23"/>
      <c r="AX1143" s="54"/>
      <c r="AZ1143" s="54"/>
      <c r="BB1143" s="18"/>
      <c r="BD1143" s="18"/>
      <c r="BE1143" s="18"/>
      <c r="BL1143" s="18"/>
      <c r="BO1143" s="18"/>
      <c r="BZ1143" s="18"/>
      <c r="CD1143" s="18"/>
      <c r="CI1143" s="18"/>
      <c r="CT1143" s="18"/>
      <c r="CZ1143" s="43" t="s">
        <v>397</v>
      </c>
    </row>
    <row r="1144" spans="4:104" x14ac:dyDescent="0.25">
      <c r="D1144" s="12"/>
      <c r="E1144" s="14"/>
      <c r="H1144" s="16"/>
      <c r="I1144" s="11"/>
      <c r="J1144" s="39"/>
      <c r="K1144" s="39"/>
      <c r="L1144" s="39"/>
      <c r="M1144" s="39"/>
      <c r="N1144" s="8"/>
      <c r="AG1144" s="8"/>
      <c r="AI1144" s="31"/>
      <c r="AL1144" s="31"/>
      <c r="AM1144" s="21"/>
      <c r="AN1144" s="23"/>
      <c r="AX1144" s="54"/>
      <c r="AZ1144" s="54"/>
      <c r="BB1144" s="18"/>
      <c r="BD1144" s="18"/>
      <c r="BE1144" s="18"/>
      <c r="BL1144" s="18"/>
      <c r="BO1144" s="18"/>
      <c r="BZ1144" s="18"/>
      <c r="CD1144" s="18"/>
      <c r="CI1144" s="18"/>
      <c r="CT1144" s="18"/>
      <c r="CZ1144" s="43" t="s">
        <v>397</v>
      </c>
    </row>
    <row r="1145" spans="4:104" x14ac:dyDescent="0.25">
      <c r="D1145" s="12"/>
      <c r="E1145" s="14"/>
      <c r="H1145" s="16"/>
      <c r="I1145" s="11"/>
      <c r="J1145" s="39"/>
      <c r="K1145" s="39"/>
      <c r="L1145" s="39"/>
      <c r="M1145" s="39"/>
      <c r="N1145" s="8"/>
      <c r="AG1145" s="8"/>
      <c r="AI1145" s="31"/>
      <c r="AL1145" s="31"/>
      <c r="AM1145" s="21"/>
      <c r="AN1145" s="23"/>
      <c r="AX1145" s="54"/>
      <c r="AZ1145" s="54"/>
      <c r="BB1145" s="18"/>
      <c r="BD1145" s="18"/>
      <c r="BE1145" s="18"/>
      <c r="BL1145" s="18"/>
      <c r="BO1145" s="18"/>
      <c r="BZ1145" s="18"/>
      <c r="CD1145" s="18"/>
      <c r="CI1145" s="18"/>
      <c r="CT1145" s="18"/>
      <c r="CZ1145" s="43" t="s">
        <v>397</v>
      </c>
    </row>
    <row r="1146" spans="4:104" x14ac:dyDescent="0.25">
      <c r="D1146" s="12"/>
      <c r="E1146" s="14"/>
      <c r="H1146" s="16"/>
      <c r="I1146" s="11"/>
      <c r="J1146" s="39"/>
      <c r="K1146" s="39"/>
      <c r="L1146" s="39"/>
      <c r="M1146" s="39"/>
      <c r="N1146" s="8"/>
      <c r="AG1146" s="8"/>
      <c r="AI1146" s="31"/>
      <c r="AL1146" s="31"/>
      <c r="AM1146" s="21"/>
      <c r="AN1146" s="23"/>
      <c r="AX1146" s="54"/>
      <c r="AZ1146" s="54"/>
      <c r="BB1146" s="18"/>
      <c r="BD1146" s="18"/>
      <c r="BE1146" s="18"/>
      <c r="BL1146" s="18"/>
      <c r="BO1146" s="18"/>
      <c r="BZ1146" s="18"/>
      <c r="CD1146" s="18"/>
      <c r="CI1146" s="18"/>
      <c r="CT1146" s="18"/>
      <c r="CZ1146" s="43" t="s">
        <v>397</v>
      </c>
    </row>
    <row r="1147" spans="4:104" x14ac:dyDescent="0.25">
      <c r="D1147" s="12"/>
      <c r="E1147" s="14"/>
      <c r="H1147" s="16"/>
      <c r="I1147" s="11"/>
      <c r="J1147" s="39"/>
      <c r="K1147" s="39"/>
      <c r="L1147" s="39"/>
      <c r="M1147" s="39"/>
      <c r="N1147" s="8"/>
      <c r="AG1147" s="8"/>
      <c r="AI1147" s="31"/>
      <c r="AL1147" s="31"/>
      <c r="AM1147" s="21"/>
      <c r="AN1147" s="23"/>
      <c r="AX1147" s="54"/>
      <c r="AZ1147" s="54"/>
      <c r="BB1147" s="18"/>
      <c r="BD1147" s="18"/>
      <c r="BE1147" s="18"/>
      <c r="BL1147" s="18"/>
      <c r="BO1147" s="18"/>
      <c r="BZ1147" s="18"/>
      <c r="CD1147" s="18"/>
      <c r="CI1147" s="18"/>
      <c r="CT1147" s="18"/>
      <c r="CZ1147" s="43" t="s">
        <v>397</v>
      </c>
    </row>
    <row r="1148" spans="4:104" x14ac:dyDescent="0.25">
      <c r="D1148" s="12"/>
      <c r="E1148" s="14"/>
      <c r="H1148" s="16"/>
      <c r="I1148" s="11"/>
      <c r="J1148" s="39"/>
      <c r="K1148" s="39"/>
      <c r="L1148" s="39"/>
      <c r="M1148" s="39"/>
      <c r="N1148" s="8"/>
      <c r="AG1148" s="8"/>
      <c r="AI1148" s="31"/>
      <c r="AL1148" s="31"/>
      <c r="AM1148" s="21"/>
      <c r="AN1148" s="23"/>
      <c r="AX1148" s="54"/>
      <c r="AZ1148" s="54"/>
      <c r="BB1148" s="18"/>
      <c r="BD1148" s="18"/>
      <c r="BE1148" s="18"/>
      <c r="BL1148" s="18"/>
      <c r="BO1148" s="18"/>
      <c r="BZ1148" s="18"/>
      <c r="CD1148" s="18"/>
      <c r="CI1148" s="18"/>
      <c r="CT1148" s="18"/>
      <c r="CZ1148" s="43" t="s">
        <v>397</v>
      </c>
    </row>
    <row r="1149" spans="4:104" x14ac:dyDescent="0.25">
      <c r="D1149" s="12"/>
      <c r="E1149" s="14"/>
      <c r="H1149" s="16"/>
      <c r="I1149" s="11"/>
      <c r="J1149" s="39"/>
      <c r="K1149" s="39"/>
      <c r="L1149" s="39"/>
      <c r="M1149" s="39"/>
      <c r="N1149" s="8"/>
      <c r="AG1149" s="8"/>
      <c r="AI1149" s="31"/>
      <c r="AL1149" s="31"/>
      <c r="AM1149" s="21"/>
      <c r="AN1149" s="23"/>
      <c r="AX1149" s="54"/>
      <c r="AZ1149" s="54"/>
      <c r="BB1149" s="18"/>
      <c r="BD1149" s="18"/>
      <c r="BE1149" s="18"/>
      <c r="BL1149" s="18"/>
      <c r="BO1149" s="18"/>
      <c r="BZ1149" s="18"/>
      <c r="CD1149" s="18"/>
      <c r="CI1149" s="18"/>
      <c r="CT1149" s="18"/>
      <c r="CZ1149" s="43" t="s">
        <v>397</v>
      </c>
    </row>
    <row r="1150" spans="4:104" x14ac:dyDescent="0.25">
      <c r="D1150" s="12"/>
      <c r="E1150" s="14"/>
      <c r="H1150" s="16"/>
      <c r="I1150" s="11"/>
      <c r="J1150" s="39"/>
      <c r="K1150" s="39"/>
      <c r="L1150" s="39"/>
      <c r="M1150" s="39"/>
      <c r="N1150" s="8"/>
      <c r="AG1150" s="8"/>
      <c r="AI1150" s="31"/>
      <c r="AL1150" s="31"/>
      <c r="AM1150" s="21"/>
      <c r="AN1150" s="23"/>
      <c r="AX1150" s="54"/>
      <c r="AZ1150" s="54"/>
      <c r="BB1150" s="18"/>
      <c r="BD1150" s="18"/>
      <c r="BE1150" s="18"/>
      <c r="BL1150" s="18"/>
      <c r="BO1150" s="18"/>
      <c r="BZ1150" s="18"/>
      <c r="CD1150" s="18"/>
      <c r="CI1150" s="18"/>
      <c r="CT1150" s="18"/>
      <c r="CZ1150" s="43" t="s">
        <v>397</v>
      </c>
    </row>
    <row r="1151" spans="4:104" x14ac:dyDescent="0.25">
      <c r="D1151" s="12"/>
      <c r="E1151" s="14"/>
      <c r="H1151" s="16"/>
      <c r="I1151" s="11"/>
      <c r="J1151" s="39"/>
      <c r="K1151" s="39"/>
      <c r="L1151" s="39"/>
      <c r="M1151" s="39"/>
      <c r="N1151" s="8"/>
      <c r="AG1151" s="8"/>
      <c r="AI1151" s="31"/>
      <c r="AL1151" s="31"/>
      <c r="AM1151" s="21"/>
      <c r="AN1151" s="23"/>
      <c r="AX1151" s="54"/>
      <c r="AZ1151" s="54"/>
      <c r="BB1151" s="18"/>
      <c r="BD1151" s="18"/>
      <c r="BE1151" s="18"/>
      <c r="BL1151" s="18"/>
      <c r="BO1151" s="18"/>
      <c r="BZ1151" s="18"/>
      <c r="CD1151" s="18"/>
      <c r="CI1151" s="18"/>
      <c r="CT1151" s="18"/>
      <c r="CZ1151" s="43" t="s">
        <v>397</v>
      </c>
    </row>
    <row r="1152" spans="4:104" x14ac:dyDescent="0.25">
      <c r="D1152" s="12"/>
      <c r="E1152" s="14"/>
      <c r="H1152" s="16"/>
      <c r="I1152" s="11"/>
      <c r="J1152" s="39"/>
      <c r="K1152" s="39"/>
      <c r="L1152" s="39"/>
      <c r="M1152" s="39"/>
      <c r="N1152" s="8"/>
      <c r="AG1152" s="8"/>
      <c r="AI1152" s="31"/>
      <c r="AL1152" s="31"/>
      <c r="AM1152" s="21"/>
      <c r="AN1152" s="23"/>
      <c r="AX1152" s="54"/>
      <c r="AZ1152" s="54"/>
      <c r="BB1152" s="18"/>
      <c r="BD1152" s="18"/>
      <c r="BE1152" s="18"/>
      <c r="BL1152" s="18"/>
      <c r="BO1152" s="18"/>
      <c r="BZ1152" s="18"/>
      <c r="CD1152" s="18"/>
      <c r="CI1152" s="18"/>
      <c r="CT1152" s="18"/>
      <c r="CZ1152" s="43" t="s">
        <v>397</v>
      </c>
    </row>
    <row r="1153" spans="4:104" x14ac:dyDescent="0.25">
      <c r="D1153" s="12"/>
      <c r="E1153" s="14"/>
      <c r="H1153" s="16"/>
      <c r="I1153" s="11"/>
      <c r="J1153" s="39"/>
      <c r="K1153" s="39"/>
      <c r="L1153" s="39"/>
      <c r="M1153" s="39"/>
      <c r="N1153" s="8"/>
      <c r="AG1153" s="8"/>
      <c r="AI1153" s="31"/>
      <c r="AL1153" s="31"/>
      <c r="AM1153" s="21"/>
      <c r="AN1153" s="23"/>
      <c r="AX1153" s="54"/>
      <c r="AZ1153" s="54"/>
      <c r="BB1153" s="18"/>
      <c r="BD1153" s="18"/>
      <c r="BE1153" s="18"/>
      <c r="BL1153" s="18"/>
      <c r="BO1153" s="18"/>
      <c r="BZ1153" s="18"/>
      <c r="CD1153" s="18"/>
      <c r="CI1153" s="18"/>
      <c r="CT1153" s="18"/>
      <c r="CZ1153" s="43" t="s">
        <v>397</v>
      </c>
    </row>
    <row r="1154" spans="4:104" x14ac:dyDescent="0.25">
      <c r="D1154" s="12"/>
      <c r="E1154" s="14"/>
      <c r="H1154" s="16"/>
      <c r="I1154" s="11"/>
      <c r="J1154" s="39"/>
      <c r="K1154" s="39"/>
      <c r="L1154" s="39"/>
      <c r="M1154" s="39"/>
      <c r="N1154" s="8"/>
      <c r="AG1154" s="8"/>
      <c r="AI1154" s="31"/>
      <c r="AL1154" s="31"/>
      <c r="AM1154" s="21"/>
      <c r="AN1154" s="23"/>
      <c r="AX1154" s="54"/>
      <c r="AZ1154" s="54"/>
      <c r="BB1154" s="18"/>
      <c r="BD1154" s="18"/>
      <c r="BE1154" s="18"/>
      <c r="BL1154" s="18"/>
      <c r="BO1154" s="18"/>
      <c r="BZ1154" s="18"/>
      <c r="CD1154" s="18"/>
      <c r="CI1154" s="18"/>
      <c r="CT1154" s="18"/>
      <c r="CZ1154" s="43" t="s">
        <v>397</v>
      </c>
    </row>
    <row r="1155" spans="4:104" x14ac:dyDescent="0.25">
      <c r="D1155" s="12"/>
      <c r="E1155" s="14"/>
      <c r="H1155" s="16"/>
      <c r="I1155" s="11"/>
      <c r="J1155" s="39"/>
      <c r="K1155" s="39"/>
      <c r="L1155" s="39"/>
      <c r="M1155" s="39"/>
      <c r="N1155" s="8"/>
      <c r="AG1155" s="8"/>
      <c r="AI1155" s="31"/>
      <c r="AL1155" s="31"/>
      <c r="AM1155" s="21"/>
      <c r="AN1155" s="23"/>
      <c r="AX1155" s="54"/>
      <c r="AZ1155" s="54"/>
      <c r="BB1155" s="18"/>
      <c r="BD1155" s="18"/>
      <c r="BE1155" s="18"/>
      <c r="BL1155" s="18"/>
      <c r="BO1155" s="18"/>
      <c r="BZ1155" s="18"/>
      <c r="CD1155" s="18"/>
      <c r="CI1155" s="18"/>
      <c r="CT1155" s="18"/>
      <c r="CZ1155" s="43" t="s">
        <v>397</v>
      </c>
    </row>
    <row r="1156" spans="4:104" x14ac:dyDescent="0.25">
      <c r="D1156" s="12"/>
      <c r="E1156" s="14"/>
      <c r="H1156" s="16"/>
      <c r="I1156" s="11"/>
      <c r="J1156" s="39"/>
      <c r="K1156" s="39"/>
      <c r="L1156" s="39"/>
      <c r="M1156" s="39"/>
      <c r="N1156" s="8"/>
      <c r="AG1156" s="8"/>
      <c r="AI1156" s="31"/>
      <c r="AL1156" s="31"/>
      <c r="AM1156" s="21"/>
      <c r="AN1156" s="23"/>
      <c r="AX1156" s="54"/>
      <c r="AZ1156" s="54"/>
      <c r="BB1156" s="18"/>
      <c r="BD1156" s="18"/>
      <c r="BE1156" s="18"/>
      <c r="BL1156" s="18"/>
      <c r="BO1156" s="18"/>
      <c r="BZ1156" s="18"/>
      <c r="CD1156" s="18"/>
      <c r="CI1156" s="18"/>
      <c r="CT1156" s="18"/>
      <c r="CZ1156" s="43" t="s">
        <v>397</v>
      </c>
    </row>
    <row r="1157" spans="4:104" x14ac:dyDescent="0.25">
      <c r="D1157" s="12"/>
      <c r="E1157" s="14"/>
      <c r="H1157" s="16"/>
      <c r="I1157" s="11"/>
      <c r="J1157" s="39"/>
      <c r="K1157" s="39"/>
      <c r="L1157" s="39"/>
      <c r="M1157" s="39"/>
      <c r="N1157" s="8"/>
      <c r="AG1157" s="8"/>
      <c r="AI1157" s="31"/>
      <c r="AL1157" s="31"/>
      <c r="AM1157" s="21"/>
      <c r="AN1157" s="23"/>
      <c r="AX1157" s="54"/>
      <c r="AZ1157" s="54"/>
      <c r="BB1157" s="18"/>
      <c r="BD1157" s="18"/>
      <c r="BE1157" s="18"/>
      <c r="BL1157" s="18"/>
      <c r="BO1157" s="18"/>
      <c r="BZ1157" s="18"/>
      <c r="CD1157" s="18"/>
      <c r="CI1157" s="18"/>
      <c r="CT1157" s="18"/>
      <c r="CZ1157" s="43" t="s">
        <v>397</v>
      </c>
    </row>
    <row r="1158" spans="4:104" x14ac:dyDescent="0.25">
      <c r="D1158" s="12"/>
      <c r="E1158" s="14"/>
      <c r="H1158" s="16"/>
      <c r="I1158" s="11"/>
      <c r="J1158" s="39"/>
      <c r="K1158" s="39"/>
      <c r="L1158" s="39"/>
      <c r="M1158" s="39"/>
      <c r="N1158" s="8"/>
      <c r="AG1158" s="8"/>
      <c r="AI1158" s="31"/>
      <c r="AL1158" s="31"/>
      <c r="AM1158" s="21"/>
      <c r="AN1158" s="23"/>
      <c r="AX1158" s="54"/>
      <c r="AZ1158" s="54"/>
      <c r="BB1158" s="18"/>
      <c r="BD1158" s="18"/>
      <c r="BE1158" s="18"/>
      <c r="BL1158" s="18"/>
      <c r="BO1158" s="18"/>
      <c r="BZ1158" s="18"/>
      <c r="CD1158" s="18"/>
      <c r="CI1158" s="18"/>
      <c r="CT1158" s="18"/>
      <c r="CZ1158" s="43" t="s">
        <v>397</v>
      </c>
    </row>
    <row r="1159" spans="4:104" x14ac:dyDescent="0.25">
      <c r="D1159" s="12"/>
      <c r="E1159" s="14"/>
      <c r="H1159" s="16"/>
      <c r="I1159" s="11"/>
      <c r="J1159" s="39"/>
      <c r="K1159" s="39"/>
      <c r="L1159" s="39"/>
      <c r="M1159" s="39"/>
      <c r="N1159" s="8"/>
      <c r="AG1159" s="8"/>
      <c r="AI1159" s="31"/>
      <c r="AL1159" s="31"/>
      <c r="AM1159" s="21"/>
      <c r="AN1159" s="23"/>
      <c r="AX1159" s="54"/>
      <c r="AZ1159" s="54"/>
      <c r="BB1159" s="18"/>
      <c r="BD1159" s="18"/>
      <c r="BE1159" s="18"/>
      <c r="BL1159" s="18"/>
      <c r="BO1159" s="18"/>
      <c r="BZ1159" s="18"/>
      <c r="CD1159" s="18"/>
      <c r="CI1159" s="18"/>
      <c r="CT1159" s="18"/>
      <c r="CZ1159" s="43" t="s">
        <v>397</v>
      </c>
    </row>
    <row r="1160" spans="4:104" x14ac:dyDescent="0.25">
      <c r="D1160" s="12"/>
      <c r="E1160" s="14"/>
      <c r="H1160" s="16"/>
      <c r="I1160" s="11"/>
      <c r="J1160" s="39"/>
      <c r="K1160" s="39"/>
      <c r="L1160" s="39"/>
      <c r="M1160" s="39"/>
      <c r="N1160" s="8"/>
      <c r="AG1160" s="8"/>
      <c r="AI1160" s="31"/>
      <c r="AL1160" s="31"/>
      <c r="AM1160" s="21"/>
      <c r="AN1160" s="23"/>
      <c r="AX1160" s="54"/>
      <c r="AZ1160" s="54"/>
      <c r="BB1160" s="18"/>
      <c r="BD1160" s="18"/>
      <c r="BE1160" s="18"/>
      <c r="BL1160" s="18"/>
      <c r="BO1160" s="18"/>
      <c r="BZ1160" s="18"/>
      <c r="CD1160" s="18"/>
      <c r="CI1160" s="18"/>
      <c r="CT1160" s="18"/>
      <c r="CZ1160" s="43" t="s">
        <v>397</v>
      </c>
    </row>
    <row r="1161" spans="4:104" x14ac:dyDescent="0.25">
      <c r="D1161" s="12"/>
      <c r="E1161" s="14"/>
      <c r="H1161" s="16"/>
      <c r="I1161" s="11"/>
      <c r="J1161" s="39"/>
      <c r="K1161" s="39"/>
      <c r="L1161" s="39"/>
      <c r="M1161" s="39"/>
      <c r="N1161" s="8"/>
      <c r="AG1161" s="8"/>
      <c r="AI1161" s="31"/>
      <c r="AL1161" s="31"/>
      <c r="AM1161" s="21"/>
      <c r="AN1161" s="23"/>
      <c r="AX1161" s="54"/>
      <c r="AZ1161" s="54"/>
      <c r="BB1161" s="18"/>
      <c r="BD1161" s="18"/>
      <c r="BE1161" s="18"/>
      <c r="BL1161" s="18"/>
      <c r="BO1161" s="18"/>
      <c r="BZ1161" s="18"/>
      <c r="CD1161" s="18"/>
      <c r="CI1161" s="18"/>
      <c r="CT1161" s="18"/>
      <c r="CZ1161" s="43" t="s">
        <v>397</v>
      </c>
    </row>
    <row r="1162" spans="4:104" x14ac:dyDescent="0.25">
      <c r="D1162" s="12"/>
      <c r="E1162" s="14"/>
      <c r="H1162" s="16"/>
      <c r="I1162" s="11"/>
      <c r="J1162" s="39"/>
      <c r="K1162" s="39"/>
      <c r="L1162" s="39"/>
      <c r="M1162" s="39"/>
      <c r="N1162" s="8"/>
      <c r="AG1162" s="8"/>
      <c r="AI1162" s="31"/>
      <c r="AL1162" s="31"/>
      <c r="AM1162" s="21"/>
      <c r="AN1162" s="23"/>
      <c r="AX1162" s="54"/>
      <c r="AZ1162" s="54"/>
      <c r="BB1162" s="18"/>
      <c r="BD1162" s="18"/>
      <c r="BE1162" s="18"/>
      <c r="BL1162" s="18"/>
      <c r="BO1162" s="18"/>
      <c r="BZ1162" s="18"/>
      <c r="CD1162" s="18"/>
      <c r="CI1162" s="18"/>
      <c r="CT1162" s="18"/>
      <c r="CZ1162" s="43" t="s">
        <v>397</v>
      </c>
    </row>
    <row r="1163" spans="4:104" x14ac:dyDescent="0.25">
      <c r="D1163" s="12"/>
      <c r="E1163" s="14"/>
      <c r="H1163" s="16"/>
      <c r="I1163" s="11"/>
      <c r="J1163" s="39"/>
      <c r="K1163" s="39"/>
      <c r="L1163" s="39"/>
      <c r="M1163" s="39"/>
      <c r="N1163" s="8"/>
      <c r="AG1163" s="8"/>
      <c r="AI1163" s="31"/>
      <c r="AL1163" s="31"/>
      <c r="AM1163" s="21"/>
      <c r="AN1163" s="23"/>
      <c r="AX1163" s="54"/>
      <c r="AZ1163" s="54"/>
      <c r="BB1163" s="18"/>
      <c r="BD1163" s="18"/>
      <c r="BE1163" s="18"/>
      <c r="BL1163" s="18"/>
      <c r="BO1163" s="18"/>
      <c r="BZ1163" s="18"/>
      <c r="CD1163" s="18"/>
      <c r="CI1163" s="18"/>
      <c r="CT1163" s="18"/>
      <c r="CZ1163" s="43" t="s">
        <v>397</v>
      </c>
    </row>
    <row r="1164" spans="4:104" x14ac:dyDescent="0.25">
      <c r="D1164" s="12"/>
      <c r="E1164" s="14"/>
      <c r="H1164" s="16"/>
      <c r="I1164" s="11"/>
      <c r="J1164" s="39"/>
      <c r="K1164" s="39"/>
      <c r="L1164" s="39"/>
      <c r="M1164" s="39"/>
      <c r="N1164" s="8"/>
      <c r="AG1164" s="8"/>
      <c r="AI1164" s="31"/>
      <c r="AL1164" s="31"/>
      <c r="AM1164" s="21"/>
      <c r="AN1164" s="23"/>
      <c r="AX1164" s="54"/>
      <c r="AZ1164" s="54"/>
      <c r="BB1164" s="18"/>
      <c r="BD1164" s="18"/>
      <c r="BE1164" s="18"/>
      <c r="BL1164" s="18"/>
      <c r="BO1164" s="18"/>
      <c r="BZ1164" s="18"/>
      <c r="CD1164" s="18"/>
      <c r="CI1164" s="18"/>
      <c r="CT1164" s="18"/>
      <c r="CZ1164" s="43" t="s">
        <v>397</v>
      </c>
    </row>
    <row r="1165" spans="4:104" x14ac:dyDescent="0.25">
      <c r="D1165" s="12"/>
      <c r="E1165" s="14"/>
      <c r="H1165" s="16"/>
      <c r="I1165" s="11"/>
      <c r="J1165" s="39"/>
      <c r="K1165" s="39"/>
      <c r="L1165" s="39"/>
      <c r="M1165" s="39"/>
      <c r="N1165" s="8"/>
      <c r="AG1165" s="8"/>
      <c r="AI1165" s="31"/>
      <c r="AL1165" s="31"/>
      <c r="AM1165" s="21"/>
      <c r="AN1165" s="23"/>
      <c r="AX1165" s="54"/>
      <c r="AZ1165" s="54"/>
      <c r="BB1165" s="18"/>
      <c r="BD1165" s="18"/>
      <c r="BE1165" s="18"/>
      <c r="BL1165" s="18"/>
      <c r="BO1165" s="18"/>
      <c r="BZ1165" s="18"/>
      <c r="CD1165" s="18"/>
      <c r="CI1165" s="18"/>
      <c r="CT1165" s="18"/>
      <c r="CZ1165" s="43" t="s">
        <v>397</v>
      </c>
    </row>
    <row r="1166" spans="4:104" x14ac:dyDescent="0.25">
      <c r="D1166" s="12"/>
      <c r="E1166" s="14"/>
      <c r="H1166" s="16"/>
      <c r="I1166" s="11"/>
      <c r="J1166" s="39"/>
      <c r="K1166" s="39"/>
      <c r="L1166" s="39"/>
      <c r="M1166" s="39"/>
      <c r="N1166" s="8"/>
      <c r="AG1166" s="8"/>
      <c r="AI1166" s="31"/>
      <c r="AL1166" s="31"/>
      <c r="AM1166" s="21"/>
      <c r="AN1166" s="23"/>
      <c r="AX1166" s="54"/>
      <c r="AZ1166" s="54"/>
      <c r="BB1166" s="18"/>
      <c r="BD1166" s="18"/>
      <c r="BE1166" s="18"/>
      <c r="BL1166" s="18"/>
      <c r="BO1166" s="18"/>
      <c r="BZ1166" s="18"/>
      <c r="CD1166" s="18"/>
      <c r="CI1166" s="18"/>
      <c r="CT1166" s="18"/>
      <c r="CZ1166" s="43" t="s">
        <v>397</v>
      </c>
    </row>
    <row r="1167" spans="4:104" x14ac:dyDescent="0.25">
      <c r="D1167" s="12"/>
      <c r="E1167" s="14"/>
      <c r="H1167" s="16"/>
      <c r="I1167" s="11"/>
      <c r="J1167" s="39"/>
      <c r="K1167" s="39"/>
      <c r="L1167" s="39"/>
      <c r="M1167" s="39"/>
      <c r="N1167" s="8"/>
      <c r="AG1167" s="8"/>
      <c r="AI1167" s="31"/>
      <c r="AL1167" s="31"/>
      <c r="AM1167" s="21"/>
      <c r="AN1167" s="23"/>
      <c r="AX1167" s="54"/>
      <c r="AZ1167" s="54"/>
      <c r="BB1167" s="18"/>
      <c r="BD1167" s="18"/>
      <c r="BE1167" s="18"/>
      <c r="BL1167" s="18"/>
      <c r="BO1167" s="18"/>
      <c r="BZ1167" s="18"/>
      <c r="CD1167" s="18"/>
      <c r="CI1167" s="18"/>
      <c r="CT1167" s="18"/>
      <c r="CZ1167" s="43" t="s">
        <v>397</v>
      </c>
    </row>
    <row r="1168" spans="4:104" x14ac:dyDescent="0.25">
      <c r="D1168" s="12"/>
      <c r="E1168" s="14"/>
      <c r="H1168" s="16"/>
      <c r="I1168" s="11"/>
      <c r="J1168" s="39"/>
      <c r="K1168" s="39"/>
      <c r="L1168" s="39"/>
      <c r="M1168" s="39"/>
      <c r="N1168" s="8"/>
      <c r="AG1168" s="8"/>
      <c r="AI1168" s="31"/>
      <c r="AL1168" s="31"/>
      <c r="AM1168" s="21"/>
      <c r="AN1168" s="23"/>
      <c r="AX1168" s="54"/>
      <c r="AZ1168" s="54"/>
      <c r="BB1168" s="18"/>
      <c r="BD1168" s="18"/>
      <c r="BE1168" s="18"/>
      <c r="BL1168" s="18"/>
      <c r="BO1168" s="18"/>
      <c r="BZ1168" s="18"/>
      <c r="CD1168" s="18"/>
      <c r="CI1168" s="18"/>
      <c r="CT1168" s="18"/>
      <c r="CZ1168" s="43" t="s">
        <v>397</v>
      </c>
    </row>
    <row r="1169" spans="4:104" x14ac:dyDescent="0.25">
      <c r="D1169" s="12"/>
      <c r="E1169" s="14"/>
      <c r="H1169" s="16"/>
      <c r="I1169" s="11"/>
      <c r="J1169" s="39"/>
      <c r="K1169" s="39"/>
      <c r="L1169" s="39"/>
      <c r="M1169" s="39"/>
      <c r="N1169" s="8"/>
      <c r="AG1169" s="8"/>
      <c r="AI1169" s="31"/>
      <c r="AL1169" s="31"/>
      <c r="AM1169" s="21"/>
      <c r="AN1169" s="23"/>
      <c r="AX1169" s="54"/>
      <c r="AZ1169" s="54"/>
      <c r="BB1169" s="18"/>
      <c r="BD1169" s="18"/>
      <c r="BE1169" s="18"/>
      <c r="BL1169" s="18"/>
      <c r="BO1169" s="18"/>
      <c r="BZ1169" s="18"/>
      <c r="CD1169" s="18"/>
      <c r="CI1169" s="18"/>
      <c r="CT1169" s="18"/>
      <c r="CZ1169" s="43" t="s">
        <v>397</v>
      </c>
    </row>
    <row r="1170" spans="4:104" x14ac:dyDescent="0.25">
      <c r="D1170" s="12"/>
      <c r="E1170" s="14"/>
      <c r="H1170" s="16"/>
      <c r="I1170" s="11"/>
      <c r="J1170" s="39"/>
      <c r="K1170" s="39"/>
      <c r="L1170" s="39"/>
      <c r="M1170" s="39"/>
      <c r="N1170" s="8"/>
      <c r="AG1170" s="8"/>
      <c r="AI1170" s="31"/>
      <c r="AL1170" s="31"/>
      <c r="AM1170" s="21"/>
      <c r="AN1170" s="23"/>
      <c r="AX1170" s="54"/>
      <c r="AZ1170" s="54"/>
      <c r="BB1170" s="18"/>
      <c r="BD1170" s="18"/>
      <c r="BE1170" s="18"/>
      <c r="BL1170" s="18"/>
      <c r="BO1170" s="18"/>
      <c r="BZ1170" s="18"/>
      <c r="CD1170" s="18"/>
      <c r="CI1170" s="18"/>
      <c r="CT1170" s="18"/>
      <c r="CZ1170" s="43" t="s">
        <v>397</v>
      </c>
    </row>
    <row r="1171" spans="4:104" x14ac:dyDescent="0.25">
      <c r="D1171" s="12"/>
      <c r="E1171" s="14"/>
      <c r="H1171" s="16"/>
      <c r="I1171" s="11"/>
      <c r="J1171" s="39"/>
      <c r="K1171" s="39"/>
      <c r="L1171" s="39"/>
      <c r="M1171" s="39"/>
      <c r="N1171" s="8"/>
      <c r="AG1171" s="8"/>
      <c r="AI1171" s="31"/>
      <c r="AL1171" s="31"/>
      <c r="AM1171" s="21"/>
      <c r="AN1171" s="23"/>
      <c r="AX1171" s="54"/>
      <c r="AZ1171" s="54"/>
      <c r="BB1171" s="18"/>
      <c r="BD1171" s="18"/>
      <c r="BE1171" s="18"/>
      <c r="BL1171" s="18"/>
      <c r="BO1171" s="18"/>
      <c r="BZ1171" s="18"/>
      <c r="CD1171" s="18"/>
      <c r="CI1171" s="18"/>
      <c r="CT1171" s="18"/>
      <c r="CZ1171" s="43" t="s">
        <v>397</v>
      </c>
    </row>
    <row r="1172" spans="4:104" x14ac:dyDescent="0.25">
      <c r="D1172" s="12"/>
      <c r="E1172" s="14"/>
      <c r="H1172" s="16"/>
      <c r="I1172" s="11"/>
      <c r="J1172" s="39"/>
      <c r="K1172" s="39"/>
      <c r="L1172" s="39"/>
      <c r="M1172" s="39"/>
      <c r="N1172" s="8"/>
      <c r="AG1172" s="8"/>
      <c r="AI1172" s="31"/>
      <c r="AL1172" s="31"/>
      <c r="AM1172" s="21"/>
      <c r="AN1172" s="23"/>
      <c r="AX1172" s="54"/>
      <c r="AZ1172" s="54"/>
      <c r="BB1172" s="18"/>
      <c r="BD1172" s="18"/>
      <c r="BE1172" s="18"/>
      <c r="BL1172" s="18"/>
      <c r="BO1172" s="18"/>
      <c r="BZ1172" s="18"/>
      <c r="CD1172" s="18"/>
      <c r="CI1172" s="18"/>
      <c r="CT1172" s="18"/>
      <c r="CZ1172" s="43" t="s">
        <v>397</v>
      </c>
    </row>
    <row r="1173" spans="4:104" x14ac:dyDescent="0.25">
      <c r="D1173" s="12"/>
      <c r="E1173" s="14"/>
      <c r="H1173" s="16"/>
      <c r="I1173" s="11"/>
      <c r="J1173" s="39"/>
      <c r="K1173" s="39"/>
      <c r="L1173" s="39"/>
      <c r="M1173" s="39"/>
      <c r="N1173" s="8"/>
      <c r="AG1173" s="8"/>
      <c r="AI1173" s="31"/>
      <c r="AL1173" s="31"/>
      <c r="AM1173" s="21"/>
      <c r="AN1173" s="23"/>
      <c r="AX1173" s="54"/>
      <c r="AZ1173" s="54"/>
      <c r="BB1173" s="18"/>
      <c r="BD1173" s="18"/>
      <c r="BE1173" s="18"/>
      <c r="BL1173" s="18"/>
      <c r="BO1173" s="18"/>
      <c r="BZ1173" s="18"/>
      <c r="CD1173" s="18"/>
      <c r="CI1173" s="18"/>
      <c r="CT1173" s="18"/>
      <c r="CZ1173" s="43" t="s">
        <v>397</v>
      </c>
    </row>
    <row r="1174" spans="4:104" x14ac:dyDescent="0.25">
      <c r="D1174" s="12"/>
      <c r="E1174" s="14"/>
      <c r="H1174" s="16"/>
      <c r="I1174" s="11"/>
      <c r="J1174" s="39"/>
      <c r="K1174" s="39"/>
      <c r="L1174" s="39"/>
      <c r="M1174" s="39"/>
      <c r="N1174" s="8"/>
      <c r="AG1174" s="8"/>
      <c r="AI1174" s="31"/>
      <c r="AL1174" s="31"/>
      <c r="AM1174" s="21"/>
      <c r="AN1174" s="23"/>
      <c r="AX1174" s="54"/>
      <c r="AZ1174" s="54"/>
      <c r="BB1174" s="18"/>
      <c r="BD1174" s="18"/>
      <c r="BE1174" s="18"/>
      <c r="BL1174" s="18"/>
      <c r="BO1174" s="18"/>
      <c r="BZ1174" s="18"/>
      <c r="CD1174" s="18"/>
      <c r="CI1174" s="18"/>
      <c r="CT1174" s="18"/>
      <c r="CZ1174" s="43" t="s">
        <v>397</v>
      </c>
    </row>
    <row r="1175" spans="4:104" x14ac:dyDescent="0.25">
      <c r="D1175" s="12"/>
      <c r="E1175" s="14"/>
      <c r="H1175" s="16"/>
      <c r="I1175" s="11"/>
      <c r="J1175" s="39"/>
      <c r="K1175" s="39"/>
      <c r="L1175" s="39"/>
      <c r="M1175" s="39"/>
      <c r="N1175" s="8"/>
      <c r="AG1175" s="8"/>
      <c r="AI1175" s="31"/>
      <c r="AL1175" s="31"/>
      <c r="AM1175" s="21"/>
      <c r="AN1175" s="23"/>
      <c r="AX1175" s="54"/>
      <c r="AZ1175" s="54"/>
      <c r="BB1175" s="18"/>
      <c r="BD1175" s="18"/>
      <c r="BE1175" s="18"/>
      <c r="BL1175" s="18"/>
      <c r="BO1175" s="18"/>
      <c r="BZ1175" s="18"/>
      <c r="CD1175" s="18"/>
      <c r="CI1175" s="18"/>
      <c r="CT1175" s="18"/>
      <c r="CZ1175" s="43" t="s">
        <v>397</v>
      </c>
    </row>
    <row r="1176" spans="4:104" x14ac:dyDescent="0.25">
      <c r="D1176" s="12"/>
      <c r="E1176" s="14"/>
      <c r="H1176" s="16"/>
      <c r="I1176" s="11"/>
      <c r="J1176" s="39"/>
      <c r="K1176" s="39"/>
      <c r="L1176" s="39"/>
      <c r="M1176" s="39"/>
      <c r="N1176" s="8"/>
      <c r="AG1176" s="8"/>
      <c r="AI1176" s="31"/>
      <c r="AL1176" s="31"/>
      <c r="AM1176" s="21"/>
      <c r="AN1176" s="23"/>
      <c r="AX1176" s="54"/>
      <c r="AZ1176" s="54"/>
      <c r="BB1176" s="18"/>
      <c r="BD1176" s="18"/>
      <c r="BE1176" s="18"/>
      <c r="BL1176" s="18"/>
      <c r="BO1176" s="18"/>
      <c r="BZ1176" s="18"/>
      <c r="CD1176" s="18"/>
      <c r="CI1176" s="18"/>
      <c r="CT1176" s="18"/>
      <c r="CZ1176" s="43" t="s">
        <v>397</v>
      </c>
    </row>
    <row r="1177" spans="4:104" x14ac:dyDescent="0.25">
      <c r="D1177" s="12"/>
      <c r="E1177" s="14"/>
      <c r="H1177" s="16"/>
      <c r="I1177" s="11"/>
      <c r="J1177" s="39"/>
      <c r="K1177" s="39"/>
      <c r="L1177" s="39"/>
      <c r="M1177" s="39"/>
      <c r="N1177" s="8"/>
      <c r="AG1177" s="8"/>
      <c r="AI1177" s="31"/>
      <c r="AL1177" s="31"/>
      <c r="AM1177" s="21"/>
      <c r="AN1177" s="23"/>
      <c r="AX1177" s="54"/>
      <c r="AZ1177" s="54"/>
      <c r="BB1177" s="18"/>
      <c r="BD1177" s="18"/>
      <c r="BE1177" s="18"/>
      <c r="BL1177" s="18"/>
      <c r="BO1177" s="18"/>
      <c r="BZ1177" s="18"/>
      <c r="CD1177" s="18"/>
      <c r="CI1177" s="18"/>
      <c r="CT1177" s="18"/>
      <c r="CZ1177" s="43" t="s">
        <v>397</v>
      </c>
    </row>
    <row r="1178" spans="4:104" x14ac:dyDescent="0.25">
      <c r="D1178" s="12"/>
      <c r="E1178" s="14"/>
      <c r="H1178" s="16"/>
      <c r="I1178" s="11"/>
      <c r="J1178" s="39"/>
      <c r="K1178" s="39"/>
      <c r="L1178" s="39"/>
      <c r="M1178" s="39"/>
      <c r="N1178" s="8"/>
      <c r="AG1178" s="8"/>
      <c r="AI1178" s="31"/>
      <c r="AL1178" s="31"/>
      <c r="AM1178" s="21"/>
      <c r="AN1178" s="23"/>
      <c r="AX1178" s="54"/>
      <c r="AZ1178" s="54"/>
      <c r="BB1178" s="18"/>
      <c r="BD1178" s="18"/>
      <c r="BE1178" s="18"/>
      <c r="BL1178" s="18"/>
      <c r="BO1178" s="18"/>
      <c r="BZ1178" s="18"/>
      <c r="CD1178" s="18"/>
      <c r="CI1178" s="18"/>
      <c r="CT1178" s="18"/>
      <c r="CZ1178" s="43" t="s">
        <v>397</v>
      </c>
    </row>
    <row r="1179" spans="4:104" x14ac:dyDescent="0.25">
      <c r="D1179" s="12"/>
      <c r="E1179" s="14"/>
      <c r="H1179" s="16"/>
      <c r="I1179" s="11"/>
      <c r="J1179" s="39"/>
      <c r="K1179" s="39"/>
      <c r="L1179" s="39"/>
      <c r="M1179" s="39"/>
      <c r="N1179" s="8"/>
      <c r="AG1179" s="8"/>
      <c r="AI1179" s="31"/>
      <c r="AL1179" s="31"/>
      <c r="AM1179" s="21"/>
      <c r="AN1179" s="23"/>
      <c r="AX1179" s="54"/>
      <c r="AZ1179" s="54"/>
      <c r="BB1179" s="18"/>
      <c r="BD1179" s="18"/>
      <c r="BE1179" s="18"/>
      <c r="BL1179" s="18"/>
      <c r="BO1179" s="18"/>
      <c r="BZ1179" s="18"/>
      <c r="CD1179" s="18"/>
      <c r="CI1179" s="18"/>
      <c r="CT1179" s="18"/>
      <c r="CZ1179" s="43" t="s">
        <v>397</v>
      </c>
    </row>
    <row r="1180" spans="4:104" x14ac:dyDescent="0.25">
      <c r="D1180" s="12"/>
      <c r="E1180" s="14"/>
      <c r="H1180" s="16"/>
      <c r="I1180" s="11"/>
      <c r="J1180" s="39"/>
      <c r="K1180" s="39"/>
      <c r="L1180" s="39"/>
      <c r="M1180" s="39"/>
      <c r="N1180" s="8"/>
      <c r="AG1180" s="8"/>
      <c r="AI1180" s="31"/>
      <c r="AL1180" s="31"/>
      <c r="AM1180" s="21"/>
      <c r="AN1180" s="23"/>
      <c r="AX1180" s="54"/>
      <c r="AZ1180" s="54"/>
      <c r="BB1180" s="18"/>
      <c r="BD1180" s="18"/>
      <c r="BE1180" s="18"/>
      <c r="BL1180" s="18"/>
      <c r="BO1180" s="18"/>
      <c r="BZ1180" s="18"/>
      <c r="CD1180" s="18"/>
      <c r="CI1180" s="18"/>
      <c r="CT1180" s="18"/>
      <c r="CZ1180" s="43" t="s">
        <v>397</v>
      </c>
    </row>
    <row r="1181" spans="4:104" x14ac:dyDescent="0.25">
      <c r="D1181" s="12"/>
      <c r="E1181" s="14"/>
      <c r="H1181" s="16"/>
      <c r="I1181" s="11"/>
      <c r="J1181" s="39"/>
      <c r="K1181" s="39"/>
      <c r="L1181" s="39"/>
      <c r="M1181" s="39"/>
      <c r="N1181" s="8"/>
      <c r="AG1181" s="8"/>
      <c r="AI1181" s="31"/>
      <c r="AL1181" s="31"/>
      <c r="AM1181" s="21"/>
      <c r="AN1181" s="23"/>
      <c r="AX1181" s="54"/>
      <c r="AZ1181" s="54"/>
      <c r="BB1181" s="18"/>
      <c r="BD1181" s="18"/>
      <c r="BE1181" s="18"/>
      <c r="BL1181" s="18"/>
      <c r="BO1181" s="18"/>
      <c r="BZ1181" s="18"/>
      <c r="CD1181" s="18"/>
      <c r="CI1181" s="18"/>
      <c r="CT1181" s="18"/>
      <c r="CZ1181" s="43" t="s">
        <v>397</v>
      </c>
    </row>
    <row r="1182" spans="4:104" x14ac:dyDescent="0.25">
      <c r="D1182" s="12"/>
      <c r="E1182" s="14"/>
      <c r="H1182" s="16"/>
      <c r="I1182" s="11"/>
      <c r="J1182" s="39"/>
      <c r="K1182" s="39"/>
      <c r="L1182" s="39"/>
      <c r="M1182" s="39"/>
      <c r="N1182" s="8"/>
      <c r="AG1182" s="8"/>
      <c r="AI1182" s="31"/>
      <c r="AL1182" s="31"/>
      <c r="AM1182" s="21"/>
      <c r="AN1182" s="23"/>
      <c r="AX1182" s="54"/>
      <c r="AZ1182" s="54"/>
      <c r="BB1182" s="18"/>
      <c r="BD1182" s="18"/>
      <c r="BE1182" s="18"/>
      <c r="BL1182" s="18"/>
      <c r="BO1182" s="18"/>
      <c r="BZ1182" s="18"/>
      <c r="CD1182" s="18"/>
      <c r="CI1182" s="18"/>
      <c r="CT1182" s="18"/>
      <c r="CZ1182" s="43" t="s">
        <v>397</v>
      </c>
    </row>
    <row r="1183" spans="4:104" x14ac:dyDescent="0.25">
      <c r="D1183" s="12"/>
      <c r="E1183" s="14"/>
      <c r="H1183" s="16"/>
      <c r="I1183" s="11"/>
      <c r="J1183" s="39"/>
      <c r="K1183" s="39"/>
      <c r="L1183" s="39"/>
      <c r="M1183" s="39"/>
      <c r="N1183" s="8"/>
      <c r="AG1183" s="8"/>
      <c r="AI1183" s="31"/>
      <c r="AL1183" s="31"/>
      <c r="AM1183" s="21"/>
      <c r="AN1183" s="23"/>
      <c r="AX1183" s="54"/>
      <c r="AZ1183" s="54"/>
      <c r="BB1183" s="18"/>
      <c r="BD1183" s="18"/>
      <c r="BE1183" s="18"/>
      <c r="BL1183" s="18"/>
      <c r="BO1183" s="18"/>
      <c r="BZ1183" s="18"/>
      <c r="CD1183" s="18"/>
      <c r="CI1183" s="18"/>
      <c r="CT1183" s="18"/>
      <c r="CZ1183" s="43" t="s">
        <v>397</v>
      </c>
    </row>
    <row r="1184" spans="4:104" x14ac:dyDescent="0.25">
      <c r="D1184" s="12"/>
      <c r="E1184" s="14"/>
      <c r="H1184" s="16"/>
      <c r="I1184" s="11"/>
      <c r="J1184" s="39"/>
      <c r="K1184" s="39"/>
      <c r="L1184" s="39"/>
      <c r="M1184" s="39"/>
      <c r="N1184" s="8"/>
      <c r="AG1184" s="8"/>
      <c r="AI1184" s="31"/>
      <c r="AL1184" s="31"/>
      <c r="AM1184" s="21"/>
      <c r="AN1184" s="23"/>
      <c r="AX1184" s="54"/>
      <c r="AZ1184" s="54"/>
      <c r="BB1184" s="18"/>
      <c r="BD1184" s="18"/>
      <c r="BE1184" s="18"/>
      <c r="BL1184" s="18"/>
      <c r="BO1184" s="18"/>
      <c r="BZ1184" s="18"/>
      <c r="CD1184" s="18"/>
      <c r="CI1184" s="18"/>
      <c r="CT1184" s="18"/>
      <c r="CZ1184" s="43" t="s">
        <v>397</v>
      </c>
    </row>
    <row r="1185" spans="4:104" x14ac:dyDescent="0.25">
      <c r="D1185" s="12"/>
      <c r="E1185" s="14"/>
      <c r="H1185" s="16"/>
      <c r="I1185" s="11"/>
      <c r="J1185" s="39"/>
      <c r="K1185" s="39"/>
      <c r="L1185" s="39"/>
      <c r="M1185" s="39"/>
      <c r="N1185" s="8"/>
      <c r="AG1185" s="8"/>
      <c r="AI1185" s="31"/>
      <c r="AL1185" s="31"/>
      <c r="AM1185" s="21"/>
      <c r="AN1185" s="23"/>
      <c r="AX1185" s="54"/>
      <c r="AZ1185" s="54"/>
      <c r="BB1185" s="18"/>
      <c r="BD1185" s="18"/>
      <c r="BE1185" s="18"/>
      <c r="BL1185" s="18"/>
      <c r="BO1185" s="18"/>
      <c r="BZ1185" s="18"/>
      <c r="CD1185" s="18"/>
      <c r="CI1185" s="18"/>
      <c r="CT1185" s="18"/>
      <c r="CZ1185" s="43" t="s">
        <v>397</v>
      </c>
    </row>
    <row r="1186" spans="4:104" x14ac:dyDescent="0.25">
      <c r="D1186" s="12"/>
      <c r="E1186" s="14"/>
      <c r="H1186" s="16"/>
      <c r="I1186" s="11"/>
      <c r="J1186" s="39"/>
      <c r="K1186" s="39"/>
      <c r="L1186" s="39"/>
      <c r="M1186" s="39"/>
      <c r="N1186" s="8"/>
      <c r="AG1186" s="8"/>
      <c r="AI1186" s="31"/>
      <c r="AL1186" s="31"/>
      <c r="AM1186" s="21"/>
      <c r="AN1186" s="23"/>
      <c r="AX1186" s="54"/>
      <c r="AZ1186" s="54"/>
      <c r="BB1186" s="18"/>
      <c r="BD1186" s="18"/>
      <c r="BE1186" s="18"/>
      <c r="BL1186" s="18"/>
      <c r="BO1186" s="18"/>
      <c r="BZ1186" s="18"/>
      <c r="CD1186" s="18"/>
      <c r="CI1186" s="18"/>
      <c r="CT1186" s="18"/>
      <c r="CZ1186" s="43" t="s">
        <v>397</v>
      </c>
    </row>
    <row r="1187" spans="4:104" x14ac:dyDescent="0.25">
      <c r="D1187" s="12"/>
      <c r="E1187" s="14"/>
      <c r="H1187" s="16"/>
      <c r="I1187" s="11"/>
      <c r="J1187" s="39"/>
      <c r="K1187" s="39"/>
      <c r="L1187" s="39"/>
      <c r="M1187" s="39"/>
      <c r="N1187" s="8"/>
      <c r="AG1187" s="8"/>
      <c r="AI1187" s="31"/>
      <c r="AL1187" s="31"/>
      <c r="AM1187" s="21"/>
      <c r="AN1187" s="23"/>
      <c r="AX1187" s="54"/>
      <c r="AZ1187" s="54"/>
      <c r="BB1187" s="18"/>
      <c r="BD1187" s="18"/>
      <c r="BE1187" s="18"/>
      <c r="BL1187" s="18"/>
      <c r="BO1187" s="18"/>
      <c r="BZ1187" s="18"/>
      <c r="CD1187" s="18"/>
      <c r="CI1187" s="18"/>
      <c r="CT1187" s="18"/>
      <c r="CZ1187" s="43" t="s">
        <v>397</v>
      </c>
    </row>
    <row r="1188" spans="4:104" x14ac:dyDescent="0.25">
      <c r="D1188" s="12"/>
      <c r="E1188" s="14"/>
      <c r="H1188" s="16"/>
      <c r="I1188" s="11"/>
      <c r="J1188" s="39"/>
      <c r="K1188" s="39"/>
      <c r="L1188" s="39"/>
      <c r="M1188" s="39"/>
      <c r="N1188" s="8"/>
      <c r="AG1188" s="8"/>
      <c r="AI1188" s="31"/>
      <c r="AL1188" s="31"/>
      <c r="AM1188" s="21"/>
      <c r="AN1188" s="23"/>
      <c r="AX1188" s="54"/>
      <c r="AZ1188" s="54"/>
      <c r="BB1188" s="18"/>
      <c r="BD1188" s="18"/>
      <c r="BE1188" s="18"/>
      <c r="BL1188" s="18"/>
      <c r="BO1188" s="18"/>
      <c r="BZ1188" s="18"/>
      <c r="CD1188" s="18"/>
      <c r="CI1188" s="18"/>
      <c r="CT1188" s="18"/>
      <c r="CZ1188" s="43" t="s">
        <v>397</v>
      </c>
    </row>
    <row r="1189" spans="4:104" x14ac:dyDescent="0.25">
      <c r="D1189" s="12"/>
      <c r="E1189" s="14"/>
      <c r="H1189" s="16"/>
      <c r="I1189" s="11"/>
      <c r="J1189" s="39"/>
      <c r="K1189" s="39"/>
      <c r="L1189" s="39"/>
      <c r="M1189" s="39"/>
      <c r="N1189" s="8"/>
      <c r="AG1189" s="8"/>
      <c r="AI1189" s="31"/>
      <c r="AL1189" s="31"/>
      <c r="AM1189" s="21"/>
      <c r="AN1189" s="23"/>
      <c r="AX1189" s="54"/>
      <c r="AZ1189" s="54"/>
      <c r="BB1189" s="18"/>
      <c r="BD1189" s="18"/>
      <c r="BE1189" s="18"/>
      <c r="BL1189" s="18"/>
      <c r="BO1189" s="18"/>
      <c r="BZ1189" s="18"/>
      <c r="CD1189" s="18"/>
      <c r="CI1189" s="18"/>
      <c r="CT1189" s="18"/>
      <c r="CZ1189" s="43" t="s">
        <v>397</v>
      </c>
    </row>
    <row r="1190" spans="4:104" x14ac:dyDescent="0.25">
      <c r="D1190" s="12"/>
      <c r="E1190" s="14"/>
      <c r="H1190" s="16"/>
      <c r="I1190" s="11"/>
      <c r="J1190" s="39"/>
      <c r="K1190" s="39"/>
      <c r="L1190" s="39"/>
      <c r="M1190" s="39"/>
      <c r="N1190" s="8"/>
      <c r="AG1190" s="8"/>
      <c r="AI1190" s="31"/>
      <c r="AL1190" s="31"/>
      <c r="AM1190" s="21"/>
      <c r="AN1190" s="23"/>
      <c r="AX1190" s="54"/>
      <c r="AZ1190" s="54"/>
      <c r="BB1190" s="18"/>
      <c r="BD1190" s="18"/>
      <c r="BE1190" s="18"/>
      <c r="BL1190" s="18"/>
      <c r="BO1190" s="18"/>
      <c r="BZ1190" s="18"/>
      <c r="CD1190" s="18"/>
      <c r="CI1190" s="18"/>
      <c r="CT1190" s="18"/>
      <c r="CZ1190" s="43" t="s">
        <v>397</v>
      </c>
    </row>
    <row r="1191" spans="4:104" x14ac:dyDescent="0.25">
      <c r="D1191" s="12"/>
      <c r="E1191" s="14"/>
      <c r="H1191" s="16"/>
      <c r="I1191" s="11"/>
      <c r="J1191" s="39"/>
      <c r="K1191" s="39"/>
      <c r="L1191" s="39"/>
      <c r="M1191" s="39"/>
      <c r="N1191" s="8"/>
      <c r="AG1191" s="8"/>
      <c r="AI1191" s="31"/>
      <c r="AL1191" s="31"/>
      <c r="AM1191" s="21"/>
      <c r="AN1191" s="23"/>
      <c r="AX1191" s="54"/>
      <c r="AZ1191" s="54"/>
      <c r="BB1191" s="18"/>
      <c r="BD1191" s="18"/>
      <c r="BE1191" s="18"/>
      <c r="BL1191" s="18"/>
      <c r="BO1191" s="18"/>
      <c r="BZ1191" s="18"/>
      <c r="CD1191" s="18"/>
      <c r="CI1191" s="18"/>
      <c r="CT1191" s="18"/>
      <c r="CZ1191" s="43" t="s">
        <v>397</v>
      </c>
    </row>
    <row r="1192" spans="4:104" x14ac:dyDescent="0.25">
      <c r="D1192" s="12"/>
      <c r="E1192" s="14"/>
      <c r="H1192" s="16"/>
      <c r="I1192" s="11"/>
      <c r="J1192" s="39"/>
      <c r="K1192" s="39"/>
      <c r="L1192" s="39"/>
      <c r="M1192" s="39"/>
      <c r="N1192" s="8"/>
      <c r="AG1192" s="8"/>
      <c r="AI1192" s="31"/>
      <c r="AL1192" s="31"/>
      <c r="AM1192" s="21"/>
      <c r="AN1192" s="23"/>
      <c r="AX1192" s="54"/>
      <c r="AZ1192" s="54"/>
      <c r="BB1192" s="18"/>
      <c r="BD1192" s="18"/>
      <c r="BE1192" s="18"/>
      <c r="BL1192" s="18"/>
      <c r="BO1192" s="18"/>
      <c r="BZ1192" s="18"/>
      <c r="CD1192" s="18"/>
      <c r="CI1192" s="18"/>
      <c r="CT1192" s="18"/>
      <c r="CZ1192" s="43" t="s">
        <v>397</v>
      </c>
    </row>
    <row r="1193" spans="4:104" x14ac:dyDescent="0.25">
      <c r="D1193" s="12"/>
      <c r="E1193" s="14"/>
      <c r="H1193" s="16"/>
      <c r="I1193" s="11"/>
      <c r="J1193" s="39"/>
      <c r="K1193" s="39"/>
      <c r="L1193" s="39"/>
      <c r="M1193" s="39"/>
      <c r="N1193" s="8"/>
      <c r="AG1193" s="8"/>
      <c r="AI1193" s="31"/>
      <c r="AL1193" s="31"/>
      <c r="AM1193" s="21"/>
      <c r="AN1193" s="23"/>
      <c r="AX1193" s="54"/>
      <c r="AZ1193" s="54"/>
      <c r="BB1193" s="18"/>
      <c r="BD1193" s="18"/>
      <c r="BE1193" s="18"/>
      <c r="BL1193" s="18"/>
      <c r="BO1193" s="18"/>
      <c r="BZ1193" s="18"/>
      <c r="CD1193" s="18"/>
      <c r="CI1193" s="18"/>
      <c r="CT1193" s="18"/>
      <c r="CZ1193" s="43" t="s">
        <v>397</v>
      </c>
    </row>
    <row r="1194" spans="4:104" x14ac:dyDescent="0.25">
      <c r="D1194" s="12"/>
      <c r="E1194" s="14"/>
      <c r="H1194" s="16"/>
      <c r="I1194" s="11"/>
      <c r="J1194" s="39"/>
      <c r="K1194" s="39"/>
      <c r="L1194" s="39"/>
      <c r="M1194" s="39"/>
      <c r="N1194" s="8"/>
      <c r="AG1194" s="8"/>
      <c r="AI1194" s="31"/>
      <c r="AL1194" s="31"/>
      <c r="AM1194" s="21"/>
      <c r="AN1194" s="23"/>
      <c r="AX1194" s="54"/>
      <c r="AZ1194" s="54"/>
      <c r="BB1194" s="18"/>
      <c r="BD1194" s="18"/>
      <c r="BE1194" s="18"/>
      <c r="BL1194" s="18"/>
      <c r="BO1194" s="18"/>
      <c r="BZ1194" s="18"/>
      <c r="CD1194" s="18"/>
      <c r="CI1194" s="18"/>
      <c r="CT1194" s="18"/>
      <c r="CZ1194" s="43" t="s">
        <v>397</v>
      </c>
    </row>
    <row r="1195" spans="4:104" x14ac:dyDescent="0.25">
      <c r="D1195" s="12"/>
      <c r="E1195" s="14"/>
      <c r="H1195" s="16"/>
      <c r="I1195" s="11"/>
      <c r="J1195" s="39"/>
      <c r="K1195" s="39"/>
      <c r="L1195" s="39"/>
      <c r="M1195" s="39"/>
      <c r="N1195" s="8"/>
      <c r="AG1195" s="8"/>
      <c r="AI1195" s="31"/>
      <c r="AL1195" s="31"/>
      <c r="AM1195" s="21"/>
      <c r="AN1195" s="23"/>
      <c r="AX1195" s="54"/>
      <c r="AZ1195" s="54"/>
      <c r="BB1195" s="18"/>
      <c r="BD1195" s="18"/>
      <c r="BE1195" s="18"/>
      <c r="BL1195" s="18"/>
      <c r="BO1195" s="18"/>
      <c r="BZ1195" s="18"/>
      <c r="CD1195" s="18"/>
      <c r="CI1195" s="18"/>
      <c r="CT1195" s="18"/>
      <c r="CZ1195" s="43" t="s">
        <v>397</v>
      </c>
    </row>
    <row r="1196" spans="4:104" x14ac:dyDescent="0.25">
      <c r="D1196" s="12"/>
      <c r="E1196" s="14"/>
      <c r="H1196" s="16"/>
      <c r="I1196" s="11"/>
      <c r="J1196" s="39"/>
      <c r="K1196" s="39"/>
      <c r="L1196" s="39"/>
      <c r="M1196" s="39"/>
      <c r="N1196" s="8"/>
      <c r="AG1196" s="8"/>
      <c r="AI1196" s="31"/>
      <c r="AL1196" s="31"/>
      <c r="AM1196" s="21"/>
      <c r="AN1196" s="23"/>
      <c r="AX1196" s="54"/>
      <c r="AZ1196" s="54"/>
      <c r="BB1196" s="18"/>
      <c r="BD1196" s="18"/>
      <c r="BE1196" s="18"/>
      <c r="BL1196" s="18"/>
      <c r="BO1196" s="18"/>
      <c r="BZ1196" s="18"/>
      <c r="CD1196" s="18"/>
      <c r="CI1196" s="18"/>
      <c r="CT1196" s="18"/>
      <c r="CZ1196" s="43" t="s">
        <v>397</v>
      </c>
    </row>
    <row r="1197" spans="4:104" x14ac:dyDescent="0.25">
      <c r="D1197" s="12"/>
      <c r="E1197" s="14"/>
      <c r="H1197" s="16"/>
      <c r="I1197" s="11"/>
      <c r="J1197" s="39"/>
      <c r="K1197" s="39"/>
      <c r="L1197" s="39"/>
      <c r="M1197" s="39"/>
      <c r="N1197" s="8"/>
      <c r="AG1197" s="8"/>
      <c r="AI1197" s="31"/>
      <c r="AL1197" s="31"/>
      <c r="AM1197" s="21"/>
      <c r="AN1197" s="23"/>
      <c r="AX1197" s="54"/>
      <c r="AZ1197" s="54"/>
      <c r="BB1197" s="18"/>
      <c r="BD1197" s="18"/>
      <c r="BE1197" s="18"/>
      <c r="BL1197" s="18"/>
      <c r="BO1197" s="18"/>
      <c r="BZ1197" s="18"/>
      <c r="CD1197" s="18"/>
      <c r="CI1197" s="18"/>
      <c r="CT1197" s="18"/>
      <c r="CZ1197" s="43" t="s">
        <v>397</v>
      </c>
    </row>
    <row r="1198" spans="4:104" x14ac:dyDescent="0.25">
      <c r="D1198" s="12"/>
      <c r="E1198" s="14"/>
      <c r="H1198" s="16"/>
      <c r="I1198" s="11"/>
      <c r="J1198" s="39"/>
      <c r="K1198" s="39"/>
      <c r="L1198" s="39"/>
      <c r="M1198" s="39"/>
      <c r="N1198" s="8"/>
      <c r="AG1198" s="8"/>
      <c r="AI1198" s="31"/>
      <c r="AL1198" s="31"/>
      <c r="AM1198" s="21"/>
      <c r="AN1198" s="23"/>
      <c r="AX1198" s="54"/>
      <c r="AZ1198" s="54"/>
      <c r="BB1198" s="18"/>
      <c r="BD1198" s="18"/>
      <c r="BE1198" s="18"/>
      <c r="BL1198" s="18"/>
      <c r="BO1198" s="18"/>
      <c r="BZ1198" s="18"/>
      <c r="CD1198" s="18"/>
      <c r="CI1198" s="18"/>
      <c r="CT1198" s="18"/>
      <c r="CZ1198" s="43" t="s">
        <v>397</v>
      </c>
    </row>
    <row r="1199" spans="4:104" x14ac:dyDescent="0.25">
      <c r="D1199" s="12"/>
      <c r="E1199" s="14"/>
      <c r="H1199" s="16"/>
      <c r="I1199" s="11"/>
      <c r="J1199" s="39"/>
      <c r="K1199" s="39"/>
      <c r="L1199" s="39"/>
      <c r="M1199" s="39"/>
      <c r="N1199" s="8"/>
      <c r="AG1199" s="8"/>
      <c r="AI1199" s="31"/>
      <c r="AL1199" s="31"/>
      <c r="AM1199" s="21"/>
      <c r="AN1199" s="23"/>
      <c r="AX1199" s="54"/>
      <c r="AZ1199" s="54"/>
      <c r="BB1199" s="18"/>
      <c r="BD1199" s="18"/>
      <c r="BE1199" s="18"/>
      <c r="BL1199" s="18"/>
      <c r="BO1199" s="18"/>
      <c r="BZ1199" s="18"/>
      <c r="CD1199" s="18"/>
      <c r="CI1199" s="18"/>
      <c r="CT1199" s="18"/>
      <c r="CZ1199" s="43" t="s">
        <v>397</v>
      </c>
    </row>
    <row r="1200" spans="4:104" x14ac:dyDescent="0.25">
      <c r="D1200" s="12"/>
      <c r="E1200" s="14"/>
      <c r="H1200" s="16"/>
      <c r="I1200" s="11"/>
      <c r="J1200" s="39"/>
      <c r="K1200" s="39"/>
      <c r="L1200" s="39"/>
      <c r="M1200" s="39"/>
      <c r="N1200" s="8"/>
      <c r="AG1200" s="8"/>
      <c r="AI1200" s="31"/>
      <c r="AL1200" s="31"/>
      <c r="AM1200" s="21"/>
      <c r="AN1200" s="23"/>
      <c r="AX1200" s="54"/>
      <c r="AZ1200" s="54"/>
      <c r="BB1200" s="18"/>
      <c r="BD1200" s="18"/>
      <c r="BE1200" s="18"/>
      <c r="BL1200" s="18"/>
      <c r="BO1200" s="18"/>
      <c r="BZ1200" s="18"/>
      <c r="CD1200" s="18"/>
      <c r="CI1200" s="18"/>
      <c r="CT1200" s="18"/>
      <c r="CZ1200" s="43" t="s">
        <v>397</v>
      </c>
    </row>
    <row r="1201" spans="4:104" x14ac:dyDescent="0.25">
      <c r="D1201" s="12"/>
      <c r="E1201" s="14"/>
      <c r="H1201" s="16"/>
      <c r="I1201" s="11"/>
      <c r="J1201" s="39"/>
      <c r="K1201" s="39"/>
      <c r="L1201" s="39"/>
      <c r="M1201" s="39"/>
      <c r="N1201" s="8"/>
      <c r="AG1201" s="8"/>
      <c r="AI1201" s="31"/>
      <c r="AL1201" s="31"/>
      <c r="AM1201" s="21"/>
      <c r="AN1201" s="23"/>
      <c r="AX1201" s="54"/>
      <c r="AZ1201" s="54"/>
      <c r="BB1201" s="18"/>
      <c r="BD1201" s="18"/>
      <c r="BE1201" s="18"/>
      <c r="BL1201" s="18"/>
      <c r="BO1201" s="18"/>
      <c r="BZ1201" s="18"/>
      <c r="CD1201" s="18"/>
      <c r="CI1201" s="18"/>
      <c r="CT1201" s="18"/>
      <c r="CZ1201" s="43" t="s">
        <v>397</v>
      </c>
    </row>
    <row r="1202" spans="4:104" x14ac:dyDescent="0.25">
      <c r="D1202" s="12"/>
      <c r="E1202" s="14"/>
      <c r="H1202" s="16"/>
      <c r="I1202" s="11"/>
      <c r="J1202" s="39"/>
      <c r="K1202" s="39"/>
      <c r="L1202" s="39"/>
      <c r="M1202" s="39"/>
      <c r="N1202" s="8"/>
      <c r="AG1202" s="8"/>
      <c r="AI1202" s="31"/>
      <c r="AL1202" s="31"/>
      <c r="AM1202" s="21"/>
      <c r="AN1202" s="23"/>
      <c r="AX1202" s="54"/>
      <c r="AZ1202" s="54"/>
      <c r="BB1202" s="18"/>
      <c r="BD1202" s="18"/>
      <c r="BE1202" s="18"/>
      <c r="BL1202" s="18"/>
      <c r="BO1202" s="18"/>
      <c r="BZ1202" s="18"/>
      <c r="CD1202" s="18"/>
      <c r="CI1202" s="18"/>
      <c r="CT1202" s="18"/>
      <c r="CZ1202" s="43" t="s">
        <v>397</v>
      </c>
    </row>
    <row r="1203" spans="4:104" x14ac:dyDescent="0.25">
      <c r="D1203" s="12"/>
      <c r="E1203" s="14"/>
      <c r="H1203" s="16"/>
      <c r="I1203" s="11"/>
      <c r="J1203" s="39"/>
      <c r="K1203" s="39"/>
      <c r="L1203" s="39"/>
      <c r="M1203" s="39"/>
      <c r="N1203" s="8"/>
      <c r="AG1203" s="8"/>
      <c r="AI1203" s="31"/>
      <c r="AL1203" s="31"/>
      <c r="AM1203" s="21"/>
      <c r="AN1203" s="23"/>
      <c r="AX1203" s="54"/>
      <c r="AZ1203" s="54"/>
      <c r="BB1203" s="18"/>
      <c r="BD1203" s="18"/>
      <c r="BE1203" s="18"/>
      <c r="BL1203" s="18"/>
      <c r="BO1203" s="18"/>
      <c r="BZ1203" s="18"/>
      <c r="CD1203" s="18"/>
      <c r="CI1203" s="18"/>
      <c r="CT1203" s="18"/>
      <c r="CZ1203" s="43" t="s">
        <v>397</v>
      </c>
    </row>
    <row r="1204" spans="4:104" x14ac:dyDescent="0.25">
      <c r="D1204" s="12"/>
      <c r="E1204" s="14"/>
      <c r="H1204" s="16"/>
      <c r="I1204" s="11"/>
      <c r="J1204" s="39"/>
      <c r="K1204" s="39"/>
      <c r="L1204" s="39"/>
      <c r="M1204" s="39"/>
      <c r="N1204" s="8"/>
      <c r="AG1204" s="8"/>
      <c r="AI1204" s="31"/>
      <c r="AL1204" s="31"/>
      <c r="AM1204" s="21"/>
      <c r="AN1204" s="23"/>
      <c r="AX1204" s="54"/>
      <c r="AZ1204" s="54"/>
      <c r="BB1204" s="18"/>
      <c r="BD1204" s="18"/>
      <c r="BE1204" s="18"/>
      <c r="BL1204" s="18"/>
      <c r="BO1204" s="18"/>
      <c r="BZ1204" s="18"/>
      <c r="CD1204" s="18"/>
      <c r="CI1204" s="18"/>
      <c r="CT1204" s="18"/>
      <c r="CZ1204" s="43" t="s">
        <v>397</v>
      </c>
    </row>
    <row r="1205" spans="4:104" x14ac:dyDescent="0.25">
      <c r="D1205" s="12"/>
      <c r="E1205" s="14"/>
      <c r="H1205" s="16"/>
      <c r="I1205" s="11"/>
      <c r="J1205" s="39"/>
      <c r="K1205" s="39"/>
      <c r="L1205" s="39"/>
      <c r="M1205" s="39"/>
      <c r="N1205" s="8"/>
      <c r="AG1205" s="8"/>
      <c r="AI1205" s="31"/>
      <c r="AL1205" s="31"/>
      <c r="AM1205" s="21"/>
      <c r="AN1205" s="23"/>
      <c r="AX1205" s="54"/>
      <c r="AZ1205" s="54"/>
      <c r="BB1205" s="18"/>
      <c r="BD1205" s="18"/>
      <c r="BE1205" s="18"/>
      <c r="BL1205" s="18"/>
      <c r="BO1205" s="18"/>
      <c r="BZ1205" s="18"/>
      <c r="CD1205" s="18"/>
      <c r="CI1205" s="18"/>
      <c r="CT1205" s="18"/>
      <c r="CZ1205" s="43" t="s">
        <v>397</v>
      </c>
    </row>
    <row r="1206" spans="4:104" x14ac:dyDescent="0.25">
      <c r="D1206" s="12"/>
      <c r="E1206" s="14"/>
      <c r="H1206" s="16"/>
      <c r="I1206" s="11"/>
      <c r="J1206" s="39"/>
      <c r="K1206" s="39"/>
      <c r="L1206" s="39"/>
      <c r="M1206" s="39"/>
      <c r="N1206" s="8"/>
      <c r="AG1206" s="8"/>
      <c r="AI1206" s="31"/>
      <c r="AL1206" s="31"/>
      <c r="AM1206" s="21"/>
      <c r="AN1206" s="23"/>
      <c r="AX1206" s="54"/>
      <c r="AZ1206" s="54"/>
      <c r="BB1206" s="18"/>
      <c r="BD1206" s="18"/>
      <c r="BE1206" s="18"/>
      <c r="BL1206" s="18"/>
      <c r="BO1206" s="18"/>
      <c r="BZ1206" s="18"/>
      <c r="CD1206" s="18"/>
      <c r="CI1206" s="18"/>
      <c r="CT1206" s="18"/>
      <c r="CZ1206" s="43" t="s">
        <v>397</v>
      </c>
    </row>
    <row r="1207" spans="4:104" x14ac:dyDescent="0.25">
      <c r="D1207" s="12"/>
      <c r="E1207" s="14"/>
      <c r="H1207" s="16"/>
      <c r="I1207" s="11"/>
      <c r="J1207" s="39"/>
      <c r="K1207" s="39"/>
      <c r="L1207" s="39"/>
      <c r="M1207" s="39"/>
      <c r="N1207" s="8"/>
      <c r="AG1207" s="8"/>
      <c r="AI1207" s="31"/>
      <c r="AL1207" s="31"/>
      <c r="AM1207" s="21"/>
      <c r="AN1207" s="23"/>
      <c r="AX1207" s="54"/>
      <c r="AZ1207" s="54"/>
      <c r="BB1207" s="18"/>
      <c r="BD1207" s="18"/>
      <c r="BE1207" s="18"/>
      <c r="BL1207" s="18"/>
      <c r="BO1207" s="18"/>
      <c r="BZ1207" s="18"/>
      <c r="CD1207" s="18"/>
      <c r="CI1207" s="18"/>
      <c r="CT1207" s="18"/>
      <c r="CZ1207" s="43" t="s">
        <v>397</v>
      </c>
    </row>
    <row r="1208" spans="4:104" x14ac:dyDescent="0.25">
      <c r="D1208" s="12"/>
      <c r="E1208" s="14"/>
      <c r="H1208" s="16"/>
      <c r="I1208" s="11"/>
      <c r="J1208" s="39"/>
      <c r="K1208" s="39"/>
      <c r="L1208" s="39"/>
      <c r="M1208" s="39"/>
      <c r="N1208" s="8"/>
      <c r="AG1208" s="8"/>
      <c r="AI1208" s="31"/>
      <c r="AL1208" s="31"/>
      <c r="AM1208" s="21"/>
      <c r="AN1208" s="23"/>
      <c r="AX1208" s="54"/>
      <c r="AZ1208" s="54"/>
      <c r="BB1208" s="18"/>
      <c r="BD1208" s="18"/>
      <c r="BE1208" s="18"/>
      <c r="BL1208" s="18"/>
      <c r="BO1208" s="18"/>
      <c r="BZ1208" s="18"/>
      <c r="CD1208" s="18"/>
      <c r="CI1208" s="18"/>
      <c r="CT1208" s="18"/>
      <c r="CZ1208" s="43" t="s">
        <v>397</v>
      </c>
    </row>
    <row r="1209" spans="4:104" x14ac:dyDescent="0.25">
      <c r="D1209" s="12"/>
      <c r="E1209" s="14"/>
      <c r="H1209" s="16"/>
      <c r="I1209" s="11"/>
      <c r="J1209" s="39"/>
      <c r="K1209" s="39"/>
      <c r="L1209" s="39"/>
      <c r="M1209" s="39"/>
      <c r="N1209" s="8"/>
      <c r="AG1209" s="8"/>
      <c r="AI1209" s="31"/>
      <c r="AL1209" s="31"/>
      <c r="AM1209" s="21"/>
      <c r="AN1209" s="23"/>
      <c r="AX1209" s="54"/>
      <c r="AZ1209" s="54"/>
      <c r="BB1209" s="18"/>
      <c r="BD1209" s="18"/>
      <c r="BE1209" s="18"/>
      <c r="BL1209" s="18"/>
      <c r="BO1209" s="18"/>
      <c r="BZ1209" s="18"/>
      <c r="CD1209" s="18"/>
      <c r="CI1209" s="18"/>
      <c r="CT1209" s="18"/>
      <c r="CZ1209" s="43" t="s">
        <v>397</v>
      </c>
    </row>
    <row r="1210" spans="4:104" x14ac:dyDescent="0.25">
      <c r="D1210" s="12"/>
      <c r="E1210" s="14"/>
      <c r="H1210" s="16"/>
      <c r="I1210" s="11"/>
      <c r="J1210" s="39"/>
      <c r="K1210" s="39"/>
      <c r="L1210" s="39"/>
      <c r="M1210" s="39"/>
      <c r="N1210" s="8"/>
      <c r="AG1210" s="8"/>
      <c r="AI1210" s="31"/>
      <c r="AL1210" s="31"/>
      <c r="AM1210" s="21"/>
      <c r="AN1210" s="23"/>
      <c r="AX1210" s="54"/>
      <c r="AZ1210" s="54"/>
      <c r="BB1210" s="18"/>
      <c r="BD1210" s="18"/>
      <c r="BE1210" s="18"/>
      <c r="BL1210" s="18"/>
      <c r="BO1210" s="18"/>
      <c r="BZ1210" s="18"/>
      <c r="CD1210" s="18"/>
      <c r="CI1210" s="18"/>
      <c r="CT1210" s="18"/>
      <c r="CZ1210" s="43" t="s">
        <v>397</v>
      </c>
    </row>
    <row r="1211" spans="4:104" x14ac:dyDescent="0.25">
      <c r="D1211" s="12"/>
      <c r="E1211" s="14"/>
      <c r="H1211" s="16"/>
      <c r="I1211" s="11"/>
      <c r="J1211" s="39"/>
      <c r="K1211" s="39"/>
      <c r="L1211" s="39"/>
      <c r="M1211" s="39"/>
      <c r="N1211" s="8"/>
      <c r="AG1211" s="8"/>
      <c r="AI1211" s="31"/>
      <c r="AL1211" s="31"/>
      <c r="AM1211" s="21"/>
      <c r="AN1211" s="23"/>
      <c r="AX1211" s="54"/>
      <c r="AZ1211" s="54"/>
      <c r="BB1211" s="18"/>
      <c r="BD1211" s="18"/>
      <c r="BE1211" s="18"/>
      <c r="BL1211" s="18"/>
      <c r="BO1211" s="18"/>
      <c r="BZ1211" s="18"/>
      <c r="CD1211" s="18"/>
      <c r="CI1211" s="18"/>
      <c r="CT1211" s="18"/>
      <c r="CZ1211" s="43" t="s">
        <v>397</v>
      </c>
    </row>
    <row r="1212" spans="4:104" x14ac:dyDescent="0.25">
      <c r="D1212" s="12"/>
      <c r="E1212" s="14"/>
      <c r="H1212" s="16"/>
      <c r="I1212" s="11"/>
      <c r="J1212" s="39"/>
      <c r="K1212" s="39"/>
      <c r="L1212" s="39"/>
      <c r="M1212" s="39"/>
      <c r="N1212" s="8"/>
      <c r="AG1212" s="8"/>
      <c r="AI1212" s="31"/>
      <c r="AL1212" s="31"/>
      <c r="AM1212" s="21"/>
      <c r="AN1212" s="23"/>
      <c r="AX1212" s="54"/>
      <c r="AZ1212" s="54"/>
      <c r="BB1212" s="18"/>
      <c r="BD1212" s="18"/>
      <c r="BE1212" s="18"/>
      <c r="BL1212" s="18"/>
      <c r="BO1212" s="18"/>
      <c r="BZ1212" s="18"/>
      <c r="CD1212" s="18"/>
      <c r="CI1212" s="18"/>
      <c r="CT1212" s="18"/>
      <c r="CZ1212" s="43" t="s">
        <v>397</v>
      </c>
    </row>
    <row r="1213" spans="4:104" x14ac:dyDescent="0.25">
      <c r="D1213" s="12"/>
      <c r="E1213" s="14"/>
      <c r="H1213" s="16"/>
      <c r="I1213" s="11"/>
      <c r="J1213" s="39"/>
      <c r="K1213" s="39"/>
      <c r="L1213" s="39"/>
      <c r="M1213" s="39"/>
      <c r="N1213" s="8"/>
      <c r="AG1213" s="8"/>
      <c r="AI1213" s="31"/>
      <c r="AL1213" s="31"/>
      <c r="AM1213" s="21"/>
      <c r="AN1213" s="23"/>
      <c r="AX1213" s="54"/>
      <c r="AZ1213" s="54"/>
      <c r="BB1213" s="18"/>
      <c r="BD1213" s="18"/>
      <c r="BE1213" s="18"/>
      <c r="BL1213" s="18"/>
      <c r="BO1213" s="18"/>
      <c r="BZ1213" s="18"/>
      <c r="CD1213" s="18"/>
      <c r="CI1213" s="18"/>
      <c r="CT1213" s="18"/>
      <c r="CZ1213" s="43" t="s">
        <v>397</v>
      </c>
    </row>
    <row r="1214" spans="4:104" x14ac:dyDescent="0.25">
      <c r="D1214" s="12"/>
      <c r="E1214" s="14"/>
      <c r="H1214" s="16"/>
      <c r="I1214" s="11"/>
      <c r="J1214" s="39"/>
      <c r="K1214" s="39"/>
      <c r="L1214" s="39"/>
      <c r="M1214" s="39"/>
      <c r="N1214" s="8"/>
      <c r="AG1214" s="8"/>
      <c r="AI1214" s="31"/>
      <c r="AL1214" s="31"/>
      <c r="AM1214" s="21"/>
      <c r="AN1214" s="23"/>
      <c r="AX1214" s="54"/>
      <c r="AZ1214" s="54"/>
      <c r="BB1214" s="18"/>
      <c r="BD1214" s="18"/>
      <c r="BE1214" s="18"/>
      <c r="BL1214" s="18"/>
      <c r="BO1214" s="18"/>
      <c r="BZ1214" s="18"/>
      <c r="CD1214" s="18"/>
      <c r="CI1214" s="18"/>
      <c r="CT1214" s="18"/>
      <c r="CZ1214" s="43" t="s">
        <v>397</v>
      </c>
    </row>
    <row r="1215" spans="4:104" x14ac:dyDescent="0.25">
      <c r="D1215" s="12"/>
      <c r="E1215" s="14"/>
      <c r="H1215" s="16"/>
      <c r="I1215" s="11"/>
      <c r="J1215" s="39"/>
      <c r="K1215" s="39"/>
      <c r="L1215" s="39"/>
      <c r="M1215" s="39"/>
      <c r="N1215" s="8"/>
      <c r="AG1215" s="8"/>
      <c r="AI1215" s="31"/>
      <c r="AL1215" s="31"/>
      <c r="AM1215" s="21"/>
      <c r="AN1215" s="23"/>
      <c r="AX1215" s="54"/>
      <c r="AZ1215" s="54"/>
      <c r="BB1215" s="18"/>
      <c r="BD1215" s="18"/>
      <c r="BE1215" s="18"/>
      <c r="BL1215" s="18"/>
      <c r="BO1215" s="18"/>
      <c r="BZ1215" s="18"/>
      <c r="CD1215" s="18"/>
      <c r="CI1215" s="18"/>
      <c r="CT1215" s="18"/>
      <c r="CZ1215" s="43" t="s">
        <v>397</v>
      </c>
    </row>
    <row r="1216" spans="4:104" x14ac:dyDescent="0.25">
      <c r="D1216" s="12"/>
      <c r="E1216" s="14"/>
      <c r="H1216" s="16"/>
      <c r="I1216" s="11"/>
      <c r="J1216" s="39"/>
      <c r="K1216" s="39"/>
      <c r="L1216" s="39"/>
      <c r="M1216" s="39"/>
      <c r="N1216" s="8"/>
      <c r="AG1216" s="8"/>
      <c r="AI1216" s="31"/>
      <c r="AL1216" s="31"/>
      <c r="AM1216" s="21"/>
      <c r="AN1216" s="23"/>
      <c r="AX1216" s="54"/>
      <c r="AZ1216" s="54"/>
      <c r="BB1216" s="18"/>
      <c r="BD1216" s="18"/>
      <c r="BE1216" s="18"/>
      <c r="BL1216" s="18"/>
      <c r="BO1216" s="18"/>
      <c r="BZ1216" s="18"/>
      <c r="CD1216" s="18"/>
      <c r="CI1216" s="18"/>
      <c r="CT1216" s="18"/>
      <c r="CZ1216" s="43" t="s">
        <v>397</v>
      </c>
    </row>
    <row r="1217" spans="4:104" x14ac:dyDescent="0.25">
      <c r="D1217" s="12"/>
      <c r="E1217" s="14"/>
      <c r="H1217" s="16"/>
      <c r="I1217" s="11"/>
      <c r="J1217" s="39"/>
      <c r="K1217" s="39"/>
      <c r="L1217" s="39"/>
      <c r="M1217" s="39"/>
      <c r="N1217" s="8"/>
      <c r="AG1217" s="8"/>
      <c r="AI1217" s="31"/>
      <c r="AL1217" s="31"/>
      <c r="AM1217" s="21"/>
      <c r="AN1217" s="23"/>
      <c r="AX1217" s="54"/>
      <c r="AZ1217" s="54"/>
      <c r="BB1217" s="18"/>
      <c r="BD1217" s="18"/>
      <c r="BE1217" s="18"/>
      <c r="BL1217" s="18"/>
      <c r="BO1217" s="18"/>
      <c r="BZ1217" s="18"/>
      <c r="CD1217" s="18"/>
      <c r="CI1217" s="18"/>
      <c r="CT1217" s="18"/>
      <c r="CZ1217" s="43" t="s">
        <v>397</v>
      </c>
    </row>
    <row r="1218" spans="4:104" x14ac:dyDescent="0.25">
      <c r="D1218" s="12"/>
      <c r="E1218" s="14"/>
      <c r="H1218" s="16"/>
      <c r="I1218" s="11"/>
      <c r="J1218" s="39"/>
      <c r="K1218" s="39"/>
      <c r="L1218" s="39"/>
      <c r="M1218" s="39"/>
      <c r="N1218" s="8"/>
      <c r="AG1218" s="8"/>
      <c r="AI1218" s="31"/>
      <c r="AL1218" s="31"/>
      <c r="AM1218" s="21"/>
      <c r="AN1218" s="23"/>
      <c r="AX1218" s="54"/>
      <c r="AZ1218" s="54"/>
      <c r="BB1218" s="18"/>
      <c r="BD1218" s="18"/>
      <c r="BE1218" s="18"/>
      <c r="BL1218" s="18"/>
      <c r="BO1218" s="18"/>
      <c r="BZ1218" s="18"/>
      <c r="CD1218" s="18"/>
      <c r="CI1218" s="18"/>
      <c r="CT1218" s="18"/>
      <c r="CZ1218" s="43" t="s">
        <v>397</v>
      </c>
    </row>
    <row r="1219" spans="4:104" x14ac:dyDescent="0.25">
      <c r="D1219" s="12"/>
      <c r="E1219" s="14"/>
      <c r="H1219" s="16"/>
      <c r="I1219" s="11"/>
      <c r="J1219" s="39"/>
      <c r="K1219" s="39"/>
      <c r="L1219" s="39"/>
      <c r="M1219" s="39"/>
      <c r="N1219" s="8"/>
      <c r="AG1219" s="8"/>
      <c r="AI1219" s="31"/>
      <c r="AL1219" s="31"/>
      <c r="AM1219" s="21"/>
      <c r="AN1219" s="23"/>
      <c r="AX1219" s="54"/>
      <c r="AZ1219" s="54"/>
      <c r="BB1219" s="18"/>
      <c r="BD1219" s="18"/>
      <c r="BE1219" s="18"/>
      <c r="BL1219" s="18"/>
      <c r="BO1219" s="18"/>
      <c r="BZ1219" s="18"/>
      <c r="CD1219" s="18"/>
      <c r="CI1219" s="18"/>
      <c r="CT1219" s="18"/>
      <c r="CZ1219" s="43" t="s">
        <v>397</v>
      </c>
    </row>
    <row r="1220" spans="4:104" x14ac:dyDescent="0.25">
      <c r="D1220" s="12"/>
      <c r="E1220" s="14"/>
      <c r="H1220" s="16"/>
      <c r="I1220" s="11"/>
      <c r="J1220" s="39"/>
      <c r="K1220" s="39"/>
      <c r="L1220" s="39"/>
      <c r="M1220" s="39"/>
      <c r="N1220" s="8"/>
      <c r="AG1220" s="8"/>
      <c r="AI1220" s="31"/>
      <c r="AL1220" s="31"/>
      <c r="AM1220" s="21"/>
      <c r="AN1220" s="23"/>
      <c r="AX1220" s="54"/>
      <c r="AZ1220" s="54"/>
      <c r="BB1220" s="18"/>
      <c r="BD1220" s="18"/>
      <c r="BE1220" s="18"/>
      <c r="BL1220" s="18"/>
      <c r="BO1220" s="18"/>
      <c r="BZ1220" s="18"/>
      <c r="CD1220" s="18"/>
      <c r="CI1220" s="18"/>
      <c r="CT1220" s="18"/>
      <c r="CZ1220" s="43" t="s">
        <v>397</v>
      </c>
    </row>
    <row r="1221" spans="4:104" x14ac:dyDescent="0.25">
      <c r="D1221" s="12"/>
      <c r="E1221" s="14"/>
      <c r="H1221" s="16"/>
      <c r="I1221" s="11"/>
      <c r="J1221" s="39"/>
      <c r="K1221" s="39"/>
      <c r="L1221" s="39"/>
      <c r="M1221" s="39"/>
      <c r="N1221" s="8"/>
      <c r="AG1221" s="8"/>
      <c r="AI1221" s="31"/>
      <c r="AL1221" s="31"/>
      <c r="AM1221" s="21"/>
      <c r="AN1221" s="23"/>
      <c r="AX1221" s="54"/>
      <c r="AZ1221" s="54"/>
      <c r="BB1221" s="18"/>
      <c r="BD1221" s="18"/>
      <c r="BE1221" s="18"/>
      <c r="BL1221" s="18"/>
      <c r="BO1221" s="18"/>
      <c r="BZ1221" s="18"/>
      <c r="CD1221" s="18"/>
      <c r="CI1221" s="18"/>
      <c r="CT1221" s="18"/>
      <c r="CZ1221" s="43" t="s">
        <v>397</v>
      </c>
    </row>
    <row r="1222" spans="4:104" x14ac:dyDescent="0.25">
      <c r="D1222" s="12"/>
      <c r="E1222" s="14"/>
      <c r="H1222" s="16"/>
      <c r="I1222" s="11"/>
      <c r="J1222" s="39"/>
      <c r="K1222" s="39"/>
      <c r="L1222" s="39"/>
      <c r="M1222" s="39"/>
      <c r="N1222" s="8"/>
      <c r="AG1222" s="8"/>
      <c r="AI1222" s="31"/>
      <c r="AL1222" s="31"/>
      <c r="AM1222" s="21"/>
      <c r="AN1222" s="23"/>
      <c r="AX1222" s="54"/>
      <c r="AZ1222" s="54"/>
      <c r="BB1222" s="18"/>
      <c r="BD1222" s="18"/>
      <c r="BE1222" s="18"/>
      <c r="BL1222" s="18"/>
      <c r="BO1222" s="18"/>
      <c r="BZ1222" s="18"/>
      <c r="CD1222" s="18"/>
      <c r="CI1222" s="18"/>
      <c r="CT1222" s="18"/>
      <c r="CZ1222" s="43" t="s">
        <v>397</v>
      </c>
    </row>
    <row r="1223" spans="4:104" x14ac:dyDescent="0.25">
      <c r="D1223" s="12"/>
      <c r="E1223" s="14"/>
      <c r="H1223" s="16"/>
      <c r="I1223" s="11"/>
      <c r="J1223" s="39"/>
      <c r="K1223" s="39"/>
      <c r="L1223" s="39"/>
      <c r="M1223" s="39"/>
      <c r="N1223" s="8"/>
      <c r="AG1223" s="8"/>
      <c r="AI1223" s="31"/>
      <c r="AL1223" s="31"/>
      <c r="AM1223" s="21"/>
      <c r="AN1223" s="23"/>
      <c r="AX1223" s="54"/>
      <c r="AZ1223" s="54"/>
      <c r="BB1223" s="18"/>
      <c r="BD1223" s="18"/>
      <c r="BE1223" s="18"/>
      <c r="BL1223" s="18"/>
      <c r="BO1223" s="18"/>
      <c r="BZ1223" s="18"/>
      <c r="CD1223" s="18"/>
      <c r="CI1223" s="18"/>
      <c r="CT1223" s="18"/>
      <c r="CZ1223" s="43" t="s">
        <v>397</v>
      </c>
    </row>
    <row r="1224" spans="4:104" x14ac:dyDescent="0.25">
      <c r="D1224" s="12"/>
      <c r="E1224" s="14"/>
      <c r="H1224" s="16"/>
      <c r="I1224" s="11"/>
      <c r="J1224" s="39"/>
      <c r="K1224" s="39"/>
      <c r="L1224" s="39"/>
      <c r="M1224" s="39"/>
      <c r="N1224" s="8"/>
      <c r="AG1224" s="8"/>
      <c r="AI1224" s="31"/>
      <c r="AL1224" s="31"/>
      <c r="AM1224" s="21"/>
      <c r="AN1224" s="23"/>
      <c r="AX1224" s="54"/>
      <c r="AZ1224" s="54"/>
      <c r="BB1224" s="18"/>
      <c r="BD1224" s="18"/>
      <c r="BE1224" s="18"/>
      <c r="BL1224" s="18"/>
      <c r="BO1224" s="18"/>
      <c r="BZ1224" s="18"/>
      <c r="CD1224" s="18"/>
      <c r="CI1224" s="18"/>
      <c r="CT1224" s="18"/>
      <c r="CZ1224" s="43" t="s">
        <v>397</v>
      </c>
    </row>
    <row r="1225" spans="4:104" x14ac:dyDescent="0.25">
      <c r="D1225" s="12"/>
      <c r="E1225" s="14"/>
      <c r="H1225" s="16"/>
      <c r="I1225" s="11"/>
      <c r="J1225" s="39"/>
      <c r="K1225" s="39"/>
      <c r="L1225" s="39"/>
      <c r="M1225" s="39"/>
      <c r="N1225" s="8"/>
      <c r="AG1225" s="8"/>
      <c r="AI1225" s="31"/>
      <c r="AL1225" s="31"/>
      <c r="AM1225" s="21"/>
      <c r="AN1225" s="23"/>
      <c r="AX1225" s="54"/>
      <c r="AZ1225" s="54"/>
      <c r="BB1225" s="18"/>
      <c r="BD1225" s="18"/>
      <c r="BE1225" s="18"/>
      <c r="BL1225" s="18"/>
      <c r="BO1225" s="18"/>
      <c r="BZ1225" s="18"/>
      <c r="CD1225" s="18"/>
      <c r="CI1225" s="18"/>
      <c r="CT1225" s="18"/>
      <c r="CZ1225" s="43" t="s">
        <v>397</v>
      </c>
    </row>
    <row r="1226" spans="4:104" x14ac:dyDescent="0.25">
      <c r="D1226" s="12"/>
      <c r="E1226" s="14"/>
      <c r="H1226" s="16"/>
      <c r="I1226" s="11"/>
      <c r="J1226" s="39"/>
      <c r="K1226" s="39"/>
      <c r="L1226" s="39"/>
      <c r="M1226" s="39"/>
      <c r="N1226" s="8"/>
      <c r="AG1226" s="8"/>
      <c r="AI1226" s="31"/>
      <c r="AL1226" s="31"/>
      <c r="AM1226" s="21"/>
      <c r="AN1226" s="23"/>
      <c r="AX1226" s="54"/>
      <c r="AZ1226" s="54"/>
      <c r="BB1226" s="18"/>
      <c r="BD1226" s="18"/>
      <c r="BE1226" s="18"/>
      <c r="BL1226" s="18"/>
      <c r="BO1226" s="18"/>
      <c r="BZ1226" s="18"/>
      <c r="CD1226" s="18"/>
      <c r="CI1226" s="18"/>
      <c r="CT1226" s="18"/>
      <c r="CZ1226" s="43" t="s">
        <v>397</v>
      </c>
    </row>
    <row r="1227" spans="4:104" x14ac:dyDescent="0.25">
      <c r="D1227" s="12"/>
      <c r="E1227" s="14"/>
      <c r="H1227" s="16"/>
      <c r="I1227" s="11"/>
      <c r="J1227" s="39"/>
      <c r="K1227" s="39"/>
      <c r="L1227" s="39"/>
      <c r="M1227" s="39"/>
      <c r="N1227" s="8"/>
      <c r="AG1227" s="8"/>
      <c r="AI1227" s="31"/>
      <c r="AL1227" s="31"/>
      <c r="AM1227" s="21"/>
      <c r="AN1227" s="23"/>
      <c r="AX1227" s="54"/>
      <c r="AZ1227" s="54"/>
      <c r="BB1227" s="18"/>
      <c r="BD1227" s="18"/>
      <c r="BE1227" s="18"/>
      <c r="BL1227" s="18"/>
      <c r="BO1227" s="18"/>
      <c r="BZ1227" s="18"/>
      <c r="CD1227" s="18"/>
      <c r="CI1227" s="18"/>
      <c r="CT1227" s="18"/>
      <c r="CZ1227" s="43" t="s">
        <v>397</v>
      </c>
    </row>
    <row r="1228" spans="4:104" x14ac:dyDescent="0.25">
      <c r="D1228" s="12"/>
      <c r="E1228" s="14"/>
      <c r="H1228" s="16"/>
      <c r="I1228" s="11"/>
      <c r="J1228" s="39"/>
      <c r="K1228" s="39"/>
      <c r="L1228" s="39"/>
      <c r="M1228" s="39"/>
      <c r="N1228" s="8"/>
      <c r="AG1228" s="8"/>
      <c r="AI1228" s="31"/>
      <c r="AL1228" s="31"/>
      <c r="AM1228" s="21"/>
      <c r="AN1228" s="23"/>
      <c r="AX1228" s="54"/>
      <c r="AZ1228" s="54"/>
      <c r="BB1228" s="18"/>
      <c r="BD1228" s="18"/>
      <c r="BE1228" s="18"/>
      <c r="BL1228" s="18"/>
      <c r="BO1228" s="18"/>
      <c r="BZ1228" s="18"/>
      <c r="CD1228" s="18"/>
      <c r="CI1228" s="18"/>
      <c r="CT1228" s="18"/>
      <c r="CZ1228" s="43" t="s">
        <v>397</v>
      </c>
    </row>
    <row r="1229" spans="4:104" x14ac:dyDescent="0.25">
      <c r="D1229" s="12"/>
      <c r="E1229" s="14"/>
      <c r="H1229" s="16"/>
      <c r="I1229" s="11"/>
      <c r="J1229" s="39"/>
      <c r="K1229" s="39"/>
      <c r="L1229" s="39"/>
      <c r="M1229" s="39"/>
      <c r="N1229" s="8"/>
      <c r="AG1229" s="8"/>
      <c r="AI1229" s="31"/>
      <c r="AL1229" s="31"/>
      <c r="AM1229" s="21"/>
      <c r="AN1229" s="23"/>
      <c r="AX1229" s="54"/>
      <c r="AZ1229" s="54"/>
      <c r="BB1229" s="18"/>
      <c r="BD1229" s="18"/>
      <c r="BE1229" s="18"/>
      <c r="BL1229" s="18"/>
      <c r="BO1229" s="18"/>
      <c r="BZ1229" s="18"/>
      <c r="CD1229" s="18"/>
      <c r="CI1229" s="18"/>
      <c r="CT1229" s="18"/>
      <c r="CZ1229" s="43" t="s">
        <v>397</v>
      </c>
    </row>
    <row r="1230" spans="4:104" x14ac:dyDescent="0.25">
      <c r="D1230" s="12"/>
      <c r="E1230" s="14"/>
      <c r="H1230" s="16"/>
      <c r="I1230" s="11"/>
      <c r="J1230" s="39"/>
      <c r="K1230" s="39"/>
      <c r="L1230" s="39"/>
      <c r="M1230" s="39"/>
      <c r="N1230" s="8"/>
      <c r="AG1230" s="8"/>
      <c r="AI1230" s="31"/>
      <c r="AL1230" s="31"/>
      <c r="AM1230" s="21"/>
      <c r="AN1230" s="23"/>
      <c r="AX1230" s="54"/>
      <c r="AZ1230" s="54"/>
      <c r="BB1230" s="18"/>
      <c r="BD1230" s="18"/>
      <c r="BE1230" s="18"/>
      <c r="BL1230" s="18"/>
      <c r="BO1230" s="18"/>
      <c r="BZ1230" s="18"/>
      <c r="CD1230" s="18"/>
      <c r="CI1230" s="18"/>
      <c r="CT1230" s="18"/>
      <c r="CZ1230" s="43" t="s">
        <v>397</v>
      </c>
    </row>
    <row r="1231" spans="4:104" x14ac:dyDescent="0.25">
      <c r="D1231" s="12"/>
      <c r="E1231" s="14"/>
      <c r="H1231" s="16"/>
      <c r="I1231" s="11"/>
      <c r="J1231" s="39"/>
      <c r="K1231" s="39"/>
      <c r="L1231" s="39"/>
      <c r="M1231" s="39"/>
      <c r="N1231" s="8"/>
      <c r="AG1231" s="8"/>
      <c r="AI1231" s="31"/>
      <c r="AL1231" s="31"/>
      <c r="AM1231" s="21"/>
      <c r="AN1231" s="23"/>
      <c r="AX1231" s="54"/>
      <c r="AZ1231" s="54"/>
      <c r="BB1231" s="18"/>
      <c r="BD1231" s="18"/>
      <c r="BE1231" s="18"/>
      <c r="BL1231" s="18"/>
      <c r="BO1231" s="18"/>
      <c r="BZ1231" s="18"/>
      <c r="CD1231" s="18"/>
      <c r="CI1231" s="18"/>
      <c r="CT1231" s="18"/>
      <c r="CZ1231" s="43" t="s">
        <v>397</v>
      </c>
    </row>
    <row r="1232" spans="4:104" x14ac:dyDescent="0.25">
      <c r="D1232" s="12"/>
      <c r="E1232" s="14"/>
      <c r="H1232" s="16"/>
      <c r="I1232" s="11"/>
      <c r="J1232" s="39"/>
      <c r="K1232" s="39"/>
      <c r="L1232" s="39"/>
      <c r="M1232" s="39"/>
      <c r="N1232" s="8"/>
      <c r="AG1232" s="8"/>
      <c r="AI1232" s="31"/>
      <c r="AL1232" s="31"/>
      <c r="AM1232" s="21"/>
      <c r="AN1232" s="23"/>
      <c r="AX1232" s="54"/>
      <c r="AZ1232" s="54"/>
      <c r="BB1232" s="18"/>
      <c r="BD1232" s="18"/>
      <c r="BE1232" s="18"/>
      <c r="BL1232" s="18"/>
      <c r="BO1232" s="18"/>
      <c r="BZ1232" s="18"/>
      <c r="CD1232" s="18"/>
      <c r="CI1232" s="18"/>
      <c r="CT1232" s="18"/>
      <c r="CZ1232" s="43" t="s">
        <v>397</v>
      </c>
    </row>
    <row r="1233" spans="4:104" x14ac:dyDescent="0.25">
      <c r="D1233" s="12"/>
      <c r="E1233" s="14"/>
      <c r="H1233" s="16"/>
      <c r="I1233" s="11"/>
      <c r="J1233" s="39"/>
      <c r="K1233" s="39"/>
      <c r="L1233" s="39"/>
      <c r="M1233" s="39"/>
      <c r="N1233" s="8"/>
      <c r="AG1233" s="8"/>
      <c r="AI1233" s="31"/>
      <c r="AL1233" s="31"/>
      <c r="AM1233" s="21"/>
      <c r="AN1233" s="23"/>
      <c r="AX1233" s="54"/>
      <c r="AZ1233" s="54"/>
      <c r="BB1233" s="18"/>
      <c r="BD1233" s="18"/>
      <c r="BE1233" s="18"/>
      <c r="BL1233" s="18"/>
      <c r="BO1233" s="18"/>
      <c r="BZ1233" s="18"/>
      <c r="CD1233" s="18"/>
      <c r="CI1233" s="18"/>
      <c r="CT1233" s="18"/>
      <c r="CZ1233" s="43" t="s">
        <v>397</v>
      </c>
    </row>
    <row r="1234" spans="4:104" x14ac:dyDescent="0.25">
      <c r="D1234" s="12"/>
      <c r="E1234" s="14"/>
      <c r="H1234" s="16"/>
      <c r="I1234" s="11"/>
      <c r="J1234" s="39"/>
      <c r="K1234" s="39"/>
      <c r="L1234" s="39"/>
      <c r="M1234" s="39"/>
      <c r="N1234" s="8"/>
      <c r="AG1234" s="8"/>
      <c r="AI1234" s="31"/>
      <c r="AL1234" s="31"/>
      <c r="AM1234" s="21"/>
      <c r="AN1234" s="23"/>
      <c r="AX1234" s="54"/>
      <c r="AZ1234" s="54"/>
      <c r="BB1234" s="18"/>
      <c r="BD1234" s="18"/>
      <c r="BE1234" s="18"/>
      <c r="BL1234" s="18"/>
      <c r="BO1234" s="18"/>
      <c r="BZ1234" s="18"/>
      <c r="CD1234" s="18"/>
      <c r="CI1234" s="18"/>
      <c r="CT1234" s="18"/>
      <c r="CZ1234" s="43" t="s">
        <v>397</v>
      </c>
    </row>
    <row r="1235" spans="4:104" x14ac:dyDescent="0.25">
      <c r="D1235" s="12"/>
      <c r="E1235" s="14"/>
      <c r="H1235" s="16"/>
      <c r="I1235" s="11"/>
      <c r="J1235" s="39"/>
      <c r="K1235" s="39"/>
      <c r="L1235" s="39"/>
      <c r="M1235" s="39"/>
      <c r="N1235" s="8"/>
      <c r="AG1235" s="8"/>
      <c r="AI1235" s="31"/>
      <c r="AL1235" s="31"/>
      <c r="AM1235" s="21"/>
      <c r="AN1235" s="23"/>
      <c r="AX1235" s="54"/>
      <c r="AZ1235" s="54"/>
      <c r="BB1235" s="18"/>
      <c r="BD1235" s="18"/>
      <c r="BE1235" s="18"/>
      <c r="BL1235" s="18"/>
      <c r="BO1235" s="18"/>
      <c r="BZ1235" s="18"/>
      <c r="CD1235" s="18"/>
      <c r="CI1235" s="18"/>
      <c r="CT1235" s="18"/>
      <c r="CZ1235" s="43" t="s">
        <v>397</v>
      </c>
    </row>
    <row r="1236" spans="4:104" x14ac:dyDescent="0.25">
      <c r="D1236" s="12"/>
      <c r="E1236" s="14"/>
      <c r="H1236" s="16"/>
      <c r="I1236" s="11"/>
      <c r="J1236" s="39"/>
      <c r="K1236" s="39"/>
      <c r="L1236" s="39"/>
      <c r="M1236" s="39"/>
      <c r="N1236" s="8"/>
      <c r="AG1236" s="8"/>
      <c r="AI1236" s="31"/>
      <c r="AL1236" s="31"/>
      <c r="AM1236" s="21"/>
      <c r="AN1236" s="23"/>
      <c r="AX1236" s="54"/>
      <c r="AZ1236" s="54"/>
      <c r="BB1236" s="18"/>
      <c r="BD1236" s="18"/>
      <c r="BE1236" s="18"/>
      <c r="BL1236" s="18"/>
      <c r="BO1236" s="18"/>
      <c r="BZ1236" s="18"/>
      <c r="CD1236" s="18"/>
      <c r="CI1236" s="18"/>
      <c r="CT1236" s="18"/>
      <c r="CZ1236" s="43" t="s">
        <v>397</v>
      </c>
    </row>
    <row r="1237" spans="4:104" x14ac:dyDescent="0.25">
      <c r="D1237" s="12"/>
      <c r="E1237" s="14"/>
      <c r="H1237" s="16"/>
      <c r="I1237" s="11"/>
      <c r="J1237" s="39"/>
      <c r="K1237" s="39"/>
      <c r="L1237" s="39"/>
      <c r="M1237" s="39"/>
      <c r="N1237" s="8"/>
      <c r="AG1237" s="8"/>
      <c r="AI1237" s="31"/>
      <c r="AL1237" s="31"/>
      <c r="AM1237" s="21"/>
      <c r="AN1237" s="23"/>
      <c r="AX1237" s="54"/>
      <c r="AZ1237" s="54"/>
      <c r="BB1237" s="18"/>
      <c r="BD1237" s="18"/>
      <c r="BE1237" s="18"/>
      <c r="BL1237" s="18"/>
      <c r="BO1237" s="18"/>
      <c r="BZ1237" s="18"/>
      <c r="CD1237" s="18"/>
      <c r="CI1237" s="18"/>
      <c r="CT1237" s="18"/>
      <c r="CZ1237" s="43" t="s">
        <v>397</v>
      </c>
    </row>
    <row r="1238" spans="4:104" x14ac:dyDescent="0.25">
      <c r="D1238" s="12"/>
      <c r="E1238" s="14"/>
      <c r="H1238" s="16"/>
      <c r="I1238" s="11"/>
      <c r="J1238" s="39"/>
      <c r="K1238" s="39"/>
      <c r="L1238" s="39"/>
      <c r="M1238" s="39"/>
      <c r="N1238" s="8"/>
      <c r="AG1238" s="8"/>
      <c r="AI1238" s="31"/>
      <c r="AL1238" s="31"/>
      <c r="AM1238" s="21"/>
      <c r="AN1238" s="23"/>
      <c r="AX1238" s="54"/>
      <c r="AZ1238" s="54"/>
      <c r="BB1238" s="18"/>
      <c r="BD1238" s="18"/>
      <c r="BE1238" s="18"/>
      <c r="BL1238" s="18"/>
      <c r="BO1238" s="18"/>
      <c r="BZ1238" s="18"/>
      <c r="CD1238" s="18"/>
      <c r="CI1238" s="18"/>
      <c r="CT1238" s="18"/>
      <c r="CZ1238" s="43" t="s">
        <v>397</v>
      </c>
    </row>
    <row r="1239" spans="4:104" x14ac:dyDescent="0.25">
      <c r="D1239" s="12"/>
      <c r="E1239" s="14"/>
      <c r="H1239" s="16"/>
      <c r="I1239" s="11"/>
      <c r="J1239" s="39"/>
      <c r="K1239" s="39"/>
      <c r="L1239" s="39"/>
      <c r="M1239" s="39"/>
      <c r="N1239" s="8"/>
      <c r="AG1239" s="8"/>
      <c r="AI1239" s="31"/>
      <c r="AL1239" s="31"/>
      <c r="AM1239" s="21"/>
      <c r="AN1239" s="23"/>
      <c r="AX1239" s="54"/>
      <c r="AZ1239" s="54"/>
      <c r="BB1239" s="18"/>
      <c r="BD1239" s="18"/>
      <c r="BE1239" s="18"/>
      <c r="BL1239" s="18"/>
      <c r="BO1239" s="18"/>
      <c r="BZ1239" s="18"/>
      <c r="CD1239" s="18"/>
      <c r="CI1239" s="18"/>
      <c r="CT1239" s="18"/>
      <c r="CZ1239" s="43" t="s">
        <v>397</v>
      </c>
    </row>
    <row r="1240" spans="4:104" x14ac:dyDescent="0.25">
      <c r="D1240" s="12"/>
      <c r="E1240" s="14"/>
      <c r="H1240" s="16"/>
      <c r="I1240" s="11"/>
      <c r="J1240" s="39"/>
      <c r="K1240" s="39"/>
      <c r="L1240" s="39"/>
      <c r="M1240" s="39"/>
      <c r="N1240" s="8"/>
      <c r="AG1240" s="8"/>
      <c r="AI1240" s="31"/>
      <c r="AL1240" s="31"/>
      <c r="AM1240" s="21"/>
      <c r="AN1240" s="23"/>
      <c r="AX1240" s="54"/>
      <c r="AZ1240" s="54"/>
      <c r="BB1240" s="18"/>
      <c r="BD1240" s="18"/>
      <c r="BE1240" s="18"/>
      <c r="BL1240" s="18"/>
      <c r="BO1240" s="18"/>
      <c r="BZ1240" s="18"/>
      <c r="CD1240" s="18"/>
      <c r="CI1240" s="18"/>
      <c r="CT1240" s="18"/>
      <c r="CZ1240" s="43" t="s">
        <v>397</v>
      </c>
    </row>
    <row r="1241" spans="4:104" x14ac:dyDescent="0.25">
      <c r="D1241" s="12"/>
      <c r="E1241" s="14"/>
      <c r="H1241" s="16"/>
      <c r="I1241" s="11"/>
      <c r="J1241" s="39"/>
      <c r="K1241" s="39"/>
      <c r="L1241" s="39"/>
      <c r="M1241" s="39"/>
      <c r="N1241" s="8"/>
      <c r="AG1241" s="8"/>
      <c r="AI1241" s="31"/>
      <c r="AL1241" s="31"/>
      <c r="AM1241" s="21"/>
      <c r="AN1241" s="23"/>
      <c r="AX1241" s="54"/>
      <c r="AZ1241" s="54"/>
      <c r="BB1241" s="18"/>
      <c r="BD1241" s="18"/>
      <c r="BE1241" s="18"/>
      <c r="BL1241" s="18"/>
      <c r="BO1241" s="18"/>
      <c r="BZ1241" s="18"/>
      <c r="CD1241" s="18"/>
      <c r="CI1241" s="18"/>
      <c r="CT1241" s="18"/>
      <c r="CZ1241" s="43" t="s">
        <v>397</v>
      </c>
    </row>
    <row r="1242" spans="4:104" x14ac:dyDescent="0.25">
      <c r="D1242" s="12"/>
      <c r="E1242" s="14"/>
      <c r="H1242" s="16"/>
      <c r="I1242" s="11"/>
      <c r="J1242" s="39"/>
      <c r="K1242" s="39"/>
      <c r="L1242" s="39"/>
      <c r="M1242" s="39"/>
      <c r="N1242" s="8"/>
      <c r="AG1242" s="8"/>
      <c r="AI1242" s="31"/>
      <c r="AL1242" s="31"/>
      <c r="AM1242" s="21"/>
      <c r="AN1242" s="23"/>
      <c r="AX1242" s="54"/>
      <c r="AZ1242" s="54"/>
      <c r="BB1242" s="18"/>
      <c r="BD1242" s="18"/>
      <c r="BE1242" s="18"/>
      <c r="BL1242" s="18"/>
      <c r="BO1242" s="18"/>
      <c r="BZ1242" s="18"/>
      <c r="CD1242" s="18"/>
      <c r="CI1242" s="18"/>
      <c r="CT1242" s="18"/>
      <c r="CZ1242" s="43" t="s">
        <v>397</v>
      </c>
    </row>
    <row r="1243" spans="4:104" x14ac:dyDescent="0.25">
      <c r="D1243" s="12"/>
      <c r="E1243" s="14"/>
      <c r="H1243" s="16"/>
      <c r="I1243" s="11"/>
      <c r="J1243" s="39"/>
      <c r="K1243" s="39"/>
      <c r="L1243" s="39"/>
      <c r="M1243" s="39"/>
      <c r="N1243" s="8"/>
      <c r="AG1243" s="8"/>
      <c r="AI1243" s="31"/>
      <c r="AL1243" s="31"/>
      <c r="AM1243" s="21"/>
      <c r="AN1243" s="23"/>
      <c r="AX1243" s="54"/>
      <c r="AZ1243" s="54"/>
      <c r="BB1243" s="18"/>
      <c r="BD1243" s="18"/>
      <c r="BE1243" s="18"/>
      <c r="BL1243" s="18"/>
      <c r="BO1243" s="18"/>
      <c r="BZ1243" s="18"/>
      <c r="CD1243" s="18"/>
      <c r="CI1243" s="18"/>
      <c r="CT1243" s="18"/>
      <c r="CZ1243" s="43" t="s">
        <v>397</v>
      </c>
    </row>
    <row r="1244" spans="4:104" x14ac:dyDescent="0.25">
      <c r="D1244" s="12"/>
      <c r="E1244" s="14"/>
      <c r="H1244" s="16"/>
      <c r="I1244" s="11"/>
      <c r="J1244" s="39"/>
      <c r="K1244" s="39"/>
      <c r="L1244" s="39"/>
      <c r="M1244" s="39"/>
      <c r="N1244" s="8"/>
      <c r="AG1244" s="8"/>
      <c r="AI1244" s="31"/>
      <c r="AL1244" s="31"/>
      <c r="AM1244" s="21"/>
      <c r="AN1244" s="23"/>
      <c r="AX1244" s="54"/>
      <c r="AZ1244" s="54"/>
      <c r="BB1244" s="18"/>
      <c r="BD1244" s="18"/>
      <c r="BE1244" s="18"/>
      <c r="BL1244" s="18"/>
      <c r="BO1244" s="18"/>
      <c r="BZ1244" s="18"/>
      <c r="CD1244" s="18"/>
      <c r="CI1244" s="18"/>
      <c r="CT1244" s="18"/>
      <c r="CZ1244" s="43" t="s">
        <v>397</v>
      </c>
    </row>
    <row r="1245" spans="4:104" x14ac:dyDescent="0.25">
      <c r="D1245" s="12"/>
      <c r="E1245" s="14"/>
      <c r="H1245" s="16"/>
      <c r="I1245" s="11"/>
      <c r="J1245" s="39"/>
      <c r="K1245" s="39"/>
      <c r="L1245" s="39"/>
      <c r="M1245" s="39"/>
      <c r="N1245" s="8"/>
      <c r="AG1245" s="8"/>
      <c r="AI1245" s="31"/>
      <c r="AL1245" s="31"/>
      <c r="AM1245" s="21"/>
      <c r="AN1245" s="23"/>
      <c r="AX1245" s="54"/>
      <c r="AZ1245" s="54"/>
      <c r="BB1245" s="18"/>
      <c r="BD1245" s="18"/>
      <c r="BE1245" s="18"/>
      <c r="BL1245" s="18"/>
      <c r="BO1245" s="18"/>
      <c r="BZ1245" s="18"/>
      <c r="CD1245" s="18"/>
      <c r="CI1245" s="18"/>
      <c r="CT1245" s="18"/>
      <c r="CZ1245" s="43" t="s">
        <v>397</v>
      </c>
    </row>
    <row r="1246" spans="4:104" x14ac:dyDescent="0.25">
      <c r="D1246" s="12"/>
      <c r="E1246" s="14"/>
      <c r="H1246" s="16"/>
      <c r="I1246" s="11"/>
      <c r="J1246" s="39"/>
      <c r="K1246" s="39"/>
      <c r="L1246" s="39"/>
      <c r="M1246" s="39"/>
      <c r="N1246" s="8"/>
      <c r="AG1246" s="8"/>
      <c r="AI1246" s="31"/>
      <c r="AL1246" s="31"/>
      <c r="AM1246" s="21"/>
      <c r="AN1246" s="23"/>
      <c r="AX1246" s="54"/>
      <c r="AZ1246" s="54"/>
      <c r="BB1246" s="18"/>
      <c r="BD1246" s="18"/>
      <c r="BE1246" s="18"/>
      <c r="BL1246" s="18"/>
      <c r="BO1246" s="18"/>
      <c r="BZ1246" s="18"/>
      <c r="CD1246" s="18"/>
      <c r="CI1246" s="18"/>
      <c r="CT1246" s="18"/>
      <c r="CZ1246" s="43" t="s">
        <v>397</v>
      </c>
    </row>
    <row r="1247" spans="4:104" x14ac:dyDescent="0.25">
      <c r="D1247" s="12"/>
      <c r="E1247" s="14"/>
      <c r="H1247" s="16"/>
      <c r="I1247" s="11"/>
      <c r="J1247" s="39"/>
      <c r="K1247" s="39"/>
      <c r="L1247" s="39"/>
      <c r="M1247" s="39"/>
      <c r="N1247" s="8"/>
      <c r="AG1247" s="8"/>
      <c r="AI1247" s="31"/>
      <c r="AL1247" s="31"/>
      <c r="AM1247" s="21"/>
      <c r="AN1247" s="23"/>
      <c r="AX1247" s="54"/>
      <c r="AZ1247" s="54"/>
      <c r="BB1247" s="18"/>
      <c r="BD1247" s="18"/>
      <c r="BE1247" s="18"/>
      <c r="BL1247" s="18"/>
      <c r="BO1247" s="18"/>
      <c r="BZ1247" s="18"/>
      <c r="CD1247" s="18"/>
      <c r="CI1247" s="18"/>
      <c r="CT1247" s="18"/>
      <c r="CZ1247" s="43" t="s">
        <v>397</v>
      </c>
    </row>
    <row r="1248" spans="4:104" x14ac:dyDescent="0.25">
      <c r="D1248" s="12"/>
      <c r="E1248" s="14"/>
      <c r="H1248" s="16"/>
      <c r="I1248" s="11"/>
      <c r="J1248" s="39"/>
      <c r="K1248" s="39"/>
      <c r="L1248" s="39"/>
      <c r="M1248" s="39"/>
      <c r="N1248" s="8"/>
      <c r="AG1248" s="8"/>
      <c r="AI1248" s="31"/>
      <c r="AL1248" s="31"/>
      <c r="AM1248" s="21"/>
      <c r="AN1248" s="23"/>
      <c r="AX1248" s="54"/>
      <c r="AZ1248" s="54"/>
      <c r="BB1248" s="18"/>
      <c r="BD1248" s="18"/>
      <c r="BE1248" s="18"/>
      <c r="BL1248" s="18"/>
      <c r="BO1248" s="18"/>
      <c r="BZ1248" s="18"/>
      <c r="CD1248" s="18"/>
      <c r="CI1248" s="18"/>
      <c r="CT1248" s="18"/>
      <c r="CZ1248" s="43" t="s">
        <v>397</v>
      </c>
    </row>
    <row r="1249" spans="4:104" x14ac:dyDescent="0.25">
      <c r="D1249" s="12"/>
      <c r="E1249" s="14"/>
      <c r="H1249" s="16"/>
      <c r="I1249" s="11"/>
      <c r="J1249" s="39"/>
      <c r="K1249" s="39"/>
      <c r="L1249" s="39"/>
      <c r="M1249" s="39"/>
      <c r="N1249" s="8"/>
      <c r="AG1249" s="8"/>
      <c r="AI1249" s="31"/>
      <c r="AL1249" s="31"/>
      <c r="AM1249" s="21"/>
      <c r="AN1249" s="23"/>
      <c r="AX1249" s="54"/>
      <c r="AZ1249" s="54"/>
      <c r="BB1249" s="18"/>
      <c r="BD1249" s="18"/>
      <c r="BE1249" s="18"/>
      <c r="BL1249" s="18"/>
      <c r="BO1249" s="18"/>
      <c r="BZ1249" s="18"/>
      <c r="CD1249" s="18"/>
      <c r="CI1249" s="18"/>
      <c r="CT1249" s="18"/>
      <c r="CZ1249" s="43" t="s">
        <v>397</v>
      </c>
    </row>
    <row r="1250" spans="4:104" x14ac:dyDescent="0.25">
      <c r="D1250" s="12"/>
      <c r="E1250" s="14"/>
      <c r="H1250" s="16"/>
      <c r="I1250" s="11"/>
      <c r="J1250" s="39"/>
      <c r="K1250" s="39"/>
      <c r="L1250" s="39"/>
      <c r="M1250" s="39"/>
      <c r="N1250" s="8"/>
      <c r="AG1250" s="8"/>
      <c r="AI1250" s="31"/>
      <c r="AL1250" s="31"/>
      <c r="AM1250" s="21"/>
      <c r="AN1250" s="23"/>
      <c r="AX1250" s="54"/>
      <c r="AZ1250" s="54"/>
      <c r="BB1250" s="18"/>
      <c r="BD1250" s="18"/>
      <c r="BE1250" s="18"/>
      <c r="BL1250" s="18"/>
      <c r="BO1250" s="18"/>
      <c r="BZ1250" s="18"/>
      <c r="CD1250" s="18"/>
      <c r="CI1250" s="18"/>
      <c r="CT1250" s="18"/>
      <c r="CZ1250" s="43" t="s">
        <v>397</v>
      </c>
    </row>
    <row r="1251" spans="4:104" x14ac:dyDescent="0.25">
      <c r="D1251" s="12"/>
      <c r="E1251" s="14"/>
      <c r="H1251" s="16"/>
      <c r="I1251" s="11"/>
      <c r="J1251" s="39"/>
      <c r="K1251" s="39"/>
      <c r="L1251" s="39"/>
      <c r="M1251" s="39"/>
      <c r="N1251" s="8"/>
      <c r="AG1251" s="8"/>
      <c r="AI1251" s="31"/>
      <c r="AL1251" s="31"/>
      <c r="AM1251" s="21"/>
      <c r="AN1251" s="23"/>
      <c r="AX1251" s="54"/>
      <c r="AZ1251" s="54"/>
      <c r="BB1251" s="18"/>
      <c r="BD1251" s="18"/>
      <c r="BE1251" s="18"/>
      <c r="BL1251" s="18"/>
      <c r="BO1251" s="18"/>
      <c r="BZ1251" s="18"/>
      <c r="CD1251" s="18"/>
      <c r="CI1251" s="18"/>
      <c r="CT1251" s="18"/>
      <c r="CZ1251" s="43" t="s">
        <v>397</v>
      </c>
    </row>
    <row r="1252" spans="4:104" x14ac:dyDescent="0.25">
      <c r="D1252" s="12"/>
      <c r="E1252" s="14"/>
      <c r="H1252" s="16"/>
      <c r="I1252" s="11"/>
      <c r="J1252" s="39"/>
      <c r="K1252" s="39"/>
      <c r="L1252" s="39"/>
      <c r="M1252" s="39"/>
      <c r="N1252" s="8"/>
      <c r="AG1252" s="8"/>
      <c r="AI1252" s="31"/>
      <c r="AL1252" s="31"/>
      <c r="AM1252" s="21"/>
      <c r="AN1252" s="23"/>
      <c r="AX1252" s="54"/>
      <c r="AZ1252" s="54"/>
      <c r="BB1252" s="18"/>
      <c r="BD1252" s="18"/>
      <c r="BE1252" s="18"/>
      <c r="BL1252" s="18"/>
      <c r="BO1252" s="18"/>
      <c r="BZ1252" s="18"/>
      <c r="CD1252" s="18"/>
      <c r="CI1252" s="18"/>
      <c r="CT1252" s="18"/>
      <c r="CZ1252" s="43" t="s">
        <v>397</v>
      </c>
    </row>
    <row r="1253" spans="4:104" x14ac:dyDescent="0.25">
      <c r="D1253" s="12"/>
      <c r="E1253" s="14"/>
      <c r="H1253" s="16"/>
      <c r="I1253" s="11"/>
      <c r="J1253" s="39"/>
      <c r="K1253" s="39"/>
      <c r="L1253" s="39"/>
      <c r="M1253" s="39"/>
      <c r="N1253" s="8"/>
      <c r="AG1253" s="8"/>
      <c r="AI1253" s="31"/>
      <c r="AL1253" s="31"/>
      <c r="AM1253" s="21"/>
      <c r="AN1253" s="23"/>
      <c r="AX1253" s="54"/>
      <c r="AZ1253" s="54"/>
      <c r="BB1253" s="18"/>
      <c r="BD1253" s="18"/>
      <c r="BE1253" s="18"/>
      <c r="BL1253" s="18"/>
      <c r="BO1253" s="18"/>
      <c r="BZ1253" s="18"/>
      <c r="CD1253" s="18"/>
      <c r="CI1253" s="18"/>
      <c r="CT1253" s="18"/>
      <c r="CZ1253" s="43" t="s">
        <v>397</v>
      </c>
    </row>
    <row r="1254" spans="4:104" x14ac:dyDescent="0.25">
      <c r="D1254" s="12"/>
      <c r="E1254" s="14"/>
      <c r="H1254" s="16"/>
      <c r="I1254" s="11"/>
      <c r="J1254" s="39"/>
      <c r="K1254" s="39"/>
      <c r="L1254" s="39"/>
      <c r="M1254" s="39"/>
      <c r="N1254" s="8"/>
      <c r="AG1254" s="8"/>
      <c r="AI1254" s="31"/>
      <c r="AL1254" s="31"/>
      <c r="AM1254" s="21"/>
      <c r="AN1254" s="23"/>
      <c r="AX1254" s="54"/>
      <c r="AZ1254" s="54"/>
      <c r="BB1254" s="18"/>
      <c r="BD1254" s="18"/>
      <c r="BE1254" s="18"/>
      <c r="BL1254" s="18"/>
      <c r="BO1254" s="18"/>
      <c r="BZ1254" s="18"/>
      <c r="CD1254" s="18"/>
      <c r="CI1254" s="18"/>
      <c r="CT1254" s="18"/>
      <c r="CZ1254" s="43" t="s">
        <v>397</v>
      </c>
    </row>
    <row r="1255" spans="4:104" x14ac:dyDescent="0.25">
      <c r="D1255" s="12"/>
      <c r="E1255" s="14"/>
      <c r="H1255" s="16"/>
      <c r="I1255" s="11"/>
      <c r="J1255" s="39"/>
      <c r="K1255" s="39"/>
      <c r="L1255" s="39"/>
      <c r="M1255" s="39"/>
      <c r="N1255" s="8"/>
      <c r="AG1255" s="8"/>
      <c r="AI1255" s="31"/>
      <c r="AL1255" s="31"/>
      <c r="AM1255" s="21"/>
      <c r="AN1255" s="23"/>
      <c r="AX1255" s="54"/>
      <c r="AZ1255" s="54"/>
      <c r="BB1255" s="18"/>
      <c r="BD1255" s="18"/>
      <c r="BE1255" s="18"/>
      <c r="BL1255" s="18"/>
      <c r="BO1255" s="18"/>
      <c r="BZ1255" s="18"/>
      <c r="CD1255" s="18"/>
      <c r="CI1255" s="18"/>
      <c r="CT1255" s="18"/>
      <c r="CZ1255" s="43" t="s">
        <v>397</v>
      </c>
    </row>
    <row r="1256" spans="4:104" x14ac:dyDescent="0.25">
      <c r="D1256" s="12"/>
      <c r="E1256" s="14"/>
      <c r="H1256" s="16"/>
      <c r="I1256" s="11"/>
      <c r="J1256" s="39"/>
      <c r="K1256" s="39"/>
      <c r="L1256" s="39"/>
      <c r="M1256" s="39"/>
      <c r="N1256" s="8"/>
      <c r="AG1256" s="8"/>
      <c r="AI1256" s="31"/>
      <c r="AL1256" s="31"/>
      <c r="AM1256" s="21"/>
      <c r="AN1256" s="23"/>
      <c r="AX1256" s="54"/>
      <c r="AZ1256" s="54"/>
      <c r="BB1256" s="18"/>
      <c r="BD1256" s="18"/>
      <c r="BE1256" s="18"/>
      <c r="BL1256" s="18"/>
      <c r="BO1256" s="18"/>
      <c r="BZ1256" s="18"/>
      <c r="CD1256" s="18"/>
      <c r="CI1256" s="18"/>
      <c r="CT1256" s="18"/>
      <c r="CZ1256" s="43" t="s">
        <v>397</v>
      </c>
    </row>
    <row r="1257" spans="4:104" x14ac:dyDescent="0.25">
      <c r="D1257" s="12"/>
      <c r="E1257" s="14"/>
      <c r="H1257" s="16"/>
      <c r="I1257" s="11"/>
      <c r="J1257" s="39"/>
      <c r="K1257" s="39"/>
      <c r="L1257" s="39"/>
      <c r="M1257" s="39"/>
      <c r="N1257" s="8"/>
      <c r="AG1257" s="8"/>
      <c r="AI1257" s="31"/>
      <c r="AL1257" s="31"/>
      <c r="AM1257" s="21"/>
      <c r="AN1257" s="23"/>
      <c r="AX1257" s="54"/>
      <c r="AZ1257" s="54"/>
      <c r="BB1257" s="18"/>
      <c r="BD1257" s="18"/>
      <c r="BE1257" s="18"/>
      <c r="BL1257" s="18"/>
      <c r="BO1257" s="18"/>
      <c r="BZ1257" s="18"/>
      <c r="CD1257" s="18"/>
      <c r="CI1257" s="18"/>
      <c r="CT1257" s="18"/>
      <c r="CZ1257" s="43" t="s">
        <v>397</v>
      </c>
    </row>
    <row r="1258" spans="4:104" x14ac:dyDescent="0.25">
      <c r="D1258" s="12"/>
      <c r="E1258" s="14"/>
      <c r="H1258" s="16"/>
      <c r="I1258" s="11"/>
      <c r="J1258" s="39"/>
      <c r="K1258" s="39"/>
      <c r="L1258" s="39"/>
      <c r="M1258" s="39"/>
      <c r="N1258" s="8"/>
      <c r="AG1258" s="8"/>
      <c r="AI1258" s="31"/>
      <c r="AL1258" s="31"/>
      <c r="AM1258" s="21"/>
      <c r="AN1258" s="23"/>
      <c r="AX1258" s="54"/>
      <c r="AZ1258" s="54"/>
      <c r="BB1258" s="18"/>
      <c r="BD1258" s="18"/>
      <c r="BE1258" s="18"/>
      <c r="BL1258" s="18"/>
      <c r="BO1258" s="18"/>
      <c r="BZ1258" s="18"/>
      <c r="CD1258" s="18"/>
      <c r="CI1258" s="18"/>
      <c r="CT1258" s="18"/>
      <c r="CZ1258" s="43" t="s">
        <v>397</v>
      </c>
    </row>
    <row r="1259" spans="4:104" x14ac:dyDescent="0.25">
      <c r="D1259" s="12"/>
      <c r="E1259" s="14"/>
      <c r="H1259" s="16"/>
      <c r="I1259" s="11"/>
      <c r="J1259" s="39"/>
      <c r="K1259" s="39"/>
      <c r="L1259" s="39"/>
      <c r="M1259" s="39"/>
      <c r="N1259" s="8"/>
      <c r="AG1259" s="8"/>
      <c r="AI1259" s="31"/>
      <c r="AL1259" s="31"/>
      <c r="AM1259" s="21"/>
      <c r="AN1259" s="23"/>
      <c r="AX1259" s="54"/>
      <c r="AZ1259" s="54"/>
      <c r="BB1259" s="18"/>
      <c r="BD1259" s="18"/>
      <c r="BE1259" s="18"/>
      <c r="BL1259" s="18"/>
      <c r="BO1259" s="18"/>
      <c r="BZ1259" s="18"/>
      <c r="CD1259" s="18"/>
      <c r="CI1259" s="18"/>
      <c r="CT1259" s="18"/>
      <c r="CZ1259" s="43" t="s">
        <v>397</v>
      </c>
    </row>
    <row r="1260" spans="4:104" x14ac:dyDescent="0.25">
      <c r="D1260" s="12"/>
      <c r="E1260" s="14"/>
      <c r="H1260" s="16"/>
      <c r="I1260" s="11"/>
      <c r="J1260" s="39"/>
      <c r="K1260" s="39"/>
      <c r="L1260" s="39"/>
      <c r="M1260" s="39"/>
      <c r="N1260" s="8"/>
      <c r="AG1260" s="8"/>
      <c r="AI1260" s="31"/>
      <c r="AL1260" s="31"/>
      <c r="AM1260" s="21"/>
      <c r="AN1260" s="23"/>
      <c r="AX1260" s="54"/>
      <c r="AZ1260" s="54"/>
      <c r="BB1260" s="18"/>
      <c r="BD1260" s="18"/>
      <c r="BE1260" s="18"/>
      <c r="BL1260" s="18"/>
      <c r="BO1260" s="18"/>
      <c r="BZ1260" s="18"/>
      <c r="CD1260" s="18"/>
      <c r="CI1260" s="18"/>
      <c r="CT1260" s="18"/>
      <c r="CZ1260" s="43" t="s">
        <v>397</v>
      </c>
    </row>
    <row r="1261" spans="4:104" x14ac:dyDescent="0.25">
      <c r="D1261" s="12"/>
      <c r="E1261" s="14"/>
      <c r="H1261" s="16"/>
      <c r="I1261" s="11"/>
      <c r="J1261" s="39"/>
      <c r="K1261" s="39"/>
      <c r="L1261" s="39"/>
      <c r="M1261" s="39"/>
      <c r="N1261" s="8"/>
      <c r="AG1261" s="8"/>
      <c r="AI1261" s="31"/>
      <c r="AL1261" s="31"/>
      <c r="AM1261" s="21"/>
      <c r="AN1261" s="23"/>
      <c r="AX1261" s="54"/>
      <c r="AZ1261" s="54"/>
      <c r="BB1261" s="18"/>
      <c r="BD1261" s="18"/>
      <c r="BE1261" s="18"/>
      <c r="BL1261" s="18"/>
      <c r="BO1261" s="18"/>
      <c r="BZ1261" s="18"/>
      <c r="CD1261" s="18"/>
      <c r="CI1261" s="18"/>
      <c r="CT1261" s="18"/>
      <c r="CZ1261" s="43" t="s">
        <v>397</v>
      </c>
    </row>
    <row r="1262" spans="4:104" x14ac:dyDescent="0.25">
      <c r="D1262" s="12"/>
      <c r="E1262" s="14"/>
      <c r="H1262" s="16"/>
      <c r="I1262" s="11"/>
      <c r="J1262" s="39"/>
      <c r="K1262" s="39"/>
      <c r="L1262" s="39"/>
      <c r="M1262" s="39"/>
      <c r="N1262" s="8"/>
      <c r="AG1262" s="8"/>
      <c r="AI1262" s="31"/>
      <c r="AL1262" s="31"/>
      <c r="AM1262" s="21"/>
      <c r="AN1262" s="23"/>
      <c r="AX1262" s="54"/>
      <c r="AZ1262" s="54"/>
      <c r="BB1262" s="18"/>
      <c r="BD1262" s="18"/>
      <c r="BE1262" s="18"/>
      <c r="BL1262" s="18"/>
      <c r="BO1262" s="18"/>
      <c r="BZ1262" s="18"/>
      <c r="CD1262" s="18"/>
      <c r="CI1262" s="18"/>
      <c r="CT1262" s="18"/>
      <c r="CZ1262" s="43" t="s">
        <v>397</v>
      </c>
    </row>
    <row r="1263" spans="4:104" x14ac:dyDescent="0.25">
      <c r="D1263" s="12"/>
      <c r="E1263" s="14"/>
      <c r="H1263" s="16"/>
      <c r="I1263" s="11"/>
      <c r="J1263" s="39"/>
      <c r="K1263" s="39"/>
      <c r="L1263" s="39"/>
      <c r="M1263" s="39"/>
      <c r="N1263" s="8"/>
      <c r="AG1263" s="8"/>
      <c r="AI1263" s="31"/>
      <c r="AL1263" s="31"/>
      <c r="AM1263" s="21"/>
      <c r="AN1263" s="23"/>
      <c r="AX1263" s="54"/>
      <c r="AZ1263" s="54"/>
      <c r="BB1263" s="18"/>
      <c r="BD1263" s="18"/>
      <c r="BE1263" s="18"/>
      <c r="BL1263" s="18"/>
      <c r="BO1263" s="18"/>
      <c r="BZ1263" s="18"/>
      <c r="CD1263" s="18"/>
      <c r="CI1263" s="18"/>
      <c r="CT1263" s="18"/>
      <c r="CZ1263" s="43" t="s">
        <v>397</v>
      </c>
    </row>
    <row r="1264" spans="4:104" x14ac:dyDescent="0.25">
      <c r="D1264" s="12"/>
      <c r="E1264" s="14"/>
      <c r="H1264" s="16"/>
      <c r="I1264" s="11"/>
      <c r="J1264" s="39"/>
      <c r="K1264" s="39"/>
      <c r="L1264" s="39"/>
      <c r="M1264" s="39"/>
      <c r="N1264" s="8"/>
      <c r="AG1264" s="8"/>
      <c r="AI1264" s="31"/>
      <c r="AL1264" s="31"/>
      <c r="AM1264" s="21"/>
      <c r="AN1264" s="23"/>
      <c r="AX1264" s="54"/>
      <c r="AZ1264" s="54"/>
      <c r="BB1264" s="18"/>
      <c r="BD1264" s="18"/>
      <c r="BE1264" s="18"/>
      <c r="BL1264" s="18"/>
      <c r="BO1264" s="18"/>
      <c r="BZ1264" s="18"/>
      <c r="CD1264" s="18"/>
      <c r="CI1264" s="18"/>
      <c r="CT1264" s="18"/>
      <c r="CZ1264" s="43" t="s">
        <v>397</v>
      </c>
    </row>
    <row r="1265" spans="4:104" x14ac:dyDescent="0.25">
      <c r="D1265" s="12"/>
      <c r="E1265" s="14"/>
      <c r="H1265" s="16"/>
      <c r="I1265" s="11"/>
      <c r="J1265" s="39"/>
      <c r="K1265" s="39"/>
      <c r="L1265" s="39"/>
      <c r="M1265" s="39"/>
      <c r="N1265" s="8"/>
      <c r="AG1265" s="8"/>
      <c r="AI1265" s="31"/>
      <c r="AL1265" s="31"/>
      <c r="AM1265" s="21"/>
      <c r="AN1265" s="23"/>
      <c r="AX1265" s="54"/>
      <c r="AZ1265" s="54"/>
      <c r="BB1265" s="18"/>
      <c r="BD1265" s="18"/>
      <c r="BE1265" s="18"/>
      <c r="BL1265" s="18"/>
      <c r="BO1265" s="18"/>
      <c r="BZ1265" s="18"/>
      <c r="CD1265" s="18"/>
      <c r="CI1265" s="18"/>
      <c r="CT1265" s="18"/>
      <c r="CZ1265" s="43" t="s">
        <v>397</v>
      </c>
    </row>
    <row r="1266" spans="4:104" x14ac:dyDescent="0.25">
      <c r="D1266" s="12"/>
      <c r="E1266" s="14"/>
      <c r="H1266" s="16"/>
      <c r="I1266" s="11"/>
      <c r="J1266" s="39"/>
      <c r="K1266" s="39"/>
      <c r="L1266" s="39"/>
      <c r="M1266" s="39"/>
      <c r="N1266" s="8"/>
      <c r="AG1266" s="8"/>
      <c r="AI1266" s="31"/>
      <c r="AL1266" s="31"/>
      <c r="AM1266" s="21"/>
      <c r="AN1266" s="23"/>
      <c r="AX1266" s="54"/>
      <c r="AZ1266" s="54"/>
      <c r="BB1266" s="18"/>
      <c r="BD1266" s="18"/>
      <c r="BE1266" s="18"/>
      <c r="BL1266" s="18"/>
      <c r="BO1266" s="18"/>
      <c r="BZ1266" s="18"/>
      <c r="CD1266" s="18"/>
      <c r="CI1266" s="18"/>
      <c r="CT1266" s="18"/>
      <c r="CZ1266" s="43" t="s">
        <v>397</v>
      </c>
    </row>
    <row r="1267" spans="4:104" x14ac:dyDescent="0.25">
      <c r="D1267" s="12"/>
      <c r="E1267" s="14"/>
      <c r="H1267" s="16"/>
      <c r="I1267" s="11"/>
      <c r="J1267" s="39"/>
      <c r="K1267" s="39"/>
      <c r="L1267" s="39"/>
      <c r="M1267" s="39"/>
      <c r="N1267" s="8"/>
      <c r="AG1267" s="8"/>
      <c r="AI1267" s="31"/>
      <c r="AL1267" s="31"/>
      <c r="AM1267" s="21"/>
      <c r="AN1267" s="23"/>
      <c r="AX1267" s="54"/>
      <c r="AZ1267" s="54"/>
      <c r="BB1267" s="18"/>
      <c r="BD1267" s="18"/>
      <c r="BE1267" s="18"/>
      <c r="BL1267" s="18"/>
      <c r="BO1267" s="18"/>
      <c r="BZ1267" s="18"/>
      <c r="CD1267" s="18"/>
      <c r="CI1267" s="18"/>
      <c r="CT1267" s="18"/>
      <c r="CZ1267" s="43" t="s">
        <v>397</v>
      </c>
    </row>
    <row r="1268" spans="4:104" x14ac:dyDescent="0.25">
      <c r="D1268" s="12"/>
      <c r="E1268" s="14"/>
      <c r="H1268" s="16"/>
      <c r="I1268" s="11"/>
      <c r="J1268" s="39"/>
      <c r="K1268" s="39"/>
      <c r="L1268" s="39"/>
      <c r="M1268" s="39"/>
      <c r="N1268" s="8"/>
      <c r="AG1268" s="8"/>
      <c r="AI1268" s="31"/>
      <c r="AL1268" s="31"/>
      <c r="AM1268" s="21"/>
      <c r="AN1268" s="23"/>
      <c r="AX1268" s="54"/>
      <c r="AZ1268" s="54"/>
      <c r="BB1268" s="18"/>
      <c r="BD1268" s="18"/>
      <c r="BE1268" s="18"/>
      <c r="BL1268" s="18"/>
      <c r="BO1268" s="18"/>
      <c r="BZ1268" s="18"/>
      <c r="CD1268" s="18"/>
      <c r="CI1268" s="18"/>
      <c r="CT1268" s="18"/>
      <c r="CZ1268" s="43" t="s">
        <v>397</v>
      </c>
    </row>
    <row r="1269" spans="4:104" x14ac:dyDescent="0.25">
      <c r="D1269" s="12"/>
      <c r="E1269" s="14"/>
      <c r="H1269" s="16"/>
      <c r="I1269" s="11"/>
      <c r="J1269" s="39"/>
      <c r="K1269" s="39"/>
      <c r="L1269" s="39"/>
      <c r="M1269" s="39"/>
      <c r="N1269" s="8"/>
      <c r="AG1269" s="8"/>
      <c r="AI1269" s="31"/>
      <c r="AL1269" s="31"/>
      <c r="AM1269" s="21"/>
      <c r="AN1269" s="23"/>
      <c r="AX1269" s="54"/>
      <c r="AZ1269" s="54"/>
      <c r="BB1269" s="18"/>
      <c r="BD1269" s="18"/>
      <c r="BE1269" s="18"/>
      <c r="BL1269" s="18"/>
      <c r="BO1269" s="18"/>
      <c r="BZ1269" s="18"/>
      <c r="CD1269" s="18"/>
      <c r="CI1269" s="18"/>
      <c r="CT1269" s="18"/>
      <c r="CZ1269" s="43" t="s">
        <v>397</v>
      </c>
    </row>
    <row r="1270" spans="4:104" x14ac:dyDescent="0.25">
      <c r="D1270" s="12"/>
      <c r="E1270" s="14"/>
      <c r="H1270" s="16"/>
      <c r="I1270" s="11"/>
      <c r="J1270" s="39"/>
      <c r="K1270" s="39"/>
      <c r="L1270" s="39"/>
      <c r="M1270" s="39"/>
      <c r="N1270" s="8"/>
      <c r="AG1270" s="8"/>
      <c r="AI1270" s="31"/>
      <c r="AL1270" s="31"/>
      <c r="AM1270" s="21"/>
      <c r="AN1270" s="23"/>
      <c r="AX1270" s="54"/>
      <c r="AZ1270" s="54"/>
      <c r="BB1270" s="18"/>
      <c r="BD1270" s="18"/>
      <c r="BE1270" s="18"/>
      <c r="BL1270" s="18"/>
      <c r="BO1270" s="18"/>
      <c r="BZ1270" s="18"/>
      <c r="CD1270" s="18"/>
      <c r="CI1270" s="18"/>
      <c r="CT1270" s="18"/>
      <c r="CZ1270" s="43" t="s">
        <v>397</v>
      </c>
    </row>
    <row r="1271" spans="4:104" x14ac:dyDescent="0.25">
      <c r="D1271" s="12"/>
      <c r="E1271" s="14"/>
      <c r="H1271" s="16"/>
      <c r="I1271" s="11"/>
      <c r="J1271" s="39"/>
      <c r="K1271" s="39"/>
      <c r="L1271" s="39"/>
      <c r="M1271" s="39"/>
      <c r="N1271" s="8"/>
      <c r="AG1271" s="8"/>
      <c r="AI1271" s="31"/>
      <c r="AL1271" s="31"/>
      <c r="AM1271" s="21"/>
      <c r="AN1271" s="23"/>
      <c r="AX1271" s="54"/>
      <c r="AZ1271" s="54"/>
      <c r="BB1271" s="18"/>
      <c r="BD1271" s="18"/>
      <c r="BE1271" s="18"/>
      <c r="BL1271" s="18"/>
      <c r="BO1271" s="18"/>
      <c r="BZ1271" s="18"/>
      <c r="CD1271" s="18"/>
      <c r="CI1271" s="18"/>
      <c r="CT1271" s="18"/>
      <c r="CZ1271" s="43" t="s">
        <v>397</v>
      </c>
    </row>
    <row r="1272" spans="4:104" x14ac:dyDescent="0.25">
      <c r="D1272" s="12"/>
      <c r="E1272" s="14"/>
      <c r="H1272" s="16"/>
      <c r="I1272" s="11"/>
      <c r="J1272" s="39"/>
      <c r="K1272" s="39"/>
      <c r="L1272" s="39"/>
      <c r="M1272" s="39"/>
      <c r="N1272" s="8"/>
      <c r="AG1272" s="8"/>
      <c r="AI1272" s="31"/>
      <c r="AL1272" s="31"/>
      <c r="AM1272" s="21"/>
      <c r="AN1272" s="23"/>
      <c r="AX1272" s="54"/>
      <c r="AZ1272" s="54"/>
      <c r="BB1272" s="18"/>
      <c r="BD1272" s="18"/>
      <c r="BE1272" s="18"/>
      <c r="BL1272" s="18"/>
      <c r="BO1272" s="18"/>
      <c r="BZ1272" s="18"/>
      <c r="CD1272" s="18"/>
      <c r="CI1272" s="18"/>
      <c r="CT1272" s="18"/>
      <c r="CZ1272" s="43" t="s">
        <v>397</v>
      </c>
    </row>
    <row r="1273" spans="4:104" x14ac:dyDescent="0.25">
      <c r="D1273" s="12"/>
      <c r="E1273" s="14"/>
      <c r="H1273" s="16"/>
      <c r="I1273" s="11"/>
      <c r="J1273" s="39"/>
      <c r="K1273" s="39"/>
      <c r="L1273" s="39"/>
      <c r="M1273" s="39"/>
      <c r="N1273" s="8"/>
      <c r="AG1273" s="8"/>
      <c r="AI1273" s="31"/>
      <c r="AL1273" s="31"/>
      <c r="AM1273" s="21"/>
      <c r="AN1273" s="23"/>
      <c r="AX1273" s="54"/>
      <c r="AZ1273" s="54"/>
      <c r="BB1273" s="18"/>
      <c r="BD1273" s="18"/>
      <c r="BE1273" s="18"/>
      <c r="BL1273" s="18"/>
      <c r="BO1273" s="18"/>
      <c r="BZ1273" s="18"/>
      <c r="CD1273" s="18"/>
      <c r="CI1273" s="18"/>
      <c r="CT1273" s="18"/>
      <c r="CZ1273" s="43" t="s">
        <v>397</v>
      </c>
    </row>
    <row r="1274" spans="4:104" x14ac:dyDescent="0.25">
      <c r="D1274" s="12"/>
      <c r="E1274" s="14"/>
      <c r="H1274" s="16"/>
      <c r="I1274" s="11"/>
      <c r="J1274" s="39"/>
      <c r="K1274" s="39"/>
      <c r="L1274" s="39"/>
      <c r="M1274" s="39"/>
      <c r="N1274" s="8"/>
      <c r="AG1274" s="8"/>
      <c r="AI1274" s="31"/>
      <c r="AL1274" s="31"/>
      <c r="AM1274" s="21"/>
      <c r="AN1274" s="23"/>
      <c r="AX1274" s="54"/>
      <c r="AZ1274" s="54"/>
      <c r="BB1274" s="18"/>
      <c r="BD1274" s="18"/>
      <c r="BE1274" s="18"/>
      <c r="BL1274" s="18"/>
      <c r="BO1274" s="18"/>
      <c r="BZ1274" s="18"/>
      <c r="CD1274" s="18"/>
      <c r="CI1274" s="18"/>
      <c r="CT1274" s="18"/>
      <c r="CZ1274" s="43" t="s">
        <v>397</v>
      </c>
    </row>
    <row r="1275" spans="4:104" x14ac:dyDescent="0.25">
      <c r="D1275" s="12"/>
      <c r="E1275" s="14"/>
      <c r="H1275" s="16"/>
      <c r="I1275" s="11"/>
      <c r="J1275" s="39"/>
      <c r="K1275" s="39"/>
      <c r="L1275" s="39"/>
      <c r="M1275" s="39"/>
      <c r="N1275" s="8"/>
      <c r="AG1275" s="8"/>
      <c r="AI1275" s="31"/>
      <c r="AL1275" s="31"/>
      <c r="AM1275" s="21"/>
      <c r="AN1275" s="23"/>
      <c r="AX1275" s="54"/>
      <c r="AZ1275" s="54"/>
      <c r="BB1275" s="18"/>
      <c r="BD1275" s="18"/>
      <c r="BE1275" s="18"/>
      <c r="BL1275" s="18"/>
      <c r="BO1275" s="18"/>
      <c r="BZ1275" s="18"/>
      <c r="CD1275" s="18"/>
      <c r="CI1275" s="18"/>
      <c r="CT1275" s="18"/>
      <c r="CZ1275" s="43" t="s">
        <v>397</v>
      </c>
    </row>
    <row r="1276" spans="4:104" x14ac:dyDescent="0.25">
      <c r="D1276" s="12"/>
      <c r="E1276" s="14"/>
      <c r="H1276" s="16"/>
      <c r="I1276" s="11"/>
      <c r="J1276" s="39"/>
      <c r="K1276" s="39"/>
      <c r="L1276" s="39"/>
      <c r="M1276" s="39"/>
      <c r="N1276" s="8"/>
      <c r="AG1276" s="8"/>
      <c r="AI1276" s="31"/>
      <c r="AL1276" s="31"/>
      <c r="AM1276" s="21"/>
      <c r="AN1276" s="23"/>
      <c r="AX1276" s="54"/>
      <c r="AZ1276" s="54"/>
      <c r="BB1276" s="18"/>
      <c r="BD1276" s="18"/>
      <c r="BE1276" s="18"/>
      <c r="BL1276" s="18"/>
      <c r="BO1276" s="18"/>
      <c r="BZ1276" s="18"/>
      <c r="CD1276" s="18"/>
      <c r="CI1276" s="18"/>
      <c r="CT1276" s="18"/>
      <c r="CZ1276" s="43" t="s">
        <v>397</v>
      </c>
    </row>
    <row r="1277" spans="4:104" x14ac:dyDescent="0.25">
      <c r="D1277" s="12"/>
      <c r="E1277" s="14"/>
      <c r="H1277" s="16"/>
      <c r="I1277" s="11"/>
      <c r="J1277" s="39"/>
      <c r="K1277" s="39"/>
      <c r="L1277" s="39"/>
      <c r="M1277" s="39"/>
      <c r="N1277" s="8"/>
      <c r="AG1277" s="8"/>
      <c r="AI1277" s="31"/>
      <c r="AL1277" s="31"/>
      <c r="AM1277" s="21"/>
      <c r="AN1277" s="23"/>
      <c r="AX1277" s="54"/>
      <c r="AZ1277" s="54"/>
      <c r="BB1277" s="18"/>
      <c r="BD1277" s="18"/>
      <c r="BE1277" s="18"/>
      <c r="BL1277" s="18"/>
      <c r="BO1277" s="18"/>
      <c r="BZ1277" s="18"/>
      <c r="CD1277" s="18"/>
      <c r="CI1277" s="18"/>
      <c r="CT1277" s="18"/>
      <c r="CZ1277" s="43" t="s">
        <v>397</v>
      </c>
    </row>
    <row r="1278" spans="4:104" x14ac:dyDescent="0.25">
      <c r="D1278" s="12"/>
      <c r="E1278" s="14"/>
      <c r="H1278" s="16"/>
      <c r="I1278" s="11"/>
      <c r="J1278" s="39"/>
      <c r="K1278" s="39"/>
      <c r="L1278" s="39"/>
      <c r="M1278" s="39"/>
      <c r="N1278" s="8"/>
      <c r="AG1278" s="8"/>
      <c r="AI1278" s="31"/>
      <c r="AL1278" s="31"/>
      <c r="AM1278" s="21"/>
      <c r="AN1278" s="23"/>
      <c r="AX1278" s="54"/>
      <c r="AZ1278" s="54"/>
      <c r="BB1278" s="18"/>
      <c r="BD1278" s="18"/>
      <c r="BE1278" s="18"/>
      <c r="BL1278" s="18"/>
      <c r="BO1278" s="18"/>
      <c r="BZ1278" s="18"/>
      <c r="CD1278" s="18"/>
      <c r="CI1278" s="18"/>
      <c r="CT1278" s="18"/>
      <c r="CZ1278" s="43" t="s">
        <v>397</v>
      </c>
    </row>
    <row r="1279" spans="4:104" x14ac:dyDescent="0.25">
      <c r="D1279" s="12"/>
      <c r="E1279" s="14"/>
      <c r="H1279" s="16"/>
      <c r="I1279" s="11"/>
      <c r="J1279" s="39"/>
      <c r="K1279" s="39"/>
      <c r="L1279" s="39"/>
      <c r="M1279" s="39"/>
      <c r="N1279" s="8"/>
      <c r="AG1279" s="8"/>
      <c r="AI1279" s="31"/>
      <c r="AL1279" s="31"/>
      <c r="AM1279" s="21"/>
      <c r="AN1279" s="23"/>
      <c r="AX1279" s="54"/>
      <c r="AZ1279" s="54"/>
      <c r="BB1279" s="18"/>
      <c r="BD1279" s="18"/>
      <c r="BE1279" s="18"/>
      <c r="BL1279" s="18"/>
      <c r="BO1279" s="18"/>
      <c r="BZ1279" s="18"/>
      <c r="CD1279" s="18"/>
      <c r="CI1279" s="18"/>
      <c r="CT1279" s="18"/>
      <c r="CZ1279" s="43" t="s">
        <v>397</v>
      </c>
    </row>
    <row r="1280" spans="4:104" x14ac:dyDescent="0.25">
      <c r="D1280" s="12"/>
      <c r="E1280" s="14"/>
      <c r="H1280" s="16"/>
      <c r="I1280" s="11"/>
      <c r="J1280" s="39"/>
      <c r="K1280" s="39"/>
      <c r="L1280" s="39"/>
      <c r="M1280" s="39"/>
      <c r="N1280" s="8"/>
      <c r="AG1280" s="8"/>
      <c r="AI1280" s="31"/>
      <c r="AL1280" s="31"/>
      <c r="AM1280" s="21"/>
      <c r="AN1280" s="23"/>
      <c r="AX1280" s="54"/>
      <c r="AZ1280" s="54"/>
      <c r="BB1280" s="18"/>
      <c r="BD1280" s="18"/>
      <c r="BE1280" s="18"/>
      <c r="BL1280" s="18"/>
      <c r="BO1280" s="18"/>
      <c r="BZ1280" s="18"/>
      <c r="CD1280" s="18"/>
      <c r="CI1280" s="18"/>
      <c r="CT1280" s="18"/>
      <c r="CZ1280" s="43" t="s">
        <v>397</v>
      </c>
    </row>
    <row r="1281" spans="4:104" x14ac:dyDescent="0.25">
      <c r="D1281" s="12"/>
      <c r="E1281" s="14"/>
      <c r="H1281" s="16"/>
      <c r="I1281" s="11"/>
      <c r="J1281" s="39"/>
      <c r="K1281" s="39"/>
      <c r="L1281" s="39"/>
      <c r="M1281" s="39"/>
      <c r="N1281" s="8"/>
      <c r="AG1281" s="8"/>
      <c r="AI1281" s="31"/>
      <c r="AL1281" s="31"/>
      <c r="AM1281" s="21"/>
      <c r="AN1281" s="23"/>
      <c r="AX1281" s="54"/>
      <c r="AZ1281" s="54"/>
      <c r="BB1281" s="18"/>
      <c r="BD1281" s="18"/>
      <c r="BE1281" s="18"/>
      <c r="BL1281" s="18"/>
      <c r="BO1281" s="18"/>
      <c r="BZ1281" s="18"/>
      <c r="CD1281" s="18"/>
      <c r="CI1281" s="18"/>
      <c r="CT1281" s="18"/>
      <c r="CZ1281" s="43" t="s">
        <v>397</v>
      </c>
    </row>
    <row r="1282" spans="4:104" x14ac:dyDescent="0.25">
      <c r="D1282" s="12"/>
      <c r="E1282" s="14"/>
      <c r="H1282" s="16"/>
      <c r="I1282" s="11"/>
      <c r="J1282" s="39"/>
      <c r="K1282" s="39"/>
      <c r="L1282" s="39"/>
      <c r="M1282" s="39"/>
      <c r="N1282" s="8"/>
      <c r="AG1282" s="8"/>
      <c r="AI1282" s="31"/>
      <c r="AL1282" s="31"/>
      <c r="AM1282" s="21"/>
      <c r="AN1282" s="23"/>
      <c r="AX1282" s="54"/>
      <c r="AZ1282" s="54"/>
      <c r="BB1282" s="18"/>
      <c r="BD1282" s="18"/>
      <c r="BE1282" s="18"/>
      <c r="BL1282" s="18"/>
      <c r="BO1282" s="18"/>
      <c r="BZ1282" s="18"/>
      <c r="CD1282" s="18"/>
      <c r="CI1282" s="18"/>
      <c r="CT1282" s="18"/>
      <c r="CZ1282" s="43" t="s">
        <v>397</v>
      </c>
    </row>
    <row r="1283" spans="4:104" x14ac:dyDescent="0.25">
      <c r="D1283" s="12"/>
      <c r="E1283" s="14"/>
      <c r="H1283" s="16"/>
      <c r="I1283" s="11"/>
      <c r="J1283" s="39"/>
      <c r="K1283" s="39"/>
      <c r="L1283" s="39"/>
      <c r="M1283" s="39"/>
      <c r="N1283" s="8"/>
      <c r="AG1283" s="8"/>
      <c r="AI1283" s="31"/>
      <c r="AL1283" s="31"/>
      <c r="AM1283" s="21"/>
      <c r="AN1283" s="23"/>
      <c r="AX1283" s="54"/>
      <c r="AZ1283" s="54"/>
      <c r="BB1283" s="18"/>
      <c r="BD1283" s="18"/>
      <c r="BE1283" s="18"/>
      <c r="BL1283" s="18"/>
      <c r="BO1283" s="18"/>
      <c r="BZ1283" s="18"/>
      <c r="CD1283" s="18"/>
      <c r="CI1283" s="18"/>
      <c r="CT1283" s="18"/>
      <c r="CZ1283" s="43" t="s">
        <v>397</v>
      </c>
    </row>
    <row r="1284" spans="4:104" x14ac:dyDescent="0.25">
      <c r="D1284" s="12"/>
      <c r="E1284" s="14"/>
      <c r="H1284" s="16"/>
      <c r="I1284" s="11"/>
      <c r="J1284" s="39"/>
      <c r="K1284" s="39"/>
      <c r="L1284" s="39"/>
      <c r="M1284" s="39"/>
      <c r="N1284" s="8"/>
      <c r="AG1284" s="8"/>
      <c r="AI1284" s="31"/>
      <c r="AL1284" s="31"/>
      <c r="AM1284" s="21"/>
      <c r="AN1284" s="23"/>
      <c r="AX1284" s="54"/>
      <c r="AZ1284" s="54"/>
      <c r="BB1284" s="18"/>
      <c r="BD1284" s="18"/>
      <c r="BE1284" s="18"/>
      <c r="BL1284" s="18"/>
      <c r="BO1284" s="18"/>
      <c r="BZ1284" s="18"/>
      <c r="CD1284" s="18"/>
      <c r="CI1284" s="18"/>
      <c r="CT1284" s="18"/>
      <c r="CZ1284" s="43" t="s">
        <v>397</v>
      </c>
    </row>
    <row r="1285" spans="4:104" x14ac:dyDescent="0.25">
      <c r="D1285" s="12"/>
      <c r="E1285" s="14"/>
      <c r="H1285" s="16"/>
      <c r="I1285" s="11"/>
      <c r="J1285" s="39"/>
      <c r="K1285" s="39"/>
      <c r="L1285" s="39"/>
      <c r="M1285" s="39"/>
      <c r="N1285" s="8"/>
      <c r="AG1285" s="8"/>
      <c r="AI1285" s="31"/>
      <c r="AL1285" s="31"/>
      <c r="AM1285" s="21"/>
      <c r="AN1285" s="23"/>
      <c r="AX1285" s="54"/>
      <c r="AZ1285" s="54"/>
      <c r="BB1285" s="18"/>
      <c r="BD1285" s="18"/>
      <c r="BE1285" s="18"/>
      <c r="BL1285" s="18"/>
      <c r="BO1285" s="18"/>
      <c r="BZ1285" s="18"/>
      <c r="CD1285" s="18"/>
      <c r="CI1285" s="18"/>
      <c r="CT1285" s="18"/>
      <c r="CZ1285" s="43" t="s">
        <v>397</v>
      </c>
    </row>
    <row r="1286" spans="4:104" x14ac:dyDescent="0.25">
      <c r="D1286" s="12"/>
      <c r="E1286" s="14"/>
      <c r="H1286" s="16"/>
      <c r="I1286" s="11"/>
      <c r="J1286" s="39"/>
      <c r="K1286" s="39"/>
      <c r="L1286" s="39"/>
      <c r="M1286" s="39"/>
      <c r="N1286" s="8"/>
      <c r="AG1286" s="8"/>
      <c r="AI1286" s="31"/>
      <c r="AL1286" s="31"/>
      <c r="AM1286" s="21"/>
      <c r="AN1286" s="23"/>
      <c r="AX1286" s="54"/>
      <c r="AZ1286" s="54"/>
      <c r="BB1286" s="18"/>
      <c r="BD1286" s="18"/>
      <c r="BE1286" s="18"/>
      <c r="BL1286" s="18"/>
      <c r="BO1286" s="18"/>
      <c r="BZ1286" s="18"/>
      <c r="CD1286" s="18"/>
      <c r="CI1286" s="18"/>
      <c r="CT1286" s="18"/>
      <c r="CZ1286" s="43" t="s">
        <v>397</v>
      </c>
    </row>
    <row r="1287" spans="4:104" x14ac:dyDescent="0.25">
      <c r="D1287" s="12"/>
      <c r="E1287" s="14"/>
      <c r="H1287" s="16"/>
      <c r="I1287" s="11"/>
      <c r="J1287" s="39"/>
      <c r="K1287" s="39"/>
      <c r="L1287" s="39"/>
      <c r="M1287" s="39"/>
      <c r="N1287" s="8"/>
      <c r="AG1287" s="8"/>
      <c r="AI1287" s="31"/>
      <c r="AL1287" s="31"/>
      <c r="AM1287" s="21"/>
      <c r="AN1287" s="23"/>
      <c r="AX1287" s="54"/>
      <c r="AZ1287" s="54"/>
      <c r="BB1287" s="18"/>
      <c r="BD1287" s="18"/>
      <c r="BE1287" s="18"/>
      <c r="BL1287" s="18"/>
      <c r="BO1287" s="18"/>
      <c r="BZ1287" s="18"/>
      <c r="CD1287" s="18"/>
      <c r="CI1287" s="18"/>
      <c r="CT1287" s="18"/>
      <c r="CZ1287" s="43" t="s">
        <v>397</v>
      </c>
    </row>
    <row r="1288" spans="4:104" x14ac:dyDescent="0.25">
      <c r="D1288" s="12"/>
      <c r="E1288" s="14"/>
      <c r="H1288" s="16"/>
      <c r="I1288" s="11"/>
      <c r="J1288" s="39"/>
      <c r="K1288" s="39"/>
      <c r="L1288" s="39"/>
      <c r="M1288" s="39"/>
      <c r="N1288" s="8"/>
      <c r="AG1288" s="8"/>
      <c r="AI1288" s="31"/>
      <c r="AL1288" s="31"/>
      <c r="AM1288" s="21"/>
      <c r="AN1288" s="23"/>
      <c r="AX1288" s="54"/>
      <c r="AZ1288" s="54"/>
      <c r="BB1288" s="18"/>
      <c r="BD1288" s="18"/>
      <c r="BE1288" s="18"/>
      <c r="BL1288" s="18"/>
      <c r="BO1288" s="18"/>
      <c r="BZ1288" s="18"/>
      <c r="CD1288" s="18"/>
      <c r="CI1288" s="18"/>
      <c r="CT1288" s="18"/>
      <c r="CZ1288" s="43" t="s">
        <v>397</v>
      </c>
    </row>
    <row r="1289" spans="4:104" x14ac:dyDescent="0.25">
      <c r="D1289" s="12"/>
      <c r="E1289" s="14"/>
      <c r="H1289" s="16"/>
      <c r="I1289" s="11"/>
      <c r="J1289" s="39"/>
      <c r="K1289" s="39"/>
      <c r="L1289" s="39"/>
      <c r="M1289" s="39"/>
      <c r="N1289" s="8"/>
      <c r="AG1289" s="8"/>
      <c r="AI1289" s="31"/>
      <c r="AL1289" s="31"/>
      <c r="AM1289" s="21"/>
      <c r="AN1289" s="23"/>
      <c r="AX1289" s="54"/>
      <c r="AZ1289" s="54"/>
      <c r="BB1289" s="18"/>
      <c r="BD1289" s="18"/>
      <c r="BE1289" s="18"/>
      <c r="BL1289" s="18"/>
      <c r="BO1289" s="18"/>
      <c r="BZ1289" s="18"/>
      <c r="CD1289" s="18"/>
      <c r="CI1289" s="18"/>
      <c r="CT1289" s="18"/>
      <c r="CZ1289" s="43" t="s">
        <v>397</v>
      </c>
    </row>
    <row r="1290" spans="4:104" x14ac:dyDescent="0.25">
      <c r="D1290" s="12"/>
      <c r="E1290" s="14"/>
      <c r="H1290" s="16"/>
      <c r="I1290" s="11"/>
      <c r="J1290" s="39"/>
      <c r="K1290" s="39"/>
      <c r="L1290" s="39"/>
      <c r="M1290" s="39"/>
      <c r="N1290" s="8"/>
      <c r="AG1290" s="8"/>
      <c r="AI1290" s="31"/>
      <c r="AL1290" s="31"/>
      <c r="AM1290" s="21"/>
      <c r="AN1290" s="23"/>
      <c r="AX1290" s="54"/>
      <c r="AZ1290" s="54"/>
      <c r="BB1290" s="18"/>
      <c r="BD1290" s="18"/>
      <c r="BE1290" s="18"/>
      <c r="BL1290" s="18"/>
      <c r="BO1290" s="18"/>
      <c r="BZ1290" s="18"/>
      <c r="CD1290" s="18"/>
      <c r="CI1290" s="18"/>
      <c r="CT1290" s="18"/>
      <c r="CZ1290" s="43" t="s">
        <v>397</v>
      </c>
    </row>
    <row r="1291" spans="4:104" x14ac:dyDescent="0.25">
      <c r="D1291" s="12"/>
      <c r="E1291" s="14"/>
      <c r="H1291" s="16"/>
      <c r="I1291" s="11"/>
      <c r="J1291" s="39"/>
      <c r="K1291" s="39"/>
      <c r="L1291" s="39"/>
      <c r="M1291" s="39"/>
      <c r="N1291" s="8"/>
      <c r="AG1291" s="8"/>
      <c r="AI1291" s="31"/>
      <c r="AL1291" s="31"/>
      <c r="AM1291" s="21"/>
      <c r="AN1291" s="23"/>
      <c r="AX1291" s="54"/>
      <c r="AZ1291" s="54"/>
      <c r="BB1291" s="18"/>
      <c r="BD1291" s="18"/>
      <c r="BE1291" s="18"/>
      <c r="BL1291" s="18"/>
      <c r="BO1291" s="18"/>
      <c r="BZ1291" s="18"/>
      <c r="CD1291" s="18"/>
      <c r="CI1291" s="18"/>
      <c r="CT1291" s="18"/>
      <c r="CZ1291" s="43" t="s">
        <v>397</v>
      </c>
    </row>
    <row r="1292" spans="4:104" x14ac:dyDescent="0.25">
      <c r="D1292" s="12"/>
      <c r="E1292" s="14"/>
      <c r="H1292" s="16"/>
      <c r="I1292" s="11"/>
      <c r="J1292" s="39"/>
      <c r="K1292" s="39"/>
      <c r="L1292" s="39"/>
      <c r="M1292" s="39"/>
      <c r="N1292" s="8"/>
      <c r="AG1292" s="8"/>
      <c r="AI1292" s="31"/>
      <c r="AL1292" s="31"/>
      <c r="AM1292" s="21"/>
      <c r="AN1292" s="23"/>
      <c r="AX1292" s="54"/>
      <c r="AZ1292" s="54"/>
      <c r="BB1292" s="18"/>
      <c r="BD1292" s="18"/>
      <c r="BE1292" s="18"/>
      <c r="BL1292" s="18"/>
      <c r="BO1292" s="18"/>
      <c r="BZ1292" s="18"/>
      <c r="CD1292" s="18"/>
      <c r="CI1292" s="18"/>
      <c r="CT1292" s="18"/>
      <c r="CZ1292" s="43" t="s">
        <v>397</v>
      </c>
    </row>
    <row r="1293" spans="4:104" x14ac:dyDescent="0.25">
      <c r="D1293" s="12"/>
      <c r="E1293" s="14"/>
      <c r="H1293" s="16"/>
      <c r="I1293" s="11"/>
      <c r="J1293" s="39"/>
      <c r="K1293" s="39"/>
      <c r="L1293" s="39"/>
      <c r="M1293" s="39"/>
      <c r="N1293" s="8"/>
      <c r="AG1293" s="8"/>
      <c r="AI1293" s="31"/>
      <c r="AL1293" s="31"/>
      <c r="AM1293" s="21"/>
      <c r="AN1293" s="23"/>
      <c r="AX1293" s="54"/>
      <c r="AZ1293" s="54"/>
      <c r="BB1293" s="18"/>
      <c r="BD1293" s="18"/>
      <c r="BE1293" s="18"/>
      <c r="BL1293" s="18"/>
      <c r="BO1293" s="18"/>
      <c r="BZ1293" s="18"/>
      <c r="CD1293" s="18"/>
      <c r="CI1293" s="18"/>
      <c r="CT1293" s="18"/>
      <c r="CZ1293" s="43" t="s">
        <v>397</v>
      </c>
    </row>
    <row r="1294" spans="4:104" x14ac:dyDescent="0.25">
      <c r="D1294" s="12"/>
      <c r="E1294" s="14"/>
      <c r="H1294" s="16"/>
      <c r="I1294" s="11"/>
      <c r="J1294" s="39"/>
      <c r="K1294" s="39"/>
      <c r="L1294" s="39"/>
      <c r="M1294" s="39"/>
      <c r="N1294" s="8"/>
      <c r="AG1294" s="8"/>
      <c r="AI1294" s="31"/>
      <c r="AL1294" s="31"/>
      <c r="AM1294" s="21"/>
      <c r="AN1294" s="23"/>
      <c r="AX1294" s="54"/>
      <c r="AZ1294" s="54"/>
      <c r="BB1294" s="18"/>
      <c r="BD1294" s="18"/>
      <c r="BE1294" s="18"/>
      <c r="BL1294" s="18"/>
      <c r="BO1294" s="18"/>
      <c r="BZ1294" s="18"/>
      <c r="CD1294" s="18"/>
      <c r="CI1294" s="18"/>
      <c r="CT1294" s="18"/>
      <c r="CZ1294" s="43" t="s">
        <v>397</v>
      </c>
    </row>
    <row r="1295" spans="4:104" x14ac:dyDescent="0.25">
      <c r="D1295" s="12"/>
      <c r="E1295" s="14"/>
      <c r="H1295" s="16"/>
      <c r="I1295" s="11"/>
      <c r="J1295" s="39"/>
      <c r="K1295" s="39"/>
      <c r="L1295" s="39"/>
      <c r="M1295" s="39"/>
      <c r="N1295" s="8"/>
      <c r="AG1295" s="8"/>
      <c r="AI1295" s="31"/>
      <c r="AL1295" s="31"/>
      <c r="AM1295" s="21"/>
      <c r="AN1295" s="23"/>
      <c r="AX1295" s="54"/>
      <c r="AZ1295" s="54"/>
      <c r="BB1295" s="18"/>
      <c r="BD1295" s="18"/>
      <c r="BE1295" s="18"/>
      <c r="BL1295" s="18"/>
      <c r="BO1295" s="18"/>
      <c r="BZ1295" s="18"/>
      <c r="CD1295" s="18"/>
      <c r="CI1295" s="18"/>
      <c r="CT1295" s="18"/>
      <c r="CZ1295" s="43" t="s">
        <v>397</v>
      </c>
    </row>
    <row r="1296" spans="4:104" x14ac:dyDescent="0.25">
      <c r="D1296" s="12"/>
      <c r="E1296" s="14"/>
      <c r="H1296" s="16"/>
      <c r="I1296" s="11"/>
      <c r="J1296" s="39"/>
      <c r="K1296" s="39"/>
      <c r="L1296" s="39"/>
      <c r="M1296" s="39"/>
      <c r="N1296" s="8"/>
      <c r="AG1296" s="8"/>
      <c r="AI1296" s="31"/>
      <c r="AL1296" s="31"/>
      <c r="AM1296" s="21"/>
      <c r="AN1296" s="23"/>
      <c r="AX1296" s="54"/>
      <c r="AZ1296" s="54"/>
      <c r="BB1296" s="18"/>
      <c r="BD1296" s="18"/>
      <c r="BE1296" s="18"/>
      <c r="BL1296" s="18"/>
      <c r="BO1296" s="18"/>
      <c r="BZ1296" s="18"/>
      <c r="CD1296" s="18"/>
      <c r="CI1296" s="18"/>
      <c r="CT1296" s="18"/>
      <c r="CZ1296" s="43" t="s">
        <v>397</v>
      </c>
    </row>
    <row r="1297" spans="4:104" x14ac:dyDescent="0.25">
      <c r="D1297" s="12"/>
      <c r="E1297" s="14"/>
      <c r="H1297" s="16"/>
      <c r="I1297" s="11"/>
      <c r="J1297" s="39"/>
      <c r="K1297" s="39"/>
      <c r="L1297" s="39"/>
      <c r="M1297" s="39"/>
      <c r="N1297" s="8"/>
      <c r="AG1297" s="8"/>
      <c r="AI1297" s="31"/>
      <c r="AL1297" s="31"/>
      <c r="AM1297" s="21"/>
      <c r="AN1297" s="23"/>
      <c r="AX1297" s="54"/>
      <c r="AZ1297" s="54"/>
      <c r="BB1297" s="18"/>
      <c r="BD1297" s="18"/>
      <c r="BE1297" s="18"/>
      <c r="BL1297" s="18"/>
      <c r="BO1297" s="18"/>
      <c r="BZ1297" s="18"/>
      <c r="CD1297" s="18"/>
      <c r="CI1297" s="18"/>
      <c r="CT1297" s="18"/>
      <c r="CZ1297" s="43" t="s">
        <v>397</v>
      </c>
    </row>
    <row r="1298" spans="4:104" x14ac:dyDescent="0.25">
      <c r="D1298" s="12"/>
      <c r="E1298" s="14"/>
      <c r="H1298" s="16"/>
      <c r="I1298" s="11"/>
      <c r="J1298" s="39"/>
      <c r="K1298" s="39"/>
      <c r="L1298" s="39"/>
      <c r="M1298" s="39"/>
      <c r="N1298" s="8"/>
      <c r="AG1298" s="8"/>
      <c r="AI1298" s="31"/>
      <c r="AL1298" s="31"/>
      <c r="AM1298" s="21"/>
      <c r="AN1298" s="23"/>
      <c r="AX1298" s="54"/>
      <c r="AZ1298" s="54"/>
      <c r="BB1298" s="18"/>
      <c r="BD1298" s="18"/>
      <c r="BE1298" s="18"/>
      <c r="BL1298" s="18"/>
      <c r="BO1298" s="18"/>
      <c r="BZ1298" s="18"/>
      <c r="CD1298" s="18"/>
      <c r="CI1298" s="18"/>
      <c r="CT1298" s="18"/>
      <c r="CZ1298" s="43" t="s">
        <v>397</v>
      </c>
    </row>
    <row r="1299" spans="4:104" x14ac:dyDescent="0.25">
      <c r="D1299" s="12"/>
      <c r="E1299" s="14"/>
      <c r="H1299" s="16"/>
      <c r="I1299" s="11"/>
      <c r="J1299" s="39"/>
      <c r="K1299" s="39"/>
      <c r="L1299" s="39"/>
      <c r="M1299" s="39"/>
      <c r="N1299" s="8"/>
      <c r="AG1299" s="8"/>
      <c r="AI1299" s="31"/>
      <c r="AL1299" s="31"/>
      <c r="AM1299" s="21"/>
      <c r="AN1299" s="23"/>
      <c r="AX1299" s="54"/>
      <c r="AZ1299" s="54"/>
      <c r="BB1299" s="18"/>
      <c r="BD1299" s="18"/>
      <c r="BE1299" s="18"/>
      <c r="BL1299" s="18"/>
      <c r="BO1299" s="18"/>
      <c r="BZ1299" s="18"/>
      <c r="CD1299" s="18"/>
      <c r="CI1299" s="18"/>
      <c r="CT1299" s="18"/>
      <c r="CZ1299" s="43" t="s">
        <v>397</v>
      </c>
    </row>
    <row r="1300" spans="4:104" x14ac:dyDescent="0.25">
      <c r="D1300" s="12"/>
      <c r="E1300" s="14"/>
      <c r="H1300" s="16"/>
      <c r="I1300" s="11"/>
      <c r="J1300" s="39"/>
      <c r="K1300" s="39"/>
      <c r="L1300" s="39"/>
      <c r="M1300" s="39"/>
      <c r="N1300" s="8"/>
      <c r="AG1300" s="8"/>
      <c r="AI1300" s="31"/>
      <c r="AL1300" s="31"/>
      <c r="AM1300" s="21"/>
      <c r="AN1300" s="23"/>
      <c r="AX1300" s="54"/>
      <c r="AZ1300" s="54"/>
      <c r="BB1300" s="18"/>
      <c r="BD1300" s="18"/>
      <c r="BE1300" s="18"/>
      <c r="BL1300" s="18"/>
      <c r="BO1300" s="18"/>
      <c r="BZ1300" s="18"/>
      <c r="CD1300" s="18"/>
      <c r="CI1300" s="18"/>
      <c r="CT1300" s="18"/>
      <c r="CZ1300" s="43" t="s">
        <v>397</v>
      </c>
    </row>
    <row r="1301" spans="4:104" x14ac:dyDescent="0.25">
      <c r="D1301" s="12"/>
      <c r="E1301" s="14"/>
      <c r="H1301" s="16"/>
      <c r="I1301" s="11"/>
      <c r="J1301" s="39"/>
      <c r="K1301" s="39"/>
      <c r="L1301" s="39"/>
      <c r="M1301" s="39"/>
      <c r="N1301" s="8"/>
      <c r="AG1301" s="8"/>
      <c r="AI1301" s="31"/>
      <c r="AL1301" s="31"/>
      <c r="AM1301" s="21"/>
      <c r="AN1301" s="23"/>
      <c r="AX1301" s="54"/>
      <c r="AZ1301" s="54"/>
      <c r="BB1301" s="18"/>
      <c r="BD1301" s="18"/>
      <c r="BE1301" s="18"/>
      <c r="BL1301" s="18"/>
      <c r="BO1301" s="18"/>
      <c r="BZ1301" s="18"/>
      <c r="CD1301" s="18"/>
      <c r="CI1301" s="18"/>
      <c r="CT1301" s="18"/>
      <c r="CZ1301" s="43" t="s">
        <v>397</v>
      </c>
    </row>
    <row r="1302" spans="4:104" x14ac:dyDescent="0.25">
      <c r="D1302" s="12"/>
      <c r="E1302" s="14"/>
      <c r="H1302" s="16"/>
      <c r="I1302" s="11"/>
      <c r="J1302" s="39"/>
      <c r="K1302" s="39"/>
      <c r="L1302" s="39"/>
      <c r="M1302" s="39"/>
      <c r="N1302" s="8"/>
      <c r="AG1302" s="8"/>
      <c r="AI1302" s="31"/>
      <c r="AL1302" s="31"/>
      <c r="AM1302" s="21"/>
      <c r="AN1302" s="23"/>
      <c r="AX1302" s="54"/>
      <c r="AZ1302" s="54"/>
      <c r="BB1302" s="18"/>
      <c r="BD1302" s="18"/>
      <c r="BE1302" s="18"/>
      <c r="BL1302" s="18"/>
      <c r="BO1302" s="18"/>
      <c r="BZ1302" s="18"/>
      <c r="CD1302" s="18"/>
      <c r="CI1302" s="18"/>
      <c r="CT1302" s="18"/>
      <c r="CZ1302" s="43" t="s">
        <v>397</v>
      </c>
    </row>
    <row r="1303" spans="4:104" x14ac:dyDescent="0.25">
      <c r="D1303" s="12"/>
      <c r="E1303" s="14"/>
      <c r="H1303" s="16"/>
      <c r="I1303" s="11"/>
      <c r="J1303" s="39"/>
      <c r="K1303" s="39"/>
      <c r="L1303" s="39"/>
      <c r="M1303" s="39"/>
      <c r="N1303" s="8"/>
      <c r="AG1303" s="8"/>
      <c r="AI1303" s="31"/>
      <c r="AL1303" s="31"/>
      <c r="AM1303" s="21"/>
      <c r="AN1303" s="23"/>
      <c r="AX1303" s="54"/>
      <c r="AZ1303" s="54"/>
      <c r="BB1303" s="18"/>
      <c r="BD1303" s="18"/>
      <c r="BE1303" s="18"/>
      <c r="BL1303" s="18"/>
      <c r="BO1303" s="18"/>
      <c r="BZ1303" s="18"/>
      <c r="CD1303" s="18"/>
      <c r="CI1303" s="18"/>
      <c r="CT1303" s="18"/>
      <c r="CZ1303" s="43" t="s">
        <v>397</v>
      </c>
    </row>
    <row r="1304" spans="4:104" x14ac:dyDescent="0.25">
      <c r="D1304" s="12"/>
      <c r="E1304" s="14"/>
      <c r="H1304" s="16"/>
      <c r="I1304" s="11"/>
      <c r="J1304" s="39"/>
      <c r="K1304" s="39"/>
      <c r="L1304" s="39"/>
      <c r="M1304" s="39"/>
      <c r="N1304" s="8"/>
      <c r="AG1304" s="8"/>
      <c r="AI1304" s="31"/>
      <c r="AL1304" s="31"/>
      <c r="AM1304" s="21"/>
      <c r="AN1304" s="23"/>
      <c r="AX1304" s="54"/>
      <c r="AZ1304" s="54"/>
      <c r="BB1304" s="18"/>
      <c r="BD1304" s="18"/>
      <c r="BE1304" s="18"/>
      <c r="BL1304" s="18"/>
      <c r="BO1304" s="18"/>
      <c r="BZ1304" s="18"/>
      <c r="CD1304" s="18"/>
      <c r="CI1304" s="18"/>
      <c r="CT1304" s="18"/>
      <c r="CZ1304" s="43" t="s">
        <v>397</v>
      </c>
    </row>
    <row r="1305" spans="4:104" x14ac:dyDescent="0.25">
      <c r="D1305" s="12"/>
      <c r="E1305" s="14"/>
      <c r="H1305" s="16"/>
      <c r="I1305" s="11"/>
      <c r="J1305" s="39"/>
      <c r="K1305" s="39"/>
      <c r="L1305" s="39"/>
      <c r="M1305" s="39"/>
      <c r="N1305" s="8"/>
      <c r="AG1305" s="8"/>
      <c r="AI1305" s="31"/>
      <c r="AL1305" s="31"/>
      <c r="AM1305" s="21"/>
      <c r="AN1305" s="23"/>
      <c r="AX1305" s="54"/>
      <c r="AZ1305" s="54"/>
      <c r="BB1305" s="18"/>
      <c r="BD1305" s="18"/>
      <c r="BE1305" s="18"/>
      <c r="BL1305" s="18"/>
      <c r="BO1305" s="18"/>
      <c r="BZ1305" s="18"/>
      <c r="CD1305" s="18"/>
      <c r="CI1305" s="18"/>
      <c r="CT1305" s="18"/>
      <c r="CZ1305" s="43" t="s">
        <v>397</v>
      </c>
    </row>
    <row r="1306" spans="4:104" x14ac:dyDescent="0.25">
      <c r="D1306" s="12"/>
      <c r="E1306" s="14"/>
      <c r="H1306" s="16"/>
      <c r="I1306" s="11"/>
      <c r="J1306" s="39"/>
      <c r="K1306" s="39"/>
      <c r="L1306" s="39"/>
      <c r="M1306" s="39"/>
      <c r="N1306" s="8"/>
      <c r="AG1306" s="8"/>
      <c r="AI1306" s="31"/>
      <c r="AL1306" s="31"/>
      <c r="AM1306" s="21"/>
      <c r="AN1306" s="23"/>
      <c r="AX1306" s="54"/>
      <c r="AZ1306" s="54"/>
      <c r="BB1306" s="18"/>
      <c r="BD1306" s="18"/>
      <c r="BE1306" s="18"/>
      <c r="BL1306" s="18"/>
      <c r="BO1306" s="18"/>
      <c r="BZ1306" s="18"/>
      <c r="CD1306" s="18"/>
      <c r="CI1306" s="18"/>
      <c r="CT1306" s="18"/>
      <c r="CZ1306" s="43" t="s">
        <v>397</v>
      </c>
    </row>
    <row r="1307" spans="4:104" x14ac:dyDescent="0.25">
      <c r="D1307" s="12"/>
      <c r="E1307" s="14"/>
      <c r="H1307" s="16"/>
      <c r="I1307" s="11"/>
      <c r="J1307" s="39"/>
      <c r="K1307" s="39"/>
      <c r="L1307" s="39"/>
      <c r="M1307" s="39"/>
      <c r="N1307" s="8"/>
      <c r="AG1307" s="8"/>
      <c r="AI1307" s="31"/>
      <c r="AL1307" s="31"/>
      <c r="AM1307" s="21"/>
      <c r="AN1307" s="23"/>
      <c r="AX1307" s="54"/>
      <c r="AZ1307" s="54"/>
      <c r="BB1307" s="18"/>
      <c r="BD1307" s="18"/>
      <c r="BE1307" s="18"/>
      <c r="BL1307" s="18"/>
      <c r="BO1307" s="18"/>
      <c r="BZ1307" s="18"/>
      <c r="CD1307" s="18"/>
      <c r="CI1307" s="18"/>
      <c r="CT1307" s="18"/>
      <c r="CZ1307" s="43" t="s">
        <v>397</v>
      </c>
    </row>
    <row r="1308" spans="4:104" x14ac:dyDescent="0.25">
      <c r="D1308" s="12"/>
      <c r="E1308" s="14"/>
      <c r="H1308" s="16"/>
      <c r="I1308" s="11"/>
      <c r="J1308" s="39"/>
      <c r="K1308" s="39"/>
      <c r="L1308" s="39"/>
      <c r="M1308" s="39"/>
      <c r="N1308" s="8"/>
      <c r="AG1308" s="8"/>
      <c r="AI1308" s="31"/>
      <c r="AL1308" s="31"/>
      <c r="AM1308" s="21"/>
      <c r="AN1308" s="23"/>
      <c r="AX1308" s="54"/>
      <c r="AZ1308" s="54"/>
      <c r="BB1308" s="18"/>
      <c r="BD1308" s="18"/>
      <c r="BE1308" s="18"/>
      <c r="BL1308" s="18"/>
      <c r="BO1308" s="18"/>
      <c r="BZ1308" s="18"/>
      <c r="CD1308" s="18"/>
      <c r="CI1308" s="18"/>
      <c r="CT1308" s="18"/>
      <c r="CZ1308" s="43" t="s">
        <v>397</v>
      </c>
    </row>
    <row r="1309" spans="4:104" x14ac:dyDescent="0.25">
      <c r="D1309" s="12"/>
      <c r="E1309" s="14"/>
      <c r="H1309" s="16"/>
      <c r="I1309" s="11"/>
      <c r="J1309" s="39"/>
      <c r="K1309" s="39"/>
      <c r="L1309" s="39"/>
      <c r="M1309" s="39"/>
      <c r="N1309" s="8"/>
      <c r="AG1309" s="8"/>
      <c r="AI1309" s="31"/>
      <c r="AL1309" s="31"/>
      <c r="AM1309" s="21"/>
      <c r="AN1309" s="23"/>
      <c r="AX1309" s="54"/>
      <c r="AZ1309" s="54"/>
      <c r="BB1309" s="18"/>
      <c r="BD1309" s="18"/>
      <c r="BE1309" s="18"/>
      <c r="BL1309" s="18"/>
      <c r="BO1309" s="18"/>
      <c r="BZ1309" s="18"/>
      <c r="CD1309" s="18"/>
      <c r="CI1309" s="18"/>
      <c r="CT1309" s="18"/>
      <c r="CZ1309" s="43" t="s">
        <v>397</v>
      </c>
    </row>
    <row r="1310" spans="4:104" x14ac:dyDescent="0.25">
      <c r="D1310" s="12"/>
      <c r="E1310" s="14"/>
      <c r="H1310" s="16"/>
      <c r="I1310" s="11"/>
      <c r="J1310" s="39"/>
      <c r="K1310" s="39"/>
      <c r="L1310" s="39"/>
      <c r="M1310" s="39"/>
      <c r="N1310" s="8"/>
      <c r="AG1310" s="8"/>
      <c r="AI1310" s="31"/>
      <c r="AL1310" s="31"/>
      <c r="AM1310" s="21"/>
      <c r="AN1310" s="23"/>
      <c r="AX1310" s="54"/>
      <c r="AZ1310" s="54"/>
      <c r="BB1310" s="18"/>
      <c r="BD1310" s="18"/>
      <c r="BE1310" s="18"/>
      <c r="BL1310" s="18"/>
      <c r="BO1310" s="18"/>
      <c r="BZ1310" s="18"/>
      <c r="CD1310" s="18"/>
      <c r="CI1310" s="18"/>
      <c r="CT1310" s="18"/>
      <c r="CZ1310" s="43" t="s">
        <v>397</v>
      </c>
    </row>
    <row r="1311" spans="4:104" x14ac:dyDescent="0.25">
      <c r="D1311" s="12"/>
      <c r="E1311" s="14"/>
      <c r="H1311" s="16"/>
      <c r="I1311" s="11"/>
      <c r="J1311" s="39"/>
      <c r="K1311" s="39"/>
      <c r="L1311" s="39"/>
      <c r="M1311" s="39"/>
      <c r="N1311" s="8"/>
      <c r="AG1311" s="8"/>
      <c r="AI1311" s="31"/>
      <c r="AL1311" s="31"/>
      <c r="AM1311" s="21"/>
      <c r="AN1311" s="23"/>
      <c r="AX1311" s="54"/>
      <c r="AZ1311" s="54"/>
      <c r="BB1311" s="18"/>
      <c r="BD1311" s="18"/>
      <c r="BE1311" s="18"/>
      <c r="BL1311" s="18"/>
      <c r="BO1311" s="18"/>
      <c r="BZ1311" s="18"/>
      <c r="CD1311" s="18"/>
      <c r="CI1311" s="18"/>
      <c r="CT1311" s="18"/>
      <c r="CZ1311" s="43" t="s">
        <v>397</v>
      </c>
    </row>
    <row r="1312" spans="4:104" x14ac:dyDescent="0.25">
      <c r="D1312" s="12"/>
      <c r="E1312" s="14"/>
      <c r="H1312" s="16"/>
      <c r="I1312" s="11"/>
      <c r="J1312" s="39"/>
      <c r="K1312" s="39"/>
      <c r="L1312" s="39"/>
      <c r="M1312" s="39"/>
      <c r="N1312" s="8"/>
      <c r="AG1312" s="8"/>
      <c r="AI1312" s="31"/>
      <c r="AL1312" s="31"/>
      <c r="AM1312" s="21"/>
      <c r="AN1312" s="23"/>
      <c r="AX1312" s="54"/>
      <c r="AZ1312" s="54"/>
      <c r="BB1312" s="18"/>
      <c r="BD1312" s="18"/>
      <c r="BE1312" s="18"/>
      <c r="BL1312" s="18"/>
      <c r="BO1312" s="18"/>
      <c r="BZ1312" s="18"/>
      <c r="CD1312" s="18"/>
      <c r="CI1312" s="18"/>
      <c r="CT1312" s="18"/>
      <c r="CZ1312" s="43" t="s">
        <v>397</v>
      </c>
    </row>
    <row r="1313" spans="4:104" x14ac:dyDescent="0.25">
      <c r="D1313" s="12"/>
      <c r="E1313" s="14"/>
      <c r="H1313" s="16"/>
      <c r="I1313" s="11"/>
      <c r="J1313" s="39"/>
      <c r="K1313" s="39"/>
      <c r="L1313" s="39"/>
      <c r="M1313" s="39"/>
      <c r="N1313" s="8"/>
      <c r="AG1313" s="8"/>
      <c r="AI1313" s="31"/>
      <c r="AL1313" s="31"/>
      <c r="AM1313" s="21"/>
      <c r="AN1313" s="23"/>
      <c r="AX1313" s="54"/>
      <c r="AZ1313" s="54"/>
      <c r="BB1313" s="18"/>
      <c r="BD1313" s="18"/>
      <c r="BE1313" s="18"/>
      <c r="BL1313" s="18"/>
      <c r="BO1313" s="18"/>
      <c r="BZ1313" s="18"/>
      <c r="CD1313" s="18"/>
      <c r="CI1313" s="18"/>
      <c r="CT1313" s="18"/>
      <c r="CZ1313" s="43" t="s">
        <v>397</v>
      </c>
    </row>
    <row r="1314" spans="4:104" x14ac:dyDescent="0.25">
      <c r="D1314" s="12"/>
      <c r="E1314" s="14"/>
      <c r="H1314" s="16"/>
      <c r="I1314" s="11"/>
      <c r="J1314" s="39"/>
      <c r="K1314" s="39"/>
      <c r="L1314" s="39"/>
      <c r="M1314" s="39"/>
      <c r="N1314" s="8"/>
      <c r="AG1314" s="8"/>
      <c r="AI1314" s="31"/>
      <c r="AL1314" s="31"/>
      <c r="AM1314" s="21"/>
      <c r="AN1314" s="23"/>
      <c r="AX1314" s="54"/>
      <c r="AZ1314" s="54"/>
      <c r="BB1314" s="18"/>
      <c r="BD1314" s="18"/>
      <c r="BE1314" s="18"/>
      <c r="BL1314" s="18"/>
      <c r="BO1314" s="18"/>
      <c r="BZ1314" s="18"/>
      <c r="CD1314" s="18"/>
      <c r="CI1314" s="18"/>
      <c r="CT1314" s="18"/>
      <c r="CZ1314" s="43" t="s">
        <v>397</v>
      </c>
    </row>
    <row r="1315" spans="4:104" x14ac:dyDescent="0.25">
      <c r="D1315" s="12"/>
      <c r="E1315" s="14"/>
      <c r="H1315" s="16"/>
      <c r="I1315" s="11"/>
      <c r="J1315" s="39"/>
      <c r="K1315" s="39"/>
      <c r="L1315" s="39"/>
      <c r="M1315" s="39"/>
      <c r="N1315" s="8"/>
      <c r="AG1315" s="8"/>
      <c r="AI1315" s="31"/>
      <c r="AL1315" s="31"/>
      <c r="AM1315" s="21"/>
      <c r="AN1315" s="23"/>
      <c r="AX1315" s="54"/>
      <c r="AZ1315" s="54"/>
      <c r="BB1315" s="18"/>
      <c r="BD1315" s="18"/>
      <c r="BE1315" s="18"/>
      <c r="BL1315" s="18"/>
      <c r="BO1315" s="18"/>
      <c r="BZ1315" s="18"/>
      <c r="CD1315" s="18"/>
      <c r="CI1315" s="18"/>
      <c r="CT1315" s="18"/>
      <c r="CZ1315" s="43" t="s">
        <v>397</v>
      </c>
    </row>
    <row r="1316" spans="4:104" x14ac:dyDescent="0.25">
      <c r="D1316" s="12"/>
      <c r="E1316" s="14"/>
      <c r="H1316" s="16"/>
      <c r="I1316" s="11"/>
      <c r="J1316" s="39"/>
      <c r="K1316" s="39"/>
      <c r="L1316" s="39"/>
      <c r="M1316" s="39"/>
      <c r="N1316" s="8"/>
      <c r="AG1316" s="8"/>
      <c r="AI1316" s="31"/>
      <c r="AL1316" s="31"/>
      <c r="AM1316" s="21"/>
      <c r="AN1316" s="23"/>
      <c r="AX1316" s="54"/>
      <c r="AZ1316" s="54"/>
      <c r="BB1316" s="18"/>
      <c r="BD1316" s="18"/>
      <c r="BE1316" s="18"/>
      <c r="BL1316" s="18"/>
      <c r="BO1316" s="18"/>
      <c r="BZ1316" s="18"/>
      <c r="CD1316" s="18"/>
      <c r="CI1316" s="18"/>
      <c r="CT1316" s="18"/>
      <c r="CZ1316" s="43" t="s">
        <v>397</v>
      </c>
    </row>
    <row r="1317" spans="4:104" x14ac:dyDescent="0.25">
      <c r="D1317" s="12"/>
      <c r="E1317" s="14"/>
      <c r="H1317" s="16"/>
      <c r="I1317" s="11"/>
      <c r="J1317" s="39"/>
      <c r="K1317" s="39"/>
      <c r="L1317" s="39"/>
      <c r="M1317" s="39"/>
      <c r="N1317" s="8"/>
      <c r="AG1317" s="8"/>
      <c r="AI1317" s="31"/>
      <c r="AL1317" s="31"/>
      <c r="AM1317" s="21"/>
      <c r="AN1317" s="23"/>
      <c r="AX1317" s="54"/>
      <c r="AZ1317" s="54"/>
      <c r="BB1317" s="18"/>
      <c r="BD1317" s="18"/>
      <c r="BE1317" s="18"/>
      <c r="BL1317" s="18"/>
      <c r="BO1317" s="18"/>
      <c r="BZ1317" s="18"/>
      <c r="CD1317" s="18"/>
      <c r="CI1317" s="18"/>
      <c r="CT1317" s="18"/>
      <c r="CZ1317" s="43" t="s">
        <v>397</v>
      </c>
    </row>
    <row r="1318" spans="4:104" x14ac:dyDescent="0.25">
      <c r="D1318" s="12"/>
      <c r="E1318" s="14"/>
      <c r="H1318" s="16"/>
      <c r="I1318" s="11"/>
      <c r="J1318" s="39"/>
      <c r="K1318" s="39"/>
      <c r="L1318" s="39"/>
      <c r="M1318" s="39"/>
      <c r="N1318" s="8"/>
      <c r="AG1318" s="8"/>
      <c r="AI1318" s="31"/>
      <c r="AL1318" s="31"/>
      <c r="AM1318" s="21"/>
      <c r="AN1318" s="23"/>
      <c r="AX1318" s="54"/>
      <c r="AZ1318" s="54"/>
      <c r="BB1318" s="18"/>
      <c r="BD1318" s="18"/>
      <c r="BE1318" s="18"/>
      <c r="BL1318" s="18"/>
      <c r="BO1318" s="18"/>
      <c r="BZ1318" s="18"/>
      <c r="CD1318" s="18"/>
      <c r="CI1318" s="18"/>
      <c r="CT1318" s="18"/>
      <c r="CZ1318" s="43" t="s">
        <v>397</v>
      </c>
    </row>
    <row r="1319" spans="4:104" x14ac:dyDescent="0.25">
      <c r="D1319" s="12"/>
      <c r="E1319" s="14"/>
      <c r="H1319" s="16"/>
      <c r="I1319" s="11"/>
      <c r="J1319" s="39"/>
      <c r="K1319" s="39"/>
      <c r="L1319" s="39"/>
      <c r="M1319" s="39"/>
      <c r="N1319" s="8"/>
      <c r="AG1319" s="8"/>
      <c r="AI1319" s="31"/>
      <c r="AL1319" s="31"/>
      <c r="AM1319" s="21"/>
      <c r="AN1319" s="23"/>
      <c r="AX1319" s="54"/>
      <c r="AZ1319" s="54"/>
      <c r="BB1319" s="18"/>
      <c r="BD1319" s="18"/>
      <c r="BE1319" s="18"/>
      <c r="BL1319" s="18"/>
      <c r="BO1319" s="18"/>
      <c r="BZ1319" s="18"/>
      <c r="CD1319" s="18"/>
      <c r="CI1319" s="18"/>
      <c r="CT1319" s="18"/>
      <c r="CZ1319" s="43" t="s">
        <v>397</v>
      </c>
    </row>
    <row r="1320" spans="4:104" x14ac:dyDescent="0.25">
      <c r="D1320" s="12"/>
      <c r="E1320" s="14"/>
      <c r="H1320" s="16"/>
      <c r="I1320" s="11"/>
      <c r="J1320" s="39"/>
      <c r="K1320" s="39"/>
      <c r="L1320" s="39"/>
      <c r="M1320" s="39"/>
      <c r="N1320" s="8"/>
      <c r="AG1320" s="8"/>
      <c r="AI1320" s="31"/>
      <c r="AL1320" s="31"/>
      <c r="AM1320" s="21"/>
      <c r="AN1320" s="23"/>
      <c r="AX1320" s="54"/>
      <c r="AZ1320" s="54"/>
      <c r="BB1320" s="18"/>
      <c r="BD1320" s="18"/>
      <c r="BE1320" s="18"/>
      <c r="BL1320" s="18"/>
      <c r="BO1320" s="18"/>
      <c r="BZ1320" s="18"/>
      <c r="CD1320" s="18"/>
      <c r="CI1320" s="18"/>
      <c r="CT1320" s="18"/>
      <c r="CZ1320" s="43" t="s">
        <v>397</v>
      </c>
    </row>
    <row r="1321" spans="4:104" x14ac:dyDescent="0.25">
      <c r="D1321" s="12"/>
      <c r="E1321" s="14"/>
      <c r="H1321" s="16"/>
      <c r="I1321" s="11"/>
      <c r="J1321" s="39"/>
      <c r="K1321" s="39"/>
      <c r="L1321" s="39"/>
      <c r="M1321" s="39"/>
      <c r="N1321" s="8"/>
      <c r="AG1321" s="8"/>
      <c r="AI1321" s="31"/>
      <c r="AL1321" s="31"/>
      <c r="AM1321" s="21"/>
      <c r="AN1321" s="23"/>
      <c r="AX1321" s="54"/>
      <c r="AZ1321" s="54"/>
      <c r="BB1321" s="18"/>
      <c r="BD1321" s="18"/>
      <c r="BE1321" s="18"/>
      <c r="BL1321" s="18"/>
      <c r="BO1321" s="18"/>
      <c r="BZ1321" s="18"/>
      <c r="CD1321" s="18"/>
      <c r="CI1321" s="18"/>
      <c r="CT1321" s="18"/>
      <c r="CZ1321" s="43" t="s">
        <v>397</v>
      </c>
    </row>
    <row r="1322" spans="4:104" x14ac:dyDescent="0.25">
      <c r="D1322" s="12"/>
      <c r="E1322" s="14"/>
      <c r="H1322" s="16"/>
      <c r="I1322" s="11"/>
      <c r="J1322" s="39"/>
      <c r="K1322" s="39"/>
      <c r="L1322" s="39"/>
      <c r="M1322" s="39"/>
      <c r="N1322" s="8"/>
      <c r="AG1322" s="8"/>
      <c r="AI1322" s="31"/>
      <c r="AL1322" s="31"/>
      <c r="AM1322" s="21"/>
      <c r="AN1322" s="23"/>
      <c r="AX1322" s="54"/>
      <c r="AZ1322" s="54"/>
      <c r="BB1322" s="18"/>
      <c r="BD1322" s="18"/>
      <c r="BE1322" s="18"/>
      <c r="BL1322" s="18"/>
      <c r="BO1322" s="18"/>
      <c r="BZ1322" s="18"/>
      <c r="CD1322" s="18"/>
      <c r="CI1322" s="18"/>
      <c r="CT1322" s="18"/>
      <c r="CZ1322" s="43" t="s">
        <v>397</v>
      </c>
    </row>
    <row r="1323" spans="4:104" x14ac:dyDescent="0.25">
      <c r="D1323" s="12"/>
      <c r="E1323" s="14"/>
      <c r="H1323" s="16"/>
      <c r="I1323" s="11"/>
      <c r="J1323" s="39"/>
      <c r="K1323" s="39"/>
      <c r="L1323" s="39"/>
      <c r="M1323" s="39"/>
      <c r="N1323" s="8"/>
      <c r="AG1323" s="8"/>
      <c r="AI1323" s="31"/>
      <c r="AL1323" s="31"/>
      <c r="AM1323" s="21"/>
      <c r="AN1323" s="23"/>
      <c r="AX1323" s="54"/>
      <c r="AZ1323" s="54"/>
      <c r="BB1323" s="18"/>
      <c r="BD1323" s="18"/>
      <c r="BE1323" s="18"/>
      <c r="BL1323" s="18"/>
      <c r="BO1323" s="18"/>
      <c r="BZ1323" s="18"/>
      <c r="CD1323" s="18"/>
      <c r="CI1323" s="18"/>
      <c r="CT1323" s="18"/>
      <c r="CZ1323" s="43" t="s">
        <v>397</v>
      </c>
    </row>
    <row r="1324" spans="4:104" x14ac:dyDescent="0.25">
      <c r="D1324" s="12"/>
      <c r="E1324" s="14"/>
      <c r="H1324" s="16"/>
      <c r="I1324" s="11"/>
      <c r="J1324" s="39"/>
      <c r="K1324" s="39"/>
      <c r="L1324" s="39"/>
      <c r="M1324" s="39"/>
      <c r="N1324" s="8"/>
      <c r="AG1324" s="8"/>
      <c r="AI1324" s="31"/>
      <c r="AL1324" s="31"/>
      <c r="AM1324" s="21"/>
      <c r="AN1324" s="23"/>
      <c r="AX1324" s="54"/>
      <c r="AZ1324" s="54"/>
      <c r="BB1324" s="18"/>
      <c r="BD1324" s="18"/>
      <c r="BE1324" s="18"/>
      <c r="BL1324" s="18"/>
      <c r="BO1324" s="18"/>
      <c r="BZ1324" s="18"/>
      <c r="CD1324" s="18"/>
      <c r="CI1324" s="18"/>
      <c r="CT1324" s="18"/>
      <c r="CZ1324" s="43" t="s">
        <v>397</v>
      </c>
    </row>
    <row r="1325" spans="4:104" x14ac:dyDescent="0.25">
      <c r="D1325" s="12"/>
      <c r="E1325" s="14"/>
      <c r="H1325" s="16"/>
      <c r="I1325" s="11"/>
      <c r="J1325" s="39"/>
      <c r="K1325" s="39"/>
      <c r="L1325" s="39"/>
      <c r="M1325" s="39"/>
      <c r="N1325" s="8"/>
      <c r="AG1325" s="8"/>
      <c r="AI1325" s="31"/>
      <c r="AL1325" s="31"/>
      <c r="AM1325" s="21"/>
      <c r="AN1325" s="23"/>
      <c r="AX1325" s="54"/>
      <c r="AZ1325" s="54"/>
      <c r="BB1325" s="18"/>
      <c r="BD1325" s="18"/>
      <c r="BE1325" s="18"/>
      <c r="BL1325" s="18"/>
      <c r="BO1325" s="18"/>
      <c r="BZ1325" s="18"/>
      <c r="CD1325" s="18"/>
      <c r="CI1325" s="18"/>
      <c r="CT1325" s="18"/>
      <c r="CZ1325" s="43" t="s">
        <v>397</v>
      </c>
    </row>
    <row r="1326" spans="4:104" x14ac:dyDescent="0.25">
      <c r="D1326" s="12"/>
      <c r="E1326" s="14"/>
      <c r="H1326" s="16"/>
      <c r="I1326" s="11"/>
      <c r="J1326" s="39"/>
      <c r="K1326" s="39"/>
      <c r="L1326" s="39"/>
      <c r="M1326" s="39"/>
      <c r="N1326" s="8"/>
      <c r="AG1326" s="8"/>
      <c r="AI1326" s="31"/>
      <c r="AL1326" s="31"/>
      <c r="AM1326" s="21"/>
      <c r="AN1326" s="23"/>
      <c r="AX1326" s="54"/>
      <c r="AZ1326" s="54"/>
      <c r="BB1326" s="18"/>
      <c r="BD1326" s="18"/>
      <c r="BE1326" s="18"/>
      <c r="BL1326" s="18"/>
      <c r="BO1326" s="18"/>
      <c r="BZ1326" s="18"/>
      <c r="CD1326" s="18"/>
      <c r="CI1326" s="18"/>
      <c r="CT1326" s="18"/>
      <c r="CZ1326" s="43" t="s">
        <v>397</v>
      </c>
    </row>
    <row r="1327" spans="4:104" x14ac:dyDescent="0.25">
      <c r="D1327" s="12"/>
      <c r="E1327" s="14"/>
      <c r="H1327" s="16"/>
      <c r="I1327" s="11"/>
      <c r="J1327" s="39"/>
      <c r="K1327" s="39"/>
      <c r="L1327" s="39"/>
      <c r="M1327" s="39"/>
      <c r="N1327" s="8"/>
      <c r="AG1327" s="8"/>
      <c r="AI1327" s="31"/>
      <c r="AL1327" s="31"/>
      <c r="AM1327" s="21"/>
      <c r="AN1327" s="23"/>
      <c r="AX1327" s="54"/>
      <c r="AZ1327" s="54"/>
      <c r="BB1327" s="18"/>
      <c r="BD1327" s="18"/>
      <c r="BE1327" s="18"/>
      <c r="BL1327" s="18"/>
      <c r="BO1327" s="18"/>
      <c r="BZ1327" s="18"/>
      <c r="CD1327" s="18"/>
      <c r="CI1327" s="18"/>
      <c r="CT1327" s="18"/>
      <c r="CZ1327" s="43" t="s">
        <v>397</v>
      </c>
    </row>
    <row r="1328" spans="4:104" x14ac:dyDescent="0.25">
      <c r="D1328" s="12"/>
      <c r="E1328" s="14"/>
      <c r="H1328" s="16"/>
      <c r="I1328" s="11"/>
      <c r="J1328" s="39"/>
      <c r="K1328" s="39"/>
      <c r="L1328" s="39"/>
      <c r="M1328" s="39"/>
      <c r="N1328" s="8"/>
      <c r="AG1328" s="8"/>
      <c r="AI1328" s="31"/>
      <c r="AL1328" s="31"/>
      <c r="AM1328" s="21"/>
      <c r="AN1328" s="23"/>
      <c r="AX1328" s="54"/>
      <c r="AZ1328" s="54"/>
      <c r="BB1328" s="18"/>
      <c r="BD1328" s="18"/>
      <c r="BE1328" s="18"/>
      <c r="BL1328" s="18"/>
      <c r="BO1328" s="18"/>
      <c r="BZ1328" s="18"/>
      <c r="CD1328" s="18"/>
      <c r="CI1328" s="18"/>
      <c r="CT1328" s="18"/>
      <c r="CZ1328" s="43" t="s">
        <v>397</v>
      </c>
    </row>
    <row r="1329" spans="4:104" x14ac:dyDescent="0.25">
      <c r="D1329" s="12"/>
      <c r="E1329" s="14"/>
      <c r="H1329" s="16"/>
      <c r="I1329" s="11"/>
      <c r="J1329" s="39"/>
      <c r="K1329" s="39"/>
      <c r="L1329" s="39"/>
      <c r="M1329" s="39"/>
      <c r="N1329" s="8"/>
      <c r="AG1329" s="8"/>
      <c r="AI1329" s="31"/>
      <c r="AL1329" s="31"/>
      <c r="AM1329" s="21"/>
      <c r="AN1329" s="23"/>
      <c r="AX1329" s="54"/>
      <c r="AZ1329" s="54"/>
      <c r="BB1329" s="18"/>
      <c r="BD1329" s="18"/>
      <c r="BE1329" s="18"/>
      <c r="BL1329" s="18"/>
      <c r="BO1329" s="18"/>
      <c r="BZ1329" s="18"/>
      <c r="CD1329" s="18"/>
      <c r="CI1329" s="18"/>
      <c r="CT1329" s="18"/>
      <c r="CZ1329" s="43" t="s">
        <v>397</v>
      </c>
    </row>
    <row r="1330" spans="4:104" x14ac:dyDescent="0.25">
      <c r="D1330" s="12"/>
      <c r="E1330" s="14"/>
      <c r="H1330" s="16"/>
      <c r="I1330" s="11"/>
      <c r="J1330" s="39"/>
      <c r="K1330" s="39"/>
      <c r="L1330" s="39"/>
      <c r="M1330" s="39"/>
      <c r="N1330" s="8"/>
      <c r="AG1330" s="8"/>
      <c r="AI1330" s="31"/>
      <c r="AL1330" s="31"/>
      <c r="AM1330" s="21"/>
      <c r="AN1330" s="23"/>
      <c r="AX1330" s="54"/>
      <c r="AZ1330" s="54"/>
      <c r="BB1330" s="18"/>
      <c r="BD1330" s="18"/>
      <c r="BE1330" s="18"/>
      <c r="BL1330" s="18"/>
      <c r="BO1330" s="18"/>
      <c r="BZ1330" s="18"/>
      <c r="CD1330" s="18"/>
      <c r="CI1330" s="18"/>
      <c r="CT1330" s="18"/>
      <c r="CZ1330" s="43" t="s">
        <v>397</v>
      </c>
    </row>
    <row r="1331" spans="4:104" x14ac:dyDescent="0.25">
      <c r="D1331" s="12"/>
      <c r="E1331" s="14"/>
      <c r="H1331" s="16"/>
      <c r="I1331" s="11"/>
      <c r="J1331" s="39"/>
      <c r="K1331" s="39"/>
      <c r="L1331" s="39"/>
      <c r="M1331" s="39"/>
      <c r="N1331" s="8"/>
      <c r="AG1331" s="8"/>
      <c r="AI1331" s="31"/>
      <c r="AL1331" s="31"/>
      <c r="AM1331" s="21"/>
      <c r="AN1331" s="23"/>
      <c r="AX1331" s="54"/>
      <c r="AZ1331" s="54"/>
      <c r="BB1331" s="18"/>
      <c r="BD1331" s="18"/>
      <c r="BE1331" s="18"/>
      <c r="BL1331" s="18"/>
      <c r="BO1331" s="18"/>
      <c r="BZ1331" s="18"/>
      <c r="CD1331" s="18"/>
      <c r="CI1331" s="18"/>
      <c r="CT1331" s="18"/>
      <c r="CZ1331" s="43" t="s">
        <v>397</v>
      </c>
    </row>
    <row r="1332" spans="4:104" x14ac:dyDescent="0.25">
      <c r="D1332" s="12"/>
      <c r="E1332" s="14"/>
      <c r="H1332" s="16"/>
      <c r="I1332" s="11"/>
      <c r="J1332" s="39"/>
      <c r="K1332" s="39"/>
      <c r="L1332" s="39"/>
      <c r="M1332" s="39"/>
      <c r="N1332" s="8"/>
      <c r="AG1332" s="8"/>
      <c r="AI1332" s="31"/>
      <c r="AL1332" s="31"/>
      <c r="AM1332" s="21"/>
      <c r="AN1332" s="23"/>
      <c r="AX1332" s="54"/>
      <c r="AZ1332" s="54"/>
      <c r="BB1332" s="18"/>
      <c r="BD1332" s="18"/>
      <c r="BE1332" s="18"/>
      <c r="BL1332" s="18"/>
      <c r="BO1332" s="18"/>
      <c r="BZ1332" s="18"/>
      <c r="CD1332" s="18"/>
      <c r="CI1332" s="18"/>
      <c r="CT1332" s="18"/>
      <c r="CZ1332" s="43" t="s">
        <v>397</v>
      </c>
    </row>
    <row r="1333" spans="4:104" x14ac:dyDescent="0.25">
      <c r="D1333" s="12"/>
      <c r="E1333" s="14"/>
      <c r="H1333" s="16"/>
      <c r="I1333" s="11"/>
      <c r="J1333" s="39"/>
      <c r="K1333" s="39"/>
      <c r="L1333" s="39"/>
      <c r="M1333" s="39"/>
      <c r="N1333" s="8"/>
      <c r="AG1333" s="8"/>
      <c r="AI1333" s="31"/>
      <c r="AL1333" s="31"/>
      <c r="AM1333" s="21"/>
      <c r="AN1333" s="23"/>
      <c r="AX1333" s="54"/>
      <c r="AZ1333" s="54"/>
      <c r="BB1333" s="18"/>
      <c r="BD1333" s="18"/>
      <c r="BE1333" s="18"/>
      <c r="BL1333" s="18"/>
      <c r="BO1333" s="18"/>
      <c r="BZ1333" s="18"/>
      <c r="CD1333" s="18"/>
      <c r="CI1333" s="18"/>
      <c r="CT1333" s="18"/>
      <c r="CZ1333" s="43" t="s">
        <v>397</v>
      </c>
    </row>
    <row r="1334" spans="4:104" x14ac:dyDescent="0.25">
      <c r="D1334" s="12"/>
      <c r="E1334" s="14"/>
      <c r="H1334" s="16"/>
      <c r="I1334" s="11"/>
      <c r="J1334" s="39"/>
      <c r="K1334" s="39"/>
      <c r="L1334" s="39"/>
      <c r="M1334" s="39"/>
      <c r="N1334" s="8"/>
      <c r="AG1334" s="8"/>
      <c r="AI1334" s="31"/>
      <c r="AL1334" s="31"/>
      <c r="AM1334" s="21"/>
      <c r="AN1334" s="23"/>
      <c r="AX1334" s="54"/>
      <c r="AZ1334" s="54"/>
      <c r="BB1334" s="18"/>
      <c r="BD1334" s="18"/>
      <c r="BE1334" s="18"/>
      <c r="BL1334" s="18"/>
      <c r="BO1334" s="18"/>
      <c r="BZ1334" s="18"/>
      <c r="CD1334" s="18"/>
      <c r="CI1334" s="18"/>
      <c r="CT1334" s="18"/>
      <c r="CZ1334" s="43" t="s">
        <v>397</v>
      </c>
    </row>
    <row r="1335" spans="4:104" x14ac:dyDescent="0.25">
      <c r="D1335" s="12"/>
      <c r="E1335" s="14"/>
      <c r="H1335" s="16"/>
      <c r="I1335" s="11"/>
      <c r="J1335" s="39"/>
      <c r="K1335" s="39"/>
      <c r="L1335" s="39"/>
      <c r="M1335" s="39"/>
      <c r="N1335" s="8"/>
      <c r="AG1335" s="8"/>
      <c r="AI1335" s="31"/>
      <c r="AL1335" s="31"/>
      <c r="AM1335" s="21"/>
      <c r="AN1335" s="23"/>
      <c r="AX1335" s="54"/>
      <c r="AZ1335" s="54"/>
      <c r="BB1335" s="18"/>
      <c r="BD1335" s="18"/>
      <c r="BE1335" s="18"/>
      <c r="BL1335" s="18"/>
      <c r="BO1335" s="18"/>
      <c r="BZ1335" s="18"/>
      <c r="CD1335" s="18"/>
      <c r="CI1335" s="18"/>
      <c r="CT1335" s="18"/>
      <c r="CZ1335" s="43" t="s">
        <v>397</v>
      </c>
    </row>
    <row r="1336" spans="4:104" x14ac:dyDescent="0.25">
      <c r="D1336" s="12"/>
      <c r="E1336" s="14"/>
      <c r="H1336" s="16"/>
      <c r="I1336" s="11"/>
      <c r="J1336" s="39"/>
      <c r="K1336" s="39"/>
      <c r="L1336" s="39"/>
      <c r="M1336" s="39"/>
      <c r="N1336" s="8"/>
      <c r="AG1336" s="8"/>
      <c r="AI1336" s="31"/>
      <c r="AL1336" s="31"/>
      <c r="AM1336" s="21"/>
      <c r="AN1336" s="23"/>
      <c r="AX1336" s="54"/>
      <c r="AZ1336" s="54"/>
      <c r="BB1336" s="18"/>
      <c r="BD1336" s="18"/>
      <c r="BE1336" s="18"/>
      <c r="BL1336" s="18"/>
      <c r="BO1336" s="18"/>
      <c r="BZ1336" s="18"/>
      <c r="CD1336" s="18"/>
      <c r="CI1336" s="18"/>
      <c r="CT1336" s="18"/>
      <c r="CZ1336" s="43" t="s">
        <v>397</v>
      </c>
    </row>
    <row r="1337" spans="4:104" x14ac:dyDescent="0.25">
      <c r="D1337" s="12"/>
      <c r="E1337" s="14"/>
      <c r="H1337" s="16"/>
      <c r="I1337" s="11"/>
      <c r="J1337" s="39"/>
      <c r="K1337" s="39"/>
      <c r="L1337" s="39"/>
      <c r="M1337" s="39"/>
      <c r="N1337" s="8"/>
      <c r="AG1337" s="8"/>
      <c r="AI1337" s="31"/>
      <c r="AL1337" s="31"/>
      <c r="AM1337" s="21"/>
      <c r="AN1337" s="23"/>
      <c r="AX1337" s="54"/>
      <c r="AZ1337" s="54"/>
      <c r="BB1337" s="18"/>
      <c r="BD1337" s="18"/>
      <c r="BE1337" s="18"/>
      <c r="BL1337" s="18"/>
      <c r="BO1337" s="18"/>
      <c r="BZ1337" s="18"/>
      <c r="CD1337" s="18"/>
      <c r="CI1337" s="18"/>
      <c r="CT1337" s="18"/>
      <c r="CZ1337" s="43" t="s">
        <v>397</v>
      </c>
    </row>
    <row r="1338" spans="4:104" x14ac:dyDescent="0.25">
      <c r="D1338" s="12"/>
      <c r="E1338" s="14"/>
      <c r="H1338" s="16"/>
      <c r="I1338" s="11"/>
      <c r="J1338" s="39"/>
      <c r="K1338" s="39"/>
      <c r="L1338" s="39"/>
      <c r="M1338" s="39"/>
      <c r="N1338" s="8"/>
      <c r="AG1338" s="8"/>
      <c r="AI1338" s="31"/>
      <c r="AL1338" s="31"/>
      <c r="AM1338" s="21"/>
      <c r="AN1338" s="23"/>
      <c r="AX1338" s="54"/>
      <c r="AZ1338" s="54"/>
      <c r="BB1338" s="18"/>
      <c r="BD1338" s="18"/>
      <c r="BE1338" s="18"/>
      <c r="BL1338" s="18"/>
      <c r="BO1338" s="18"/>
      <c r="BZ1338" s="18"/>
      <c r="CD1338" s="18"/>
      <c r="CI1338" s="18"/>
      <c r="CT1338" s="18"/>
      <c r="CZ1338" s="43" t="s">
        <v>397</v>
      </c>
    </row>
    <row r="1339" spans="4:104" x14ac:dyDescent="0.25">
      <c r="D1339" s="12"/>
      <c r="E1339" s="14"/>
      <c r="H1339" s="16"/>
      <c r="I1339" s="11"/>
      <c r="J1339" s="39"/>
      <c r="K1339" s="39"/>
      <c r="L1339" s="39"/>
      <c r="M1339" s="39"/>
      <c r="N1339" s="8"/>
      <c r="AG1339" s="8"/>
      <c r="AI1339" s="31"/>
      <c r="AL1339" s="31"/>
      <c r="AM1339" s="21"/>
      <c r="AN1339" s="23"/>
      <c r="AX1339" s="54"/>
      <c r="AZ1339" s="54"/>
      <c r="BB1339" s="18"/>
      <c r="BD1339" s="18"/>
      <c r="BE1339" s="18"/>
      <c r="BL1339" s="18"/>
      <c r="BO1339" s="18"/>
      <c r="BZ1339" s="18"/>
      <c r="CD1339" s="18"/>
      <c r="CI1339" s="18"/>
      <c r="CT1339" s="18"/>
      <c r="CZ1339" s="43" t="s">
        <v>397</v>
      </c>
    </row>
    <row r="1340" spans="4:104" x14ac:dyDescent="0.25">
      <c r="D1340" s="12"/>
      <c r="E1340" s="14"/>
      <c r="H1340" s="16"/>
      <c r="I1340" s="11"/>
      <c r="J1340" s="39"/>
      <c r="K1340" s="39"/>
      <c r="L1340" s="39"/>
      <c r="M1340" s="39"/>
      <c r="N1340" s="8"/>
      <c r="AG1340" s="8"/>
      <c r="AI1340" s="31"/>
      <c r="AL1340" s="31"/>
      <c r="AM1340" s="21"/>
      <c r="AN1340" s="23"/>
      <c r="AX1340" s="54"/>
      <c r="AZ1340" s="54"/>
      <c r="BB1340" s="18"/>
      <c r="BD1340" s="18"/>
      <c r="BE1340" s="18"/>
      <c r="BL1340" s="18"/>
      <c r="BO1340" s="18"/>
      <c r="BZ1340" s="18"/>
      <c r="CD1340" s="18"/>
      <c r="CI1340" s="18"/>
      <c r="CT1340" s="18"/>
      <c r="CZ1340" s="43" t="s">
        <v>397</v>
      </c>
    </row>
    <row r="1341" spans="4:104" x14ac:dyDescent="0.25">
      <c r="D1341" s="12"/>
      <c r="E1341" s="14"/>
      <c r="H1341" s="16"/>
      <c r="I1341" s="11"/>
      <c r="J1341" s="39"/>
      <c r="K1341" s="39"/>
      <c r="L1341" s="39"/>
      <c r="M1341" s="39"/>
      <c r="N1341" s="8"/>
      <c r="AG1341" s="8"/>
      <c r="AI1341" s="31"/>
      <c r="AL1341" s="31"/>
      <c r="AM1341" s="21"/>
      <c r="AN1341" s="23"/>
      <c r="AX1341" s="54"/>
      <c r="AZ1341" s="54"/>
      <c r="BB1341" s="18"/>
      <c r="BD1341" s="18"/>
      <c r="BE1341" s="18"/>
      <c r="BL1341" s="18"/>
      <c r="BO1341" s="18"/>
      <c r="BZ1341" s="18"/>
      <c r="CD1341" s="18"/>
      <c r="CI1341" s="18"/>
      <c r="CT1341" s="18"/>
      <c r="CZ1341" s="43" t="s">
        <v>397</v>
      </c>
    </row>
    <row r="1342" spans="4:104" x14ac:dyDescent="0.25">
      <c r="D1342" s="12"/>
      <c r="E1342" s="14"/>
      <c r="H1342" s="16"/>
      <c r="I1342" s="11"/>
      <c r="J1342" s="39"/>
      <c r="K1342" s="39"/>
      <c r="L1342" s="39"/>
      <c r="M1342" s="39"/>
      <c r="N1342" s="8"/>
      <c r="AG1342" s="8"/>
      <c r="AI1342" s="31"/>
      <c r="AL1342" s="31"/>
      <c r="AM1342" s="21"/>
      <c r="AN1342" s="23"/>
      <c r="AX1342" s="54"/>
      <c r="AZ1342" s="54"/>
      <c r="BB1342" s="18"/>
      <c r="BD1342" s="18"/>
      <c r="BE1342" s="18"/>
      <c r="BL1342" s="18"/>
      <c r="BO1342" s="18"/>
      <c r="BZ1342" s="18"/>
      <c r="CD1342" s="18"/>
      <c r="CI1342" s="18"/>
      <c r="CT1342" s="18"/>
      <c r="CZ1342" s="43" t="s">
        <v>397</v>
      </c>
    </row>
    <row r="1343" spans="4:104" x14ac:dyDescent="0.25">
      <c r="D1343" s="12"/>
      <c r="E1343" s="14"/>
      <c r="H1343" s="16"/>
      <c r="I1343" s="11"/>
      <c r="J1343" s="39"/>
      <c r="K1343" s="39"/>
      <c r="L1343" s="39"/>
      <c r="M1343" s="39"/>
      <c r="N1343" s="8"/>
      <c r="AG1343" s="8"/>
      <c r="AI1343" s="31"/>
      <c r="AL1343" s="31"/>
      <c r="AM1343" s="21"/>
      <c r="AN1343" s="23"/>
      <c r="AX1343" s="54"/>
      <c r="AZ1343" s="54"/>
      <c r="BB1343" s="18"/>
      <c r="BD1343" s="18"/>
      <c r="BE1343" s="18"/>
      <c r="BL1343" s="18"/>
      <c r="BO1343" s="18"/>
      <c r="BZ1343" s="18"/>
      <c r="CD1343" s="18"/>
      <c r="CI1343" s="18"/>
      <c r="CT1343" s="18"/>
      <c r="CZ1343" s="43" t="s">
        <v>397</v>
      </c>
    </row>
    <row r="1344" spans="4:104" x14ac:dyDescent="0.25">
      <c r="D1344" s="12"/>
      <c r="E1344" s="14"/>
      <c r="H1344" s="16"/>
      <c r="I1344" s="11"/>
      <c r="J1344" s="39"/>
      <c r="K1344" s="39"/>
      <c r="L1344" s="39"/>
      <c r="M1344" s="39"/>
      <c r="N1344" s="8"/>
      <c r="AG1344" s="8"/>
      <c r="AI1344" s="31"/>
      <c r="AL1344" s="31"/>
      <c r="AM1344" s="21"/>
      <c r="AN1344" s="23"/>
      <c r="AX1344" s="54"/>
      <c r="AZ1344" s="54"/>
      <c r="BB1344" s="18"/>
      <c r="BD1344" s="18"/>
      <c r="BE1344" s="18"/>
      <c r="BL1344" s="18"/>
      <c r="BO1344" s="18"/>
      <c r="BZ1344" s="18"/>
      <c r="CD1344" s="18"/>
      <c r="CI1344" s="18"/>
      <c r="CT1344" s="18"/>
      <c r="CZ1344" s="43" t="s">
        <v>397</v>
      </c>
    </row>
    <row r="1345" spans="4:104" x14ac:dyDescent="0.25">
      <c r="D1345" s="12"/>
      <c r="E1345" s="14"/>
      <c r="H1345" s="16"/>
      <c r="I1345" s="11"/>
      <c r="J1345" s="39"/>
      <c r="K1345" s="39"/>
      <c r="L1345" s="39"/>
      <c r="M1345" s="39"/>
      <c r="N1345" s="8"/>
      <c r="AG1345" s="8"/>
      <c r="AI1345" s="31"/>
      <c r="AL1345" s="31"/>
      <c r="AM1345" s="21"/>
      <c r="AN1345" s="23"/>
      <c r="AX1345" s="54"/>
      <c r="AZ1345" s="54"/>
      <c r="BB1345" s="18"/>
      <c r="BD1345" s="18"/>
      <c r="BE1345" s="18"/>
      <c r="BL1345" s="18"/>
      <c r="BO1345" s="18"/>
      <c r="BZ1345" s="18"/>
      <c r="CD1345" s="18"/>
      <c r="CI1345" s="18"/>
      <c r="CT1345" s="18"/>
      <c r="CZ1345" s="43" t="s">
        <v>397</v>
      </c>
    </row>
    <row r="1346" spans="4:104" x14ac:dyDescent="0.25">
      <c r="D1346" s="12"/>
      <c r="E1346" s="14"/>
      <c r="H1346" s="16"/>
      <c r="I1346" s="11"/>
      <c r="J1346" s="39"/>
      <c r="K1346" s="39"/>
      <c r="L1346" s="39"/>
      <c r="M1346" s="39"/>
      <c r="N1346" s="8"/>
      <c r="AG1346" s="8"/>
      <c r="AI1346" s="31"/>
      <c r="AL1346" s="31"/>
      <c r="AM1346" s="21"/>
      <c r="AN1346" s="23"/>
      <c r="AX1346" s="54"/>
      <c r="AZ1346" s="54"/>
      <c r="BB1346" s="18"/>
      <c r="BD1346" s="18"/>
      <c r="BE1346" s="18"/>
      <c r="BL1346" s="18"/>
      <c r="BO1346" s="18"/>
      <c r="BZ1346" s="18"/>
      <c r="CD1346" s="18"/>
      <c r="CI1346" s="18"/>
      <c r="CT1346" s="18"/>
      <c r="CZ1346" s="43" t="s">
        <v>397</v>
      </c>
    </row>
    <row r="1347" spans="4:104" x14ac:dyDescent="0.25">
      <c r="D1347" s="12"/>
      <c r="E1347" s="14"/>
      <c r="H1347" s="16"/>
      <c r="I1347" s="11"/>
      <c r="J1347" s="39"/>
      <c r="K1347" s="39"/>
      <c r="L1347" s="39"/>
      <c r="M1347" s="39"/>
      <c r="N1347" s="8"/>
      <c r="AG1347" s="8"/>
      <c r="AI1347" s="31"/>
      <c r="AL1347" s="31"/>
      <c r="AM1347" s="21"/>
      <c r="AN1347" s="23"/>
      <c r="AX1347" s="54"/>
      <c r="AZ1347" s="54"/>
      <c r="BB1347" s="18"/>
      <c r="BD1347" s="18"/>
      <c r="BE1347" s="18"/>
      <c r="BL1347" s="18"/>
      <c r="BO1347" s="18"/>
      <c r="BZ1347" s="18"/>
      <c r="CD1347" s="18"/>
      <c r="CI1347" s="18"/>
      <c r="CT1347" s="18"/>
      <c r="CZ1347" s="43" t="s">
        <v>397</v>
      </c>
    </row>
    <row r="1348" spans="4:104" x14ac:dyDescent="0.25">
      <c r="D1348" s="12"/>
      <c r="E1348" s="14"/>
      <c r="H1348" s="16"/>
      <c r="I1348" s="11"/>
      <c r="J1348" s="39"/>
      <c r="K1348" s="39"/>
      <c r="L1348" s="39"/>
      <c r="M1348" s="39"/>
      <c r="N1348" s="8"/>
      <c r="AG1348" s="8"/>
      <c r="AI1348" s="31"/>
      <c r="AL1348" s="31"/>
      <c r="AM1348" s="21"/>
      <c r="AN1348" s="23"/>
      <c r="AX1348" s="54"/>
      <c r="AZ1348" s="54"/>
      <c r="BB1348" s="18"/>
      <c r="BD1348" s="18"/>
      <c r="BE1348" s="18"/>
      <c r="BL1348" s="18"/>
      <c r="BO1348" s="18"/>
      <c r="BZ1348" s="18"/>
      <c r="CD1348" s="18"/>
      <c r="CI1348" s="18"/>
      <c r="CT1348" s="18"/>
      <c r="CZ1348" s="43" t="s">
        <v>397</v>
      </c>
    </row>
    <row r="1349" spans="4:104" x14ac:dyDescent="0.25">
      <c r="D1349" s="12"/>
      <c r="E1349" s="14"/>
      <c r="H1349" s="16"/>
      <c r="I1349" s="11"/>
      <c r="J1349" s="39"/>
      <c r="K1349" s="39"/>
      <c r="L1349" s="39"/>
      <c r="M1349" s="39"/>
      <c r="N1349" s="8"/>
      <c r="AG1349" s="8"/>
      <c r="AI1349" s="31"/>
      <c r="AL1349" s="31"/>
      <c r="AM1349" s="21"/>
      <c r="AN1349" s="23"/>
      <c r="AX1349" s="54"/>
      <c r="AZ1349" s="54"/>
      <c r="BB1349" s="18"/>
      <c r="BD1349" s="18"/>
      <c r="BE1349" s="18"/>
      <c r="BL1349" s="18"/>
      <c r="BO1349" s="18"/>
      <c r="BZ1349" s="18"/>
      <c r="CD1349" s="18"/>
      <c r="CI1349" s="18"/>
      <c r="CT1349" s="18"/>
      <c r="CZ1349" s="43" t="s">
        <v>397</v>
      </c>
    </row>
    <row r="1350" spans="4:104" x14ac:dyDescent="0.25">
      <c r="D1350" s="12"/>
      <c r="E1350" s="14"/>
      <c r="H1350" s="16"/>
      <c r="I1350" s="11"/>
      <c r="J1350" s="39"/>
      <c r="K1350" s="39"/>
      <c r="L1350" s="39"/>
      <c r="M1350" s="39"/>
      <c r="N1350" s="8"/>
      <c r="AG1350" s="8"/>
      <c r="AI1350" s="31"/>
      <c r="AL1350" s="31"/>
      <c r="AM1350" s="21"/>
      <c r="AN1350" s="23"/>
      <c r="AX1350" s="54"/>
      <c r="AZ1350" s="54"/>
      <c r="BB1350" s="18"/>
      <c r="BD1350" s="18"/>
      <c r="BE1350" s="18"/>
      <c r="BL1350" s="18"/>
      <c r="BO1350" s="18"/>
      <c r="BZ1350" s="18"/>
      <c r="CD1350" s="18"/>
      <c r="CI1350" s="18"/>
      <c r="CT1350" s="18"/>
      <c r="CZ1350" s="43" t="s">
        <v>397</v>
      </c>
    </row>
    <row r="1351" spans="4:104" x14ac:dyDescent="0.25">
      <c r="D1351" s="12"/>
      <c r="E1351" s="14"/>
      <c r="H1351" s="16"/>
      <c r="I1351" s="11"/>
      <c r="J1351" s="39"/>
      <c r="K1351" s="39"/>
      <c r="L1351" s="39"/>
      <c r="M1351" s="39"/>
      <c r="N1351" s="8"/>
      <c r="AG1351" s="8"/>
      <c r="AI1351" s="31"/>
      <c r="AL1351" s="31"/>
      <c r="AM1351" s="21"/>
      <c r="AN1351" s="23"/>
      <c r="AX1351" s="54"/>
      <c r="AZ1351" s="54"/>
      <c r="BB1351" s="18"/>
      <c r="BD1351" s="18"/>
      <c r="BE1351" s="18"/>
      <c r="BL1351" s="18"/>
      <c r="BO1351" s="18"/>
      <c r="BZ1351" s="18"/>
      <c r="CD1351" s="18"/>
      <c r="CI1351" s="18"/>
      <c r="CT1351" s="18"/>
      <c r="CZ1351" s="43" t="s">
        <v>397</v>
      </c>
    </row>
    <row r="1352" spans="4:104" x14ac:dyDescent="0.25">
      <c r="D1352" s="12"/>
      <c r="E1352" s="14"/>
      <c r="H1352" s="16"/>
      <c r="I1352" s="11"/>
      <c r="J1352" s="39"/>
      <c r="K1352" s="39"/>
      <c r="L1352" s="39"/>
      <c r="M1352" s="39"/>
      <c r="N1352" s="8"/>
      <c r="AG1352" s="8"/>
      <c r="AI1352" s="31"/>
      <c r="AL1352" s="31"/>
      <c r="AM1352" s="21"/>
      <c r="AN1352" s="23"/>
      <c r="AX1352" s="54"/>
      <c r="AZ1352" s="54"/>
      <c r="BB1352" s="18"/>
      <c r="BD1352" s="18"/>
      <c r="BE1352" s="18"/>
      <c r="BL1352" s="18"/>
      <c r="BO1352" s="18"/>
      <c r="BZ1352" s="18"/>
      <c r="CD1352" s="18"/>
      <c r="CI1352" s="18"/>
      <c r="CT1352" s="18"/>
      <c r="CZ1352" s="43" t="s">
        <v>397</v>
      </c>
    </row>
    <row r="1353" spans="4:104" x14ac:dyDescent="0.25">
      <c r="D1353" s="12"/>
      <c r="E1353" s="14"/>
      <c r="H1353" s="16"/>
      <c r="I1353" s="11"/>
      <c r="J1353" s="39"/>
      <c r="K1353" s="39"/>
      <c r="L1353" s="39"/>
      <c r="M1353" s="39"/>
      <c r="N1353" s="8"/>
      <c r="AG1353" s="8"/>
      <c r="AI1353" s="31"/>
      <c r="AL1353" s="31"/>
      <c r="AM1353" s="21"/>
      <c r="AN1353" s="23"/>
      <c r="AX1353" s="54"/>
      <c r="AZ1353" s="54"/>
      <c r="BB1353" s="18"/>
      <c r="BD1353" s="18"/>
      <c r="BE1353" s="18"/>
      <c r="BL1353" s="18"/>
      <c r="BO1353" s="18"/>
      <c r="BZ1353" s="18"/>
      <c r="CD1353" s="18"/>
      <c r="CI1353" s="18"/>
      <c r="CT1353" s="18"/>
      <c r="CZ1353" s="43" t="s">
        <v>397</v>
      </c>
    </row>
    <row r="1354" spans="4:104" x14ac:dyDescent="0.25">
      <c r="D1354" s="12"/>
      <c r="E1354" s="14"/>
      <c r="H1354" s="16"/>
      <c r="I1354" s="11"/>
      <c r="J1354" s="39"/>
      <c r="K1354" s="39"/>
      <c r="L1354" s="39"/>
      <c r="M1354" s="39"/>
      <c r="N1354" s="8"/>
      <c r="AG1354" s="8"/>
      <c r="AI1354" s="31"/>
      <c r="AL1354" s="31"/>
      <c r="AM1354" s="21"/>
      <c r="AN1354" s="23"/>
      <c r="AX1354" s="54"/>
      <c r="AZ1354" s="54"/>
      <c r="BB1354" s="18"/>
      <c r="BD1354" s="18"/>
      <c r="BE1354" s="18"/>
      <c r="BL1354" s="18"/>
      <c r="BO1354" s="18"/>
      <c r="BZ1354" s="18"/>
      <c r="CD1354" s="18"/>
      <c r="CI1354" s="18"/>
      <c r="CT1354" s="18"/>
      <c r="CZ1354" s="43" t="s">
        <v>397</v>
      </c>
    </row>
    <row r="1355" spans="4:104" x14ac:dyDescent="0.25">
      <c r="D1355" s="12"/>
      <c r="E1355" s="14"/>
      <c r="H1355" s="16"/>
      <c r="I1355" s="11"/>
      <c r="J1355" s="39"/>
      <c r="K1355" s="39"/>
      <c r="L1355" s="39"/>
      <c r="M1355" s="39"/>
      <c r="N1355" s="8"/>
      <c r="AG1355" s="8"/>
      <c r="AI1355" s="31"/>
      <c r="AL1355" s="31"/>
      <c r="AM1355" s="21"/>
      <c r="AN1355" s="23"/>
      <c r="AX1355" s="54"/>
      <c r="AZ1355" s="54"/>
      <c r="BB1355" s="18"/>
      <c r="BD1355" s="18"/>
      <c r="BE1355" s="18"/>
      <c r="BL1355" s="18"/>
      <c r="BO1355" s="18"/>
      <c r="BZ1355" s="18"/>
      <c r="CD1355" s="18"/>
      <c r="CI1355" s="18"/>
      <c r="CT1355" s="18"/>
      <c r="CZ1355" s="43" t="s">
        <v>397</v>
      </c>
    </row>
    <row r="1356" spans="4:104" x14ac:dyDescent="0.25">
      <c r="D1356" s="12"/>
      <c r="E1356" s="14"/>
      <c r="H1356" s="16"/>
      <c r="I1356" s="11"/>
      <c r="J1356" s="39"/>
      <c r="K1356" s="39"/>
      <c r="L1356" s="39"/>
      <c r="M1356" s="39"/>
      <c r="N1356" s="8"/>
      <c r="AG1356" s="8"/>
      <c r="AI1356" s="31"/>
      <c r="AL1356" s="31"/>
      <c r="AM1356" s="21"/>
      <c r="AN1356" s="23"/>
      <c r="AX1356" s="54"/>
      <c r="AZ1356" s="54"/>
      <c r="BB1356" s="18"/>
      <c r="BD1356" s="18"/>
      <c r="BE1356" s="18"/>
      <c r="BL1356" s="18"/>
      <c r="BO1356" s="18"/>
      <c r="BZ1356" s="18"/>
      <c r="CD1356" s="18"/>
      <c r="CI1356" s="18"/>
      <c r="CT1356" s="18"/>
      <c r="CZ1356" s="43" t="s">
        <v>397</v>
      </c>
    </row>
    <row r="1357" spans="4:104" x14ac:dyDescent="0.25">
      <c r="D1357" s="12"/>
      <c r="E1357" s="14"/>
      <c r="H1357" s="16"/>
      <c r="I1357" s="11"/>
      <c r="J1357" s="39"/>
      <c r="K1357" s="39"/>
      <c r="L1357" s="39"/>
      <c r="M1357" s="39"/>
      <c r="N1357" s="8"/>
      <c r="AG1357" s="8"/>
      <c r="AI1357" s="31"/>
      <c r="AL1357" s="31"/>
      <c r="AM1357" s="21"/>
      <c r="AN1357" s="23"/>
      <c r="AX1357" s="54"/>
      <c r="AZ1357" s="54"/>
      <c r="BB1357" s="18"/>
      <c r="BD1357" s="18"/>
      <c r="BE1357" s="18"/>
      <c r="BL1357" s="18"/>
      <c r="BO1357" s="18"/>
      <c r="BZ1357" s="18"/>
      <c r="CD1357" s="18"/>
      <c r="CI1357" s="18"/>
      <c r="CT1357" s="18"/>
      <c r="CZ1357" s="43" t="s">
        <v>397</v>
      </c>
    </row>
    <row r="1358" spans="4:104" x14ac:dyDescent="0.25">
      <c r="D1358" s="12"/>
      <c r="E1358" s="14"/>
      <c r="H1358" s="16"/>
      <c r="I1358" s="11"/>
      <c r="J1358" s="39"/>
      <c r="K1358" s="39"/>
      <c r="L1358" s="39"/>
      <c r="M1358" s="39"/>
      <c r="N1358" s="8"/>
      <c r="AG1358" s="8"/>
      <c r="AI1358" s="31"/>
      <c r="AL1358" s="31"/>
      <c r="AM1358" s="21"/>
      <c r="AN1358" s="23"/>
      <c r="AX1358" s="54"/>
      <c r="AZ1358" s="54"/>
      <c r="BB1358" s="18"/>
      <c r="BD1358" s="18"/>
      <c r="BE1358" s="18"/>
      <c r="BL1358" s="18"/>
      <c r="BO1358" s="18"/>
      <c r="BZ1358" s="18"/>
      <c r="CD1358" s="18"/>
      <c r="CI1358" s="18"/>
      <c r="CT1358" s="18"/>
      <c r="CZ1358" s="43" t="s">
        <v>397</v>
      </c>
    </row>
    <row r="1359" spans="4:104" x14ac:dyDescent="0.25">
      <c r="D1359" s="12"/>
      <c r="E1359" s="14"/>
      <c r="H1359" s="16"/>
      <c r="I1359" s="11"/>
      <c r="J1359" s="39"/>
      <c r="K1359" s="39"/>
      <c r="L1359" s="39"/>
      <c r="M1359" s="39"/>
      <c r="N1359" s="8"/>
      <c r="AG1359" s="8"/>
      <c r="AI1359" s="31"/>
      <c r="AL1359" s="31"/>
      <c r="AM1359" s="21"/>
      <c r="AN1359" s="23"/>
      <c r="AX1359" s="54"/>
      <c r="AZ1359" s="54"/>
      <c r="BB1359" s="18"/>
      <c r="BD1359" s="18"/>
      <c r="BE1359" s="18"/>
      <c r="BL1359" s="18"/>
      <c r="BO1359" s="18"/>
      <c r="BZ1359" s="18"/>
      <c r="CD1359" s="18"/>
      <c r="CI1359" s="18"/>
      <c r="CT1359" s="18"/>
      <c r="CZ1359" s="43" t="s">
        <v>397</v>
      </c>
    </row>
    <row r="1360" spans="4:104" x14ac:dyDescent="0.25">
      <c r="D1360" s="12"/>
      <c r="E1360" s="14"/>
      <c r="H1360" s="16"/>
      <c r="I1360" s="11"/>
      <c r="J1360" s="39"/>
      <c r="K1360" s="39"/>
      <c r="L1360" s="39"/>
      <c r="M1360" s="39"/>
      <c r="N1360" s="8"/>
      <c r="AG1360" s="8"/>
      <c r="AI1360" s="31"/>
      <c r="AL1360" s="31"/>
      <c r="AM1360" s="21"/>
      <c r="AN1360" s="23"/>
      <c r="AX1360" s="54"/>
      <c r="AZ1360" s="54"/>
      <c r="BB1360" s="18"/>
      <c r="BD1360" s="18"/>
      <c r="BE1360" s="18"/>
      <c r="BL1360" s="18"/>
      <c r="BO1360" s="18"/>
      <c r="BZ1360" s="18"/>
      <c r="CD1360" s="18"/>
      <c r="CI1360" s="18"/>
      <c r="CT1360" s="18"/>
      <c r="CZ1360" s="43" t="s">
        <v>397</v>
      </c>
    </row>
    <row r="1361" spans="4:104" x14ac:dyDescent="0.25">
      <c r="D1361" s="12"/>
      <c r="E1361" s="14"/>
      <c r="H1361" s="16"/>
      <c r="I1361" s="11"/>
      <c r="J1361" s="39"/>
      <c r="K1361" s="39"/>
      <c r="L1361" s="39"/>
      <c r="M1361" s="39"/>
      <c r="N1361" s="8"/>
      <c r="AG1361" s="8"/>
      <c r="AI1361" s="31"/>
      <c r="AL1361" s="31"/>
      <c r="AM1361" s="21"/>
      <c r="AN1361" s="23"/>
      <c r="AX1361" s="54"/>
      <c r="AZ1361" s="54"/>
      <c r="BB1361" s="18"/>
      <c r="BD1361" s="18"/>
      <c r="BE1361" s="18"/>
      <c r="BL1361" s="18"/>
      <c r="BO1361" s="18"/>
      <c r="BZ1361" s="18"/>
      <c r="CD1361" s="18"/>
      <c r="CI1361" s="18"/>
      <c r="CT1361" s="18"/>
      <c r="CZ1361" s="43" t="s">
        <v>397</v>
      </c>
    </row>
    <row r="1362" spans="4:104" x14ac:dyDescent="0.25">
      <c r="D1362" s="12"/>
      <c r="E1362" s="14"/>
      <c r="H1362" s="16"/>
      <c r="I1362" s="11"/>
      <c r="J1362" s="39"/>
      <c r="K1362" s="39"/>
      <c r="L1362" s="39"/>
      <c r="M1362" s="39"/>
      <c r="N1362" s="8"/>
      <c r="AG1362" s="8"/>
      <c r="AI1362" s="31"/>
      <c r="AL1362" s="31"/>
      <c r="AM1362" s="21"/>
      <c r="AN1362" s="23"/>
      <c r="AX1362" s="54"/>
      <c r="AZ1362" s="54"/>
      <c r="BB1362" s="18"/>
      <c r="BD1362" s="18"/>
      <c r="BE1362" s="18"/>
      <c r="BL1362" s="18"/>
      <c r="BO1362" s="18"/>
      <c r="BZ1362" s="18"/>
      <c r="CD1362" s="18"/>
      <c r="CI1362" s="18"/>
      <c r="CT1362" s="18"/>
      <c r="CZ1362" s="43" t="s">
        <v>397</v>
      </c>
    </row>
    <row r="1363" spans="4:104" x14ac:dyDescent="0.25">
      <c r="D1363" s="12"/>
      <c r="E1363" s="14"/>
      <c r="H1363" s="16"/>
      <c r="I1363" s="11"/>
      <c r="J1363" s="39"/>
      <c r="K1363" s="39"/>
      <c r="L1363" s="39"/>
      <c r="M1363" s="39"/>
      <c r="N1363" s="8"/>
      <c r="AG1363" s="8"/>
      <c r="AI1363" s="31"/>
      <c r="AL1363" s="31"/>
      <c r="AM1363" s="21"/>
      <c r="AN1363" s="23"/>
      <c r="AX1363" s="54"/>
      <c r="AZ1363" s="54"/>
      <c r="BB1363" s="18"/>
      <c r="BD1363" s="18"/>
      <c r="BE1363" s="18"/>
      <c r="BL1363" s="18"/>
      <c r="BO1363" s="18"/>
      <c r="BZ1363" s="18"/>
      <c r="CD1363" s="18"/>
      <c r="CI1363" s="18"/>
      <c r="CT1363" s="18"/>
      <c r="CZ1363" s="43" t="s">
        <v>397</v>
      </c>
    </row>
    <row r="1364" spans="4:104" x14ac:dyDescent="0.25">
      <c r="D1364" s="12"/>
      <c r="E1364" s="14"/>
      <c r="H1364" s="16"/>
      <c r="I1364" s="11"/>
      <c r="J1364" s="39"/>
      <c r="K1364" s="39"/>
      <c r="L1364" s="39"/>
      <c r="M1364" s="39"/>
      <c r="N1364" s="8"/>
      <c r="AG1364" s="8"/>
      <c r="AI1364" s="31"/>
      <c r="AL1364" s="31"/>
      <c r="AM1364" s="21"/>
      <c r="AN1364" s="23"/>
      <c r="AX1364" s="54"/>
      <c r="AZ1364" s="54"/>
      <c r="BB1364" s="18"/>
      <c r="BD1364" s="18"/>
      <c r="BE1364" s="18"/>
      <c r="BL1364" s="18"/>
      <c r="BO1364" s="18"/>
      <c r="BZ1364" s="18"/>
      <c r="CD1364" s="18"/>
      <c r="CI1364" s="18"/>
      <c r="CT1364" s="18"/>
      <c r="CZ1364" s="43" t="s">
        <v>397</v>
      </c>
    </row>
    <row r="1365" spans="4:104" x14ac:dyDescent="0.25">
      <c r="D1365" s="12"/>
      <c r="E1365" s="14"/>
      <c r="H1365" s="16"/>
      <c r="I1365" s="11"/>
      <c r="J1365" s="39"/>
      <c r="K1365" s="39"/>
      <c r="L1365" s="39"/>
      <c r="M1365" s="39"/>
      <c r="N1365" s="8"/>
      <c r="AG1365" s="8"/>
      <c r="AI1365" s="31"/>
      <c r="AL1365" s="31"/>
      <c r="AM1365" s="21"/>
      <c r="AN1365" s="23"/>
      <c r="AX1365" s="54"/>
      <c r="AZ1365" s="54"/>
      <c r="BB1365" s="18"/>
      <c r="BD1365" s="18"/>
      <c r="BE1365" s="18"/>
      <c r="BL1365" s="18"/>
      <c r="BO1365" s="18"/>
      <c r="BZ1365" s="18"/>
      <c r="CD1365" s="18"/>
      <c r="CI1365" s="18"/>
      <c r="CT1365" s="18"/>
      <c r="CZ1365" s="43" t="s">
        <v>397</v>
      </c>
    </row>
    <row r="1366" spans="4:104" x14ac:dyDescent="0.25">
      <c r="D1366" s="12"/>
      <c r="E1366" s="14"/>
      <c r="H1366" s="16"/>
      <c r="I1366" s="11"/>
      <c r="J1366" s="39"/>
      <c r="K1366" s="39"/>
      <c r="L1366" s="39"/>
      <c r="M1366" s="39"/>
      <c r="N1366" s="8"/>
      <c r="AG1366" s="8"/>
      <c r="AI1366" s="31"/>
      <c r="AL1366" s="31"/>
      <c r="AM1366" s="21"/>
      <c r="AN1366" s="23"/>
      <c r="AX1366" s="54"/>
      <c r="AZ1366" s="54"/>
      <c r="BB1366" s="18"/>
      <c r="BD1366" s="18"/>
      <c r="BE1366" s="18"/>
      <c r="BL1366" s="18"/>
      <c r="BO1366" s="18"/>
      <c r="BZ1366" s="18"/>
      <c r="CD1366" s="18"/>
      <c r="CI1366" s="18"/>
      <c r="CT1366" s="18"/>
      <c r="CZ1366" s="43" t="s">
        <v>397</v>
      </c>
    </row>
    <row r="1367" spans="4:104" x14ac:dyDescent="0.25">
      <c r="D1367" s="12"/>
      <c r="E1367" s="14"/>
      <c r="H1367" s="16"/>
      <c r="I1367" s="11"/>
      <c r="J1367" s="39"/>
      <c r="K1367" s="39"/>
      <c r="L1367" s="39"/>
      <c r="M1367" s="39"/>
      <c r="N1367" s="8"/>
      <c r="AG1367" s="8"/>
      <c r="AI1367" s="31"/>
      <c r="AL1367" s="31"/>
      <c r="AM1367" s="21"/>
      <c r="AN1367" s="23"/>
      <c r="AX1367" s="54"/>
      <c r="AZ1367" s="54"/>
      <c r="BB1367" s="18"/>
      <c r="BD1367" s="18"/>
      <c r="BE1367" s="18"/>
      <c r="BL1367" s="18"/>
      <c r="BO1367" s="18"/>
      <c r="BZ1367" s="18"/>
      <c r="CD1367" s="18"/>
      <c r="CI1367" s="18"/>
      <c r="CT1367" s="18"/>
      <c r="CZ1367" s="43" t="s">
        <v>397</v>
      </c>
    </row>
    <row r="1368" spans="4:104" x14ac:dyDescent="0.25">
      <c r="D1368" s="12"/>
      <c r="E1368" s="14"/>
      <c r="H1368" s="16"/>
      <c r="I1368" s="11"/>
      <c r="J1368" s="39"/>
      <c r="K1368" s="39"/>
      <c r="L1368" s="39"/>
      <c r="M1368" s="39"/>
      <c r="N1368" s="8"/>
      <c r="AG1368" s="8"/>
      <c r="AI1368" s="31"/>
      <c r="AL1368" s="31"/>
      <c r="AM1368" s="21"/>
      <c r="AN1368" s="23"/>
      <c r="AX1368" s="54"/>
      <c r="AZ1368" s="54"/>
      <c r="BB1368" s="18"/>
      <c r="BD1368" s="18"/>
      <c r="BE1368" s="18"/>
      <c r="BL1368" s="18"/>
      <c r="BO1368" s="18"/>
      <c r="BZ1368" s="18"/>
      <c r="CD1368" s="18"/>
      <c r="CI1368" s="18"/>
      <c r="CT1368" s="18"/>
      <c r="CZ1368" s="43" t="s">
        <v>397</v>
      </c>
    </row>
    <row r="1369" spans="4:104" x14ac:dyDescent="0.25">
      <c r="D1369" s="12"/>
      <c r="E1369" s="14"/>
      <c r="H1369" s="16"/>
      <c r="I1369" s="11"/>
      <c r="J1369" s="39"/>
      <c r="K1369" s="39"/>
      <c r="L1369" s="39"/>
      <c r="M1369" s="39"/>
      <c r="N1369" s="8"/>
      <c r="AG1369" s="8"/>
      <c r="AI1369" s="31"/>
      <c r="AL1369" s="31"/>
      <c r="AM1369" s="21"/>
      <c r="AN1369" s="23"/>
      <c r="AX1369" s="54"/>
      <c r="AZ1369" s="54"/>
      <c r="BB1369" s="18"/>
      <c r="BD1369" s="18"/>
      <c r="BE1369" s="18"/>
      <c r="BL1369" s="18"/>
      <c r="BO1369" s="18"/>
      <c r="BZ1369" s="18"/>
      <c r="CD1369" s="18"/>
      <c r="CI1369" s="18"/>
      <c r="CT1369" s="18"/>
      <c r="CZ1369" s="43" t="s">
        <v>397</v>
      </c>
    </row>
    <row r="1370" spans="4:104" x14ac:dyDescent="0.25">
      <c r="D1370" s="12"/>
      <c r="E1370" s="14"/>
      <c r="H1370" s="16"/>
      <c r="I1370" s="11"/>
      <c r="J1370" s="39"/>
      <c r="K1370" s="39"/>
      <c r="L1370" s="39"/>
      <c r="M1370" s="39"/>
      <c r="N1370" s="8"/>
      <c r="AG1370" s="8"/>
      <c r="AI1370" s="31"/>
      <c r="AL1370" s="31"/>
      <c r="AM1370" s="21"/>
      <c r="AN1370" s="23"/>
      <c r="AX1370" s="54"/>
      <c r="AZ1370" s="54"/>
      <c r="BB1370" s="18"/>
      <c r="BD1370" s="18"/>
      <c r="BE1370" s="18"/>
      <c r="BL1370" s="18"/>
      <c r="BO1370" s="18"/>
      <c r="BZ1370" s="18"/>
      <c r="CD1370" s="18"/>
      <c r="CI1370" s="18"/>
      <c r="CT1370" s="18"/>
      <c r="CZ1370" s="43" t="s">
        <v>397</v>
      </c>
    </row>
    <row r="1371" spans="4:104" x14ac:dyDescent="0.25">
      <c r="D1371" s="12"/>
      <c r="E1371" s="14"/>
      <c r="H1371" s="16"/>
      <c r="I1371" s="11"/>
      <c r="J1371" s="39"/>
      <c r="K1371" s="39"/>
      <c r="L1371" s="39"/>
      <c r="M1371" s="39"/>
      <c r="N1371" s="8"/>
      <c r="AG1371" s="8"/>
      <c r="AI1371" s="31"/>
      <c r="AL1371" s="31"/>
      <c r="AM1371" s="21"/>
      <c r="AN1371" s="23"/>
      <c r="AX1371" s="54"/>
      <c r="AZ1371" s="54"/>
      <c r="BB1371" s="18"/>
      <c r="BD1371" s="18"/>
      <c r="BE1371" s="18"/>
      <c r="BL1371" s="18"/>
      <c r="BO1371" s="18"/>
      <c r="BZ1371" s="18"/>
      <c r="CD1371" s="18"/>
      <c r="CI1371" s="18"/>
      <c r="CT1371" s="18"/>
      <c r="CZ1371" s="43" t="s">
        <v>397</v>
      </c>
    </row>
    <row r="1372" spans="4:104" x14ac:dyDescent="0.25">
      <c r="D1372" s="12"/>
      <c r="E1372" s="14"/>
      <c r="H1372" s="16"/>
      <c r="I1372" s="11"/>
      <c r="J1372" s="39"/>
      <c r="K1372" s="39"/>
      <c r="L1372" s="39"/>
      <c r="M1372" s="39"/>
      <c r="N1372" s="8"/>
      <c r="AG1372" s="8"/>
      <c r="AI1372" s="31"/>
      <c r="AL1372" s="31"/>
      <c r="AM1372" s="21"/>
      <c r="AN1372" s="23"/>
      <c r="AX1372" s="54"/>
      <c r="AZ1372" s="54"/>
      <c r="BB1372" s="18"/>
      <c r="BD1372" s="18"/>
      <c r="BE1372" s="18"/>
      <c r="BL1372" s="18"/>
      <c r="BO1372" s="18"/>
      <c r="BZ1372" s="18"/>
      <c r="CD1372" s="18"/>
      <c r="CI1372" s="18"/>
      <c r="CT1372" s="18"/>
      <c r="CZ1372" s="43" t="s">
        <v>397</v>
      </c>
    </row>
    <row r="1373" spans="4:104" x14ac:dyDescent="0.25">
      <c r="D1373" s="12"/>
      <c r="E1373" s="14"/>
      <c r="H1373" s="16"/>
      <c r="I1373" s="11"/>
      <c r="J1373" s="39"/>
      <c r="K1373" s="39"/>
      <c r="L1373" s="39"/>
      <c r="M1373" s="39"/>
      <c r="N1373" s="8"/>
      <c r="AG1373" s="8"/>
      <c r="AI1373" s="31"/>
      <c r="AL1373" s="31"/>
      <c r="AM1373" s="21"/>
      <c r="AN1373" s="23"/>
      <c r="AX1373" s="54"/>
      <c r="AZ1373" s="54"/>
      <c r="BB1373" s="18"/>
      <c r="BD1373" s="18"/>
      <c r="BE1373" s="18"/>
      <c r="BL1373" s="18"/>
      <c r="BO1373" s="18"/>
      <c r="BZ1373" s="18"/>
      <c r="CD1373" s="18"/>
      <c r="CI1373" s="18"/>
      <c r="CT1373" s="18"/>
      <c r="CZ1373" s="43" t="s">
        <v>397</v>
      </c>
    </row>
    <row r="1374" spans="4:104" x14ac:dyDescent="0.25">
      <c r="D1374" s="12"/>
      <c r="E1374" s="14"/>
      <c r="H1374" s="16"/>
      <c r="I1374" s="11"/>
      <c r="J1374" s="39"/>
      <c r="K1374" s="39"/>
      <c r="L1374" s="39"/>
      <c r="M1374" s="39"/>
      <c r="N1374" s="8"/>
      <c r="AG1374" s="8"/>
      <c r="AI1374" s="31"/>
      <c r="AL1374" s="31"/>
      <c r="AM1374" s="21"/>
      <c r="AN1374" s="23"/>
      <c r="AX1374" s="54"/>
      <c r="AZ1374" s="54"/>
      <c r="BB1374" s="18"/>
      <c r="BD1374" s="18"/>
      <c r="BE1374" s="18"/>
      <c r="BL1374" s="18"/>
      <c r="BO1374" s="18"/>
      <c r="BZ1374" s="18"/>
      <c r="CD1374" s="18"/>
      <c r="CI1374" s="18"/>
      <c r="CT1374" s="18"/>
      <c r="CZ1374" s="43" t="s">
        <v>397</v>
      </c>
    </row>
    <row r="1375" spans="4:104" x14ac:dyDescent="0.25">
      <c r="D1375" s="12"/>
      <c r="E1375" s="14"/>
      <c r="H1375" s="16"/>
      <c r="I1375" s="11"/>
      <c r="J1375" s="39"/>
      <c r="K1375" s="39"/>
      <c r="L1375" s="39"/>
      <c r="M1375" s="39"/>
      <c r="N1375" s="8"/>
      <c r="AG1375" s="8"/>
      <c r="AI1375" s="31"/>
      <c r="AL1375" s="31"/>
      <c r="AM1375" s="21"/>
      <c r="AN1375" s="23"/>
      <c r="AX1375" s="54"/>
      <c r="AZ1375" s="54"/>
      <c r="BB1375" s="18"/>
      <c r="BD1375" s="18"/>
      <c r="BE1375" s="18"/>
      <c r="BL1375" s="18"/>
      <c r="BO1375" s="18"/>
      <c r="BZ1375" s="18"/>
      <c r="CD1375" s="18"/>
      <c r="CI1375" s="18"/>
      <c r="CT1375" s="18"/>
      <c r="CZ1375" s="43" t="s">
        <v>397</v>
      </c>
    </row>
    <row r="1376" spans="4:104" x14ac:dyDescent="0.25">
      <c r="D1376" s="12"/>
      <c r="E1376" s="14"/>
      <c r="H1376" s="16"/>
      <c r="I1376" s="11"/>
      <c r="J1376" s="39"/>
      <c r="K1376" s="39"/>
      <c r="L1376" s="39"/>
      <c r="M1376" s="39"/>
      <c r="N1376" s="8"/>
      <c r="AG1376" s="8"/>
      <c r="AI1376" s="31"/>
      <c r="AL1376" s="31"/>
      <c r="AM1376" s="21"/>
      <c r="AN1376" s="23"/>
      <c r="AX1376" s="54"/>
      <c r="AZ1376" s="54"/>
      <c r="BB1376" s="18"/>
      <c r="BD1376" s="18"/>
      <c r="BE1376" s="18"/>
      <c r="BL1376" s="18"/>
      <c r="BO1376" s="18"/>
      <c r="BZ1376" s="18"/>
      <c r="CD1376" s="18"/>
      <c r="CI1376" s="18"/>
      <c r="CT1376" s="18"/>
      <c r="CZ1376" s="43" t="s">
        <v>397</v>
      </c>
    </row>
    <row r="1377" spans="4:104" x14ac:dyDescent="0.25">
      <c r="D1377" s="12"/>
      <c r="E1377" s="14"/>
      <c r="H1377" s="16"/>
      <c r="I1377" s="11"/>
      <c r="J1377" s="39"/>
      <c r="K1377" s="39"/>
      <c r="L1377" s="39"/>
      <c r="M1377" s="39"/>
      <c r="N1377" s="8"/>
      <c r="AG1377" s="8"/>
      <c r="AI1377" s="31"/>
      <c r="AL1377" s="31"/>
      <c r="AM1377" s="21"/>
      <c r="AN1377" s="23"/>
      <c r="AX1377" s="54"/>
      <c r="AZ1377" s="54"/>
      <c r="BB1377" s="18"/>
      <c r="BD1377" s="18"/>
      <c r="BE1377" s="18"/>
      <c r="BL1377" s="18"/>
      <c r="BO1377" s="18"/>
      <c r="BZ1377" s="18"/>
      <c r="CD1377" s="18"/>
      <c r="CI1377" s="18"/>
      <c r="CT1377" s="18"/>
      <c r="CZ1377" s="43" t="s">
        <v>397</v>
      </c>
    </row>
    <row r="1378" spans="4:104" x14ac:dyDescent="0.25">
      <c r="D1378" s="12"/>
      <c r="E1378" s="14"/>
      <c r="H1378" s="16"/>
      <c r="I1378" s="11"/>
      <c r="J1378" s="39"/>
      <c r="K1378" s="39"/>
      <c r="L1378" s="39"/>
      <c r="M1378" s="39"/>
      <c r="N1378" s="8"/>
      <c r="AG1378" s="8"/>
      <c r="AI1378" s="31"/>
      <c r="AL1378" s="31"/>
      <c r="AM1378" s="21"/>
      <c r="AN1378" s="23"/>
      <c r="AX1378" s="54"/>
      <c r="AZ1378" s="54"/>
      <c r="BB1378" s="18"/>
      <c r="BD1378" s="18"/>
      <c r="BE1378" s="18"/>
      <c r="BL1378" s="18"/>
      <c r="BO1378" s="18"/>
      <c r="BZ1378" s="18"/>
      <c r="CD1378" s="18"/>
      <c r="CI1378" s="18"/>
      <c r="CT1378" s="18"/>
      <c r="CZ1378" s="43" t="s">
        <v>397</v>
      </c>
    </row>
    <row r="1379" spans="4:104" x14ac:dyDescent="0.25">
      <c r="D1379" s="12"/>
      <c r="E1379" s="14"/>
      <c r="H1379" s="16"/>
      <c r="I1379" s="11"/>
      <c r="J1379" s="39"/>
      <c r="K1379" s="39"/>
      <c r="L1379" s="39"/>
      <c r="M1379" s="39"/>
      <c r="N1379" s="8"/>
      <c r="AG1379" s="8"/>
      <c r="AI1379" s="31"/>
      <c r="AL1379" s="31"/>
      <c r="AM1379" s="21"/>
      <c r="AN1379" s="23"/>
      <c r="AX1379" s="54"/>
      <c r="AZ1379" s="54"/>
      <c r="BB1379" s="18"/>
      <c r="BD1379" s="18"/>
      <c r="BE1379" s="18"/>
      <c r="BL1379" s="18"/>
      <c r="BO1379" s="18"/>
      <c r="BZ1379" s="18"/>
      <c r="CD1379" s="18"/>
      <c r="CI1379" s="18"/>
      <c r="CT1379" s="18"/>
      <c r="CZ1379" s="43" t="s">
        <v>397</v>
      </c>
    </row>
    <row r="1380" spans="4:104" x14ac:dyDescent="0.25">
      <c r="D1380" s="12"/>
      <c r="E1380" s="14"/>
      <c r="H1380" s="16"/>
      <c r="I1380" s="11"/>
      <c r="J1380" s="39"/>
      <c r="K1380" s="39"/>
      <c r="L1380" s="39"/>
      <c r="M1380" s="39"/>
      <c r="N1380" s="8"/>
      <c r="AG1380" s="8"/>
      <c r="AI1380" s="31"/>
      <c r="AL1380" s="31"/>
      <c r="AM1380" s="21"/>
      <c r="AN1380" s="23"/>
      <c r="AX1380" s="54"/>
      <c r="AZ1380" s="54"/>
      <c r="BB1380" s="18"/>
      <c r="BD1380" s="18"/>
      <c r="BE1380" s="18"/>
      <c r="BL1380" s="18"/>
      <c r="BO1380" s="18"/>
      <c r="BZ1380" s="18"/>
      <c r="CD1380" s="18"/>
      <c r="CI1380" s="18"/>
      <c r="CT1380" s="18"/>
      <c r="CZ1380" s="43" t="s">
        <v>397</v>
      </c>
    </row>
    <row r="1381" spans="4:104" x14ac:dyDescent="0.25">
      <c r="D1381" s="12"/>
      <c r="E1381" s="14"/>
      <c r="H1381" s="16"/>
      <c r="I1381" s="11"/>
      <c r="J1381" s="39"/>
      <c r="K1381" s="39"/>
      <c r="L1381" s="39"/>
      <c r="M1381" s="39"/>
      <c r="N1381" s="8"/>
      <c r="AG1381" s="8"/>
      <c r="AI1381" s="31"/>
      <c r="AL1381" s="31"/>
      <c r="AM1381" s="21"/>
      <c r="AN1381" s="23"/>
      <c r="AX1381" s="54"/>
      <c r="AZ1381" s="54"/>
      <c r="BB1381" s="18"/>
      <c r="BD1381" s="18"/>
      <c r="BE1381" s="18"/>
      <c r="BL1381" s="18"/>
      <c r="BO1381" s="18"/>
      <c r="BZ1381" s="18"/>
      <c r="CD1381" s="18"/>
      <c r="CI1381" s="18"/>
      <c r="CT1381" s="18"/>
      <c r="CZ1381" s="43" t="s">
        <v>397</v>
      </c>
    </row>
    <row r="1382" spans="4:104" x14ac:dyDescent="0.25">
      <c r="D1382" s="12"/>
      <c r="E1382" s="14"/>
      <c r="H1382" s="16"/>
      <c r="I1382" s="11"/>
      <c r="J1382" s="39"/>
      <c r="K1382" s="39"/>
      <c r="L1382" s="39"/>
      <c r="M1382" s="39"/>
      <c r="N1382" s="8"/>
      <c r="AG1382" s="8"/>
      <c r="AI1382" s="31"/>
      <c r="AL1382" s="31"/>
      <c r="AM1382" s="21"/>
      <c r="AN1382" s="23"/>
      <c r="AX1382" s="54"/>
      <c r="AZ1382" s="54"/>
      <c r="BB1382" s="18"/>
      <c r="BD1382" s="18"/>
      <c r="BE1382" s="18"/>
      <c r="BL1382" s="18"/>
      <c r="BO1382" s="18"/>
      <c r="BZ1382" s="18"/>
      <c r="CD1382" s="18"/>
      <c r="CI1382" s="18"/>
      <c r="CT1382" s="18"/>
      <c r="CZ1382" s="43" t="s">
        <v>397</v>
      </c>
    </row>
    <row r="1383" spans="4:104" x14ac:dyDescent="0.25">
      <c r="D1383" s="12"/>
      <c r="E1383" s="14"/>
      <c r="H1383" s="16"/>
      <c r="I1383" s="11"/>
      <c r="J1383" s="39"/>
      <c r="K1383" s="39"/>
      <c r="L1383" s="39"/>
      <c r="M1383" s="39"/>
      <c r="N1383" s="8"/>
      <c r="AG1383" s="8"/>
      <c r="AI1383" s="31"/>
      <c r="AL1383" s="31"/>
      <c r="AM1383" s="21"/>
      <c r="AN1383" s="23"/>
      <c r="AX1383" s="54"/>
      <c r="AZ1383" s="54"/>
      <c r="BB1383" s="18"/>
      <c r="BD1383" s="18"/>
      <c r="BE1383" s="18"/>
      <c r="BL1383" s="18"/>
      <c r="BO1383" s="18"/>
      <c r="BZ1383" s="18"/>
      <c r="CD1383" s="18"/>
      <c r="CI1383" s="18"/>
      <c r="CT1383" s="18"/>
      <c r="CZ1383" s="43" t="s">
        <v>397</v>
      </c>
    </row>
    <row r="1384" spans="4:104" x14ac:dyDescent="0.25">
      <c r="D1384" s="12"/>
      <c r="E1384" s="14"/>
      <c r="H1384" s="16"/>
      <c r="I1384" s="11"/>
      <c r="J1384" s="39"/>
      <c r="K1384" s="39"/>
      <c r="L1384" s="39"/>
      <c r="M1384" s="39"/>
      <c r="N1384" s="8"/>
      <c r="AG1384" s="8"/>
      <c r="AI1384" s="31"/>
      <c r="AL1384" s="31"/>
      <c r="AM1384" s="21"/>
      <c r="AN1384" s="23"/>
      <c r="AX1384" s="54"/>
      <c r="AZ1384" s="54"/>
      <c r="BB1384" s="18"/>
      <c r="BD1384" s="18"/>
      <c r="BE1384" s="18"/>
      <c r="BL1384" s="18"/>
      <c r="BO1384" s="18"/>
      <c r="BZ1384" s="18"/>
      <c r="CD1384" s="18"/>
      <c r="CI1384" s="18"/>
      <c r="CT1384" s="18"/>
      <c r="CZ1384" s="43" t="s">
        <v>397</v>
      </c>
    </row>
    <row r="1385" spans="4:104" x14ac:dyDescent="0.25">
      <c r="D1385" s="12"/>
      <c r="E1385" s="14"/>
      <c r="H1385" s="16"/>
      <c r="I1385" s="11"/>
      <c r="J1385" s="39"/>
      <c r="K1385" s="39"/>
      <c r="L1385" s="39"/>
      <c r="M1385" s="39"/>
      <c r="N1385" s="8"/>
      <c r="AG1385" s="8"/>
      <c r="AI1385" s="31"/>
      <c r="AL1385" s="31"/>
      <c r="AM1385" s="21"/>
      <c r="AN1385" s="23"/>
      <c r="AX1385" s="54"/>
      <c r="AZ1385" s="54"/>
      <c r="BB1385" s="18"/>
      <c r="BD1385" s="18"/>
      <c r="BE1385" s="18"/>
      <c r="BL1385" s="18"/>
      <c r="BO1385" s="18"/>
      <c r="BZ1385" s="18"/>
      <c r="CD1385" s="18"/>
      <c r="CI1385" s="18"/>
      <c r="CT1385" s="18"/>
      <c r="CZ1385" s="43" t="s">
        <v>397</v>
      </c>
    </row>
    <row r="1386" spans="4:104" x14ac:dyDescent="0.25">
      <c r="D1386" s="12"/>
      <c r="E1386" s="14"/>
      <c r="H1386" s="16"/>
      <c r="I1386" s="11"/>
      <c r="J1386" s="39"/>
      <c r="K1386" s="39"/>
      <c r="L1386" s="39"/>
      <c r="M1386" s="39"/>
      <c r="N1386" s="8"/>
      <c r="AG1386" s="8"/>
      <c r="AI1386" s="31"/>
      <c r="AL1386" s="31"/>
      <c r="AM1386" s="21"/>
      <c r="AN1386" s="23"/>
      <c r="AX1386" s="54"/>
      <c r="AZ1386" s="54"/>
      <c r="BB1386" s="18"/>
      <c r="BD1386" s="18"/>
      <c r="BE1386" s="18"/>
      <c r="BL1386" s="18"/>
      <c r="BO1386" s="18"/>
      <c r="BZ1386" s="18"/>
      <c r="CD1386" s="18"/>
      <c r="CI1386" s="18"/>
      <c r="CT1386" s="18"/>
      <c r="CZ1386" s="43" t="s">
        <v>397</v>
      </c>
    </row>
    <row r="1387" spans="4:104" x14ac:dyDescent="0.25">
      <c r="D1387" s="12"/>
      <c r="E1387" s="14"/>
      <c r="H1387" s="16"/>
      <c r="I1387" s="11"/>
      <c r="J1387" s="39"/>
      <c r="K1387" s="39"/>
      <c r="L1387" s="39"/>
      <c r="M1387" s="39"/>
      <c r="N1387" s="8"/>
      <c r="AG1387" s="8"/>
      <c r="AI1387" s="31"/>
      <c r="AL1387" s="31"/>
      <c r="AM1387" s="21"/>
      <c r="AN1387" s="23"/>
      <c r="AX1387" s="54"/>
      <c r="AZ1387" s="54"/>
      <c r="BB1387" s="18"/>
      <c r="BD1387" s="18"/>
      <c r="BE1387" s="18"/>
      <c r="BL1387" s="18"/>
      <c r="BO1387" s="18"/>
      <c r="BZ1387" s="18"/>
      <c r="CD1387" s="18"/>
      <c r="CI1387" s="18"/>
      <c r="CT1387" s="18"/>
      <c r="CZ1387" s="43" t="s">
        <v>397</v>
      </c>
    </row>
    <row r="1388" spans="4:104" x14ac:dyDescent="0.25">
      <c r="D1388" s="12"/>
      <c r="E1388" s="14"/>
      <c r="H1388" s="16"/>
      <c r="I1388" s="11"/>
      <c r="J1388" s="39"/>
      <c r="K1388" s="39"/>
      <c r="L1388" s="39"/>
      <c r="M1388" s="39"/>
      <c r="N1388" s="8"/>
      <c r="AG1388" s="8"/>
      <c r="AI1388" s="31"/>
      <c r="AL1388" s="31"/>
      <c r="AM1388" s="21"/>
      <c r="AN1388" s="23"/>
      <c r="AX1388" s="54"/>
      <c r="AZ1388" s="54"/>
      <c r="BB1388" s="18"/>
      <c r="BD1388" s="18"/>
      <c r="BE1388" s="18"/>
      <c r="BL1388" s="18"/>
      <c r="BO1388" s="18"/>
      <c r="BZ1388" s="18"/>
      <c r="CD1388" s="18"/>
      <c r="CI1388" s="18"/>
      <c r="CT1388" s="18"/>
      <c r="CZ1388" s="43" t="s">
        <v>397</v>
      </c>
    </row>
    <row r="1389" spans="4:104" x14ac:dyDescent="0.25">
      <c r="D1389" s="12"/>
      <c r="E1389" s="14"/>
      <c r="H1389" s="16"/>
      <c r="I1389" s="11"/>
      <c r="J1389" s="39"/>
      <c r="K1389" s="39"/>
      <c r="L1389" s="39"/>
      <c r="M1389" s="39"/>
      <c r="N1389" s="8"/>
      <c r="AG1389" s="8"/>
      <c r="AI1389" s="31"/>
      <c r="AL1389" s="31"/>
      <c r="AM1389" s="21"/>
      <c r="AN1389" s="23"/>
      <c r="AX1389" s="54"/>
      <c r="AZ1389" s="54"/>
      <c r="BB1389" s="18"/>
      <c r="BD1389" s="18"/>
      <c r="BE1389" s="18"/>
      <c r="BL1389" s="18"/>
      <c r="BO1389" s="18"/>
      <c r="BZ1389" s="18"/>
      <c r="CD1389" s="18"/>
      <c r="CI1389" s="18"/>
      <c r="CT1389" s="18"/>
      <c r="CZ1389" s="43" t="s">
        <v>397</v>
      </c>
    </row>
    <row r="1390" spans="4:104" x14ac:dyDescent="0.25">
      <c r="D1390" s="12"/>
      <c r="E1390" s="14"/>
      <c r="H1390" s="16"/>
      <c r="I1390" s="11"/>
      <c r="J1390" s="39"/>
      <c r="K1390" s="39"/>
      <c r="L1390" s="39"/>
      <c r="M1390" s="39"/>
      <c r="N1390" s="8"/>
      <c r="AG1390" s="8"/>
      <c r="AI1390" s="31"/>
      <c r="AL1390" s="31"/>
      <c r="AM1390" s="21"/>
      <c r="AN1390" s="23"/>
      <c r="AX1390" s="54"/>
      <c r="AZ1390" s="54"/>
      <c r="BB1390" s="18"/>
      <c r="BD1390" s="18"/>
      <c r="BE1390" s="18"/>
      <c r="BL1390" s="18"/>
      <c r="BO1390" s="18"/>
      <c r="BZ1390" s="18"/>
      <c r="CD1390" s="18"/>
      <c r="CI1390" s="18"/>
      <c r="CT1390" s="18"/>
      <c r="CZ1390" s="43" t="s">
        <v>397</v>
      </c>
    </row>
    <row r="1391" spans="4:104" x14ac:dyDescent="0.25">
      <c r="D1391" s="12"/>
      <c r="E1391" s="14"/>
      <c r="H1391" s="16"/>
      <c r="I1391" s="11"/>
      <c r="J1391" s="39"/>
      <c r="K1391" s="39"/>
      <c r="L1391" s="39"/>
      <c r="M1391" s="39"/>
      <c r="N1391" s="8"/>
      <c r="AG1391" s="8"/>
      <c r="AI1391" s="31"/>
      <c r="AL1391" s="31"/>
      <c r="AM1391" s="21"/>
      <c r="AN1391" s="23"/>
      <c r="AX1391" s="54"/>
      <c r="AZ1391" s="54"/>
      <c r="BB1391" s="18"/>
      <c r="BD1391" s="18"/>
      <c r="BE1391" s="18"/>
      <c r="BL1391" s="18"/>
      <c r="BO1391" s="18"/>
      <c r="BZ1391" s="18"/>
      <c r="CD1391" s="18"/>
      <c r="CI1391" s="18"/>
      <c r="CT1391" s="18"/>
      <c r="CZ1391" s="43" t="s">
        <v>397</v>
      </c>
    </row>
    <row r="1392" spans="4:104" x14ac:dyDescent="0.25">
      <c r="D1392" s="12"/>
      <c r="E1392" s="14"/>
      <c r="H1392" s="16"/>
      <c r="I1392" s="11"/>
      <c r="J1392" s="39"/>
      <c r="K1392" s="39"/>
      <c r="L1392" s="39"/>
      <c r="M1392" s="39"/>
      <c r="N1392" s="8"/>
      <c r="AG1392" s="8"/>
      <c r="AI1392" s="31"/>
      <c r="AL1392" s="31"/>
      <c r="AM1392" s="21"/>
      <c r="AN1392" s="23"/>
      <c r="AX1392" s="54"/>
      <c r="AZ1392" s="54"/>
      <c r="BB1392" s="18"/>
      <c r="BD1392" s="18"/>
      <c r="BE1392" s="18"/>
      <c r="BL1392" s="18"/>
      <c r="BO1392" s="18"/>
      <c r="BZ1392" s="18"/>
      <c r="CD1392" s="18"/>
      <c r="CI1392" s="18"/>
      <c r="CT1392" s="18"/>
      <c r="CZ1392" s="43" t="s">
        <v>397</v>
      </c>
    </row>
    <row r="1393" spans="4:104" x14ac:dyDescent="0.25">
      <c r="D1393" s="12"/>
      <c r="E1393" s="14"/>
      <c r="H1393" s="16"/>
      <c r="I1393" s="11"/>
      <c r="J1393" s="39"/>
      <c r="K1393" s="39"/>
      <c r="L1393" s="39"/>
      <c r="M1393" s="39"/>
      <c r="N1393" s="8"/>
      <c r="AG1393" s="8"/>
      <c r="AI1393" s="31"/>
      <c r="AL1393" s="31"/>
      <c r="AM1393" s="21"/>
      <c r="AN1393" s="23"/>
      <c r="AX1393" s="54"/>
      <c r="AZ1393" s="54"/>
      <c r="BB1393" s="18"/>
      <c r="BD1393" s="18"/>
      <c r="BE1393" s="18"/>
      <c r="BL1393" s="18"/>
      <c r="BO1393" s="18"/>
      <c r="BZ1393" s="18"/>
      <c r="CD1393" s="18"/>
      <c r="CI1393" s="18"/>
      <c r="CT1393" s="18"/>
      <c r="CZ1393" s="43" t="s">
        <v>397</v>
      </c>
    </row>
    <row r="1394" spans="4:104" x14ac:dyDescent="0.25">
      <c r="D1394" s="12"/>
      <c r="E1394" s="14"/>
      <c r="H1394" s="16"/>
      <c r="I1394" s="11"/>
      <c r="J1394" s="39"/>
      <c r="K1394" s="39"/>
      <c r="L1394" s="39"/>
      <c r="M1394" s="39"/>
      <c r="N1394" s="8"/>
      <c r="AG1394" s="8"/>
      <c r="AI1394" s="31"/>
      <c r="AL1394" s="31"/>
      <c r="AM1394" s="21"/>
      <c r="AN1394" s="23"/>
      <c r="AX1394" s="54"/>
      <c r="AZ1394" s="54"/>
      <c r="BB1394" s="18"/>
      <c r="BD1394" s="18"/>
      <c r="BE1394" s="18"/>
      <c r="BL1394" s="18"/>
      <c r="BO1394" s="18"/>
      <c r="BZ1394" s="18"/>
      <c r="CD1394" s="18"/>
      <c r="CI1394" s="18"/>
      <c r="CT1394" s="18"/>
      <c r="CZ1394" s="43" t="s">
        <v>397</v>
      </c>
    </row>
    <row r="1395" spans="4:104" x14ac:dyDescent="0.25">
      <c r="D1395" s="12"/>
      <c r="E1395" s="14"/>
      <c r="H1395" s="16"/>
      <c r="I1395" s="11"/>
      <c r="J1395" s="39"/>
      <c r="K1395" s="39"/>
      <c r="L1395" s="39"/>
      <c r="M1395" s="39"/>
      <c r="N1395" s="8"/>
      <c r="AG1395" s="8"/>
      <c r="AI1395" s="31"/>
      <c r="AL1395" s="31"/>
      <c r="AM1395" s="21"/>
      <c r="AN1395" s="23"/>
      <c r="AX1395" s="54"/>
      <c r="AZ1395" s="54"/>
      <c r="BB1395" s="18"/>
      <c r="BD1395" s="18"/>
      <c r="BE1395" s="18"/>
      <c r="BL1395" s="18"/>
      <c r="BO1395" s="18"/>
      <c r="BZ1395" s="18"/>
      <c r="CD1395" s="18"/>
      <c r="CI1395" s="18"/>
      <c r="CT1395" s="18"/>
      <c r="CZ1395" s="43" t="s">
        <v>397</v>
      </c>
    </row>
    <row r="1396" spans="4:104" x14ac:dyDescent="0.25">
      <c r="D1396" s="12"/>
      <c r="E1396" s="14"/>
      <c r="H1396" s="16"/>
      <c r="I1396" s="11"/>
      <c r="J1396" s="39"/>
      <c r="K1396" s="39"/>
      <c r="L1396" s="39"/>
      <c r="M1396" s="39"/>
      <c r="N1396" s="8"/>
      <c r="AG1396" s="8"/>
      <c r="AI1396" s="31"/>
      <c r="AL1396" s="31"/>
      <c r="AM1396" s="21"/>
      <c r="AN1396" s="23"/>
      <c r="AX1396" s="54"/>
      <c r="AZ1396" s="54"/>
      <c r="BB1396" s="18"/>
      <c r="BD1396" s="18"/>
      <c r="BE1396" s="18"/>
      <c r="BL1396" s="18"/>
      <c r="BO1396" s="18"/>
      <c r="BZ1396" s="18"/>
      <c r="CD1396" s="18"/>
      <c r="CI1396" s="18"/>
      <c r="CT1396" s="18"/>
      <c r="CZ1396" s="43" t="s">
        <v>397</v>
      </c>
    </row>
    <row r="1397" spans="4:104" x14ac:dyDescent="0.25">
      <c r="D1397" s="12"/>
      <c r="E1397" s="14"/>
      <c r="H1397" s="16"/>
      <c r="I1397" s="11"/>
      <c r="J1397" s="39"/>
      <c r="K1397" s="39"/>
      <c r="L1397" s="39"/>
      <c r="M1397" s="39"/>
      <c r="N1397" s="8"/>
      <c r="AG1397" s="8"/>
      <c r="AI1397" s="31"/>
      <c r="AL1397" s="31"/>
      <c r="AM1397" s="21"/>
      <c r="AN1397" s="23"/>
      <c r="AX1397" s="54"/>
      <c r="AZ1397" s="54"/>
      <c r="BB1397" s="18"/>
      <c r="BD1397" s="18"/>
      <c r="BE1397" s="18"/>
      <c r="BL1397" s="18"/>
      <c r="BO1397" s="18"/>
      <c r="BZ1397" s="18"/>
      <c r="CD1397" s="18"/>
      <c r="CI1397" s="18"/>
      <c r="CT1397" s="18"/>
      <c r="CZ1397" s="43" t="s">
        <v>397</v>
      </c>
    </row>
    <row r="1398" spans="4:104" x14ac:dyDescent="0.25">
      <c r="D1398" s="12"/>
      <c r="E1398" s="14"/>
      <c r="H1398" s="16"/>
      <c r="I1398" s="11"/>
      <c r="J1398" s="39"/>
      <c r="K1398" s="39"/>
      <c r="L1398" s="39"/>
      <c r="M1398" s="39"/>
      <c r="N1398" s="8"/>
      <c r="AG1398" s="8"/>
      <c r="AI1398" s="31"/>
      <c r="AL1398" s="31"/>
      <c r="AM1398" s="21"/>
      <c r="AN1398" s="23"/>
      <c r="AX1398" s="54"/>
      <c r="AZ1398" s="54"/>
      <c r="BB1398" s="18"/>
      <c r="BD1398" s="18"/>
      <c r="BE1398" s="18"/>
      <c r="BL1398" s="18"/>
      <c r="BO1398" s="18"/>
      <c r="BZ1398" s="18"/>
      <c r="CD1398" s="18"/>
      <c r="CI1398" s="18"/>
      <c r="CT1398" s="18"/>
      <c r="CZ1398" s="43" t="s">
        <v>397</v>
      </c>
    </row>
    <row r="1399" spans="4:104" x14ac:dyDescent="0.25">
      <c r="D1399" s="12"/>
      <c r="E1399" s="14"/>
      <c r="H1399" s="16"/>
      <c r="I1399" s="11"/>
      <c r="J1399" s="39"/>
      <c r="K1399" s="39"/>
      <c r="L1399" s="39"/>
      <c r="M1399" s="39"/>
      <c r="N1399" s="8"/>
      <c r="AG1399" s="8"/>
      <c r="AI1399" s="31"/>
      <c r="AL1399" s="31"/>
      <c r="AM1399" s="21"/>
      <c r="AN1399" s="23"/>
      <c r="AX1399" s="54"/>
      <c r="AZ1399" s="54"/>
      <c r="BB1399" s="18"/>
      <c r="BD1399" s="18"/>
      <c r="BE1399" s="18"/>
      <c r="BL1399" s="18"/>
      <c r="BO1399" s="18"/>
      <c r="BZ1399" s="18"/>
      <c r="CD1399" s="18"/>
      <c r="CI1399" s="18"/>
      <c r="CT1399" s="18"/>
      <c r="CZ1399" s="43" t="s">
        <v>397</v>
      </c>
    </row>
    <row r="1400" spans="4:104" x14ac:dyDescent="0.25">
      <c r="D1400" s="12"/>
      <c r="E1400" s="14"/>
      <c r="H1400" s="16"/>
      <c r="I1400" s="11"/>
      <c r="J1400" s="39"/>
      <c r="K1400" s="39"/>
      <c r="L1400" s="39"/>
      <c r="M1400" s="39"/>
      <c r="N1400" s="8"/>
      <c r="AG1400" s="8"/>
      <c r="AI1400" s="31"/>
      <c r="AL1400" s="31"/>
      <c r="AM1400" s="21"/>
      <c r="AN1400" s="23"/>
      <c r="AX1400" s="54"/>
      <c r="AZ1400" s="54"/>
      <c r="BB1400" s="18"/>
      <c r="BD1400" s="18"/>
      <c r="BE1400" s="18"/>
      <c r="BL1400" s="18"/>
      <c r="BO1400" s="18"/>
      <c r="BZ1400" s="18"/>
      <c r="CD1400" s="18"/>
      <c r="CI1400" s="18"/>
      <c r="CT1400" s="18"/>
      <c r="CZ1400" s="43" t="s">
        <v>397</v>
      </c>
    </row>
    <row r="1401" spans="4:104" x14ac:dyDescent="0.25">
      <c r="D1401" s="12"/>
      <c r="E1401" s="14"/>
      <c r="H1401" s="16"/>
      <c r="I1401" s="11"/>
      <c r="J1401" s="39"/>
      <c r="K1401" s="39"/>
      <c r="L1401" s="39"/>
      <c r="M1401" s="39"/>
      <c r="N1401" s="8"/>
      <c r="AG1401" s="8"/>
      <c r="AI1401" s="31"/>
      <c r="AL1401" s="31"/>
      <c r="AM1401" s="21"/>
      <c r="AN1401" s="23"/>
      <c r="AX1401" s="54"/>
      <c r="AZ1401" s="54"/>
      <c r="BB1401" s="18"/>
      <c r="BD1401" s="18"/>
      <c r="BE1401" s="18"/>
      <c r="BL1401" s="18"/>
      <c r="BO1401" s="18"/>
      <c r="BZ1401" s="18"/>
      <c r="CD1401" s="18"/>
      <c r="CI1401" s="18"/>
      <c r="CT1401" s="18"/>
      <c r="CZ1401" s="43" t="s">
        <v>397</v>
      </c>
    </row>
    <row r="1402" spans="4:104" x14ac:dyDescent="0.25">
      <c r="D1402" s="12"/>
      <c r="E1402" s="14"/>
      <c r="H1402" s="16"/>
      <c r="I1402" s="11"/>
      <c r="J1402" s="39"/>
      <c r="K1402" s="39"/>
      <c r="L1402" s="39"/>
      <c r="M1402" s="39"/>
      <c r="N1402" s="8"/>
      <c r="AG1402" s="8"/>
      <c r="AI1402" s="31"/>
      <c r="AL1402" s="31"/>
      <c r="AM1402" s="21"/>
      <c r="AN1402" s="23"/>
      <c r="AX1402" s="54"/>
      <c r="AZ1402" s="54"/>
      <c r="BB1402" s="18"/>
      <c r="BD1402" s="18"/>
      <c r="BE1402" s="18"/>
      <c r="BL1402" s="18"/>
      <c r="BO1402" s="18"/>
      <c r="BZ1402" s="18"/>
      <c r="CD1402" s="18"/>
      <c r="CI1402" s="18"/>
      <c r="CT1402" s="18"/>
      <c r="CZ1402" s="43" t="s">
        <v>397</v>
      </c>
    </row>
    <row r="1403" spans="4:104" x14ac:dyDescent="0.25">
      <c r="D1403" s="12"/>
      <c r="E1403" s="14"/>
      <c r="H1403" s="16"/>
      <c r="I1403" s="11"/>
      <c r="J1403" s="39"/>
      <c r="K1403" s="39"/>
      <c r="L1403" s="39"/>
      <c r="M1403" s="39"/>
      <c r="N1403" s="8"/>
      <c r="AG1403" s="8"/>
      <c r="AI1403" s="31"/>
      <c r="AL1403" s="31"/>
      <c r="AM1403" s="21"/>
      <c r="AN1403" s="23"/>
      <c r="AX1403" s="54"/>
      <c r="AZ1403" s="54"/>
      <c r="BB1403" s="18"/>
      <c r="BD1403" s="18"/>
      <c r="BE1403" s="18"/>
      <c r="BL1403" s="18"/>
      <c r="BO1403" s="18"/>
      <c r="BZ1403" s="18"/>
      <c r="CD1403" s="18"/>
      <c r="CI1403" s="18"/>
      <c r="CT1403" s="18"/>
      <c r="CZ1403" s="43" t="s">
        <v>397</v>
      </c>
    </row>
    <row r="1404" spans="4:104" x14ac:dyDescent="0.25">
      <c r="D1404" s="12"/>
      <c r="E1404" s="14"/>
      <c r="H1404" s="16"/>
      <c r="I1404" s="11"/>
      <c r="J1404" s="39"/>
      <c r="K1404" s="39"/>
      <c r="L1404" s="39"/>
      <c r="M1404" s="39"/>
      <c r="N1404" s="8"/>
      <c r="AG1404" s="8"/>
      <c r="AI1404" s="31"/>
      <c r="AL1404" s="31"/>
      <c r="AM1404" s="21"/>
      <c r="AN1404" s="23"/>
      <c r="AX1404" s="54"/>
      <c r="AZ1404" s="54"/>
      <c r="BB1404" s="18"/>
      <c r="BD1404" s="18"/>
      <c r="BE1404" s="18"/>
      <c r="BL1404" s="18"/>
      <c r="BO1404" s="18"/>
      <c r="BZ1404" s="18"/>
      <c r="CD1404" s="18"/>
      <c r="CI1404" s="18"/>
      <c r="CT1404" s="18"/>
      <c r="CZ1404" s="43" t="s">
        <v>397</v>
      </c>
    </row>
    <row r="1405" spans="4:104" x14ac:dyDescent="0.25">
      <c r="D1405" s="12"/>
      <c r="E1405" s="14"/>
      <c r="H1405" s="16"/>
      <c r="I1405" s="11"/>
      <c r="J1405" s="39"/>
      <c r="K1405" s="39"/>
      <c r="L1405" s="39"/>
      <c r="M1405" s="39"/>
      <c r="N1405" s="8"/>
      <c r="AG1405" s="8"/>
      <c r="AI1405" s="31"/>
      <c r="AL1405" s="31"/>
      <c r="AM1405" s="21"/>
      <c r="AN1405" s="23"/>
      <c r="AX1405" s="54"/>
      <c r="AZ1405" s="54"/>
      <c r="BB1405" s="18"/>
      <c r="BD1405" s="18"/>
      <c r="BE1405" s="18"/>
      <c r="BL1405" s="18"/>
      <c r="BO1405" s="18"/>
      <c r="BZ1405" s="18"/>
      <c r="CD1405" s="18"/>
      <c r="CI1405" s="18"/>
      <c r="CT1405" s="18"/>
      <c r="CZ1405" s="43" t="s">
        <v>397</v>
      </c>
    </row>
    <row r="1406" spans="4:104" x14ac:dyDescent="0.25">
      <c r="D1406" s="12"/>
      <c r="E1406" s="14"/>
      <c r="H1406" s="16"/>
      <c r="I1406" s="11"/>
      <c r="J1406" s="39"/>
      <c r="K1406" s="39"/>
      <c r="L1406" s="39"/>
      <c r="M1406" s="39"/>
      <c r="N1406" s="8"/>
      <c r="AG1406" s="8"/>
      <c r="AI1406" s="31"/>
      <c r="AL1406" s="31"/>
      <c r="AM1406" s="21"/>
      <c r="AN1406" s="23"/>
      <c r="AX1406" s="54"/>
      <c r="AZ1406" s="54"/>
      <c r="BB1406" s="18"/>
      <c r="BD1406" s="18"/>
      <c r="BE1406" s="18"/>
      <c r="BL1406" s="18"/>
      <c r="BO1406" s="18"/>
      <c r="BZ1406" s="18"/>
      <c r="CD1406" s="18"/>
      <c r="CI1406" s="18"/>
      <c r="CT1406" s="18"/>
      <c r="CZ1406" s="43" t="s">
        <v>397</v>
      </c>
    </row>
    <row r="1407" spans="4:104" x14ac:dyDescent="0.25">
      <c r="D1407" s="12"/>
      <c r="E1407" s="14"/>
      <c r="H1407" s="16"/>
      <c r="I1407" s="11"/>
      <c r="J1407" s="39"/>
      <c r="K1407" s="39"/>
      <c r="L1407" s="39"/>
      <c r="M1407" s="39"/>
      <c r="N1407" s="8"/>
      <c r="AG1407" s="8"/>
      <c r="AI1407" s="31"/>
      <c r="AL1407" s="31"/>
      <c r="AM1407" s="21"/>
      <c r="AN1407" s="23"/>
      <c r="AX1407" s="54"/>
      <c r="AZ1407" s="54"/>
      <c r="BB1407" s="18"/>
      <c r="BD1407" s="18"/>
      <c r="BE1407" s="18"/>
      <c r="BL1407" s="18"/>
      <c r="BO1407" s="18"/>
      <c r="BZ1407" s="18"/>
      <c r="CD1407" s="18"/>
      <c r="CI1407" s="18"/>
      <c r="CT1407" s="18"/>
      <c r="CZ1407" s="43" t="s">
        <v>397</v>
      </c>
    </row>
    <row r="1408" spans="4:104" x14ac:dyDescent="0.25">
      <c r="D1408" s="12"/>
      <c r="E1408" s="14"/>
      <c r="H1408" s="16"/>
      <c r="I1408" s="11"/>
      <c r="J1408" s="39"/>
      <c r="K1408" s="39"/>
      <c r="L1408" s="39"/>
      <c r="M1408" s="39"/>
      <c r="N1408" s="8"/>
      <c r="AG1408" s="8"/>
      <c r="AI1408" s="31"/>
      <c r="AL1408" s="31"/>
      <c r="AM1408" s="21"/>
      <c r="AN1408" s="23"/>
      <c r="AX1408" s="54"/>
      <c r="AZ1408" s="54"/>
      <c r="BB1408" s="18"/>
      <c r="BD1408" s="18"/>
      <c r="BE1408" s="18"/>
      <c r="BL1408" s="18"/>
      <c r="BO1408" s="18"/>
      <c r="BZ1408" s="18"/>
      <c r="CD1408" s="18"/>
      <c r="CI1408" s="18"/>
      <c r="CT1408" s="18"/>
      <c r="CZ1408" s="43" t="s">
        <v>397</v>
      </c>
    </row>
    <row r="1409" spans="4:104" x14ac:dyDescent="0.25">
      <c r="D1409" s="12"/>
      <c r="E1409" s="14"/>
      <c r="H1409" s="16"/>
      <c r="I1409" s="11"/>
      <c r="J1409" s="39"/>
      <c r="K1409" s="39"/>
      <c r="L1409" s="39"/>
      <c r="M1409" s="39"/>
      <c r="N1409" s="8"/>
      <c r="AG1409" s="8"/>
      <c r="AI1409" s="31"/>
      <c r="AL1409" s="31"/>
      <c r="AM1409" s="21"/>
      <c r="AN1409" s="23"/>
      <c r="AX1409" s="54"/>
      <c r="AZ1409" s="54"/>
      <c r="BB1409" s="18"/>
      <c r="BD1409" s="18"/>
      <c r="BE1409" s="18"/>
      <c r="BL1409" s="18"/>
      <c r="BO1409" s="18"/>
      <c r="BZ1409" s="18"/>
      <c r="CD1409" s="18"/>
      <c r="CI1409" s="18"/>
      <c r="CT1409" s="18"/>
      <c r="CZ1409" s="43" t="s">
        <v>397</v>
      </c>
    </row>
    <row r="1410" spans="4:104" x14ac:dyDescent="0.25">
      <c r="D1410" s="12"/>
      <c r="E1410" s="14"/>
      <c r="H1410" s="16"/>
      <c r="I1410" s="11"/>
      <c r="J1410" s="39"/>
      <c r="K1410" s="39"/>
      <c r="L1410" s="39"/>
      <c r="M1410" s="39"/>
      <c r="N1410" s="8"/>
      <c r="AG1410" s="8"/>
      <c r="AI1410" s="31"/>
      <c r="AL1410" s="31"/>
      <c r="AM1410" s="21"/>
      <c r="AN1410" s="23"/>
      <c r="AX1410" s="54"/>
      <c r="AZ1410" s="54"/>
      <c r="BB1410" s="18"/>
      <c r="BD1410" s="18"/>
      <c r="BE1410" s="18"/>
      <c r="BL1410" s="18"/>
      <c r="BO1410" s="18"/>
      <c r="BZ1410" s="18"/>
      <c r="CD1410" s="18"/>
      <c r="CI1410" s="18"/>
      <c r="CT1410" s="18"/>
      <c r="CZ1410" s="43" t="s">
        <v>397</v>
      </c>
    </row>
    <row r="1411" spans="4:104" x14ac:dyDescent="0.25">
      <c r="D1411" s="12"/>
      <c r="E1411" s="14"/>
      <c r="H1411" s="16"/>
      <c r="I1411" s="11"/>
      <c r="J1411" s="39"/>
      <c r="K1411" s="39"/>
      <c r="L1411" s="39"/>
      <c r="M1411" s="39"/>
      <c r="N1411" s="8"/>
      <c r="AG1411" s="8"/>
      <c r="AI1411" s="31"/>
      <c r="AL1411" s="31"/>
      <c r="AM1411" s="21"/>
      <c r="AN1411" s="23"/>
      <c r="AX1411" s="54"/>
      <c r="AZ1411" s="54"/>
      <c r="BB1411" s="18"/>
      <c r="BD1411" s="18"/>
      <c r="BE1411" s="18"/>
      <c r="BL1411" s="18"/>
      <c r="BO1411" s="18"/>
      <c r="BZ1411" s="18"/>
      <c r="CD1411" s="18"/>
      <c r="CI1411" s="18"/>
      <c r="CT1411" s="18"/>
      <c r="CZ1411" s="43" t="s">
        <v>397</v>
      </c>
    </row>
    <row r="1412" spans="4:104" x14ac:dyDescent="0.25">
      <c r="D1412" s="12"/>
      <c r="E1412" s="14"/>
      <c r="H1412" s="16"/>
      <c r="I1412" s="11"/>
      <c r="J1412" s="39"/>
      <c r="K1412" s="39"/>
      <c r="L1412" s="39"/>
      <c r="M1412" s="39"/>
      <c r="N1412" s="8"/>
      <c r="AG1412" s="8"/>
      <c r="AI1412" s="31"/>
      <c r="AL1412" s="31"/>
      <c r="AM1412" s="21"/>
      <c r="AN1412" s="23"/>
      <c r="AX1412" s="54"/>
      <c r="AZ1412" s="54"/>
      <c r="BB1412" s="18"/>
      <c r="BD1412" s="18"/>
      <c r="BE1412" s="18"/>
      <c r="BL1412" s="18"/>
      <c r="BO1412" s="18"/>
      <c r="BZ1412" s="18"/>
      <c r="CD1412" s="18"/>
      <c r="CI1412" s="18"/>
      <c r="CT1412" s="18"/>
      <c r="CZ1412" s="43" t="s">
        <v>397</v>
      </c>
    </row>
    <row r="1413" spans="4:104" x14ac:dyDescent="0.25">
      <c r="D1413" s="12"/>
      <c r="E1413" s="14"/>
      <c r="H1413" s="16"/>
      <c r="I1413" s="11"/>
      <c r="J1413" s="39"/>
      <c r="K1413" s="39"/>
      <c r="L1413" s="39"/>
      <c r="M1413" s="39"/>
      <c r="N1413" s="8"/>
      <c r="AG1413" s="8"/>
      <c r="AI1413" s="31"/>
      <c r="AL1413" s="31"/>
      <c r="AM1413" s="21"/>
      <c r="AN1413" s="23"/>
      <c r="AX1413" s="54"/>
      <c r="AZ1413" s="54"/>
      <c r="BB1413" s="18"/>
      <c r="BD1413" s="18"/>
      <c r="BE1413" s="18"/>
      <c r="BL1413" s="18"/>
      <c r="BO1413" s="18"/>
      <c r="BZ1413" s="18"/>
      <c r="CD1413" s="18"/>
      <c r="CI1413" s="18"/>
      <c r="CT1413" s="18"/>
      <c r="CZ1413" s="43" t="s">
        <v>397</v>
      </c>
    </row>
    <row r="1414" spans="4:104" x14ac:dyDescent="0.25">
      <c r="D1414" s="12"/>
      <c r="E1414" s="14"/>
      <c r="H1414" s="16"/>
      <c r="I1414" s="11"/>
      <c r="J1414" s="39"/>
      <c r="K1414" s="39"/>
      <c r="L1414" s="39"/>
      <c r="M1414" s="39"/>
      <c r="N1414" s="8"/>
      <c r="AG1414" s="8"/>
      <c r="AI1414" s="31"/>
      <c r="AL1414" s="31"/>
      <c r="AM1414" s="21"/>
      <c r="AN1414" s="23"/>
      <c r="AX1414" s="54"/>
      <c r="AZ1414" s="54"/>
      <c r="BB1414" s="18"/>
      <c r="BD1414" s="18"/>
      <c r="BE1414" s="18"/>
      <c r="BL1414" s="18"/>
      <c r="BO1414" s="18"/>
      <c r="BZ1414" s="18"/>
      <c r="CD1414" s="18"/>
      <c r="CI1414" s="18"/>
      <c r="CT1414" s="18"/>
      <c r="CZ1414" s="43" t="s">
        <v>397</v>
      </c>
    </row>
    <row r="1415" spans="4:104" x14ac:dyDescent="0.25">
      <c r="D1415" s="12"/>
      <c r="E1415" s="14"/>
      <c r="H1415" s="16"/>
      <c r="I1415" s="11"/>
      <c r="J1415" s="39"/>
      <c r="K1415" s="39"/>
      <c r="L1415" s="39"/>
      <c r="M1415" s="39"/>
      <c r="N1415" s="8"/>
      <c r="AG1415" s="8"/>
      <c r="AI1415" s="31"/>
      <c r="AL1415" s="31"/>
      <c r="AM1415" s="21"/>
      <c r="AN1415" s="23"/>
      <c r="AX1415" s="54"/>
      <c r="AZ1415" s="54"/>
      <c r="BB1415" s="18"/>
      <c r="BD1415" s="18"/>
      <c r="BE1415" s="18"/>
      <c r="BL1415" s="18"/>
      <c r="BO1415" s="18"/>
      <c r="BZ1415" s="18"/>
      <c r="CD1415" s="18"/>
      <c r="CI1415" s="18"/>
      <c r="CT1415" s="18"/>
      <c r="CZ1415" s="43" t="s">
        <v>397</v>
      </c>
    </row>
    <row r="1416" spans="4:104" x14ac:dyDescent="0.25">
      <c r="D1416" s="12"/>
      <c r="E1416" s="14"/>
      <c r="H1416" s="16"/>
      <c r="I1416" s="11"/>
      <c r="J1416" s="39"/>
      <c r="K1416" s="39"/>
      <c r="L1416" s="39"/>
      <c r="M1416" s="39"/>
      <c r="N1416" s="8"/>
      <c r="AG1416" s="8"/>
      <c r="AI1416" s="31"/>
      <c r="AL1416" s="31"/>
      <c r="AM1416" s="21"/>
      <c r="AN1416" s="23"/>
      <c r="AX1416" s="54"/>
      <c r="AZ1416" s="54"/>
      <c r="BB1416" s="18"/>
      <c r="BD1416" s="18"/>
      <c r="BE1416" s="18"/>
      <c r="BL1416" s="18"/>
      <c r="BO1416" s="18"/>
      <c r="BZ1416" s="18"/>
      <c r="CD1416" s="18"/>
      <c r="CI1416" s="18"/>
      <c r="CT1416" s="18"/>
      <c r="CZ1416" s="43" t="s">
        <v>397</v>
      </c>
    </row>
    <row r="1417" spans="4:104" x14ac:dyDescent="0.25">
      <c r="D1417" s="12"/>
      <c r="E1417" s="14"/>
      <c r="H1417" s="16"/>
      <c r="I1417" s="11"/>
      <c r="J1417" s="39"/>
      <c r="K1417" s="39"/>
      <c r="L1417" s="39"/>
      <c r="M1417" s="39"/>
      <c r="N1417" s="8"/>
      <c r="AG1417" s="8"/>
      <c r="AI1417" s="31"/>
      <c r="AL1417" s="31"/>
      <c r="AM1417" s="21"/>
      <c r="AN1417" s="23"/>
      <c r="AX1417" s="54"/>
      <c r="AZ1417" s="54"/>
      <c r="BB1417" s="18"/>
      <c r="BD1417" s="18"/>
      <c r="BE1417" s="18"/>
      <c r="BL1417" s="18"/>
      <c r="BO1417" s="18"/>
      <c r="BZ1417" s="18"/>
      <c r="CD1417" s="18"/>
      <c r="CI1417" s="18"/>
      <c r="CT1417" s="18"/>
      <c r="CZ1417" s="43" t="s">
        <v>397</v>
      </c>
    </row>
    <row r="1418" spans="4:104" x14ac:dyDescent="0.25">
      <c r="D1418" s="12"/>
      <c r="E1418" s="14"/>
      <c r="H1418" s="16"/>
      <c r="I1418" s="11"/>
      <c r="J1418" s="39"/>
      <c r="K1418" s="39"/>
      <c r="L1418" s="39"/>
      <c r="M1418" s="39"/>
      <c r="N1418" s="8"/>
      <c r="AG1418" s="8"/>
      <c r="AI1418" s="31"/>
      <c r="AL1418" s="31"/>
      <c r="AM1418" s="21"/>
      <c r="AN1418" s="23"/>
      <c r="AX1418" s="54"/>
      <c r="AZ1418" s="54"/>
      <c r="BB1418" s="18"/>
      <c r="BD1418" s="18"/>
      <c r="BE1418" s="18"/>
      <c r="BL1418" s="18"/>
      <c r="BO1418" s="18"/>
      <c r="BZ1418" s="18"/>
      <c r="CD1418" s="18"/>
      <c r="CI1418" s="18"/>
      <c r="CT1418" s="18"/>
      <c r="CZ1418" s="43" t="s">
        <v>397</v>
      </c>
    </row>
    <row r="1419" spans="4:104" x14ac:dyDescent="0.25">
      <c r="D1419" s="12"/>
      <c r="E1419" s="14"/>
      <c r="H1419" s="16"/>
      <c r="I1419" s="11"/>
      <c r="J1419" s="39"/>
      <c r="K1419" s="39"/>
      <c r="L1419" s="39"/>
      <c r="M1419" s="39"/>
      <c r="N1419" s="8"/>
      <c r="AG1419" s="8"/>
      <c r="AI1419" s="31"/>
      <c r="AL1419" s="31"/>
      <c r="AM1419" s="21"/>
      <c r="AN1419" s="23"/>
      <c r="AX1419" s="54"/>
      <c r="AZ1419" s="54"/>
      <c r="BB1419" s="18"/>
      <c r="BD1419" s="18"/>
      <c r="BE1419" s="18"/>
      <c r="BL1419" s="18"/>
      <c r="BO1419" s="18"/>
      <c r="BZ1419" s="18"/>
      <c r="CD1419" s="18"/>
      <c r="CI1419" s="18"/>
      <c r="CT1419" s="18"/>
      <c r="CZ1419" s="43" t="s">
        <v>397</v>
      </c>
    </row>
    <row r="1420" spans="4:104" x14ac:dyDescent="0.25">
      <c r="D1420" s="12"/>
      <c r="E1420" s="14"/>
      <c r="H1420" s="16"/>
      <c r="I1420" s="11"/>
      <c r="J1420" s="39"/>
      <c r="K1420" s="39"/>
      <c r="L1420" s="39"/>
      <c r="M1420" s="39"/>
      <c r="N1420" s="8"/>
      <c r="AG1420" s="8"/>
      <c r="AI1420" s="31"/>
      <c r="AL1420" s="31"/>
      <c r="AM1420" s="21"/>
      <c r="AN1420" s="23"/>
      <c r="AX1420" s="54"/>
      <c r="AZ1420" s="54"/>
      <c r="BB1420" s="18"/>
      <c r="BD1420" s="18"/>
      <c r="BE1420" s="18"/>
      <c r="BL1420" s="18"/>
      <c r="BO1420" s="18"/>
      <c r="BZ1420" s="18"/>
      <c r="CD1420" s="18"/>
      <c r="CI1420" s="18"/>
      <c r="CT1420" s="18"/>
      <c r="CZ1420" s="43" t="s">
        <v>397</v>
      </c>
    </row>
    <row r="1421" spans="4:104" x14ac:dyDescent="0.25">
      <c r="D1421" s="12"/>
      <c r="E1421" s="14"/>
      <c r="H1421" s="16"/>
      <c r="I1421" s="11"/>
      <c r="J1421" s="39"/>
      <c r="K1421" s="39"/>
      <c r="L1421" s="39"/>
      <c r="M1421" s="39"/>
      <c r="N1421" s="8"/>
      <c r="AG1421" s="8"/>
      <c r="AI1421" s="31"/>
      <c r="AL1421" s="31"/>
      <c r="AM1421" s="21"/>
      <c r="AN1421" s="23"/>
      <c r="AX1421" s="54"/>
      <c r="AZ1421" s="54"/>
      <c r="BB1421" s="18"/>
      <c r="BD1421" s="18"/>
      <c r="BE1421" s="18"/>
      <c r="BL1421" s="18"/>
      <c r="BO1421" s="18"/>
      <c r="BZ1421" s="18"/>
      <c r="CD1421" s="18"/>
      <c r="CI1421" s="18"/>
      <c r="CT1421" s="18"/>
      <c r="CZ1421" s="43" t="s">
        <v>397</v>
      </c>
    </row>
    <row r="1422" spans="4:104" x14ac:dyDescent="0.25">
      <c r="D1422" s="12"/>
      <c r="E1422" s="14"/>
      <c r="H1422" s="16"/>
      <c r="I1422" s="11"/>
      <c r="J1422" s="39"/>
      <c r="K1422" s="39"/>
      <c r="L1422" s="39"/>
      <c r="M1422" s="39"/>
      <c r="N1422" s="8"/>
      <c r="AG1422" s="8"/>
      <c r="AI1422" s="31"/>
      <c r="AL1422" s="31"/>
      <c r="AM1422" s="21"/>
      <c r="AN1422" s="23"/>
      <c r="AX1422" s="54"/>
      <c r="AZ1422" s="54"/>
      <c r="BB1422" s="18"/>
      <c r="BD1422" s="18"/>
      <c r="BE1422" s="18"/>
      <c r="BL1422" s="18"/>
      <c r="BO1422" s="18"/>
      <c r="BZ1422" s="18"/>
      <c r="CD1422" s="18"/>
      <c r="CI1422" s="18"/>
      <c r="CT1422" s="18"/>
      <c r="CZ1422" s="43" t="s">
        <v>397</v>
      </c>
    </row>
    <row r="1423" spans="4:104" x14ac:dyDescent="0.25">
      <c r="D1423" s="12"/>
      <c r="E1423" s="14"/>
      <c r="H1423" s="16"/>
      <c r="I1423" s="11"/>
      <c r="J1423" s="39"/>
      <c r="K1423" s="39"/>
      <c r="L1423" s="39"/>
      <c r="M1423" s="39"/>
      <c r="N1423" s="8"/>
      <c r="AG1423" s="8"/>
      <c r="AI1423" s="31"/>
      <c r="AL1423" s="31"/>
      <c r="AM1423" s="21"/>
      <c r="AN1423" s="23"/>
      <c r="AX1423" s="54"/>
      <c r="AZ1423" s="54"/>
      <c r="BB1423" s="18"/>
      <c r="BD1423" s="18"/>
      <c r="BE1423" s="18"/>
      <c r="BL1423" s="18"/>
      <c r="BO1423" s="18"/>
      <c r="BZ1423" s="18"/>
      <c r="CD1423" s="18"/>
      <c r="CI1423" s="18"/>
      <c r="CT1423" s="18"/>
      <c r="CZ1423" s="43" t="s">
        <v>397</v>
      </c>
    </row>
    <row r="1424" spans="4:104" x14ac:dyDescent="0.25">
      <c r="D1424" s="12"/>
      <c r="E1424" s="14"/>
      <c r="H1424" s="16"/>
      <c r="I1424" s="11"/>
      <c r="J1424" s="39"/>
      <c r="K1424" s="39"/>
      <c r="L1424" s="39"/>
      <c r="M1424" s="39"/>
      <c r="N1424" s="8"/>
      <c r="AG1424" s="8"/>
      <c r="AI1424" s="31"/>
      <c r="AL1424" s="31"/>
      <c r="AM1424" s="21"/>
      <c r="AN1424" s="23"/>
      <c r="AX1424" s="54"/>
      <c r="AZ1424" s="54"/>
      <c r="BB1424" s="18"/>
      <c r="BD1424" s="18"/>
      <c r="BE1424" s="18"/>
      <c r="BL1424" s="18"/>
      <c r="BO1424" s="18"/>
      <c r="BZ1424" s="18"/>
      <c r="CD1424" s="18"/>
      <c r="CI1424" s="18"/>
      <c r="CT1424" s="18"/>
      <c r="CZ1424" s="43" t="s">
        <v>397</v>
      </c>
    </row>
    <row r="1425" spans="4:104" x14ac:dyDescent="0.25">
      <c r="D1425" s="12"/>
      <c r="E1425" s="14"/>
      <c r="H1425" s="16"/>
      <c r="I1425" s="11"/>
      <c r="J1425" s="39"/>
      <c r="K1425" s="39"/>
      <c r="L1425" s="39"/>
      <c r="M1425" s="39"/>
      <c r="N1425" s="8"/>
      <c r="AG1425" s="8"/>
      <c r="AI1425" s="31"/>
      <c r="AL1425" s="31"/>
      <c r="AM1425" s="21"/>
      <c r="AN1425" s="23"/>
      <c r="AX1425" s="54"/>
      <c r="AZ1425" s="54"/>
      <c r="BB1425" s="18"/>
      <c r="BD1425" s="18"/>
      <c r="BE1425" s="18"/>
      <c r="BL1425" s="18"/>
      <c r="BO1425" s="18"/>
      <c r="BZ1425" s="18"/>
      <c r="CD1425" s="18"/>
      <c r="CI1425" s="18"/>
      <c r="CT1425" s="18"/>
      <c r="CZ1425" s="43" t="s">
        <v>397</v>
      </c>
    </row>
    <row r="1426" spans="4:104" x14ac:dyDescent="0.25">
      <c r="D1426" s="12"/>
      <c r="E1426" s="14"/>
      <c r="H1426" s="16"/>
      <c r="I1426" s="11"/>
      <c r="J1426" s="39"/>
      <c r="K1426" s="39"/>
      <c r="L1426" s="39"/>
      <c r="M1426" s="39"/>
      <c r="N1426" s="8"/>
      <c r="AG1426" s="8"/>
      <c r="AI1426" s="31"/>
      <c r="AL1426" s="31"/>
      <c r="AM1426" s="21"/>
      <c r="AN1426" s="23"/>
      <c r="AX1426" s="54"/>
      <c r="AZ1426" s="54"/>
      <c r="BB1426" s="18"/>
      <c r="BD1426" s="18"/>
      <c r="BE1426" s="18"/>
      <c r="BL1426" s="18"/>
      <c r="BO1426" s="18"/>
      <c r="BZ1426" s="18"/>
      <c r="CD1426" s="18"/>
      <c r="CI1426" s="18"/>
      <c r="CT1426" s="18"/>
      <c r="CZ1426" s="43" t="s">
        <v>397</v>
      </c>
    </row>
    <row r="1427" spans="4:104" x14ac:dyDescent="0.25">
      <c r="D1427" s="12"/>
      <c r="E1427" s="14"/>
      <c r="H1427" s="16"/>
      <c r="I1427" s="11"/>
      <c r="J1427" s="39"/>
      <c r="K1427" s="39"/>
      <c r="L1427" s="39"/>
      <c r="M1427" s="39"/>
      <c r="N1427" s="8"/>
      <c r="AG1427" s="8"/>
      <c r="AI1427" s="31"/>
      <c r="AL1427" s="31"/>
      <c r="AM1427" s="21"/>
      <c r="AN1427" s="23"/>
      <c r="AX1427" s="54"/>
      <c r="AZ1427" s="54"/>
      <c r="BB1427" s="18"/>
      <c r="BD1427" s="18"/>
      <c r="BE1427" s="18"/>
      <c r="BL1427" s="18"/>
      <c r="BO1427" s="18"/>
      <c r="BZ1427" s="18"/>
      <c r="CD1427" s="18"/>
      <c r="CI1427" s="18"/>
      <c r="CT1427" s="18"/>
      <c r="CZ1427" s="43" t="s">
        <v>397</v>
      </c>
    </row>
    <row r="1428" spans="4:104" x14ac:dyDescent="0.25">
      <c r="D1428" s="12"/>
      <c r="E1428" s="14"/>
      <c r="H1428" s="16"/>
      <c r="I1428" s="11"/>
      <c r="J1428" s="39"/>
      <c r="K1428" s="39"/>
      <c r="L1428" s="39"/>
      <c r="M1428" s="39"/>
      <c r="N1428" s="8"/>
      <c r="AG1428" s="8"/>
      <c r="AI1428" s="31"/>
      <c r="AL1428" s="31"/>
      <c r="AM1428" s="21"/>
      <c r="AN1428" s="23"/>
      <c r="AX1428" s="54"/>
      <c r="AZ1428" s="54"/>
      <c r="BB1428" s="18"/>
      <c r="BD1428" s="18"/>
      <c r="BE1428" s="18"/>
      <c r="BL1428" s="18"/>
      <c r="BO1428" s="18"/>
      <c r="BZ1428" s="18"/>
      <c r="CD1428" s="18"/>
      <c r="CI1428" s="18"/>
      <c r="CT1428" s="18"/>
      <c r="CZ1428" s="43" t="s">
        <v>397</v>
      </c>
    </row>
    <row r="1429" spans="4:104" x14ac:dyDescent="0.25">
      <c r="D1429" s="12"/>
      <c r="E1429" s="14"/>
      <c r="H1429" s="16"/>
      <c r="I1429" s="11"/>
      <c r="J1429" s="39"/>
      <c r="K1429" s="39"/>
      <c r="L1429" s="39"/>
      <c r="M1429" s="39"/>
      <c r="N1429" s="8"/>
      <c r="AG1429" s="8"/>
      <c r="AI1429" s="31"/>
      <c r="AL1429" s="31"/>
      <c r="AM1429" s="21"/>
      <c r="AN1429" s="23"/>
      <c r="AX1429" s="54"/>
      <c r="AZ1429" s="54"/>
      <c r="BB1429" s="18"/>
      <c r="BD1429" s="18"/>
      <c r="BE1429" s="18"/>
      <c r="BL1429" s="18"/>
      <c r="BO1429" s="18"/>
      <c r="BZ1429" s="18"/>
      <c r="CD1429" s="18"/>
      <c r="CI1429" s="18"/>
      <c r="CT1429" s="18"/>
      <c r="CZ1429" s="43" t="s">
        <v>397</v>
      </c>
    </row>
    <row r="1430" spans="4:104" x14ac:dyDescent="0.25">
      <c r="D1430" s="12"/>
      <c r="E1430" s="14"/>
      <c r="H1430" s="16"/>
      <c r="I1430" s="11"/>
      <c r="J1430" s="39"/>
      <c r="K1430" s="39"/>
      <c r="L1430" s="39"/>
      <c r="M1430" s="39"/>
      <c r="N1430" s="8"/>
      <c r="AG1430" s="8"/>
      <c r="AI1430" s="31"/>
      <c r="AL1430" s="31"/>
      <c r="AM1430" s="21"/>
      <c r="AN1430" s="23"/>
      <c r="AX1430" s="54"/>
      <c r="AZ1430" s="54"/>
      <c r="BB1430" s="18"/>
      <c r="BD1430" s="18"/>
      <c r="BE1430" s="18"/>
      <c r="BL1430" s="18"/>
      <c r="BO1430" s="18"/>
      <c r="BZ1430" s="18"/>
      <c r="CD1430" s="18"/>
      <c r="CI1430" s="18"/>
      <c r="CT1430" s="18"/>
      <c r="CZ1430" s="43" t="s">
        <v>397</v>
      </c>
    </row>
    <row r="1431" spans="4:104" x14ac:dyDescent="0.25">
      <c r="D1431" s="12"/>
      <c r="E1431" s="14"/>
      <c r="H1431" s="16"/>
      <c r="I1431" s="11"/>
      <c r="J1431" s="39"/>
      <c r="K1431" s="39"/>
      <c r="L1431" s="39"/>
      <c r="M1431" s="39"/>
      <c r="N1431" s="8"/>
      <c r="AG1431" s="8"/>
      <c r="AI1431" s="31"/>
      <c r="AL1431" s="31"/>
      <c r="AM1431" s="21"/>
      <c r="AN1431" s="23"/>
      <c r="AX1431" s="54"/>
      <c r="AZ1431" s="54"/>
      <c r="BB1431" s="18"/>
      <c r="BD1431" s="18"/>
      <c r="BE1431" s="18"/>
      <c r="BL1431" s="18"/>
      <c r="BO1431" s="18"/>
      <c r="BZ1431" s="18"/>
      <c r="CD1431" s="18"/>
      <c r="CI1431" s="18"/>
      <c r="CT1431" s="18"/>
      <c r="CZ1431" s="43" t="s">
        <v>397</v>
      </c>
    </row>
    <row r="1432" spans="4:104" x14ac:dyDescent="0.25">
      <c r="D1432" s="12"/>
      <c r="E1432" s="14"/>
      <c r="H1432" s="16"/>
      <c r="I1432" s="11"/>
      <c r="J1432" s="39"/>
      <c r="K1432" s="39"/>
      <c r="L1432" s="39"/>
      <c r="M1432" s="39"/>
      <c r="N1432" s="8"/>
      <c r="AG1432" s="8"/>
      <c r="AI1432" s="31"/>
      <c r="AL1432" s="31"/>
      <c r="AM1432" s="21"/>
      <c r="AN1432" s="23"/>
      <c r="AX1432" s="54"/>
      <c r="AZ1432" s="54"/>
      <c r="BB1432" s="18"/>
      <c r="BD1432" s="18"/>
      <c r="BE1432" s="18"/>
      <c r="BL1432" s="18"/>
      <c r="BO1432" s="18"/>
      <c r="BZ1432" s="18"/>
      <c r="CD1432" s="18"/>
      <c r="CI1432" s="18"/>
      <c r="CT1432" s="18"/>
      <c r="CZ1432" s="43" t="s">
        <v>397</v>
      </c>
    </row>
    <row r="1433" spans="4:104" x14ac:dyDescent="0.25">
      <c r="D1433" s="12"/>
      <c r="E1433" s="14"/>
      <c r="H1433" s="16"/>
      <c r="I1433" s="11"/>
      <c r="J1433" s="39"/>
      <c r="K1433" s="39"/>
      <c r="L1433" s="39"/>
      <c r="M1433" s="39"/>
      <c r="N1433" s="8"/>
      <c r="AG1433" s="8"/>
      <c r="AI1433" s="31"/>
      <c r="AL1433" s="31"/>
      <c r="AM1433" s="21"/>
      <c r="AN1433" s="23"/>
      <c r="AX1433" s="54"/>
      <c r="AZ1433" s="54"/>
      <c r="BB1433" s="18"/>
      <c r="BD1433" s="18"/>
      <c r="BE1433" s="18"/>
      <c r="BL1433" s="18"/>
      <c r="BO1433" s="18"/>
      <c r="BZ1433" s="18"/>
      <c r="CD1433" s="18"/>
      <c r="CI1433" s="18"/>
      <c r="CT1433" s="18"/>
      <c r="CZ1433" s="43" t="s">
        <v>397</v>
      </c>
    </row>
    <row r="1434" spans="4:104" x14ac:dyDescent="0.25">
      <c r="D1434" s="12"/>
      <c r="E1434" s="14"/>
      <c r="H1434" s="16"/>
      <c r="I1434" s="11"/>
      <c r="J1434" s="39"/>
      <c r="K1434" s="39"/>
      <c r="L1434" s="39"/>
      <c r="M1434" s="39"/>
      <c r="N1434" s="8"/>
      <c r="AG1434" s="8"/>
      <c r="AI1434" s="31"/>
      <c r="AL1434" s="31"/>
      <c r="AM1434" s="21"/>
      <c r="AN1434" s="23"/>
      <c r="AX1434" s="54"/>
      <c r="AZ1434" s="54"/>
      <c r="BB1434" s="18"/>
      <c r="BD1434" s="18"/>
      <c r="BE1434" s="18"/>
      <c r="BL1434" s="18"/>
      <c r="BO1434" s="18"/>
      <c r="BZ1434" s="18"/>
      <c r="CD1434" s="18"/>
      <c r="CI1434" s="18"/>
      <c r="CT1434" s="18"/>
      <c r="CZ1434" s="43" t="s">
        <v>397</v>
      </c>
    </row>
    <row r="1435" spans="4:104" x14ac:dyDescent="0.25">
      <c r="D1435" s="12"/>
      <c r="E1435" s="14"/>
      <c r="H1435" s="16"/>
      <c r="I1435" s="11"/>
      <c r="J1435" s="39"/>
      <c r="K1435" s="39"/>
      <c r="L1435" s="39"/>
      <c r="M1435" s="39"/>
      <c r="N1435" s="8"/>
      <c r="AG1435" s="8"/>
      <c r="AI1435" s="31"/>
      <c r="AL1435" s="31"/>
      <c r="AM1435" s="21"/>
      <c r="AN1435" s="23"/>
      <c r="AX1435" s="54"/>
      <c r="AZ1435" s="54"/>
      <c r="BB1435" s="18"/>
      <c r="BD1435" s="18"/>
      <c r="BE1435" s="18"/>
      <c r="BL1435" s="18"/>
      <c r="BO1435" s="18"/>
      <c r="BZ1435" s="18"/>
      <c r="CD1435" s="18"/>
      <c r="CI1435" s="18"/>
      <c r="CT1435" s="18"/>
      <c r="CZ1435" s="43" t="s">
        <v>397</v>
      </c>
    </row>
    <row r="1436" spans="4:104" x14ac:dyDescent="0.25">
      <c r="D1436" s="12"/>
      <c r="E1436" s="14"/>
      <c r="H1436" s="16"/>
      <c r="I1436" s="11"/>
      <c r="J1436" s="39"/>
      <c r="K1436" s="39"/>
      <c r="L1436" s="39"/>
      <c r="M1436" s="39"/>
      <c r="N1436" s="8"/>
      <c r="AG1436" s="8"/>
      <c r="AI1436" s="31"/>
      <c r="AL1436" s="31"/>
      <c r="AM1436" s="21"/>
      <c r="AN1436" s="23"/>
      <c r="AX1436" s="54"/>
      <c r="AZ1436" s="54"/>
      <c r="BB1436" s="18"/>
      <c r="BD1436" s="18"/>
      <c r="BE1436" s="18"/>
      <c r="BL1436" s="18"/>
      <c r="BO1436" s="18"/>
      <c r="BZ1436" s="18"/>
      <c r="CD1436" s="18"/>
      <c r="CI1436" s="18"/>
      <c r="CT1436" s="18"/>
      <c r="CZ1436" s="43" t="s">
        <v>397</v>
      </c>
    </row>
    <row r="1437" spans="4:104" x14ac:dyDescent="0.25">
      <c r="D1437" s="12"/>
      <c r="E1437" s="14"/>
      <c r="H1437" s="16"/>
      <c r="I1437" s="11"/>
      <c r="J1437" s="39"/>
      <c r="K1437" s="39"/>
      <c r="L1437" s="39"/>
      <c r="M1437" s="39"/>
      <c r="N1437" s="8"/>
      <c r="AG1437" s="8"/>
      <c r="AI1437" s="31"/>
      <c r="AL1437" s="31"/>
      <c r="AM1437" s="21"/>
      <c r="AN1437" s="23"/>
      <c r="AX1437" s="54"/>
      <c r="AZ1437" s="54"/>
      <c r="BB1437" s="18"/>
      <c r="BD1437" s="18"/>
      <c r="BE1437" s="18"/>
      <c r="BL1437" s="18"/>
      <c r="BO1437" s="18"/>
      <c r="BZ1437" s="18"/>
      <c r="CD1437" s="18"/>
      <c r="CI1437" s="18"/>
      <c r="CT1437" s="18"/>
      <c r="CZ1437" s="43" t="s">
        <v>397</v>
      </c>
    </row>
    <row r="1438" spans="4:104" x14ac:dyDescent="0.25">
      <c r="D1438" s="12"/>
      <c r="E1438" s="14"/>
      <c r="H1438" s="16"/>
      <c r="I1438" s="11"/>
      <c r="J1438" s="39"/>
      <c r="K1438" s="39"/>
      <c r="L1438" s="39"/>
      <c r="M1438" s="39"/>
      <c r="N1438" s="8"/>
      <c r="AG1438" s="8"/>
      <c r="AI1438" s="31"/>
      <c r="AL1438" s="31"/>
      <c r="AM1438" s="21"/>
      <c r="AN1438" s="23"/>
      <c r="AX1438" s="54"/>
      <c r="AZ1438" s="54"/>
      <c r="BB1438" s="18"/>
      <c r="BD1438" s="18"/>
      <c r="BE1438" s="18"/>
      <c r="BL1438" s="18"/>
      <c r="BO1438" s="18"/>
      <c r="BZ1438" s="18"/>
      <c r="CD1438" s="18"/>
      <c r="CI1438" s="18"/>
      <c r="CT1438" s="18"/>
      <c r="CZ1438" s="43" t="s">
        <v>397</v>
      </c>
    </row>
    <row r="1439" spans="4:104" x14ac:dyDescent="0.25">
      <c r="D1439" s="12"/>
      <c r="E1439" s="14"/>
      <c r="H1439" s="16"/>
      <c r="I1439" s="11"/>
      <c r="J1439" s="39"/>
      <c r="K1439" s="39"/>
      <c r="L1439" s="39"/>
      <c r="M1439" s="39"/>
      <c r="N1439" s="8"/>
      <c r="AG1439" s="8"/>
      <c r="AI1439" s="31"/>
      <c r="AL1439" s="31"/>
      <c r="AM1439" s="21"/>
      <c r="AN1439" s="23"/>
      <c r="AX1439" s="54"/>
      <c r="AZ1439" s="54"/>
      <c r="BB1439" s="18"/>
      <c r="BD1439" s="18"/>
      <c r="BE1439" s="18"/>
      <c r="BL1439" s="18"/>
      <c r="BO1439" s="18"/>
      <c r="BZ1439" s="18"/>
      <c r="CD1439" s="18"/>
      <c r="CI1439" s="18"/>
      <c r="CT1439" s="18"/>
      <c r="CZ1439" s="43" t="s">
        <v>397</v>
      </c>
    </row>
    <row r="1440" spans="4:104" x14ac:dyDescent="0.25">
      <c r="D1440" s="12"/>
      <c r="E1440" s="14"/>
      <c r="H1440" s="16"/>
      <c r="I1440" s="11"/>
      <c r="J1440" s="39"/>
      <c r="K1440" s="39"/>
      <c r="L1440" s="39"/>
      <c r="M1440" s="39"/>
      <c r="N1440" s="8"/>
      <c r="AG1440" s="8"/>
      <c r="AI1440" s="31"/>
      <c r="AL1440" s="31"/>
      <c r="AM1440" s="21"/>
      <c r="AN1440" s="23"/>
      <c r="AX1440" s="54"/>
      <c r="AZ1440" s="54"/>
      <c r="BB1440" s="18"/>
      <c r="BD1440" s="18"/>
      <c r="BE1440" s="18"/>
      <c r="BL1440" s="18"/>
      <c r="BO1440" s="18"/>
      <c r="BZ1440" s="18"/>
      <c r="CD1440" s="18"/>
      <c r="CI1440" s="18"/>
      <c r="CT1440" s="18"/>
      <c r="CZ1440" s="43" t="s">
        <v>397</v>
      </c>
    </row>
    <row r="1441" spans="4:104" x14ac:dyDescent="0.25">
      <c r="D1441" s="12"/>
      <c r="E1441" s="14"/>
      <c r="H1441" s="16"/>
      <c r="I1441" s="11"/>
      <c r="J1441" s="39"/>
      <c r="K1441" s="39"/>
      <c r="L1441" s="39"/>
      <c r="M1441" s="39"/>
      <c r="N1441" s="8"/>
      <c r="AG1441" s="8"/>
      <c r="AI1441" s="31"/>
      <c r="AL1441" s="31"/>
      <c r="AM1441" s="21"/>
      <c r="AN1441" s="23"/>
      <c r="AX1441" s="54"/>
      <c r="AZ1441" s="54"/>
      <c r="BB1441" s="18"/>
      <c r="BD1441" s="18"/>
      <c r="BE1441" s="18"/>
      <c r="BL1441" s="18"/>
      <c r="BO1441" s="18"/>
      <c r="BZ1441" s="18"/>
      <c r="CD1441" s="18"/>
      <c r="CI1441" s="18"/>
      <c r="CT1441" s="18"/>
      <c r="CZ1441" s="43" t="s">
        <v>397</v>
      </c>
    </row>
    <row r="1442" spans="4:104" x14ac:dyDescent="0.25">
      <c r="D1442" s="12"/>
      <c r="E1442" s="14"/>
      <c r="H1442" s="16"/>
      <c r="I1442" s="11"/>
      <c r="J1442" s="39"/>
      <c r="K1442" s="39"/>
      <c r="L1442" s="39"/>
      <c r="M1442" s="39"/>
      <c r="N1442" s="8"/>
      <c r="AG1442" s="8"/>
      <c r="AI1442" s="31"/>
      <c r="AL1442" s="31"/>
      <c r="AM1442" s="21"/>
      <c r="AN1442" s="23"/>
      <c r="AX1442" s="54"/>
      <c r="AZ1442" s="54"/>
      <c r="BB1442" s="18"/>
      <c r="BD1442" s="18"/>
      <c r="BE1442" s="18"/>
      <c r="BL1442" s="18"/>
      <c r="BO1442" s="18"/>
      <c r="BZ1442" s="18"/>
      <c r="CD1442" s="18"/>
      <c r="CI1442" s="18"/>
      <c r="CT1442" s="18"/>
      <c r="CZ1442" s="43" t="s">
        <v>397</v>
      </c>
    </row>
    <row r="1443" spans="4:104" x14ac:dyDescent="0.25">
      <c r="D1443" s="12"/>
      <c r="E1443" s="14"/>
      <c r="H1443" s="16"/>
      <c r="I1443" s="11"/>
      <c r="J1443" s="39"/>
      <c r="K1443" s="39"/>
      <c r="L1443" s="39"/>
      <c r="M1443" s="39"/>
      <c r="N1443" s="8"/>
      <c r="AG1443" s="8"/>
      <c r="AI1443" s="31"/>
      <c r="AL1443" s="31"/>
      <c r="AM1443" s="21"/>
      <c r="AN1443" s="23"/>
      <c r="AX1443" s="54"/>
      <c r="AZ1443" s="54"/>
      <c r="BB1443" s="18"/>
      <c r="BD1443" s="18"/>
      <c r="BE1443" s="18"/>
      <c r="BL1443" s="18"/>
      <c r="BO1443" s="18"/>
      <c r="BZ1443" s="18"/>
      <c r="CD1443" s="18"/>
      <c r="CI1443" s="18"/>
      <c r="CT1443" s="18"/>
      <c r="CZ1443" s="43" t="s">
        <v>397</v>
      </c>
    </row>
    <row r="1444" spans="4:104" x14ac:dyDescent="0.25">
      <c r="D1444" s="12"/>
      <c r="E1444" s="14"/>
      <c r="H1444" s="16"/>
      <c r="I1444" s="11"/>
      <c r="J1444" s="39"/>
      <c r="K1444" s="39"/>
      <c r="L1444" s="39"/>
      <c r="M1444" s="39"/>
      <c r="N1444" s="8"/>
      <c r="AG1444" s="8"/>
      <c r="AI1444" s="31"/>
      <c r="AL1444" s="31"/>
      <c r="AM1444" s="21"/>
      <c r="AN1444" s="23"/>
      <c r="AX1444" s="54"/>
      <c r="AZ1444" s="54"/>
      <c r="BB1444" s="18"/>
      <c r="BD1444" s="18"/>
      <c r="BE1444" s="18"/>
      <c r="BL1444" s="18"/>
      <c r="BO1444" s="18"/>
      <c r="BZ1444" s="18"/>
      <c r="CD1444" s="18"/>
      <c r="CI1444" s="18"/>
      <c r="CT1444" s="18"/>
      <c r="CZ1444" s="43" t="s">
        <v>397</v>
      </c>
    </row>
    <row r="1445" spans="4:104" x14ac:dyDescent="0.25">
      <c r="D1445" s="12"/>
      <c r="E1445" s="14"/>
      <c r="H1445" s="16"/>
      <c r="I1445" s="11"/>
      <c r="J1445" s="39"/>
      <c r="K1445" s="39"/>
      <c r="L1445" s="39"/>
      <c r="M1445" s="39"/>
      <c r="N1445" s="8"/>
      <c r="AG1445" s="8"/>
      <c r="AI1445" s="31"/>
      <c r="AL1445" s="31"/>
      <c r="AM1445" s="21"/>
      <c r="AN1445" s="23"/>
      <c r="AX1445" s="54"/>
      <c r="AZ1445" s="54"/>
      <c r="BB1445" s="18"/>
      <c r="BD1445" s="18"/>
      <c r="BE1445" s="18"/>
      <c r="BL1445" s="18"/>
      <c r="BO1445" s="18"/>
      <c r="BZ1445" s="18"/>
      <c r="CD1445" s="18"/>
      <c r="CI1445" s="18"/>
      <c r="CT1445" s="18"/>
      <c r="CZ1445" s="43" t="s">
        <v>397</v>
      </c>
    </row>
    <row r="1446" spans="4:104" x14ac:dyDescent="0.25">
      <c r="D1446" s="12"/>
      <c r="E1446" s="14"/>
      <c r="H1446" s="16"/>
      <c r="I1446" s="11"/>
      <c r="J1446" s="39"/>
      <c r="K1446" s="39"/>
      <c r="L1446" s="39"/>
      <c r="M1446" s="39"/>
      <c r="N1446" s="8"/>
      <c r="AG1446" s="8"/>
      <c r="AI1446" s="31"/>
      <c r="AL1446" s="31"/>
      <c r="AM1446" s="21"/>
      <c r="AN1446" s="23"/>
      <c r="AX1446" s="54"/>
      <c r="AZ1446" s="54"/>
      <c r="BB1446" s="18"/>
      <c r="BD1446" s="18"/>
      <c r="BE1446" s="18"/>
      <c r="BL1446" s="18"/>
      <c r="BO1446" s="18"/>
      <c r="BZ1446" s="18"/>
      <c r="CD1446" s="18"/>
      <c r="CI1446" s="18"/>
      <c r="CT1446" s="18"/>
      <c r="CZ1446" s="43" t="s">
        <v>397</v>
      </c>
    </row>
    <row r="1447" spans="4:104" x14ac:dyDescent="0.25">
      <c r="D1447" s="12"/>
      <c r="E1447" s="14"/>
      <c r="H1447" s="16"/>
      <c r="I1447" s="11"/>
      <c r="J1447" s="39"/>
      <c r="K1447" s="39"/>
      <c r="L1447" s="39"/>
      <c r="M1447" s="39"/>
      <c r="N1447" s="8"/>
      <c r="AG1447" s="8"/>
      <c r="AI1447" s="31"/>
      <c r="AL1447" s="31"/>
      <c r="AM1447" s="21"/>
      <c r="AN1447" s="23"/>
      <c r="AX1447" s="54"/>
      <c r="AZ1447" s="54"/>
      <c r="BB1447" s="18"/>
      <c r="BD1447" s="18"/>
      <c r="BE1447" s="18"/>
      <c r="BL1447" s="18"/>
      <c r="BO1447" s="18"/>
      <c r="BZ1447" s="18"/>
      <c r="CD1447" s="18"/>
      <c r="CI1447" s="18"/>
      <c r="CT1447" s="18"/>
      <c r="CZ1447" s="43" t="s">
        <v>397</v>
      </c>
    </row>
    <row r="1448" spans="4:104" x14ac:dyDescent="0.25">
      <c r="D1448" s="12"/>
      <c r="E1448" s="14"/>
      <c r="H1448" s="16"/>
      <c r="I1448" s="11"/>
      <c r="J1448" s="39"/>
      <c r="K1448" s="39"/>
      <c r="L1448" s="39"/>
      <c r="M1448" s="39"/>
      <c r="N1448" s="8"/>
      <c r="AG1448" s="8"/>
      <c r="AI1448" s="31"/>
      <c r="AL1448" s="31"/>
      <c r="AM1448" s="21"/>
      <c r="AN1448" s="23"/>
      <c r="AX1448" s="54"/>
      <c r="AZ1448" s="54"/>
      <c r="BB1448" s="18"/>
      <c r="BD1448" s="18"/>
      <c r="BE1448" s="18"/>
      <c r="BL1448" s="18"/>
      <c r="BO1448" s="18"/>
      <c r="BZ1448" s="18"/>
      <c r="CD1448" s="18"/>
      <c r="CI1448" s="18"/>
      <c r="CT1448" s="18"/>
      <c r="CZ1448" s="43" t="s">
        <v>397</v>
      </c>
    </row>
    <row r="1449" spans="4:104" x14ac:dyDescent="0.25">
      <c r="D1449" s="12"/>
      <c r="E1449" s="14"/>
      <c r="H1449" s="16"/>
      <c r="I1449" s="11"/>
      <c r="J1449" s="39"/>
      <c r="K1449" s="39"/>
      <c r="L1449" s="39"/>
      <c r="M1449" s="39"/>
      <c r="N1449" s="8"/>
      <c r="AG1449" s="8"/>
      <c r="AI1449" s="31"/>
      <c r="AL1449" s="31"/>
      <c r="AM1449" s="21"/>
      <c r="AN1449" s="23"/>
      <c r="AX1449" s="54"/>
      <c r="AZ1449" s="54"/>
      <c r="BB1449" s="18"/>
      <c r="BD1449" s="18"/>
      <c r="BE1449" s="18"/>
      <c r="BL1449" s="18"/>
      <c r="BO1449" s="18"/>
      <c r="BZ1449" s="18"/>
      <c r="CD1449" s="18"/>
      <c r="CI1449" s="18"/>
      <c r="CT1449" s="18"/>
      <c r="CZ1449" s="43" t="s">
        <v>397</v>
      </c>
    </row>
    <row r="1450" spans="4:104" x14ac:dyDescent="0.25">
      <c r="D1450" s="12"/>
      <c r="E1450" s="14"/>
      <c r="H1450" s="16"/>
      <c r="I1450" s="11"/>
      <c r="J1450" s="39"/>
      <c r="K1450" s="39"/>
      <c r="L1450" s="39"/>
      <c r="M1450" s="39"/>
      <c r="N1450" s="8"/>
      <c r="AG1450" s="8"/>
      <c r="AI1450" s="31"/>
      <c r="AL1450" s="31"/>
      <c r="AM1450" s="21"/>
      <c r="AN1450" s="23"/>
      <c r="AX1450" s="54"/>
      <c r="AZ1450" s="54"/>
      <c r="BB1450" s="18"/>
      <c r="BD1450" s="18"/>
      <c r="BE1450" s="18"/>
      <c r="BL1450" s="18"/>
      <c r="BO1450" s="18"/>
      <c r="BZ1450" s="18"/>
      <c r="CD1450" s="18"/>
      <c r="CI1450" s="18"/>
      <c r="CT1450" s="18"/>
      <c r="CZ1450" s="43" t="s">
        <v>397</v>
      </c>
    </row>
    <row r="1451" spans="4:104" x14ac:dyDescent="0.25">
      <c r="D1451" s="12"/>
      <c r="E1451" s="14"/>
      <c r="H1451" s="16"/>
      <c r="I1451" s="11"/>
      <c r="J1451" s="39"/>
      <c r="K1451" s="39"/>
      <c r="L1451" s="39"/>
      <c r="M1451" s="39"/>
      <c r="N1451" s="8"/>
      <c r="AG1451" s="8"/>
      <c r="AI1451" s="31"/>
      <c r="AL1451" s="31"/>
      <c r="AM1451" s="21"/>
      <c r="AN1451" s="23"/>
      <c r="AX1451" s="54"/>
      <c r="AZ1451" s="54"/>
      <c r="BB1451" s="18"/>
      <c r="BD1451" s="18"/>
      <c r="BE1451" s="18"/>
      <c r="BL1451" s="18"/>
      <c r="BO1451" s="18"/>
      <c r="BZ1451" s="18"/>
      <c r="CD1451" s="18"/>
      <c r="CI1451" s="18"/>
      <c r="CT1451" s="18"/>
      <c r="CZ1451" s="43" t="s">
        <v>397</v>
      </c>
    </row>
    <row r="1452" spans="4:104" x14ac:dyDescent="0.25">
      <c r="D1452" s="12"/>
      <c r="E1452" s="14"/>
      <c r="H1452" s="16"/>
      <c r="I1452" s="11"/>
      <c r="J1452" s="39"/>
      <c r="K1452" s="39"/>
      <c r="L1452" s="39"/>
      <c r="M1452" s="39"/>
      <c r="N1452" s="8"/>
      <c r="AG1452" s="8"/>
      <c r="AI1452" s="31"/>
      <c r="AL1452" s="31"/>
      <c r="AM1452" s="21"/>
      <c r="AN1452" s="23"/>
      <c r="AX1452" s="54"/>
      <c r="AZ1452" s="54"/>
      <c r="BB1452" s="18"/>
      <c r="BD1452" s="18"/>
      <c r="BE1452" s="18"/>
      <c r="BL1452" s="18"/>
      <c r="BO1452" s="18"/>
      <c r="BZ1452" s="18"/>
      <c r="CD1452" s="18"/>
      <c r="CI1452" s="18"/>
      <c r="CT1452" s="18"/>
      <c r="CZ1452" s="43" t="s">
        <v>397</v>
      </c>
    </row>
    <row r="1453" spans="4:104" x14ac:dyDescent="0.25">
      <c r="D1453" s="12"/>
      <c r="E1453" s="14"/>
      <c r="H1453" s="16"/>
      <c r="I1453" s="11"/>
      <c r="J1453" s="39"/>
      <c r="K1453" s="39"/>
      <c r="L1453" s="39"/>
      <c r="M1453" s="39"/>
      <c r="N1453" s="8"/>
      <c r="AG1453" s="8"/>
      <c r="AI1453" s="31"/>
      <c r="AL1453" s="31"/>
      <c r="AM1453" s="21"/>
      <c r="AN1453" s="23"/>
      <c r="AX1453" s="54"/>
      <c r="AZ1453" s="54"/>
      <c r="BB1453" s="18"/>
      <c r="BD1453" s="18"/>
      <c r="BE1453" s="18"/>
      <c r="BL1453" s="18"/>
      <c r="BO1453" s="18"/>
      <c r="BZ1453" s="18"/>
      <c r="CD1453" s="18"/>
      <c r="CI1453" s="18"/>
      <c r="CT1453" s="18"/>
      <c r="CZ1453" s="43" t="s">
        <v>397</v>
      </c>
    </row>
    <row r="1454" spans="4:104" x14ac:dyDescent="0.25">
      <c r="D1454" s="12"/>
      <c r="E1454" s="14"/>
      <c r="H1454" s="16"/>
      <c r="I1454" s="11"/>
      <c r="J1454" s="39"/>
      <c r="K1454" s="39"/>
      <c r="L1454" s="39"/>
      <c r="M1454" s="39"/>
      <c r="N1454" s="8"/>
      <c r="AG1454" s="8"/>
      <c r="AI1454" s="31"/>
      <c r="AL1454" s="31"/>
      <c r="AM1454" s="21"/>
      <c r="AN1454" s="23"/>
      <c r="AX1454" s="54"/>
      <c r="AZ1454" s="54"/>
      <c r="BB1454" s="18"/>
      <c r="BD1454" s="18"/>
      <c r="BE1454" s="18"/>
      <c r="BL1454" s="18"/>
      <c r="BO1454" s="18"/>
      <c r="BZ1454" s="18"/>
      <c r="CD1454" s="18"/>
      <c r="CI1454" s="18"/>
      <c r="CT1454" s="18"/>
      <c r="CZ1454" s="43" t="s">
        <v>397</v>
      </c>
    </row>
    <row r="1455" spans="4:104" x14ac:dyDescent="0.25">
      <c r="D1455" s="12"/>
      <c r="E1455" s="14"/>
      <c r="H1455" s="16"/>
      <c r="I1455" s="11"/>
      <c r="J1455" s="39"/>
      <c r="K1455" s="39"/>
      <c r="L1455" s="39"/>
      <c r="M1455" s="39"/>
      <c r="N1455" s="8"/>
      <c r="AG1455" s="8"/>
      <c r="AI1455" s="31"/>
      <c r="AL1455" s="31"/>
      <c r="AM1455" s="21"/>
      <c r="AN1455" s="23"/>
      <c r="AX1455" s="54"/>
      <c r="AZ1455" s="54"/>
      <c r="BB1455" s="18"/>
      <c r="BD1455" s="18"/>
      <c r="BE1455" s="18"/>
      <c r="BL1455" s="18"/>
      <c r="BO1455" s="18"/>
      <c r="BZ1455" s="18"/>
      <c r="CD1455" s="18"/>
      <c r="CI1455" s="18"/>
      <c r="CT1455" s="18"/>
      <c r="CZ1455" s="43" t="s">
        <v>397</v>
      </c>
    </row>
    <row r="1456" spans="4:104" x14ac:dyDescent="0.25">
      <c r="D1456" s="12"/>
      <c r="E1456" s="14"/>
      <c r="H1456" s="16"/>
      <c r="I1456" s="11"/>
      <c r="J1456" s="39"/>
      <c r="K1456" s="39"/>
      <c r="L1456" s="39"/>
      <c r="M1456" s="39"/>
      <c r="N1456" s="8"/>
      <c r="AG1456" s="8"/>
      <c r="AI1456" s="31"/>
      <c r="AL1456" s="31"/>
      <c r="AM1456" s="21"/>
      <c r="AN1456" s="23"/>
      <c r="AX1456" s="54"/>
      <c r="AZ1456" s="54"/>
      <c r="BB1456" s="18"/>
      <c r="BD1456" s="18"/>
      <c r="BE1456" s="18"/>
      <c r="BL1456" s="18"/>
      <c r="BO1456" s="18"/>
      <c r="BZ1456" s="18"/>
      <c r="CD1456" s="18"/>
      <c r="CI1456" s="18"/>
      <c r="CT1456" s="18"/>
      <c r="CZ1456" s="43" t="s">
        <v>397</v>
      </c>
    </row>
    <row r="1457" spans="4:104" x14ac:dyDescent="0.25">
      <c r="D1457" s="12"/>
      <c r="E1457" s="14"/>
      <c r="H1457" s="16"/>
      <c r="I1457" s="11"/>
      <c r="J1457" s="39"/>
      <c r="K1457" s="39"/>
      <c r="L1457" s="39"/>
      <c r="M1457" s="39"/>
      <c r="N1457" s="8"/>
      <c r="AG1457" s="8"/>
      <c r="AI1457" s="31"/>
      <c r="AL1457" s="31"/>
      <c r="AM1457" s="21"/>
      <c r="AN1457" s="23"/>
      <c r="AX1457" s="54"/>
      <c r="AZ1457" s="54"/>
      <c r="BB1457" s="18"/>
      <c r="BD1457" s="18"/>
      <c r="BE1457" s="18"/>
      <c r="BL1457" s="18"/>
      <c r="BO1457" s="18"/>
      <c r="BZ1457" s="18"/>
      <c r="CD1457" s="18"/>
      <c r="CI1457" s="18"/>
      <c r="CT1457" s="18"/>
      <c r="CZ1457" s="43" t="s">
        <v>397</v>
      </c>
    </row>
    <row r="1458" spans="4:104" x14ac:dyDescent="0.25">
      <c r="D1458" s="12"/>
      <c r="E1458" s="14"/>
      <c r="H1458" s="16"/>
      <c r="I1458" s="11"/>
      <c r="J1458" s="39"/>
      <c r="K1458" s="39"/>
      <c r="L1458" s="39"/>
      <c r="M1458" s="39"/>
      <c r="N1458" s="8"/>
      <c r="AG1458" s="8"/>
      <c r="AI1458" s="31"/>
      <c r="AL1458" s="31"/>
      <c r="AM1458" s="21"/>
      <c r="AN1458" s="23"/>
      <c r="AX1458" s="54"/>
      <c r="AZ1458" s="54"/>
      <c r="BB1458" s="18"/>
      <c r="BD1458" s="18"/>
      <c r="BE1458" s="18"/>
      <c r="BL1458" s="18"/>
      <c r="BO1458" s="18"/>
      <c r="BZ1458" s="18"/>
      <c r="CD1458" s="18"/>
      <c r="CI1458" s="18"/>
      <c r="CT1458" s="18"/>
      <c r="CZ1458" s="43" t="s">
        <v>397</v>
      </c>
    </row>
    <row r="1459" spans="4:104" x14ac:dyDescent="0.25">
      <c r="D1459" s="12"/>
      <c r="E1459" s="14"/>
      <c r="H1459" s="16"/>
      <c r="I1459" s="11"/>
      <c r="J1459" s="39"/>
      <c r="K1459" s="39"/>
      <c r="L1459" s="39"/>
      <c r="M1459" s="39"/>
      <c r="N1459" s="8"/>
      <c r="AG1459" s="8"/>
      <c r="AI1459" s="31"/>
      <c r="AL1459" s="31"/>
      <c r="AM1459" s="21"/>
      <c r="AN1459" s="23"/>
      <c r="AX1459" s="54"/>
      <c r="AZ1459" s="54"/>
      <c r="BB1459" s="18"/>
      <c r="BD1459" s="18"/>
      <c r="BE1459" s="18"/>
      <c r="BL1459" s="18"/>
      <c r="BO1459" s="18"/>
      <c r="BZ1459" s="18"/>
      <c r="CD1459" s="18"/>
      <c r="CI1459" s="18"/>
      <c r="CT1459" s="18"/>
      <c r="CZ1459" s="43" t="s">
        <v>397</v>
      </c>
    </row>
    <row r="1460" spans="4:104" x14ac:dyDescent="0.25">
      <c r="D1460" s="12"/>
      <c r="E1460" s="14"/>
      <c r="H1460" s="16"/>
      <c r="I1460" s="11"/>
      <c r="J1460" s="39"/>
      <c r="K1460" s="39"/>
      <c r="L1460" s="39"/>
      <c r="M1460" s="39"/>
      <c r="N1460" s="8"/>
      <c r="AG1460" s="8"/>
      <c r="AI1460" s="31"/>
      <c r="AL1460" s="31"/>
      <c r="AM1460" s="21"/>
      <c r="AN1460" s="23"/>
      <c r="AX1460" s="54"/>
      <c r="AZ1460" s="54"/>
      <c r="BB1460" s="18"/>
      <c r="BD1460" s="18"/>
      <c r="BE1460" s="18"/>
      <c r="BL1460" s="18"/>
      <c r="BO1460" s="18"/>
      <c r="BZ1460" s="18"/>
      <c r="CD1460" s="18"/>
      <c r="CI1460" s="18"/>
      <c r="CT1460" s="18"/>
      <c r="CZ1460" s="43" t="s">
        <v>397</v>
      </c>
    </row>
    <row r="1461" spans="4:104" x14ac:dyDescent="0.25">
      <c r="D1461" s="12"/>
      <c r="E1461" s="14"/>
      <c r="H1461" s="16"/>
      <c r="I1461" s="11"/>
      <c r="J1461" s="39"/>
      <c r="K1461" s="39"/>
      <c r="L1461" s="39"/>
      <c r="M1461" s="39"/>
      <c r="N1461" s="8"/>
      <c r="AG1461" s="8"/>
      <c r="AI1461" s="31"/>
      <c r="AL1461" s="31"/>
      <c r="AM1461" s="21"/>
      <c r="AN1461" s="23"/>
      <c r="AX1461" s="54"/>
      <c r="AZ1461" s="54"/>
      <c r="BB1461" s="18"/>
      <c r="BD1461" s="18"/>
      <c r="BE1461" s="18"/>
      <c r="BL1461" s="18"/>
      <c r="BO1461" s="18"/>
      <c r="BZ1461" s="18"/>
      <c r="CD1461" s="18"/>
      <c r="CI1461" s="18"/>
      <c r="CT1461" s="18"/>
      <c r="CZ1461" s="43" t="s">
        <v>397</v>
      </c>
    </row>
    <row r="1462" spans="4:104" x14ac:dyDescent="0.25">
      <c r="D1462" s="12"/>
      <c r="E1462" s="14"/>
      <c r="H1462" s="16"/>
      <c r="I1462" s="11"/>
      <c r="J1462" s="39"/>
      <c r="K1462" s="39"/>
      <c r="L1462" s="39"/>
      <c r="M1462" s="39"/>
      <c r="N1462" s="8"/>
      <c r="AG1462" s="8"/>
      <c r="AI1462" s="31"/>
      <c r="AL1462" s="31"/>
      <c r="AM1462" s="21"/>
      <c r="AN1462" s="23"/>
      <c r="AX1462" s="54"/>
      <c r="AZ1462" s="54"/>
      <c r="BB1462" s="18"/>
      <c r="BD1462" s="18"/>
      <c r="BE1462" s="18"/>
      <c r="BL1462" s="18"/>
      <c r="BO1462" s="18"/>
      <c r="BZ1462" s="18"/>
      <c r="CD1462" s="18"/>
      <c r="CI1462" s="18"/>
      <c r="CT1462" s="18"/>
      <c r="CZ1462" s="43" t="s">
        <v>397</v>
      </c>
    </row>
    <row r="1463" spans="4:104" x14ac:dyDescent="0.25">
      <c r="D1463" s="12"/>
      <c r="E1463" s="14"/>
      <c r="H1463" s="16"/>
      <c r="I1463" s="11"/>
      <c r="J1463" s="39"/>
      <c r="K1463" s="39"/>
      <c r="L1463" s="39"/>
      <c r="M1463" s="39"/>
      <c r="N1463" s="8"/>
      <c r="AG1463" s="8"/>
      <c r="AI1463" s="31"/>
      <c r="AL1463" s="31"/>
      <c r="AM1463" s="21"/>
      <c r="AN1463" s="23"/>
      <c r="AX1463" s="54"/>
      <c r="AZ1463" s="54"/>
      <c r="BB1463" s="18"/>
      <c r="BD1463" s="18"/>
      <c r="BE1463" s="18"/>
      <c r="BL1463" s="18"/>
      <c r="BO1463" s="18"/>
      <c r="BZ1463" s="18"/>
      <c r="CD1463" s="18"/>
      <c r="CI1463" s="18"/>
      <c r="CT1463" s="18"/>
      <c r="CZ1463" s="43" t="s">
        <v>397</v>
      </c>
    </row>
    <row r="1464" spans="4:104" x14ac:dyDescent="0.25">
      <c r="D1464" s="12"/>
      <c r="E1464" s="14"/>
      <c r="H1464" s="16"/>
      <c r="I1464" s="11"/>
      <c r="J1464" s="39"/>
      <c r="K1464" s="39"/>
      <c r="L1464" s="39"/>
      <c r="M1464" s="39"/>
      <c r="N1464" s="8"/>
      <c r="AG1464" s="8"/>
      <c r="AI1464" s="31"/>
      <c r="AL1464" s="31"/>
      <c r="AM1464" s="21"/>
      <c r="AN1464" s="23"/>
      <c r="AX1464" s="54"/>
      <c r="AZ1464" s="54"/>
      <c r="BB1464" s="18"/>
      <c r="BD1464" s="18"/>
      <c r="BE1464" s="18"/>
      <c r="BL1464" s="18"/>
      <c r="BO1464" s="18"/>
      <c r="BZ1464" s="18"/>
      <c r="CD1464" s="18"/>
      <c r="CI1464" s="18"/>
      <c r="CT1464" s="18"/>
      <c r="CZ1464" s="43" t="s">
        <v>397</v>
      </c>
    </row>
    <row r="1465" spans="4:104" x14ac:dyDescent="0.25">
      <c r="D1465" s="12"/>
      <c r="E1465" s="14"/>
      <c r="H1465" s="16"/>
      <c r="I1465" s="11"/>
      <c r="J1465" s="39"/>
      <c r="K1465" s="39"/>
      <c r="L1465" s="39"/>
      <c r="M1465" s="39"/>
      <c r="N1465" s="8"/>
      <c r="AG1465" s="8"/>
      <c r="AI1465" s="31"/>
      <c r="AL1465" s="31"/>
      <c r="AM1465" s="21"/>
      <c r="AN1465" s="23"/>
      <c r="AX1465" s="54"/>
      <c r="AZ1465" s="54"/>
      <c r="BB1465" s="18"/>
      <c r="BD1465" s="18"/>
      <c r="BE1465" s="18"/>
      <c r="BL1465" s="18"/>
      <c r="BO1465" s="18"/>
      <c r="BZ1465" s="18"/>
      <c r="CD1465" s="18"/>
      <c r="CI1465" s="18"/>
      <c r="CT1465" s="18"/>
      <c r="CZ1465" s="43" t="s">
        <v>397</v>
      </c>
    </row>
    <row r="1466" spans="4:104" x14ac:dyDescent="0.25">
      <c r="D1466" s="12"/>
      <c r="E1466" s="14"/>
      <c r="H1466" s="16"/>
      <c r="I1466" s="11"/>
      <c r="J1466" s="39"/>
      <c r="K1466" s="39"/>
      <c r="L1466" s="39"/>
      <c r="M1466" s="39"/>
      <c r="N1466" s="8"/>
      <c r="AG1466" s="8"/>
      <c r="AI1466" s="31"/>
      <c r="AL1466" s="31"/>
      <c r="AM1466" s="21"/>
      <c r="AN1466" s="23"/>
      <c r="AX1466" s="54"/>
      <c r="AZ1466" s="54"/>
      <c r="BB1466" s="18"/>
      <c r="BD1466" s="18"/>
      <c r="BE1466" s="18"/>
      <c r="BL1466" s="18"/>
      <c r="BO1466" s="18"/>
      <c r="BZ1466" s="18"/>
      <c r="CD1466" s="18"/>
      <c r="CI1466" s="18"/>
      <c r="CT1466" s="18"/>
      <c r="CZ1466" s="43" t="s">
        <v>397</v>
      </c>
    </row>
    <row r="1467" spans="4:104" x14ac:dyDescent="0.25">
      <c r="D1467" s="12"/>
      <c r="E1467" s="14"/>
      <c r="H1467" s="16"/>
      <c r="I1467" s="11"/>
      <c r="J1467" s="39"/>
      <c r="K1467" s="39"/>
      <c r="L1467" s="39"/>
      <c r="M1467" s="39"/>
      <c r="N1467" s="8"/>
      <c r="AG1467" s="8"/>
      <c r="AI1467" s="31"/>
      <c r="AL1467" s="31"/>
      <c r="AM1467" s="21"/>
      <c r="AN1467" s="23"/>
      <c r="AX1467" s="54"/>
      <c r="AZ1467" s="54"/>
      <c r="BB1467" s="18"/>
      <c r="BD1467" s="18"/>
      <c r="BE1467" s="18"/>
      <c r="BL1467" s="18"/>
      <c r="BO1467" s="18"/>
      <c r="BZ1467" s="18"/>
      <c r="CD1467" s="18"/>
      <c r="CI1467" s="18"/>
      <c r="CT1467" s="18"/>
      <c r="CZ1467" s="43" t="s">
        <v>397</v>
      </c>
    </row>
    <row r="1468" spans="4:104" x14ac:dyDescent="0.25">
      <c r="D1468" s="12"/>
      <c r="E1468" s="14"/>
      <c r="H1468" s="16"/>
      <c r="I1468" s="11"/>
      <c r="J1468" s="39"/>
      <c r="K1468" s="39"/>
      <c r="L1468" s="39"/>
      <c r="M1468" s="39"/>
      <c r="N1468" s="8"/>
      <c r="AG1468" s="8"/>
      <c r="AI1468" s="31"/>
      <c r="AL1468" s="31"/>
      <c r="AM1468" s="21"/>
      <c r="AN1468" s="23"/>
      <c r="AX1468" s="54"/>
      <c r="AZ1468" s="54"/>
      <c r="BB1468" s="18"/>
      <c r="BD1468" s="18"/>
      <c r="BE1468" s="18"/>
      <c r="BL1468" s="18"/>
      <c r="BO1468" s="18"/>
      <c r="BZ1468" s="18"/>
      <c r="CD1468" s="18"/>
      <c r="CI1468" s="18"/>
      <c r="CT1468" s="18"/>
      <c r="CZ1468" s="43" t="s">
        <v>397</v>
      </c>
    </row>
    <row r="1469" spans="4:104" x14ac:dyDescent="0.25">
      <c r="D1469" s="12"/>
      <c r="E1469" s="14"/>
      <c r="H1469" s="16"/>
      <c r="I1469" s="11"/>
      <c r="J1469" s="39"/>
      <c r="K1469" s="39"/>
      <c r="L1469" s="39"/>
      <c r="M1469" s="39"/>
      <c r="N1469" s="8"/>
      <c r="AG1469" s="8"/>
      <c r="AI1469" s="31"/>
      <c r="AL1469" s="31"/>
      <c r="AM1469" s="21"/>
      <c r="AN1469" s="23"/>
      <c r="AX1469" s="54"/>
      <c r="AZ1469" s="54"/>
      <c r="BB1469" s="18"/>
      <c r="BD1469" s="18"/>
      <c r="BE1469" s="18"/>
      <c r="BL1469" s="18"/>
      <c r="BO1469" s="18"/>
      <c r="BZ1469" s="18"/>
      <c r="CD1469" s="18"/>
      <c r="CI1469" s="18"/>
      <c r="CT1469" s="18"/>
      <c r="CZ1469" s="43" t="s">
        <v>397</v>
      </c>
    </row>
    <row r="1470" spans="4:104" x14ac:dyDescent="0.25">
      <c r="D1470" s="12"/>
      <c r="E1470" s="14"/>
      <c r="H1470" s="16"/>
      <c r="I1470" s="11"/>
      <c r="J1470" s="39"/>
      <c r="K1470" s="39"/>
      <c r="L1470" s="39"/>
      <c r="M1470" s="39"/>
      <c r="N1470" s="8"/>
      <c r="AG1470" s="8"/>
      <c r="AI1470" s="31"/>
      <c r="AL1470" s="31"/>
      <c r="AM1470" s="21"/>
      <c r="AN1470" s="23"/>
      <c r="AX1470" s="54"/>
      <c r="AZ1470" s="54"/>
      <c r="BB1470" s="18"/>
      <c r="BD1470" s="18"/>
      <c r="BE1470" s="18"/>
      <c r="BL1470" s="18"/>
      <c r="BO1470" s="18"/>
      <c r="BZ1470" s="18"/>
      <c r="CD1470" s="18"/>
      <c r="CI1470" s="18"/>
      <c r="CT1470" s="18"/>
      <c r="CZ1470" s="43" t="s">
        <v>397</v>
      </c>
    </row>
    <row r="1471" spans="4:104" x14ac:dyDescent="0.25">
      <c r="D1471" s="12"/>
      <c r="E1471" s="14"/>
      <c r="H1471" s="16"/>
      <c r="I1471" s="11"/>
      <c r="J1471" s="39"/>
      <c r="K1471" s="39"/>
      <c r="L1471" s="39"/>
      <c r="M1471" s="39"/>
      <c r="N1471" s="8"/>
      <c r="AG1471" s="8"/>
      <c r="AI1471" s="31"/>
      <c r="AL1471" s="31"/>
      <c r="AM1471" s="21"/>
      <c r="AN1471" s="23"/>
      <c r="AX1471" s="54"/>
      <c r="AZ1471" s="54"/>
      <c r="BB1471" s="18"/>
      <c r="BD1471" s="18"/>
      <c r="BE1471" s="18"/>
      <c r="BL1471" s="18"/>
      <c r="BO1471" s="18"/>
      <c r="BZ1471" s="18"/>
      <c r="CD1471" s="18"/>
      <c r="CI1471" s="18"/>
      <c r="CT1471" s="18"/>
      <c r="CZ1471" s="43" t="s">
        <v>397</v>
      </c>
    </row>
    <row r="1472" spans="4:104" x14ac:dyDescent="0.25">
      <c r="D1472" s="12"/>
      <c r="E1472" s="14"/>
      <c r="H1472" s="16"/>
      <c r="I1472" s="11"/>
      <c r="J1472" s="39"/>
      <c r="K1472" s="39"/>
      <c r="L1472" s="39"/>
      <c r="M1472" s="39"/>
      <c r="N1472" s="8"/>
      <c r="AG1472" s="8"/>
      <c r="AI1472" s="31"/>
      <c r="AL1472" s="31"/>
      <c r="AM1472" s="21"/>
      <c r="AN1472" s="23"/>
      <c r="AX1472" s="54"/>
      <c r="AZ1472" s="54"/>
      <c r="BB1472" s="18"/>
      <c r="BD1472" s="18"/>
      <c r="BE1472" s="18"/>
      <c r="BL1472" s="18"/>
      <c r="BO1472" s="18"/>
      <c r="BZ1472" s="18"/>
      <c r="CD1472" s="18"/>
      <c r="CI1472" s="18"/>
      <c r="CT1472" s="18"/>
      <c r="CZ1472" s="43" t="s">
        <v>397</v>
      </c>
    </row>
    <row r="1473" spans="4:104" x14ac:dyDescent="0.25">
      <c r="D1473" s="12"/>
      <c r="E1473" s="14"/>
      <c r="H1473" s="16"/>
      <c r="I1473" s="11"/>
      <c r="J1473" s="39"/>
      <c r="K1473" s="39"/>
      <c r="L1473" s="39"/>
      <c r="M1473" s="39"/>
      <c r="N1473" s="8"/>
      <c r="AG1473" s="8"/>
      <c r="AI1473" s="31"/>
      <c r="AL1473" s="31"/>
      <c r="AM1473" s="21"/>
      <c r="AN1473" s="23"/>
      <c r="AX1473" s="54"/>
      <c r="AZ1473" s="54"/>
      <c r="BB1473" s="18"/>
      <c r="BD1473" s="18"/>
      <c r="BE1473" s="18"/>
      <c r="BL1473" s="18"/>
      <c r="BO1473" s="18"/>
      <c r="BZ1473" s="18"/>
      <c r="CD1473" s="18"/>
      <c r="CI1473" s="18"/>
      <c r="CT1473" s="18"/>
      <c r="CZ1473" s="43" t="s">
        <v>397</v>
      </c>
    </row>
    <row r="1474" spans="4:104" x14ac:dyDescent="0.25">
      <c r="D1474" s="12"/>
      <c r="E1474" s="14"/>
      <c r="H1474" s="16"/>
      <c r="I1474" s="11"/>
      <c r="J1474" s="39"/>
      <c r="K1474" s="39"/>
      <c r="L1474" s="39"/>
      <c r="M1474" s="39"/>
      <c r="N1474" s="8"/>
      <c r="AG1474" s="8"/>
      <c r="AI1474" s="31"/>
      <c r="AL1474" s="31"/>
      <c r="AM1474" s="21"/>
      <c r="AN1474" s="23"/>
      <c r="AX1474" s="54"/>
      <c r="AZ1474" s="54"/>
      <c r="BB1474" s="18"/>
      <c r="BD1474" s="18"/>
      <c r="BE1474" s="18"/>
      <c r="BL1474" s="18"/>
      <c r="BO1474" s="18"/>
      <c r="BZ1474" s="18"/>
      <c r="CD1474" s="18"/>
      <c r="CI1474" s="18"/>
      <c r="CT1474" s="18"/>
      <c r="CZ1474" s="43" t="s">
        <v>397</v>
      </c>
    </row>
    <row r="1475" spans="4:104" x14ac:dyDescent="0.25">
      <c r="D1475" s="12"/>
      <c r="E1475" s="14"/>
      <c r="H1475" s="16"/>
      <c r="I1475" s="11"/>
      <c r="J1475" s="39"/>
      <c r="K1475" s="39"/>
      <c r="L1475" s="39"/>
      <c r="M1475" s="39"/>
      <c r="N1475" s="8"/>
      <c r="AG1475" s="8"/>
      <c r="AI1475" s="31"/>
      <c r="AL1475" s="31"/>
      <c r="AM1475" s="21"/>
      <c r="AN1475" s="23"/>
      <c r="AX1475" s="54"/>
      <c r="AZ1475" s="54"/>
      <c r="BB1475" s="18"/>
      <c r="BD1475" s="18"/>
      <c r="BE1475" s="18"/>
      <c r="BL1475" s="18"/>
      <c r="BO1475" s="18"/>
      <c r="BZ1475" s="18"/>
      <c r="CD1475" s="18"/>
      <c r="CI1475" s="18"/>
      <c r="CT1475" s="18"/>
      <c r="CZ1475" s="43" t="s">
        <v>397</v>
      </c>
    </row>
    <row r="1476" spans="4:104" x14ac:dyDescent="0.25">
      <c r="D1476" s="12"/>
      <c r="E1476" s="14"/>
      <c r="H1476" s="16"/>
      <c r="I1476" s="11"/>
      <c r="J1476" s="39"/>
      <c r="K1476" s="39"/>
      <c r="L1476" s="39"/>
      <c r="M1476" s="39"/>
      <c r="N1476" s="8"/>
      <c r="AG1476" s="8"/>
      <c r="AI1476" s="31"/>
      <c r="AL1476" s="31"/>
      <c r="AM1476" s="21"/>
      <c r="AN1476" s="23"/>
      <c r="AX1476" s="54"/>
      <c r="AZ1476" s="54"/>
      <c r="BB1476" s="18"/>
      <c r="BD1476" s="18"/>
      <c r="BE1476" s="18"/>
      <c r="BL1476" s="18"/>
      <c r="BO1476" s="18"/>
      <c r="BZ1476" s="18"/>
      <c r="CD1476" s="18"/>
      <c r="CI1476" s="18"/>
      <c r="CT1476" s="18"/>
      <c r="CZ1476" s="43" t="s">
        <v>397</v>
      </c>
    </row>
    <row r="1477" spans="4:104" x14ac:dyDescent="0.25">
      <c r="D1477" s="12"/>
      <c r="E1477" s="14"/>
      <c r="H1477" s="16"/>
      <c r="I1477" s="11"/>
      <c r="J1477" s="39"/>
      <c r="K1477" s="39"/>
      <c r="L1477" s="39"/>
      <c r="M1477" s="39"/>
      <c r="N1477" s="8"/>
      <c r="AG1477" s="8"/>
      <c r="AI1477" s="31"/>
      <c r="AL1477" s="31"/>
      <c r="AM1477" s="21"/>
      <c r="AN1477" s="23"/>
      <c r="AX1477" s="54"/>
      <c r="AZ1477" s="54"/>
      <c r="BB1477" s="18"/>
      <c r="BD1477" s="18"/>
      <c r="BE1477" s="18"/>
      <c r="BL1477" s="18"/>
      <c r="BO1477" s="18"/>
      <c r="BZ1477" s="18"/>
      <c r="CD1477" s="18"/>
      <c r="CI1477" s="18"/>
      <c r="CT1477" s="18"/>
      <c r="CZ1477" s="43" t="s">
        <v>397</v>
      </c>
    </row>
    <row r="1478" spans="4:104" x14ac:dyDescent="0.25">
      <c r="D1478" s="12"/>
      <c r="E1478" s="14"/>
      <c r="H1478" s="16"/>
      <c r="I1478" s="11"/>
      <c r="J1478" s="39"/>
      <c r="K1478" s="39"/>
      <c r="L1478" s="39"/>
      <c r="M1478" s="39"/>
      <c r="N1478" s="8"/>
      <c r="AG1478" s="8"/>
      <c r="AI1478" s="31"/>
      <c r="AL1478" s="31"/>
      <c r="AM1478" s="21"/>
      <c r="AN1478" s="23"/>
      <c r="AX1478" s="54"/>
      <c r="AZ1478" s="54"/>
      <c r="BB1478" s="18"/>
      <c r="BD1478" s="18"/>
      <c r="BE1478" s="18"/>
      <c r="BL1478" s="18"/>
      <c r="BO1478" s="18"/>
      <c r="BZ1478" s="18"/>
      <c r="CD1478" s="18"/>
      <c r="CI1478" s="18"/>
      <c r="CT1478" s="18"/>
      <c r="CZ1478" s="43" t="s">
        <v>397</v>
      </c>
    </row>
    <row r="1479" spans="4:104" x14ac:dyDescent="0.25">
      <c r="D1479" s="12"/>
      <c r="E1479" s="14"/>
      <c r="H1479" s="16"/>
      <c r="I1479" s="11"/>
      <c r="J1479" s="39"/>
      <c r="K1479" s="39"/>
      <c r="L1479" s="39"/>
      <c r="M1479" s="39"/>
      <c r="N1479" s="8"/>
      <c r="AG1479" s="8"/>
      <c r="AI1479" s="31"/>
      <c r="AL1479" s="31"/>
      <c r="AM1479" s="21"/>
      <c r="AN1479" s="23"/>
      <c r="AX1479" s="54"/>
      <c r="AZ1479" s="54"/>
      <c r="BB1479" s="18"/>
      <c r="BD1479" s="18"/>
      <c r="BE1479" s="18"/>
      <c r="BL1479" s="18"/>
      <c r="BO1479" s="18"/>
      <c r="BZ1479" s="18"/>
      <c r="CD1479" s="18"/>
      <c r="CI1479" s="18"/>
      <c r="CT1479" s="18"/>
      <c r="CZ1479" s="43" t="s">
        <v>397</v>
      </c>
    </row>
    <row r="1480" spans="4:104" x14ac:dyDescent="0.25">
      <c r="D1480" s="12"/>
      <c r="E1480" s="14"/>
      <c r="H1480" s="16"/>
      <c r="I1480" s="11"/>
      <c r="J1480" s="39"/>
      <c r="K1480" s="39"/>
      <c r="L1480" s="39"/>
      <c r="M1480" s="39"/>
      <c r="N1480" s="8"/>
      <c r="AG1480" s="8"/>
      <c r="AI1480" s="31"/>
      <c r="AL1480" s="31"/>
      <c r="AM1480" s="21"/>
      <c r="AN1480" s="23"/>
      <c r="AX1480" s="54"/>
      <c r="AZ1480" s="54"/>
      <c r="BB1480" s="18"/>
      <c r="BD1480" s="18"/>
      <c r="BE1480" s="18"/>
      <c r="BL1480" s="18"/>
      <c r="BO1480" s="18"/>
      <c r="BZ1480" s="18"/>
      <c r="CD1480" s="18"/>
      <c r="CI1480" s="18"/>
      <c r="CT1480" s="18"/>
      <c r="CZ1480" s="43" t="s">
        <v>397</v>
      </c>
    </row>
    <row r="1481" spans="4:104" x14ac:dyDescent="0.25">
      <c r="D1481" s="12"/>
      <c r="E1481" s="14"/>
      <c r="H1481" s="16"/>
      <c r="I1481" s="11"/>
      <c r="J1481" s="39"/>
      <c r="K1481" s="39"/>
      <c r="L1481" s="39"/>
      <c r="M1481" s="39"/>
      <c r="N1481" s="8"/>
      <c r="AG1481" s="8"/>
      <c r="AI1481" s="31"/>
      <c r="AL1481" s="31"/>
      <c r="AM1481" s="21"/>
      <c r="AN1481" s="23"/>
      <c r="AX1481" s="54"/>
      <c r="AZ1481" s="54"/>
      <c r="BB1481" s="18"/>
      <c r="BD1481" s="18"/>
      <c r="BE1481" s="18"/>
      <c r="BL1481" s="18"/>
      <c r="BO1481" s="18"/>
      <c r="BZ1481" s="18"/>
      <c r="CD1481" s="18"/>
      <c r="CI1481" s="18"/>
      <c r="CT1481" s="18"/>
      <c r="CZ1481" s="43" t="s">
        <v>397</v>
      </c>
    </row>
    <row r="1482" spans="4:104" x14ac:dyDescent="0.25">
      <c r="D1482" s="12"/>
      <c r="E1482" s="14"/>
      <c r="H1482" s="16"/>
      <c r="I1482" s="11"/>
      <c r="J1482" s="39"/>
      <c r="K1482" s="39"/>
      <c r="L1482" s="39"/>
      <c r="M1482" s="39"/>
      <c r="N1482" s="8"/>
      <c r="AG1482" s="8"/>
      <c r="AI1482" s="31"/>
      <c r="AL1482" s="31"/>
      <c r="AM1482" s="21"/>
      <c r="AN1482" s="23"/>
      <c r="AX1482" s="54"/>
      <c r="AZ1482" s="54"/>
      <c r="BB1482" s="18"/>
      <c r="BD1482" s="18"/>
      <c r="BE1482" s="18"/>
      <c r="BL1482" s="18"/>
      <c r="BO1482" s="18"/>
      <c r="BZ1482" s="18"/>
      <c r="CD1482" s="18"/>
      <c r="CI1482" s="18"/>
      <c r="CT1482" s="18"/>
      <c r="CZ1482" s="43" t="s">
        <v>397</v>
      </c>
    </row>
    <row r="1483" spans="4:104" x14ac:dyDescent="0.25">
      <c r="D1483" s="12"/>
      <c r="E1483" s="14"/>
      <c r="H1483" s="16"/>
      <c r="I1483" s="11"/>
      <c r="J1483" s="39"/>
      <c r="K1483" s="39"/>
      <c r="L1483" s="39"/>
      <c r="M1483" s="39"/>
      <c r="N1483" s="8"/>
      <c r="AG1483" s="8"/>
      <c r="AI1483" s="31"/>
      <c r="AL1483" s="31"/>
      <c r="AM1483" s="21"/>
      <c r="AN1483" s="23"/>
      <c r="AX1483" s="54"/>
      <c r="AZ1483" s="54"/>
      <c r="BB1483" s="18"/>
      <c r="BD1483" s="18"/>
      <c r="BE1483" s="18"/>
      <c r="BL1483" s="18"/>
      <c r="BO1483" s="18"/>
      <c r="BZ1483" s="18"/>
      <c r="CD1483" s="18"/>
      <c r="CI1483" s="18"/>
      <c r="CT1483" s="18"/>
      <c r="CZ1483" s="43" t="s">
        <v>397</v>
      </c>
    </row>
    <row r="1484" spans="4:104" x14ac:dyDescent="0.25">
      <c r="D1484" s="12"/>
      <c r="E1484" s="14"/>
      <c r="H1484" s="16"/>
      <c r="I1484" s="11"/>
      <c r="J1484" s="39"/>
      <c r="K1484" s="39"/>
      <c r="L1484" s="39"/>
      <c r="M1484" s="39"/>
      <c r="N1484" s="8"/>
      <c r="AG1484" s="8"/>
      <c r="AI1484" s="31"/>
      <c r="AL1484" s="31"/>
      <c r="AM1484" s="21"/>
      <c r="AN1484" s="23"/>
      <c r="AX1484" s="54"/>
      <c r="AZ1484" s="54"/>
      <c r="BB1484" s="18"/>
      <c r="BD1484" s="18"/>
      <c r="BE1484" s="18"/>
      <c r="BL1484" s="18"/>
      <c r="BO1484" s="18"/>
      <c r="BZ1484" s="18"/>
      <c r="CD1484" s="18"/>
      <c r="CI1484" s="18"/>
      <c r="CT1484" s="18"/>
      <c r="CZ1484" s="43" t="s">
        <v>397</v>
      </c>
    </row>
    <row r="1485" spans="4:104" x14ac:dyDescent="0.25">
      <c r="D1485" s="12"/>
      <c r="E1485" s="14"/>
      <c r="H1485" s="16"/>
      <c r="I1485" s="11"/>
      <c r="J1485" s="39"/>
      <c r="K1485" s="39"/>
      <c r="L1485" s="39"/>
      <c r="M1485" s="39"/>
      <c r="N1485" s="8"/>
      <c r="AG1485" s="8"/>
      <c r="AI1485" s="31"/>
      <c r="AL1485" s="31"/>
      <c r="AM1485" s="21"/>
      <c r="AN1485" s="23"/>
      <c r="AX1485" s="54"/>
      <c r="AZ1485" s="54"/>
      <c r="BB1485" s="18"/>
      <c r="BD1485" s="18"/>
      <c r="BE1485" s="18"/>
      <c r="BL1485" s="18"/>
      <c r="BO1485" s="18"/>
      <c r="BZ1485" s="18"/>
      <c r="CD1485" s="18"/>
      <c r="CI1485" s="18"/>
      <c r="CT1485" s="18"/>
      <c r="CZ1485" s="43" t="s">
        <v>397</v>
      </c>
    </row>
    <row r="1486" spans="4:104" x14ac:dyDescent="0.25">
      <c r="D1486" s="12"/>
      <c r="E1486" s="14"/>
      <c r="H1486" s="16"/>
      <c r="I1486" s="11"/>
      <c r="J1486" s="39"/>
      <c r="K1486" s="39"/>
      <c r="L1486" s="39"/>
      <c r="M1486" s="39"/>
      <c r="N1486" s="8"/>
      <c r="AG1486" s="8"/>
      <c r="AI1486" s="31"/>
      <c r="AL1486" s="31"/>
      <c r="AM1486" s="21"/>
      <c r="AN1486" s="23"/>
      <c r="AX1486" s="54"/>
      <c r="AZ1486" s="54"/>
      <c r="BB1486" s="18"/>
      <c r="BD1486" s="18"/>
      <c r="BE1486" s="18"/>
      <c r="BL1486" s="18"/>
      <c r="BO1486" s="18"/>
      <c r="BZ1486" s="18"/>
      <c r="CD1486" s="18"/>
      <c r="CI1486" s="18"/>
      <c r="CT1486" s="18"/>
      <c r="CZ1486" s="43" t="s">
        <v>397</v>
      </c>
    </row>
    <row r="1487" spans="4:104" x14ac:dyDescent="0.25">
      <c r="D1487" s="12"/>
      <c r="E1487" s="14"/>
      <c r="H1487" s="16"/>
      <c r="I1487" s="11"/>
      <c r="J1487" s="39"/>
      <c r="K1487" s="39"/>
      <c r="L1487" s="39"/>
      <c r="M1487" s="39"/>
      <c r="N1487" s="8"/>
      <c r="AG1487" s="8"/>
      <c r="AI1487" s="31"/>
      <c r="AL1487" s="31"/>
      <c r="AM1487" s="21"/>
      <c r="AN1487" s="23"/>
      <c r="AX1487" s="54"/>
      <c r="AZ1487" s="54"/>
      <c r="BB1487" s="18"/>
      <c r="BD1487" s="18"/>
      <c r="BE1487" s="18"/>
      <c r="BL1487" s="18"/>
      <c r="BO1487" s="18"/>
      <c r="BZ1487" s="18"/>
      <c r="CD1487" s="18"/>
      <c r="CI1487" s="18"/>
      <c r="CT1487" s="18"/>
      <c r="CZ1487" s="43" t="s">
        <v>397</v>
      </c>
    </row>
    <row r="1488" spans="4:104" x14ac:dyDescent="0.25">
      <c r="D1488" s="12"/>
      <c r="E1488" s="14"/>
      <c r="H1488" s="16"/>
      <c r="I1488" s="11"/>
      <c r="J1488" s="39"/>
      <c r="K1488" s="39"/>
      <c r="L1488" s="39"/>
      <c r="M1488" s="39"/>
      <c r="N1488" s="8"/>
      <c r="AG1488" s="8"/>
      <c r="AI1488" s="31"/>
      <c r="AL1488" s="31"/>
      <c r="AM1488" s="21"/>
      <c r="AN1488" s="23"/>
      <c r="AX1488" s="54"/>
      <c r="AZ1488" s="54"/>
      <c r="BB1488" s="18"/>
      <c r="BD1488" s="18"/>
      <c r="BE1488" s="18"/>
      <c r="BL1488" s="18"/>
      <c r="BO1488" s="18"/>
      <c r="BZ1488" s="18"/>
      <c r="CD1488" s="18"/>
      <c r="CI1488" s="18"/>
      <c r="CT1488" s="18"/>
      <c r="CZ1488" s="43" t="s">
        <v>397</v>
      </c>
    </row>
    <row r="1489" spans="4:104" x14ac:dyDescent="0.25">
      <c r="D1489" s="12"/>
      <c r="E1489" s="14"/>
      <c r="H1489" s="16"/>
      <c r="I1489" s="11"/>
      <c r="J1489" s="39"/>
      <c r="K1489" s="39"/>
      <c r="L1489" s="39"/>
      <c r="M1489" s="39"/>
      <c r="N1489" s="8"/>
      <c r="AG1489" s="8"/>
      <c r="AI1489" s="31"/>
      <c r="AL1489" s="31"/>
      <c r="AM1489" s="21"/>
      <c r="AN1489" s="23"/>
      <c r="AX1489" s="54"/>
      <c r="AZ1489" s="54"/>
      <c r="BB1489" s="18"/>
      <c r="BD1489" s="18"/>
      <c r="BE1489" s="18"/>
      <c r="BL1489" s="18"/>
      <c r="BO1489" s="18"/>
      <c r="BZ1489" s="18"/>
      <c r="CD1489" s="18"/>
      <c r="CI1489" s="18"/>
      <c r="CT1489" s="18"/>
      <c r="CZ1489" s="43" t="s">
        <v>397</v>
      </c>
    </row>
    <row r="1490" spans="4:104" x14ac:dyDescent="0.25">
      <c r="D1490" s="12"/>
      <c r="E1490" s="14"/>
      <c r="H1490" s="16"/>
      <c r="I1490" s="11"/>
      <c r="J1490" s="39"/>
      <c r="K1490" s="39"/>
      <c r="L1490" s="39"/>
      <c r="M1490" s="39"/>
      <c r="N1490" s="8"/>
      <c r="AG1490" s="8"/>
      <c r="AI1490" s="31"/>
      <c r="AL1490" s="31"/>
      <c r="AM1490" s="21"/>
      <c r="AN1490" s="23"/>
      <c r="AX1490" s="54"/>
      <c r="AZ1490" s="54"/>
      <c r="BB1490" s="18"/>
      <c r="BD1490" s="18"/>
      <c r="BE1490" s="18"/>
      <c r="BL1490" s="18"/>
      <c r="BO1490" s="18"/>
      <c r="BZ1490" s="18"/>
      <c r="CD1490" s="18"/>
      <c r="CI1490" s="18"/>
      <c r="CT1490" s="18"/>
      <c r="CZ1490" s="43" t="s">
        <v>397</v>
      </c>
    </row>
    <row r="1491" spans="4:104" x14ac:dyDescent="0.25">
      <c r="D1491" s="12"/>
      <c r="E1491" s="14"/>
      <c r="H1491" s="16"/>
      <c r="I1491" s="11"/>
      <c r="J1491" s="39"/>
      <c r="K1491" s="39"/>
      <c r="L1491" s="39"/>
      <c r="M1491" s="39"/>
      <c r="N1491" s="8"/>
      <c r="AG1491" s="8"/>
      <c r="AI1491" s="31"/>
      <c r="AL1491" s="31"/>
      <c r="AM1491" s="21"/>
      <c r="AN1491" s="23"/>
      <c r="AX1491" s="54"/>
      <c r="AZ1491" s="54"/>
      <c r="BB1491" s="18"/>
      <c r="BD1491" s="18"/>
      <c r="BE1491" s="18"/>
      <c r="BL1491" s="18"/>
      <c r="BO1491" s="18"/>
      <c r="BZ1491" s="18"/>
      <c r="CD1491" s="18"/>
      <c r="CI1491" s="18"/>
      <c r="CT1491" s="18"/>
      <c r="CZ1491" s="43" t="s">
        <v>397</v>
      </c>
    </row>
    <row r="1492" spans="4:104" x14ac:dyDescent="0.25">
      <c r="D1492" s="12"/>
      <c r="E1492" s="14"/>
      <c r="H1492" s="16"/>
      <c r="I1492" s="11"/>
      <c r="J1492" s="39"/>
      <c r="K1492" s="39"/>
      <c r="L1492" s="39"/>
      <c r="M1492" s="39"/>
      <c r="N1492" s="8"/>
      <c r="AG1492" s="8"/>
      <c r="AI1492" s="31"/>
      <c r="AL1492" s="31"/>
      <c r="AM1492" s="21"/>
      <c r="AN1492" s="23"/>
      <c r="AX1492" s="54"/>
      <c r="AZ1492" s="54"/>
      <c r="BB1492" s="18"/>
      <c r="BD1492" s="18"/>
      <c r="BE1492" s="18"/>
      <c r="BL1492" s="18"/>
      <c r="BO1492" s="18"/>
      <c r="BZ1492" s="18"/>
      <c r="CD1492" s="18"/>
      <c r="CI1492" s="18"/>
      <c r="CT1492" s="18"/>
      <c r="CZ1492" s="43" t="s">
        <v>397</v>
      </c>
    </row>
    <row r="1493" spans="4:104" x14ac:dyDescent="0.25">
      <c r="D1493" s="12"/>
      <c r="E1493" s="14"/>
      <c r="H1493" s="16"/>
      <c r="I1493" s="11"/>
      <c r="J1493" s="39"/>
      <c r="K1493" s="39"/>
      <c r="L1493" s="39"/>
      <c r="M1493" s="39"/>
      <c r="N1493" s="8"/>
      <c r="AG1493" s="8"/>
      <c r="AI1493" s="31"/>
      <c r="AL1493" s="31"/>
      <c r="AM1493" s="21"/>
      <c r="AN1493" s="23"/>
      <c r="AX1493" s="54"/>
      <c r="AZ1493" s="54"/>
      <c r="BB1493" s="18"/>
      <c r="BD1493" s="18"/>
      <c r="BE1493" s="18"/>
      <c r="BL1493" s="18"/>
      <c r="BO1493" s="18"/>
      <c r="BZ1493" s="18"/>
      <c r="CD1493" s="18"/>
      <c r="CI1493" s="18"/>
      <c r="CT1493" s="18"/>
      <c r="CZ1493" s="43" t="s">
        <v>397</v>
      </c>
    </row>
    <row r="1494" spans="4:104" x14ac:dyDescent="0.25">
      <c r="D1494" s="12"/>
      <c r="E1494" s="14"/>
      <c r="H1494" s="16"/>
      <c r="I1494" s="11"/>
      <c r="J1494" s="39"/>
      <c r="K1494" s="39"/>
      <c r="L1494" s="39"/>
      <c r="M1494" s="39"/>
      <c r="N1494" s="8"/>
      <c r="AG1494" s="8"/>
      <c r="AI1494" s="31"/>
      <c r="AL1494" s="31"/>
      <c r="AM1494" s="21"/>
      <c r="AN1494" s="23"/>
      <c r="AX1494" s="54"/>
      <c r="AZ1494" s="54"/>
      <c r="BB1494" s="18"/>
      <c r="BD1494" s="18"/>
      <c r="BE1494" s="18"/>
      <c r="BL1494" s="18"/>
      <c r="BO1494" s="18"/>
      <c r="BZ1494" s="18"/>
      <c r="CD1494" s="18"/>
      <c r="CI1494" s="18"/>
      <c r="CT1494" s="18"/>
      <c r="CZ1494" s="43" t="s">
        <v>397</v>
      </c>
    </row>
    <row r="1495" spans="4:104" x14ac:dyDescent="0.25">
      <c r="D1495" s="12"/>
      <c r="E1495" s="14"/>
      <c r="H1495" s="16"/>
      <c r="I1495" s="11"/>
      <c r="J1495" s="39"/>
      <c r="K1495" s="39"/>
      <c r="L1495" s="39"/>
      <c r="M1495" s="39"/>
      <c r="N1495" s="8"/>
      <c r="AG1495" s="8"/>
      <c r="AI1495" s="31"/>
      <c r="AL1495" s="31"/>
      <c r="AM1495" s="21"/>
      <c r="AN1495" s="23"/>
      <c r="AX1495" s="54"/>
      <c r="AZ1495" s="54"/>
      <c r="BB1495" s="18"/>
      <c r="BD1495" s="18"/>
      <c r="BE1495" s="18"/>
      <c r="BL1495" s="18"/>
      <c r="BO1495" s="18"/>
      <c r="BZ1495" s="18"/>
      <c r="CD1495" s="18"/>
      <c r="CI1495" s="18"/>
      <c r="CT1495" s="18"/>
      <c r="CZ1495" s="43" t="s">
        <v>397</v>
      </c>
    </row>
    <row r="1496" spans="4:104" x14ac:dyDescent="0.25">
      <c r="D1496" s="12"/>
      <c r="E1496" s="14"/>
      <c r="H1496" s="16"/>
      <c r="I1496" s="11"/>
      <c r="J1496" s="39"/>
      <c r="K1496" s="39"/>
      <c r="L1496" s="39"/>
      <c r="M1496" s="39"/>
      <c r="N1496" s="8"/>
      <c r="AG1496" s="8"/>
      <c r="AI1496" s="31"/>
      <c r="AL1496" s="31"/>
      <c r="AM1496" s="21"/>
      <c r="AN1496" s="23"/>
      <c r="AX1496" s="54"/>
      <c r="AZ1496" s="54"/>
      <c r="BB1496" s="18"/>
      <c r="BD1496" s="18"/>
      <c r="BE1496" s="18"/>
      <c r="BL1496" s="18"/>
      <c r="BO1496" s="18"/>
      <c r="BZ1496" s="18"/>
      <c r="CD1496" s="18"/>
      <c r="CI1496" s="18"/>
      <c r="CT1496" s="18"/>
      <c r="CZ1496" s="43" t="s">
        <v>397</v>
      </c>
    </row>
    <row r="1497" spans="4:104" x14ac:dyDescent="0.25">
      <c r="D1497" s="12"/>
      <c r="E1497" s="14"/>
      <c r="H1497" s="16"/>
      <c r="I1497" s="11"/>
      <c r="J1497" s="39"/>
      <c r="K1497" s="39"/>
      <c r="L1497" s="39"/>
      <c r="M1497" s="39"/>
      <c r="N1497" s="8"/>
      <c r="AG1497" s="8"/>
      <c r="AI1497" s="31"/>
      <c r="AL1497" s="31"/>
      <c r="AM1497" s="21"/>
      <c r="AN1497" s="23"/>
      <c r="AX1497" s="54"/>
      <c r="AZ1497" s="54"/>
      <c r="BB1497" s="18"/>
      <c r="BD1497" s="18"/>
      <c r="BE1497" s="18"/>
      <c r="BL1497" s="18"/>
      <c r="BO1497" s="18"/>
      <c r="BZ1497" s="18"/>
      <c r="CD1497" s="18"/>
      <c r="CI1497" s="18"/>
      <c r="CT1497" s="18"/>
      <c r="CZ1497" s="43" t="s">
        <v>397</v>
      </c>
    </row>
    <row r="1498" spans="4:104" x14ac:dyDescent="0.25">
      <c r="D1498" s="12"/>
      <c r="E1498" s="14"/>
      <c r="H1498" s="16"/>
      <c r="I1498" s="11"/>
      <c r="J1498" s="39"/>
      <c r="K1498" s="39"/>
      <c r="L1498" s="39"/>
      <c r="M1498" s="39"/>
      <c r="N1498" s="8"/>
      <c r="AG1498" s="8"/>
      <c r="AI1498" s="31"/>
      <c r="AL1498" s="31"/>
      <c r="AM1498" s="21"/>
      <c r="AN1498" s="23"/>
      <c r="AX1498" s="54"/>
      <c r="AZ1498" s="54"/>
      <c r="BB1498" s="18"/>
      <c r="BD1498" s="18"/>
      <c r="BE1498" s="18"/>
      <c r="BL1498" s="18"/>
      <c r="BO1498" s="18"/>
      <c r="BZ1498" s="18"/>
      <c r="CD1498" s="18"/>
      <c r="CI1498" s="18"/>
      <c r="CT1498" s="18"/>
      <c r="CZ1498" s="43" t="s">
        <v>397</v>
      </c>
    </row>
    <row r="1499" spans="4:104" x14ac:dyDescent="0.25">
      <c r="D1499" s="12"/>
      <c r="E1499" s="14"/>
      <c r="H1499" s="16"/>
      <c r="I1499" s="11"/>
      <c r="J1499" s="39"/>
      <c r="K1499" s="39"/>
      <c r="L1499" s="39"/>
      <c r="M1499" s="39"/>
      <c r="N1499" s="8"/>
      <c r="AG1499" s="8"/>
      <c r="AI1499" s="31"/>
      <c r="AL1499" s="31"/>
      <c r="AM1499" s="21"/>
      <c r="AN1499" s="23"/>
      <c r="AX1499" s="54"/>
      <c r="AZ1499" s="54"/>
      <c r="BB1499" s="18"/>
      <c r="BD1499" s="18"/>
      <c r="BE1499" s="18"/>
      <c r="BL1499" s="18"/>
      <c r="BO1499" s="18"/>
      <c r="BZ1499" s="18"/>
      <c r="CD1499" s="18"/>
      <c r="CI1499" s="18"/>
      <c r="CT1499" s="18"/>
      <c r="CZ1499" s="43" t="s">
        <v>397</v>
      </c>
    </row>
    <row r="1500" spans="4:104" x14ac:dyDescent="0.25">
      <c r="D1500" s="12"/>
      <c r="E1500" s="14"/>
      <c r="H1500" s="16"/>
      <c r="I1500" s="11"/>
      <c r="J1500" s="39"/>
      <c r="K1500" s="39"/>
      <c r="L1500" s="39"/>
      <c r="M1500" s="39"/>
      <c r="N1500" s="8"/>
      <c r="AG1500" s="8"/>
      <c r="AI1500" s="31"/>
      <c r="AL1500" s="31"/>
      <c r="AM1500" s="21"/>
      <c r="AN1500" s="23"/>
      <c r="AX1500" s="54"/>
      <c r="AZ1500" s="54"/>
      <c r="BB1500" s="18"/>
      <c r="BD1500" s="18"/>
      <c r="BE1500" s="18"/>
      <c r="BL1500" s="18"/>
      <c r="BO1500" s="18"/>
      <c r="BZ1500" s="18"/>
      <c r="CD1500" s="18"/>
      <c r="CI1500" s="18"/>
      <c r="CT1500" s="18"/>
      <c r="CZ1500" s="43" t="s">
        <v>397</v>
      </c>
    </row>
    <row r="1501" spans="4:104" x14ac:dyDescent="0.25">
      <c r="D1501" s="12"/>
      <c r="E1501" s="14"/>
      <c r="H1501" s="16"/>
      <c r="I1501" s="11"/>
      <c r="J1501" s="39"/>
      <c r="K1501" s="39"/>
      <c r="L1501" s="39"/>
      <c r="M1501" s="39"/>
      <c r="N1501" s="8"/>
      <c r="AG1501" s="8"/>
      <c r="AI1501" s="31"/>
      <c r="AL1501" s="31"/>
      <c r="AM1501" s="21"/>
      <c r="AN1501" s="23"/>
      <c r="AX1501" s="54"/>
      <c r="AZ1501" s="54"/>
      <c r="BB1501" s="18"/>
      <c r="BD1501" s="18"/>
      <c r="BE1501" s="18"/>
      <c r="BL1501" s="18"/>
      <c r="BO1501" s="18"/>
      <c r="BZ1501" s="18"/>
      <c r="CD1501" s="18"/>
      <c r="CI1501" s="18"/>
      <c r="CT1501" s="18"/>
      <c r="CZ1501" s="43" t="s">
        <v>397</v>
      </c>
    </row>
    <row r="1502" spans="4:104" x14ac:dyDescent="0.25">
      <c r="D1502" s="12"/>
      <c r="E1502" s="14"/>
      <c r="H1502" s="16"/>
      <c r="I1502" s="11"/>
      <c r="J1502" s="39"/>
      <c r="K1502" s="39"/>
      <c r="L1502" s="39"/>
      <c r="M1502" s="39"/>
      <c r="N1502" s="8"/>
      <c r="AG1502" s="8"/>
      <c r="AI1502" s="31"/>
      <c r="AL1502" s="31"/>
      <c r="AM1502" s="21"/>
      <c r="AN1502" s="23"/>
      <c r="AX1502" s="54"/>
      <c r="AZ1502" s="54"/>
      <c r="BB1502" s="18"/>
      <c r="BD1502" s="18"/>
      <c r="BE1502" s="18"/>
      <c r="BL1502" s="18"/>
      <c r="BO1502" s="18"/>
      <c r="BZ1502" s="18"/>
      <c r="CD1502" s="18"/>
      <c r="CI1502" s="18"/>
      <c r="CT1502" s="18"/>
      <c r="CZ1502" s="43" t="s">
        <v>397</v>
      </c>
    </row>
    <row r="1503" spans="4:104" x14ac:dyDescent="0.25">
      <c r="D1503" s="12"/>
      <c r="E1503" s="14"/>
      <c r="H1503" s="16"/>
      <c r="I1503" s="11"/>
      <c r="J1503" s="39"/>
      <c r="K1503" s="39"/>
      <c r="L1503" s="39"/>
      <c r="M1503" s="39"/>
      <c r="N1503" s="8"/>
      <c r="AG1503" s="8"/>
      <c r="AI1503" s="31"/>
      <c r="AL1503" s="31"/>
      <c r="AM1503" s="21"/>
      <c r="AN1503" s="23"/>
      <c r="AX1503" s="54"/>
      <c r="AZ1503" s="54"/>
      <c r="BB1503" s="18"/>
      <c r="BD1503" s="18"/>
      <c r="BE1503" s="18"/>
      <c r="BL1503" s="18"/>
      <c r="BO1503" s="18"/>
      <c r="BZ1503" s="18"/>
      <c r="CD1503" s="18"/>
      <c r="CI1503" s="18"/>
      <c r="CT1503" s="18"/>
      <c r="CZ1503" s="43" t="s">
        <v>397</v>
      </c>
    </row>
    <row r="1504" spans="4:104" x14ac:dyDescent="0.25">
      <c r="D1504" s="12"/>
      <c r="E1504" s="14"/>
      <c r="H1504" s="16"/>
      <c r="I1504" s="11"/>
      <c r="J1504" s="39"/>
      <c r="K1504" s="39"/>
      <c r="L1504" s="39"/>
      <c r="M1504" s="39"/>
      <c r="N1504" s="8"/>
      <c r="AG1504" s="8"/>
      <c r="AI1504" s="31"/>
      <c r="AL1504" s="31"/>
      <c r="AM1504" s="21"/>
      <c r="AN1504" s="23"/>
      <c r="AX1504" s="54"/>
      <c r="AZ1504" s="54"/>
      <c r="BB1504" s="18"/>
      <c r="BD1504" s="18"/>
      <c r="BE1504" s="18"/>
      <c r="BL1504" s="18"/>
      <c r="BO1504" s="18"/>
      <c r="BZ1504" s="18"/>
      <c r="CD1504" s="18"/>
      <c r="CI1504" s="18"/>
      <c r="CT1504" s="18"/>
      <c r="CZ1504" s="43" t="s">
        <v>397</v>
      </c>
    </row>
    <row r="1505" spans="4:104" x14ac:dyDescent="0.25">
      <c r="D1505" s="12"/>
      <c r="E1505" s="14"/>
      <c r="H1505" s="16"/>
      <c r="I1505" s="11"/>
      <c r="J1505" s="39"/>
      <c r="K1505" s="39"/>
      <c r="L1505" s="39"/>
      <c r="M1505" s="39"/>
      <c r="N1505" s="8"/>
      <c r="AG1505" s="8"/>
      <c r="AI1505" s="31"/>
      <c r="AL1505" s="31"/>
      <c r="AM1505" s="21"/>
      <c r="AN1505" s="23"/>
      <c r="AX1505" s="54"/>
      <c r="AZ1505" s="54"/>
      <c r="BB1505" s="18"/>
      <c r="BD1505" s="18"/>
      <c r="BE1505" s="18"/>
      <c r="BL1505" s="18"/>
      <c r="BO1505" s="18"/>
      <c r="BZ1505" s="18"/>
      <c r="CD1505" s="18"/>
      <c r="CI1505" s="18"/>
      <c r="CT1505" s="18"/>
      <c r="CZ1505" s="43" t="s">
        <v>397</v>
      </c>
    </row>
    <row r="1506" spans="4:104" x14ac:dyDescent="0.25">
      <c r="D1506" s="12"/>
      <c r="E1506" s="14"/>
      <c r="H1506" s="16"/>
      <c r="I1506" s="11"/>
      <c r="J1506" s="39"/>
      <c r="K1506" s="39"/>
      <c r="L1506" s="39"/>
      <c r="M1506" s="39"/>
      <c r="N1506" s="8"/>
      <c r="AG1506" s="8"/>
      <c r="AI1506" s="31"/>
      <c r="AL1506" s="31"/>
      <c r="AM1506" s="21"/>
      <c r="AN1506" s="23"/>
      <c r="AX1506" s="54"/>
      <c r="AZ1506" s="54"/>
      <c r="BB1506" s="18"/>
      <c r="BD1506" s="18"/>
      <c r="BE1506" s="18"/>
      <c r="BL1506" s="18"/>
      <c r="BO1506" s="18"/>
      <c r="BZ1506" s="18"/>
      <c r="CD1506" s="18"/>
      <c r="CI1506" s="18"/>
      <c r="CT1506" s="18"/>
      <c r="CZ1506" s="43" t="s">
        <v>397</v>
      </c>
    </row>
    <row r="1507" spans="4:104" x14ac:dyDescent="0.25">
      <c r="D1507" s="12"/>
      <c r="E1507" s="14"/>
      <c r="H1507" s="16"/>
      <c r="I1507" s="11"/>
      <c r="J1507" s="39"/>
      <c r="K1507" s="39"/>
      <c r="L1507" s="39"/>
      <c r="M1507" s="39"/>
      <c r="N1507" s="8"/>
      <c r="AG1507" s="8"/>
      <c r="AI1507" s="31"/>
      <c r="AL1507" s="31"/>
      <c r="AM1507" s="21"/>
      <c r="AN1507" s="23"/>
      <c r="AX1507" s="54"/>
      <c r="AZ1507" s="54"/>
      <c r="BB1507" s="18"/>
      <c r="BD1507" s="18"/>
      <c r="BE1507" s="18"/>
      <c r="BL1507" s="18"/>
      <c r="BO1507" s="18"/>
      <c r="BZ1507" s="18"/>
      <c r="CD1507" s="18"/>
      <c r="CI1507" s="18"/>
      <c r="CT1507" s="18"/>
      <c r="CZ1507" s="43" t="s">
        <v>397</v>
      </c>
    </row>
    <row r="1508" spans="4:104" x14ac:dyDescent="0.25">
      <c r="D1508" s="12"/>
      <c r="E1508" s="14"/>
      <c r="H1508" s="16"/>
      <c r="I1508" s="11"/>
      <c r="J1508" s="39"/>
      <c r="K1508" s="39"/>
      <c r="L1508" s="39"/>
      <c r="M1508" s="39"/>
      <c r="N1508" s="8"/>
      <c r="AG1508" s="8"/>
      <c r="AI1508" s="31"/>
      <c r="AL1508" s="31"/>
      <c r="AM1508" s="21"/>
      <c r="AN1508" s="23"/>
      <c r="AX1508" s="54"/>
      <c r="AZ1508" s="54"/>
      <c r="BB1508" s="18"/>
      <c r="BD1508" s="18"/>
      <c r="BE1508" s="18"/>
      <c r="BL1508" s="18"/>
      <c r="BO1508" s="18"/>
      <c r="BZ1508" s="18"/>
      <c r="CD1508" s="18"/>
      <c r="CI1508" s="18"/>
      <c r="CT1508" s="18"/>
      <c r="CZ1508" s="43" t="s">
        <v>397</v>
      </c>
    </row>
    <row r="1509" spans="4:104" x14ac:dyDescent="0.25">
      <c r="D1509" s="12"/>
      <c r="E1509" s="14"/>
      <c r="H1509" s="16"/>
      <c r="I1509" s="11"/>
      <c r="J1509" s="39"/>
      <c r="K1509" s="39"/>
      <c r="L1509" s="39"/>
      <c r="M1509" s="39"/>
      <c r="N1509" s="8"/>
      <c r="AG1509" s="8"/>
      <c r="AI1509" s="31"/>
      <c r="AL1509" s="31"/>
      <c r="AM1509" s="21"/>
      <c r="AN1509" s="23"/>
      <c r="AX1509" s="54"/>
      <c r="AZ1509" s="54"/>
      <c r="BB1509" s="18"/>
      <c r="BD1509" s="18"/>
      <c r="BE1509" s="18"/>
      <c r="BL1509" s="18"/>
      <c r="BO1509" s="18"/>
      <c r="BZ1509" s="18"/>
      <c r="CD1509" s="18"/>
      <c r="CI1509" s="18"/>
      <c r="CT1509" s="18"/>
      <c r="CZ1509" s="43" t="s">
        <v>397</v>
      </c>
    </row>
    <row r="1510" spans="4:104" x14ac:dyDescent="0.25">
      <c r="D1510" s="12"/>
      <c r="E1510" s="14"/>
      <c r="H1510" s="16"/>
      <c r="I1510" s="11"/>
      <c r="J1510" s="39"/>
      <c r="K1510" s="39"/>
      <c r="L1510" s="39"/>
      <c r="M1510" s="39"/>
      <c r="N1510" s="8"/>
      <c r="AG1510" s="8"/>
      <c r="AI1510" s="31"/>
      <c r="AL1510" s="31"/>
      <c r="AM1510" s="21"/>
      <c r="AN1510" s="23"/>
      <c r="AX1510" s="54"/>
      <c r="AZ1510" s="54"/>
      <c r="BB1510" s="18"/>
      <c r="BD1510" s="18"/>
      <c r="BE1510" s="18"/>
      <c r="BL1510" s="18"/>
      <c r="BO1510" s="18"/>
      <c r="BZ1510" s="18"/>
      <c r="CD1510" s="18"/>
      <c r="CI1510" s="18"/>
      <c r="CT1510" s="18"/>
      <c r="CZ1510" s="43" t="s">
        <v>397</v>
      </c>
    </row>
    <row r="1511" spans="4:104" x14ac:dyDescent="0.25">
      <c r="D1511" s="12"/>
      <c r="E1511" s="14"/>
      <c r="H1511" s="16"/>
      <c r="I1511" s="11"/>
      <c r="J1511" s="39"/>
      <c r="K1511" s="39"/>
      <c r="L1511" s="39"/>
      <c r="M1511" s="39"/>
      <c r="N1511" s="8"/>
      <c r="AG1511" s="8"/>
      <c r="AI1511" s="31"/>
      <c r="AL1511" s="31"/>
      <c r="AM1511" s="21"/>
      <c r="AN1511" s="23"/>
      <c r="AX1511" s="54"/>
      <c r="AZ1511" s="54"/>
      <c r="BB1511" s="18"/>
      <c r="BD1511" s="18"/>
      <c r="BE1511" s="18"/>
      <c r="BL1511" s="18"/>
      <c r="BO1511" s="18"/>
      <c r="BZ1511" s="18"/>
      <c r="CD1511" s="18"/>
      <c r="CI1511" s="18"/>
      <c r="CT1511" s="18"/>
      <c r="CZ1511" s="43" t="s">
        <v>397</v>
      </c>
    </row>
    <row r="1512" spans="4:104" x14ac:dyDescent="0.25">
      <c r="D1512" s="12"/>
      <c r="E1512" s="14"/>
      <c r="H1512" s="16"/>
      <c r="I1512" s="11"/>
      <c r="J1512" s="39"/>
      <c r="K1512" s="39"/>
      <c r="L1512" s="39"/>
      <c r="M1512" s="39"/>
      <c r="N1512" s="8"/>
      <c r="AG1512" s="8"/>
      <c r="AI1512" s="31"/>
      <c r="AL1512" s="31"/>
      <c r="AM1512" s="21"/>
      <c r="AN1512" s="23"/>
      <c r="AX1512" s="54"/>
      <c r="AZ1512" s="54"/>
      <c r="BB1512" s="18"/>
      <c r="BD1512" s="18"/>
      <c r="BE1512" s="18"/>
      <c r="BL1512" s="18"/>
      <c r="BO1512" s="18"/>
      <c r="BZ1512" s="18"/>
      <c r="CD1512" s="18"/>
      <c r="CI1512" s="18"/>
      <c r="CT1512" s="18"/>
      <c r="CZ1512" s="43" t="s">
        <v>397</v>
      </c>
    </row>
    <row r="1513" spans="4:104" x14ac:dyDescent="0.25">
      <c r="D1513" s="12"/>
      <c r="E1513" s="14"/>
      <c r="H1513" s="16"/>
      <c r="I1513" s="11"/>
      <c r="J1513" s="39"/>
      <c r="K1513" s="39"/>
      <c r="L1513" s="39"/>
      <c r="M1513" s="39"/>
      <c r="N1513" s="8"/>
      <c r="AG1513" s="8"/>
      <c r="AI1513" s="31"/>
      <c r="AL1513" s="31"/>
      <c r="AM1513" s="21"/>
      <c r="AN1513" s="23"/>
      <c r="AX1513" s="54"/>
      <c r="AZ1513" s="54"/>
      <c r="BB1513" s="18"/>
      <c r="BD1513" s="18"/>
      <c r="BE1513" s="18"/>
      <c r="BL1513" s="18"/>
      <c r="BO1513" s="18"/>
      <c r="BZ1513" s="18"/>
      <c r="CD1513" s="18"/>
      <c r="CI1513" s="18"/>
      <c r="CT1513" s="18"/>
      <c r="CZ1513" s="43" t="s">
        <v>397</v>
      </c>
    </row>
    <row r="1514" spans="4:104" x14ac:dyDescent="0.25">
      <c r="D1514" s="12"/>
      <c r="E1514" s="14"/>
      <c r="H1514" s="16"/>
      <c r="I1514" s="11"/>
      <c r="J1514" s="39"/>
      <c r="K1514" s="39"/>
      <c r="L1514" s="39"/>
      <c r="M1514" s="39"/>
      <c r="N1514" s="8"/>
      <c r="AG1514" s="8"/>
      <c r="AI1514" s="31"/>
      <c r="AL1514" s="31"/>
      <c r="AM1514" s="21"/>
      <c r="AN1514" s="23"/>
      <c r="AX1514" s="54"/>
      <c r="AZ1514" s="54"/>
      <c r="BB1514" s="18"/>
      <c r="BD1514" s="18"/>
      <c r="BE1514" s="18"/>
      <c r="BL1514" s="18"/>
      <c r="BO1514" s="18"/>
      <c r="BZ1514" s="18"/>
      <c r="CD1514" s="18"/>
      <c r="CI1514" s="18"/>
      <c r="CT1514" s="18"/>
      <c r="CZ1514" s="43" t="s">
        <v>397</v>
      </c>
    </row>
    <row r="1515" spans="4:104" x14ac:dyDescent="0.25">
      <c r="D1515" s="12"/>
      <c r="E1515" s="14"/>
      <c r="H1515" s="16"/>
      <c r="I1515" s="11"/>
      <c r="J1515" s="39"/>
      <c r="K1515" s="39"/>
      <c r="L1515" s="39"/>
      <c r="M1515" s="39"/>
      <c r="N1515" s="8"/>
      <c r="AG1515" s="8"/>
      <c r="AI1515" s="31"/>
      <c r="AL1515" s="31"/>
      <c r="AM1515" s="21"/>
      <c r="AN1515" s="23"/>
      <c r="AX1515" s="54"/>
      <c r="AZ1515" s="54"/>
      <c r="BB1515" s="18"/>
      <c r="BD1515" s="18"/>
      <c r="BE1515" s="18"/>
      <c r="BL1515" s="18"/>
      <c r="BO1515" s="18"/>
      <c r="BZ1515" s="18"/>
      <c r="CD1515" s="18"/>
      <c r="CI1515" s="18"/>
      <c r="CT1515" s="18"/>
      <c r="CZ1515" s="43" t="s">
        <v>397</v>
      </c>
    </row>
    <row r="1516" spans="4:104" x14ac:dyDescent="0.25">
      <c r="D1516" s="12"/>
      <c r="E1516" s="14"/>
      <c r="H1516" s="16"/>
      <c r="I1516" s="11"/>
      <c r="J1516" s="39"/>
      <c r="K1516" s="39"/>
      <c r="L1516" s="39"/>
      <c r="M1516" s="39"/>
      <c r="N1516" s="8"/>
      <c r="AG1516" s="8"/>
      <c r="AI1516" s="31"/>
      <c r="AL1516" s="31"/>
      <c r="AM1516" s="21"/>
      <c r="AN1516" s="23"/>
      <c r="AX1516" s="54"/>
      <c r="AZ1516" s="54"/>
      <c r="BB1516" s="18"/>
      <c r="BD1516" s="18"/>
      <c r="BE1516" s="18"/>
      <c r="BL1516" s="18"/>
      <c r="BO1516" s="18"/>
      <c r="BZ1516" s="18"/>
      <c r="CD1516" s="18"/>
      <c r="CI1516" s="18"/>
      <c r="CT1516" s="18"/>
      <c r="CZ1516" s="43" t="s">
        <v>397</v>
      </c>
    </row>
    <row r="1517" spans="4:104" x14ac:dyDescent="0.25">
      <c r="D1517" s="12"/>
      <c r="E1517" s="14"/>
      <c r="H1517" s="16"/>
      <c r="I1517" s="11"/>
      <c r="J1517" s="39"/>
      <c r="K1517" s="39"/>
      <c r="L1517" s="39"/>
      <c r="M1517" s="39"/>
      <c r="N1517" s="8"/>
      <c r="AG1517" s="8"/>
      <c r="AI1517" s="31"/>
      <c r="AL1517" s="31"/>
      <c r="AM1517" s="21"/>
      <c r="AN1517" s="23"/>
      <c r="AX1517" s="54"/>
      <c r="AZ1517" s="54"/>
      <c r="BB1517" s="18"/>
      <c r="BD1517" s="18"/>
      <c r="BE1517" s="18"/>
      <c r="BL1517" s="18"/>
      <c r="BO1517" s="18"/>
      <c r="BZ1517" s="18"/>
      <c r="CD1517" s="18"/>
      <c r="CI1517" s="18"/>
      <c r="CT1517" s="18"/>
      <c r="CZ1517" s="43" t="s">
        <v>397</v>
      </c>
    </row>
    <row r="1518" spans="4:104" x14ac:dyDescent="0.25">
      <c r="D1518" s="12"/>
      <c r="E1518" s="14"/>
      <c r="H1518" s="16"/>
      <c r="I1518" s="11"/>
      <c r="J1518" s="39"/>
      <c r="K1518" s="39"/>
      <c r="L1518" s="39"/>
      <c r="M1518" s="39"/>
      <c r="N1518" s="8"/>
      <c r="AG1518" s="8"/>
      <c r="AI1518" s="31"/>
      <c r="AL1518" s="31"/>
      <c r="AM1518" s="21"/>
      <c r="AN1518" s="23"/>
      <c r="AX1518" s="54"/>
      <c r="AZ1518" s="54"/>
      <c r="BB1518" s="18"/>
      <c r="BD1518" s="18"/>
      <c r="BE1518" s="18"/>
      <c r="BL1518" s="18"/>
      <c r="BO1518" s="18"/>
      <c r="BZ1518" s="18"/>
      <c r="CD1518" s="18"/>
      <c r="CI1518" s="18"/>
      <c r="CT1518" s="18"/>
      <c r="CZ1518" s="43" t="s">
        <v>397</v>
      </c>
    </row>
    <row r="1519" spans="4:104" x14ac:dyDescent="0.25">
      <c r="D1519" s="12"/>
      <c r="E1519" s="14"/>
      <c r="H1519" s="16"/>
      <c r="I1519" s="11"/>
      <c r="J1519" s="39"/>
      <c r="K1519" s="39"/>
      <c r="L1519" s="39"/>
      <c r="M1519" s="39"/>
      <c r="N1519" s="8"/>
      <c r="AG1519" s="8"/>
      <c r="AI1519" s="31"/>
      <c r="AL1519" s="31"/>
      <c r="AM1519" s="21"/>
      <c r="AN1519" s="23"/>
      <c r="AX1519" s="54"/>
      <c r="AZ1519" s="54"/>
      <c r="BB1519" s="18"/>
      <c r="BD1519" s="18"/>
      <c r="BE1519" s="18"/>
      <c r="BL1519" s="18"/>
      <c r="BO1519" s="18"/>
      <c r="BZ1519" s="18"/>
      <c r="CD1519" s="18"/>
      <c r="CI1519" s="18"/>
      <c r="CT1519" s="18"/>
      <c r="CZ1519" s="43" t="s">
        <v>397</v>
      </c>
    </row>
    <row r="1520" spans="4:104" x14ac:dyDescent="0.25">
      <c r="D1520" s="12"/>
      <c r="E1520" s="14"/>
      <c r="H1520" s="16"/>
      <c r="I1520" s="11"/>
      <c r="J1520" s="39"/>
      <c r="K1520" s="39"/>
      <c r="L1520" s="39"/>
      <c r="M1520" s="39"/>
      <c r="N1520" s="8"/>
      <c r="AG1520" s="8"/>
      <c r="AI1520" s="31"/>
      <c r="AL1520" s="31"/>
      <c r="AM1520" s="21"/>
      <c r="AN1520" s="23"/>
      <c r="AX1520" s="54"/>
      <c r="AZ1520" s="54"/>
      <c r="BB1520" s="18"/>
      <c r="BD1520" s="18"/>
      <c r="BE1520" s="18"/>
      <c r="BL1520" s="18"/>
      <c r="BO1520" s="18"/>
      <c r="BZ1520" s="18"/>
      <c r="CD1520" s="18"/>
      <c r="CI1520" s="18"/>
      <c r="CT1520" s="18"/>
      <c r="CZ1520" s="43" t="s">
        <v>397</v>
      </c>
    </row>
    <row r="1521" spans="4:104" x14ac:dyDescent="0.25">
      <c r="D1521" s="12"/>
      <c r="E1521" s="14"/>
      <c r="H1521" s="16"/>
      <c r="I1521" s="11"/>
      <c r="J1521" s="39"/>
      <c r="K1521" s="39"/>
      <c r="L1521" s="39"/>
      <c r="M1521" s="39"/>
      <c r="N1521" s="8"/>
      <c r="AG1521" s="8"/>
      <c r="AI1521" s="31"/>
      <c r="AL1521" s="31"/>
      <c r="AM1521" s="21"/>
      <c r="AN1521" s="23"/>
      <c r="AX1521" s="54"/>
      <c r="AZ1521" s="54"/>
      <c r="BB1521" s="18"/>
      <c r="BD1521" s="18"/>
      <c r="BE1521" s="18"/>
      <c r="BL1521" s="18"/>
      <c r="BO1521" s="18"/>
      <c r="BZ1521" s="18"/>
      <c r="CD1521" s="18"/>
      <c r="CI1521" s="18"/>
      <c r="CT1521" s="18"/>
      <c r="CZ1521" s="43" t="s">
        <v>397</v>
      </c>
    </row>
    <row r="1522" spans="4:104" x14ac:dyDescent="0.25">
      <c r="D1522" s="12"/>
      <c r="E1522" s="14"/>
      <c r="H1522" s="16"/>
      <c r="I1522" s="11"/>
      <c r="J1522" s="39"/>
      <c r="K1522" s="39"/>
      <c r="L1522" s="39"/>
      <c r="M1522" s="39"/>
      <c r="N1522" s="8"/>
      <c r="AG1522" s="8"/>
      <c r="AI1522" s="31"/>
      <c r="AL1522" s="31"/>
      <c r="AM1522" s="21"/>
      <c r="AN1522" s="23"/>
      <c r="AX1522" s="54"/>
      <c r="AZ1522" s="54"/>
      <c r="BB1522" s="18"/>
      <c r="BD1522" s="18"/>
      <c r="BE1522" s="18"/>
      <c r="BL1522" s="18"/>
      <c r="BO1522" s="18"/>
      <c r="BZ1522" s="18"/>
      <c r="CD1522" s="18"/>
      <c r="CI1522" s="18"/>
      <c r="CT1522" s="18"/>
      <c r="CZ1522" s="43" t="s">
        <v>397</v>
      </c>
    </row>
    <row r="1523" spans="4:104" x14ac:dyDescent="0.25">
      <c r="D1523" s="12"/>
      <c r="E1523" s="14"/>
      <c r="H1523" s="16"/>
      <c r="I1523" s="11"/>
      <c r="J1523" s="39"/>
      <c r="K1523" s="39"/>
      <c r="L1523" s="39"/>
      <c r="M1523" s="39"/>
      <c r="N1523" s="8"/>
      <c r="AG1523" s="8"/>
      <c r="AI1523" s="31"/>
      <c r="AL1523" s="31"/>
      <c r="AM1523" s="21"/>
      <c r="AN1523" s="23"/>
      <c r="AX1523" s="54"/>
      <c r="AZ1523" s="54"/>
      <c r="BB1523" s="18"/>
      <c r="BD1523" s="18"/>
      <c r="BE1523" s="18"/>
      <c r="BL1523" s="18"/>
      <c r="BO1523" s="18"/>
      <c r="BZ1523" s="18"/>
      <c r="CD1523" s="18"/>
      <c r="CI1523" s="18"/>
      <c r="CT1523" s="18"/>
      <c r="CZ1523" s="43" t="s">
        <v>397</v>
      </c>
    </row>
    <row r="1524" spans="4:104" x14ac:dyDescent="0.25">
      <c r="D1524" s="12"/>
      <c r="E1524" s="14"/>
      <c r="H1524" s="16"/>
      <c r="I1524" s="11"/>
      <c r="J1524" s="39"/>
      <c r="K1524" s="39"/>
      <c r="L1524" s="39"/>
      <c r="M1524" s="39"/>
      <c r="N1524" s="8"/>
      <c r="AG1524" s="8"/>
      <c r="AI1524" s="31"/>
      <c r="AL1524" s="31"/>
      <c r="AM1524" s="21"/>
      <c r="AN1524" s="23"/>
      <c r="AX1524" s="54"/>
      <c r="AZ1524" s="54"/>
      <c r="BB1524" s="18"/>
      <c r="BD1524" s="18"/>
      <c r="BE1524" s="18"/>
      <c r="BL1524" s="18"/>
      <c r="BO1524" s="18"/>
      <c r="BZ1524" s="18"/>
      <c r="CD1524" s="18"/>
      <c r="CI1524" s="18"/>
      <c r="CT1524" s="18"/>
      <c r="CZ1524" s="43" t="s">
        <v>397</v>
      </c>
    </row>
    <row r="1525" spans="4:104" x14ac:dyDescent="0.25">
      <c r="D1525" s="12"/>
      <c r="E1525" s="14"/>
      <c r="H1525" s="16"/>
      <c r="I1525" s="11"/>
      <c r="J1525" s="39"/>
      <c r="K1525" s="39"/>
      <c r="L1525" s="39"/>
      <c r="M1525" s="39"/>
      <c r="N1525" s="8"/>
      <c r="AG1525" s="8"/>
      <c r="AI1525" s="31"/>
      <c r="AL1525" s="31"/>
      <c r="AM1525" s="21"/>
      <c r="AN1525" s="23"/>
      <c r="AX1525" s="54"/>
      <c r="AZ1525" s="54"/>
      <c r="BB1525" s="18"/>
      <c r="BD1525" s="18"/>
      <c r="BE1525" s="18"/>
      <c r="BL1525" s="18"/>
      <c r="BO1525" s="18"/>
      <c r="BZ1525" s="18"/>
      <c r="CD1525" s="18"/>
      <c r="CI1525" s="18"/>
      <c r="CT1525" s="18"/>
      <c r="CZ1525" s="43" t="s">
        <v>397</v>
      </c>
    </row>
    <row r="1526" spans="4:104" x14ac:dyDescent="0.25">
      <c r="D1526" s="12"/>
      <c r="E1526" s="14"/>
      <c r="H1526" s="16"/>
      <c r="I1526" s="11"/>
      <c r="J1526" s="39"/>
      <c r="K1526" s="39"/>
      <c r="L1526" s="39"/>
      <c r="M1526" s="39"/>
      <c r="N1526" s="8"/>
      <c r="AG1526" s="8"/>
      <c r="AI1526" s="31"/>
      <c r="AL1526" s="31"/>
      <c r="AM1526" s="21"/>
      <c r="AN1526" s="23"/>
      <c r="AX1526" s="54"/>
      <c r="AZ1526" s="54"/>
      <c r="BB1526" s="18"/>
      <c r="BD1526" s="18"/>
      <c r="BE1526" s="18"/>
      <c r="BL1526" s="18"/>
      <c r="BO1526" s="18"/>
      <c r="BZ1526" s="18"/>
      <c r="CD1526" s="18"/>
      <c r="CI1526" s="18"/>
      <c r="CT1526" s="18"/>
      <c r="CZ1526" s="43" t="s">
        <v>397</v>
      </c>
    </row>
    <row r="1527" spans="4:104" x14ac:dyDescent="0.25">
      <c r="D1527" s="12"/>
      <c r="E1527" s="14"/>
      <c r="H1527" s="16"/>
      <c r="I1527" s="11"/>
      <c r="J1527" s="39"/>
      <c r="K1527" s="39"/>
      <c r="L1527" s="39"/>
      <c r="M1527" s="39"/>
      <c r="N1527" s="8"/>
      <c r="AG1527" s="8"/>
      <c r="AI1527" s="31"/>
      <c r="AL1527" s="31"/>
      <c r="AM1527" s="21"/>
      <c r="AN1527" s="23"/>
      <c r="AX1527" s="54"/>
      <c r="AZ1527" s="54"/>
      <c r="BB1527" s="18"/>
      <c r="BD1527" s="18"/>
      <c r="BE1527" s="18"/>
      <c r="BL1527" s="18"/>
      <c r="BO1527" s="18"/>
      <c r="BZ1527" s="18"/>
      <c r="CD1527" s="18"/>
      <c r="CI1527" s="18"/>
      <c r="CT1527" s="18"/>
      <c r="CZ1527" s="43" t="s">
        <v>397</v>
      </c>
    </row>
    <row r="1528" spans="4:104" x14ac:dyDescent="0.25">
      <c r="D1528" s="12"/>
      <c r="E1528" s="14"/>
      <c r="H1528" s="16"/>
      <c r="I1528" s="11"/>
      <c r="J1528" s="39"/>
      <c r="K1528" s="39"/>
      <c r="L1528" s="39"/>
      <c r="M1528" s="39"/>
      <c r="N1528" s="8"/>
      <c r="AG1528" s="8"/>
      <c r="AI1528" s="31"/>
      <c r="AL1528" s="31"/>
      <c r="AM1528" s="21"/>
      <c r="AN1528" s="23"/>
      <c r="AX1528" s="54"/>
      <c r="AZ1528" s="54"/>
      <c r="BB1528" s="18"/>
      <c r="BD1528" s="18"/>
      <c r="BE1528" s="18"/>
      <c r="BL1528" s="18"/>
      <c r="BO1528" s="18"/>
      <c r="BZ1528" s="18"/>
      <c r="CD1528" s="18"/>
      <c r="CI1528" s="18"/>
      <c r="CT1528" s="18"/>
      <c r="CZ1528" s="43" t="s">
        <v>397</v>
      </c>
    </row>
    <row r="1529" spans="4:104" x14ac:dyDescent="0.25">
      <c r="D1529" s="12"/>
      <c r="E1529" s="14"/>
      <c r="H1529" s="16"/>
      <c r="I1529" s="11"/>
      <c r="J1529" s="39"/>
      <c r="K1529" s="39"/>
      <c r="L1529" s="39"/>
      <c r="M1529" s="39"/>
      <c r="N1529" s="8"/>
      <c r="AG1529" s="8"/>
      <c r="AI1529" s="31"/>
      <c r="AL1529" s="31"/>
      <c r="AM1529" s="21"/>
      <c r="AN1529" s="23"/>
      <c r="AX1529" s="54"/>
      <c r="AZ1529" s="54"/>
      <c r="BB1529" s="18"/>
      <c r="BD1529" s="18"/>
      <c r="BE1529" s="18"/>
      <c r="BL1529" s="18"/>
      <c r="BO1529" s="18"/>
      <c r="BZ1529" s="18"/>
      <c r="CD1529" s="18"/>
      <c r="CI1529" s="18"/>
      <c r="CT1529" s="18"/>
      <c r="CZ1529" s="43" t="s">
        <v>397</v>
      </c>
    </row>
    <row r="1530" spans="4:104" x14ac:dyDescent="0.25">
      <c r="D1530" s="12"/>
      <c r="E1530" s="14"/>
      <c r="H1530" s="16"/>
      <c r="I1530" s="11"/>
      <c r="J1530" s="39"/>
      <c r="K1530" s="39"/>
      <c r="L1530" s="39"/>
      <c r="M1530" s="39"/>
      <c r="N1530" s="8"/>
      <c r="AG1530" s="8"/>
      <c r="AI1530" s="31"/>
      <c r="AL1530" s="31"/>
      <c r="AM1530" s="21"/>
      <c r="AN1530" s="23"/>
      <c r="AX1530" s="54"/>
      <c r="AZ1530" s="54"/>
      <c r="BB1530" s="18"/>
      <c r="BD1530" s="18"/>
      <c r="BE1530" s="18"/>
      <c r="BL1530" s="18"/>
      <c r="BO1530" s="18"/>
      <c r="BZ1530" s="18"/>
      <c r="CD1530" s="18"/>
      <c r="CI1530" s="18"/>
      <c r="CT1530" s="18"/>
      <c r="CZ1530" s="43" t="s">
        <v>397</v>
      </c>
    </row>
    <row r="1531" spans="4:104" x14ac:dyDescent="0.25">
      <c r="D1531" s="12"/>
      <c r="E1531" s="14"/>
      <c r="H1531" s="16"/>
      <c r="I1531" s="11"/>
      <c r="J1531" s="39"/>
      <c r="K1531" s="39"/>
      <c r="L1531" s="39"/>
      <c r="M1531" s="39"/>
      <c r="N1531" s="8"/>
      <c r="AG1531" s="8"/>
      <c r="AI1531" s="31"/>
      <c r="AL1531" s="31"/>
      <c r="AM1531" s="21"/>
      <c r="AN1531" s="23"/>
      <c r="AX1531" s="54"/>
      <c r="AZ1531" s="54"/>
      <c r="BB1531" s="18"/>
      <c r="BD1531" s="18"/>
      <c r="BE1531" s="18"/>
      <c r="BL1531" s="18"/>
      <c r="BO1531" s="18"/>
      <c r="BZ1531" s="18"/>
      <c r="CD1531" s="18"/>
      <c r="CI1531" s="18"/>
      <c r="CT1531" s="18"/>
      <c r="CZ1531" s="43" t="s">
        <v>397</v>
      </c>
    </row>
    <row r="1532" spans="4:104" x14ac:dyDescent="0.25">
      <c r="D1532" s="12"/>
      <c r="E1532" s="14"/>
      <c r="H1532" s="16"/>
      <c r="I1532" s="11"/>
      <c r="J1532" s="39"/>
      <c r="K1532" s="39"/>
      <c r="L1532" s="39"/>
      <c r="M1532" s="39"/>
      <c r="N1532" s="8"/>
      <c r="AG1532" s="8"/>
      <c r="AI1532" s="31"/>
      <c r="AL1532" s="31"/>
      <c r="AM1532" s="21"/>
      <c r="AN1532" s="23"/>
      <c r="AX1532" s="54"/>
      <c r="AZ1532" s="54"/>
      <c r="BB1532" s="18"/>
      <c r="BD1532" s="18"/>
      <c r="BE1532" s="18"/>
      <c r="BL1532" s="18"/>
      <c r="BO1532" s="18"/>
      <c r="BZ1532" s="18"/>
      <c r="CD1532" s="18"/>
      <c r="CI1532" s="18"/>
      <c r="CT1532" s="18"/>
      <c r="CZ1532" s="43" t="s">
        <v>397</v>
      </c>
    </row>
    <row r="1533" spans="4:104" x14ac:dyDescent="0.25">
      <c r="D1533" s="12"/>
      <c r="E1533" s="14"/>
      <c r="H1533" s="16"/>
      <c r="I1533" s="11"/>
      <c r="J1533" s="39"/>
      <c r="K1533" s="39"/>
      <c r="L1533" s="39"/>
      <c r="M1533" s="39"/>
      <c r="N1533" s="8"/>
      <c r="AG1533" s="8"/>
      <c r="AI1533" s="31"/>
      <c r="AL1533" s="31"/>
      <c r="AM1533" s="21"/>
      <c r="AN1533" s="23"/>
      <c r="AX1533" s="54"/>
      <c r="AZ1533" s="54"/>
      <c r="BB1533" s="18"/>
      <c r="BD1533" s="18"/>
      <c r="BE1533" s="18"/>
      <c r="BL1533" s="18"/>
      <c r="BO1533" s="18"/>
      <c r="BZ1533" s="18"/>
      <c r="CD1533" s="18"/>
      <c r="CI1533" s="18"/>
      <c r="CT1533" s="18"/>
      <c r="CZ1533" s="43" t="s">
        <v>397</v>
      </c>
    </row>
    <row r="1534" spans="4:104" x14ac:dyDescent="0.25">
      <c r="D1534" s="12"/>
      <c r="E1534" s="14"/>
      <c r="H1534" s="16"/>
      <c r="I1534" s="11"/>
      <c r="J1534" s="39"/>
      <c r="K1534" s="39"/>
      <c r="L1534" s="39"/>
      <c r="M1534" s="39"/>
      <c r="N1534" s="8"/>
      <c r="AG1534" s="8"/>
      <c r="AI1534" s="31"/>
      <c r="AL1534" s="31"/>
      <c r="AM1534" s="21"/>
      <c r="AN1534" s="23"/>
      <c r="AX1534" s="54"/>
      <c r="AZ1534" s="54"/>
      <c r="BB1534" s="18"/>
      <c r="BD1534" s="18"/>
      <c r="BE1534" s="18"/>
      <c r="BL1534" s="18"/>
      <c r="BO1534" s="18"/>
      <c r="BZ1534" s="18"/>
      <c r="CD1534" s="18"/>
      <c r="CI1534" s="18"/>
      <c r="CT1534" s="18"/>
      <c r="CZ1534" s="43" t="s">
        <v>397</v>
      </c>
    </row>
    <row r="1535" spans="4:104" x14ac:dyDescent="0.25">
      <c r="D1535" s="12"/>
      <c r="E1535" s="14"/>
      <c r="H1535" s="16"/>
      <c r="I1535" s="11"/>
      <c r="J1535" s="39"/>
      <c r="K1535" s="39"/>
      <c r="L1535" s="39"/>
      <c r="M1535" s="39"/>
      <c r="N1535" s="8"/>
      <c r="AG1535" s="8"/>
      <c r="AI1535" s="31"/>
      <c r="AL1535" s="31"/>
      <c r="AM1535" s="21"/>
      <c r="AN1535" s="23"/>
      <c r="AX1535" s="54"/>
      <c r="AZ1535" s="54"/>
      <c r="BB1535" s="18"/>
      <c r="BD1535" s="18"/>
      <c r="BE1535" s="18"/>
      <c r="BL1535" s="18"/>
      <c r="BO1535" s="18"/>
      <c r="BZ1535" s="18"/>
      <c r="CD1535" s="18"/>
      <c r="CI1535" s="18"/>
      <c r="CT1535" s="18"/>
      <c r="CZ1535" s="43" t="s">
        <v>397</v>
      </c>
    </row>
    <row r="1536" spans="4:104" x14ac:dyDescent="0.25">
      <c r="D1536" s="12"/>
      <c r="E1536" s="14"/>
      <c r="H1536" s="16"/>
      <c r="I1536" s="11"/>
      <c r="J1536" s="39"/>
      <c r="K1536" s="39"/>
      <c r="L1536" s="39"/>
      <c r="M1536" s="39"/>
      <c r="N1536" s="8"/>
      <c r="AG1536" s="8"/>
      <c r="AI1536" s="31"/>
      <c r="AL1536" s="31"/>
      <c r="AM1536" s="21"/>
      <c r="AN1536" s="23"/>
      <c r="AX1536" s="54"/>
      <c r="AZ1536" s="54"/>
      <c r="BB1536" s="18"/>
      <c r="BD1536" s="18"/>
      <c r="BE1536" s="18"/>
      <c r="BL1536" s="18"/>
      <c r="BO1536" s="18"/>
      <c r="BZ1536" s="18"/>
      <c r="CD1536" s="18"/>
      <c r="CI1536" s="18"/>
      <c r="CT1536" s="18"/>
      <c r="CZ1536" s="43" t="s">
        <v>397</v>
      </c>
    </row>
    <row r="1537" spans="4:104" x14ac:dyDescent="0.25">
      <c r="D1537" s="12"/>
      <c r="E1537" s="14"/>
      <c r="H1537" s="16"/>
      <c r="I1537" s="11"/>
      <c r="J1537" s="39"/>
      <c r="K1537" s="39"/>
      <c r="L1537" s="39"/>
      <c r="M1537" s="39"/>
      <c r="N1537" s="8"/>
      <c r="AG1537" s="8"/>
      <c r="AI1537" s="31"/>
      <c r="AL1537" s="31"/>
      <c r="AM1537" s="21"/>
      <c r="AN1537" s="23"/>
      <c r="AX1537" s="54"/>
      <c r="AZ1537" s="54"/>
      <c r="BB1537" s="18"/>
      <c r="BD1537" s="18"/>
      <c r="BE1537" s="18"/>
      <c r="BL1537" s="18"/>
      <c r="BO1537" s="18"/>
      <c r="BZ1537" s="18"/>
      <c r="CD1537" s="18"/>
      <c r="CI1537" s="18"/>
      <c r="CT1537" s="18"/>
      <c r="CZ1537" s="43" t="s">
        <v>397</v>
      </c>
    </row>
    <row r="1538" spans="4:104" x14ac:dyDescent="0.25">
      <c r="D1538" s="12"/>
      <c r="E1538" s="14"/>
      <c r="H1538" s="16"/>
      <c r="I1538" s="11"/>
      <c r="J1538" s="39"/>
      <c r="K1538" s="39"/>
      <c r="L1538" s="39"/>
      <c r="M1538" s="39"/>
      <c r="N1538" s="8"/>
      <c r="AG1538" s="8"/>
      <c r="AI1538" s="31"/>
      <c r="AL1538" s="31"/>
      <c r="AM1538" s="21"/>
      <c r="AN1538" s="23"/>
      <c r="AX1538" s="54"/>
      <c r="AZ1538" s="54"/>
      <c r="BB1538" s="18"/>
      <c r="BD1538" s="18"/>
      <c r="BE1538" s="18"/>
      <c r="BL1538" s="18"/>
      <c r="BO1538" s="18"/>
      <c r="BZ1538" s="18"/>
      <c r="CD1538" s="18"/>
      <c r="CI1538" s="18"/>
      <c r="CT1538" s="18"/>
      <c r="CZ1538" s="43" t="s">
        <v>397</v>
      </c>
    </row>
    <row r="1539" spans="4:104" x14ac:dyDescent="0.25">
      <c r="D1539" s="12"/>
      <c r="E1539" s="14"/>
      <c r="H1539" s="16"/>
      <c r="I1539" s="11"/>
      <c r="J1539" s="39"/>
      <c r="K1539" s="39"/>
      <c r="L1539" s="39"/>
      <c r="M1539" s="39"/>
      <c r="N1539" s="8"/>
      <c r="AG1539" s="8"/>
      <c r="AI1539" s="31"/>
      <c r="AL1539" s="31"/>
      <c r="AM1539" s="21"/>
      <c r="AN1539" s="23"/>
      <c r="AX1539" s="54"/>
      <c r="AZ1539" s="54"/>
      <c r="BB1539" s="18"/>
      <c r="BD1539" s="18"/>
      <c r="BE1539" s="18"/>
      <c r="BL1539" s="18"/>
      <c r="BO1539" s="18"/>
      <c r="BZ1539" s="18"/>
      <c r="CD1539" s="18"/>
      <c r="CI1539" s="18"/>
      <c r="CT1539" s="18"/>
      <c r="CZ1539" s="43" t="s">
        <v>397</v>
      </c>
    </row>
    <row r="1540" spans="4:104" x14ac:dyDescent="0.25">
      <c r="D1540" s="12"/>
      <c r="E1540" s="14"/>
      <c r="H1540" s="16"/>
      <c r="I1540" s="11"/>
      <c r="J1540" s="39"/>
      <c r="K1540" s="39"/>
      <c r="L1540" s="39"/>
      <c r="M1540" s="39"/>
      <c r="N1540" s="8"/>
      <c r="AG1540" s="8"/>
      <c r="AI1540" s="31"/>
      <c r="AL1540" s="31"/>
      <c r="AM1540" s="21"/>
      <c r="AN1540" s="23"/>
      <c r="AX1540" s="54"/>
      <c r="AZ1540" s="54"/>
      <c r="BB1540" s="18"/>
      <c r="BD1540" s="18"/>
      <c r="BE1540" s="18"/>
      <c r="BL1540" s="18"/>
      <c r="BO1540" s="18"/>
      <c r="BZ1540" s="18"/>
      <c r="CD1540" s="18"/>
      <c r="CI1540" s="18"/>
      <c r="CT1540" s="18"/>
      <c r="CZ1540" s="43" t="s">
        <v>397</v>
      </c>
    </row>
    <row r="1541" spans="4:104" x14ac:dyDescent="0.25">
      <c r="D1541" s="12"/>
      <c r="E1541" s="14"/>
      <c r="H1541" s="16"/>
      <c r="I1541" s="11"/>
      <c r="J1541" s="39"/>
      <c r="K1541" s="39"/>
      <c r="L1541" s="39"/>
      <c r="M1541" s="39"/>
      <c r="N1541" s="8"/>
      <c r="AG1541" s="8"/>
      <c r="AI1541" s="31"/>
      <c r="AL1541" s="31"/>
      <c r="AM1541" s="21"/>
      <c r="AN1541" s="23"/>
      <c r="AX1541" s="54"/>
      <c r="AZ1541" s="54"/>
      <c r="BB1541" s="18"/>
      <c r="BD1541" s="18"/>
      <c r="BE1541" s="18"/>
      <c r="BL1541" s="18"/>
      <c r="BO1541" s="18"/>
      <c r="BZ1541" s="18"/>
      <c r="CD1541" s="18"/>
      <c r="CI1541" s="18"/>
      <c r="CT1541" s="18"/>
      <c r="CZ1541" s="43" t="s">
        <v>397</v>
      </c>
    </row>
    <row r="1542" spans="4:104" x14ac:dyDescent="0.25">
      <c r="D1542" s="12"/>
      <c r="E1542" s="14"/>
      <c r="H1542" s="16"/>
      <c r="I1542" s="11"/>
      <c r="J1542" s="39"/>
      <c r="K1542" s="39"/>
      <c r="L1542" s="39"/>
      <c r="M1542" s="39"/>
      <c r="N1542" s="8"/>
      <c r="AG1542" s="8"/>
      <c r="AI1542" s="31"/>
      <c r="AL1542" s="31"/>
      <c r="AM1542" s="21"/>
      <c r="AN1542" s="23"/>
      <c r="AX1542" s="54"/>
      <c r="AZ1542" s="54"/>
      <c r="BB1542" s="18"/>
      <c r="BD1542" s="18"/>
      <c r="BE1542" s="18"/>
      <c r="BL1542" s="18"/>
      <c r="BO1542" s="18"/>
      <c r="BZ1542" s="18"/>
      <c r="CD1542" s="18"/>
      <c r="CI1542" s="18"/>
      <c r="CT1542" s="18"/>
      <c r="CZ1542" s="43" t="s">
        <v>397</v>
      </c>
    </row>
    <row r="1543" spans="4:104" x14ac:dyDescent="0.25">
      <c r="D1543" s="12"/>
      <c r="E1543" s="14"/>
      <c r="H1543" s="16"/>
      <c r="I1543" s="11"/>
      <c r="J1543" s="39"/>
      <c r="K1543" s="39"/>
      <c r="L1543" s="39"/>
      <c r="M1543" s="39"/>
      <c r="N1543" s="8"/>
      <c r="AG1543" s="8"/>
      <c r="AI1543" s="31"/>
      <c r="AL1543" s="31"/>
      <c r="AM1543" s="21"/>
      <c r="AN1543" s="23"/>
      <c r="AX1543" s="54"/>
      <c r="AZ1543" s="54"/>
      <c r="BB1543" s="18"/>
      <c r="BD1543" s="18"/>
      <c r="BE1543" s="18"/>
      <c r="BL1543" s="18"/>
      <c r="BO1543" s="18"/>
      <c r="BZ1543" s="18"/>
      <c r="CD1543" s="18"/>
      <c r="CI1543" s="18"/>
      <c r="CT1543" s="18"/>
      <c r="CZ1543" s="43" t="s">
        <v>397</v>
      </c>
    </row>
    <row r="1544" spans="4:104" x14ac:dyDescent="0.25">
      <c r="D1544" s="12"/>
      <c r="E1544" s="14"/>
      <c r="H1544" s="16"/>
      <c r="I1544" s="11"/>
      <c r="J1544" s="39"/>
      <c r="K1544" s="39"/>
      <c r="L1544" s="39"/>
      <c r="M1544" s="39"/>
      <c r="N1544" s="8"/>
      <c r="AG1544" s="8"/>
      <c r="AI1544" s="31"/>
      <c r="AL1544" s="31"/>
      <c r="AM1544" s="21"/>
      <c r="AN1544" s="23"/>
      <c r="AX1544" s="54"/>
      <c r="AZ1544" s="54"/>
      <c r="BB1544" s="18"/>
      <c r="BD1544" s="18"/>
      <c r="BE1544" s="18"/>
      <c r="BL1544" s="18"/>
      <c r="BO1544" s="18"/>
      <c r="BZ1544" s="18"/>
      <c r="CD1544" s="18"/>
      <c r="CI1544" s="18"/>
      <c r="CT1544" s="18"/>
      <c r="CZ1544" s="43" t="s">
        <v>397</v>
      </c>
    </row>
    <row r="1545" spans="4:104" x14ac:dyDescent="0.25">
      <c r="D1545" s="12"/>
      <c r="E1545" s="14"/>
      <c r="H1545" s="16"/>
      <c r="I1545" s="11"/>
      <c r="J1545" s="39"/>
      <c r="K1545" s="39"/>
      <c r="L1545" s="39"/>
      <c r="M1545" s="39"/>
      <c r="N1545" s="8"/>
      <c r="AG1545" s="8"/>
      <c r="AI1545" s="31"/>
      <c r="AL1545" s="31"/>
      <c r="AM1545" s="21"/>
      <c r="AN1545" s="23"/>
      <c r="AX1545" s="54"/>
      <c r="AZ1545" s="54"/>
      <c r="BB1545" s="18"/>
      <c r="BD1545" s="18"/>
      <c r="BE1545" s="18"/>
      <c r="BL1545" s="18"/>
      <c r="BO1545" s="18"/>
      <c r="BZ1545" s="18"/>
      <c r="CD1545" s="18"/>
      <c r="CI1545" s="18"/>
      <c r="CT1545" s="18"/>
      <c r="CZ1545" s="43" t="s">
        <v>397</v>
      </c>
    </row>
    <row r="1546" spans="4:104" x14ac:dyDescent="0.25">
      <c r="D1546" s="12"/>
      <c r="E1546" s="14"/>
      <c r="H1546" s="16"/>
      <c r="I1546" s="11"/>
      <c r="J1546" s="39"/>
      <c r="K1546" s="39"/>
      <c r="L1546" s="39"/>
      <c r="M1546" s="39"/>
      <c r="N1546" s="8"/>
      <c r="AG1546" s="8"/>
      <c r="AI1546" s="31"/>
      <c r="AL1546" s="31"/>
      <c r="AM1546" s="21"/>
      <c r="AN1546" s="23"/>
      <c r="AX1546" s="54"/>
      <c r="AZ1546" s="54"/>
      <c r="BB1546" s="18"/>
      <c r="BD1546" s="18"/>
      <c r="BE1546" s="18"/>
      <c r="BL1546" s="18"/>
      <c r="BO1546" s="18"/>
      <c r="BZ1546" s="18"/>
      <c r="CD1546" s="18"/>
      <c r="CI1546" s="18"/>
      <c r="CT1546" s="18"/>
      <c r="CZ1546" s="43" t="s">
        <v>397</v>
      </c>
    </row>
    <row r="1547" spans="4:104" x14ac:dyDescent="0.25">
      <c r="D1547" s="12"/>
      <c r="E1547" s="14"/>
      <c r="H1547" s="16"/>
      <c r="I1547" s="11"/>
      <c r="J1547" s="39"/>
      <c r="K1547" s="39"/>
      <c r="L1547" s="39"/>
      <c r="M1547" s="39"/>
      <c r="N1547" s="8"/>
      <c r="AG1547" s="8"/>
      <c r="AI1547" s="31"/>
      <c r="AL1547" s="31"/>
      <c r="AM1547" s="21"/>
      <c r="AN1547" s="23"/>
      <c r="AX1547" s="54"/>
      <c r="AZ1547" s="54"/>
      <c r="BB1547" s="18"/>
      <c r="BD1547" s="18"/>
      <c r="BE1547" s="18"/>
      <c r="BL1547" s="18"/>
      <c r="BO1547" s="18"/>
      <c r="BZ1547" s="18"/>
      <c r="CD1547" s="18"/>
      <c r="CI1547" s="18"/>
      <c r="CT1547" s="18"/>
      <c r="CZ1547" s="43" t="s">
        <v>397</v>
      </c>
    </row>
    <row r="1548" spans="4:104" x14ac:dyDescent="0.25">
      <c r="D1548" s="12"/>
      <c r="E1548" s="14"/>
      <c r="H1548" s="16"/>
      <c r="I1548" s="11"/>
      <c r="J1548" s="39"/>
      <c r="K1548" s="39"/>
      <c r="L1548" s="39"/>
      <c r="M1548" s="39"/>
      <c r="N1548" s="8"/>
      <c r="AG1548" s="8"/>
      <c r="AI1548" s="31"/>
      <c r="AL1548" s="31"/>
      <c r="AM1548" s="21"/>
      <c r="AN1548" s="23"/>
      <c r="AX1548" s="54"/>
      <c r="AZ1548" s="54"/>
      <c r="BB1548" s="18"/>
      <c r="BD1548" s="18"/>
      <c r="BE1548" s="18"/>
      <c r="BL1548" s="18"/>
      <c r="BO1548" s="18"/>
      <c r="BZ1548" s="18"/>
      <c r="CD1548" s="18"/>
      <c r="CI1548" s="18"/>
      <c r="CT1548" s="18"/>
      <c r="CZ1548" s="43" t="s">
        <v>397</v>
      </c>
    </row>
    <row r="1549" spans="4:104" x14ac:dyDescent="0.25">
      <c r="D1549" s="12"/>
      <c r="E1549" s="14"/>
      <c r="H1549" s="16"/>
      <c r="I1549" s="11"/>
      <c r="J1549" s="39"/>
      <c r="K1549" s="39"/>
      <c r="L1549" s="39"/>
      <c r="M1549" s="39"/>
      <c r="N1549" s="8"/>
      <c r="AG1549" s="8"/>
      <c r="AI1549" s="31"/>
      <c r="AL1549" s="31"/>
      <c r="AM1549" s="21"/>
      <c r="AN1549" s="23"/>
      <c r="AX1549" s="54"/>
      <c r="AZ1549" s="54"/>
      <c r="BB1549" s="18"/>
      <c r="BD1549" s="18"/>
      <c r="BE1549" s="18"/>
      <c r="BL1549" s="18"/>
      <c r="BO1549" s="18"/>
      <c r="BZ1549" s="18"/>
      <c r="CD1549" s="18"/>
      <c r="CI1549" s="18"/>
      <c r="CT1549" s="18"/>
      <c r="CZ1549" s="43" t="s">
        <v>397</v>
      </c>
    </row>
    <row r="1550" spans="4:104" x14ac:dyDescent="0.25">
      <c r="D1550" s="12"/>
      <c r="E1550" s="14"/>
      <c r="H1550" s="16"/>
      <c r="I1550" s="11"/>
      <c r="J1550" s="39"/>
      <c r="K1550" s="39"/>
      <c r="L1550" s="39"/>
      <c r="M1550" s="39"/>
      <c r="N1550" s="8"/>
      <c r="AG1550" s="8"/>
      <c r="AI1550" s="31"/>
      <c r="AL1550" s="31"/>
      <c r="AM1550" s="21"/>
      <c r="AN1550" s="23"/>
      <c r="AX1550" s="54"/>
      <c r="AZ1550" s="54"/>
      <c r="BB1550" s="18"/>
      <c r="BD1550" s="18"/>
      <c r="BE1550" s="18"/>
      <c r="BL1550" s="18"/>
      <c r="BO1550" s="18"/>
      <c r="BZ1550" s="18"/>
      <c r="CD1550" s="18"/>
      <c r="CI1550" s="18"/>
      <c r="CT1550" s="18"/>
      <c r="CZ1550" s="43" t="s">
        <v>397</v>
      </c>
    </row>
    <row r="1551" spans="4:104" x14ac:dyDescent="0.25">
      <c r="D1551" s="12"/>
      <c r="E1551" s="14"/>
      <c r="H1551" s="16"/>
      <c r="I1551" s="11"/>
      <c r="J1551" s="39"/>
      <c r="K1551" s="39"/>
      <c r="L1551" s="39"/>
      <c r="M1551" s="39"/>
      <c r="N1551" s="8"/>
      <c r="AG1551" s="8"/>
      <c r="AI1551" s="31"/>
      <c r="AL1551" s="31"/>
      <c r="AM1551" s="21"/>
      <c r="AN1551" s="23"/>
      <c r="AX1551" s="54"/>
      <c r="AZ1551" s="54"/>
      <c r="BB1551" s="18"/>
      <c r="BD1551" s="18"/>
      <c r="BE1551" s="18"/>
      <c r="BL1551" s="18"/>
      <c r="BO1551" s="18"/>
      <c r="BZ1551" s="18"/>
      <c r="CD1551" s="18"/>
      <c r="CI1551" s="18"/>
      <c r="CT1551" s="18"/>
      <c r="CZ1551" s="43" t="s">
        <v>397</v>
      </c>
    </row>
    <row r="1552" spans="4:104" x14ac:dyDescent="0.25">
      <c r="D1552" s="12"/>
      <c r="E1552" s="14"/>
      <c r="H1552" s="16"/>
      <c r="I1552" s="11"/>
      <c r="J1552" s="39"/>
      <c r="K1552" s="39"/>
      <c r="L1552" s="39"/>
      <c r="M1552" s="39"/>
      <c r="N1552" s="8"/>
      <c r="AG1552" s="8"/>
      <c r="AI1552" s="31"/>
      <c r="AL1552" s="31"/>
      <c r="AM1552" s="21"/>
      <c r="AN1552" s="23"/>
      <c r="AX1552" s="54"/>
      <c r="AZ1552" s="54"/>
      <c r="BB1552" s="18"/>
      <c r="BD1552" s="18"/>
      <c r="BE1552" s="18"/>
      <c r="BL1552" s="18"/>
      <c r="BO1552" s="18"/>
      <c r="BZ1552" s="18"/>
      <c r="CD1552" s="18"/>
      <c r="CI1552" s="18"/>
      <c r="CT1552" s="18"/>
      <c r="CZ1552" s="43" t="s">
        <v>397</v>
      </c>
    </row>
    <row r="1553" spans="4:104" x14ac:dyDescent="0.25">
      <c r="D1553" s="12"/>
      <c r="E1553" s="14"/>
      <c r="H1553" s="16"/>
      <c r="I1553" s="11"/>
      <c r="J1553" s="39"/>
      <c r="K1553" s="39"/>
      <c r="L1553" s="39"/>
      <c r="M1553" s="39"/>
      <c r="N1553" s="8"/>
      <c r="AG1553" s="8"/>
      <c r="AI1553" s="31"/>
      <c r="AL1553" s="31"/>
      <c r="AM1553" s="21"/>
      <c r="AN1553" s="23"/>
      <c r="AX1553" s="54"/>
      <c r="AZ1553" s="54"/>
      <c r="BB1553" s="18"/>
      <c r="BD1553" s="18"/>
      <c r="BE1553" s="18"/>
      <c r="BL1553" s="18"/>
      <c r="BO1553" s="18"/>
      <c r="BZ1553" s="18"/>
      <c r="CD1553" s="18"/>
      <c r="CI1553" s="18"/>
      <c r="CT1553" s="18"/>
      <c r="CZ1553" s="43" t="s">
        <v>397</v>
      </c>
    </row>
    <row r="1554" spans="4:104" x14ac:dyDescent="0.25">
      <c r="D1554" s="12"/>
      <c r="E1554" s="14"/>
      <c r="H1554" s="16"/>
      <c r="I1554" s="11"/>
      <c r="J1554" s="39"/>
      <c r="K1554" s="39"/>
      <c r="L1554" s="39"/>
      <c r="M1554" s="39"/>
      <c r="N1554" s="8"/>
      <c r="AG1554" s="8"/>
      <c r="AI1554" s="31"/>
      <c r="AL1554" s="31"/>
      <c r="AM1554" s="21"/>
      <c r="AN1554" s="23"/>
      <c r="AX1554" s="54"/>
      <c r="AZ1554" s="54"/>
      <c r="BB1554" s="18"/>
      <c r="BD1554" s="18"/>
      <c r="BE1554" s="18"/>
      <c r="BL1554" s="18"/>
      <c r="BO1554" s="18"/>
      <c r="BZ1554" s="18"/>
      <c r="CD1554" s="18"/>
      <c r="CI1554" s="18"/>
      <c r="CT1554" s="18"/>
      <c r="CZ1554" s="43" t="s">
        <v>397</v>
      </c>
    </row>
    <row r="1555" spans="4:104" x14ac:dyDescent="0.25">
      <c r="D1555" s="12"/>
      <c r="E1555" s="14"/>
      <c r="H1555" s="16"/>
      <c r="I1555" s="11"/>
      <c r="J1555" s="39"/>
      <c r="K1555" s="39"/>
      <c r="L1555" s="39"/>
      <c r="M1555" s="39"/>
      <c r="N1555" s="8"/>
      <c r="AG1555" s="8"/>
      <c r="AI1555" s="31"/>
      <c r="AL1555" s="31"/>
      <c r="AM1555" s="21"/>
      <c r="AN1555" s="23"/>
      <c r="AX1555" s="54"/>
      <c r="AZ1555" s="54"/>
      <c r="BB1555" s="18"/>
      <c r="BD1555" s="18"/>
      <c r="BE1555" s="18"/>
      <c r="BL1555" s="18"/>
      <c r="BO1555" s="18"/>
      <c r="BZ1555" s="18"/>
      <c r="CD1555" s="18"/>
      <c r="CI1555" s="18"/>
      <c r="CT1555" s="18"/>
      <c r="CZ1555" s="43" t="s">
        <v>397</v>
      </c>
    </row>
    <row r="1556" spans="4:104" x14ac:dyDescent="0.25">
      <c r="D1556" s="12"/>
      <c r="E1556" s="14"/>
      <c r="H1556" s="16"/>
      <c r="I1556" s="11"/>
      <c r="J1556" s="39"/>
      <c r="K1556" s="39"/>
      <c r="L1556" s="39"/>
      <c r="M1556" s="39"/>
      <c r="N1556" s="8"/>
      <c r="AG1556" s="8"/>
      <c r="AI1556" s="31"/>
      <c r="AL1556" s="31"/>
      <c r="AM1556" s="21"/>
      <c r="AN1556" s="23"/>
      <c r="AX1556" s="54"/>
      <c r="AZ1556" s="54"/>
      <c r="BB1556" s="18"/>
      <c r="BD1556" s="18"/>
      <c r="BE1556" s="18"/>
      <c r="BL1556" s="18"/>
      <c r="BO1556" s="18"/>
      <c r="BZ1556" s="18"/>
      <c r="CD1556" s="18"/>
      <c r="CI1556" s="18"/>
      <c r="CT1556" s="18"/>
      <c r="CZ1556" s="43" t="s">
        <v>397</v>
      </c>
    </row>
    <row r="1557" spans="4:104" x14ac:dyDescent="0.25">
      <c r="D1557" s="12"/>
      <c r="E1557" s="14"/>
      <c r="H1557" s="16"/>
      <c r="I1557" s="11"/>
      <c r="J1557" s="39"/>
      <c r="K1557" s="39"/>
      <c r="L1557" s="39"/>
      <c r="M1557" s="39"/>
      <c r="N1557" s="8"/>
      <c r="AG1557" s="8"/>
      <c r="AI1557" s="31"/>
      <c r="AL1557" s="31"/>
      <c r="AM1557" s="21"/>
      <c r="AN1557" s="23"/>
      <c r="AX1557" s="54"/>
      <c r="AZ1557" s="54"/>
      <c r="BB1557" s="18"/>
      <c r="BD1557" s="18"/>
      <c r="BE1557" s="18"/>
      <c r="BL1557" s="18"/>
      <c r="BO1557" s="18"/>
      <c r="BZ1557" s="18"/>
      <c r="CD1557" s="18"/>
      <c r="CI1557" s="18"/>
      <c r="CT1557" s="18"/>
      <c r="CZ1557" s="43" t="s">
        <v>397</v>
      </c>
    </row>
    <row r="1558" spans="4:104" x14ac:dyDescent="0.25">
      <c r="D1558" s="12"/>
      <c r="E1558" s="14"/>
      <c r="H1558" s="16"/>
      <c r="I1558" s="11"/>
      <c r="J1558" s="39"/>
      <c r="K1558" s="39"/>
      <c r="L1558" s="39"/>
      <c r="M1558" s="39"/>
      <c r="N1558" s="8"/>
      <c r="AG1558" s="8"/>
      <c r="AI1558" s="31"/>
      <c r="AL1558" s="31"/>
      <c r="AM1558" s="21"/>
      <c r="AN1558" s="23"/>
      <c r="AX1558" s="54"/>
      <c r="AZ1558" s="54"/>
      <c r="BB1558" s="18"/>
      <c r="BD1558" s="18"/>
      <c r="BE1558" s="18"/>
      <c r="BL1558" s="18"/>
      <c r="BO1558" s="18"/>
      <c r="BZ1558" s="18"/>
      <c r="CD1558" s="18"/>
      <c r="CI1558" s="18"/>
      <c r="CT1558" s="18"/>
      <c r="CZ1558" s="43" t="s">
        <v>397</v>
      </c>
    </row>
    <row r="1559" spans="4:104" x14ac:dyDescent="0.25">
      <c r="D1559" s="12"/>
      <c r="E1559" s="14"/>
      <c r="H1559" s="16"/>
      <c r="I1559" s="11"/>
      <c r="J1559" s="39"/>
      <c r="K1559" s="39"/>
      <c r="L1559" s="39"/>
      <c r="M1559" s="39"/>
      <c r="N1559" s="8"/>
      <c r="AG1559" s="8"/>
      <c r="AI1559" s="31"/>
      <c r="AL1559" s="31"/>
      <c r="AM1559" s="21"/>
      <c r="AN1559" s="23"/>
      <c r="AX1559" s="54"/>
      <c r="AZ1559" s="54"/>
      <c r="BB1559" s="18"/>
      <c r="BD1559" s="18"/>
      <c r="BE1559" s="18"/>
      <c r="BL1559" s="18"/>
      <c r="BO1559" s="18"/>
      <c r="BZ1559" s="18"/>
      <c r="CD1559" s="18"/>
      <c r="CI1559" s="18"/>
      <c r="CT1559" s="18"/>
      <c r="CZ1559" s="43" t="s">
        <v>397</v>
      </c>
    </row>
    <row r="1560" spans="4:104" x14ac:dyDescent="0.25">
      <c r="D1560" s="12"/>
      <c r="E1560" s="14"/>
      <c r="H1560" s="16"/>
      <c r="I1560" s="11"/>
      <c r="J1560" s="39"/>
      <c r="K1560" s="39"/>
      <c r="L1560" s="39"/>
      <c r="M1560" s="39"/>
      <c r="N1560" s="8"/>
      <c r="AG1560" s="8"/>
      <c r="AI1560" s="31"/>
      <c r="AL1560" s="31"/>
      <c r="AM1560" s="21"/>
      <c r="AN1560" s="23"/>
      <c r="AX1560" s="54"/>
      <c r="AZ1560" s="54"/>
      <c r="BB1560" s="18"/>
      <c r="BD1560" s="18"/>
      <c r="BE1560" s="18"/>
      <c r="BL1560" s="18"/>
      <c r="BO1560" s="18"/>
      <c r="BZ1560" s="18"/>
      <c r="CD1560" s="18"/>
      <c r="CI1560" s="18"/>
      <c r="CT1560" s="18"/>
      <c r="CZ1560" s="43" t="s">
        <v>397</v>
      </c>
    </row>
    <row r="1561" spans="4:104" x14ac:dyDescent="0.25">
      <c r="D1561" s="12"/>
      <c r="E1561" s="14"/>
      <c r="H1561" s="16"/>
      <c r="I1561" s="11"/>
      <c r="J1561" s="39"/>
      <c r="K1561" s="39"/>
      <c r="L1561" s="39"/>
      <c r="M1561" s="39"/>
      <c r="N1561" s="8"/>
      <c r="AG1561" s="8"/>
      <c r="AI1561" s="31"/>
      <c r="AL1561" s="31"/>
      <c r="AM1561" s="21"/>
      <c r="AN1561" s="23"/>
      <c r="AX1561" s="54"/>
      <c r="AZ1561" s="54"/>
      <c r="BB1561" s="18"/>
      <c r="BD1561" s="18"/>
      <c r="BE1561" s="18"/>
      <c r="BL1561" s="18"/>
      <c r="BO1561" s="18"/>
      <c r="BZ1561" s="18"/>
      <c r="CD1561" s="18"/>
      <c r="CI1561" s="18"/>
      <c r="CT1561" s="18"/>
      <c r="CZ1561" s="43" t="s">
        <v>397</v>
      </c>
    </row>
    <row r="1562" spans="4:104" x14ac:dyDescent="0.25">
      <c r="D1562" s="12"/>
      <c r="E1562" s="14"/>
      <c r="H1562" s="16"/>
      <c r="I1562" s="11"/>
      <c r="J1562" s="39"/>
      <c r="K1562" s="39"/>
      <c r="L1562" s="39"/>
      <c r="M1562" s="39"/>
      <c r="N1562" s="8"/>
      <c r="AG1562" s="8"/>
      <c r="AI1562" s="31"/>
      <c r="AL1562" s="31"/>
      <c r="AM1562" s="21"/>
      <c r="AN1562" s="23"/>
      <c r="AX1562" s="54"/>
      <c r="AZ1562" s="54"/>
      <c r="BB1562" s="18"/>
      <c r="BD1562" s="18"/>
      <c r="BE1562" s="18"/>
      <c r="BL1562" s="18"/>
      <c r="BO1562" s="18"/>
      <c r="BZ1562" s="18"/>
      <c r="CD1562" s="18"/>
      <c r="CI1562" s="18"/>
      <c r="CT1562" s="18"/>
      <c r="CZ1562" s="43" t="s">
        <v>397</v>
      </c>
    </row>
    <row r="1563" spans="4:104" x14ac:dyDescent="0.25">
      <c r="D1563" s="12"/>
      <c r="E1563" s="14"/>
      <c r="H1563" s="16"/>
      <c r="I1563" s="11"/>
      <c r="J1563" s="39"/>
      <c r="K1563" s="39"/>
      <c r="L1563" s="39"/>
      <c r="M1563" s="39"/>
      <c r="N1563" s="8"/>
      <c r="AG1563" s="8"/>
      <c r="AI1563" s="31"/>
      <c r="AL1563" s="31"/>
      <c r="AM1563" s="21"/>
      <c r="AN1563" s="23"/>
      <c r="AX1563" s="54"/>
      <c r="AZ1563" s="54"/>
      <c r="BB1563" s="18"/>
      <c r="BD1563" s="18"/>
      <c r="BE1563" s="18"/>
      <c r="BL1563" s="18"/>
      <c r="BO1563" s="18"/>
      <c r="BZ1563" s="18"/>
      <c r="CD1563" s="18"/>
      <c r="CI1563" s="18"/>
      <c r="CT1563" s="18"/>
      <c r="CZ1563" s="43" t="s">
        <v>397</v>
      </c>
    </row>
    <row r="1564" spans="4:104" x14ac:dyDescent="0.25">
      <c r="D1564" s="12"/>
      <c r="E1564" s="14"/>
      <c r="H1564" s="16"/>
      <c r="I1564" s="11"/>
      <c r="J1564" s="39"/>
      <c r="K1564" s="39"/>
      <c r="L1564" s="39"/>
      <c r="M1564" s="39"/>
      <c r="N1564" s="8"/>
      <c r="AG1564" s="8"/>
      <c r="AI1564" s="31"/>
      <c r="AL1564" s="31"/>
      <c r="AM1564" s="21"/>
      <c r="AN1564" s="23"/>
      <c r="AX1564" s="54"/>
      <c r="AZ1564" s="54"/>
      <c r="BB1564" s="18"/>
      <c r="BD1564" s="18"/>
      <c r="BE1564" s="18"/>
      <c r="BL1564" s="18"/>
      <c r="BO1564" s="18"/>
      <c r="BZ1564" s="18"/>
      <c r="CD1564" s="18"/>
      <c r="CI1564" s="18"/>
      <c r="CT1564" s="18"/>
      <c r="CZ1564" s="43" t="s">
        <v>397</v>
      </c>
    </row>
    <row r="1565" spans="4:104" x14ac:dyDescent="0.25">
      <c r="D1565" s="12"/>
      <c r="E1565" s="14"/>
      <c r="H1565" s="16"/>
      <c r="I1565" s="11"/>
      <c r="J1565" s="39"/>
      <c r="K1565" s="39"/>
      <c r="L1565" s="39"/>
      <c r="M1565" s="39"/>
      <c r="N1565" s="8"/>
      <c r="AG1565" s="8"/>
      <c r="AI1565" s="31"/>
      <c r="AL1565" s="31"/>
      <c r="AM1565" s="21"/>
      <c r="AN1565" s="23"/>
      <c r="AX1565" s="54"/>
      <c r="AZ1565" s="54"/>
      <c r="BB1565" s="18"/>
      <c r="BD1565" s="18"/>
      <c r="BE1565" s="18"/>
      <c r="BL1565" s="18"/>
      <c r="BO1565" s="18"/>
      <c r="BZ1565" s="18"/>
      <c r="CD1565" s="18"/>
      <c r="CI1565" s="18"/>
      <c r="CT1565" s="18"/>
      <c r="CZ1565" s="43" t="s">
        <v>397</v>
      </c>
    </row>
    <row r="1566" spans="4:104" x14ac:dyDescent="0.25">
      <c r="D1566" s="12"/>
      <c r="E1566" s="14"/>
      <c r="H1566" s="16"/>
      <c r="I1566" s="11"/>
      <c r="J1566" s="39"/>
      <c r="K1566" s="39"/>
      <c r="L1566" s="39"/>
      <c r="M1566" s="39"/>
      <c r="N1566" s="8"/>
      <c r="AG1566" s="8"/>
      <c r="AI1566" s="31"/>
      <c r="AL1566" s="31"/>
      <c r="AM1566" s="21"/>
      <c r="AN1566" s="23"/>
      <c r="AX1566" s="54"/>
      <c r="AZ1566" s="54"/>
      <c r="BB1566" s="18"/>
      <c r="BD1566" s="18"/>
      <c r="BE1566" s="18"/>
      <c r="BL1566" s="18"/>
      <c r="BO1566" s="18"/>
      <c r="BZ1566" s="18"/>
      <c r="CD1566" s="18"/>
      <c r="CI1566" s="18"/>
      <c r="CT1566" s="18"/>
      <c r="CZ1566" s="43" t="s">
        <v>397</v>
      </c>
    </row>
    <row r="1567" spans="4:104" x14ac:dyDescent="0.25">
      <c r="D1567" s="12"/>
      <c r="E1567" s="14"/>
      <c r="H1567" s="16"/>
      <c r="I1567" s="11"/>
      <c r="J1567" s="39"/>
      <c r="K1567" s="39"/>
      <c r="L1567" s="39"/>
      <c r="M1567" s="39"/>
      <c r="N1567" s="8"/>
      <c r="AG1567" s="8"/>
      <c r="AI1567" s="31"/>
      <c r="AL1567" s="31"/>
      <c r="AM1567" s="21"/>
      <c r="AN1567" s="23"/>
      <c r="AX1567" s="54"/>
      <c r="AZ1567" s="54"/>
      <c r="BB1567" s="18"/>
      <c r="BD1567" s="18"/>
      <c r="BE1567" s="18"/>
      <c r="BL1567" s="18"/>
      <c r="BO1567" s="18"/>
      <c r="BZ1567" s="18"/>
      <c r="CD1567" s="18"/>
      <c r="CI1567" s="18"/>
      <c r="CT1567" s="18"/>
      <c r="CZ1567" s="43" t="s">
        <v>397</v>
      </c>
    </row>
    <row r="1568" spans="4:104" x14ac:dyDescent="0.25">
      <c r="D1568" s="12"/>
      <c r="E1568" s="14"/>
      <c r="H1568" s="16"/>
      <c r="I1568" s="11"/>
      <c r="J1568" s="39"/>
      <c r="K1568" s="39"/>
      <c r="L1568" s="39"/>
      <c r="M1568" s="39"/>
      <c r="N1568" s="8"/>
      <c r="AG1568" s="8"/>
      <c r="AI1568" s="31"/>
      <c r="AL1568" s="31"/>
      <c r="AM1568" s="21"/>
      <c r="AN1568" s="23"/>
      <c r="AX1568" s="54"/>
      <c r="AZ1568" s="54"/>
      <c r="BB1568" s="18"/>
      <c r="BD1568" s="18"/>
      <c r="BE1568" s="18"/>
      <c r="BL1568" s="18"/>
      <c r="BO1568" s="18"/>
      <c r="BZ1568" s="18"/>
      <c r="CD1568" s="18"/>
      <c r="CI1568" s="18"/>
      <c r="CT1568" s="18"/>
      <c r="CZ1568" s="43" t="s">
        <v>397</v>
      </c>
    </row>
    <row r="1569" spans="4:104" x14ac:dyDescent="0.25">
      <c r="D1569" s="12"/>
      <c r="E1569" s="14"/>
      <c r="H1569" s="16"/>
      <c r="I1569" s="11"/>
      <c r="J1569" s="39"/>
      <c r="K1569" s="39"/>
      <c r="L1569" s="39"/>
      <c r="M1569" s="39"/>
      <c r="N1569" s="8"/>
      <c r="AG1569" s="8"/>
      <c r="AI1569" s="31"/>
      <c r="AL1569" s="31"/>
      <c r="AM1569" s="21"/>
      <c r="AN1569" s="23"/>
      <c r="AX1569" s="54"/>
      <c r="AZ1569" s="54"/>
      <c r="BB1569" s="18"/>
      <c r="BD1569" s="18"/>
      <c r="BE1569" s="18"/>
      <c r="BL1569" s="18"/>
      <c r="BO1569" s="18"/>
      <c r="BZ1569" s="18"/>
      <c r="CD1569" s="18"/>
      <c r="CI1569" s="18"/>
      <c r="CT1569" s="18"/>
      <c r="CZ1569" s="43" t="s">
        <v>397</v>
      </c>
    </row>
    <row r="1570" spans="4:104" x14ac:dyDescent="0.25">
      <c r="D1570" s="12"/>
      <c r="E1570" s="14"/>
      <c r="H1570" s="16"/>
      <c r="I1570" s="11"/>
      <c r="J1570" s="39"/>
      <c r="K1570" s="39"/>
      <c r="L1570" s="39"/>
      <c r="M1570" s="39"/>
      <c r="N1570" s="8"/>
      <c r="AG1570" s="8"/>
      <c r="AI1570" s="31"/>
      <c r="AL1570" s="31"/>
      <c r="AM1570" s="21"/>
      <c r="AN1570" s="23"/>
      <c r="AX1570" s="54"/>
      <c r="AZ1570" s="54"/>
      <c r="BB1570" s="18"/>
      <c r="BD1570" s="18"/>
      <c r="BE1570" s="18"/>
      <c r="BL1570" s="18"/>
      <c r="BO1570" s="18"/>
      <c r="BZ1570" s="18"/>
      <c r="CD1570" s="18"/>
      <c r="CI1570" s="18"/>
      <c r="CT1570" s="18"/>
      <c r="CZ1570" s="43" t="s">
        <v>397</v>
      </c>
    </row>
    <row r="1571" spans="4:104" x14ac:dyDescent="0.25">
      <c r="D1571" s="12"/>
      <c r="E1571" s="14"/>
      <c r="H1571" s="16"/>
      <c r="I1571" s="11"/>
      <c r="J1571" s="39"/>
      <c r="K1571" s="39"/>
      <c r="L1571" s="39"/>
      <c r="M1571" s="39"/>
      <c r="N1571" s="8"/>
      <c r="AG1571" s="8"/>
      <c r="AI1571" s="31"/>
      <c r="AL1571" s="31"/>
      <c r="AM1571" s="21"/>
      <c r="AN1571" s="23"/>
      <c r="AX1571" s="54"/>
      <c r="AZ1571" s="54"/>
      <c r="BB1571" s="18"/>
      <c r="BD1571" s="18"/>
      <c r="BE1571" s="18"/>
      <c r="BL1571" s="18"/>
      <c r="BO1571" s="18"/>
      <c r="BZ1571" s="18"/>
      <c r="CD1571" s="18"/>
      <c r="CI1571" s="18"/>
      <c r="CT1571" s="18"/>
      <c r="CZ1571" s="43" t="s">
        <v>397</v>
      </c>
    </row>
    <row r="1572" spans="4:104" x14ac:dyDescent="0.25">
      <c r="D1572" s="12"/>
      <c r="E1572" s="14"/>
      <c r="H1572" s="16"/>
      <c r="I1572" s="11"/>
      <c r="J1572" s="39"/>
      <c r="K1572" s="39"/>
      <c r="L1572" s="39"/>
      <c r="M1572" s="39"/>
      <c r="N1572" s="8"/>
      <c r="AG1572" s="8"/>
      <c r="AI1572" s="31"/>
      <c r="AL1572" s="31"/>
      <c r="AM1572" s="21"/>
      <c r="AN1572" s="23"/>
      <c r="AX1572" s="54"/>
      <c r="AZ1572" s="54"/>
      <c r="BB1572" s="18"/>
      <c r="BD1572" s="18"/>
      <c r="BE1572" s="18"/>
      <c r="BL1572" s="18"/>
      <c r="BO1572" s="18"/>
      <c r="BZ1572" s="18"/>
      <c r="CD1572" s="18"/>
      <c r="CI1572" s="18"/>
      <c r="CT1572" s="18"/>
      <c r="CZ1572" s="43" t="s">
        <v>397</v>
      </c>
    </row>
    <row r="1573" spans="4:104" x14ac:dyDescent="0.25">
      <c r="D1573" s="12"/>
      <c r="E1573" s="14"/>
      <c r="H1573" s="16"/>
      <c r="I1573" s="11"/>
      <c r="J1573" s="39"/>
      <c r="K1573" s="39"/>
      <c r="L1573" s="39"/>
      <c r="M1573" s="39"/>
      <c r="N1573" s="8"/>
      <c r="AG1573" s="8"/>
      <c r="AI1573" s="31"/>
      <c r="AL1573" s="31"/>
      <c r="AM1573" s="21"/>
      <c r="AN1573" s="23"/>
      <c r="AX1573" s="54"/>
      <c r="AZ1573" s="54"/>
      <c r="BB1573" s="18"/>
      <c r="BD1573" s="18"/>
      <c r="BE1573" s="18"/>
      <c r="BL1573" s="18"/>
      <c r="BO1573" s="18"/>
      <c r="BZ1573" s="18"/>
      <c r="CD1573" s="18"/>
      <c r="CI1573" s="18"/>
      <c r="CT1573" s="18"/>
      <c r="CZ1573" s="43" t="s">
        <v>397</v>
      </c>
    </row>
    <row r="1574" spans="4:104" x14ac:dyDescent="0.25">
      <c r="D1574" s="12"/>
      <c r="E1574" s="14"/>
      <c r="H1574" s="16"/>
      <c r="I1574" s="11"/>
      <c r="J1574" s="39"/>
      <c r="K1574" s="39"/>
      <c r="L1574" s="39"/>
      <c r="M1574" s="39"/>
      <c r="N1574" s="8"/>
      <c r="AG1574" s="8"/>
      <c r="AI1574" s="31"/>
      <c r="AL1574" s="31"/>
      <c r="AM1574" s="21"/>
      <c r="AN1574" s="23"/>
      <c r="AX1574" s="54"/>
      <c r="AZ1574" s="54"/>
      <c r="BB1574" s="18"/>
      <c r="BD1574" s="18"/>
      <c r="BE1574" s="18"/>
      <c r="BL1574" s="18"/>
      <c r="BO1574" s="18"/>
      <c r="BZ1574" s="18"/>
      <c r="CD1574" s="18"/>
      <c r="CI1574" s="18"/>
      <c r="CT1574" s="18"/>
      <c r="CZ1574" s="43" t="s">
        <v>397</v>
      </c>
    </row>
    <row r="1575" spans="4:104" x14ac:dyDescent="0.25">
      <c r="D1575" s="12"/>
      <c r="E1575" s="14"/>
      <c r="H1575" s="16"/>
      <c r="I1575" s="11"/>
      <c r="J1575" s="39"/>
      <c r="K1575" s="39"/>
      <c r="L1575" s="39"/>
      <c r="M1575" s="39"/>
      <c r="N1575" s="8"/>
      <c r="AG1575" s="8"/>
      <c r="AI1575" s="31"/>
      <c r="AL1575" s="31"/>
      <c r="AM1575" s="21"/>
      <c r="AN1575" s="23"/>
      <c r="AX1575" s="54"/>
      <c r="AZ1575" s="54"/>
      <c r="BB1575" s="18"/>
      <c r="BD1575" s="18"/>
      <c r="BE1575" s="18"/>
      <c r="BL1575" s="18"/>
      <c r="BO1575" s="18"/>
      <c r="BZ1575" s="18"/>
      <c r="CD1575" s="18"/>
      <c r="CI1575" s="18"/>
      <c r="CT1575" s="18"/>
      <c r="CZ1575" s="43" t="s">
        <v>397</v>
      </c>
    </row>
    <row r="1576" spans="4:104" x14ac:dyDescent="0.25">
      <c r="D1576" s="12"/>
      <c r="E1576" s="14"/>
      <c r="H1576" s="16"/>
      <c r="I1576" s="11"/>
      <c r="J1576" s="39"/>
      <c r="K1576" s="39"/>
      <c r="L1576" s="39"/>
      <c r="M1576" s="39"/>
      <c r="N1576" s="8"/>
      <c r="AG1576" s="8"/>
      <c r="AI1576" s="31"/>
      <c r="AL1576" s="31"/>
      <c r="AM1576" s="21"/>
      <c r="AN1576" s="23"/>
      <c r="AX1576" s="54"/>
      <c r="AZ1576" s="54"/>
      <c r="BB1576" s="18"/>
      <c r="BD1576" s="18"/>
      <c r="BE1576" s="18"/>
      <c r="BL1576" s="18"/>
      <c r="BO1576" s="18"/>
      <c r="BZ1576" s="18"/>
      <c r="CD1576" s="18"/>
      <c r="CI1576" s="18"/>
      <c r="CT1576" s="18"/>
      <c r="CZ1576" s="43" t="s">
        <v>397</v>
      </c>
    </row>
    <row r="1577" spans="4:104" x14ac:dyDescent="0.25">
      <c r="D1577" s="12"/>
      <c r="E1577" s="14"/>
      <c r="H1577" s="16"/>
      <c r="I1577" s="11"/>
      <c r="J1577" s="39"/>
      <c r="K1577" s="39"/>
      <c r="L1577" s="39"/>
      <c r="M1577" s="39"/>
      <c r="N1577" s="8"/>
      <c r="AG1577" s="8"/>
      <c r="AI1577" s="31"/>
      <c r="AL1577" s="31"/>
      <c r="AM1577" s="21"/>
      <c r="AN1577" s="23"/>
      <c r="AX1577" s="54"/>
      <c r="AZ1577" s="54"/>
      <c r="BB1577" s="18"/>
      <c r="BD1577" s="18"/>
      <c r="BE1577" s="18"/>
      <c r="BL1577" s="18"/>
      <c r="BO1577" s="18"/>
      <c r="BZ1577" s="18"/>
      <c r="CD1577" s="18"/>
      <c r="CI1577" s="18"/>
      <c r="CT1577" s="18"/>
      <c r="CZ1577" s="43" t="s">
        <v>397</v>
      </c>
    </row>
    <row r="1578" spans="4:104" x14ac:dyDescent="0.25">
      <c r="D1578" s="12"/>
      <c r="E1578" s="14"/>
      <c r="H1578" s="16"/>
      <c r="I1578" s="11"/>
      <c r="J1578" s="39"/>
      <c r="K1578" s="39"/>
      <c r="L1578" s="39"/>
      <c r="M1578" s="39"/>
      <c r="N1578" s="8"/>
      <c r="AG1578" s="8"/>
      <c r="AI1578" s="31"/>
      <c r="AL1578" s="31"/>
      <c r="AM1578" s="21"/>
      <c r="AN1578" s="23"/>
      <c r="AX1578" s="54"/>
      <c r="AZ1578" s="54"/>
      <c r="BB1578" s="18"/>
      <c r="BD1578" s="18"/>
      <c r="BE1578" s="18"/>
      <c r="BL1578" s="18"/>
      <c r="BO1578" s="18"/>
      <c r="BZ1578" s="18"/>
      <c r="CD1578" s="18"/>
      <c r="CI1578" s="18"/>
      <c r="CT1578" s="18"/>
      <c r="CZ1578" s="43" t="s">
        <v>397</v>
      </c>
    </row>
    <row r="1579" spans="4:104" x14ac:dyDescent="0.25">
      <c r="D1579" s="12"/>
      <c r="E1579" s="14"/>
      <c r="H1579" s="16"/>
      <c r="I1579" s="11"/>
      <c r="J1579" s="39"/>
      <c r="K1579" s="39"/>
      <c r="L1579" s="39"/>
      <c r="M1579" s="39"/>
      <c r="N1579" s="8"/>
      <c r="AG1579" s="8"/>
      <c r="AI1579" s="31"/>
      <c r="AL1579" s="31"/>
      <c r="AM1579" s="21"/>
      <c r="AN1579" s="23"/>
      <c r="AX1579" s="54"/>
      <c r="AZ1579" s="54"/>
      <c r="BB1579" s="18"/>
      <c r="BD1579" s="18"/>
      <c r="BE1579" s="18"/>
      <c r="BL1579" s="18"/>
      <c r="BO1579" s="18"/>
      <c r="BZ1579" s="18"/>
      <c r="CD1579" s="18"/>
      <c r="CI1579" s="18"/>
      <c r="CT1579" s="18"/>
      <c r="CZ1579" s="43" t="s">
        <v>397</v>
      </c>
    </row>
    <row r="1580" spans="4:104" x14ac:dyDescent="0.25">
      <c r="D1580" s="12"/>
      <c r="E1580" s="14"/>
      <c r="H1580" s="16"/>
      <c r="I1580" s="11"/>
      <c r="J1580" s="39"/>
      <c r="K1580" s="39"/>
      <c r="L1580" s="39"/>
      <c r="M1580" s="39"/>
      <c r="N1580" s="8"/>
      <c r="AG1580" s="8"/>
      <c r="AI1580" s="31"/>
      <c r="AL1580" s="31"/>
      <c r="AM1580" s="21"/>
      <c r="AN1580" s="23"/>
      <c r="AX1580" s="54"/>
      <c r="AZ1580" s="54"/>
      <c r="BB1580" s="18"/>
      <c r="BD1580" s="18"/>
      <c r="BE1580" s="18"/>
      <c r="BL1580" s="18"/>
      <c r="BO1580" s="18"/>
      <c r="BZ1580" s="18"/>
      <c r="CD1580" s="18"/>
      <c r="CI1580" s="18"/>
      <c r="CT1580" s="18"/>
      <c r="CZ1580" s="43" t="s">
        <v>397</v>
      </c>
    </row>
    <row r="1581" spans="4:104" x14ac:dyDescent="0.25">
      <c r="D1581" s="12"/>
      <c r="E1581" s="14"/>
      <c r="H1581" s="16"/>
      <c r="I1581" s="11"/>
      <c r="J1581" s="39"/>
      <c r="K1581" s="39"/>
      <c r="L1581" s="39"/>
      <c r="M1581" s="39"/>
      <c r="N1581" s="8"/>
      <c r="AG1581" s="8"/>
      <c r="AI1581" s="31"/>
      <c r="AL1581" s="31"/>
      <c r="AM1581" s="21"/>
      <c r="AN1581" s="23"/>
      <c r="AX1581" s="54"/>
      <c r="AZ1581" s="54"/>
      <c r="BB1581" s="18"/>
      <c r="BD1581" s="18"/>
      <c r="BE1581" s="18"/>
      <c r="BL1581" s="18"/>
      <c r="BO1581" s="18"/>
      <c r="BZ1581" s="18"/>
      <c r="CD1581" s="18"/>
      <c r="CI1581" s="18"/>
      <c r="CT1581" s="18"/>
      <c r="CZ1581" s="43" t="s">
        <v>397</v>
      </c>
    </row>
    <row r="1582" spans="4:104" x14ac:dyDescent="0.25">
      <c r="D1582" s="12"/>
      <c r="E1582" s="14"/>
      <c r="H1582" s="16"/>
      <c r="I1582" s="11"/>
      <c r="J1582" s="39"/>
      <c r="K1582" s="39"/>
      <c r="L1582" s="39"/>
      <c r="M1582" s="39"/>
      <c r="N1582" s="8"/>
      <c r="AG1582" s="8"/>
      <c r="AI1582" s="31"/>
      <c r="AL1582" s="31"/>
      <c r="AM1582" s="21"/>
      <c r="AN1582" s="23"/>
      <c r="AX1582" s="54"/>
      <c r="AZ1582" s="54"/>
      <c r="BB1582" s="18"/>
      <c r="BD1582" s="18"/>
      <c r="BE1582" s="18"/>
      <c r="BL1582" s="18"/>
      <c r="BO1582" s="18"/>
      <c r="BZ1582" s="18"/>
      <c r="CD1582" s="18"/>
      <c r="CI1582" s="18"/>
      <c r="CT1582" s="18"/>
      <c r="CZ1582" s="43" t="s">
        <v>397</v>
      </c>
    </row>
    <row r="1583" spans="4:104" x14ac:dyDescent="0.25">
      <c r="D1583" s="12"/>
      <c r="E1583" s="14"/>
      <c r="H1583" s="16"/>
      <c r="I1583" s="11"/>
      <c r="J1583" s="39"/>
      <c r="K1583" s="39"/>
      <c r="L1583" s="39"/>
      <c r="M1583" s="39"/>
      <c r="N1583" s="8"/>
      <c r="AG1583" s="8"/>
      <c r="AI1583" s="31"/>
      <c r="AL1583" s="31"/>
      <c r="AM1583" s="21"/>
      <c r="AN1583" s="23"/>
      <c r="AX1583" s="54"/>
      <c r="AZ1583" s="54"/>
      <c r="BB1583" s="18"/>
      <c r="BD1583" s="18"/>
      <c r="BE1583" s="18"/>
      <c r="BL1583" s="18"/>
      <c r="BO1583" s="18"/>
      <c r="BZ1583" s="18"/>
      <c r="CD1583" s="18"/>
      <c r="CI1583" s="18"/>
      <c r="CT1583" s="18"/>
      <c r="CZ1583" s="43" t="s">
        <v>397</v>
      </c>
    </row>
    <row r="1584" spans="4:104" x14ac:dyDescent="0.25">
      <c r="D1584" s="12"/>
      <c r="E1584" s="14"/>
      <c r="H1584" s="16"/>
      <c r="I1584" s="11"/>
      <c r="J1584" s="39"/>
      <c r="K1584" s="39"/>
      <c r="L1584" s="39"/>
      <c r="M1584" s="39"/>
      <c r="N1584" s="8"/>
      <c r="AG1584" s="8"/>
      <c r="AI1584" s="31"/>
      <c r="AL1584" s="31"/>
      <c r="AM1584" s="21"/>
      <c r="AN1584" s="23"/>
      <c r="AX1584" s="54"/>
      <c r="AZ1584" s="54"/>
      <c r="BB1584" s="18"/>
      <c r="BD1584" s="18"/>
      <c r="BE1584" s="18"/>
      <c r="BL1584" s="18"/>
      <c r="BO1584" s="18"/>
      <c r="BZ1584" s="18"/>
      <c r="CD1584" s="18"/>
      <c r="CI1584" s="18"/>
      <c r="CT1584" s="18"/>
      <c r="CZ1584" s="43" t="s">
        <v>397</v>
      </c>
    </row>
    <row r="1585" spans="4:104" x14ac:dyDescent="0.25">
      <c r="D1585" s="12"/>
      <c r="E1585" s="14"/>
      <c r="H1585" s="16"/>
      <c r="I1585" s="11"/>
      <c r="J1585" s="39"/>
      <c r="K1585" s="39"/>
      <c r="L1585" s="39"/>
      <c r="M1585" s="39"/>
      <c r="N1585" s="8"/>
      <c r="AG1585" s="8"/>
      <c r="AI1585" s="31"/>
      <c r="AL1585" s="31"/>
      <c r="AM1585" s="21"/>
      <c r="AN1585" s="23"/>
      <c r="AX1585" s="54"/>
      <c r="AZ1585" s="54"/>
      <c r="BB1585" s="18"/>
      <c r="BD1585" s="18"/>
      <c r="BE1585" s="18"/>
      <c r="BL1585" s="18"/>
      <c r="BO1585" s="18"/>
      <c r="BZ1585" s="18"/>
      <c r="CD1585" s="18"/>
      <c r="CI1585" s="18"/>
      <c r="CT1585" s="18"/>
      <c r="CZ1585" s="43" t="s">
        <v>397</v>
      </c>
    </row>
    <row r="1586" spans="4:104" x14ac:dyDescent="0.25">
      <c r="D1586" s="12"/>
      <c r="E1586" s="14"/>
      <c r="H1586" s="16"/>
      <c r="I1586" s="11"/>
      <c r="J1586" s="39"/>
      <c r="K1586" s="39"/>
      <c r="L1586" s="39"/>
      <c r="M1586" s="39"/>
      <c r="N1586" s="8"/>
      <c r="AG1586" s="8"/>
      <c r="AI1586" s="31"/>
      <c r="AL1586" s="31"/>
      <c r="AM1586" s="21"/>
      <c r="AN1586" s="23"/>
      <c r="AX1586" s="54"/>
      <c r="AZ1586" s="54"/>
      <c r="BB1586" s="18"/>
      <c r="BD1586" s="18"/>
      <c r="BE1586" s="18"/>
      <c r="BL1586" s="18"/>
      <c r="BO1586" s="18"/>
      <c r="BZ1586" s="18"/>
      <c r="CD1586" s="18"/>
      <c r="CI1586" s="18"/>
      <c r="CT1586" s="18"/>
      <c r="CZ1586" s="43" t="s">
        <v>397</v>
      </c>
    </row>
    <row r="1587" spans="4:104" x14ac:dyDescent="0.25">
      <c r="D1587" s="12"/>
      <c r="E1587" s="14"/>
      <c r="H1587" s="16"/>
      <c r="I1587" s="11"/>
      <c r="J1587" s="39"/>
      <c r="K1587" s="39"/>
      <c r="L1587" s="39"/>
      <c r="M1587" s="39"/>
      <c r="N1587" s="8"/>
      <c r="AG1587" s="8"/>
      <c r="AI1587" s="31"/>
      <c r="AL1587" s="31"/>
      <c r="AM1587" s="21"/>
      <c r="AN1587" s="23"/>
      <c r="AX1587" s="54"/>
      <c r="AZ1587" s="54"/>
      <c r="BB1587" s="18"/>
      <c r="BD1587" s="18"/>
      <c r="BE1587" s="18"/>
      <c r="BL1587" s="18"/>
      <c r="BO1587" s="18"/>
      <c r="BZ1587" s="18"/>
      <c r="CD1587" s="18"/>
      <c r="CI1587" s="18"/>
      <c r="CT1587" s="18"/>
      <c r="CZ1587" s="43" t="s">
        <v>397</v>
      </c>
    </row>
    <row r="1588" spans="4:104" x14ac:dyDescent="0.25">
      <c r="D1588" s="12"/>
      <c r="E1588" s="14"/>
      <c r="H1588" s="16"/>
      <c r="I1588" s="11"/>
      <c r="J1588" s="39"/>
      <c r="K1588" s="39"/>
      <c r="L1588" s="39"/>
      <c r="M1588" s="39"/>
      <c r="N1588" s="8"/>
      <c r="AG1588" s="8"/>
      <c r="AI1588" s="31"/>
      <c r="AL1588" s="31"/>
      <c r="AM1588" s="21"/>
      <c r="AN1588" s="23"/>
      <c r="AX1588" s="54"/>
      <c r="AZ1588" s="54"/>
      <c r="BB1588" s="18"/>
      <c r="BD1588" s="18"/>
      <c r="BE1588" s="18"/>
      <c r="BL1588" s="18"/>
      <c r="BO1588" s="18"/>
      <c r="BZ1588" s="18"/>
      <c r="CD1588" s="18"/>
      <c r="CI1588" s="18"/>
      <c r="CT1588" s="18"/>
      <c r="CZ1588" s="43" t="s">
        <v>397</v>
      </c>
    </row>
    <row r="1589" spans="4:104" x14ac:dyDescent="0.25">
      <c r="D1589" s="12"/>
      <c r="E1589" s="14"/>
      <c r="H1589" s="16"/>
      <c r="I1589" s="11"/>
      <c r="J1589" s="39"/>
      <c r="K1589" s="39"/>
      <c r="L1589" s="39"/>
      <c r="M1589" s="39"/>
      <c r="N1589" s="8"/>
      <c r="AG1589" s="8"/>
      <c r="AI1589" s="31"/>
      <c r="AL1589" s="31"/>
      <c r="AM1589" s="21"/>
      <c r="AN1589" s="23"/>
      <c r="AX1589" s="54"/>
      <c r="AZ1589" s="54"/>
      <c r="BB1589" s="18"/>
      <c r="BD1589" s="18"/>
      <c r="BE1589" s="18"/>
      <c r="BL1589" s="18"/>
      <c r="BO1589" s="18"/>
      <c r="BZ1589" s="18"/>
      <c r="CD1589" s="18"/>
      <c r="CI1589" s="18"/>
      <c r="CT1589" s="18"/>
      <c r="CZ1589" s="43" t="s">
        <v>397</v>
      </c>
    </row>
    <row r="1590" spans="4:104" x14ac:dyDescent="0.25">
      <c r="D1590" s="12"/>
      <c r="E1590" s="14"/>
      <c r="H1590" s="16"/>
      <c r="I1590" s="11"/>
      <c r="J1590" s="39"/>
      <c r="K1590" s="39"/>
      <c r="L1590" s="39"/>
      <c r="M1590" s="39"/>
      <c r="N1590" s="8"/>
      <c r="AG1590" s="8"/>
      <c r="AI1590" s="31"/>
      <c r="AL1590" s="31"/>
      <c r="AM1590" s="21"/>
      <c r="AN1590" s="23"/>
      <c r="AX1590" s="54"/>
      <c r="AZ1590" s="54"/>
      <c r="BB1590" s="18"/>
      <c r="BD1590" s="18"/>
      <c r="BE1590" s="18"/>
      <c r="BL1590" s="18"/>
      <c r="BO1590" s="18"/>
      <c r="BZ1590" s="18"/>
      <c r="CD1590" s="18"/>
      <c r="CI1590" s="18"/>
      <c r="CT1590" s="18"/>
      <c r="CZ1590" s="43" t="s">
        <v>397</v>
      </c>
    </row>
    <row r="1591" spans="4:104" x14ac:dyDescent="0.25">
      <c r="D1591" s="12"/>
      <c r="E1591" s="14"/>
      <c r="H1591" s="16"/>
      <c r="I1591" s="11"/>
      <c r="J1591" s="39"/>
      <c r="K1591" s="39"/>
      <c r="L1591" s="39"/>
      <c r="M1591" s="39"/>
      <c r="N1591" s="8"/>
      <c r="AG1591" s="8"/>
      <c r="AI1591" s="31"/>
      <c r="AL1591" s="31"/>
      <c r="AM1591" s="21"/>
      <c r="AN1591" s="23"/>
      <c r="AX1591" s="54"/>
      <c r="AZ1591" s="54"/>
      <c r="BB1591" s="18"/>
      <c r="BD1591" s="18"/>
      <c r="BE1591" s="18"/>
      <c r="BL1591" s="18"/>
      <c r="BO1591" s="18"/>
      <c r="BZ1591" s="18"/>
      <c r="CD1591" s="18"/>
      <c r="CI1591" s="18"/>
      <c r="CT1591" s="18"/>
      <c r="CZ1591" s="43" t="s">
        <v>397</v>
      </c>
    </row>
    <row r="1592" spans="4:104" x14ac:dyDescent="0.25">
      <c r="D1592" s="12"/>
      <c r="E1592" s="14"/>
      <c r="H1592" s="16"/>
      <c r="I1592" s="11"/>
      <c r="J1592" s="39"/>
      <c r="K1592" s="39"/>
      <c r="L1592" s="39"/>
      <c r="M1592" s="39"/>
      <c r="N1592" s="8"/>
      <c r="AG1592" s="8"/>
      <c r="AI1592" s="31"/>
      <c r="AL1592" s="31"/>
      <c r="AM1592" s="21"/>
      <c r="AN1592" s="23"/>
      <c r="AX1592" s="54"/>
      <c r="AZ1592" s="54"/>
      <c r="BB1592" s="18"/>
      <c r="BD1592" s="18"/>
      <c r="BE1592" s="18"/>
      <c r="BL1592" s="18"/>
      <c r="BO1592" s="18"/>
      <c r="BZ1592" s="18"/>
      <c r="CD1592" s="18"/>
      <c r="CI1592" s="18"/>
      <c r="CT1592" s="18"/>
      <c r="CZ1592" s="43" t="s">
        <v>397</v>
      </c>
    </row>
    <row r="1593" spans="4:104" x14ac:dyDescent="0.25">
      <c r="D1593" s="12"/>
      <c r="E1593" s="14"/>
      <c r="H1593" s="16"/>
      <c r="I1593" s="11"/>
      <c r="J1593" s="39"/>
      <c r="K1593" s="39"/>
      <c r="L1593" s="39"/>
      <c r="M1593" s="39"/>
      <c r="N1593" s="8"/>
      <c r="AG1593" s="8"/>
      <c r="AI1593" s="31"/>
      <c r="AL1593" s="31"/>
      <c r="AM1593" s="21"/>
      <c r="AN1593" s="23"/>
      <c r="AX1593" s="54"/>
      <c r="AZ1593" s="54"/>
      <c r="BB1593" s="18"/>
      <c r="BD1593" s="18"/>
      <c r="BE1593" s="18"/>
      <c r="BL1593" s="18"/>
      <c r="BO1593" s="18"/>
      <c r="BZ1593" s="18"/>
      <c r="CD1593" s="18"/>
      <c r="CI1593" s="18"/>
      <c r="CT1593" s="18"/>
      <c r="CZ1593" s="43" t="s">
        <v>397</v>
      </c>
    </row>
    <row r="1594" spans="4:104" x14ac:dyDescent="0.25">
      <c r="D1594" s="12"/>
      <c r="E1594" s="14"/>
      <c r="H1594" s="16"/>
      <c r="I1594" s="11"/>
      <c r="J1594" s="39"/>
      <c r="K1594" s="39"/>
      <c r="L1594" s="39"/>
      <c r="M1594" s="39"/>
      <c r="N1594" s="8"/>
      <c r="AG1594" s="8"/>
      <c r="AI1594" s="31"/>
      <c r="AL1594" s="31"/>
      <c r="AM1594" s="21"/>
      <c r="AN1594" s="23"/>
      <c r="AX1594" s="54"/>
      <c r="AZ1594" s="54"/>
      <c r="BB1594" s="18"/>
      <c r="BD1594" s="18"/>
      <c r="BE1594" s="18"/>
      <c r="BL1594" s="18"/>
      <c r="BO1594" s="18"/>
      <c r="BZ1594" s="18"/>
      <c r="CD1594" s="18"/>
      <c r="CI1594" s="18"/>
      <c r="CT1594" s="18"/>
      <c r="CZ1594" s="43" t="s">
        <v>397</v>
      </c>
    </row>
    <row r="1595" spans="4:104" x14ac:dyDescent="0.25">
      <c r="D1595" s="12"/>
      <c r="E1595" s="14"/>
      <c r="H1595" s="16"/>
      <c r="I1595" s="11"/>
      <c r="J1595" s="39"/>
      <c r="K1595" s="39"/>
      <c r="L1595" s="39"/>
      <c r="M1595" s="39"/>
      <c r="N1595" s="8"/>
      <c r="AG1595" s="8"/>
      <c r="AI1595" s="31"/>
      <c r="AL1595" s="31"/>
      <c r="AM1595" s="21"/>
      <c r="AN1595" s="23"/>
      <c r="AX1595" s="54"/>
      <c r="AZ1595" s="54"/>
      <c r="BB1595" s="18"/>
      <c r="BD1595" s="18"/>
      <c r="BE1595" s="18"/>
      <c r="BL1595" s="18"/>
      <c r="BO1595" s="18"/>
      <c r="BZ1595" s="18"/>
      <c r="CD1595" s="18"/>
      <c r="CI1595" s="18"/>
      <c r="CT1595" s="18"/>
      <c r="CZ1595" s="43" t="s">
        <v>397</v>
      </c>
    </row>
    <row r="1596" spans="4:104" x14ac:dyDescent="0.25">
      <c r="D1596" s="12"/>
      <c r="E1596" s="14"/>
      <c r="H1596" s="16"/>
      <c r="I1596" s="11"/>
      <c r="J1596" s="39"/>
      <c r="K1596" s="39"/>
      <c r="L1596" s="39"/>
      <c r="M1596" s="39"/>
      <c r="N1596" s="8"/>
      <c r="AG1596" s="8"/>
      <c r="AI1596" s="31"/>
      <c r="AL1596" s="31"/>
      <c r="AM1596" s="21"/>
      <c r="AN1596" s="23"/>
      <c r="AX1596" s="54"/>
      <c r="AZ1596" s="54"/>
      <c r="BB1596" s="18"/>
      <c r="BD1596" s="18"/>
      <c r="BE1596" s="18"/>
      <c r="BL1596" s="18"/>
      <c r="BO1596" s="18"/>
      <c r="BZ1596" s="18"/>
      <c r="CD1596" s="18"/>
      <c r="CI1596" s="18"/>
      <c r="CT1596" s="18"/>
      <c r="CZ1596" s="43" t="s">
        <v>397</v>
      </c>
    </row>
    <row r="1597" spans="4:104" x14ac:dyDescent="0.25">
      <c r="D1597" s="12"/>
      <c r="E1597" s="14"/>
      <c r="H1597" s="16"/>
      <c r="I1597" s="11"/>
      <c r="J1597" s="39"/>
      <c r="K1597" s="39"/>
      <c r="L1597" s="39"/>
      <c r="M1597" s="39"/>
      <c r="N1597" s="8"/>
      <c r="AG1597" s="8"/>
      <c r="AI1597" s="31"/>
      <c r="AL1597" s="31"/>
      <c r="AM1597" s="21"/>
      <c r="AN1597" s="23"/>
      <c r="AX1597" s="54"/>
      <c r="AZ1597" s="54"/>
      <c r="BB1597" s="18"/>
      <c r="BD1597" s="18"/>
      <c r="BE1597" s="18"/>
      <c r="BL1597" s="18"/>
      <c r="BO1597" s="18"/>
      <c r="BZ1597" s="18"/>
      <c r="CD1597" s="18"/>
      <c r="CI1597" s="18"/>
      <c r="CT1597" s="18"/>
      <c r="CZ1597" s="43" t="s">
        <v>397</v>
      </c>
    </row>
    <row r="1598" spans="4:104" x14ac:dyDescent="0.25">
      <c r="D1598" s="12"/>
      <c r="E1598" s="14"/>
      <c r="H1598" s="16"/>
      <c r="I1598" s="11"/>
      <c r="J1598" s="39"/>
      <c r="K1598" s="39"/>
      <c r="L1598" s="39"/>
      <c r="M1598" s="39"/>
      <c r="N1598" s="8"/>
      <c r="AG1598" s="8"/>
      <c r="AI1598" s="31"/>
      <c r="AL1598" s="31"/>
      <c r="AM1598" s="21"/>
      <c r="AN1598" s="23"/>
      <c r="AX1598" s="54"/>
      <c r="AZ1598" s="54"/>
      <c r="BB1598" s="18"/>
      <c r="BD1598" s="18"/>
      <c r="BE1598" s="18"/>
      <c r="BL1598" s="18"/>
      <c r="BO1598" s="18"/>
      <c r="BZ1598" s="18"/>
      <c r="CD1598" s="18"/>
      <c r="CI1598" s="18"/>
      <c r="CT1598" s="18"/>
      <c r="CZ1598" s="43" t="s">
        <v>397</v>
      </c>
    </row>
    <row r="1599" spans="4:104" x14ac:dyDescent="0.25">
      <c r="D1599" s="12"/>
      <c r="E1599" s="14"/>
      <c r="H1599" s="16"/>
      <c r="I1599" s="11"/>
      <c r="J1599" s="39"/>
      <c r="K1599" s="39"/>
      <c r="L1599" s="39"/>
      <c r="M1599" s="39"/>
      <c r="N1599" s="8"/>
      <c r="AG1599" s="8"/>
      <c r="AI1599" s="31"/>
      <c r="AL1599" s="31"/>
      <c r="AM1599" s="21"/>
      <c r="AN1599" s="23"/>
      <c r="AX1599" s="54"/>
      <c r="AZ1599" s="54"/>
      <c r="BB1599" s="18"/>
      <c r="BD1599" s="18"/>
      <c r="BE1599" s="18"/>
      <c r="BL1599" s="18"/>
      <c r="BO1599" s="18"/>
      <c r="BZ1599" s="18"/>
      <c r="CD1599" s="18"/>
      <c r="CI1599" s="18"/>
      <c r="CT1599" s="18"/>
      <c r="CZ1599" s="43" t="s">
        <v>397</v>
      </c>
    </row>
    <row r="1600" spans="4:104" x14ac:dyDescent="0.25">
      <c r="D1600" s="12"/>
      <c r="E1600" s="14"/>
      <c r="H1600" s="16"/>
      <c r="I1600" s="11"/>
      <c r="J1600" s="39"/>
      <c r="K1600" s="39"/>
      <c r="L1600" s="39"/>
      <c r="M1600" s="39"/>
      <c r="N1600" s="8"/>
      <c r="AG1600" s="8"/>
      <c r="AI1600" s="31"/>
      <c r="AL1600" s="31"/>
      <c r="AM1600" s="21"/>
      <c r="AN1600" s="23"/>
      <c r="AX1600" s="54"/>
      <c r="AZ1600" s="54"/>
      <c r="BB1600" s="18"/>
      <c r="BD1600" s="18"/>
      <c r="BE1600" s="18"/>
      <c r="BL1600" s="18"/>
      <c r="BO1600" s="18"/>
      <c r="BZ1600" s="18"/>
      <c r="CD1600" s="18"/>
      <c r="CI1600" s="18"/>
      <c r="CT1600" s="18"/>
      <c r="CZ1600" s="43" t="s">
        <v>397</v>
      </c>
    </row>
    <row r="1601" spans="4:104" x14ac:dyDescent="0.25">
      <c r="D1601" s="12"/>
      <c r="E1601" s="14"/>
      <c r="H1601" s="16"/>
      <c r="I1601" s="11"/>
      <c r="J1601" s="39"/>
      <c r="K1601" s="39"/>
      <c r="L1601" s="39"/>
      <c r="M1601" s="39"/>
      <c r="N1601" s="8"/>
      <c r="AG1601" s="8"/>
      <c r="AI1601" s="31"/>
      <c r="AL1601" s="31"/>
      <c r="AM1601" s="21"/>
      <c r="AN1601" s="23"/>
      <c r="AX1601" s="54"/>
      <c r="AZ1601" s="54"/>
      <c r="BB1601" s="18"/>
      <c r="BD1601" s="18"/>
      <c r="BE1601" s="18"/>
      <c r="BL1601" s="18"/>
      <c r="BO1601" s="18"/>
      <c r="BZ1601" s="18"/>
      <c r="CD1601" s="18"/>
      <c r="CI1601" s="18"/>
      <c r="CT1601" s="18"/>
      <c r="CZ1601" s="43" t="s">
        <v>397</v>
      </c>
    </row>
    <row r="1602" spans="4:104" x14ac:dyDescent="0.25">
      <c r="D1602" s="12"/>
      <c r="E1602" s="14"/>
      <c r="H1602" s="16"/>
      <c r="I1602" s="11"/>
      <c r="J1602" s="39"/>
      <c r="K1602" s="39"/>
      <c r="L1602" s="39"/>
      <c r="M1602" s="39"/>
      <c r="N1602" s="8"/>
      <c r="AG1602" s="8"/>
      <c r="AI1602" s="31"/>
      <c r="AL1602" s="31"/>
      <c r="AM1602" s="21"/>
      <c r="AN1602" s="23"/>
      <c r="AX1602" s="54"/>
      <c r="AZ1602" s="54"/>
      <c r="BB1602" s="18"/>
      <c r="BD1602" s="18"/>
      <c r="BE1602" s="18"/>
      <c r="BL1602" s="18"/>
      <c r="BO1602" s="18"/>
      <c r="BZ1602" s="18"/>
      <c r="CD1602" s="18"/>
      <c r="CI1602" s="18"/>
      <c r="CT1602" s="18"/>
      <c r="CZ1602" s="43" t="s">
        <v>397</v>
      </c>
    </row>
    <row r="1603" spans="4:104" x14ac:dyDescent="0.25">
      <c r="D1603" s="12"/>
      <c r="E1603" s="14"/>
      <c r="H1603" s="16"/>
      <c r="I1603" s="11"/>
      <c r="J1603" s="39"/>
      <c r="K1603" s="39"/>
      <c r="L1603" s="39"/>
      <c r="M1603" s="39"/>
      <c r="N1603" s="8"/>
      <c r="AG1603" s="8"/>
      <c r="AI1603" s="31"/>
      <c r="AL1603" s="31"/>
      <c r="AM1603" s="21"/>
      <c r="AN1603" s="23"/>
      <c r="AX1603" s="54"/>
      <c r="AZ1603" s="54"/>
      <c r="BB1603" s="18"/>
      <c r="BD1603" s="18"/>
      <c r="BE1603" s="18"/>
      <c r="BL1603" s="18"/>
      <c r="BO1603" s="18"/>
      <c r="BZ1603" s="18"/>
      <c r="CD1603" s="18"/>
      <c r="CI1603" s="18"/>
      <c r="CT1603" s="18"/>
      <c r="CZ1603" s="43" t="s">
        <v>397</v>
      </c>
    </row>
    <row r="1604" spans="4:104" x14ac:dyDescent="0.25">
      <c r="D1604" s="12"/>
      <c r="E1604" s="14"/>
      <c r="H1604" s="16"/>
      <c r="I1604" s="11"/>
      <c r="J1604" s="39"/>
      <c r="K1604" s="39"/>
      <c r="L1604" s="39"/>
      <c r="M1604" s="39"/>
      <c r="N1604" s="8"/>
      <c r="AG1604" s="8"/>
      <c r="AI1604" s="31"/>
      <c r="AL1604" s="31"/>
      <c r="AM1604" s="21"/>
      <c r="AN1604" s="23"/>
      <c r="AX1604" s="54"/>
      <c r="AZ1604" s="54"/>
      <c r="BB1604" s="18"/>
      <c r="BD1604" s="18"/>
      <c r="BE1604" s="18"/>
      <c r="BL1604" s="18"/>
      <c r="BO1604" s="18"/>
      <c r="BZ1604" s="18"/>
      <c r="CD1604" s="18"/>
      <c r="CI1604" s="18"/>
      <c r="CT1604" s="18"/>
      <c r="CZ1604" s="43" t="s">
        <v>397</v>
      </c>
    </row>
    <row r="1605" spans="4:104" x14ac:dyDescent="0.25">
      <c r="D1605" s="12"/>
      <c r="E1605" s="14"/>
      <c r="H1605" s="16"/>
      <c r="I1605" s="11"/>
      <c r="J1605" s="39"/>
      <c r="K1605" s="39"/>
      <c r="L1605" s="39"/>
      <c r="M1605" s="39"/>
      <c r="N1605" s="8"/>
      <c r="AG1605" s="8"/>
      <c r="AI1605" s="31"/>
      <c r="AL1605" s="31"/>
      <c r="AM1605" s="21"/>
      <c r="AN1605" s="23"/>
      <c r="AX1605" s="54"/>
      <c r="AZ1605" s="54"/>
      <c r="BB1605" s="18"/>
      <c r="BD1605" s="18"/>
      <c r="BE1605" s="18"/>
      <c r="BL1605" s="18"/>
      <c r="BO1605" s="18"/>
      <c r="BZ1605" s="18"/>
      <c r="CD1605" s="18"/>
      <c r="CI1605" s="18"/>
      <c r="CT1605" s="18"/>
      <c r="CZ1605" s="43" t="s">
        <v>397</v>
      </c>
    </row>
    <row r="1606" spans="4:104" x14ac:dyDescent="0.25">
      <c r="D1606" s="12"/>
      <c r="E1606" s="14"/>
      <c r="H1606" s="16"/>
      <c r="I1606" s="11"/>
      <c r="J1606" s="39"/>
      <c r="K1606" s="39"/>
      <c r="L1606" s="39"/>
      <c r="M1606" s="39"/>
      <c r="N1606" s="8"/>
      <c r="AG1606" s="8"/>
      <c r="AI1606" s="31"/>
      <c r="AL1606" s="31"/>
      <c r="AM1606" s="21"/>
      <c r="AN1606" s="23"/>
      <c r="AX1606" s="54"/>
      <c r="AZ1606" s="54"/>
      <c r="BB1606" s="18"/>
      <c r="BD1606" s="18"/>
      <c r="BE1606" s="18"/>
      <c r="BL1606" s="18"/>
      <c r="BO1606" s="18"/>
      <c r="BZ1606" s="18"/>
      <c r="CD1606" s="18"/>
      <c r="CI1606" s="18"/>
      <c r="CT1606" s="18"/>
      <c r="CZ1606" s="43" t="s">
        <v>397</v>
      </c>
    </row>
    <row r="1607" spans="4:104" x14ac:dyDescent="0.25">
      <c r="D1607" s="12"/>
      <c r="E1607" s="14"/>
      <c r="H1607" s="16"/>
      <c r="I1607" s="11"/>
      <c r="J1607" s="39"/>
      <c r="K1607" s="39"/>
      <c r="L1607" s="39"/>
      <c r="M1607" s="39"/>
      <c r="N1607" s="8"/>
      <c r="AG1607" s="8"/>
      <c r="AI1607" s="31"/>
      <c r="AL1607" s="31"/>
      <c r="AM1607" s="21"/>
      <c r="AN1607" s="23"/>
      <c r="AX1607" s="54"/>
      <c r="AZ1607" s="54"/>
      <c r="BB1607" s="18"/>
      <c r="BD1607" s="18"/>
      <c r="BE1607" s="18"/>
      <c r="BL1607" s="18"/>
      <c r="BO1607" s="18"/>
      <c r="BZ1607" s="18"/>
      <c r="CD1607" s="18"/>
      <c r="CI1607" s="18"/>
      <c r="CT1607" s="18"/>
      <c r="CZ1607" s="43" t="s">
        <v>397</v>
      </c>
    </row>
    <row r="1608" spans="4:104" x14ac:dyDescent="0.25">
      <c r="D1608" s="12"/>
      <c r="E1608" s="14"/>
      <c r="H1608" s="16"/>
      <c r="I1608" s="11"/>
      <c r="J1608" s="39"/>
      <c r="K1608" s="39"/>
      <c r="L1608" s="39"/>
      <c r="M1608" s="39"/>
      <c r="N1608" s="8"/>
      <c r="AG1608" s="8"/>
      <c r="AI1608" s="31"/>
      <c r="AL1608" s="31"/>
      <c r="AM1608" s="21"/>
      <c r="AN1608" s="23"/>
      <c r="AX1608" s="54"/>
      <c r="AZ1608" s="54"/>
      <c r="BB1608" s="18"/>
      <c r="BD1608" s="18"/>
      <c r="BE1608" s="18"/>
      <c r="BL1608" s="18"/>
      <c r="BO1608" s="18"/>
      <c r="BZ1608" s="18"/>
      <c r="CD1608" s="18"/>
      <c r="CI1608" s="18"/>
      <c r="CT1608" s="18"/>
      <c r="CZ1608" s="43" t="s">
        <v>397</v>
      </c>
    </row>
    <row r="1609" spans="4:104" x14ac:dyDescent="0.25">
      <c r="D1609" s="12"/>
      <c r="E1609" s="14"/>
      <c r="H1609" s="16"/>
      <c r="I1609" s="11"/>
      <c r="J1609" s="39"/>
      <c r="K1609" s="39"/>
      <c r="L1609" s="39"/>
      <c r="M1609" s="39"/>
      <c r="N1609" s="8"/>
      <c r="AG1609" s="8"/>
      <c r="AI1609" s="31"/>
      <c r="AL1609" s="31"/>
      <c r="AM1609" s="21"/>
      <c r="AN1609" s="23"/>
      <c r="AX1609" s="54"/>
      <c r="AZ1609" s="54"/>
      <c r="BB1609" s="18"/>
      <c r="BD1609" s="18"/>
      <c r="BE1609" s="18"/>
      <c r="BL1609" s="18"/>
      <c r="BO1609" s="18"/>
      <c r="BZ1609" s="18"/>
      <c r="CD1609" s="18"/>
      <c r="CI1609" s="18"/>
      <c r="CT1609" s="18"/>
      <c r="CZ1609" s="43" t="s">
        <v>397</v>
      </c>
    </row>
    <row r="1610" spans="4:104" x14ac:dyDescent="0.25">
      <c r="D1610" s="12"/>
      <c r="E1610" s="14"/>
      <c r="H1610" s="16"/>
      <c r="I1610" s="11"/>
      <c r="J1610" s="39"/>
      <c r="K1610" s="39"/>
      <c r="L1610" s="39"/>
      <c r="M1610" s="39"/>
      <c r="N1610" s="8"/>
      <c r="AG1610" s="8"/>
      <c r="AI1610" s="31"/>
      <c r="AL1610" s="31"/>
      <c r="AM1610" s="21"/>
      <c r="AN1610" s="23"/>
      <c r="AX1610" s="54"/>
      <c r="AZ1610" s="54"/>
      <c r="BB1610" s="18"/>
      <c r="BD1610" s="18"/>
      <c r="BE1610" s="18"/>
      <c r="BL1610" s="18"/>
      <c r="BO1610" s="18"/>
      <c r="BZ1610" s="18"/>
      <c r="CD1610" s="18"/>
      <c r="CI1610" s="18"/>
      <c r="CT1610" s="18"/>
      <c r="CZ1610" s="43" t="s">
        <v>397</v>
      </c>
    </row>
    <row r="1611" spans="4:104" x14ac:dyDescent="0.25">
      <c r="D1611" s="12"/>
      <c r="E1611" s="14"/>
      <c r="H1611" s="16"/>
      <c r="I1611" s="11"/>
      <c r="J1611" s="39"/>
      <c r="K1611" s="39"/>
      <c r="L1611" s="39"/>
      <c r="M1611" s="39"/>
      <c r="N1611" s="8"/>
      <c r="AG1611" s="8"/>
      <c r="AI1611" s="31"/>
      <c r="AL1611" s="31"/>
      <c r="AM1611" s="21"/>
      <c r="AN1611" s="23"/>
      <c r="AX1611" s="54"/>
      <c r="AZ1611" s="54"/>
      <c r="BB1611" s="18"/>
      <c r="BD1611" s="18"/>
      <c r="BE1611" s="18"/>
      <c r="BL1611" s="18"/>
      <c r="BO1611" s="18"/>
      <c r="BZ1611" s="18"/>
      <c r="CD1611" s="18"/>
      <c r="CI1611" s="18"/>
      <c r="CT1611" s="18"/>
      <c r="CZ1611" s="43" t="s">
        <v>397</v>
      </c>
    </row>
    <row r="1612" spans="4:104" x14ac:dyDescent="0.25">
      <c r="D1612" s="12"/>
      <c r="E1612" s="14"/>
      <c r="H1612" s="16"/>
      <c r="I1612" s="11"/>
      <c r="J1612" s="39"/>
      <c r="K1612" s="39"/>
      <c r="L1612" s="39"/>
      <c r="M1612" s="39"/>
      <c r="N1612" s="8"/>
      <c r="AG1612" s="8"/>
      <c r="AI1612" s="31"/>
      <c r="AL1612" s="31"/>
      <c r="AM1612" s="21"/>
      <c r="AN1612" s="23"/>
      <c r="AX1612" s="54"/>
      <c r="AZ1612" s="54"/>
      <c r="BB1612" s="18"/>
      <c r="BD1612" s="18"/>
      <c r="BE1612" s="18"/>
      <c r="BL1612" s="18"/>
      <c r="BO1612" s="18"/>
      <c r="BZ1612" s="18"/>
      <c r="CD1612" s="18"/>
      <c r="CI1612" s="18"/>
      <c r="CT1612" s="18"/>
      <c r="CZ1612" s="43" t="s">
        <v>397</v>
      </c>
    </row>
    <row r="1613" spans="4:104" x14ac:dyDescent="0.25">
      <c r="D1613" s="12"/>
      <c r="E1613" s="14"/>
      <c r="H1613" s="16"/>
      <c r="I1613" s="11"/>
      <c r="J1613" s="39"/>
      <c r="K1613" s="39"/>
      <c r="L1613" s="39"/>
      <c r="M1613" s="39"/>
      <c r="N1613" s="8"/>
      <c r="AG1613" s="8"/>
      <c r="AI1613" s="31"/>
      <c r="AL1613" s="31"/>
      <c r="AM1613" s="21"/>
      <c r="AN1613" s="23"/>
      <c r="AX1613" s="54"/>
      <c r="AZ1613" s="54"/>
      <c r="BB1613" s="18"/>
      <c r="BD1613" s="18"/>
      <c r="BE1613" s="18"/>
      <c r="BL1613" s="18"/>
      <c r="BO1613" s="18"/>
      <c r="BZ1613" s="18"/>
      <c r="CD1613" s="18"/>
      <c r="CI1613" s="18"/>
      <c r="CT1613" s="18"/>
      <c r="CZ1613" s="43" t="s">
        <v>397</v>
      </c>
    </row>
    <row r="1614" spans="4:104" x14ac:dyDescent="0.25">
      <c r="D1614" s="12"/>
      <c r="E1614" s="14"/>
      <c r="H1614" s="16"/>
      <c r="I1614" s="11"/>
      <c r="J1614" s="39"/>
      <c r="K1614" s="39"/>
      <c r="L1614" s="39"/>
      <c r="M1614" s="39"/>
      <c r="N1614" s="8"/>
      <c r="AG1614" s="8"/>
      <c r="AI1614" s="31"/>
      <c r="AL1614" s="31"/>
      <c r="AM1614" s="21"/>
      <c r="AN1614" s="23"/>
      <c r="AX1614" s="54"/>
      <c r="AZ1614" s="54"/>
      <c r="BB1614" s="18"/>
      <c r="BD1614" s="18"/>
      <c r="BE1614" s="18"/>
      <c r="BL1614" s="18"/>
      <c r="BO1614" s="18"/>
      <c r="BZ1614" s="18"/>
      <c r="CD1614" s="18"/>
      <c r="CI1614" s="18"/>
      <c r="CT1614" s="18"/>
      <c r="CZ1614" s="43" t="s">
        <v>397</v>
      </c>
    </row>
    <row r="1615" spans="4:104" x14ac:dyDescent="0.25">
      <c r="D1615" s="12"/>
      <c r="E1615" s="14"/>
      <c r="H1615" s="16"/>
      <c r="I1615" s="11"/>
      <c r="J1615" s="39"/>
      <c r="K1615" s="39"/>
      <c r="L1615" s="39"/>
      <c r="M1615" s="39"/>
      <c r="N1615" s="8"/>
      <c r="AG1615" s="8"/>
      <c r="AI1615" s="31"/>
      <c r="AL1615" s="31"/>
      <c r="AM1615" s="21"/>
      <c r="AN1615" s="23"/>
      <c r="AX1615" s="54"/>
      <c r="AZ1615" s="54"/>
      <c r="BB1615" s="18"/>
      <c r="BD1615" s="18"/>
      <c r="BE1615" s="18"/>
      <c r="BL1615" s="18"/>
      <c r="BO1615" s="18"/>
      <c r="BZ1615" s="18"/>
      <c r="CD1615" s="18"/>
      <c r="CI1615" s="18"/>
      <c r="CT1615" s="18"/>
      <c r="CZ1615" s="43" t="s">
        <v>397</v>
      </c>
    </row>
    <row r="1616" spans="4:104" x14ac:dyDescent="0.25">
      <c r="D1616" s="12"/>
      <c r="E1616" s="14"/>
      <c r="H1616" s="16"/>
      <c r="I1616" s="11"/>
      <c r="J1616" s="39"/>
      <c r="K1616" s="39"/>
      <c r="L1616" s="39"/>
      <c r="M1616" s="39"/>
      <c r="N1616" s="8"/>
      <c r="AG1616" s="8"/>
      <c r="AI1616" s="31"/>
      <c r="AL1616" s="31"/>
      <c r="AM1616" s="21"/>
      <c r="AN1616" s="23"/>
      <c r="AX1616" s="54"/>
      <c r="AZ1616" s="54"/>
      <c r="BB1616" s="18"/>
      <c r="BD1616" s="18"/>
      <c r="BE1616" s="18"/>
      <c r="BL1616" s="18"/>
      <c r="BO1616" s="18"/>
      <c r="BZ1616" s="18"/>
      <c r="CD1616" s="18"/>
      <c r="CI1616" s="18"/>
      <c r="CT1616" s="18"/>
      <c r="CZ1616" s="43" t="s">
        <v>397</v>
      </c>
    </row>
    <row r="1617" spans="4:104" x14ac:dyDescent="0.25">
      <c r="D1617" s="12"/>
      <c r="E1617" s="14"/>
      <c r="H1617" s="16"/>
      <c r="I1617" s="11"/>
      <c r="J1617" s="39"/>
      <c r="K1617" s="39"/>
      <c r="L1617" s="39"/>
      <c r="M1617" s="39"/>
      <c r="N1617" s="8"/>
      <c r="AG1617" s="8"/>
      <c r="AI1617" s="31"/>
      <c r="AL1617" s="31"/>
      <c r="AM1617" s="21"/>
      <c r="AN1617" s="23"/>
      <c r="AX1617" s="54"/>
      <c r="AZ1617" s="54"/>
      <c r="BB1617" s="18"/>
      <c r="BD1617" s="18"/>
      <c r="BE1617" s="18"/>
      <c r="BL1617" s="18"/>
      <c r="BO1617" s="18"/>
      <c r="BZ1617" s="18"/>
      <c r="CD1617" s="18"/>
      <c r="CI1617" s="18"/>
      <c r="CT1617" s="18"/>
      <c r="CZ1617" s="43" t="s">
        <v>397</v>
      </c>
    </row>
    <row r="1618" spans="4:104" x14ac:dyDescent="0.25">
      <c r="D1618" s="12"/>
      <c r="E1618" s="14"/>
      <c r="H1618" s="16"/>
      <c r="I1618" s="11"/>
      <c r="J1618" s="39"/>
      <c r="K1618" s="39"/>
      <c r="L1618" s="39"/>
      <c r="M1618" s="39"/>
      <c r="N1618" s="8"/>
      <c r="AG1618" s="8"/>
      <c r="AI1618" s="31"/>
      <c r="AL1618" s="31"/>
      <c r="AM1618" s="21"/>
      <c r="AN1618" s="23"/>
      <c r="AX1618" s="54"/>
      <c r="AZ1618" s="54"/>
      <c r="BB1618" s="18"/>
      <c r="BD1618" s="18"/>
      <c r="BE1618" s="18"/>
      <c r="BL1618" s="18"/>
      <c r="BO1618" s="18"/>
      <c r="BZ1618" s="18"/>
      <c r="CD1618" s="18"/>
      <c r="CI1618" s="18"/>
      <c r="CT1618" s="18"/>
      <c r="CZ1618" s="43" t="s">
        <v>397</v>
      </c>
    </row>
    <row r="1619" spans="4:104" x14ac:dyDescent="0.25">
      <c r="D1619" s="12"/>
      <c r="E1619" s="14"/>
      <c r="H1619" s="16"/>
      <c r="I1619" s="11"/>
      <c r="J1619" s="39"/>
      <c r="K1619" s="39"/>
      <c r="L1619" s="39"/>
      <c r="M1619" s="39"/>
      <c r="N1619" s="8"/>
      <c r="AG1619" s="8"/>
      <c r="AI1619" s="31"/>
      <c r="AL1619" s="31"/>
      <c r="AM1619" s="21"/>
      <c r="AN1619" s="23"/>
      <c r="AX1619" s="54"/>
      <c r="AZ1619" s="54"/>
      <c r="BB1619" s="18"/>
      <c r="BD1619" s="18"/>
      <c r="BE1619" s="18"/>
      <c r="BL1619" s="18"/>
      <c r="BO1619" s="18"/>
      <c r="BZ1619" s="18"/>
      <c r="CD1619" s="18"/>
      <c r="CI1619" s="18"/>
      <c r="CT1619" s="18"/>
      <c r="CZ1619" s="43" t="s">
        <v>397</v>
      </c>
    </row>
    <row r="1620" spans="4:104" x14ac:dyDescent="0.25">
      <c r="D1620" s="12"/>
      <c r="E1620" s="14"/>
      <c r="H1620" s="16"/>
      <c r="I1620" s="11"/>
      <c r="J1620" s="39"/>
      <c r="K1620" s="39"/>
      <c r="L1620" s="39"/>
      <c r="M1620" s="39"/>
      <c r="N1620" s="8"/>
      <c r="AG1620" s="8"/>
      <c r="AI1620" s="31"/>
      <c r="AL1620" s="31"/>
      <c r="AM1620" s="21"/>
      <c r="AN1620" s="23"/>
      <c r="AX1620" s="54"/>
      <c r="AZ1620" s="54"/>
      <c r="BB1620" s="18"/>
      <c r="BD1620" s="18"/>
      <c r="BE1620" s="18"/>
      <c r="BL1620" s="18"/>
      <c r="BO1620" s="18"/>
      <c r="BZ1620" s="18"/>
      <c r="CD1620" s="18"/>
      <c r="CI1620" s="18"/>
      <c r="CT1620" s="18"/>
      <c r="CZ1620" s="43" t="s">
        <v>397</v>
      </c>
    </row>
    <row r="1621" spans="4:104" x14ac:dyDescent="0.25">
      <c r="D1621" s="12"/>
      <c r="E1621" s="14"/>
      <c r="H1621" s="16"/>
      <c r="I1621" s="11"/>
      <c r="J1621" s="39"/>
      <c r="K1621" s="39"/>
      <c r="L1621" s="39"/>
      <c r="M1621" s="39"/>
      <c r="N1621" s="8"/>
      <c r="AG1621" s="8"/>
      <c r="AI1621" s="31"/>
      <c r="AL1621" s="31"/>
      <c r="AM1621" s="21"/>
      <c r="AN1621" s="23"/>
      <c r="AX1621" s="54"/>
      <c r="AZ1621" s="54"/>
      <c r="BB1621" s="18"/>
      <c r="BD1621" s="18"/>
      <c r="BE1621" s="18"/>
      <c r="BL1621" s="18"/>
      <c r="BO1621" s="18"/>
      <c r="BZ1621" s="18"/>
      <c r="CD1621" s="18"/>
      <c r="CI1621" s="18"/>
      <c r="CT1621" s="18"/>
      <c r="CZ1621" s="43" t="s">
        <v>397</v>
      </c>
    </row>
    <row r="1622" spans="4:104" x14ac:dyDescent="0.25">
      <c r="D1622" s="12"/>
      <c r="E1622" s="14"/>
      <c r="H1622" s="16"/>
      <c r="I1622" s="11"/>
      <c r="J1622" s="39"/>
      <c r="K1622" s="39"/>
      <c r="L1622" s="39"/>
      <c r="M1622" s="39"/>
      <c r="N1622" s="8"/>
      <c r="AG1622" s="8"/>
      <c r="AI1622" s="31"/>
      <c r="AL1622" s="31"/>
      <c r="AM1622" s="21"/>
      <c r="AN1622" s="23"/>
      <c r="AX1622" s="54"/>
      <c r="AZ1622" s="54"/>
      <c r="BB1622" s="18"/>
      <c r="BD1622" s="18"/>
      <c r="BE1622" s="18"/>
      <c r="BL1622" s="18"/>
      <c r="BO1622" s="18"/>
      <c r="BZ1622" s="18"/>
      <c r="CD1622" s="18"/>
      <c r="CI1622" s="18"/>
      <c r="CT1622" s="18"/>
      <c r="CZ1622" s="43" t="s">
        <v>397</v>
      </c>
    </row>
    <row r="1623" spans="4:104" x14ac:dyDescent="0.25">
      <c r="D1623" s="12"/>
      <c r="E1623" s="14"/>
      <c r="H1623" s="16"/>
      <c r="I1623" s="11"/>
      <c r="J1623" s="39"/>
      <c r="K1623" s="39"/>
      <c r="L1623" s="39"/>
      <c r="M1623" s="39"/>
      <c r="N1623" s="8"/>
      <c r="AG1623" s="8"/>
      <c r="AI1623" s="31"/>
      <c r="AL1623" s="31"/>
      <c r="AM1623" s="21"/>
      <c r="AN1623" s="23"/>
      <c r="AX1623" s="54"/>
      <c r="AZ1623" s="54"/>
      <c r="BB1623" s="18"/>
      <c r="BD1623" s="18"/>
      <c r="BE1623" s="18"/>
      <c r="BL1623" s="18"/>
      <c r="BO1623" s="18"/>
      <c r="BZ1623" s="18"/>
      <c r="CD1623" s="18"/>
      <c r="CI1623" s="18"/>
      <c r="CT1623" s="18"/>
      <c r="CZ1623" s="43" t="s">
        <v>397</v>
      </c>
    </row>
    <row r="1624" spans="4:104" x14ac:dyDescent="0.25">
      <c r="D1624" s="12"/>
      <c r="E1624" s="14"/>
      <c r="H1624" s="16"/>
      <c r="I1624" s="11"/>
      <c r="J1624" s="39"/>
      <c r="K1624" s="39"/>
      <c r="L1624" s="39"/>
      <c r="M1624" s="39"/>
      <c r="N1624" s="8"/>
      <c r="AG1624" s="8"/>
      <c r="AI1624" s="31"/>
      <c r="AL1624" s="31"/>
      <c r="AM1624" s="21"/>
      <c r="AN1624" s="23"/>
      <c r="AX1624" s="54"/>
      <c r="AZ1624" s="54"/>
      <c r="BB1624" s="18"/>
      <c r="BD1624" s="18"/>
      <c r="BE1624" s="18"/>
      <c r="BL1624" s="18"/>
      <c r="BO1624" s="18"/>
      <c r="BZ1624" s="18"/>
      <c r="CD1624" s="18"/>
      <c r="CI1624" s="18"/>
      <c r="CT1624" s="18"/>
      <c r="CZ1624" s="43" t="s">
        <v>397</v>
      </c>
    </row>
    <row r="1625" spans="4:104" x14ac:dyDescent="0.25">
      <c r="D1625" s="12"/>
      <c r="E1625" s="14"/>
      <c r="H1625" s="16"/>
      <c r="I1625" s="11"/>
      <c r="J1625" s="39"/>
      <c r="K1625" s="39"/>
      <c r="L1625" s="39"/>
      <c r="M1625" s="39"/>
      <c r="N1625" s="8"/>
      <c r="AG1625" s="8"/>
      <c r="AI1625" s="31"/>
      <c r="AL1625" s="31"/>
      <c r="AM1625" s="21"/>
      <c r="AN1625" s="23"/>
      <c r="AX1625" s="54"/>
      <c r="AZ1625" s="54"/>
      <c r="BB1625" s="18"/>
      <c r="BD1625" s="18"/>
      <c r="BE1625" s="18"/>
      <c r="BL1625" s="18"/>
      <c r="BO1625" s="18"/>
      <c r="BZ1625" s="18"/>
      <c r="CD1625" s="18"/>
      <c r="CI1625" s="18"/>
      <c r="CT1625" s="18"/>
      <c r="CZ1625" s="43" t="s">
        <v>397</v>
      </c>
    </row>
    <row r="1626" spans="4:104" x14ac:dyDescent="0.25">
      <c r="D1626" s="12"/>
      <c r="E1626" s="14"/>
      <c r="H1626" s="16"/>
      <c r="I1626" s="11"/>
      <c r="J1626" s="39"/>
      <c r="K1626" s="39"/>
      <c r="L1626" s="39"/>
      <c r="M1626" s="39"/>
      <c r="N1626" s="8"/>
      <c r="AG1626" s="8"/>
      <c r="AI1626" s="31"/>
      <c r="AL1626" s="31"/>
      <c r="AM1626" s="21"/>
      <c r="AN1626" s="23"/>
      <c r="AX1626" s="54"/>
      <c r="AZ1626" s="54"/>
      <c r="BB1626" s="18"/>
      <c r="BD1626" s="18"/>
      <c r="BE1626" s="18"/>
      <c r="BL1626" s="18"/>
      <c r="BO1626" s="18"/>
      <c r="BZ1626" s="18"/>
      <c r="CD1626" s="18"/>
      <c r="CI1626" s="18"/>
      <c r="CT1626" s="18"/>
      <c r="CZ1626" s="43" t="s">
        <v>397</v>
      </c>
    </row>
    <row r="1627" spans="4:104" x14ac:dyDescent="0.25">
      <c r="D1627" s="12"/>
      <c r="E1627" s="14"/>
      <c r="H1627" s="16"/>
      <c r="I1627" s="11"/>
      <c r="J1627" s="39"/>
      <c r="K1627" s="39"/>
      <c r="L1627" s="39"/>
      <c r="M1627" s="39"/>
      <c r="N1627" s="8"/>
      <c r="AG1627" s="8"/>
      <c r="AI1627" s="31"/>
      <c r="AL1627" s="31"/>
      <c r="AM1627" s="21"/>
      <c r="AN1627" s="23"/>
      <c r="AX1627" s="54"/>
      <c r="AZ1627" s="54"/>
      <c r="BB1627" s="18"/>
      <c r="BD1627" s="18"/>
      <c r="BE1627" s="18"/>
      <c r="BL1627" s="18"/>
      <c r="BO1627" s="18"/>
      <c r="BZ1627" s="18"/>
      <c r="CD1627" s="18"/>
      <c r="CI1627" s="18"/>
      <c r="CT1627" s="18"/>
      <c r="CZ1627" s="43" t="s">
        <v>397</v>
      </c>
    </row>
    <row r="1628" spans="4:104" x14ac:dyDescent="0.25">
      <c r="D1628" s="12"/>
      <c r="E1628" s="14"/>
      <c r="H1628" s="16"/>
      <c r="I1628" s="11"/>
      <c r="J1628" s="39"/>
      <c r="K1628" s="39"/>
      <c r="L1628" s="39"/>
      <c r="M1628" s="39"/>
      <c r="N1628" s="8"/>
      <c r="AG1628" s="8"/>
      <c r="AI1628" s="31"/>
      <c r="AL1628" s="31"/>
      <c r="AM1628" s="21"/>
      <c r="AN1628" s="23"/>
      <c r="AX1628" s="54"/>
      <c r="AZ1628" s="54"/>
      <c r="BB1628" s="18"/>
      <c r="BD1628" s="18"/>
      <c r="BE1628" s="18"/>
      <c r="BL1628" s="18"/>
      <c r="BO1628" s="18"/>
      <c r="BZ1628" s="18"/>
      <c r="CD1628" s="18"/>
      <c r="CI1628" s="18"/>
      <c r="CT1628" s="18"/>
      <c r="CZ1628" s="43" t="s">
        <v>397</v>
      </c>
    </row>
    <row r="1629" spans="4:104" x14ac:dyDescent="0.25">
      <c r="D1629" s="12"/>
      <c r="E1629" s="14"/>
      <c r="H1629" s="16"/>
      <c r="I1629" s="11"/>
      <c r="J1629" s="39"/>
      <c r="K1629" s="39"/>
      <c r="L1629" s="39"/>
      <c r="M1629" s="39"/>
      <c r="N1629" s="8"/>
      <c r="AG1629" s="8"/>
      <c r="AI1629" s="31"/>
      <c r="AL1629" s="31"/>
      <c r="AM1629" s="21"/>
      <c r="AN1629" s="23"/>
      <c r="AX1629" s="54"/>
      <c r="AZ1629" s="54"/>
      <c r="BB1629" s="18"/>
      <c r="BD1629" s="18"/>
      <c r="BE1629" s="18"/>
      <c r="BL1629" s="18"/>
      <c r="BO1629" s="18"/>
      <c r="BZ1629" s="18"/>
      <c r="CD1629" s="18"/>
      <c r="CI1629" s="18"/>
      <c r="CT1629" s="18"/>
      <c r="CZ1629" s="43" t="s">
        <v>397</v>
      </c>
    </row>
    <row r="1630" spans="4:104" x14ac:dyDescent="0.25">
      <c r="D1630" s="12"/>
      <c r="E1630" s="14"/>
      <c r="H1630" s="16"/>
      <c r="I1630" s="11"/>
      <c r="J1630" s="39"/>
      <c r="K1630" s="39"/>
      <c r="L1630" s="39"/>
      <c r="M1630" s="39"/>
      <c r="N1630" s="8"/>
      <c r="AG1630" s="8"/>
      <c r="AI1630" s="31"/>
      <c r="AL1630" s="31"/>
      <c r="AM1630" s="21"/>
      <c r="AN1630" s="23"/>
      <c r="AX1630" s="54"/>
      <c r="AZ1630" s="54"/>
      <c r="BB1630" s="18"/>
      <c r="BD1630" s="18"/>
      <c r="BE1630" s="18"/>
      <c r="BL1630" s="18"/>
      <c r="BO1630" s="18"/>
      <c r="BZ1630" s="18"/>
      <c r="CD1630" s="18"/>
      <c r="CI1630" s="18"/>
      <c r="CT1630" s="18"/>
      <c r="CZ1630" s="43" t="s">
        <v>397</v>
      </c>
    </row>
    <row r="1631" spans="4:104" x14ac:dyDescent="0.25">
      <c r="D1631" s="12"/>
      <c r="E1631" s="14"/>
      <c r="H1631" s="16"/>
      <c r="I1631" s="11"/>
      <c r="J1631" s="39"/>
      <c r="K1631" s="39"/>
      <c r="L1631" s="39"/>
      <c r="M1631" s="39"/>
      <c r="N1631" s="8"/>
      <c r="AG1631" s="8"/>
      <c r="AI1631" s="31"/>
      <c r="AL1631" s="31"/>
      <c r="AM1631" s="21"/>
      <c r="AN1631" s="23"/>
      <c r="AX1631" s="54"/>
      <c r="AZ1631" s="54"/>
      <c r="BB1631" s="18"/>
      <c r="BD1631" s="18"/>
      <c r="BE1631" s="18"/>
      <c r="BL1631" s="18"/>
      <c r="BO1631" s="18"/>
      <c r="BZ1631" s="18"/>
      <c r="CD1631" s="18"/>
      <c r="CI1631" s="18"/>
      <c r="CT1631" s="18"/>
      <c r="CZ1631" s="43" t="s">
        <v>397</v>
      </c>
    </row>
    <row r="1632" spans="4:104" x14ac:dyDescent="0.25">
      <c r="D1632" s="12"/>
      <c r="E1632" s="14"/>
      <c r="H1632" s="16"/>
      <c r="I1632" s="11"/>
      <c r="J1632" s="39"/>
      <c r="K1632" s="39"/>
      <c r="L1632" s="39"/>
      <c r="M1632" s="39"/>
      <c r="N1632" s="8"/>
      <c r="AG1632" s="8"/>
      <c r="AI1632" s="31"/>
      <c r="AL1632" s="31"/>
      <c r="AM1632" s="21"/>
      <c r="AN1632" s="23"/>
      <c r="AX1632" s="54"/>
      <c r="AZ1632" s="54"/>
      <c r="BB1632" s="18"/>
      <c r="BD1632" s="18"/>
      <c r="BE1632" s="18"/>
      <c r="BL1632" s="18"/>
      <c r="BO1632" s="18"/>
      <c r="BZ1632" s="18"/>
      <c r="CD1632" s="18"/>
      <c r="CI1632" s="18"/>
      <c r="CT1632" s="18"/>
      <c r="CZ1632" s="43" t="s">
        <v>397</v>
      </c>
    </row>
    <row r="1633" spans="4:104" x14ac:dyDescent="0.25">
      <c r="D1633" s="12"/>
      <c r="E1633" s="14"/>
      <c r="H1633" s="16"/>
      <c r="I1633" s="11"/>
      <c r="J1633" s="39"/>
      <c r="K1633" s="39"/>
      <c r="L1633" s="39"/>
      <c r="M1633" s="39"/>
      <c r="N1633" s="8"/>
      <c r="AG1633" s="8"/>
      <c r="AI1633" s="31"/>
      <c r="AL1633" s="31"/>
      <c r="AM1633" s="21"/>
      <c r="AN1633" s="23"/>
      <c r="AX1633" s="54"/>
      <c r="AZ1633" s="54"/>
      <c r="BB1633" s="18"/>
      <c r="BD1633" s="18"/>
      <c r="BE1633" s="18"/>
      <c r="BL1633" s="18"/>
      <c r="BO1633" s="18"/>
      <c r="BZ1633" s="18"/>
      <c r="CD1633" s="18"/>
      <c r="CI1633" s="18"/>
      <c r="CT1633" s="18"/>
      <c r="CZ1633" s="43" t="s">
        <v>397</v>
      </c>
    </row>
    <row r="1634" spans="4:104" x14ac:dyDescent="0.25">
      <c r="D1634" s="12"/>
      <c r="E1634" s="14"/>
      <c r="H1634" s="16"/>
      <c r="I1634" s="11"/>
      <c r="J1634" s="39"/>
      <c r="K1634" s="39"/>
      <c r="L1634" s="39"/>
      <c r="M1634" s="39"/>
      <c r="N1634" s="8"/>
      <c r="AG1634" s="8"/>
      <c r="AI1634" s="31"/>
      <c r="AL1634" s="31"/>
      <c r="AM1634" s="21"/>
      <c r="AN1634" s="23"/>
      <c r="AX1634" s="54"/>
      <c r="AZ1634" s="54"/>
      <c r="BB1634" s="18"/>
      <c r="BD1634" s="18"/>
      <c r="BE1634" s="18"/>
      <c r="BL1634" s="18"/>
      <c r="BO1634" s="18"/>
      <c r="BZ1634" s="18"/>
      <c r="CD1634" s="18"/>
      <c r="CI1634" s="18"/>
      <c r="CT1634" s="18"/>
      <c r="CZ1634" s="43" t="s">
        <v>397</v>
      </c>
    </row>
    <row r="1635" spans="4:104" x14ac:dyDescent="0.25">
      <c r="D1635" s="12"/>
      <c r="E1635" s="14"/>
      <c r="H1635" s="16"/>
      <c r="I1635" s="11"/>
      <c r="J1635" s="39"/>
      <c r="K1635" s="39"/>
      <c r="L1635" s="39"/>
      <c r="M1635" s="39"/>
      <c r="N1635" s="8"/>
      <c r="AG1635" s="8"/>
      <c r="AI1635" s="31"/>
      <c r="AL1635" s="31"/>
      <c r="AM1635" s="21"/>
      <c r="AN1635" s="23"/>
      <c r="AX1635" s="54"/>
      <c r="AZ1635" s="54"/>
      <c r="BB1635" s="18"/>
      <c r="BD1635" s="18"/>
      <c r="BE1635" s="18"/>
      <c r="BL1635" s="18"/>
      <c r="BO1635" s="18"/>
      <c r="BZ1635" s="18"/>
      <c r="CD1635" s="18"/>
      <c r="CI1635" s="18"/>
      <c r="CT1635" s="18"/>
      <c r="CZ1635" s="43" t="s">
        <v>397</v>
      </c>
    </row>
    <row r="1636" spans="4:104" x14ac:dyDescent="0.25">
      <c r="D1636" s="12"/>
      <c r="E1636" s="14"/>
      <c r="H1636" s="16"/>
      <c r="I1636" s="11"/>
      <c r="J1636" s="39"/>
      <c r="K1636" s="39"/>
      <c r="L1636" s="39"/>
      <c r="M1636" s="39"/>
      <c r="N1636" s="8"/>
      <c r="AG1636" s="8"/>
      <c r="AI1636" s="31"/>
      <c r="AL1636" s="31"/>
      <c r="AM1636" s="21"/>
      <c r="AN1636" s="23"/>
      <c r="AX1636" s="54"/>
      <c r="AZ1636" s="54"/>
      <c r="BB1636" s="18"/>
      <c r="BD1636" s="18"/>
      <c r="BE1636" s="18"/>
      <c r="BL1636" s="18"/>
      <c r="BO1636" s="18"/>
      <c r="BZ1636" s="18"/>
      <c r="CD1636" s="18"/>
      <c r="CI1636" s="18"/>
      <c r="CT1636" s="18"/>
      <c r="CZ1636" s="43" t="s">
        <v>397</v>
      </c>
    </row>
    <row r="1637" spans="4:104" x14ac:dyDescent="0.25">
      <c r="D1637" s="12"/>
      <c r="E1637" s="14"/>
      <c r="H1637" s="16"/>
      <c r="I1637" s="11"/>
      <c r="J1637" s="39"/>
      <c r="K1637" s="39"/>
      <c r="L1637" s="39"/>
      <c r="M1637" s="39"/>
      <c r="N1637" s="8"/>
      <c r="AG1637" s="8"/>
      <c r="AI1637" s="31"/>
      <c r="AL1637" s="31"/>
      <c r="AM1637" s="21"/>
      <c r="AN1637" s="23"/>
      <c r="AX1637" s="54"/>
      <c r="AZ1637" s="54"/>
      <c r="BB1637" s="18"/>
      <c r="BD1637" s="18"/>
      <c r="BE1637" s="18"/>
      <c r="BL1637" s="18"/>
      <c r="BO1637" s="18"/>
      <c r="BZ1637" s="18"/>
      <c r="CD1637" s="18"/>
      <c r="CI1637" s="18"/>
      <c r="CT1637" s="18"/>
      <c r="CZ1637" s="43" t="s">
        <v>397</v>
      </c>
    </row>
    <row r="1638" spans="4:104" x14ac:dyDescent="0.25">
      <c r="D1638" s="12"/>
      <c r="E1638" s="14"/>
      <c r="H1638" s="16"/>
      <c r="I1638" s="11"/>
      <c r="J1638" s="39"/>
      <c r="K1638" s="39"/>
      <c r="L1638" s="39"/>
      <c r="M1638" s="39"/>
      <c r="N1638" s="8"/>
      <c r="AG1638" s="8"/>
      <c r="AI1638" s="31"/>
      <c r="AL1638" s="31"/>
      <c r="AM1638" s="21"/>
      <c r="AN1638" s="23"/>
      <c r="AX1638" s="54"/>
      <c r="AZ1638" s="54"/>
      <c r="BB1638" s="18"/>
      <c r="BD1638" s="18"/>
      <c r="BE1638" s="18"/>
      <c r="BL1638" s="18"/>
      <c r="BO1638" s="18"/>
      <c r="BZ1638" s="18"/>
      <c r="CD1638" s="18"/>
      <c r="CI1638" s="18"/>
      <c r="CT1638" s="18"/>
      <c r="CZ1638" s="43" t="s">
        <v>397</v>
      </c>
    </row>
    <row r="1639" spans="4:104" x14ac:dyDescent="0.25">
      <c r="D1639" s="12"/>
      <c r="E1639" s="14"/>
      <c r="H1639" s="16"/>
      <c r="I1639" s="11"/>
      <c r="J1639" s="39"/>
      <c r="K1639" s="39"/>
      <c r="L1639" s="39"/>
      <c r="M1639" s="39"/>
      <c r="N1639" s="8"/>
      <c r="AG1639" s="8"/>
      <c r="AI1639" s="31"/>
      <c r="AL1639" s="31"/>
      <c r="AM1639" s="21"/>
      <c r="AN1639" s="23"/>
      <c r="AX1639" s="54"/>
      <c r="AZ1639" s="54"/>
      <c r="BB1639" s="18"/>
      <c r="BD1639" s="18"/>
      <c r="BE1639" s="18"/>
      <c r="BL1639" s="18"/>
      <c r="BO1639" s="18"/>
      <c r="BZ1639" s="18"/>
      <c r="CD1639" s="18"/>
      <c r="CI1639" s="18"/>
      <c r="CT1639" s="18"/>
      <c r="CZ1639" s="43" t="s">
        <v>397</v>
      </c>
    </row>
    <row r="1640" spans="4:104" x14ac:dyDescent="0.25">
      <c r="D1640" s="12"/>
      <c r="E1640" s="14"/>
      <c r="H1640" s="16"/>
      <c r="I1640" s="11"/>
      <c r="J1640" s="39"/>
      <c r="K1640" s="39"/>
      <c r="L1640" s="39"/>
      <c r="M1640" s="39"/>
      <c r="N1640" s="8"/>
      <c r="AG1640" s="8"/>
      <c r="AI1640" s="31"/>
      <c r="AL1640" s="31"/>
      <c r="AM1640" s="21"/>
      <c r="AN1640" s="23"/>
      <c r="AX1640" s="54"/>
      <c r="AZ1640" s="54"/>
      <c r="BB1640" s="18"/>
      <c r="BD1640" s="18"/>
      <c r="BE1640" s="18"/>
      <c r="BL1640" s="18"/>
      <c r="BO1640" s="18"/>
      <c r="BZ1640" s="18"/>
      <c r="CD1640" s="18"/>
      <c r="CI1640" s="18"/>
      <c r="CT1640" s="18"/>
      <c r="CZ1640" s="43" t="s">
        <v>397</v>
      </c>
    </row>
    <row r="1641" spans="4:104" x14ac:dyDescent="0.25">
      <c r="D1641" s="12"/>
      <c r="E1641" s="14"/>
      <c r="H1641" s="16"/>
      <c r="I1641" s="11"/>
      <c r="J1641" s="39"/>
      <c r="K1641" s="39"/>
      <c r="L1641" s="39"/>
      <c r="M1641" s="39"/>
      <c r="N1641" s="8"/>
      <c r="AG1641" s="8"/>
      <c r="AI1641" s="31"/>
      <c r="AL1641" s="31"/>
      <c r="AM1641" s="21"/>
      <c r="AN1641" s="23"/>
      <c r="AX1641" s="54"/>
      <c r="AZ1641" s="54"/>
      <c r="BB1641" s="18"/>
      <c r="BD1641" s="18"/>
      <c r="BE1641" s="18"/>
      <c r="BL1641" s="18"/>
      <c r="BO1641" s="18"/>
      <c r="BZ1641" s="18"/>
      <c r="CD1641" s="18"/>
      <c r="CI1641" s="18"/>
      <c r="CT1641" s="18"/>
      <c r="CZ1641" s="43" t="s">
        <v>397</v>
      </c>
    </row>
    <row r="1642" spans="4:104" x14ac:dyDescent="0.25">
      <c r="D1642" s="12"/>
      <c r="E1642" s="14"/>
      <c r="H1642" s="16"/>
      <c r="I1642" s="11"/>
      <c r="J1642" s="39"/>
      <c r="K1642" s="39"/>
      <c r="L1642" s="39"/>
      <c r="M1642" s="39"/>
      <c r="N1642" s="8"/>
      <c r="AG1642" s="8"/>
      <c r="AI1642" s="31"/>
      <c r="AL1642" s="31"/>
      <c r="AM1642" s="21"/>
      <c r="AN1642" s="23"/>
      <c r="AX1642" s="54"/>
      <c r="AZ1642" s="54"/>
      <c r="BB1642" s="18"/>
      <c r="BD1642" s="18"/>
      <c r="BE1642" s="18"/>
      <c r="BL1642" s="18"/>
      <c r="BO1642" s="18"/>
      <c r="BZ1642" s="18"/>
      <c r="CD1642" s="18"/>
      <c r="CI1642" s="18"/>
      <c r="CT1642" s="18"/>
      <c r="CZ1642" s="43" t="s">
        <v>397</v>
      </c>
    </row>
    <row r="1643" spans="4:104" x14ac:dyDescent="0.25">
      <c r="D1643" s="12"/>
      <c r="E1643" s="14"/>
      <c r="H1643" s="16"/>
      <c r="I1643" s="11"/>
      <c r="J1643" s="39"/>
      <c r="K1643" s="39"/>
      <c r="L1643" s="39"/>
      <c r="M1643" s="39"/>
      <c r="N1643" s="8"/>
      <c r="AG1643" s="8"/>
      <c r="AI1643" s="31"/>
      <c r="AL1643" s="31"/>
      <c r="AM1643" s="21"/>
      <c r="AN1643" s="23"/>
      <c r="AX1643" s="54"/>
      <c r="AZ1643" s="54"/>
      <c r="BB1643" s="18"/>
      <c r="BD1643" s="18"/>
      <c r="BE1643" s="18"/>
      <c r="BL1643" s="18"/>
      <c r="BO1643" s="18"/>
      <c r="BZ1643" s="18"/>
      <c r="CD1643" s="18"/>
      <c r="CI1643" s="18"/>
      <c r="CT1643" s="18"/>
      <c r="CZ1643" s="43" t="s">
        <v>397</v>
      </c>
    </row>
    <row r="1644" spans="4:104" x14ac:dyDescent="0.25">
      <c r="D1644" s="12"/>
      <c r="E1644" s="14"/>
      <c r="H1644" s="16"/>
      <c r="I1644" s="11"/>
      <c r="J1644" s="39"/>
      <c r="K1644" s="39"/>
      <c r="L1644" s="39"/>
      <c r="M1644" s="39"/>
      <c r="N1644" s="8"/>
      <c r="AG1644" s="8"/>
      <c r="AI1644" s="31"/>
      <c r="AL1644" s="31"/>
      <c r="AM1644" s="21"/>
      <c r="AN1644" s="23"/>
      <c r="AX1644" s="54"/>
      <c r="AZ1644" s="54"/>
      <c r="BB1644" s="18"/>
      <c r="BD1644" s="18"/>
      <c r="BE1644" s="18"/>
      <c r="BL1644" s="18"/>
      <c r="BO1644" s="18"/>
      <c r="BZ1644" s="18"/>
      <c r="CD1644" s="18"/>
      <c r="CI1644" s="18"/>
      <c r="CT1644" s="18"/>
      <c r="CZ1644" s="43" t="s">
        <v>397</v>
      </c>
    </row>
    <row r="1645" spans="4:104" x14ac:dyDescent="0.25">
      <c r="D1645" s="12"/>
      <c r="E1645" s="14"/>
      <c r="H1645" s="16"/>
      <c r="I1645" s="11"/>
      <c r="J1645" s="39"/>
      <c r="K1645" s="39"/>
      <c r="L1645" s="39"/>
      <c r="M1645" s="39"/>
      <c r="N1645" s="8"/>
      <c r="AG1645" s="8"/>
      <c r="AI1645" s="31"/>
      <c r="AL1645" s="31"/>
      <c r="AM1645" s="21"/>
      <c r="AN1645" s="23"/>
      <c r="AX1645" s="54"/>
      <c r="AZ1645" s="54"/>
      <c r="BB1645" s="18"/>
      <c r="BD1645" s="18"/>
      <c r="BE1645" s="18"/>
      <c r="BL1645" s="18"/>
      <c r="BO1645" s="18"/>
      <c r="BZ1645" s="18"/>
      <c r="CD1645" s="18"/>
      <c r="CI1645" s="18"/>
      <c r="CT1645" s="18"/>
      <c r="CZ1645" s="43" t="s">
        <v>397</v>
      </c>
    </row>
    <row r="1646" spans="4:104" x14ac:dyDescent="0.25">
      <c r="D1646" s="12"/>
      <c r="E1646" s="14"/>
      <c r="H1646" s="16"/>
      <c r="I1646" s="11"/>
      <c r="J1646" s="39"/>
      <c r="K1646" s="39"/>
      <c r="L1646" s="39"/>
      <c r="M1646" s="39"/>
      <c r="N1646" s="8"/>
      <c r="AG1646" s="8"/>
      <c r="AI1646" s="31"/>
      <c r="AL1646" s="31"/>
      <c r="AM1646" s="21"/>
      <c r="AN1646" s="23"/>
      <c r="AX1646" s="54"/>
      <c r="AZ1646" s="54"/>
      <c r="BB1646" s="18"/>
      <c r="BD1646" s="18"/>
      <c r="BE1646" s="18"/>
      <c r="BL1646" s="18"/>
      <c r="BO1646" s="18"/>
      <c r="BZ1646" s="18"/>
      <c r="CD1646" s="18"/>
      <c r="CI1646" s="18"/>
      <c r="CT1646" s="18"/>
      <c r="CZ1646" s="43" t="s">
        <v>397</v>
      </c>
    </row>
    <row r="1647" spans="4:104" x14ac:dyDescent="0.25">
      <c r="D1647" s="12"/>
      <c r="E1647" s="14"/>
      <c r="H1647" s="16"/>
      <c r="I1647" s="11"/>
      <c r="J1647" s="39"/>
      <c r="K1647" s="39"/>
      <c r="L1647" s="39"/>
      <c r="M1647" s="39"/>
      <c r="N1647" s="8"/>
      <c r="AG1647" s="8"/>
      <c r="AI1647" s="31"/>
      <c r="AL1647" s="31"/>
      <c r="AM1647" s="21"/>
      <c r="AN1647" s="23"/>
      <c r="AX1647" s="54"/>
      <c r="AZ1647" s="54"/>
      <c r="BB1647" s="18"/>
      <c r="BD1647" s="18"/>
      <c r="BE1647" s="18"/>
      <c r="BL1647" s="18"/>
      <c r="BO1647" s="18"/>
      <c r="BZ1647" s="18"/>
      <c r="CD1647" s="18"/>
      <c r="CI1647" s="18"/>
      <c r="CT1647" s="18"/>
      <c r="CZ1647" s="43" t="s">
        <v>397</v>
      </c>
    </row>
    <row r="1648" spans="4:104" x14ac:dyDescent="0.25">
      <c r="D1648" s="12"/>
      <c r="E1648" s="14"/>
      <c r="H1648" s="16"/>
      <c r="I1648" s="11"/>
      <c r="J1648" s="39"/>
      <c r="K1648" s="39"/>
      <c r="L1648" s="39"/>
      <c r="M1648" s="39"/>
      <c r="N1648" s="8"/>
      <c r="AG1648" s="8"/>
      <c r="AI1648" s="31"/>
      <c r="AL1648" s="31"/>
      <c r="AM1648" s="21"/>
      <c r="AN1648" s="23"/>
      <c r="AX1648" s="54"/>
      <c r="AZ1648" s="54"/>
      <c r="BB1648" s="18"/>
      <c r="BD1648" s="18"/>
      <c r="BE1648" s="18"/>
      <c r="BL1648" s="18"/>
      <c r="BO1648" s="18"/>
      <c r="BZ1648" s="18"/>
      <c r="CD1648" s="18"/>
      <c r="CI1648" s="18"/>
      <c r="CT1648" s="18"/>
      <c r="CZ1648" s="43" t="s">
        <v>397</v>
      </c>
    </row>
    <row r="1649" spans="4:104" x14ac:dyDescent="0.25">
      <c r="D1649" s="12"/>
      <c r="E1649" s="14"/>
      <c r="H1649" s="16"/>
      <c r="I1649" s="11"/>
      <c r="J1649" s="39"/>
      <c r="K1649" s="39"/>
      <c r="L1649" s="39"/>
      <c r="M1649" s="39"/>
      <c r="N1649" s="8"/>
      <c r="AG1649" s="8"/>
      <c r="AI1649" s="31"/>
      <c r="AL1649" s="31"/>
      <c r="AM1649" s="21"/>
      <c r="AN1649" s="23"/>
      <c r="AX1649" s="54"/>
      <c r="AZ1649" s="54"/>
      <c r="BB1649" s="18"/>
      <c r="BD1649" s="18"/>
      <c r="BE1649" s="18"/>
      <c r="BL1649" s="18"/>
      <c r="BO1649" s="18"/>
      <c r="BZ1649" s="18"/>
      <c r="CD1649" s="18"/>
      <c r="CI1649" s="18"/>
      <c r="CT1649" s="18"/>
      <c r="CZ1649" s="43" t="s">
        <v>397</v>
      </c>
    </row>
    <row r="1650" spans="4:104" x14ac:dyDescent="0.25">
      <c r="D1650" s="12"/>
      <c r="E1650" s="14"/>
      <c r="H1650" s="16"/>
      <c r="I1650" s="11"/>
      <c r="J1650" s="39"/>
      <c r="K1650" s="39"/>
      <c r="L1650" s="39"/>
      <c r="M1650" s="39"/>
      <c r="N1650" s="8"/>
      <c r="AG1650" s="8"/>
      <c r="AI1650" s="31"/>
      <c r="AL1650" s="31"/>
      <c r="AM1650" s="21"/>
      <c r="AN1650" s="23"/>
      <c r="AX1650" s="54"/>
      <c r="AZ1650" s="54"/>
      <c r="BB1650" s="18"/>
      <c r="BD1650" s="18"/>
      <c r="BE1650" s="18"/>
      <c r="BL1650" s="18"/>
      <c r="BO1650" s="18"/>
      <c r="BZ1650" s="18"/>
      <c r="CD1650" s="18"/>
      <c r="CI1650" s="18"/>
      <c r="CT1650" s="18"/>
      <c r="CZ1650" s="43" t="s">
        <v>397</v>
      </c>
    </row>
    <row r="1651" spans="4:104" x14ac:dyDescent="0.25">
      <c r="D1651" s="12"/>
      <c r="E1651" s="14"/>
      <c r="H1651" s="16"/>
      <c r="I1651" s="11"/>
      <c r="J1651" s="39"/>
      <c r="K1651" s="39"/>
      <c r="L1651" s="39"/>
      <c r="M1651" s="39"/>
      <c r="N1651" s="8"/>
      <c r="AG1651" s="8"/>
      <c r="AI1651" s="31"/>
      <c r="AL1651" s="31"/>
      <c r="AM1651" s="21"/>
      <c r="AN1651" s="23"/>
      <c r="AX1651" s="54"/>
      <c r="AZ1651" s="54"/>
      <c r="BB1651" s="18"/>
      <c r="BD1651" s="18"/>
      <c r="BE1651" s="18"/>
      <c r="BL1651" s="18"/>
      <c r="BO1651" s="18"/>
      <c r="BZ1651" s="18"/>
      <c r="CD1651" s="18"/>
      <c r="CI1651" s="18"/>
      <c r="CT1651" s="18"/>
      <c r="CZ1651" s="43" t="s">
        <v>397</v>
      </c>
    </row>
    <row r="1652" spans="4:104" x14ac:dyDescent="0.25">
      <c r="D1652" s="12"/>
      <c r="E1652" s="14"/>
      <c r="H1652" s="16"/>
      <c r="I1652" s="11"/>
      <c r="J1652" s="39"/>
      <c r="K1652" s="39"/>
      <c r="L1652" s="39"/>
      <c r="M1652" s="39"/>
      <c r="N1652" s="8"/>
      <c r="AG1652" s="8"/>
      <c r="AI1652" s="31"/>
      <c r="AL1652" s="31"/>
      <c r="AM1652" s="21"/>
      <c r="AN1652" s="23"/>
      <c r="AX1652" s="54"/>
      <c r="AZ1652" s="54"/>
      <c r="BB1652" s="18"/>
      <c r="BD1652" s="18"/>
      <c r="BE1652" s="18"/>
      <c r="BL1652" s="18"/>
      <c r="BO1652" s="18"/>
      <c r="BZ1652" s="18"/>
      <c r="CD1652" s="18"/>
      <c r="CI1652" s="18"/>
      <c r="CT1652" s="18"/>
      <c r="CZ1652" s="43" t="s">
        <v>397</v>
      </c>
    </row>
    <row r="1653" spans="4:104" x14ac:dyDescent="0.25">
      <c r="D1653" s="12"/>
      <c r="E1653" s="14"/>
      <c r="H1653" s="16"/>
      <c r="I1653" s="11"/>
      <c r="J1653" s="39"/>
      <c r="K1653" s="39"/>
      <c r="L1653" s="39"/>
      <c r="M1653" s="39"/>
      <c r="N1653" s="8"/>
      <c r="AG1653" s="8"/>
      <c r="AI1653" s="31"/>
      <c r="AL1653" s="31"/>
      <c r="AM1653" s="21"/>
      <c r="AN1653" s="23"/>
      <c r="AX1653" s="54"/>
      <c r="AZ1653" s="54"/>
      <c r="BB1653" s="18"/>
      <c r="BD1653" s="18"/>
      <c r="BE1653" s="18"/>
      <c r="BL1653" s="18"/>
      <c r="BO1653" s="18"/>
      <c r="BZ1653" s="18"/>
      <c r="CD1653" s="18"/>
      <c r="CI1653" s="18"/>
      <c r="CT1653" s="18"/>
      <c r="CZ1653" s="43" t="s">
        <v>397</v>
      </c>
    </row>
    <row r="1654" spans="4:104" x14ac:dyDescent="0.25">
      <c r="D1654" s="12"/>
      <c r="E1654" s="14"/>
      <c r="H1654" s="16"/>
      <c r="I1654" s="11"/>
      <c r="J1654" s="39"/>
      <c r="K1654" s="39"/>
      <c r="L1654" s="39"/>
      <c r="M1654" s="39"/>
      <c r="N1654" s="8"/>
      <c r="AG1654" s="8"/>
      <c r="AI1654" s="31"/>
      <c r="AL1654" s="31"/>
      <c r="AM1654" s="21"/>
      <c r="AN1654" s="23"/>
      <c r="AX1654" s="54"/>
      <c r="AZ1654" s="54"/>
      <c r="BB1654" s="18"/>
      <c r="BD1654" s="18"/>
      <c r="BE1654" s="18"/>
      <c r="BL1654" s="18"/>
      <c r="BO1654" s="18"/>
      <c r="BZ1654" s="18"/>
      <c r="CD1654" s="18"/>
      <c r="CI1654" s="18"/>
      <c r="CT1654" s="18"/>
      <c r="CZ1654" s="43" t="s">
        <v>397</v>
      </c>
    </row>
    <row r="1655" spans="4:104" x14ac:dyDescent="0.25">
      <c r="D1655" s="12"/>
      <c r="E1655" s="14"/>
      <c r="H1655" s="16"/>
      <c r="I1655" s="11"/>
      <c r="J1655" s="39"/>
      <c r="K1655" s="39"/>
      <c r="L1655" s="39"/>
      <c r="M1655" s="39"/>
      <c r="N1655" s="8"/>
      <c r="AG1655" s="8"/>
      <c r="AI1655" s="31"/>
      <c r="AL1655" s="31"/>
      <c r="AM1655" s="21"/>
      <c r="AN1655" s="23"/>
      <c r="AX1655" s="54"/>
      <c r="AZ1655" s="54"/>
      <c r="BB1655" s="18"/>
      <c r="BD1655" s="18"/>
      <c r="BE1655" s="18"/>
      <c r="BL1655" s="18"/>
      <c r="BO1655" s="18"/>
      <c r="BZ1655" s="18"/>
      <c r="CD1655" s="18"/>
      <c r="CI1655" s="18"/>
      <c r="CT1655" s="18"/>
      <c r="CZ1655" s="43" t="s">
        <v>397</v>
      </c>
    </row>
    <row r="1656" spans="4:104" x14ac:dyDescent="0.25">
      <c r="D1656" s="12"/>
      <c r="E1656" s="14"/>
      <c r="H1656" s="16"/>
      <c r="I1656" s="11"/>
      <c r="J1656" s="39"/>
      <c r="K1656" s="39"/>
      <c r="L1656" s="39"/>
      <c r="M1656" s="39"/>
      <c r="N1656" s="8"/>
      <c r="AG1656" s="8"/>
      <c r="AI1656" s="31"/>
      <c r="AL1656" s="31"/>
      <c r="AM1656" s="21"/>
      <c r="AN1656" s="23"/>
      <c r="AX1656" s="54"/>
      <c r="AZ1656" s="54"/>
      <c r="BB1656" s="18"/>
      <c r="BD1656" s="18"/>
      <c r="BE1656" s="18"/>
      <c r="BL1656" s="18"/>
      <c r="BO1656" s="18"/>
      <c r="BZ1656" s="18"/>
      <c r="CD1656" s="18"/>
      <c r="CI1656" s="18"/>
      <c r="CT1656" s="18"/>
      <c r="CZ1656" s="43" t="s">
        <v>397</v>
      </c>
    </row>
    <row r="1657" spans="4:104" x14ac:dyDescent="0.25">
      <c r="D1657" s="12"/>
      <c r="E1657" s="14"/>
      <c r="H1657" s="16"/>
      <c r="I1657" s="11"/>
      <c r="J1657" s="39"/>
      <c r="K1657" s="39"/>
      <c r="L1657" s="39"/>
      <c r="M1657" s="39"/>
      <c r="N1657" s="8"/>
      <c r="AG1657" s="8"/>
      <c r="AI1657" s="31"/>
      <c r="AL1657" s="31"/>
      <c r="AM1657" s="21"/>
      <c r="AN1657" s="23"/>
      <c r="AX1657" s="54"/>
      <c r="AZ1657" s="54"/>
      <c r="BB1657" s="18"/>
      <c r="BD1657" s="18"/>
      <c r="BE1657" s="18"/>
      <c r="BL1657" s="18"/>
      <c r="BO1657" s="18"/>
      <c r="BZ1657" s="18"/>
      <c r="CD1657" s="18"/>
      <c r="CI1657" s="18"/>
      <c r="CT1657" s="18"/>
      <c r="CZ1657" s="43" t="s">
        <v>397</v>
      </c>
    </row>
    <row r="1658" spans="4:104" x14ac:dyDescent="0.25">
      <c r="D1658" s="12"/>
      <c r="E1658" s="14"/>
      <c r="H1658" s="16"/>
      <c r="I1658" s="11"/>
      <c r="J1658" s="39"/>
      <c r="K1658" s="39"/>
      <c r="L1658" s="39"/>
      <c r="M1658" s="39"/>
      <c r="N1658" s="8"/>
      <c r="AG1658" s="8"/>
      <c r="AI1658" s="31"/>
      <c r="AL1658" s="31"/>
      <c r="AM1658" s="21"/>
      <c r="AN1658" s="23"/>
      <c r="AX1658" s="54"/>
      <c r="AZ1658" s="54"/>
      <c r="BB1658" s="18"/>
      <c r="BD1658" s="18"/>
      <c r="BE1658" s="18"/>
      <c r="BL1658" s="18"/>
      <c r="BO1658" s="18"/>
      <c r="BZ1658" s="18"/>
      <c r="CD1658" s="18"/>
      <c r="CI1658" s="18"/>
      <c r="CT1658" s="18"/>
      <c r="CZ1658" s="43" t="s">
        <v>397</v>
      </c>
    </row>
    <row r="1659" spans="4:104" x14ac:dyDescent="0.25">
      <c r="D1659" s="12"/>
      <c r="E1659" s="14"/>
      <c r="H1659" s="16"/>
      <c r="I1659" s="11"/>
      <c r="J1659" s="39"/>
      <c r="K1659" s="39"/>
      <c r="L1659" s="39"/>
      <c r="M1659" s="39"/>
      <c r="N1659" s="8"/>
      <c r="AG1659" s="8"/>
      <c r="AI1659" s="31"/>
      <c r="AL1659" s="31"/>
      <c r="AM1659" s="21"/>
      <c r="AN1659" s="23"/>
      <c r="AX1659" s="54"/>
      <c r="AZ1659" s="54"/>
      <c r="BB1659" s="18"/>
      <c r="BD1659" s="18"/>
      <c r="BE1659" s="18"/>
      <c r="BL1659" s="18"/>
      <c r="BO1659" s="18"/>
      <c r="BZ1659" s="18"/>
      <c r="CD1659" s="18"/>
      <c r="CI1659" s="18"/>
      <c r="CT1659" s="18"/>
      <c r="CZ1659" s="43" t="s">
        <v>397</v>
      </c>
    </row>
    <row r="1660" spans="4:104" x14ac:dyDescent="0.25">
      <c r="D1660" s="12"/>
      <c r="E1660" s="14"/>
      <c r="H1660" s="16"/>
      <c r="I1660" s="11"/>
      <c r="J1660" s="39"/>
      <c r="K1660" s="39"/>
      <c r="L1660" s="39"/>
      <c r="M1660" s="39"/>
      <c r="N1660" s="8"/>
      <c r="AG1660" s="8"/>
      <c r="AI1660" s="31"/>
      <c r="AL1660" s="31"/>
      <c r="AM1660" s="21"/>
      <c r="AN1660" s="23"/>
      <c r="AX1660" s="54"/>
      <c r="AZ1660" s="54"/>
      <c r="BB1660" s="18"/>
      <c r="BD1660" s="18"/>
      <c r="BE1660" s="18"/>
      <c r="BL1660" s="18"/>
      <c r="BO1660" s="18"/>
      <c r="BZ1660" s="18"/>
      <c r="CD1660" s="18"/>
      <c r="CI1660" s="18"/>
      <c r="CT1660" s="18"/>
      <c r="CZ1660" s="43" t="s">
        <v>397</v>
      </c>
    </row>
    <row r="1661" spans="4:104" x14ac:dyDescent="0.25">
      <c r="D1661" s="12"/>
      <c r="E1661" s="14"/>
      <c r="H1661" s="16"/>
      <c r="I1661" s="11"/>
      <c r="J1661" s="39"/>
      <c r="K1661" s="39"/>
      <c r="L1661" s="39"/>
      <c r="M1661" s="39"/>
      <c r="N1661" s="8"/>
      <c r="AG1661" s="8"/>
      <c r="AI1661" s="31"/>
      <c r="AL1661" s="31"/>
      <c r="AM1661" s="21"/>
      <c r="AN1661" s="23"/>
      <c r="AX1661" s="54"/>
      <c r="AZ1661" s="54"/>
      <c r="BB1661" s="18"/>
      <c r="BD1661" s="18"/>
      <c r="BE1661" s="18"/>
      <c r="BL1661" s="18"/>
      <c r="BO1661" s="18"/>
      <c r="BZ1661" s="18"/>
      <c r="CD1661" s="18"/>
      <c r="CI1661" s="18"/>
      <c r="CT1661" s="18"/>
      <c r="CZ1661" s="43" t="s">
        <v>397</v>
      </c>
    </row>
    <row r="1662" spans="4:104" x14ac:dyDescent="0.25">
      <c r="D1662" s="12"/>
      <c r="E1662" s="14"/>
      <c r="H1662" s="16"/>
      <c r="I1662" s="11"/>
      <c r="J1662" s="39"/>
      <c r="K1662" s="39"/>
      <c r="L1662" s="39"/>
      <c r="M1662" s="39"/>
      <c r="N1662" s="8"/>
      <c r="AG1662" s="8"/>
      <c r="AI1662" s="31"/>
      <c r="AL1662" s="31"/>
      <c r="AM1662" s="21"/>
      <c r="AN1662" s="23"/>
      <c r="AX1662" s="54"/>
      <c r="AZ1662" s="54"/>
      <c r="BB1662" s="18"/>
      <c r="BD1662" s="18"/>
      <c r="BE1662" s="18"/>
      <c r="BL1662" s="18"/>
      <c r="BO1662" s="18"/>
      <c r="BZ1662" s="18"/>
      <c r="CD1662" s="18"/>
      <c r="CI1662" s="18"/>
      <c r="CT1662" s="18"/>
      <c r="CZ1662" s="43" t="s">
        <v>397</v>
      </c>
    </row>
    <row r="1663" spans="4:104" x14ac:dyDescent="0.25">
      <c r="D1663" s="12"/>
      <c r="E1663" s="14"/>
      <c r="H1663" s="16"/>
      <c r="I1663" s="11"/>
      <c r="J1663" s="39"/>
      <c r="K1663" s="39"/>
      <c r="L1663" s="39"/>
      <c r="M1663" s="39"/>
      <c r="N1663" s="8"/>
      <c r="AG1663" s="8"/>
      <c r="AI1663" s="31"/>
      <c r="AL1663" s="31"/>
      <c r="AM1663" s="21"/>
      <c r="AN1663" s="23"/>
      <c r="AX1663" s="54"/>
      <c r="AZ1663" s="54"/>
      <c r="BB1663" s="18"/>
      <c r="BD1663" s="18"/>
      <c r="BE1663" s="18"/>
      <c r="BL1663" s="18"/>
      <c r="BO1663" s="18"/>
      <c r="BZ1663" s="18"/>
      <c r="CD1663" s="18"/>
      <c r="CI1663" s="18"/>
      <c r="CT1663" s="18"/>
      <c r="CZ1663" s="43" t="s">
        <v>397</v>
      </c>
    </row>
    <row r="1664" spans="4:104" x14ac:dyDescent="0.25">
      <c r="D1664" s="12"/>
      <c r="E1664" s="14"/>
      <c r="H1664" s="16"/>
      <c r="I1664" s="11"/>
      <c r="J1664" s="39"/>
      <c r="K1664" s="39"/>
      <c r="L1664" s="39"/>
      <c r="M1664" s="39"/>
      <c r="N1664" s="8"/>
      <c r="AG1664" s="8"/>
      <c r="AI1664" s="31"/>
      <c r="AL1664" s="31"/>
      <c r="AM1664" s="21"/>
      <c r="AN1664" s="23"/>
      <c r="AX1664" s="54"/>
      <c r="AZ1664" s="54"/>
      <c r="BB1664" s="18"/>
      <c r="BD1664" s="18"/>
      <c r="BE1664" s="18"/>
      <c r="BL1664" s="18"/>
      <c r="BO1664" s="18"/>
      <c r="BZ1664" s="18"/>
      <c r="CD1664" s="18"/>
      <c r="CI1664" s="18"/>
      <c r="CT1664" s="18"/>
      <c r="CZ1664" s="43" t="s">
        <v>397</v>
      </c>
    </row>
    <row r="1665" spans="4:104" x14ac:dyDescent="0.25">
      <c r="D1665" s="12"/>
      <c r="E1665" s="14"/>
      <c r="H1665" s="16"/>
      <c r="I1665" s="11"/>
      <c r="J1665" s="39"/>
      <c r="K1665" s="39"/>
      <c r="L1665" s="39"/>
      <c r="M1665" s="39"/>
      <c r="N1665" s="8"/>
      <c r="AG1665" s="8"/>
      <c r="AI1665" s="31"/>
      <c r="AL1665" s="31"/>
      <c r="AM1665" s="21"/>
      <c r="AN1665" s="23"/>
      <c r="AX1665" s="54"/>
      <c r="AZ1665" s="54"/>
      <c r="BB1665" s="18"/>
      <c r="BD1665" s="18"/>
      <c r="BE1665" s="18"/>
      <c r="BL1665" s="18"/>
      <c r="BO1665" s="18"/>
      <c r="BZ1665" s="18"/>
      <c r="CD1665" s="18"/>
      <c r="CI1665" s="18"/>
      <c r="CT1665" s="18"/>
      <c r="CZ1665" s="43" t="s">
        <v>397</v>
      </c>
    </row>
    <row r="1666" spans="4:104" x14ac:dyDescent="0.25">
      <c r="D1666" s="12"/>
      <c r="E1666" s="14"/>
      <c r="H1666" s="16"/>
      <c r="I1666" s="11"/>
      <c r="J1666" s="39"/>
      <c r="K1666" s="39"/>
      <c r="L1666" s="39"/>
      <c r="M1666" s="39"/>
      <c r="N1666" s="8"/>
      <c r="AG1666" s="8"/>
      <c r="AI1666" s="31"/>
      <c r="AL1666" s="31"/>
      <c r="AM1666" s="21"/>
      <c r="AN1666" s="23"/>
      <c r="AX1666" s="54"/>
      <c r="AZ1666" s="54"/>
      <c r="BB1666" s="18"/>
      <c r="BD1666" s="18"/>
      <c r="BE1666" s="18"/>
      <c r="BL1666" s="18"/>
      <c r="BO1666" s="18"/>
      <c r="BZ1666" s="18"/>
      <c r="CD1666" s="18"/>
      <c r="CI1666" s="18"/>
      <c r="CT1666" s="18"/>
      <c r="CZ1666" s="43" t="s">
        <v>397</v>
      </c>
    </row>
    <row r="1667" spans="4:104" x14ac:dyDescent="0.25">
      <c r="D1667" s="12"/>
      <c r="E1667" s="14"/>
      <c r="H1667" s="16"/>
      <c r="I1667" s="11"/>
      <c r="J1667" s="39"/>
      <c r="K1667" s="39"/>
      <c r="L1667" s="39"/>
      <c r="M1667" s="39"/>
      <c r="N1667" s="8"/>
      <c r="AG1667" s="8"/>
      <c r="AI1667" s="31"/>
      <c r="AL1667" s="31"/>
      <c r="AM1667" s="21"/>
      <c r="AN1667" s="23"/>
      <c r="AX1667" s="54"/>
      <c r="AZ1667" s="54"/>
      <c r="BB1667" s="18"/>
      <c r="BD1667" s="18"/>
      <c r="BE1667" s="18"/>
      <c r="BL1667" s="18"/>
      <c r="BO1667" s="18"/>
      <c r="BZ1667" s="18"/>
      <c r="CD1667" s="18"/>
      <c r="CI1667" s="18"/>
      <c r="CT1667" s="18"/>
      <c r="CZ1667" s="43" t="s">
        <v>397</v>
      </c>
    </row>
    <row r="1668" spans="4:104" x14ac:dyDescent="0.25">
      <c r="D1668" s="12"/>
      <c r="E1668" s="14"/>
      <c r="H1668" s="16"/>
      <c r="I1668" s="11"/>
      <c r="J1668" s="39"/>
      <c r="K1668" s="39"/>
      <c r="L1668" s="39"/>
      <c r="M1668" s="39"/>
      <c r="N1668" s="8"/>
      <c r="AG1668" s="8"/>
      <c r="AI1668" s="31"/>
      <c r="AL1668" s="31"/>
      <c r="AM1668" s="21"/>
      <c r="AN1668" s="23"/>
      <c r="AX1668" s="54"/>
      <c r="AZ1668" s="54"/>
      <c r="BB1668" s="18"/>
      <c r="BD1668" s="18"/>
      <c r="BE1668" s="18"/>
      <c r="BL1668" s="18"/>
      <c r="BO1668" s="18"/>
      <c r="BZ1668" s="18"/>
      <c r="CD1668" s="18"/>
      <c r="CI1668" s="18"/>
      <c r="CT1668" s="18"/>
      <c r="CZ1668" s="43" t="s">
        <v>397</v>
      </c>
    </row>
    <row r="1669" spans="4:104" x14ac:dyDescent="0.25">
      <c r="D1669" s="12"/>
      <c r="E1669" s="14"/>
      <c r="H1669" s="16"/>
      <c r="I1669" s="11"/>
      <c r="J1669" s="39"/>
      <c r="K1669" s="39"/>
      <c r="L1669" s="39"/>
      <c r="M1669" s="39"/>
      <c r="N1669" s="8"/>
      <c r="AG1669" s="8"/>
      <c r="AI1669" s="31"/>
      <c r="AL1669" s="31"/>
      <c r="AM1669" s="21"/>
      <c r="AN1669" s="23"/>
      <c r="AX1669" s="54"/>
      <c r="AZ1669" s="54"/>
      <c r="BB1669" s="18"/>
      <c r="BD1669" s="18"/>
      <c r="BE1669" s="18"/>
      <c r="BL1669" s="18"/>
      <c r="BO1669" s="18"/>
      <c r="BZ1669" s="18"/>
      <c r="CD1669" s="18"/>
      <c r="CI1669" s="18"/>
      <c r="CT1669" s="18"/>
      <c r="CZ1669" s="43" t="s">
        <v>397</v>
      </c>
    </row>
    <row r="1670" spans="4:104" x14ac:dyDescent="0.25">
      <c r="D1670" s="12"/>
      <c r="E1670" s="14"/>
      <c r="H1670" s="16"/>
      <c r="I1670" s="11"/>
      <c r="J1670" s="39"/>
      <c r="K1670" s="39"/>
      <c r="L1670" s="39"/>
      <c r="M1670" s="39"/>
      <c r="N1670" s="8"/>
      <c r="AG1670" s="8"/>
      <c r="AI1670" s="31"/>
      <c r="AL1670" s="31"/>
      <c r="AM1670" s="21"/>
      <c r="AN1670" s="23"/>
      <c r="AX1670" s="54"/>
      <c r="AZ1670" s="54"/>
      <c r="BB1670" s="18"/>
      <c r="BD1670" s="18"/>
      <c r="BE1670" s="18"/>
      <c r="BL1670" s="18"/>
      <c r="BO1670" s="18"/>
      <c r="BZ1670" s="18"/>
      <c r="CD1670" s="18"/>
      <c r="CI1670" s="18"/>
      <c r="CT1670" s="18"/>
      <c r="CZ1670" s="43" t="s">
        <v>397</v>
      </c>
    </row>
    <row r="1671" spans="4:104" x14ac:dyDescent="0.25">
      <c r="D1671" s="12"/>
      <c r="E1671" s="14"/>
      <c r="H1671" s="16"/>
      <c r="I1671" s="11"/>
      <c r="J1671" s="39"/>
      <c r="K1671" s="39"/>
      <c r="L1671" s="39"/>
      <c r="M1671" s="39"/>
      <c r="N1671" s="8"/>
      <c r="AG1671" s="8"/>
      <c r="AI1671" s="31"/>
      <c r="AL1671" s="31"/>
      <c r="AM1671" s="21"/>
      <c r="AN1671" s="23"/>
      <c r="AX1671" s="54"/>
      <c r="AZ1671" s="54"/>
      <c r="BB1671" s="18"/>
      <c r="BD1671" s="18"/>
      <c r="BE1671" s="18"/>
      <c r="BL1671" s="18"/>
      <c r="BO1671" s="18"/>
      <c r="BZ1671" s="18"/>
      <c r="CD1671" s="18"/>
      <c r="CI1671" s="18"/>
      <c r="CT1671" s="18"/>
      <c r="CZ1671" s="43" t="s">
        <v>397</v>
      </c>
    </row>
    <row r="1672" spans="4:104" x14ac:dyDescent="0.25">
      <c r="D1672" s="12"/>
      <c r="E1672" s="14"/>
      <c r="H1672" s="16"/>
      <c r="I1672" s="11"/>
      <c r="J1672" s="39"/>
      <c r="K1672" s="39"/>
      <c r="L1672" s="39"/>
      <c r="M1672" s="39"/>
      <c r="N1672" s="8"/>
      <c r="AG1672" s="8"/>
      <c r="AI1672" s="31"/>
      <c r="AL1672" s="31"/>
      <c r="AM1672" s="21"/>
      <c r="AN1672" s="23"/>
      <c r="AX1672" s="54"/>
      <c r="AZ1672" s="54"/>
      <c r="BB1672" s="18"/>
      <c r="BD1672" s="18"/>
      <c r="BE1672" s="18"/>
      <c r="BL1672" s="18"/>
      <c r="BO1672" s="18"/>
      <c r="BZ1672" s="18"/>
      <c r="CD1672" s="18"/>
      <c r="CI1672" s="18"/>
      <c r="CT1672" s="18"/>
      <c r="CZ1672" s="43" t="s">
        <v>397</v>
      </c>
    </row>
    <row r="1673" spans="4:104" x14ac:dyDescent="0.25">
      <c r="D1673" s="12"/>
      <c r="E1673" s="14"/>
      <c r="H1673" s="16"/>
      <c r="I1673" s="11"/>
      <c r="J1673" s="39"/>
      <c r="K1673" s="39"/>
      <c r="L1673" s="39"/>
      <c r="M1673" s="39"/>
      <c r="N1673" s="8"/>
      <c r="AG1673" s="8"/>
      <c r="AI1673" s="31"/>
      <c r="AL1673" s="31"/>
      <c r="AM1673" s="21"/>
      <c r="AN1673" s="23"/>
      <c r="AX1673" s="54"/>
      <c r="AZ1673" s="54"/>
      <c r="BB1673" s="18"/>
      <c r="BD1673" s="18"/>
      <c r="BE1673" s="18"/>
      <c r="BL1673" s="18"/>
      <c r="BO1673" s="18"/>
      <c r="BZ1673" s="18"/>
      <c r="CD1673" s="18"/>
      <c r="CI1673" s="18"/>
      <c r="CT1673" s="18"/>
      <c r="CZ1673" s="43" t="s">
        <v>397</v>
      </c>
    </row>
    <row r="1674" spans="4:104" x14ac:dyDescent="0.25">
      <c r="D1674" s="12"/>
      <c r="E1674" s="14"/>
      <c r="H1674" s="16"/>
      <c r="I1674" s="11"/>
      <c r="J1674" s="39"/>
      <c r="K1674" s="39"/>
      <c r="L1674" s="39"/>
      <c r="M1674" s="39"/>
      <c r="N1674" s="8"/>
      <c r="AG1674" s="8"/>
      <c r="AI1674" s="31"/>
      <c r="AL1674" s="31"/>
      <c r="AM1674" s="21"/>
      <c r="AN1674" s="23"/>
      <c r="AX1674" s="54"/>
      <c r="AZ1674" s="54"/>
      <c r="BB1674" s="18"/>
      <c r="BD1674" s="18"/>
      <c r="BE1674" s="18"/>
      <c r="BL1674" s="18"/>
      <c r="BO1674" s="18"/>
      <c r="BZ1674" s="18"/>
      <c r="CD1674" s="18"/>
      <c r="CI1674" s="18"/>
      <c r="CT1674" s="18"/>
      <c r="CZ1674" s="43" t="s">
        <v>397</v>
      </c>
    </row>
    <row r="1675" spans="4:104" x14ac:dyDescent="0.25">
      <c r="D1675" s="12"/>
      <c r="E1675" s="14"/>
      <c r="H1675" s="16"/>
      <c r="I1675" s="11"/>
      <c r="J1675" s="39"/>
      <c r="K1675" s="39"/>
      <c r="L1675" s="39"/>
      <c r="M1675" s="39"/>
      <c r="N1675" s="8"/>
      <c r="AG1675" s="8"/>
      <c r="AI1675" s="31"/>
      <c r="AL1675" s="31"/>
      <c r="AM1675" s="21"/>
      <c r="AN1675" s="23"/>
      <c r="AX1675" s="54"/>
      <c r="AZ1675" s="54"/>
      <c r="BB1675" s="18"/>
      <c r="BD1675" s="18"/>
      <c r="BE1675" s="18"/>
      <c r="BL1675" s="18"/>
      <c r="BO1675" s="18"/>
      <c r="BZ1675" s="18"/>
      <c r="CD1675" s="18"/>
      <c r="CI1675" s="18"/>
      <c r="CT1675" s="18"/>
      <c r="CZ1675" s="43" t="s">
        <v>397</v>
      </c>
    </row>
    <row r="1676" spans="4:104" x14ac:dyDescent="0.25">
      <c r="D1676" s="12"/>
      <c r="E1676" s="14"/>
      <c r="H1676" s="16"/>
      <c r="I1676" s="11"/>
      <c r="J1676" s="39"/>
      <c r="K1676" s="39"/>
      <c r="L1676" s="39"/>
      <c r="M1676" s="39"/>
      <c r="N1676" s="8"/>
      <c r="AG1676" s="8"/>
      <c r="AI1676" s="31"/>
      <c r="AL1676" s="31"/>
      <c r="AM1676" s="21"/>
      <c r="AN1676" s="23"/>
      <c r="AX1676" s="54"/>
      <c r="AZ1676" s="54"/>
      <c r="BB1676" s="18"/>
      <c r="BD1676" s="18"/>
      <c r="BE1676" s="18"/>
      <c r="BL1676" s="18"/>
      <c r="BO1676" s="18"/>
      <c r="BZ1676" s="18"/>
      <c r="CD1676" s="18"/>
      <c r="CI1676" s="18"/>
      <c r="CT1676" s="18"/>
      <c r="CZ1676" s="43" t="s">
        <v>397</v>
      </c>
    </row>
    <row r="1677" spans="4:104" x14ac:dyDescent="0.25">
      <c r="D1677" s="12"/>
      <c r="E1677" s="14"/>
      <c r="H1677" s="16"/>
      <c r="I1677" s="11"/>
      <c r="J1677" s="39"/>
      <c r="K1677" s="39"/>
      <c r="L1677" s="39"/>
      <c r="M1677" s="39"/>
      <c r="N1677" s="8"/>
      <c r="AG1677" s="8"/>
      <c r="AI1677" s="31"/>
      <c r="AL1677" s="31"/>
      <c r="AM1677" s="21"/>
      <c r="AN1677" s="23"/>
      <c r="AX1677" s="54"/>
      <c r="AZ1677" s="54"/>
      <c r="BB1677" s="18"/>
      <c r="BD1677" s="18"/>
      <c r="BE1677" s="18"/>
      <c r="BL1677" s="18"/>
      <c r="BO1677" s="18"/>
      <c r="BZ1677" s="18"/>
      <c r="CD1677" s="18"/>
      <c r="CI1677" s="18"/>
      <c r="CT1677" s="18"/>
      <c r="CZ1677" s="43" t="s">
        <v>397</v>
      </c>
    </row>
    <row r="1678" spans="4:104" x14ac:dyDescent="0.25">
      <c r="D1678" s="12"/>
      <c r="E1678" s="14"/>
      <c r="H1678" s="16"/>
      <c r="I1678" s="11"/>
      <c r="J1678" s="39"/>
      <c r="K1678" s="39"/>
      <c r="L1678" s="39"/>
      <c r="M1678" s="39"/>
      <c r="N1678" s="8"/>
      <c r="AG1678" s="8"/>
      <c r="AI1678" s="31"/>
      <c r="AL1678" s="31"/>
      <c r="AM1678" s="21"/>
      <c r="AN1678" s="23"/>
      <c r="AX1678" s="54"/>
      <c r="AZ1678" s="54"/>
      <c r="BB1678" s="18"/>
      <c r="BD1678" s="18"/>
      <c r="BE1678" s="18"/>
      <c r="BL1678" s="18"/>
      <c r="BO1678" s="18"/>
      <c r="BZ1678" s="18"/>
      <c r="CD1678" s="18"/>
      <c r="CI1678" s="18"/>
      <c r="CT1678" s="18"/>
      <c r="CZ1678" s="43" t="s">
        <v>397</v>
      </c>
    </row>
    <row r="1679" spans="4:104" x14ac:dyDescent="0.25">
      <c r="D1679" s="12"/>
      <c r="E1679" s="14"/>
      <c r="H1679" s="16"/>
      <c r="I1679" s="11"/>
      <c r="J1679" s="39"/>
      <c r="K1679" s="39"/>
      <c r="L1679" s="39"/>
      <c r="M1679" s="39"/>
      <c r="N1679" s="8"/>
      <c r="AG1679" s="8"/>
      <c r="AI1679" s="31"/>
      <c r="AL1679" s="31"/>
      <c r="AM1679" s="21"/>
      <c r="AN1679" s="23"/>
      <c r="AX1679" s="54"/>
      <c r="AZ1679" s="54"/>
      <c r="BB1679" s="18"/>
      <c r="BD1679" s="18"/>
      <c r="BE1679" s="18"/>
      <c r="BL1679" s="18"/>
      <c r="BO1679" s="18"/>
      <c r="BZ1679" s="18"/>
      <c r="CD1679" s="18"/>
      <c r="CI1679" s="18"/>
      <c r="CT1679" s="18"/>
      <c r="CZ1679" s="43" t="s">
        <v>397</v>
      </c>
    </row>
    <row r="1680" spans="4:104" x14ac:dyDescent="0.25">
      <c r="D1680" s="12"/>
      <c r="E1680" s="14"/>
      <c r="H1680" s="16"/>
      <c r="I1680" s="11"/>
      <c r="J1680" s="39"/>
      <c r="K1680" s="39"/>
      <c r="L1680" s="39"/>
      <c r="M1680" s="39"/>
      <c r="N1680" s="8"/>
      <c r="AG1680" s="8"/>
      <c r="AI1680" s="31"/>
      <c r="AL1680" s="31"/>
      <c r="AM1680" s="21"/>
      <c r="AN1680" s="23"/>
      <c r="AX1680" s="54"/>
      <c r="AZ1680" s="54"/>
      <c r="BB1680" s="18"/>
      <c r="BD1680" s="18"/>
      <c r="BE1680" s="18"/>
      <c r="BL1680" s="18"/>
      <c r="BO1680" s="18"/>
      <c r="BZ1680" s="18"/>
      <c r="CD1680" s="18"/>
      <c r="CI1680" s="18"/>
      <c r="CT1680" s="18"/>
      <c r="CZ1680" s="43" t="s">
        <v>397</v>
      </c>
    </row>
    <row r="1681" spans="4:104" x14ac:dyDescent="0.25">
      <c r="D1681" s="12"/>
      <c r="E1681" s="14"/>
      <c r="H1681" s="16"/>
      <c r="I1681" s="11"/>
      <c r="J1681" s="39"/>
      <c r="K1681" s="39"/>
      <c r="L1681" s="39"/>
      <c r="M1681" s="39"/>
      <c r="N1681" s="8"/>
      <c r="AG1681" s="8"/>
      <c r="AI1681" s="31"/>
      <c r="AL1681" s="31"/>
      <c r="AM1681" s="21"/>
      <c r="AN1681" s="23"/>
      <c r="AX1681" s="54"/>
      <c r="AZ1681" s="54"/>
      <c r="BB1681" s="18"/>
      <c r="BD1681" s="18"/>
      <c r="BE1681" s="18"/>
      <c r="BL1681" s="18"/>
      <c r="BO1681" s="18"/>
      <c r="BZ1681" s="18"/>
      <c r="CD1681" s="18"/>
      <c r="CI1681" s="18"/>
      <c r="CT1681" s="18"/>
      <c r="CZ1681" s="43" t="s">
        <v>397</v>
      </c>
    </row>
    <row r="1682" spans="4:104" x14ac:dyDescent="0.25">
      <c r="D1682" s="12"/>
      <c r="E1682" s="14"/>
      <c r="H1682" s="16"/>
      <c r="I1682" s="11"/>
      <c r="J1682" s="39"/>
      <c r="K1682" s="39"/>
      <c r="L1682" s="39"/>
      <c r="M1682" s="39"/>
      <c r="N1682" s="8"/>
      <c r="AG1682" s="8"/>
      <c r="AI1682" s="31"/>
      <c r="AL1682" s="31"/>
      <c r="AM1682" s="21"/>
      <c r="AN1682" s="23"/>
      <c r="AX1682" s="54"/>
      <c r="AZ1682" s="54"/>
      <c r="BB1682" s="18"/>
      <c r="BD1682" s="18"/>
      <c r="BE1682" s="18"/>
      <c r="BL1682" s="18"/>
      <c r="BO1682" s="18"/>
      <c r="BZ1682" s="18"/>
      <c r="CD1682" s="18"/>
      <c r="CI1682" s="18"/>
      <c r="CT1682" s="18"/>
      <c r="CZ1682" s="43" t="s">
        <v>397</v>
      </c>
    </row>
    <row r="1683" spans="4:104" x14ac:dyDescent="0.25">
      <c r="D1683" s="12"/>
      <c r="E1683" s="14"/>
      <c r="H1683" s="16"/>
      <c r="I1683" s="11"/>
      <c r="J1683" s="39"/>
      <c r="K1683" s="39"/>
      <c r="L1683" s="39"/>
      <c r="M1683" s="39"/>
      <c r="N1683" s="8"/>
      <c r="AG1683" s="8"/>
      <c r="AI1683" s="31"/>
      <c r="AL1683" s="31"/>
      <c r="AM1683" s="21"/>
      <c r="AN1683" s="23"/>
      <c r="AX1683" s="54"/>
      <c r="AZ1683" s="54"/>
      <c r="BB1683" s="18"/>
      <c r="BD1683" s="18"/>
      <c r="BE1683" s="18"/>
      <c r="BL1683" s="18"/>
      <c r="BO1683" s="18"/>
      <c r="BZ1683" s="18"/>
      <c r="CD1683" s="18"/>
      <c r="CI1683" s="18"/>
      <c r="CT1683" s="18"/>
      <c r="CZ1683" s="43" t="s">
        <v>397</v>
      </c>
    </row>
    <row r="1684" spans="4:104" x14ac:dyDescent="0.25">
      <c r="D1684" s="12"/>
      <c r="E1684" s="14"/>
      <c r="H1684" s="16"/>
      <c r="I1684" s="11"/>
      <c r="J1684" s="39"/>
      <c r="K1684" s="39"/>
      <c r="L1684" s="39"/>
      <c r="M1684" s="39"/>
      <c r="N1684" s="8"/>
      <c r="AG1684" s="8"/>
      <c r="AI1684" s="31"/>
      <c r="AL1684" s="31"/>
      <c r="AM1684" s="21"/>
      <c r="AN1684" s="23"/>
      <c r="AX1684" s="54"/>
      <c r="AZ1684" s="54"/>
      <c r="BB1684" s="18"/>
      <c r="BD1684" s="18"/>
      <c r="BE1684" s="18"/>
      <c r="BL1684" s="18"/>
      <c r="BO1684" s="18"/>
      <c r="BZ1684" s="18"/>
      <c r="CD1684" s="18"/>
      <c r="CI1684" s="18"/>
      <c r="CT1684" s="18"/>
      <c r="CZ1684" s="43" t="s">
        <v>397</v>
      </c>
    </row>
    <row r="1685" spans="4:104" x14ac:dyDescent="0.25">
      <c r="D1685" s="12"/>
      <c r="E1685" s="14"/>
      <c r="H1685" s="16"/>
      <c r="I1685" s="11"/>
      <c r="J1685" s="39"/>
      <c r="K1685" s="39"/>
      <c r="L1685" s="39"/>
      <c r="M1685" s="39"/>
      <c r="N1685" s="8"/>
      <c r="AG1685" s="8"/>
      <c r="AI1685" s="31"/>
      <c r="AL1685" s="31"/>
      <c r="AM1685" s="21"/>
      <c r="AN1685" s="23"/>
      <c r="AX1685" s="54"/>
      <c r="AZ1685" s="54"/>
      <c r="BB1685" s="18"/>
      <c r="BD1685" s="18"/>
      <c r="BE1685" s="18"/>
      <c r="BL1685" s="18"/>
      <c r="BO1685" s="18"/>
      <c r="BZ1685" s="18"/>
      <c r="CD1685" s="18"/>
      <c r="CI1685" s="18"/>
      <c r="CT1685" s="18"/>
      <c r="CZ1685" s="43" t="s">
        <v>397</v>
      </c>
    </row>
  </sheetData>
  <autoFilter ref="A1:CY1685" xr:uid="{F86BA332-B4D6-4ECB-8AB8-D681D68E9092}"/>
  <conditionalFormatting sqref="A84:B84 A88:B88 A100:B100 A115:B115 A121:B121 BR121:BR123 BA122:BQ123 A136:B137 D137:M137 A138:M142 A267:B267 BA124:BR135 A347:B347 A383:B383 BS121:CD135 A434:B434 N137:O142 P1:R479 A503:B503 D503:M503 BS503:CI504 A504:M517 D121:O121 A122:O135 D84:O84 D88:O88 D100:O100 D115:O115 D136:O136 D267:O267 A143:O266 A116:O120 A101:O114 A89:O99 A85:O87 A1:O83 A268:O346 D347:O347 A348:O382 D383:O383 A384:O433 D434:O434 A435:O479 S122:AZ135 S121:BQ121 S1:CD120 S136:CD346 N503:BR517 A502:CI502 CE1:XFD346 CJ502:XFD504 BS505:XFD517 S347:XFD479 A480:XFD501 A518:XFD1048576">
    <cfRule type="containsBlanks" dxfId="36" priority="19">
      <formula>LEN(TRIM(A1))=0</formula>
    </cfRule>
  </conditionalFormatting>
  <conditionalFormatting sqref="Y19:Y34">
    <cfRule type="containsBlanks" dxfId="35" priority="18">
      <formula>LEN(TRIM(Y19))=0</formula>
    </cfRule>
  </conditionalFormatting>
  <conditionalFormatting sqref="C84">
    <cfRule type="duplicateValues" dxfId="34" priority="16"/>
  </conditionalFormatting>
  <conditionalFormatting sqref="C88">
    <cfRule type="duplicateValues" dxfId="33" priority="14"/>
  </conditionalFormatting>
  <conditionalFormatting sqref="C100">
    <cfRule type="duplicateValues" dxfId="32" priority="13"/>
  </conditionalFormatting>
  <conditionalFormatting sqref="C115">
    <cfRule type="duplicateValues" dxfId="31" priority="12"/>
  </conditionalFormatting>
  <conditionalFormatting sqref="C121">
    <cfRule type="duplicateValues" dxfId="30" priority="11"/>
  </conditionalFormatting>
  <conditionalFormatting sqref="C136">
    <cfRule type="duplicateValues" dxfId="29" priority="7"/>
  </conditionalFormatting>
  <conditionalFormatting sqref="C137">
    <cfRule type="duplicateValues" dxfId="28" priority="6"/>
  </conditionalFormatting>
  <conditionalFormatting sqref="C267">
    <cfRule type="duplicateValues" dxfId="27" priority="5"/>
  </conditionalFormatting>
  <conditionalFormatting sqref="C347">
    <cfRule type="duplicateValues" dxfId="26" priority="4"/>
  </conditionalFormatting>
  <conditionalFormatting sqref="C383">
    <cfRule type="duplicateValues" dxfId="25" priority="3"/>
  </conditionalFormatting>
  <conditionalFormatting sqref="C434">
    <cfRule type="duplicateValues" dxfId="24" priority="2"/>
  </conditionalFormatting>
  <conditionalFormatting sqref="C503">
    <cfRule type="duplicateValues" dxfId="23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L105"/>
  <sheetViews>
    <sheetView tabSelected="1" workbookViewId="0">
      <selection activeCell="G8" sqref="G8"/>
    </sheetView>
  </sheetViews>
  <sheetFormatPr defaultRowHeight="15" x14ac:dyDescent="0.25"/>
  <cols>
    <col min="1" max="1" width="35.5703125" style="190" bestFit="1" customWidth="1"/>
    <col min="3" max="3" width="14.85546875" bestFit="1" customWidth="1"/>
    <col min="4" max="4" width="17.5703125" style="57" bestFit="1" customWidth="1"/>
    <col min="5" max="5" width="13.85546875" style="198" bestFit="1" customWidth="1"/>
    <col min="6" max="6" width="9.140625" style="198"/>
  </cols>
  <sheetData>
    <row r="1" spans="1:12" x14ac:dyDescent="0.25">
      <c r="A1" s="189" t="s">
        <v>663</v>
      </c>
      <c r="B1" s="112" t="s">
        <v>673</v>
      </c>
      <c r="C1" s="112" t="s">
        <v>694</v>
      </c>
      <c r="D1" s="199" t="s">
        <v>697</v>
      </c>
      <c r="E1" s="200" t="s">
        <v>698</v>
      </c>
      <c r="F1" s="200" t="s">
        <v>699</v>
      </c>
      <c r="G1" s="201" t="s">
        <v>704</v>
      </c>
      <c r="H1" s="111" t="s">
        <v>664</v>
      </c>
      <c r="I1" s="110" t="s">
        <v>665</v>
      </c>
    </row>
    <row r="2" spans="1:12" x14ac:dyDescent="0.25">
      <c r="A2" s="191" t="s">
        <v>0</v>
      </c>
      <c r="B2" t="s">
        <v>691</v>
      </c>
      <c r="C2">
        <v>1</v>
      </c>
      <c r="D2" s="57" t="b">
        <v>0</v>
      </c>
      <c r="E2" s="198" t="b">
        <v>0</v>
      </c>
      <c r="H2" t="b">
        <v>0</v>
      </c>
      <c r="J2" t="s">
        <v>666</v>
      </c>
    </row>
    <row r="3" spans="1:12" x14ac:dyDescent="0.25">
      <c r="A3" s="191" t="s">
        <v>1</v>
      </c>
      <c r="B3" t="s">
        <v>691</v>
      </c>
      <c r="C3">
        <v>2</v>
      </c>
      <c r="D3" s="57" t="b">
        <v>0</v>
      </c>
      <c r="E3" s="198" t="b">
        <v>0</v>
      </c>
      <c r="H3" t="b">
        <v>0</v>
      </c>
    </row>
    <row r="4" spans="1:12" x14ac:dyDescent="0.25">
      <c r="A4" s="191" t="s">
        <v>310</v>
      </c>
      <c r="B4" t="s">
        <v>692</v>
      </c>
      <c r="C4">
        <v>3</v>
      </c>
      <c r="D4" s="57" t="b">
        <v>0</v>
      </c>
      <c r="E4" s="198" t="b">
        <v>0</v>
      </c>
      <c r="H4" t="b">
        <v>0</v>
      </c>
    </row>
    <row r="5" spans="1:12" x14ac:dyDescent="0.25">
      <c r="A5" s="192" t="s">
        <v>401</v>
      </c>
      <c r="B5" t="s">
        <v>693</v>
      </c>
      <c r="C5">
        <v>4</v>
      </c>
      <c r="D5" s="57" t="b">
        <v>1</v>
      </c>
      <c r="E5" s="202" t="b">
        <v>0</v>
      </c>
      <c r="H5" t="b">
        <v>0</v>
      </c>
    </row>
    <row r="6" spans="1:12" x14ac:dyDescent="0.25">
      <c r="A6" s="191" t="s">
        <v>402</v>
      </c>
      <c r="B6" t="s">
        <v>693</v>
      </c>
      <c r="C6">
        <v>5</v>
      </c>
      <c r="D6" s="57" t="b">
        <v>1</v>
      </c>
      <c r="E6" s="202" t="b">
        <v>0</v>
      </c>
      <c r="H6" t="b">
        <v>0</v>
      </c>
    </row>
    <row r="7" spans="1:12" x14ac:dyDescent="0.25">
      <c r="A7" s="191" t="s">
        <v>398</v>
      </c>
      <c r="B7" t="s">
        <v>693</v>
      </c>
      <c r="C7">
        <v>6</v>
      </c>
      <c r="D7" s="57" t="b">
        <v>1</v>
      </c>
      <c r="E7" s="202" t="b">
        <v>1</v>
      </c>
      <c r="G7" t="s">
        <v>705</v>
      </c>
      <c r="H7" t="b">
        <v>0</v>
      </c>
    </row>
    <row r="8" spans="1:12" x14ac:dyDescent="0.25">
      <c r="A8" s="191" t="s">
        <v>399</v>
      </c>
      <c r="B8" t="s">
        <v>693</v>
      </c>
      <c r="C8">
        <v>7</v>
      </c>
      <c r="D8" s="57" t="b">
        <v>0</v>
      </c>
      <c r="E8" s="202" t="b">
        <v>0</v>
      </c>
      <c r="H8" t="b">
        <v>0</v>
      </c>
    </row>
    <row r="9" spans="1:12" x14ac:dyDescent="0.25">
      <c r="A9" s="191" t="s">
        <v>400</v>
      </c>
      <c r="B9" t="s">
        <v>693</v>
      </c>
      <c r="C9">
        <v>7</v>
      </c>
      <c r="D9" s="57" t="b">
        <v>0</v>
      </c>
      <c r="E9" s="202" t="b">
        <v>0</v>
      </c>
      <c r="H9" t="b">
        <v>0</v>
      </c>
    </row>
    <row r="10" spans="1:12" x14ac:dyDescent="0.25">
      <c r="A10" s="192" t="s">
        <v>403</v>
      </c>
      <c r="B10" t="s">
        <v>693</v>
      </c>
      <c r="C10">
        <v>8</v>
      </c>
      <c r="D10" s="57" t="b">
        <v>1</v>
      </c>
      <c r="E10" s="202" t="b">
        <v>0</v>
      </c>
      <c r="H10" t="b">
        <v>1</v>
      </c>
      <c r="L10" t="s">
        <v>700</v>
      </c>
    </row>
    <row r="11" spans="1:12" x14ac:dyDescent="0.25">
      <c r="A11" s="191" t="s">
        <v>404</v>
      </c>
      <c r="B11" t="s">
        <v>693</v>
      </c>
      <c r="C11">
        <v>9</v>
      </c>
      <c r="D11" s="57" t="b">
        <v>0</v>
      </c>
      <c r="E11" s="202" t="b">
        <v>0</v>
      </c>
      <c r="H11" t="b">
        <v>1</v>
      </c>
      <c r="L11" t="s">
        <v>701</v>
      </c>
    </row>
    <row r="12" spans="1:12" x14ac:dyDescent="0.25">
      <c r="A12" s="191" t="s">
        <v>405</v>
      </c>
      <c r="B12" t="s">
        <v>693</v>
      </c>
      <c r="C12">
        <v>9</v>
      </c>
      <c r="D12" s="57" t="b">
        <v>1</v>
      </c>
      <c r="E12" s="202" t="b">
        <v>0</v>
      </c>
      <c r="H12" t="b">
        <v>0</v>
      </c>
      <c r="L12" t="s">
        <v>702</v>
      </c>
    </row>
    <row r="13" spans="1:12" x14ac:dyDescent="0.25">
      <c r="A13" s="191" t="s">
        <v>406</v>
      </c>
      <c r="B13" t="s">
        <v>693</v>
      </c>
      <c r="C13">
        <v>10</v>
      </c>
      <c r="D13" s="57" t="b">
        <v>0</v>
      </c>
      <c r="E13" s="202" t="b">
        <v>0</v>
      </c>
      <c r="H13" t="b">
        <v>0</v>
      </c>
      <c r="L13" t="s">
        <v>708</v>
      </c>
    </row>
    <row r="14" spans="1:12" x14ac:dyDescent="0.25">
      <c r="A14" s="191" t="s">
        <v>407</v>
      </c>
      <c r="B14" t="s">
        <v>693</v>
      </c>
      <c r="C14">
        <v>10</v>
      </c>
      <c r="D14" s="57" t="b">
        <v>0</v>
      </c>
      <c r="E14" s="202" t="b">
        <v>0</v>
      </c>
      <c r="H14" t="b">
        <v>0</v>
      </c>
    </row>
    <row r="15" spans="1:12" x14ac:dyDescent="0.25">
      <c r="A15" s="193" t="s">
        <v>328</v>
      </c>
      <c r="B15" t="s">
        <v>674</v>
      </c>
      <c r="C15">
        <v>11</v>
      </c>
      <c r="D15" s="57" t="b">
        <v>1</v>
      </c>
      <c r="E15" s="202" t="b">
        <v>1</v>
      </c>
      <c r="F15" s="198">
        <v>1</v>
      </c>
      <c r="H15" t="b">
        <v>1</v>
      </c>
    </row>
    <row r="16" spans="1:12" x14ac:dyDescent="0.25">
      <c r="A16" s="193" t="s">
        <v>329</v>
      </c>
      <c r="B16" t="s">
        <v>674</v>
      </c>
      <c r="C16">
        <v>11</v>
      </c>
      <c r="D16" s="57" t="b">
        <v>1</v>
      </c>
      <c r="E16" s="202" t="b">
        <v>1</v>
      </c>
      <c r="F16" s="198">
        <v>1</v>
      </c>
      <c r="H16" t="b">
        <v>0</v>
      </c>
    </row>
    <row r="17" spans="1:12" x14ac:dyDescent="0.25">
      <c r="A17" s="193" t="s">
        <v>325</v>
      </c>
      <c r="B17" t="s">
        <v>674</v>
      </c>
      <c r="C17">
        <v>12</v>
      </c>
      <c r="D17" s="57" t="b">
        <v>1</v>
      </c>
      <c r="E17" s="202" t="b">
        <v>1</v>
      </c>
      <c r="F17" s="198">
        <v>1</v>
      </c>
      <c r="H17" t="b">
        <v>1</v>
      </c>
    </row>
    <row r="18" spans="1:12" x14ac:dyDescent="0.25">
      <c r="A18" s="193" t="s">
        <v>330</v>
      </c>
      <c r="B18" t="s">
        <v>674</v>
      </c>
      <c r="C18">
        <v>12</v>
      </c>
      <c r="D18" s="57" t="b">
        <v>1</v>
      </c>
      <c r="E18" s="202" t="b">
        <v>1</v>
      </c>
      <c r="F18" s="198">
        <v>1</v>
      </c>
      <c r="H18" t="b">
        <v>1</v>
      </c>
    </row>
    <row r="19" spans="1:12" x14ac:dyDescent="0.25">
      <c r="A19" s="193" t="s">
        <v>324</v>
      </c>
      <c r="B19" t="s">
        <v>674</v>
      </c>
      <c r="C19">
        <v>12</v>
      </c>
      <c r="D19" s="57" t="b">
        <v>1</v>
      </c>
      <c r="E19" s="202" t="b">
        <v>1</v>
      </c>
      <c r="F19" s="198">
        <v>1</v>
      </c>
      <c r="H19" t="b">
        <v>1</v>
      </c>
    </row>
    <row r="20" spans="1:12" x14ac:dyDescent="0.25">
      <c r="A20" s="193" t="s">
        <v>327</v>
      </c>
      <c r="B20" t="s">
        <v>674</v>
      </c>
      <c r="C20">
        <v>12</v>
      </c>
      <c r="D20" s="57" t="b">
        <v>1</v>
      </c>
      <c r="E20" s="202" t="b">
        <v>1</v>
      </c>
      <c r="F20" s="198">
        <v>1</v>
      </c>
      <c r="H20" t="b">
        <v>1</v>
      </c>
    </row>
    <row r="21" spans="1:12" x14ac:dyDescent="0.25">
      <c r="A21" s="193" t="s">
        <v>616</v>
      </c>
      <c r="B21" t="s">
        <v>674</v>
      </c>
      <c r="C21">
        <v>12</v>
      </c>
      <c r="D21" s="57" t="b">
        <v>1</v>
      </c>
      <c r="E21" s="202" t="b">
        <v>1</v>
      </c>
      <c r="F21" s="198">
        <v>1</v>
      </c>
      <c r="H21" t="b">
        <v>0</v>
      </c>
    </row>
    <row r="22" spans="1:12" x14ac:dyDescent="0.25">
      <c r="A22" s="193" t="s">
        <v>410</v>
      </c>
      <c r="B22" t="s">
        <v>691</v>
      </c>
      <c r="C22">
        <v>13</v>
      </c>
      <c r="D22" s="57" t="b">
        <v>1</v>
      </c>
      <c r="E22" s="202" t="b">
        <v>1</v>
      </c>
      <c r="G22" t="s">
        <v>705</v>
      </c>
      <c r="H22" t="b">
        <v>0</v>
      </c>
    </row>
    <row r="23" spans="1:12" x14ac:dyDescent="0.25">
      <c r="A23" s="193" t="s">
        <v>411</v>
      </c>
      <c r="B23" t="s">
        <v>691</v>
      </c>
      <c r="C23">
        <v>13</v>
      </c>
      <c r="D23" s="57" t="b">
        <v>0</v>
      </c>
      <c r="E23" s="202" t="b">
        <v>0</v>
      </c>
      <c r="H23" t="b">
        <v>0</v>
      </c>
    </row>
    <row r="24" spans="1:12" x14ac:dyDescent="0.25">
      <c r="A24" s="193" t="s">
        <v>408</v>
      </c>
      <c r="B24" t="s">
        <v>691</v>
      </c>
      <c r="C24">
        <v>13</v>
      </c>
      <c r="D24" s="57" t="b">
        <v>0</v>
      </c>
      <c r="E24" s="202" t="b">
        <v>0</v>
      </c>
      <c r="H24" t="b">
        <v>0</v>
      </c>
      <c r="L24" t="s">
        <v>703</v>
      </c>
    </row>
    <row r="25" spans="1:12" x14ac:dyDescent="0.25">
      <c r="A25" s="194" t="s">
        <v>475</v>
      </c>
      <c r="B25" t="s">
        <v>691</v>
      </c>
      <c r="C25">
        <v>14</v>
      </c>
      <c r="D25" s="57" t="b">
        <v>1</v>
      </c>
      <c r="E25" s="202" t="b">
        <v>1</v>
      </c>
      <c r="G25" s="198" t="s">
        <v>705</v>
      </c>
      <c r="H25" t="b">
        <v>1</v>
      </c>
      <c r="L25" t="s">
        <v>706</v>
      </c>
    </row>
    <row r="26" spans="1:12" x14ac:dyDescent="0.25">
      <c r="A26" s="194" t="s">
        <v>311</v>
      </c>
      <c r="B26" t="s">
        <v>693</v>
      </c>
      <c r="C26">
        <v>15</v>
      </c>
      <c r="D26" s="57" t="b">
        <v>1</v>
      </c>
      <c r="E26" s="202" t="b">
        <v>1</v>
      </c>
      <c r="G26" s="198" t="s">
        <v>705</v>
      </c>
      <c r="H26" t="b">
        <v>1</v>
      </c>
      <c r="L26" t="s">
        <v>707</v>
      </c>
    </row>
    <row r="27" spans="1:12" x14ac:dyDescent="0.25">
      <c r="A27" s="194" t="s">
        <v>331</v>
      </c>
      <c r="B27" t="s">
        <v>693</v>
      </c>
      <c r="C27">
        <v>16</v>
      </c>
      <c r="D27" s="57" t="b">
        <v>1</v>
      </c>
      <c r="E27" s="202" t="b">
        <v>1</v>
      </c>
      <c r="G27" s="198" t="s">
        <v>705</v>
      </c>
      <c r="H27" t="b">
        <v>1</v>
      </c>
    </row>
    <row r="28" spans="1:12" x14ac:dyDescent="0.25">
      <c r="A28" s="194" t="s">
        <v>533</v>
      </c>
      <c r="B28" t="s">
        <v>674</v>
      </c>
      <c r="C28">
        <v>17</v>
      </c>
      <c r="D28" s="57" t="b">
        <v>1</v>
      </c>
      <c r="E28" s="202" t="b">
        <v>1</v>
      </c>
      <c r="F28" s="198">
        <v>1</v>
      </c>
      <c r="H28" t="b">
        <v>1</v>
      </c>
    </row>
    <row r="29" spans="1:12" x14ac:dyDescent="0.25">
      <c r="A29" s="194" t="s">
        <v>534</v>
      </c>
      <c r="B29" t="s">
        <v>674</v>
      </c>
      <c r="C29">
        <v>17</v>
      </c>
      <c r="D29" s="57" t="b">
        <v>1</v>
      </c>
      <c r="E29" s="202" t="b">
        <v>1</v>
      </c>
      <c r="F29" s="198">
        <v>1</v>
      </c>
      <c r="H29" t="b">
        <v>0</v>
      </c>
    </row>
    <row r="30" spans="1:12" x14ac:dyDescent="0.25">
      <c r="A30" s="194" t="s">
        <v>459</v>
      </c>
      <c r="B30" t="s">
        <v>674</v>
      </c>
      <c r="C30">
        <v>18</v>
      </c>
      <c r="D30" s="57" t="b">
        <v>1</v>
      </c>
      <c r="E30" s="202" t="b">
        <v>1</v>
      </c>
      <c r="F30" s="198">
        <v>1</v>
      </c>
      <c r="H30" t="b">
        <v>0</v>
      </c>
    </row>
    <row r="31" spans="1:12" x14ac:dyDescent="0.25">
      <c r="A31" s="194" t="s">
        <v>458</v>
      </c>
      <c r="B31" t="s">
        <v>674</v>
      </c>
      <c r="C31">
        <v>18</v>
      </c>
      <c r="D31" s="57" t="b">
        <v>1</v>
      </c>
      <c r="E31" s="202" t="b">
        <v>1</v>
      </c>
      <c r="F31" s="198">
        <v>1</v>
      </c>
      <c r="H31" t="b">
        <v>1</v>
      </c>
    </row>
    <row r="32" spans="1:12" x14ac:dyDescent="0.25">
      <c r="A32" s="194" t="s">
        <v>473</v>
      </c>
      <c r="B32" t="s">
        <v>674</v>
      </c>
      <c r="C32">
        <v>18</v>
      </c>
      <c r="D32" s="57" t="b">
        <v>1</v>
      </c>
      <c r="E32" s="202" t="b">
        <v>1</v>
      </c>
      <c r="F32" s="198">
        <v>1</v>
      </c>
      <c r="H32" t="b">
        <v>1</v>
      </c>
    </row>
    <row r="33" spans="1:8" x14ac:dyDescent="0.25">
      <c r="A33" s="194" t="s">
        <v>468</v>
      </c>
      <c r="B33" t="s">
        <v>674</v>
      </c>
      <c r="C33">
        <v>18</v>
      </c>
      <c r="D33" s="57" t="b">
        <v>1</v>
      </c>
      <c r="E33" s="202" t="b">
        <v>1</v>
      </c>
      <c r="F33" s="198">
        <v>1</v>
      </c>
      <c r="H33" t="b">
        <v>1</v>
      </c>
    </row>
    <row r="34" spans="1:8" x14ac:dyDescent="0.25">
      <c r="A34" s="194" t="s">
        <v>334</v>
      </c>
      <c r="B34" t="s">
        <v>674</v>
      </c>
      <c r="C34">
        <v>19</v>
      </c>
      <c r="D34" s="57" t="b">
        <v>1</v>
      </c>
      <c r="E34" s="202" t="b">
        <v>1</v>
      </c>
      <c r="F34" s="198">
        <v>1</v>
      </c>
      <c r="H34" t="b">
        <v>1</v>
      </c>
    </row>
    <row r="35" spans="1:8" x14ac:dyDescent="0.25">
      <c r="A35" s="194" t="s">
        <v>335</v>
      </c>
      <c r="B35" t="s">
        <v>674</v>
      </c>
      <c r="C35">
        <v>19</v>
      </c>
      <c r="D35" s="57" t="b">
        <v>1</v>
      </c>
      <c r="E35" s="202" t="b">
        <v>1</v>
      </c>
      <c r="F35" s="198">
        <v>1</v>
      </c>
      <c r="H35" t="b">
        <v>1</v>
      </c>
    </row>
    <row r="36" spans="1:8" x14ac:dyDescent="0.25">
      <c r="A36" s="194" t="s">
        <v>336</v>
      </c>
      <c r="B36" t="s">
        <v>674</v>
      </c>
      <c r="C36">
        <v>19</v>
      </c>
      <c r="D36" s="57" t="b">
        <v>1</v>
      </c>
      <c r="E36" s="202" t="b">
        <v>1</v>
      </c>
      <c r="F36" s="198">
        <v>1</v>
      </c>
      <c r="H36" t="b">
        <v>0</v>
      </c>
    </row>
    <row r="37" spans="1:8" x14ac:dyDescent="0.25">
      <c r="A37" s="194" t="s">
        <v>337</v>
      </c>
      <c r="B37" t="s">
        <v>674</v>
      </c>
      <c r="C37">
        <v>20</v>
      </c>
      <c r="D37" s="57" t="b">
        <v>1</v>
      </c>
      <c r="E37" s="202" t="b">
        <v>1</v>
      </c>
      <c r="F37" s="198">
        <v>1</v>
      </c>
      <c r="H37" t="b">
        <v>1</v>
      </c>
    </row>
    <row r="38" spans="1:8" x14ac:dyDescent="0.25">
      <c r="A38" s="194" t="s">
        <v>339</v>
      </c>
      <c r="B38" t="s">
        <v>674</v>
      </c>
      <c r="C38">
        <v>20</v>
      </c>
      <c r="D38" s="57" t="b">
        <v>1</v>
      </c>
      <c r="E38" s="202" t="b">
        <v>1</v>
      </c>
      <c r="F38" s="198">
        <v>1</v>
      </c>
      <c r="H38" t="b">
        <v>0</v>
      </c>
    </row>
    <row r="39" spans="1:8" x14ac:dyDescent="0.25">
      <c r="A39" s="194" t="s">
        <v>338</v>
      </c>
      <c r="B39" t="s">
        <v>674</v>
      </c>
      <c r="C39">
        <v>20</v>
      </c>
      <c r="D39" s="57" t="b">
        <v>1</v>
      </c>
      <c r="E39" s="202" t="b">
        <v>1</v>
      </c>
      <c r="F39" s="198">
        <v>1</v>
      </c>
      <c r="H39" t="b">
        <v>1</v>
      </c>
    </row>
    <row r="40" spans="1:8" x14ac:dyDescent="0.25">
      <c r="A40" s="194" t="s">
        <v>365</v>
      </c>
      <c r="B40" t="s">
        <v>693</v>
      </c>
      <c r="C40">
        <v>21</v>
      </c>
      <c r="D40" s="57" t="b">
        <v>0</v>
      </c>
      <c r="E40" s="202" t="b">
        <v>0</v>
      </c>
      <c r="H40" t="b">
        <v>0</v>
      </c>
    </row>
    <row r="41" spans="1:8" x14ac:dyDescent="0.25">
      <c r="A41" s="194" t="s">
        <v>364</v>
      </c>
      <c r="B41" t="s">
        <v>693</v>
      </c>
      <c r="C41">
        <v>21</v>
      </c>
      <c r="D41" s="57" t="b">
        <v>1</v>
      </c>
      <c r="E41" s="202" t="b">
        <v>1</v>
      </c>
      <c r="G41" t="s">
        <v>705</v>
      </c>
      <c r="H41" t="b">
        <v>1</v>
      </c>
    </row>
    <row r="42" spans="1:8" x14ac:dyDescent="0.25">
      <c r="A42" s="195" t="s">
        <v>439</v>
      </c>
      <c r="B42" t="s">
        <v>695</v>
      </c>
      <c r="C42">
        <v>22</v>
      </c>
      <c r="D42" s="57" t="b">
        <v>1</v>
      </c>
      <c r="E42" s="202" t="b">
        <v>0</v>
      </c>
      <c r="H42" t="b">
        <v>0</v>
      </c>
    </row>
    <row r="43" spans="1:8" x14ac:dyDescent="0.25">
      <c r="A43" s="195" t="s">
        <v>432</v>
      </c>
      <c r="B43" t="s">
        <v>695</v>
      </c>
      <c r="C43">
        <v>22</v>
      </c>
      <c r="D43" s="57" t="b">
        <v>1</v>
      </c>
      <c r="E43" s="202" t="b">
        <v>0</v>
      </c>
      <c r="H43" t="b">
        <v>1</v>
      </c>
    </row>
    <row r="44" spans="1:8" x14ac:dyDescent="0.25">
      <c r="A44" s="195" t="s">
        <v>433</v>
      </c>
      <c r="B44" t="s">
        <v>695</v>
      </c>
      <c r="C44">
        <v>22</v>
      </c>
      <c r="D44" s="57" t="b">
        <v>1</v>
      </c>
      <c r="E44" s="202" t="b">
        <v>0</v>
      </c>
      <c r="H44" t="b">
        <v>1</v>
      </c>
    </row>
    <row r="45" spans="1:8" x14ac:dyDescent="0.25">
      <c r="A45" s="195" t="s">
        <v>434</v>
      </c>
      <c r="B45" t="s">
        <v>695</v>
      </c>
      <c r="C45">
        <v>22</v>
      </c>
      <c r="D45" s="57" t="b">
        <v>1</v>
      </c>
      <c r="E45" s="202" t="b">
        <v>1</v>
      </c>
      <c r="G45">
        <v>0.5</v>
      </c>
      <c r="H45" t="b">
        <v>1</v>
      </c>
    </row>
    <row r="46" spans="1:8" x14ac:dyDescent="0.25">
      <c r="A46" s="195" t="s">
        <v>440</v>
      </c>
      <c r="B46" t="s">
        <v>695</v>
      </c>
      <c r="C46">
        <v>23</v>
      </c>
      <c r="D46" s="57" t="b">
        <v>1</v>
      </c>
      <c r="E46" s="202" t="b">
        <v>1</v>
      </c>
      <c r="G46">
        <v>0.5</v>
      </c>
      <c r="H46" t="b">
        <v>1</v>
      </c>
    </row>
    <row r="47" spans="1:8" x14ac:dyDescent="0.25">
      <c r="A47" s="195" t="s">
        <v>441</v>
      </c>
      <c r="B47" t="s">
        <v>695</v>
      </c>
      <c r="C47">
        <v>23</v>
      </c>
      <c r="D47" s="57" t="b">
        <v>1</v>
      </c>
      <c r="E47" s="202" t="b">
        <v>0</v>
      </c>
      <c r="H47" t="b">
        <v>0</v>
      </c>
    </row>
    <row r="48" spans="1:8" x14ac:dyDescent="0.25">
      <c r="A48" s="195" t="s">
        <v>413</v>
      </c>
      <c r="B48" t="s">
        <v>695</v>
      </c>
      <c r="C48">
        <v>24</v>
      </c>
      <c r="D48" s="57" t="b">
        <v>1</v>
      </c>
      <c r="E48" s="202" t="b">
        <v>1</v>
      </c>
      <c r="G48">
        <v>0.5</v>
      </c>
      <c r="H48" t="b">
        <v>1</v>
      </c>
    </row>
    <row r="49" spans="1:8" x14ac:dyDescent="0.25">
      <c r="A49" s="195" t="s">
        <v>412</v>
      </c>
      <c r="B49" t="s">
        <v>695</v>
      </c>
      <c r="C49">
        <v>24</v>
      </c>
      <c r="D49" s="57" t="b">
        <v>1</v>
      </c>
      <c r="E49" s="202" t="b">
        <v>0</v>
      </c>
      <c r="H49" t="b">
        <v>0</v>
      </c>
    </row>
    <row r="50" spans="1:8" x14ac:dyDescent="0.25">
      <c r="A50" s="195" t="s">
        <v>313</v>
      </c>
      <c r="B50" t="s">
        <v>695</v>
      </c>
      <c r="C50">
        <v>25</v>
      </c>
      <c r="D50" s="57" t="b">
        <v>1</v>
      </c>
      <c r="E50" s="202" t="b">
        <v>1</v>
      </c>
      <c r="G50">
        <v>0.5</v>
      </c>
      <c r="H50" t="b">
        <v>1</v>
      </c>
    </row>
    <row r="51" spans="1:8" x14ac:dyDescent="0.25">
      <c r="A51" s="195" t="s">
        <v>314</v>
      </c>
      <c r="B51" t="s">
        <v>695</v>
      </c>
      <c r="C51">
        <v>25</v>
      </c>
      <c r="D51" s="57" t="b">
        <v>1</v>
      </c>
      <c r="E51" s="202" t="b">
        <v>0</v>
      </c>
      <c r="H51" t="b">
        <v>0</v>
      </c>
    </row>
    <row r="52" spans="1:8" x14ac:dyDescent="0.25">
      <c r="A52" s="195" t="s">
        <v>315</v>
      </c>
      <c r="B52" t="s">
        <v>695</v>
      </c>
      <c r="C52">
        <v>26</v>
      </c>
      <c r="D52" s="57" t="b">
        <v>1</v>
      </c>
      <c r="E52" s="202" t="b">
        <v>1</v>
      </c>
      <c r="G52">
        <v>0.5</v>
      </c>
      <c r="H52" t="b">
        <v>1</v>
      </c>
    </row>
    <row r="53" spans="1:8" x14ac:dyDescent="0.25">
      <c r="A53" s="195" t="s">
        <v>316</v>
      </c>
      <c r="B53" t="s">
        <v>695</v>
      </c>
      <c r="C53">
        <v>26</v>
      </c>
      <c r="D53" s="57" t="b">
        <v>1</v>
      </c>
      <c r="E53" s="202" t="b">
        <v>0</v>
      </c>
      <c r="H53" t="b">
        <v>0</v>
      </c>
    </row>
    <row r="54" spans="1:8" x14ac:dyDescent="0.25">
      <c r="A54" s="195" t="s">
        <v>350</v>
      </c>
      <c r="B54" t="s">
        <v>695</v>
      </c>
      <c r="C54">
        <v>27</v>
      </c>
      <c r="D54" s="57" t="b">
        <v>1</v>
      </c>
      <c r="E54" s="202" t="b">
        <v>1</v>
      </c>
      <c r="G54">
        <v>0.5</v>
      </c>
      <c r="H54" t="b">
        <v>1</v>
      </c>
    </row>
    <row r="55" spans="1:8" x14ac:dyDescent="0.25">
      <c r="A55" s="195" t="s">
        <v>351</v>
      </c>
      <c r="B55" t="s">
        <v>695</v>
      </c>
      <c r="C55">
        <v>27</v>
      </c>
      <c r="D55" s="57" t="b">
        <v>1</v>
      </c>
      <c r="E55" s="202" t="b">
        <v>0</v>
      </c>
      <c r="H55" t="b">
        <v>0</v>
      </c>
    </row>
    <row r="56" spans="1:8" x14ac:dyDescent="0.25">
      <c r="A56" s="195" t="s">
        <v>564</v>
      </c>
      <c r="B56" t="s">
        <v>695</v>
      </c>
      <c r="C56">
        <v>28</v>
      </c>
      <c r="D56" s="57" t="b">
        <v>1</v>
      </c>
      <c r="E56" s="202" t="b">
        <v>1</v>
      </c>
      <c r="G56">
        <v>0.5</v>
      </c>
      <c r="H56" t="b">
        <v>1</v>
      </c>
    </row>
    <row r="57" spans="1:8" x14ac:dyDescent="0.25">
      <c r="A57" s="195" t="s">
        <v>563</v>
      </c>
      <c r="B57" t="s">
        <v>695</v>
      </c>
      <c r="C57">
        <v>28</v>
      </c>
      <c r="D57" s="57" t="b">
        <v>1</v>
      </c>
      <c r="E57" s="202" t="b">
        <v>0</v>
      </c>
      <c r="H57" t="b">
        <v>0</v>
      </c>
    </row>
    <row r="58" spans="1:8" x14ac:dyDescent="0.25">
      <c r="A58" s="195" t="s">
        <v>317</v>
      </c>
      <c r="B58" t="s">
        <v>692</v>
      </c>
      <c r="C58">
        <v>29</v>
      </c>
      <c r="D58" s="57" t="b">
        <v>1</v>
      </c>
      <c r="E58" s="202" t="b">
        <v>0</v>
      </c>
      <c r="H58" t="b">
        <v>0</v>
      </c>
    </row>
    <row r="59" spans="1:8" x14ac:dyDescent="0.25">
      <c r="A59" s="195" t="s">
        <v>355</v>
      </c>
      <c r="B59" t="s">
        <v>674</v>
      </c>
      <c r="C59">
        <v>30</v>
      </c>
      <c r="D59" s="57" t="b">
        <v>1</v>
      </c>
      <c r="E59" s="202" t="b">
        <v>1</v>
      </c>
      <c r="F59" s="198">
        <v>1</v>
      </c>
      <c r="H59" t="b">
        <v>0</v>
      </c>
    </row>
    <row r="60" spans="1:8" x14ac:dyDescent="0.25">
      <c r="A60" s="195" t="s">
        <v>356</v>
      </c>
      <c r="B60" t="s">
        <v>674</v>
      </c>
      <c r="C60">
        <v>30</v>
      </c>
      <c r="D60" s="57" t="b">
        <v>1</v>
      </c>
      <c r="E60" s="202" t="b">
        <v>1</v>
      </c>
      <c r="F60" s="198">
        <v>1</v>
      </c>
      <c r="H60" t="b">
        <v>1</v>
      </c>
    </row>
    <row r="61" spans="1:8" x14ac:dyDescent="0.25">
      <c r="A61" s="195" t="s">
        <v>357</v>
      </c>
      <c r="B61" t="s">
        <v>674</v>
      </c>
      <c r="C61">
        <v>30</v>
      </c>
      <c r="D61" s="57" t="b">
        <v>1</v>
      </c>
      <c r="E61" s="202" t="b">
        <v>1</v>
      </c>
      <c r="F61" s="198">
        <v>1</v>
      </c>
      <c r="H61" t="b">
        <v>1</v>
      </c>
    </row>
    <row r="62" spans="1:8" x14ac:dyDescent="0.25">
      <c r="A62" s="195" t="s">
        <v>358</v>
      </c>
      <c r="B62" t="s">
        <v>674</v>
      </c>
      <c r="C62">
        <v>30</v>
      </c>
      <c r="D62" s="57" t="b">
        <v>1</v>
      </c>
      <c r="E62" s="202" t="b">
        <v>1</v>
      </c>
      <c r="F62" s="198">
        <v>1</v>
      </c>
      <c r="H62" t="b">
        <v>1</v>
      </c>
    </row>
    <row r="63" spans="1:8" x14ac:dyDescent="0.25">
      <c r="A63" s="195" t="s">
        <v>359</v>
      </c>
      <c r="B63" t="s">
        <v>674</v>
      </c>
      <c r="C63">
        <v>30</v>
      </c>
      <c r="D63" s="57" t="b">
        <v>1</v>
      </c>
      <c r="E63" s="202" t="b">
        <v>1</v>
      </c>
      <c r="F63" s="198">
        <v>1</v>
      </c>
      <c r="H63" t="b">
        <v>1</v>
      </c>
    </row>
    <row r="64" spans="1:8" x14ac:dyDescent="0.25">
      <c r="A64" s="195" t="s">
        <v>360</v>
      </c>
      <c r="B64" t="s">
        <v>674</v>
      </c>
      <c r="C64">
        <v>30</v>
      </c>
      <c r="D64" s="57" t="b">
        <v>1</v>
      </c>
      <c r="E64" s="202" t="b">
        <v>1</v>
      </c>
      <c r="F64" s="198">
        <v>1</v>
      </c>
      <c r="H64" t="b">
        <v>1</v>
      </c>
    </row>
    <row r="65" spans="1:8" x14ac:dyDescent="0.25">
      <c r="A65" s="195" t="s">
        <v>361</v>
      </c>
      <c r="B65" t="s">
        <v>674</v>
      </c>
      <c r="C65">
        <v>30</v>
      </c>
      <c r="D65" s="57" t="b">
        <v>1</v>
      </c>
      <c r="E65" s="202" t="b">
        <v>1</v>
      </c>
      <c r="F65" s="198">
        <v>1</v>
      </c>
      <c r="H65" t="b">
        <v>1</v>
      </c>
    </row>
    <row r="66" spans="1:8" x14ac:dyDescent="0.25">
      <c r="A66" s="195" t="s">
        <v>354</v>
      </c>
      <c r="B66" t="s">
        <v>674</v>
      </c>
      <c r="C66">
        <v>31</v>
      </c>
      <c r="D66" s="57" t="b">
        <v>1</v>
      </c>
      <c r="E66" s="202" t="b">
        <v>1</v>
      </c>
      <c r="F66" s="198">
        <v>1</v>
      </c>
      <c r="H66" t="b">
        <v>0</v>
      </c>
    </row>
    <row r="67" spans="1:8" x14ac:dyDescent="0.25">
      <c r="A67" s="195" t="s">
        <v>353</v>
      </c>
      <c r="B67" t="s">
        <v>674</v>
      </c>
      <c r="C67">
        <v>31</v>
      </c>
      <c r="D67" s="57" t="b">
        <v>1</v>
      </c>
      <c r="E67" s="202" t="b">
        <v>1</v>
      </c>
      <c r="F67" s="198">
        <v>1</v>
      </c>
      <c r="H67" t="b">
        <v>1</v>
      </c>
    </row>
    <row r="68" spans="1:8" x14ac:dyDescent="0.25">
      <c r="A68" s="195" t="s">
        <v>352</v>
      </c>
      <c r="B68" t="s">
        <v>674</v>
      </c>
      <c r="C68">
        <v>31</v>
      </c>
      <c r="D68" s="57" t="b">
        <v>1</v>
      </c>
      <c r="E68" s="202" t="b">
        <v>1</v>
      </c>
      <c r="F68" s="198">
        <v>1</v>
      </c>
      <c r="H68" t="b">
        <v>1</v>
      </c>
    </row>
    <row r="69" spans="1:8" x14ac:dyDescent="0.25">
      <c r="A69" s="195" t="s">
        <v>366</v>
      </c>
      <c r="B69" t="s">
        <v>693</v>
      </c>
      <c r="C69">
        <v>32</v>
      </c>
      <c r="D69" s="57" t="b">
        <v>1</v>
      </c>
      <c r="E69" s="202" t="b">
        <v>1</v>
      </c>
      <c r="G69" t="s">
        <v>705</v>
      </c>
      <c r="H69" t="b">
        <v>1</v>
      </c>
    </row>
    <row r="70" spans="1:8" x14ac:dyDescent="0.25">
      <c r="A70" s="195" t="s">
        <v>367</v>
      </c>
      <c r="B70" t="s">
        <v>693</v>
      </c>
      <c r="C70">
        <v>33</v>
      </c>
      <c r="D70" s="57" t="b">
        <v>1</v>
      </c>
      <c r="E70" s="202" t="b">
        <v>1</v>
      </c>
      <c r="G70" t="s">
        <v>705</v>
      </c>
      <c r="H70" t="b">
        <v>1</v>
      </c>
    </row>
    <row r="71" spans="1:8" x14ac:dyDescent="0.25">
      <c r="A71" s="195" t="s">
        <v>368</v>
      </c>
      <c r="B71" t="s">
        <v>693</v>
      </c>
      <c r="C71">
        <v>34</v>
      </c>
      <c r="D71" s="57" t="b">
        <v>1</v>
      </c>
      <c r="E71" s="202" t="b">
        <v>1</v>
      </c>
      <c r="G71" t="s">
        <v>705</v>
      </c>
      <c r="H71" t="b">
        <v>1</v>
      </c>
    </row>
    <row r="72" spans="1:8" x14ac:dyDescent="0.25">
      <c r="A72" s="196" t="s">
        <v>370</v>
      </c>
      <c r="B72" t="s">
        <v>674</v>
      </c>
      <c r="C72">
        <v>35</v>
      </c>
      <c r="D72" s="57" t="b">
        <v>1</v>
      </c>
      <c r="E72" s="202" t="b">
        <v>1</v>
      </c>
      <c r="F72" s="198">
        <v>1</v>
      </c>
      <c r="H72" t="b">
        <v>1</v>
      </c>
    </row>
    <row r="73" spans="1:8" x14ac:dyDescent="0.25">
      <c r="A73" s="196" t="s">
        <v>571</v>
      </c>
      <c r="B73" t="s">
        <v>674</v>
      </c>
      <c r="C73">
        <v>35</v>
      </c>
      <c r="D73" s="57" t="b">
        <v>1</v>
      </c>
      <c r="E73" s="202" t="b">
        <v>1</v>
      </c>
      <c r="F73" s="198">
        <v>1</v>
      </c>
      <c r="H73" t="b">
        <v>1</v>
      </c>
    </row>
    <row r="74" spans="1:8" x14ac:dyDescent="0.25">
      <c r="A74" s="196" t="s">
        <v>602</v>
      </c>
      <c r="B74" t="s">
        <v>674</v>
      </c>
      <c r="C74">
        <v>35</v>
      </c>
      <c r="D74" s="57" t="b">
        <v>1</v>
      </c>
      <c r="E74" s="202" t="b">
        <v>1</v>
      </c>
      <c r="F74" s="198">
        <v>1</v>
      </c>
      <c r="H74" t="b">
        <v>1</v>
      </c>
    </row>
    <row r="75" spans="1:8" x14ac:dyDescent="0.25">
      <c r="A75" s="196" t="s">
        <v>491</v>
      </c>
      <c r="B75" t="s">
        <v>674</v>
      </c>
      <c r="C75">
        <v>35</v>
      </c>
      <c r="D75" s="57" t="b">
        <v>1</v>
      </c>
      <c r="E75" s="202" t="b">
        <v>1</v>
      </c>
      <c r="F75" s="202">
        <v>1</v>
      </c>
      <c r="H75" t="b">
        <v>1</v>
      </c>
    </row>
    <row r="76" spans="1:8" x14ac:dyDescent="0.25">
      <c r="A76" s="196" t="s">
        <v>461</v>
      </c>
      <c r="B76" t="s">
        <v>674</v>
      </c>
      <c r="C76">
        <v>35</v>
      </c>
      <c r="D76" s="57" t="b">
        <v>1</v>
      </c>
      <c r="E76" s="202" t="b">
        <v>1</v>
      </c>
      <c r="F76" s="202">
        <v>1</v>
      </c>
      <c r="H76" t="b">
        <v>1</v>
      </c>
    </row>
    <row r="77" spans="1:8" x14ac:dyDescent="0.25">
      <c r="A77" s="196" t="s">
        <v>471</v>
      </c>
      <c r="B77" t="s">
        <v>674</v>
      </c>
      <c r="C77">
        <v>35</v>
      </c>
      <c r="D77" s="57" t="b">
        <v>1</v>
      </c>
      <c r="E77" s="202" t="b">
        <v>1</v>
      </c>
      <c r="F77" s="202">
        <v>1</v>
      </c>
      <c r="H77" t="b">
        <v>1</v>
      </c>
    </row>
    <row r="78" spans="1:8" x14ac:dyDescent="0.25">
      <c r="A78" s="196" t="s">
        <v>470</v>
      </c>
      <c r="B78" t="s">
        <v>674</v>
      </c>
      <c r="C78">
        <v>35</v>
      </c>
      <c r="D78" s="57" t="b">
        <v>1</v>
      </c>
      <c r="E78" s="202" t="b">
        <v>1</v>
      </c>
      <c r="F78" s="202">
        <v>1</v>
      </c>
      <c r="H78" t="b">
        <v>1</v>
      </c>
    </row>
    <row r="79" spans="1:8" x14ac:dyDescent="0.25">
      <c r="A79" s="196" t="s">
        <v>373</v>
      </c>
      <c r="B79" t="s">
        <v>674</v>
      </c>
      <c r="C79">
        <v>35</v>
      </c>
      <c r="D79" s="57" t="b">
        <v>1</v>
      </c>
      <c r="E79" s="202" t="b">
        <v>1</v>
      </c>
      <c r="F79" s="202">
        <v>1</v>
      </c>
      <c r="H79" t="b">
        <v>0</v>
      </c>
    </row>
    <row r="80" spans="1:8" x14ac:dyDescent="0.25">
      <c r="A80" s="196" t="s">
        <v>377</v>
      </c>
      <c r="B80" t="s">
        <v>674</v>
      </c>
      <c r="C80">
        <v>36</v>
      </c>
      <c r="D80" s="57" t="b">
        <v>1</v>
      </c>
      <c r="E80" s="202" t="b">
        <v>1</v>
      </c>
      <c r="F80" s="202">
        <v>1</v>
      </c>
      <c r="H80" t="b">
        <v>1</v>
      </c>
    </row>
    <row r="81" spans="1:8" x14ac:dyDescent="0.25">
      <c r="A81" s="196" t="s">
        <v>378</v>
      </c>
      <c r="B81" t="s">
        <v>674</v>
      </c>
      <c r="C81">
        <v>36</v>
      </c>
      <c r="D81" s="57" t="b">
        <v>1</v>
      </c>
      <c r="E81" s="202" t="b">
        <v>1</v>
      </c>
      <c r="F81" s="202">
        <v>1</v>
      </c>
      <c r="H81" t="b">
        <v>1</v>
      </c>
    </row>
    <row r="82" spans="1:8" x14ac:dyDescent="0.25">
      <c r="A82" s="196" t="s">
        <v>455</v>
      </c>
      <c r="B82" t="s">
        <v>674</v>
      </c>
      <c r="C82">
        <v>36</v>
      </c>
      <c r="D82" s="57" t="b">
        <v>1</v>
      </c>
      <c r="E82" s="202" t="b">
        <v>1</v>
      </c>
      <c r="F82" s="202">
        <v>1</v>
      </c>
      <c r="H82" t="b">
        <v>1</v>
      </c>
    </row>
    <row r="83" spans="1:8" x14ac:dyDescent="0.25">
      <c r="A83" s="196" t="s">
        <v>456</v>
      </c>
      <c r="B83" t="s">
        <v>674</v>
      </c>
      <c r="C83">
        <v>36</v>
      </c>
      <c r="D83" s="57" t="b">
        <v>1</v>
      </c>
      <c r="E83" s="202" t="b">
        <v>1</v>
      </c>
      <c r="F83" s="202">
        <v>1</v>
      </c>
      <c r="H83" t="b">
        <v>0</v>
      </c>
    </row>
    <row r="84" spans="1:8" x14ac:dyDescent="0.25">
      <c r="A84" s="196" t="s">
        <v>464</v>
      </c>
      <c r="B84" t="s">
        <v>674</v>
      </c>
      <c r="C84">
        <v>37</v>
      </c>
      <c r="D84" s="57" t="b">
        <v>1</v>
      </c>
      <c r="E84" s="202" t="b">
        <v>1</v>
      </c>
      <c r="F84" s="202">
        <v>1</v>
      </c>
      <c r="H84" t="b">
        <v>0</v>
      </c>
    </row>
    <row r="85" spans="1:8" x14ac:dyDescent="0.25">
      <c r="A85" s="196" t="s">
        <v>474</v>
      </c>
      <c r="B85" t="s">
        <v>674</v>
      </c>
      <c r="C85">
        <v>37</v>
      </c>
      <c r="D85" s="57" t="b">
        <v>1</v>
      </c>
      <c r="E85" s="202" t="b">
        <v>1</v>
      </c>
      <c r="F85" s="202">
        <v>1</v>
      </c>
      <c r="H85" t="b">
        <v>0</v>
      </c>
    </row>
    <row r="86" spans="1:8" x14ac:dyDescent="0.25">
      <c r="A86" s="196" t="s">
        <v>492</v>
      </c>
      <c r="B86" t="s">
        <v>674</v>
      </c>
      <c r="C86">
        <v>37</v>
      </c>
      <c r="D86" s="57" t="b">
        <v>1</v>
      </c>
      <c r="E86" s="202" t="b">
        <v>1</v>
      </c>
      <c r="F86" s="202">
        <v>1</v>
      </c>
      <c r="H86" t="b">
        <v>0</v>
      </c>
    </row>
    <row r="87" spans="1:8" x14ac:dyDescent="0.25">
      <c r="A87" s="196" t="s">
        <v>654</v>
      </c>
      <c r="B87" t="s">
        <v>674</v>
      </c>
      <c r="C87">
        <v>37</v>
      </c>
      <c r="D87" s="57" t="b">
        <v>1</v>
      </c>
      <c r="E87" s="202" t="b">
        <v>1</v>
      </c>
      <c r="F87" s="202">
        <v>1</v>
      </c>
      <c r="H87" t="b">
        <v>0</v>
      </c>
    </row>
    <row r="88" spans="1:8" x14ac:dyDescent="0.25">
      <c r="A88" s="196" t="s">
        <v>465</v>
      </c>
      <c r="B88" t="s">
        <v>674</v>
      </c>
      <c r="C88">
        <v>37</v>
      </c>
      <c r="D88" s="57" t="b">
        <v>1</v>
      </c>
      <c r="E88" s="202" t="b">
        <v>1</v>
      </c>
      <c r="F88" s="202">
        <v>1</v>
      </c>
      <c r="H88" t="b">
        <v>0</v>
      </c>
    </row>
    <row r="89" spans="1:8" x14ac:dyDescent="0.25">
      <c r="A89" s="196" t="s">
        <v>381</v>
      </c>
      <c r="B89" t="s">
        <v>674</v>
      </c>
      <c r="C89">
        <v>38</v>
      </c>
      <c r="D89" s="57" t="b">
        <v>1</v>
      </c>
      <c r="E89" s="202" t="b">
        <v>1</v>
      </c>
      <c r="F89" s="202">
        <v>1</v>
      </c>
      <c r="H89" t="b">
        <v>0</v>
      </c>
    </row>
    <row r="90" spans="1:8" x14ac:dyDescent="0.25">
      <c r="A90" s="196" t="s">
        <v>382</v>
      </c>
      <c r="B90" t="s">
        <v>674</v>
      </c>
      <c r="C90">
        <v>38</v>
      </c>
      <c r="D90" s="57" t="b">
        <v>1</v>
      </c>
      <c r="E90" s="202" t="b">
        <v>1</v>
      </c>
      <c r="F90" s="202">
        <v>1</v>
      </c>
      <c r="H90" t="b">
        <v>0</v>
      </c>
    </row>
    <row r="91" spans="1:8" x14ac:dyDescent="0.25">
      <c r="A91" s="196" t="s">
        <v>383</v>
      </c>
      <c r="B91" t="s">
        <v>674</v>
      </c>
      <c r="C91">
        <v>38</v>
      </c>
      <c r="D91" s="57" t="b">
        <v>1</v>
      </c>
      <c r="E91" s="202" t="b">
        <v>1</v>
      </c>
      <c r="F91" s="202">
        <v>1</v>
      </c>
      <c r="H91" t="b">
        <v>0</v>
      </c>
    </row>
    <row r="92" spans="1:8" x14ac:dyDescent="0.25">
      <c r="A92" s="196" t="s">
        <v>438</v>
      </c>
      <c r="B92" t="s">
        <v>674</v>
      </c>
      <c r="C92">
        <v>38</v>
      </c>
      <c r="D92" s="57" t="b">
        <v>1</v>
      </c>
      <c r="E92" s="202" t="b">
        <v>1</v>
      </c>
      <c r="F92" s="202">
        <v>1</v>
      </c>
      <c r="H92" t="b">
        <v>0</v>
      </c>
    </row>
    <row r="93" spans="1:8" x14ac:dyDescent="0.25">
      <c r="A93" s="196" t="s">
        <v>384</v>
      </c>
      <c r="B93" t="s">
        <v>674</v>
      </c>
      <c r="C93">
        <v>38</v>
      </c>
      <c r="D93" s="57" t="b">
        <v>1</v>
      </c>
      <c r="E93" s="202" t="b">
        <v>1</v>
      </c>
      <c r="F93" s="202">
        <v>1</v>
      </c>
      <c r="H93" t="b">
        <v>0</v>
      </c>
    </row>
    <row r="94" spans="1:8" x14ac:dyDescent="0.25">
      <c r="A94" s="196" t="s">
        <v>385</v>
      </c>
      <c r="B94" t="s">
        <v>674</v>
      </c>
      <c r="C94">
        <v>38</v>
      </c>
      <c r="D94" s="57" t="b">
        <v>1</v>
      </c>
      <c r="E94" s="202" t="b">
        <v>1</v>
      </c>
      <c r="F94" s="202">
        <v>1</v>
      </c>
      <c r="H94" t="b">
        <v>0</v>
      </c>
    </row>
    <row r="95" spans="1:8" x14ac:dyDescent="0.25">
      <c r="A95" s="196" t="s">
        <v>386</v>
      </c>
      <c r="B95" t="s">
        <v>674</v>
      </c>
      <c r="C95">
        <v>38</v>
      </c>
      <c r="D95" s="57" t="b">
        <v>1</v>
      </c>
      <c r="E95" s="202" t="b">
        <v>1</v>
      </c>
      <c r="F95" s="202">
        <v>1</v>
      </c>
      <c r="H95" t="b">
        <v>0</v>
      </c>
    </row>
    <row r="96" spans="1:8" x14ac:dyDescent="0.25">
      <c r="A96" s="196" t="s">
        <v>388</v>
      </c>
      <c r="B96" t="s">
        <v>674</v>
      </c>
      <c r="C96">
        <v>38</v>
      </c>
      <c r="D96" s="57" t="b">
        <v>1</v>
      </c>
      <c r="E96" s="202" t="b">
        <v>1</v>
      </c>
      <c r="F96" s="202">
        <v>1</v>
      </c>
      <c r="H96" t="b">
        <v>0</v>
      </c>
    </row>
    <row r="97" spans="1:8" x14ac:dyDescent="0.25">
      <c r="A97" s="196" t="s">
        <v>390</v>
      </c>
      <c r="B97" t="s">
        <v>674</v>
      </c>
      <c r="C97">
        <v>38</v>
      </c>
      <c r="D97" s="57" t="b">
        <v>1</v>
      </c>
      <c r="E97" s="202" t="b">
        <v>1</v>
      </c>
      <c r="F97" s="202">
        <v>1</v>
      </c>
      <c r="H97" t="b">
        <v>0</v>
      </c>
    </row>
    <row r="98" spans="1:8" x14ac:dyDescent="0.25">
      <c r="A98" s="196" t="s">
        <v>472</v>
      </c>
      <c r="B98" t="s">
        <v>674</v>
      </c>
      <c r="C98">
        <v>38</v>
      </c>
      <c r="D98" s="57" t="b">
        <v>1</v>
      </c>
      <c r="E98" s="202" t="b">
        <v>1</v>
      </c>
      <c r="F98" s="202">
        <v>1</v>
      </c>
      <c r="H98" t="b">
        <v>0</v>
      </c>
    </row>
    <row r="99" spans="1:8" x14ac:dyDescent="0.25">
      <c r="A99" s="196" t="s">
        <v>389</v>
      </c>
      <c r="B99" t="s">
        <v>674</v>
      </c>
      <c r="C99">
        <v>38</v>
      </c>
      <c r="D99" s="57" t="b">
        <v>1</v>
      </c>
      <c r="E99" s="202" t="b">
        <v>1</v>
      </c>
      <c r="F99" s="202">
        <v>1</v>
      </c>
      <c r="H99" t="b">
        <v>0</v>
      </c>
    </row>
    <row r="100" spans="1:8" x14ac:dyDescent="0.25">
      <c r="A100" s="196" t="s">
        <v>393</v>
      </c>
      <c r="B100" t="s">
        <v>693</v>
      </c>
      <c r="C100">
        <v>39</v>
      </c>
      <c r="D100" s="57" t="b">
        <v>1</v>
      </c>
      <c r="E100" s="202" t="b">
        <v>1</v>
      </c>
      <c r="G100" t="s">
        <v>705</v>
      </c>
      <c r="H100" t="b">
        <v>0</v>
      </c>
    </row>
    <row r="101" spans="1:8" x14ac:dyDescent="0.25">
      <c r="A101" s="197" t="s">
        <v>394</v>
      </c>
      <c r="B101" t="s">
        <v>691</v>
      </c>
      <c r="C101">
        <v>40</v>
      </c>
      <c r="D101" s="57" t="b">
        <v>1</v>
      </c>
      <c r="E101" s="202" t="b">
        <v>1</v>
      </c>
      <c r="G101" t="s">
        <v>705</v>
      </c>
      <c r="H101" t="b">
        <v>1</v>
      </c>
    </row>
    <row r="102" spans="1:8" x14ac:dyDescent="0.25">
      <c r="A102" s="197" t="s">
        <v>395</v>
      </c>
      <c r="B102" t="s">
        <v>674</v>
      </c>
      <c r="C102">
        <v>41</v>
      </c>
      <c r="D102" s="57" t="b">
        <v>1</v>
      </c>
      <c r="E102" s="202" t="b">
        <v>1</v>
      </c>
      <c r="F102" s="202">
        <v>1</v>
      </c>
      <c r="H102" t="b">
        <v>1</v>
      </c>
    </row>
    <row r="103" spans="1:8" x14ac:dyDescent="0.25">
      <c r="A103" s="197" t="s">
        <v>696</v>
      </c>
      <c r="B103" t="s">
        <v>674</v>
      </c>
      <c r="C103">
        <v>41</v>
      </c>
      <c r="D103" s="57" t="b">
        <v>1</v>
      </c>
      <c r="E103" s="202" t="b">
        <v>1</v>
      </c>
      <c r="F103" s="202">
        <v>1</v>
      </c>
      <c r="H103" t="b">
        <v>0</v>
      </c>
    </row>
    <row r="104" spans="1:8" x14ac:dyDescent="0.25">
      <c r="A104" s="197" t="s">
        <v>396</v>
      </c>
      <c r="B104" t="s">
        <v>691</v>
      </c>
      <c r="C104">
        <v>42</v>
      </c>
      <c r="D104" s="57" t="b">
        <v>1</v>
      </c>
      <c r="E104" s="202" t="b">
        <v>1</v>
      </c>
      <c r="G104" t="s">
        <v>705</v>
      </c>
      <c r="H104" t="b">
        <v>0</v>
      </c>
    </row>
    <row r="105" spans="1:8" x14ac:dyDescent="0.25">
      <c r="A105" s="190" t="s">
        <v>397</v>
      </c>
    </row>
  </sheetData>
  <conditionalFormatting sqref="A2:A4 A11:A14 A6:A9">
    <cfRule type="containsBlanks" dxfId="22" priority="8">
      <formula>LEN(TRIM(A2))=0</formula>
    </cfRule>
  </conditionalFormatting>
  <conditionalFormatting sqref="A10">
    <cfRule type="containsBlanks" dxfId="21" priority="7">
      <formula>LEN(TRIM(A10))=0</formula>
    </cfRule>
  </conditionalFormatting>
  <conditionalFormatting sqref="A5">
    <cfRule type="containsBlanks" dxfId="20" priority="6">
      <formula>LEN(TRIM(A5))=0</formula>
    </cfRule>
  </conditionalFormatting>
  <conditionalFormatting sqref="A15:A24">
    <cfRule type="containsBlanks" dxfId="19" priority="5">
      <formula>LEN(TRIM(A15))=0</formula>
    </cfRule>
  </conditionalFormatting>
  <conditionalFormatting sqref="A25:A41">
    <cfRule type="containsBlanks" dxfId="18" priority="4">
      <formula>LEN(TRIM(A25))=0</formula>
    </cfRule>
  </conditionalFormatting>
  <conditionalFormatting sqref="A42:A71">
    <cfRule type="containsBlanks" dxfId="17" priority="3">
      <formula>LEN(TRIM(A42))=0</formula>
    </cfRule>
  </conditionalFormatting>
  <conditionalFormatting sqref="A72:A100">
    <cfRule type="containsBlanks" dxfId="16" priority="2">
      <formula>LEN(TRIM(A72))=0</formula>
    </cfRule>
  </conditionalFormatting>
  <conditionalFormatting sqref="A101:A104">
    <cfRule type="containsBlanks" dxfId="15" priority="1">
      <formula>LEN(TRIM(A101))=0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C8"/>
  <sheetViews>
    <sheetView workbookViewId="0">
      <selection activeCell="B2" sqref="B2"/>
    </sheetView>
  </sheetViews>
  <sheetFormatPr defaultRowHeight="15" x14ac:dyDescent="0.25"/>
  <cols>
    <col min="1" max="1" width="22.7109375" style="51" customWidth="1"/>
    <col min="2" max="2" width="6.85546875" customWidth="1"/>
    <col min="3" max="3" width="8.85546875" style="43"/>
  </cols>
  <sheetData>
    <row r="1" spans="1:3" s="49" customFormat="1" ht="15.75" thickBot="1" x14ac:dyDescent="0.3">
      <c r="A1" s="63" t="s">
        <v>427</v>
      </c>
      <c r="B1" s="64" t="s">
        <v>429</v>
      </c>
      <c r="C1" s="50" t="s">
        <v>428</v>
      </c>
    </row>
    <row r="2" spans="1:3" x14ac:dyDescent="0.25">
      <c r="A2" s="27"/>
      <c r="B2" t="s">
        <v>449</v>
      </c>
      <c r="C2" s="43" t="s">
        <v>442</v>
      </c>
    </row>
    <row r="3" spans="1:3" x14ac:dyDescent="0.25">
      <c r="A3" s="62"/>
      <c r="B3" t="s">
        <v>450</v>
      </c>
      <c r="C3" s="43" t="s">
        <v>443</v>
      </c>
    </row>
    <row r="4" spans="1:3" x14ac:dyDescent="0.25">
      <c r="A4" s="20"/>
      <c r="B4" t="s">
        <v>430</v>
      </c>
      <c r="C4" s="43" t="s">
        <v>444</v>
      </c>
    </row>
    <row r="5" spans="1:3" x14ac:dyDescent="0.25">
      <c r="A5" s="22"/>
      <c r="B5" t="s">
        <v>454</v>
      </c>
      <c r="C5" s="43" t="s">
        <v>445</v>
      </c>
    </row>
    <row r="6" spans="1:3" x14ac:dyDescent="0.25">
      <c r="A6" s="24"/>
      <c r="B6" t="s">
        <v>451</v>
      </c>
      <c r="C6" s="43" t="s">
        <v>446</v>
      </c>
    </row>
    <row r="7" spans="1:3" x14ac:dyDescent="0.25">
      <c r="A7" s="26"/>
      <c r="B7" t="s">
        <v>453</v>
      </c>
      <c r="C7" s="43" t="s">
        <v>447</v>
      </c>
    </row>
    <row r="8" spans="1:3" x14ac:dyDescent="0.25">
      <c r="A8" s="61"/>
      <c r="B8" t="s">
        <v>452</v>
      </c>
      <c r="C8" s="43" t="s">
        <v>448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BA332-B4D6-4ECB-8AB8-D681D68E9092}">
  <sheetPr codeName="Sheet4"/>
  <dimension ref="A1:CZ1685"/>
  <sheetViews>
    <sheetView workbookViewId="0"/>
  </sheetViews>
  <sheetFormatPr defaultRowHeight="15" x14ac:dyDescent="0.25"/>
  <cols>
    <col min="1" max="1" width="4.7109375" customWidth="1"/>
    <col min="2" max="2" width="4" customWidth="1"/>
    <col min="3" max="3" width="15" customWidth="1"/>
    <col min="4" max="4" width="8.7109375" style="34" customWidth="1"/>
    <col min="5" max="6" width="8.7109375" style="7" customWidth="1"/>
    <col min="7" max="8" width="8.7109375" style="7" hidden="1" customWidth="1"/>
    <col min="9" max="9" width="8.7109375" style="34" hidden="1" customWidth="1"/>
    <col min="10" max="13" width="8.7109375" style="9" hidden="1" customWidth="1"/>
    <col min="14" max="14" width="5.7109375" style="48" customWidth="1"/>
    <col min="15" max="26" width="5.7109375" style="47" customWidth="1"/>
    <col min="27" max="33" width="8.7109375" style="9" customWidth="1"/>
    <col min="34" max="34" width="8.7109375" style="8" customWidth="1"/>
    <col min="35" max="35" width="8.7109375" style="9" customWidth="1"/>
    <col min="36" max="36" width="8.7109375" style="9" hidden="1" customWidth="1"/>
    <col min="37" max="38" width="8.7109375" style="7" customWidth="1"/>
    <col min="39" max="46" width="8.7109375" style="9" customWidth="1"/>
    <col min="47" max="47" width="8.7109375" style="23" customWidth="1"/>
    <col min="48" max="48" width="8.7109375" style="7" hidden="1" customWidth="1"/>
    <col min="49" max="52" width="8.7109375" style="39" customWidth="1"/>
    <col min="53" max="53" width="8.7109375" style="57" customWidth="1"/>
    <col min="54" max="55" width="8.7109375" customWidth="1"/>
    <col min="56" max="56" width="8.7109375" style="53" customWidth="1"/>
    <col min="57" max="73" width="8.7109375" customWidth="1"/>
    <col min="74" max="75" width="8.7109375" hidden="1" customWidth="1"/>
    <col min="76" max="76" width="8.7109375" style="25" customWidth="1"/>
    <col min="77" max="83" width="8.7109375" customWidth="1"/>
    <col min="84" max="84" width="8.5703125" customWidth="1"/>
    <col min="85" max="99" width="8.7109375" customWidth="1"/>
    <col min="100" max="102" width="8.7109375" hidden="1" customWidth="1"/>
    <col min="103" max="103" width="8.7109375" style="25" hidden="1" customWidth="1"/>
    <col min="104" max="104" width="8.85546875" style="43"/>
  </cols>
  <sheetData>
    <row r="1" spans="1:103" x14ac:dyDescent="0.25">
      <c r="A1" s="1" t="s">
        <v>0</v>
      </c>
      <c r="B1" s="1" t="s">
        <v>1</v>
      </c>
      <c r="C1" s="27" t="s">
        <v>310</v>
      </c>
      <c r="D1" s="10" t="s">
        <v>401</v>
      </c>
      <c r="E1" s="28" t="s">
        <v>402</v>
      </c>
      <c r="F1" s="29" t="s">
        <v>398</v>
      </c>
      <c r="G1" s="29" t="s">
        <v>399</v>
      </c>
      <c r="H1" s="33" t="s">
        <v>400</v>
      </c>
      <c r="I1" s="10" t="s">
        <v>403</v>
      </c>
      <c r="J1" s="29" t="s">
        <v>404</v>
      </c>
      <c r="K1" s="29" t="s">
        <v>405</v>
      </c>
      <c r="L1" s="29" t="s">
        <v>406</v>
      </c>
      <c r="M1" s="29" t="s">
        <v>407</v>
      </c>
      <c r="N1" s="44" t="s">
        <v>414</v>
      </c>
      <c r="O1" s="45" t="s">
        <v>415</v>
      </c>
      <c r="P1" s="46" t="s">
        <v>416</v>
      </c>
      <c r="Q1" s="46" t="s">
        <v>417</v>
      </c>
      <c r="R1" s="45" t="s">
        <v>418</v>
      </c>
      <c r="S1" s="46" t="s">
        <v>419</v>
      </c>
      <c r="T1" s="46" t="s">
        <v>420</v>
      </c>
      <c r="U1" s="45" t="s">
        <v>421</v>
      </c>
      <c r="V1" s="46" t="s">
        <v>422</v>
      </c>
      <c r="W1" s="46" t="s">
        <v>423</v>
      </c>
      <c r="X1" s="46" t="s">
        <v>424</v>
      </c>
      <c r="Y1" s="45" t="s">
        <v>425</v>
      </c>
      <c r="Z1" s="46" t="s">
        <v>426</v>
      </c>
      <c r="AA1" s="5" t="s">
        <v>328</v>
      </c>
      <c r="AB1" s="6" t="s">
        <v>329</v>
      </c>
      <c r="AC1" s="5" t="s">
        <v>330</v>
      </c>
      <c r="AD1" s="6" t="s">
        <v>325</v>
      </c>
      <c r="AE1" s="6" t="s">
        <v>326</v>
      </c>
      <c r="AF1" s="6" t="s">
        <v>327</v>
      </c>
      <c r="AG1" s="6" t="s">
        <v>324</v>
      </c>
      <c r="AH1" s="5" t="s">
        <v>410</v>
      </c>
      <c r="AI1" s="6" t="s">
        <v>411</v>
      </c>
      <c r="AJ1" s="6" t="s">
        <v>408</v>
      </c>
      <c r="AK1" s="2" t="s">
        <v>311</v>
      </c>
      <c r="AL1" s="2" t="s">
        <v>331</v>
      </c>
      <c r="AM1" s="2" t="s">
        <v>435</v>
      </c>
      <c r="AN1" s="2" t="s">
        <v>436</v>
      </c>
      <c r="AO1" s="13" t="s">
        <v>334</v>
      </c>
      <c r="AP1" s="2" t="s">
        <v>335</v>
      </c>
      <c r="AQ1" s="15" t="s">
        <v>336</v>
      </c>
      <c r="AR1" s="2" t="s">
        <v>337</v>
      </c>
      <c r="AS1" s="2" t="s">
        <v>339</v>
      </c>
      <c r="AT1" s="15" t="s">
        <v>338</v>
      </c>
      <c r="AU1" s="22" t="s">
        <v>365</v>
      </c>
      <c r="AV1" s="22" t="s">
        <v>364</v>
      </c>
      <c r="AW1" s="3" t="s">
        <v>439</v>
      </c>
      <c r="AX1" s="52" t="s">
        <v>432</v>
      </c>
      <c r="AY1" s="3" t="s">
        <v>433</v>
      </c>
      <c r="AZ1" s="3" t="s">
        <v>434</v>
      </c>
      <c r="BA1" s="56" t="s">
        <v>413</v>
      </c>
      <c r="BB1" s="17" t="s">
        <v>412</v>
      </c>
      <c r="BC1" s="3" t="s">
        <v>313</v>
      </c>
      <c r="BD1" s="17" t="s">
        <v>314</v>
      </c>
      <c r="BE1" s="3" t="s">
        <v>315</v>
      </c>
      <c r="BF1" s="17" t="s">
        <v>316</v>
      </c>
      <c r="BG1" s="3" t="s">
        <v>344</v>
      </c>
      <c r="BH1" s="17" t="s">
        <v>345</v>
      </c>
      <c r="BI1" s="3" t="s">
        <v>350</v>
      </c>
      <c r="BJ1" s="17" t="s">
        <v>351</v>
      </c>
      <c r="BK1" s="17" t="s">
        <v>317</v>
      </c>
      <c r="BL1" s="3" t="s">
        <v>355</v>
      </c>
      <c r="BM1" s="3" t="s">
        <v>356</v>
      </c>
      <c r="BN1" s="3" t="s">
        <v>357</v>
      </c>
      <c r="BO1" s="3" t="s">
        <v>358</v>
      </c>
      <c r="BP1" s="3" t="s">
        <v>359</v>
      </c>
      <c r="BQ1" s="3" t="s">
        <v>360</v>
      </c>
      <c r="BR1" s="17" t="s">
        <v>361</v>
      </c>
      <c r="BS1" s="3" t="s">
        <v>354</v>
      </c>
      <c r="BT1" s="3" t="s">
        <v>353</v>
      </c>
      <c r="BU1" s="17" t="s">
        <v>352</v>
      </c>
      <c r="BV1" s="3" t="s">
        <v>366</v>
      </c>
      <c r="BW1" s="3" t="s">
        <v>367</v>
      </c>
      <c r="BX1" s="24" t="s">
        <v>368</v>
      </c>
      <c r="BY1" s="4" t="s">
        <v>370</v>
      </c>
      <c r="BZ1" s="4" t="s">
        <v>371</v>
      </c>
      <c r="CA1" s="4" t="s">
        <v>372</v>
      </c>
      <c r="CB1" s="19" t="s">
        <v>373</v>
      </c>
      <c r="CC1" s="4" t="s">
        <v>374</v>
      </c>
      <c r="CD1" s="19" t="s">
        <v>375</v>
      </c>
      <c r="CE1" s="19" t="s">
        <v>376</v>
      </c>
      <c r="CF1" s="4" t="s">
        <v>377</v>
      </c>
      <c r="CG1" s="4" t="s">
        <v>378</v>
      </c>
      <c r="CH1" s="19" t="s">
        <v>437</v>
      </c>
      <c r="CI1" s="4" t="s">
        <v>379</v>
      </c>
      <c r="CJ1" s="19" t="s">
        <v>380</v>
      </c>
      <c r="CK1" s="4" t="s">
        <v>381</v>
      </c>
      <c r="CL1" s="4" t="s">
        <v>382</v>
      </c>
      <c r="CM1" s="4" t="s">
        <v>383</v>
      </c>
      <c r="CN1" s="4" t="s">
        <v>438</v>
      </c>
      <c r="CO1" s="4" t="s">
        <v>384</v>
      </c>
      <c r="CP1" s="4" t="s">
        <v>385</v>
      </c>
      <c r="CQ1" s="4" t="s">
        <v>386</v>
      </c>
      <c r="CR1" s="4" t="s">
        <v>387</v>
      </c>
      <c r="CS1" s="4" t="s">
        <v>388</v>
      </c>
      <c r="CT1" s="4" t="s">
        <v>390</v>
      </c>
      <c r="CU1" s="19" t="s">
        <v>389</v>
      </c>
      <c r="CV1" s="4" t="s">
        <v>393</v>
      </c>
      <c r="CW1" s="4" t="s">
        <v>394</v>
      </c>
      <c r="CX1" s="4" t="s">
        <v>395</v>
      </c>
      <c r="CY1" s="26" t="s">
        <v>396</v>
      </c>
    </row>
    <row r="2" spans="1:103" ht="14.45" customHeight="1" x14ac:dyDescent="0.25">
      <c r="A2">
        <v>1</v>
      </c>
      <c r="B2">
        <v>1</v>
      </c>
      <c r="C2" s="25" t="s">
        <v>261</v>
      </c>
      <c r="D2" s="12">
        <v>8.3000000000000007</v>
      </c>
      <c r="E2" s="14"/>
      <c r="F2" s="7">
        <v>20</v>
      </c>
      <c r="H2" s="16"/>
      <c r="I2" s="11"/>
      <c r="J2" s="39"/>
      <c r="K2" s="39"/>
      <c r="L2" s="39"/>
      <c r="M2" s="39"/>
      <c r="N2" s="42">
        <v>1</v>
      </c>
      <c r="O2" s="8">
        <v>0</v>
      </c>
      <c r="P2" s="9">
        <v>0</v>
      </c>
      <c r="Q2" s="9">
        <v>0</v>
      </c>
      <c r="R2" s="8">
        <v>0</v>
      </c>
      <c r="S2" s="9">
        <v>0</v>
      </c>
      <c r="T2" s="9">
        <v>0</v>
      </c>
      <c r="U2" s="8">
        <v>0</v>
      </c>
      <c r="V2" s="9">
        <v>0</v>
      </c>
      <c r="W2" s="9">
        <v>0</v>
      </c>
      <c r="X2" s="9">
        <v>0</v>
      </c>
      <c r="Y2" s="8">
        <v>0</v>
      </c>
      <c r="Z2" s="9">
        <v>0</v>
      </c>
      <c r="AA2" s="8">
        <v>1</v>
      </c>
      <c r="AB2" s="9">
        <v>0</v>
      </c>
      <c r="AC2" s="8">
        <v>0</v>
      </c>
      <c r="AD2" s="9">
        <v>0</v>
      </c>
      <c r="AE2" s="9">
        <v>0</v>
      </c>
      <c r="AF2" s="9">
        <v>1</v>
      </c>
      <c r="AG2" s="9">
        <v>0</v>
      </c>
      <c r="AH2" s="8">
        <v>1570</v>
      </c>
      <c r="AI2" s="9">
        <v>7</v>
      </c>
      <c r="AK2" s="7">
        <v>7</v>
      </c>
      <c r="AL2" s="7" t="s">
        <v>431</v>
      </c>
      <c r="AM2" s="9">
        <v>1</v>
      </c>
      <c r="AN2" s="9">
        <v>0</v>
      </c>
      <c r="AO2" s="8">
        <v>0</v>
      </c>
      <c r="AP2" s="9">
        <v>1</v>
      </c>
      <c r="AQ2" s="31">
        <v>0</v>
      </c>
      <c r="AR2" s="9">
        <v>1</v>
      </c>
      <c r="AS2" s="9">
        <v>0</v>
      </c>
      <c r="AT2" s="31">
        <v>0</v>
      </c>
      <c r="AU2" s="21">
        <v>1990</v>
      </c>
      <c r="AV2" s="23"/>
      <c r="AW2" s="39">
        <v>0.34599999999999997</v>
      </c>
      <c r="AX2" s="39">
        <v>0.34599999999999997</v>
      </c>
      <c r="AY2" s="39">
        <v>0.17499999999999999</v>
      </c>
      <c r="AZ2" s="39">
        <v>0.13450000000000001</v>
      </c>
      <c r="BA2" s="57">
        <v>0.79400000000000004</v>
      </c>
      <c r="BB2" s="18">
        <v>0.20599999999999999</v>
      </c>
      <c r="BC2">
        <v>0.68200000000000005</v>
      </c>
      <c r="BD2" s="54">
        <v>0.318</v>
      </c>
      <c r="BE2">
        <v>0.22600000000000001</v>
      </c>
      <c r="BF2" s="18">
        <v>0.77400000000000002</v>
      </c>
      <c r="BG2" t="s">
        <v>431</v>
      </c>
      <c r="BH2" s="18" t="s">
        <v>431</v>
      </c>
      <c r="BI2">
        <v>1</v>
      </c>
      <c r="BJ2" s="18">
        <v>0</v>
      </c>
      <c r="BK2" s="18" t="s">
        <v>260</v>
      </c>
      <c r="BL2">
        <v>1</v>
      </c>
      <c r="BM2">
        <v>0</v>
      </c>
      <c r="BN2">
        <v>0</v>
      </c>
      <c r="BO2">
        <v>0</v>
      </c>
      <c r="BP2">
        <v>0</v>
      </c>
      <c r="BQ2">
        <v>0</v>
      </c>
      <c r="BR2" s="18">
        <v>0</v>
      </c>
      <c r="BS2">
        <v>1</v>
      </c>
      <c r="BT2">
        <v>0</v>
      </c>
      <c r="BU2" s="18">
        <v>0</v>
      </c>
      <c r="BX2" s="25">
        <v>40</v>
      </c>
      <c r="BY2">
        <v>1</v>
      </c>
      <c r="BZ2">
        <v>0</v>
      </c>
      <c r="CA2">
        <v>0</v>
      </c>
      <c r="CB2" s="18">
        <v>0</v>
      </c>
      <c r="CC2">
        <v>1</v>
      </c>
      <c r="CD2" s="18">
        <v>0</v>
      </c>
      <c r="CE2" s="18">
        <v>0</v>
      </c>
      <c r="CF2">
        <v>0</v>
      </c>
      <c r="CG2">
        <v>0</v>
      </c>
      <c r="CH2" s="18">
        <v>1</v>
      </c>
      <c r="CI2">
        <v>0</v>
      </c>
      <c r="CJ2" s="18">
        <v>0</v>
      </c>
      <c r="CK2">
        <v>0</v>
      </c>
      <c r="CL2">
        <v>0</v>
      </c>
      <c r="CM2">
        <v>1</v>
      </c>
      <c r="CN2">
        <v>1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 s="18">
        <v>0</v>
      </c>
      <c r="CW2" t="s">
        <v>397</v>
      </c>
    </row>
    <row r="3" spans="1:103" ht="14.45" customHeight="1" x14ac:dyDescent="0.25">
      <c r="A3">
        <v>2</v>
      </c>
      <c r="B3">
        <v>1</v>
      </c>
      <c r="C3" s="25" t="s">
        <v>261</v>
      </c>
      <c r="D3" s="12">
        <v>8.1</v>
      </c>
      <c r="E3" s="14"/>
      <c r="F3" s="7">
        <v>22</v>
      </c>
      <c r="H3" s="16"/>
      <c r="I3" s="11"/>
      <c r="J3" s="39"/>
      <c r="K3" s="39"/>
      <c r="L3" s="39"/>
      <c r="M3" s="39"/>
      <c r="N3" s="42">
        <v>0</v>
      </c>
      <c r="O3" s="8">
        <v>0</v>
      </c>
      <c r="P3" s="9">
        <v>0</v>
      </c>
      <c r="Q3" s="9">
        <v>0</v>
      </c>
      <c r="R3" s="8">
        <v>0</v>
      </c>
      <c r="S3" s="9">
        <v>0</v>
      </c>
      <c r="T3" s="9">
        <v>0</v>
      </c>
      <c r="U3" s="8">
        <v>0</v>
      </c>
      <c r="V3" s="9">
        <v>0</v>
      </c>
      <c r="W3" s="9">
        <v>1</v>
      </c>
      <c r="X3" s="9">
        <v>0</v>
      </c>
      <c r="Y3" s="8">
        <v>0</v>
      </c>
      <c r="Z3" s="9">
        <v>0</v>
      </c>
      <c r="AA3" s="8">
        <v>1</v>
      </c>
      <c r="AB3" s="9">
        <v>0</v>
      </c>
      <c r="AC3" s="8">
        <v>0</v>
      </c>
      <c r="AD3" s="9">
        <v>0</v>
      </c>
      <c r="AE3" s="9">
        <v>0</v>
      </c>
      <c r="AF3" s="9">
        <v>1</v>
      </c>
      <c r="AG3" s="9">
        <v>0</v>
      </c>
      <c r="AH3" s="8">
        <v>1214</v>
      </c>
      <c r="AI3" s="9">
        <v>7</v>
      </c>
      <c r="AK3" s="7">
        <v>7</v>
      </c>
      <c r="AL3" s="7" t="s">
        <v>431</v>
      </c>
      <c r="AM3" s="9">
        <v>1</v>
      </c>
      <c r="AN3" s="9">
        <v>0</v>
      </c>
      <c r="AO3" s="8">
        <v>0</v>
      </c>
      <c r="AP3" s="9">
        <v>1</v>
      </c>
      <c r="AQ3" s="31">
        <v>0</v>
      </c>
      <c r="AR3" s="9">
        <v>1</v>
      </c>
      <c r="AS3" s="9">
        <v>0</v>
      </c>
      <c r="AT3" s="31">
        <v>0</v>
      </c>
      <c r="AU3" s="21">
        <v>1990</v>
      </c>
      <c r="AV3" s="23"/>
      <c r="AW3" s="39">
        <v>0.34599999999999997</v>
      </c>
      <c r="AX3" s="39">
        <v>0.34599999999999997</v>
      </c>
      <c r="AY3" s="39">
        <v>0.17499999999999999</v>
      </c>
      <c r="AZ3" s="39">
        <v>0.13450000000000001</v>
      </c>
      <c r="BA3" s="57">
        <v>1</v>
      </c>
      <c r="BB3" s="18">
        <v>0</v>
      </c>
      <c r="BC3">
        <v>0.68200000000000005</v>
      </c>
      <c r="BD3" s="54">
        <v>0.318</v>
      </c>
      <c r="BE3">
        <v>0.22600000000000001</v>
      </c>
      <c r="BF3" s="18">
        <v>0.77400000000000002</v>
      </c>
      <c r="BG3" t="s">
        <v>431</v>
      </c>
      <c r="BH3" s="18" t="s">
        <v>431</v>
      </c>
      <c r="BI3">
        <v>1</v>
      </c>
      <c r="BJ3" s="18">
        <v>0</v>
      </c>
      <c r="BK3" s="18" t="s">
        <v>260</v>
      </c>
      <c r="BL3">
        <v>1</v>
      </c>
      <c r="BM3">
        <v>0</v>
      </c>
      <c r="BN3">
        <v>0</v>
      </c>
      <c r="BO3">
        <v>0</v>
      </c>
      <c r="BP3">
        <v>0</v>
      </c>
      <c r="BQ3">
        <v>0</v>
      </c>
      <c r="BR3" s="18">
        <v>0</v>
      </c>
      <c r="BS3">
        <v>1</v>
      </c>
      <c r="BT3">
        <v>0</v>
      </c>
      <c r="BU3" s="18">
        <v>0</v>
      </c>
      <c r="BX3" s="25">
        <v>40</v>
      </c>
      <c r="BY3">
        <v>1</v>
      </c>
      <c r="BZ3">
        <v>0</v>
      </c>
      <c r="CA3">
        <v>0</v>
      </c>
      <c r="CB3" s="18">
        <v>0</v>
      </c>
      <c r="CC3">
        <v>1</v>
      </c>
      <c r="CD3" s="18">
        <v>0</v>
      </c>
      <c r="CE3" s="18">
        <v>0</v>
      </c>
      <c r="CF3">
        <v>0</v>
      </c>
      <c r="CG3">
        <v>0</v>
      </c>
      <c r="CH3" s="18">
        <v>1</v>
      </c>
      <c r="CI3">
        <v>0</v>
      </c>
      <c r="CJ3" s="18">
        <v>0</v>
      </c>
      <c r="CK3">
        <v>0</v>
      </c>
      <c r="CL3">
        <v>0</v>
      </c>
      <c r="CM3">
        <v>1</v>
      </c>
      <c r="CN3">
        <v>1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 s="18">
        <v>0</v>
      </c>
      <c r="CW3" t="s">
        <v>397</v>
      </c>
    </row>
    <row r="4" spans="1:103" ht="14.45" customHeight="1" x14ac:dyDescent="0.25">
      <c r="A4">
        <v>3</v>
      </c>
      <c r="B4">
        <v>1</v>
      </c>
      <c r="C4" s="25" t="s">
        <v>261</v>
      </c>
      <c r="D4" s="12">
        <v>8.8000000000000007</v>
      </c>
      <c r="E4" s="14"/>
      <c r="F4" s="7">
        <v>5.7</v>
      </c>
      <c r="G4" s="7">
        <f>D4-E4</f>
        <v>8.8000000000000007</v>
      </c>
      <c r="H4" s="16">
        <f>D4+E4</f>
        <v>8.8000000000000007</v>
      </c>
      <c r="I4" s="11">
        <f>IFERROR(F4/SQRT(F4^2+AJ4), "X")</f>
        <v>1</v>
      </c>
      <c r="J4" s="39" t="str">
        <f>IFERROR(SQRT((1-I4^2)/AJ4), "X")</f>
        <v>X</v>
      </c>
      <c r="K4" s="39" t="str">
        <f>IFERROR(1/J4, "X")</f>
        <v>X</v>
      </c>
      <c r="L4" s="39" t="str">
        <f>IFERROR(I4-J4, "X")</f>
        <v>X</v>
      </c>
      <c r="M4" s="39" t="str">
        <f>IFERROR(I4+J4, "X")</f>
        <v>X</v>
      </c>
      <c r="N4" s="42">
        <v>0</v>
      </c>
      <c r="O4" s="8">
        <v>0</v>
      </c>
      <c r="P4" s="9">
        <v>0</v>
      </c>
      <c r="Q4" s="9">
        <v>0</v>
      </c>
      <c r="R4" s="8">
        <v>0</v>
      </c>
      <c r="S4" s="9">
        <v>0</v>
      </c>
      <c r="T4" s="9">
        <v>0</v>
      </c>
      <c r="U4" s="8">
        <v>0</v>
      </c>
      <c r="V4" s="9">
        <v>0</v>
      </c>
      <c r="W4" s="9">
        <v>0</v>
      </c>
      <c r="X4" s="9">
        <v>1</v>
      </c>
      <c r="Y4" s="8">
        <v>0</v>
      </c>
      <c r="Z4" s="9">
        <v>0</v>
      </c>
      <c r="AA4" s="8">
        <v>1</v>
      </c>
      <c r="AB4" s="9">
        <v>0</v>
      </c>
      <c r="AC4" s="8">
        <v>0</v>
      </c>
      <c r="AD4" s="9">
        <v>0</v>
      </c>
      <c r="AE4" s="9">
        <v>0</v>
      </c>
      <c r="AF4" s="9">
        <v>1</v>
      </c>
      <c r="AG4" s="9">
        <v>0</v>
      </c>
      <c r="AH4" s="8">
        <v>356</v>
      </c>
      <c r="AI4" s="9">
        <v>7</v>
      </c>
      <c r="AK4" s="7">
        <v>7</v>
      </c>
      <c r="AL4" s="7" t="s">
        <v>431</v>
      </c>
      <c r="AM4" s="9">
        <v>1</v>
      </c>
      <c r="AN4" s="9">
        <v>0</v>
      </c>
      <c r="AO4" s="8">
        <v>0</v>
      </c>
      <c r="AP4" s="9">
        <v>1</v>
      </c>
      <c r="AQ4" s="31">
        <v>0</v>
      </c>
      <c r="AR4" s="9">
        <v>1</v>
      </c>
      <c r="AS4" s="9">
        <v>0</v>
      </c>
      <c r="AT4" s="31">
        <v>0</v>
      </c>
      <c r="AU4" s="21">
        <v>1990</v>
      </c>
      <c r="AV4" s="23"/>
      <c r="AW4" s="39">
        <v>0.34599999999999997</v>
      </c>
      <c r="AX4" s="39">
        <v>0.34599999999999997</v>
      </c>
      <c r="AY4" s="39">
        <v>0.17499999999999999</v>
      </c>
      <c r="AZ4" s="39">
        <v>0.13450000000000001</v>
      </c>
      <c r="BA4" s="57">
        <v>0.79400000000000004</v>
      </c>
      <c r="BB4" s="18">
        <v>0.20599999999999999</v>
      </c>
      <c r="BC4">
        <v>0.68200000000000005</v>
      </c>
      <c r="BD4" s="54">
        <v>0.318</v>
      </c>
      <c r="BE4">
        <v>0.22600000000000001</v>
      </c>
      <c r="BF4" s="18">
        <v>0.77400000000000002</v>
      </c>
      <c r="BG4" t="s">
        <v>431</v>
      </c>
      <c r="BH4" s="18" t="s">
        <v>431</v>
      </c>
      <c r="BI4">
        <v>1</v>
      </c>
      <c r="BJ4" s="18">
        <v>0</v>
      </c>
      <c r="BK4" s="18" t="s">
        <v>260</v>
      </c>
      <c r="BL4">
        <v>1</v>
      </c>
      <c r="BM4">
        <v>0</v>
      </c>
      <c r="BN4">
        <v>0</v>
      </c>
      <c r="BO4">
        <v>0</v>
      </c>
      <c r="BP4">
        <v>0</v>
      </c>
      <c r="BQ4">
        <v>0</v>
      </c>
      <c r="BR4" s="18">
        <v>0</v>
      </c>
      <c r="BS4">
        <v>1</v>
      </c>
      <c r="BT4">
        <v>0</v>
      </c>
      <c r="BU4" s="18">
        <v>0</v>
      </c>
      <c r="BX4" s="25">
        <v>40</v>
      </c>
      <c r="BY4">
        <v>1</v>
      </c>
      <c r="BZ4">
        <v>0</v>
      </c>
      <c r="CA4">
        <v>0</v>
      </c>
      <c r="CB4" s="18">
        <v>0</v>
      </c>
      <c r="CC4">
        <v>1</v>
      </c>
      <c r="CD4" s="18">
        <v>0</v>
      </c>
      <c r="CE4" s="18">
        <v>0</v>
      </c>
      <c r="CF4">
        <v>0</v>
      </c>
      <c r="CG4">
        <v>0</v>
      </c>
      <c r="CH4" s="18">
        <v>1</v>
      </c>
      <c r="CI4">
        <v>0</v>
      </c>
      <c r="CJ4" s="18">
        <v>0</v>
      </c>
      <c r="CK4">
        <v>0</v>
      </c>
      <c r="CL4">
        <v>0</v>
      </c>
      <c r="CM4">
        <v>1</v>
      </c>
      <c r="CN4">
        <v>1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 s="18">
        <v>0</v>
      </c>
      <c r="CW4" t="s">
        <v>397</v>
      </c>
      <c r="CX4" t="s">
        <v>397</v>
      </c>
      <c r="CY4" s="25" t="s">
        <v>397</v>
      </c>
    </row>
    <row r="5" spans="1:103" ht="14.45" customHeight="1" x14ac:dyDescent="0.25">
      <c r="A5">
        <v>4</v>
      </c>
      <c r="B5">
        <v>1</v>
      </c>
      <c r="C5" s="25" t="s">
        <v>261</v>
      </c>
      <c r="D5" s="12">
        <v>6.9</v>
      </c>
      <c r="E5" s="14"/>
      <c r="F5" s="7">
        <v>13</v>
      </c>
      <c r="H5" s="16"/>
      <c r="I5" s="11"/>
      <c r="J5" s="39"/>
      <c r="K5" s="39"/>
      <c r="L5" s="39"/>
      <c r="M5" s="39"/>
      <c r="N5" s="42">
        <v>0</v>
      </c>
      <c r="O5" s="8">
        <v>0</v>
      </c>
      <c r="P5" s="9">
        <v>0</v>
      </c>
      <c r="Q5" s="9">
        <v>0</v>
      </c>
      <c r="R5" s="8">
        <v>0</v>
      </c>
      <c r="S5" s="9">
        <v>0</v>
      </c>
      <c r="T5" s="9">
        <v>0</v>
      </c>
      <c r="U5" s="8">
        <v>0</v>
      </c>
      <c r="V5" s="9">
        <v>0</v>
      </c>
      <c r="W5" s="9">
        <v>0</v>
      </c>
      <c r="X5" s="9">
        <v>0</v>
      </c>
      <c r="Y5" s="8">
        <v>1</v>
      </c>
      <c r="Z5" s="9">
        <v>0</v>
      </c>
      <c r="AA5" s="8">
        <v>1</v>
      </c>
      <c r="AB5" s="9">
        <v>0</v>
      </c>
      <c r="AC5" s="8">
        <v>0</v>
      </c>
      <c r="AD5" s="9">
        <v>0</v>
      </c>
      <c r="AE5" s="9">
        <v>0</v>
      </c>
      <c r="AF5" s="9">
        <v>1</v>
      </c>
      <c r="AG5" s="9">
        <v>0</v>
      </c>
      <c r="AH5" s="8">
        <v>896</v>
      </c>
      <c r="AI5" s="9">
        <v>7</v>
      </c>
      <c r="AK5" s="7">
        <v>7</v>
      </c>
      <c r="AL5" s="7" t="s">
        <v>431</v>
      </c>
      <c r="AM5" s="9">
        <v>1</v>
      </c>
      <c r="AN5" s="9">
        <v>0</v>
      </c>
      <c r="AO5" s="8">
        <v>0</v>
      </c>
      <c r="AP5" s="9">
        <v>1</v>
      </c>
      <c r="AQ5" s="31">
        <v>0</v>
      </c>
      <c r="AR5" s="9">
        <v>1</v>
      </c>
      <c r="AS5" s="9">
        <v>0</v>
      </c>
      <c r="AT5" s="31">
        <v>0</v>
      </c>
      <c r="AU5" s="21">
        <v>1990</v>
      </c>
      <c r="AV5" s="23"/>
      <c r="AW5" s="39">
        <v>0.34599999999999997</v>
      </c>
      <c r="AX5" s="39">
        <v>0.34599999999999997</v>
      </c>
      <c r="AY5" s="39">
        <v>0.17499999999999999</v>
      </c>
      <c r="AZ5" s="39">
        <v>0.13450000000000001</v>
      </c>
      <c r="BA5" s="57">
        <v>0.79400000000000004</v>
      </c>
      <c r="BB5" s="18">
        <v>0.20599999999999999</v>
      </c>
      <c r="BC5">
        <v>0.68200000000000005</v>
      </c>
      <c r="BD5" s="54">
        <v>0.318</v>
      </c>
      <c r="BE5">
        <v>1</v>
      </c>
      <c r="BF5" s="18">
        <v>0</v>
      </c>
      <c r="BG5" t="s">
        <v>431</v>
      </c>
      <c r="BH5" s="18" t="s">
        <v>431</v>
      </c>
      <c r="BI5">
        <v>1</v>
      </c>
      <c r="BJ5" s="18">
        <v>0</v>
      </c>
      <c r="BK5" s="18" t="s">
        <v>260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 s="18">
        <v>0</v>
      </c>
      <c r="BS5">
        <v>1</v>
      </c>
      <c r="BT5">
        <v>0</v>
      </c>
      <c r="BU5" s="18">
        <v>0</v>
      </c>
      <c r="BX5" s="25">
        <v>40</v>
      </c>
      <c r="BY5">
        <v>1</v>
      </c>
      <c r="BZ5">
        <v>0</v>
      </c>
      <c r="CA5">
        <v>0</v>
      </c>
      <c r="CB5" s="18">
        <v>0</v>
      </c>
      <c r="CC5">
        <v>1</v>
      </c>
      <c r="CD5" s="18">
        <v>0</v>
      </c>
      <c r="CE5" s="18">
        <v>0</v>
      </c>
      <c r="CF5">
        <v>0</v>
      </c>
      <c r="CG5">
        <v>0</v>
      </c>
      <c r="CH5" s="18">
        <v>1</v>
      </c>
      <c r="CI5">
        <v>0</v>
      </c>
      <c r="CJ5" s="18">
        <v>0</v>
      </c>
      <c r="CK5">
        <v>0</v>
      </c>
      <c r="CL5">
        <v>0</v>
      </c>
      <c r="CM5">
        <v>1</v>
      </c>
      <c r="CN5">
        <v>1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 s="18">
        <v>0</v>
      </c>
      <c r="CW5" t="s">
        <v>397</v>
      </c>
    </row>
    <row r="6" spans="1:103" ht="14.45" customHeight="1" x14ac:dyDescent="0.25">
      <c r="A6">
        <v>5</v>
      </c>
      <c r="B6">
        <v>1</v>
      </c>
      <c r="C6" s="25" t="s">
        <v>261</v>
      </c>
      <c r="D6" s="12">
        <v>6.6</v>
      </c>
      <c r="E6" s="14"/>
      <c r="F6" s="7">
        <v>12</v>
      </c>
      <c r="H6" s="16"/>
      <c r="I6" s="11"/>
      <c r="J6" s="39"/>
      <c r="K6" s="39"/>
      <c r="L6" s="39"/>
      <c r="M6" s="39"/>
      <c r="N6" s="42">
        <v>0</v>
      </c>
      <c r="O6" s="8">
        <v>0</v>
      </c>
      <c r="P6" s="9">
        <v>0</v>
      </c>
      <c r="Q6" s="9">
        <v>0</v>
      </c>
      <c r="R6" s="8">
        <v>0</v>
      </c>
      <c r="S6" s="9">
        <v>0</v>
      </c>
      <c r="T6" s="9">
        <v>0</v>
      </c>
      <c r="U6" s="8">
        <v>0</v>
      </c>
      <c r="V6" s="9">
        <v>0</v>
      </c>
      <c r="W6" s="9">
        <v>0</v>
      </c>
      <c r="X6" s="9">
        <v>0</v>
      </c>
      <c r="Y6" s="8">
        <v>0</v>
      </c>
      <c r="Z6" s="9">
        <v>1</v>
      </c>
      <c r="AA6" s="8">
        <v>1</v>
      </c>
      <c r="AB6" s="9">
        <v>0</v>
      </c>
      <c r="AC6" s="8">
        <v>0</v>
      </c>
      <c r="AD6" s="9">
        <v>0</v>
      </c>
      <c r="AE6" s="9">
        <v>0</v>
      </c>
      <c r="AF6" s="9">
        <v>1</v>
      </c>
      <c r="AG6" s="9">
        <v>0</v>
      </c>
      <c r="AH6" s="8">
        <v>318</v>
      </c>
      <c r="AI6" s="9">
        <v>7</v>
      </c>
      <c r="AK6" s="7">
        <v>7</v>
      </c>
      <c r="AL6" s="7" t="s">
        <v>431</v>
      </c>
      <c r="AM6" s="9">
        <v>1</v>
      </c>
      <c r="AN6" s="9">
        <v>0</v>
      </c>
      <c r="AO6" s="8">
        <v>0</v>
      </c>
      <c r="AP6" s="9">
        <v>1</v>
      </c>
      <c r="AQ6" s="31">
        <v>0</v>
      </c>
      <c r="AR6" s="9">
        <v>1</v>
      </c>
      <c r="AS6" s="9">
        <v>0</v>
      </c>
      <c r="AT6" s="31">
        <v>0</v>
      </c>
      <c r="AU6" s="21">
        <v>1990</v>
      </c>
      <c r="AV6" s="23"/>
      <c r="AW6" s="39">
        <v>0.34599999999999997</v>
      </c>
      <c r="AX6" s="39">
        <v>0.34599999999999997</v>
      </c>
      <c r="AY6" s="39">
        <v>0.17499999999999999</v>
      </c>
      <c r="AZ6" s="39">
        <v>0.13450000000000001</v>
      </c>
      <c r="BA6" s="57">
        <v>0.79400000000000004</v>
      </c>
      <c r="BB6" s="18">
        <v>0.20599999999999999</v>
      </c>
      <c r="BC6">
        <v>0.68200000000000005</v>
      </c>
      <c r="BD6" s="54">
        <v>0.318</v>
      </c>
      <c r="BE6">
        <v>0</v>
      </c>
      <c r="BF6" s="18">
        <v>1</v>
      </c>
      <c r="BG6" t="s">
        <v>431</v>
      </c>
      <c r="BH6" s="18" t="s">
        <v>431</v>
      </c>
      <c r="BI6">
        <v>1</v>
      </c>
      <c r="BJ6" s="18">
        <v>0</v>
      </c>
      <c r="BK6" s="18" t="s">
        <v>260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 s="18">
        <v>0</v>
      </c>
      <c r="BS6">
        <v>1</v>
      </c>
      <c r="BT6">
        <v>0</v>
      </c>
      <c r="BU6" s="18">
        <v>0</v>
      </c>
      <c r="BX6" s="25">
        <v>40</v>
      </c>
      <c r="BY6">
        <v>1</v>
      </c>
      <c r="BZ6">
        <v>0</v>
      </c>
      <c r="CA6">
        <v>0</v>
      </c>
      <c r="CB6" s="18">
        <v>0</v>
      </c>
      <c r="CC6">
        <v>1</v>
      </c>
      <c r="CD6" s="18">
        <v>0</v>
      </c>
      <c r="CE6" s="18">
        <v>0</v>
      </c>
      <c r="CF6">
        <v>0</v>
      </c>
      <c r="CG6">
        <v>0</v>
      </c>
      <c r="CH6" s="18">
        <v>1</v>
      </c>
      <c r="CI6">
        <v>0</v>
      </c>
      <c r="CJ6" s="18">
        <v>0</v>
      </c>
      <c r="CK6">
        <v>0</v>
      </c>
      <c r="CL6">
        <v>0</v>
      </c>
      <c r="CM6">
        <v>1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 s="18">
        <v>0</v>
      </c>
      <c r="CW6" t="s">
        <v>397</v>
      </c>
    </row>
    <row r="7" spans="1:103" ht="14.45" customHeight="1" x14ac:dyDescent="0.25">
      <c r="A7">
        <v>6</v>
      </c>
      <c r="B7">
        <v>1</v>
      </c>
      <c r="C7" s="25" t="s">
        <v>261</v>
      </c>
      <c r="D7" s="12">
        <v>7.7</v>
      </c>
      <c r="E7" s="14"/>
      <c r="F7" s="7">
        <v>15</v>
      </c>
      <c r="H7" s="16"/>
      <c r="I7" s="11"/>
      <c r="J7" s="39"/>
      <c r="K7" s="39"/>
      <c r="L7" s="39"/>
      <c r="M7" s="39"/>
      <c r="N7" s="42">
        <v>0</v>
      </c>
      <c r="O7" s="8">
        <v>0</v>
      </c>
      <c r="P7" s="9">
        <v>0</v>
      </c>
      <c r="Q7" s="9">
        <v>0</v>
      </c>
      <c r="R7" s="8">
        <v>0</v>
      </c>
      <c r="S7" s="9">
        <v>0</v>
      </c>
      <c r="T7" s="9">
        <v>0</v>
      </c>
      <c r="U7" s="8">
        <v>1</v>
      </c>
      <c r="V7" s="9">
        <v>0</v>
      </c>
      <c r="W7" s="9">
        <v>0</v>
      </c>
      <c r="X7" s="9">
        <v>0</v>
      </c>
      <c r="Y7" s="8">
        <v>0</v>
      </c>
      <c r="Z7" s="9">
        <v>0</v>
      </c>
      <c r="AA7" s="8">
        <v>1</v>
      </c>
      <c r="AB7" s="9">
        <v>0</v>
      </c>
      <c r="AC7" s="8">
        <v>0</v>
      </c>
      <c r="AD7" s="9">
        <v>0</v>
      </c>
      <c r="AE7" s="9">
        <v>0</v>
      </c>
      <c r="AF7" s="9">
        <v>1</v>
      </c>
      <c r="AG7" s="9">
        <v>0</v>
      </c>
      <c r="AH7" s="8">
        <v>1107</v>
      </c>
      <c r="AI7" s="9">
        <v>7</v>
      </c>
      <c r="AK7" s="7">
        <v>7</v>
      </c>
      <c r="AL7" s="7" t="s">
        <v>431</v>
      </c>
      <c r="AM7" s="9">
        <v>1</v>
      </c>
      <c r="AN7" s="9">
        <v>0</v>
      </c>
      <c r="AO7" s="8">
        <v>0</v>
      </c>
      <c r="AP7" s="9">
        <v>1</v>
      </c>
      <c r="AQ7" s="31">
        <v>0</v>
      </c>
      <c r="AR7" s="9">
        <v>1</v>
      </c>
      <c r="AS7" s="9">
        <v>0</v>
      </c>
      <c r="AT7" s="31">
        <v>0</v>
      </c>
      <c r="AU7" s="21">
        <v>1990</v>
      </c>
      <c r="AV7" s="23"/>
      <c r="AW7" s="39">
        <v>0.34599999999999997</v>
      </c>
      <c r="AX7" s="39">
        <v>0.34599999999999997</v>
      </c>
      <c r="AY7" s="39">
        <v>0.17499999999999999</v>
      </c>
      <c r="AZ7" s="39">
        <v>0.13450000000000001</v>
      </c>
      <c r="BA7" s="57">
        <v>0.79400000000000004</v>
      </c>
      <c r="BB7" s="18">
        <v>0.20599999999999999</v>
      </c>
      <c r="BC7">
        <v>1</v>
      </c>
      <c r="BD7" s="54">
        <v>0</v>
      </c>
      <c r="BE7">
        <v>0.22600000000000001</v>
      </c>
      <c r="BF7" s="18">
        <v>0.77400000000000002</v>
      </c>
      <c r="BG7" t="s">
        <v>431</v>
      </c>
      <c r="BH7" s="18" t="s">
        <v>431</v>
      </c>
      <c r="BI7">
        <v>1</v>
      </c>
      <c r="BJ7" s="18">
        <v>0</v>
      </c>
      <c r="BK7" s="18" t="s">
        <v>260</v>
      </c>
      <c r="BL7">
        <v>1</v>
      </c>
      <c r="BM7">
        <v>0</v>
      </c>
      <c r="BN7">
        <v>0</v>
      </c>
      <c r="BO7">
        <v>0</v>
      </c>
      <c r="BP7">
        <v>0</v>
      </c>
      <c r="BQ7">
        <v>0</v>
      </c>
      <c r="BR7" s="18">
        <v>0</v>
      </c>
      <c r="BS7">
        <v>1</v>
      </c>
      <c r="BT7">
        <v>0</v>
      </c>
      <c r="BU7" s="18">
        <v>0</v>
      </c>
      <c r="BX7" s="25">
        <v>40</v>
      </c>
      <c r="BY7">
        <v>1</v>
      </c>
      <c r="BZ7">
        <v>0</v>
      </c>
      <c r="CA7">
        <v>0</v>
      </c>
      <c r="CB7" s="18">
        <v>0</v>
      </c>
      <c r="CC7">
        <v>1</v>
      </c>
      <c r="CD7" s="18">
        <v>0</v>
      </c>
      <c r="CE7" s="18">
        <v>0</v>
      </c>
      <c r="CF7">
        <v>0</v>
      </c>
      <c r="CG7">
        <v>0</v>
      </c>
      <c r="CH7" s="18">
        <v>1</v>
      </c>
      <c r="CI7">
        <v>0</v>
      </c>
      <c r="CJ7" s="18">
        <v>0</v>
      </c>
      <c r="CK7">
        <v>0</v>
      </c>
      <c r="CL7">
        <v>0</v>
      </c>
      <c r="CM7">
        <v>1</v>
      </c>
      <c r="CN7">
        <v>1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 s="18">
        <v>0</v>
      </c>
      <c r="CW7" t="s">
        <v>397</v>
      </c>
    </row>
    <row r="8" spans="1:103" ht="14.45" customHeight="1" x14ac:dyDescent="0.25">
      <c r="A8">
        <v>7</v>
      </c>
      <c r="B8">
        <v>1</v>
      </c>
      <c r="C8" s="25" t="s">
        <v>261</v>
      </c>
      <c r="D8" s="12">
        <v>9.6999999999999993</v>
      </c>
      <c r="E8" s="14"/>
      <c r="F8" s="7">
        <v>14</v>
      </c>
      <c r="H8" s="16"/>
      <c r="I8" s="11"/>
      <c r="J8" s="39"/>
      <c r="K8" s="39"/>
      <c r="L8" s="39"/>
      <c r="M8" s="39"/>
      <c r="N8" s="42">
        <v>0</v>
      </c>
      <c r="O8" s="8">
        <v>0</v>
      </c>
      <c r="P8" s="9">
        <v>0</v>
      </c>
      <c r="Q8" s="9">
        <v>0</v>
      </c>
      <c r="R8" s="8">
        <v>0</v>
      </c>
      <c r="S8" s="9">
        <v>0</v>
      </c>
      <c r="T8" s="9">
        <v>0</v>
      </c>
      <c r="U8" s="8">
        <v>0</v>
      </c>
      <c r="V8" s="9">
        <v>1</v>
      </c>
      <c r="W8" s="9">
        <v>0</v>
      </c>
      <c r="X8" s="9">
        <v>0</v>
      </c>
      <c r="Y8" s="8">
        <v>0</v>
      </c>
      <c r="Z8" s="9">
        <v>0</v>
      </c>
      <c r="AA8" s="8">
        <v>1</v>
      </c>
      <c r="AB8" s="9">
        <v>0</v>
      </c>
      <c r="AC8" s="8">
        <v>0</v>
      </c>
      <c r="AD8" s="9">
        <v>0</v>
      </c>
      <c r="AE8" s="9">
        <v>0</v>
      </c>
      <c r="AF8" s="9">
        <v>1</v>
      </c>
      <c r="AG8" s="9">
        <v>0</v>
      </c>
      <c r="AH8" s="8">
        <v>463</v>
      </c>
      <c r="AI8" s="9">
        <v>7</v>
      </c>
      <c r="AK8" s="7">
        <v>7</v>
      </c>
      <c r="AL8" s="7" t="s">
        <v>431</v>
      </c>
      <c r="AM8" s="9">
        <v>1</v>
      </c>
      <c r="AN8" s="9">
        <v>0</v>
      </c>
      <c r="AO8" s="8">
        <v>0</v>
      </c>
      <c r="AP8" s="9">
        <v>1</v>
      </c>
      <c r="AQ8" s="31">
        <v>0</v>
      </c>
      <c r="AR8" s="9">
        <v>1</v>
      </c>
      <c r="AS8" s="9">
        <v>0</v>
      </c>
      <c r="AT8" s="31">
        <v>0</v>
      </c>
      <c r="AU8" s="21">
        <v>1990</v>
      </c>
      <c r="AV8" s="23"/>
      <c r="AW8" s="39">
        <v>0.34599999999999997</v>
      </c>
      <c r="AX8" s="39">
        <v>0.34599999999999997</v>
      </c>
      <c r="AY8" s="39">
        <v>0.17499999999999999</v>
      </c>
      <c r="AZ8" s="39">
        <v>0.13450000000000001</v>
      </c>
      <c r="BA8" s="57">
        <v>0.79400000000000004</v>
      </c>
      <c r="BB8" s="18">
        <v>0.20599999999999999</v>
      </c>
      <c r="BC8">
        <v>0</v>
      </c>
      <c r="BD8" s="54">
        <v>1</v>
      </c>
      <c r="BE8">
        <v>0.22600000000000001</v>
      </c>
      <c r="BF8" s="18">
        <v>0.77400000000000002</v>
      </c>
      <c r="BG8" t="s">
        <v>431</v>
      </c>
      <c r="BH8" s="18" t="s">
        <v>431</v>
      </c>
      <c r="BI8">
        <v>1</v>
      </c>
      <c r="BJ8" s="18">
        <v>0</v>
      </c>
      <c r="BK8" s="18" t="s">
        <v>260</v>
      </c>
      <c r="BL8">
        <v>1</v>
      </c>
      <c r="BM8">
        <v>0</v>
      </c>
      <c r="BN8">
        <v>0</v>
      </c>
      <c r="BO8">
        <v>0</v>
      </c>
      <c r="BP8">
        <v>0</v>
      </c>
      <c r="BQ8">
        <v>0</v>
      </c>
      <c r="BR8" s="18">
        <v>0</v>
      </c>
      <c r="BS8">
        <v>1</v>
      </c>
      <c r="BT8">
        <v>0</v>
      </c>
      <c r="BU8" s="18">
        <v>0</v>
      </c>
      <c r="BX8" s="25">
        <v>40</v>
      </c>
      <c r="BY8">
        <v>1</v>
      </c>
      <c r="BZ8">
        <v>0</v>
      </c>
      <c r="CA8">
        <v>0</v>
      </c>
      <c r="CB8" s="18">
        <v>0</v>
      </c>
      <c r="CC8">
        <v>1</v>
      </c>
      <c r="CD8" s="18">
        <v>0</v>
      </c>
      <c r="CE8" s="18">
        <v>0</v>
      </c>
      <c r="CF8">
        <v>0</v>
      </c>
      <c r="CG8">
        <v>0</v>
      </c>
      <c r="CH8" s="18">
        <v>1</v>
      </c>
      <c r="CI8">
        <v>0</v>
      </c>
      <c r="CJ8" s="18">
        <v>0</v>
      </c>
      <c r="CK8">
        <v>0</v>
      </c>
      <c r="CL8">
        <v>0</v>
      </c>
      <c r="CM8">
        <v>1</v>
      </c>
      <c r="CN8">
        <v>1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 s="18">
        <v>0</v>
      </c>
      <c r="CW8" t="s">
        <v>397</v>
      </c>
    </row>
    <row r="9" spans="1:103" ht="14.45" customHeight="1" x14ac:dyDescent="0.25">
      <c r="A9">
        <v>8</v>
      </c>
      <c r="B9">
        <v>1</v>
      </c>
      <c r="C9" s="25" t="s">
        <v>261</v>
      </c>
      <c r="D9" s="12">
        <v>7.3</v>
      </c>
      <c r="E9" s="14"/>
      <c r="F9" s="7">
        <v>17</v>
      </c>
      <c r="H9" s="16"/>
      <c r="I9" s="11"/>
      <c r="J9" s="39"/>
      <c r="K9" s="39"/>
      <c r="L9" s="39"/>
      <c r="M9" s="39"/>
      <c r="N9" s="42">
        <v>0</v>
      </c>
      <c r="O9" s="8">
        <v>0</v>
      </c>
      <c r="P9" s="9">
        <v>0</v>
      </c>
      <c r="Q9" s="9">
        <v>0</v>
      </c>
      <c r="R9" s="8">
        <v>0</v>
      </c>
      <c r="S9" s="9">
        <v>0</v>
      </c>
      <c r="T9" s="9">
        <v>0</v>
      </c>
      <c r="U9" s="8">
        <v>1</v>
      </c>
      <c r="V9" s="9">
        <v>0</v>
      </c>
      <c r="W9" s="9">
        <v>1</v>
      </c>
      <c r="X9" s="9">
        <v>0</v>
      </c>
      <c r="Y9" s="8">
        <v>0</v>
      </c>
      <c r="Z9" s="9">
        <v>0</v>
      </c>
      <c r="AA9" s="8">
        <v>1</v>
      </c>
      <c r="AB9" s="9">
        <v>0</v>
      </c>
      <c r="AC9" s="8">
        <v>0</v>
      </c>
      <c r="AD9" s="9">
        <v>0</v>
      </c>
      <c r="AE9" s="9">
        <v>0</v>
      </c>
      <c r="AF9" s="9">
        <v>1</v>
      </c>
      <c r="AG9" s="9">
        <v>0</v>
      </c>
      <c r="AH9" s="8">
        <v>823</v>
      </c>
      <c r="AI9" s="9">
        <v>7</v>
      </c>
      <c r="AK9" s="7">
        <v>7</v>
      </c>
      <c r="AL9" s="7" t="s">
        <v>431</v>
      </c>
      <c r="AM9" s="9">
        <v>1</v>
      </c>
      <c r="AN9" s="9">
        <v>0</v>
      </c>
      <c r="AO9" s="8">
        <v>0</v>
      </c>
      <c r="AP9" s="9">
        <v>1</v>
      </c>
      <c r="AQ9" s="31">
        <v>0</v>
      </c>
      <c r="AR9" s="9">
        <v>1</v>
      </c>
      <c r="AS9" s="9">
        <v>0</v>
      </c>
      <c r="AT9" s="31">
        <v>0</v>
      </c>
      <c r="AU9" s="21">
        <v>1990</v>
      </c>
      <c r="AV9" s="23"/>
      <c r="AW9" s="39">
        <v>0.34599999999999997</v>
      </c>
      <c r="AX9" s="39">
        <v>0.34599999999999997</v>
      </c>
      <c r="AY9" s="39">
        <v>0.17499999999999999</v>
      </c>
      <c r="AZ9" s="39">
        <v>0.13450000000000001</v>
      </c>
      <c r="BA9" s="57">
        <v>1</v>
      </c>
      <c r="BB9" s="18">
        <v>0</v>
      </c>
      <c r="BC9">
        <v>1</v>
      </c>
      <c r="BD9" s="54">
        <v>0</v>
      </c>
      <c r="BE9">
        <v>0.22600000000000001</v>
      </c>
      <c r="BF9" s="18">
        <v>0.77400000000000002</v>
      </c>
      <c r="BG9" t="s">
        <v>431</v>
      </c>
      <c r="BH9" s="18" t="s">
        <v>431</v>
      </c>
      <c r="BI9">
        <v>1</v>
      </c>
      <c r="BJ9" s="18">
        <v>0</v>
      </c>
      <c r="BK9" s="18" t="s">
        <v>260</v>
      </c>
      <c r="BL9">
        <v>1</v>
      </c>
      <c r="BM9">
        <v>0</v>
      </c>
      <c r="BN9">
        <v>0</v>
      </c>
      <c r="BO9">
        <v>0</v>
      </c>
      <c r="BP9">
        <v>0</v>
      </c>
      <c r="BQ9">
        <v>0</v>
      </c>
      <c r="BR9" s="18">
        <v>0</v>
      </c>
      <c r="BS9">
        <v>1</v>
      </c>
      <c r="BT9">
        <v>0</v>
      </c>
      <c r="BU9" s="18">
        <v>0</v>
      </c>
      <c r="BX9" s="25">
        <v>40</v>
      </c>
      <c r="BY9">
        <v>1</v>
      </c>
      <c r="BZ9">
        <v>0</v>
      </c>
      <c r="CA9">
        <v>0</v>
      </c>
      <c r="CB9" s="18">
        <v>0</v>
      </c>
      <c r="CC9">
        <v>1</v>
      </c>
      <c r="CD9" s="18">
        <v>0</v>
      </c>
      <c r="CE9" s="18">
        <v>0</v>
      </c>
      <c r="CF9">
        <v>0</v>
      </c>
      <c r="CG9">
        <v>0</v>
      </c>
      <c r="CH9" s="18">
        <v>1</v>
      </c>
      <c r="CI9">
        <v>0</v>
      </c>
      <c r="CJ9" s="18">
        <v>0</v>
      </c>
      <c r="CK9">
        <v>0</v>
      </c>
      <c r="CL9">
        <v>0</v>
      </c>
      <c r="CM9">
        <v>1</v>
      </c>
      <c r="CN9">
        <v>1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 s="18">
        <v>0</v>
      </c>
      <c r="CW9" t="s">
        <v>397</v>
      </c>
    </row>
    <row r="10" spans="1:103" ht="14.45" customHeight="1" x14ac:dyDescent="0.25">
      <c r="A10">
        <v>9</v>
      </c>
      <c r="B10">
        <v>1</v>
      </c>
      <c r="C10" s="25" t="s">
        <v>261</v>
      </c>
      <c r="D10" s="12">
        <v>9.8000000000000007</v>
      </c>
      <c r="E10" s="14"/>
      <c r="F10" s="7">
        <v>15</v>
      </c>
      <c r="H10" s="16"/>
      <c r="I10" s="11"/>
      <c r="J10" s="39"/>
      <c r="K10" s="39"/>
      <c r="L10" s="39"/>
      <c r="M10" s="39"/>
      <c r="N10" s="42">
        <v>0</v>
      </c>
      <c r="O10" s="8">
        <v>0</v>
      </c>
      <c r="P10" s="9">
        <v>0</v>
      </c>
      <c r="Q10" s="9">
        <v>0</v>
      </c>
      <c r="R10" s="8">
        <v>0</v>
      </c>
      <c r="S10" s="9">
        <v>0</v>
      </c>
      <c r="T10" s="9">
        <v>0</v>
      </c>
      <c r="U10" s="8">
        <v>0</v>
      </c>
      <c r="V10" s="9">
        <v>1</v>
      </c>
      <c r="W10" s="9">
        <v>1</v>
      </c>
      <c r="X10" s="9">
        <v>0</v>
      </c>
      <c r="Y10" s="8">
        <v>0</v>
      </c>
      <c r="Z10" s="9">
        <v>0</v>
      </c>
      <c r="AA10" s="8">
        <v>1</v>
      </c>
      <c r="AB10" s="9">
        <v>0</v>
      </c>
      <c r="AC10" s="8">
        <v>0</v>
      </c>
      <c r="AD10" s="9">
        <v>0</v>
      </c>
      <c r="AE10" s="9">
        <v>0</v>
      </c>
      <c r="AF10" s="9">
        <v>1</v>
      </c>
      <c r="AG10" s="9">
        <v>0</v>
      </c>
      <c r="AH10" s="8">
        <v>391</v>
      </c>
      <c r="AI10" s="9">
        <v>7</v>
      </c>
      <c r="AK10" s="7">
        <v>7</v>
      </c>
      <c r="AL10" s="7" t="s">
        <v>431</v>
      </c>
      <c r="AM10" s="9">
        <v>1</v>
      </c>
      <c r="AN10" s="9">
        <v>0</v>
      </c>
      <c r="AO10" s="8">
        <v>0</v>
      </c>
      <c r="AP10" s="9">
        <v>1</v>
      </c>
      <c r="AQ10" s="31">
        <v>0</v>
      </c>
      <c r="AR10" s="9">
        <v>1</v>
      </c>
      <c r="AS10" s="9">
        <v>0</v>
      </c>
      <c r="AT10" s="31">
        <v>0</v>
      </c>
      <c r="AU10" s="21">
        <v>1990</v>
      </c>
      <c r="AV10" s="23"/>
      <c r="AW10" s="39">
        <v>0.34599999999999997</v>
      </c>
      <c r="AX10" s="39">
        <v>0.34599999999999997</v>
      </c>
      <c r="AY10" s="39">
        <v>0.17499999999999999</v>
      </c>
      <c r="AZ10" s="39">
        <v>0.13450000000000001</v>
      </c>
      <c r="BA10" s="57">
        <v>1</v>
      </c>
      <c r="BB10" s="18">
        <v>0</v>
      </c>
      <c r="BC10">
        <v>0</v>
      </c>
      <c r="BD10" s="54">
        <v>1</v>
      </c>
      <c r="BE10">
        <v>0.22600000000000001</v>
      </c>
      <c r="BF10" s="18">
        <v>0.77400000000000002</v>
      </c>
      <c r="BG10" t="s">
        <v>431</v>
      </c>
      <c r="BH10" s="18" t="s">
        <v>431</v>
      </c>
      <c r="BI10">
        <v>1</v>
      </c>
      <c r="BJ10" s="18">
        <v>0</v>
      </c>
      <c r="BK10" s="18" t="s">
        <v>260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 s="18">
        <v>0</v>
      </c>
      <c r="BS10">
        <v>1</v>
      </c>
      <c r="BT10">
        <v>0</v>
      </c>
      <c r="BU10" s="18">
        <v>0</v>
      </c>
      <c r="BX10" s="25">
        <v>40</v>
      </c>
      <c r="BY10">
        <v>1</v>
      </c>
      <c r="BZ10">
        <v>0</v>
      </c>
      <c r="CA10">
        <v>0</v>
      </c>
      <c r="CB10" s="18">
        <v>0</v>
      </c>
      <c r="CC10">
        <v>1</v>
      </c>
      <c r="CD10" s="18">
        <v>0</v>
      </c>
      <c r="CE10" s="18">
        <v>0</v>
      </c>
      <c r="CF10">
        <v>0</v>
      </c>
      <c r="CG10">
        <v>0</v>
      </c>
      <c r="CH10" s="18">
        <v>1</v>
      </c>
      <c r="CI10">
        <v>0</v>
      </c>
      <c r="CJ10" s="18">
        <v>0</v>
      </c>
      <c r="CK10">
        <v>0</v>
      </c>
      <c r="CL10">
        <v>0</v>
      </c>
      <c r="CM10">
        <v>1</v>
      </c>
      <c r="CN10">
        <v>1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 s="18">
        <v>0</v>
      </c>
      <c r="CW10" t="s">
        <v>397</v>
      </c>
    </row>
    <row r="11" spans="1:103" ht="14.45" customHeight="1" x14ac:dyDescent="0.25">
      <c r="A11">
        <v>10</v>
      </c>
      <c r="B11">
        <v>1</v>
      </c>
      <c r="C11" s="25" t="s">
        <v>261</v>
      </c>
      <c r="D11" s="12">
        <v>6.4</v>
      </c>
      <c r="E11" s="14"/>
      <c r="F11" s="7">
        <v>11</v>
      </c>
      <c r="H11" s="16"/>
      <c r="I11" s="11"/>
      <c r="J11" s="39"/>
      <c r="K11" s="39"/>
      <c r="L11" s="39"/>
      <c r="M11" s="39"/>
      <c r="N11" s="42">
        <v>0</v>
      </c>
      <c r="O11" s="8">
        <v>0</v>
      </c>
      <c r="P11" s="9">
        <v>0</v>
      </c>
      <c r="Q11" s="9">
        <v>0</v>
      </c>
      <c r="R11" s="8">
        <v>0</v>
      </c>
      <c r="S11" s="9">
        <v>0</v>
      </c>
      <c r="T11" s="9">
        <v>0</v>
      </c>
      <c r="U11" s="8">
        <v>1</v>
      </c>
      <c r="V11" s="9">
        <v>0</v>
      </c>
      <c r="W11" s="9">
        <v>0</v>
      </c>
      <c r="X11" s="9">
        <v>0</v>
      </c>
      <c r="Y11" s="8">
        <v>1</v>
      </c>
      <c r="Z11" s="9">
        <v>0</v>
      </c>
      <c r="AA11" s="8">
        <v>1</v>
      </c>
      <c r="AB11" s="9">
        <v>0</v>
      </c>
      <c r="AC11" s="8">
        <v>0</v>
      </c>
      <c r="AD11" s="9">
        <v>0</v>
      </c>
      <c r="AE11" s="9">
        <v>0</v>
      </c>
      <c r="AF11" s="9">
        <v>1</v>
      </c>
      <c r="AG11" s="9">
        <v>0</v>
      </c>
      <c r="AH11" s="8">
        <v>635</v>
      </c>
      <c r="AI11" s="9">
        <v>7</v>
      </c>
      <c r="AK11" s="7">
        <v>7</v>
      </c>
      <c r="AL11" s="7" t="s">
        <v>431</v>
      </c>
      <c r="AM11" s="9">
        <v>1</v>
      </c>
      <c r="AN11" s="9">
        <v>0</v>
      </c>
      <c r="AO11" s="8">
        <v>0</v>
      </c>
      <c r="AP11" s="9">
        <v>1</v>
      </c>
      <c r="AQ11" s="31">
        <v>0</v>
      </c>
      <c r="AR11" s="9">
        <v>1</v>
      </c>
      <c r="AS11" s="9">
        <v>0</v>
      </c>
      <c r="AT11" s="31">
        <v>0</v>
      </c>
      <c r="AU11" s="21">
        <v>1990</v>
      </c>
      <c r="AV11" s="23"/>
      <c r="AW11" s="39">
        <v>0.34599999999999997</v>
      </c>
      <c r="AX11" s="39">
        <v>0.34599999999999997</v>
      </c>
      <c r="AY11" s="39">
        <v>0.17499999999999999</v>
      </c>
      <c r="AZ11" s="39">
        <v>0.13450000000000001</v>
      </c>
      <c r="BA11" s="57">
        <v>0.79400000000000004</v>
      </c>
      <c r="BB11" s="18">
        <v>0.20599999999999999</v>
      </c>
      <c r="BC11">
        <v>1</v>
      </c>
      <c r="BD11" s="54">
        <v>0</v>
      </c>
      <c r="BE11">
        <v>1</v>
      </c>
      <c r="BF11" s="18">
        <v>0</v>
      </c>
      <c r="BG11" t="s">
        <v>431</v>
      </c>
      <c r="BH11" s="18" t="s">
        <v>431</v>
      </c>
      <c r="BI11">
        <v>1</v>
      </c>
      <c r="BJ11" s="18">
        <v>0</v>
      </c>
      <c r="BK11" s="18" t="s">
        <v>260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 s="18">
        <v>0</v>
      </c>
      <c r="BS11">
        <v>1</v>
      </c>
      <c r="BT11">
        <v>0</v>
      </c>
      <c r="BU11" s="18">
        <v>0</v>
      </c>
      <c r="BX11" s="25">
        <v>40</v>
      </c>
      <c r="BY11">
        <v>1</v>
      </c>
      <c r="BZ11">
        <v>0</v>
      </c>
      <c r="CA11">
        <v>0</v>
      </c>
      <c r="CB11" s="18">
        <v>0</v>
      </c>
      <c r="CC11">
        <v>1</v>
      </c>
      <c r="CD11" s="18">
        <v>0</v>
      </c>
      <c r="CE11" s="18">
        <v>0</v>
      </c>
      <c r="CF11">
        <v>0</v>
      </c>
      <c r="CG11">
        <v>0</v>
      </c>
      <c r="CH11" s="18">
        <v>1</v>
      </c>
      <c r="CI11">
        <v>0</v>
      </c>
      <c r="CJ11" s="18">
        <v>0</v>
      </c>
      <c r="CK11">
        <v>0</v>
      </c>
      <c r="CL11">
        <v>0</v>
      </c>
      <c r="CM11">
        <v>1</v>
      </c>
      <c r="CN11">
        <v>1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 s="18">
        <v>0</v>
      </c>
      <c r="CW11" t="s">
        <v>397</v>
      </c>
    </row>
    <row r="12" spans="1:103" ht="14.45" customHeight="1" x14ac:dyDescent="0.25">
      <c r="A12">
        <v>11</v>
      </c>
      <c r="B12">
        <v>1</v>
      </c>
      <c r="C12" s="25" t="s">
        <v>261</v>
      </c>
      <c r="D12" s="12">
        <v>8</v>
      </c>
      <c r="E12" s="14"/>
      <c r="F12" s="7">
        <v>8</v>
      </c>
      <c r="H12" s="16"/>
      <c r="I12" s="11"/>
      <c r="J12" s="39"/>
      <c r="K12" s="39"/>
      <c r="L12" s="39"/>
      <c r="M12" s="39"/>
      <c r="N12" s="42">
        <v>0</v>
      </c>
      <c r="O12" s="8">
        <v>0</v>
      </c>
      <c r="P12" s="9">
        <v>0</v>
      </c>
      <c r="Q12" s="9">
        <v>0</v>
      </c>
      <c r="R12" s="8">
        <v>0</v>
      </c>
      <c r="S12" s="9">
        <v>0</v>
      </c>
      <c r="T12" s="9">
        <v>0</v>
      </c>
      <c r="U12" s="8">
        <v>0</v>
      </c>
      <c r="V12" s="9">
        <v>1</v>
      </c>
      <c r="W12" s="9">
        <v>0</v>
      </c>
      <c r="X12" s="9">
        <v>0</v>
      </c>
      <c r="Y12" s="8">
        <v>1</v>
      </c>
      <c r="Z12" s="9">
        <v>0</v>
      </c>
      <c r="AA12" s="8">
        <v>1</v>
      </c>
      <c r="AB12" s="9">
        <v>0</v>
      </c>
      <c r="AC12" s="8">
        <v>0</v>
      </c>
      <c r="AD12" s="9">
        <v>0</v>
      </c>
      <c r="AE12" s="9">
        <v>0</v>
      </c>
      <c r="AF12" s="9">
        <v>1</v>
      </c>
      <c r="AG12" s="9">
        <v>0</v>
      </c>
      <c r="AH12" s="8">
        <v>261</v>
      </c>
      <c r="AI12" s="9">
        <v>7</v>
      </c>
      <c r="AK12" s="7">
        <v>7</v>
      </c>
      <c r="AL12" s="7" t="s">
        <v>431</v>
      </c>
      <c r="AM12" s="9">
        <v>1</v>
      </c>
      <c r="AN12" s="9">
        <v>0</v>
      </c>
      <c r="AO12" s="8">
        <v>0</v>
      </c>
      <c r="AP12" s="9">
        <v>1</v>
      </c>
      <c r="AQ12" s="31">
        <v>0</v>
      </c>
      <c r="AR12" s="9">
        <v>1</v>
      </c>
      <c r="AS12" s="9">
        <v>0</v>
      </c>
      <c r="AT12" s="31">
        <v>0</v>
      </c>
      <c r="AU12" s="21">
        <v>1990</v>
      </c>
      <c r="AV12" s="23"/>
      <c r="AW12" s="39">
        <v>0.34599999999999997</v>
      </c>
      <c r="AX12" s="39">
        <v>0.34599999999999997</v>
      </c>
      <c r="AY12" s="39">
        <v>0.17499999999999999</v>
      </c>
      <c r="AZ12" s="39">
        <v>0.13450000000000001</v>
      </c>
      <c r="BA12" s="57">
        <v>0.79400000000000004</v>
      </c>
      <c r="BB12" s="18">
        <v>0.20599999999999999</v>
      </c>
      <c r="BC12">
        <v>0</v>
      </c>
      <c r="BD12" s="54">
        <v>1</v>
      </c>
      <c r="BE12">
        <v>1</v>
      </c>
      <c r="BF12" s="18">
        <v>0</v>
      </c>
      <c r="BG12" t="s">
        <v>431</v>
      </c>
      <c r="BH12" s="18" t="s">
        <v>431</v>
      </c>
      <c r="BI12">
        <v>1</v>
      </c>
      <c r="BJ12" s="18">
        <v>0</v>
      </c>
      <c r="BK12" s="18" t="s">
        <v>260</v>
      </c>
      <c r="BL12">
        <v>1</v>
      </c>
      <c r="BM12">
        <v>0</v>
      </c>
      <c r="BN12">
        <v>0</v>
      </c>
      <c r="BO12">
        <v>0</v>
      </c>
      <c r="BP12">
        <v>0</v>
      </c>
      <c r="BQ12">
        <v>0</v>
      </c>
      <c r="BR12" s="18">
        <v>0</v>
      </c>
      <c r="BS12">
        <v>1</v>
      </c>
      <c r="BT12">
        <v>0</v>
      </c>
      <c r="BU12" s="18">
        <v>0</v>
      </c>
      <c r="BX12" s="25">
        <v>40</v>
      </c>
      <c r="BY12">
        <v>1</v>
      </c>
      <c r="BZ12">
        <v>0</v>
      </c>
      <c r="CA12">
        <v>0</v>
      </c>
      <c r="CB12" s="18">
        <v>0</v>
      </c>
      <c r="CC12">
        <v>1</v>
      </c>
      <c r="CD12" s="18">
        <v>0</v>
      </c>
      <c r="CE12" s="18">
        <v>0</v>
      </c>
      <c r="CF12">
        <v>0</v>
      </c>
      <c r="CG12">
        <v>0</v>
      </c>
      <c r="CH12" s="18">
        <v>1</v>
      </c>
      <c r="CI12">
        <v>0</v>
      </c>
      <c r="CJ12" s="18">
        <v>0</v>
      </c>
      <c r="CK12">
        <v>0</v>
      </c>
      <c r="CL12">
        <v>0</v>
      </c>
      <c r="CM12">
        <v>1</v>
      </c>
      <c r="CN12">
        <v>1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 s="18">
        <v>0</v>
      </c>
      <c r="CW12" t="s">
        <v>397</v>
      </c>
    </row>
    <row r="13" spans="1:103" ht="14.45" customHeight="1" x14ac:dyDescent="0.25">
      <c r="A13">
        <v>12</v>
      </c>
      <c r="B13">
        <v>1</v>
      </c>
      <c r="C13" s="25" t="s">
        <v>261</v>
      </c>
      <c r="D13" s="12">
        <v>6.1</v>
      </c>
      <c r="E13" s="14"/>
      <c r="F13" s="7">
        <v>8.6999999999999993</v>
      </c>
      <c r="H13" s="16"/>
      <c r="I13" s="11"/>
      <c r="J13" s="39"/>
      <c r="K13" s="39"/>
      <c r="L13" s="39"/>
      <c r="M13" s="39"/>
      <c r="N13" s="42">
        <v>0</v>
      </c>
      <c r="O13" s="8">
        <v>0</v>
      </c>
      <c r="P13" s="9">
        <v>0</v>
      </c>
      <c r="Q13" s="9">
        <v>0</v>
      </c>
      <c r="R13" s="8">
        <v>0</v>
      </c>
      <c r="S13" s="9">
        <v>0</v>
      </c>
      <c r="T13" s="9">
        <v>0</v>
      </c>
      <c r="U13" s="8">
        <v>1</v>
      </c>
      <c r="V13" s="9">
        <v>0</v>
      </c>
      <c r="W13" s="9">
        <v>0</v>
      </c>
      <c r="X13" s="9">
        <v>0</v>
      </c>
      <c r="Y13" s="8">
        <v>0</v>
      </c>
      <c r="Z13" s="9">
        <v>1</v>
      </c>
      <c r="AA13" s="8">
        <v>1</v>
      </c>
      <c r="AB13" s="9">
        <v>0</v>
      </c>
      <c r="AC13" s="8">
        <v>0</v>
      </c>
      <c r="AD13" s="9">
        <v>0</v>
      </c>
      <c r="AE13" s="9">
        <v>0</v>
      </c>
      <c r="AF13" s="9">
        <v>1</v>
      </c>
      <c r="AG13" s="9">
        <v>0</v>
      </c>
      <c r="AH13" s="8">
        <v>188</v>
      </c>
      <c r="AI13" s="9">
        <v>7</v>
      </c>
      <c r="AK13" s="7">
        <v>7</v>
      </c>
      <c r="AL13" s="7" t="s">
        <v>431</v>
      </c>
      <c r="AM13" s="9">
        <v>1</v>
      </c>
      <c r="AN13" s="9">
        <v>0</v>
      </c>
      <c r="AO13" s="8">
        <v>0</v>
      </c>
      <c r="AP13" s="9">
        <v>1</v>
      </c>
      <c r="AQ13" s="31">
        <v>0</v>
      </c>
      <c r="AR13" s="9">
        <v>1</v>
      </c>
      <c r="AS13" s="9">
        <v>0</v>
      </c>
      <c r="AT13" s="31">
        <v>0</v>
      </c>
      <c r="AU13" s="21">
        <v>1990</v>
      </c>
      <c r="AV13" s="23"/>
      <c r="AW13" s="39">
        <v>0.34599999999999997</v>
      </c>
      <c r="AX13" s="39">
        <v>0.34599999999999997</v>
      </c>
      <c r="AY13" s="39">
        <v>0.17499999999999999</v>
      </c>
      <c r="AZ13" s="39">
        <v>0.13450000000000001</v>
      </c>
      <c r="BA13" s="57">
        <v>0.79400000000000004</v>
      </c>
      <c r="BB13" s="18">
        <v>0.20599999999999999</v>
      </c>
      <c r="BC13">
        <v>1</v>
      </c>
      <c r="BD13" s="54">
        <v>0</v>
      </c>
      <c r="BE13">
        <v>0</v>
      </c>
      <c r="BF13" s="18">
        <v>1</v>
      </c>
      <c r="BG13" t="s">
        <v>431</v>
      </c>
      <c r="BH13" s="18" t="s">
        <v>431</v>
      </c>
      <c r="BI13">
        <v>1</v>
      </c>
      <c r="BJ13" s="18">
        <v>0</v>
      </c>
      <c r="BK13" s="18" t="s">
        <v>260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 s="18">
        <v>0</v>
      </c>
      <c r="BS13">
        <v>1</v>
      </c>
      <c r="BT13">
        <v>0</v>
      </c>
      <c r="BU13" s="18">
        <v>0</v>
      </c>
      <c r="BX13" s="25">
        <v>40</v>
      </c>
      <c r="BY13">
        <v>1</v>
      </c>
      <c r="BZ13">
        <v>0</v>
      </c>
      <c r="CA13">
        <v>0</v>
      </c>
      <c r="CB13" s="18">
        <v>0</v>
      </c>
      <c r="CC13">
        <v>1</v>
      </c>
      <c r="CD13" s="18">
        <v>0</v>
      </c>
      <c r="CE13" s="18">
        <v>0</v>
      </c>
      <c r="CF13">
        <v>0</v>
      </c>
      <c r="CG13">
        <v>0</v>
      </c>
      <c r="CH13" s="18">
        <v>1</v>
      </c>
      <c r="CI13">
        <v>0</v>
      </c>
      <c r="CJ13" s="18">
        <v>0</v>
      </c>
      <c r="CK13">
        <v>0</v>
      </c>
      <c r="CL13">
        <v>0</v>
      </c>
      <c r="CM13">
        <v>1</v>
      </c>
      <c r="CN13">
        <v>1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 s="18">
        <v>0</v>
      </c>
      <c r="CW13" t="s">
        <v>397</v>
      </c>
    </row>
    <row r="14" spans="1:103" ht="14.45" customHeight="1" x14ac:dyDescent="0.25">
      <c r="A14">
        <v>13</v>
      </c>
      <c r="B14">
        <v>1</v>
      </c>
      <c r="C14" s="55" t="s">
        <v>261</v>
      </c>
      <c r="D14" s="12">
        <v>7.5</v>
      </c>
      <c r="E14" s="14"/>
      <c r="F14" s="7">
        <v>9.1999999999999993</v>
      </c>
      <c r="H14" s="16"/>
      <c r="I14" s="11"/>
      <c r="J14" s="39"/>
      <c r="K14" s="39"/>
      <c r="L14" s="39"/>
      <c r="M14" s="39"/>
      <c r="N14" s="42">
        <v>0</v>
      </c>
      <c r="O14" s="8">
        <v>0</v>
      </c>
      <c r="P14" s="9">
        <v>0</v>
      </c>
      <c r="Q14" s="9">
        <v>0</v>
      </c>
      <c r="R14" s="8">
        <v>0</v>
      </c>
      <c r="S14" s="9">
        <v>0</v>
      </c>
      <c r="T14" s="9">
        <v>0</v>
      </c>
      <c r="U14" s="8">
        <v>0</v>
      </c>
      <c r="V14" s="9">
        <v>1</v>
      </c>
      <c r="W14" s="9">
        <v>0</v>
      </c>
      <c r="X14" s="9">
        <v>0</v>
      </c>
      <c r="Y14" s="8">
        <v>0</v>
      </c>
      <c r="Z14" s="9">
        <v>1</v>
      </c>
      <c r="AA14" s="8">
        <v>1</v>
      </c>
      <c r="AB14" s="9">
        <v>0</v>
      </c>
      <c r="AC14" s="8">
        <v>0</v>
      </c>
      <c r="AD14" s="9">
        <v>0</v>
      </c>
      <c r="AE14" s="9">
        <v>0</v>
      </c>
      <c r="AF14" s="9">
        <v>1</v>
      </c>
      <c r="AG14" s="9">
        <v>0</v>
      </c>
      <c r="AH14" s="8">
        <v>130</v>
      </c>
      <c r="AI14" s="9">
        <v>7</v>
      </c>
      <c r="AK14" s="7">
        <v>7</v>
      </c>
      <c r="AL14" s="7" t="s">
        <v>431</v>
      </c>
      <c r="AM14" s="9">
        <v>1</v>
      </c>
      <c r="AN14" s="9">
        <v>0</v>
      </c>
      <c r="AO14" s="8">
        <v>0</v>
      </c>
      <c r="AP14" s="9">
        <v>1</v>
      </c>
      <c r="AQ14" s="31">
        <v>0</v>
      </c>
      <c r="AR14" s="9">
        <v>1</v>
      </c>
      <c r="AS14" s="9">
        <v>0</v>
      </c>
      <c r="AT14" s="31">
        <v>0</v>
      </c>
      <c r="AU14" s="21">
        <v>1990</v>
      </c>
      <c r="AV14" s="23"/>
      <c r="AW14" s="39">
        <v>0.34599999999999997</v>
      </c>
      <c r="AX14" s="39">
        <v>0.34599999999999997</v>
      </c>
      <c r="AY14" s="39">
        <v>0.17499999999999999</v>
      </c>
      <c r="AZ14" s="39">
        <v>0.13450000000000001</v>
      </c>
      <c r="BA14" s="57">
        <v>0.79400000000000004</v>
      </c>
      <c r="BB14" s="18">
        <v>0.20599999999999999</v>
      </c>
      <c r="BC14">
        <v>0</v>
      </c>
      <c r="BD14" s="54">
        <v>1</v>
      </c>
      <c r="BE14">
        <v>0</v>
      </c>
      <c r="BF14" s="18">
        <v>1</v>
      </c>
      <c r="BG14" t="s">
        <v>431</v>
      </c>
      <c r="BH14" s="18" t="s">
        <v>431</v>
      </c>
      <c r="BI14">
        <v>1</v>
      </c>
      <c r="BJ14" s="18">
        <v>0</v>
      </c>
      <c r="BK14" s="18" t="s">
        <v>260</v>
      </c>
      <c r="BL14">
        <v>1</v>
      </c>
      <c r="BM14">
        <v>0</v>
      </c>
      <c r="BN14">
        <v>0</v>
      </c>
      <c r="BO14">
        <v>0</v>
      </c>
      <c r="BP14">
        <v>0</v>
      </c>
      <c r="BQ14">
        <v>0</v>
      </c>
      <c r="BR14" s="18">
        <v>0</v>
      </c>
      <c r="BS14">
        <v>1</v>
      </c>
      <c r="BT14">
        <v>0</v>
      </c>
      <c r="BU14" s="18">
        <v>0</v>
      </c>
      <c r="BX14" s="25">
        <v>40</v>
      </c>
      <c r="BY14">
        <v>1</v>
      </c>
      <c r="BZ14">
        <v>0</v>
      </c>
      <c r="CA14">
        <v>0</v>
      </c>
      <c r="CB14" s="18">
        <v>0</v>
      </c>
      <c r="CC14">
        <v>1</v>
      </c>
      <c r="CD14" s="18">
        <v>0</v>
      </c>
      <c r="CE14" s="18">
        <v>0</v>
      </c>
      <c r="CF14">
        <v>0</v>
      </c>
      <c r="CG14">
        <v>0</v>
      </c>
      <c r="CH14" s="18">
        <v>1</v>
      </c>
      <c r="CI14">
        <v>0</v>
      </c>
      <c r="CJ14" s="18">
        <v>0</v>
      </c>
      <c r="CK14">
        <v>0</v>
      </c>
      <c r="CL14">
        <v>0</v>
      </c>
      <c r="CM14">
        <v>1</v>
      </c>
      <c r="CN14">
        <v>1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 s="18">
        <v>0</v>
      </c>
      <c r="CW14" t="s">
        <v>397</v>
      </c>
    </row>
    <row r="15" spans="1:103" x14ac:dyDescent="0.25">
      <c r="A15">
        <v>14</v>
      </c>
      <c r="B15">
        <v>2</v>
      </c>
      <c r="C15" s="25" t="s">
        <v>266</v>
      </c>
      <c r="D15" s="12">
        <v>6.1</v>
      </c>
      <c r="E15" s="14"/>
      <c r="F15" s="7">
        <v>17.2</v>
      </c>
      <c r="G15" s="7">
        <f t="shared" ref="G15:G78" si="0">D15-E15</f>
        <v>6.1</v>
      </c>
      <c r="H15" s="16">
        <f t="shared" ref="H15:H78" si="1">D15+E15</f>
        <v>6.1</v>
      </c>
      <c r="I15" s="11">
        <f t="shared" ref="I15:I78" si="2">IFERROR(F15/SQRT(F15^2+AJ15), "X")</f>
        <v>0.29744433544072479</v>
      </c>
      <c r="J15" s="39">
        <f t="shared" ref="J15:J78" si="3">IFERROR(SQRT((1-I15^2)/AJ15), "X")</f>
        <v>1.7293275316321213E-2</v>
      </c>
      <c r="K15" s="39">
        <f t="shared" ref="K15:K73" si="4">IFERROR(1/J15, "X")</f>
        <v>57.825945733727515</v>
      </c>
      <c r="L15" s="39">
        <f t="shared" ref="L15:L73" si="5">IFERROR(I15-J15, "X")</f>
        <v>0.28015106012440361</v>
      </c>
      <c r="M15" s="39">
        <f t="shared" ref="M15:M78" si="6">IFERROR(I15+J15, "X")</f>
        <v>0.31473761075704598</v>
      </c>
      <c r="N15" s="42">
        <v>1</v>
      </c>
      <c r="O15" s="8">
        <v>0</v>
      </c>
      <c r="P15" s="9">
        <v>0</v>
      </c>
      <c r="Q15" s="9">
        <v>0</v>
      </c>
      <c r="R15" s="8">
        <v>0</v>
      </c>
      <c r="S15" s="9">
        <v>0</v>
      </c>
      <c r="T15" s="9">
        <v>0</v>
      </c>
      <c r="U15" s="8">
        <v>0</v>
      </c>
      <c r="V15" s="9">
        <v>0</v>
      </c>
      <c r="W15" s="9">
        <v>0</v>
      </c>
      <c r="X15" s="9">
        <v>0</v>
      </c>
      <c r="Y15" s="8">
        <v>0</v>
      </c>
      <c r="Z15" s="9">
        <v>0</v>
      </c>
      <c r="AA15" s="8">
        <v>1</v>
      </c>
      <c r="AB15" s="9">
        <v>0</v>
      </c>
      <c r="AC15" s="8">
        <v>0</v>
      </c>
      <c r="AD15" s="9">
        <v>0</v>
      </c>
      <c r="AE15" s="9">
        <v>0</v>
      </c>
      <c r="AF15" s="9">
        <v>1</v>
      </c>
      <c r="AG15" s="9">
        <v>0</v>
      </c>
      <c r="AH15" s="8">
        <v>3052</v>
      </c>
      <c r="AI15" s="9">
        <v>3</v>
      </c>
      <c r="AJ15" s="9">
        <f t="shared" ref="AJ15:AJ78" si="7">IFERROR(AH15-AI15-1, "X")</f>
        <v>3048</v>
      </c>
      <c r="AK15" s="7">
        <v>2.081</v>
      </c>
      <c r="AL15" s="7" t="s">
        <v>431</v>
      </c>
      <c r="AM15" s="9">
        <v>1</v>
      </c>
      <c r="AN15" s="9">
        <v>0</v>
      </c>
      <c r="AO15" s="8">
        <v>0</v>
      </c>
      <c r="AP15" s="9">
        <v>1</v>
      </c>
      <c r="AQ15" s="31">
        <v>0</v>
      </c>
      <c r="AR15" s="9">
        <v>1</v>
      </c>
      <c r="AS15" s="9">
        <v>0</v>
      </c>
      <c r="AT15" s="31">
        <v>0</v>
      </c>
      <c r="AU15" s="21">
        <v>1996</v>
      </c>
      <c r="AV15" s="23">
        <f t="shared" ref="AV15:AV73" si="8">LOG(AU15)</f>
        <v>3.3001605369513523</v>
      </c>
      <c r="AW15" s="39">
        <v>0.628</v>
      </c>
      <c r="AX15" s="39">
        <v>0.26100000000000001</v>
      </c>
      <c r="AY15" s="39">
        <v>9.7000000000000003E-2</v>
      </c>
      <c r="AZ15" s="39">
        <v>1.4E-2</v>
      </c>
      <c r="BA15" s="58" t="s">
        <v>431</v>
      </c>
      <c r="BB15" s="18" t="s">
        <v>431</v>
      </c>
      <c r="BC15" s="53" t="s">
        <v>431</v>
      </c>
      <c r="BD15" s="54" t="s">
        <v>431</v>
      </c>
      <c r="BE15" s="53" t="s">
        <v>431</v>
      </c>
      <c r="BF15" s="18" t="s">
        <v>431</v>
      </c>
      <c r="BG15" s="53" t="s">
        <v>431</v>
      </c>
      <c r="BH15" s="18" t="s">
        <v>431</v>
      </c>
      <c r="BI15">
        <v>0</v>
      </c>
      <c r="BJ15" s="18">
        <v>1</v>
      </c>
      <c r="BK15" s="18" t="s">
        <v>263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 s="18">
        <v>1</v>
      </c>
      <c r="BS15">
        <v>0</v>
      </c>
      <c r="BT15">
        <v>1</v>
      </c>
      <c r="BU15" s="18">
        <v>0</v>
      </c>
      <c r="BV15" t="s">
        <v>397</v>
      </c>
      <c r="BW15" t="s">
        <v>397</v>
      </c>
      <c r="BX15" s="25" t="s">
        <v>431</v>
      </c>
      <c r="BY15">
        <v>1</v>
      </c>
      <c r="BZ15">
        <v>0</v>
      </c>
      <c r="CA15">
        <v>0</v>
      </c>
      <c r="CB15" s="18">
        <v>0</v>
      </c>
      <c r="CC15">
        <v>1</v>
      </c>
      <c r="CD15" s="18">
        <v>0</v>
      </c>
      <c r="CE15" s="18">
        <v>0</v>
      </c>
      <c r="CF15">
        <v>0</v>
      </c>
      <c r="CG15">
        <v>0</v>
      </c>
      <c r="CH15" s="18">
        <v>1</v>
      </c>
      <c r="CI15">
        <v>0</v>
      </c>
      <c r="CJ15" s="18">
        <v>0</v>
      </c>
      <c r="CK15">
        <v>0</v>
      </c>
      <c r="CL15">
        <v>0</v>
      </c>
      <c r="CM15">
        <v>1</v>
      </c>
      <c r="CN15">
        <v>1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 s="18">
        <v>0</v>
      </c>
      <c r="CV15" t="s">
        <v>397</v>
      </c>
      <c r="CW15" t="s">
        <v>397</v>
      </c>
      <c r="CX15" t="s">
        <v>397</v>
      </c>
      <c r="CY15" s="25" t="s">
        <v>397</v>
      </c>
    </row>
    <row r="16" spans="1:103" x14ac:dyDescent="0.25">
      <c r="A16">
        <v>18</v>
      </c>
      <c r="B16">
        <v>2</v>
      </c>
      <c r="C16" s="25" t="s">
        <v>266</v>
      </c>
      <c r="D16" s="12">
        <v>5.96</v>
      </c>
      <c r="E16" s="14"/>
      <c r="F16" s="7">
        <v>15</v>
      </c>
      <c r="G16" s="7">
        <f t="shared" si="0"/>
        <v>5.96</v>
      </c>
      <c r="H16" s="16">
        <f t="shared" si="1"/>
        <v>5.96</v>
      </c>
      <c r="I16" s="11">
        <f t="shared" si="2"/>
        <v>0.2874533924124073</v>
      </c>
      <c r="J16" s="39">
        <f t="shared" si="3"/>
        <v>1.9163559494160484E-2</v>
      </c>
      <c r="K16" s="39">
        <f t="shared" si="4"/>
        <v>52.182372502599002</v>
      </c>
      <c r="L16" s="39">
        <f t="shared" si="5"/>
        <v>0.26828983291824682</v>
      </c>
      <c r="M16" s="39">
        <f t="shared" si="6"/>
        <v>0.30661695190656779</v>
      </c>
      <c r="N16" s="42">
        <v>0</v>
      </c>
      <c r="O16" s="8">
        <v>0</v>
      </c>
      <c r="P16" s="9">
        <v>0</v>
      </c>
      <c r="Q16" s="9">
        <v>0</v>
      </c>
      <c r="R16" s="8">
        <v>0</v>
      </c>
      <c r="S16" s="9">
        <v>0</v>
      </c>
      <c r="T16" s="9">
        <v>0</v>
      </c>
      <c r="U16" s="8">
        <v>1</v>
      </c>
      <c r="V16" s="9">
        <v>0</v>
      </c>
      <c r="W16" s="9">
        <v>0</v>
      </c>
      <c r="X16" s="9">
        <v>0</v>
      </c>
      <c r="Y16" s="8">
        <v>0</v>
      </c>
      <c r="Z16" s="9">
        <v>0</v>
      </c>
      <c r="AA16" s="8">
        <v>1</v>
      </c>
      <c r="AB16" s="9">
        <v>0</v>
      </c>
      <c r="AC16" s="8">
        <v>0</v>
      </c>
      <c r="AD16" s="9">
        <v>0</v>
      </c>
      <c r="AE16" s="9">
        <v>0</v>
      </c>
      <c r="AF16" s="9">
        <v>1</v>
      </c>
      <c r="AG16" s="9">
        <v>0</v>
      </c>
      <c r="AH16" s="8">
        <v>2502</v>
      </c>
      <c r="AI16" s="9">
        <v>3</v>
      </c>
      <c r="AJ16" s="9">
        <f t="shared" si="7"/>
        <v>2498</v>
      </c>
      <c r="AK16" s="7">
        <v>2.081</v>
      </c>
      <c r="AL16" s="7" t="s">
        <v>431</v>
      </c>
      <c r="AM16" s="9">
        <v>1</v>
      </c>
      <c r="AN16" s="9">
        <v>0</v>
      </c>
      <c r="AO16" s="8">
        <v>0</v>
      </c>
      <c r="AP16" s="9">
        <v>1</v>
      </c>
      <c r="AQ16" s="31">
        <v>0</v>
      </c>
      <c r="AR16" s="9">
        <v>1</v>
      </c>
      <c r="AS16" s="9">
        <v>0</v>
      </c>
      <c r="AT16" s="31">
        <v>0</v>
      </c>
      <c r="AU16" s="21">
        <v>1996</v>
      </c>
      <c r="AV16" s="23">
        <f t="shared" si="8"/>
        <v>3.3001605369513523</v>
      </c>
      <c r="AW16" s="39">
        <v>0.628</v>
      </c>
      <c r="AX16" s="39">
        <v>0.26100000000000001</v>
      </c>
      <c r="AY16" s="39">
        <v>9.7000000000000003E-2</v>
      </c>
      <c r="AZ16" s="39">
        <v>1.4E-2</v>
      </c>
      <c r="BA16" s="58" t="s">
        <v>431</v>
      </c>
      <c r="BB16" s="18" t="s">
        <v>431</v>
      </c>
      <c r="BC16">
        <v>1</v>
      </c>
      <c r="BD16" s="54">
        <v>0</v>
      </c>
      <c r="BE16" s="53" t="s">
        <v>431</v>
      </c>
      <c r="BF16" s="18" t="s">
        <v>431</v>
      </c>
      <c r="BG16" t="s">
        <v>431</v>
      </c>
      <c r="BH16" s="18" t="s">
        <v>431</v>
      </c>
      <c r="BI16">
        <v>0</v>
      </c>
      <c r="BJ16" s="18">
        <v>1</v>
      </c>
      <c r="BK16" s="18" t="s">
        <v>263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 s="18">
        <v>1</v>
      </c>
      <c r="BS16">
        <v>0</v>
      </c>
      <c r="BT16">
        <v>1</v>
      </c>
      <c r="BU16" s="18">
        <v>0</v>
      </c>
      <c r="BV16" t="s">
        <v>397</v>
      </c>
      <c r="BW16" t="s">
        <v>397</v>
      </c>
      <c r="BX16" s="25" t="s">
        <v>431</v>
      </c>
      <c r="BY16">
        <v>1</v>
      </c>
      <c r="BZ16">
        <v>0</v>
      </c>
      <c r="CA16">
        <v>0</v>
      </c>
      <c r="CB16" s="18">
        <v>0</v>
      </c>
      <c r="CC16">
        <v>1</v>
      </c>
      <c r="CD16" s="18">
        <v>0</v>
      </c>
      <c r="CE16" s="18">
        <v>0</v>
      </c>
      <c r="CF16">
        <v>0</v>
      </c>
      <c r="CG16">
        <v>0</v>
      </c>
      <c r="CH16" s="18">
        <v>1</v>
      </c>
      <c r="CI16">
        <v>0</v>
      </c>
      <c r="CJ16" s="18">
        <v>0</v>
      </c>
      <c r="CK16">
        <v>0</v>
      </c>
      <c r="CL16">
        <v>0</v>
      </c>
      <c r="CM16">
        <v>1</v>
      </c>
      <c r="CN16">
        <v>1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 s="18">
        <v>0</v>
      </c>
      <c r="CV16" t="s">
        <v>397</v>
      </c>
      <c r="CW16" t="s">
        <v>397</v>
      </c>
      <c r="CX16" t="s">
        <v>397</v>
      </c>
      <c r="CY16" s="25" t="s">
        <v>397</v>
      </c>
    </row>
    <row r="17" spans="1:103" x14ac:dyDescent="0.25">
      <c r="A17">
        <v>19</v>
      </c>
      <c r="B17">
        <v>2</v>
      </c>
      <c r="C17" s="55" t="s">
        <v>266</v>
      </c>
      <c r="D17" s="12">
        <v>6.29</v>
      </c>
      <c r="E17" s="14"/>
      <c r="F17" s="7">
        <v>8.1</v>
      </c>
      <c r="G17" s="7">
        <f t="shared" si="0"/>
        <v>6.29</v>
      </c>
      <c r="H17" s="16">
        <f t="shared" si="1"/>
        <v>6.29</v>
      </c>
      <c r="I17" s="11">
        <f t="shared" si="2"/>
        <v>0.32752746967299678</v>
      </c>
      <c r="J17" s="39">
        <f t="shared" si="3"/>
        <v>4.0435490083086029E-2</v>
      </c>
      <c r="K17" s="39">
        <f t="shared" si="4"/>
        <v>24.730750089716242</v>
      </c>
      <c r="L17" s="39">
        <f t="shared" si="5"/>
        <v>0.28709197958991073</v>
      </c>
      <c r="M17" s="39">
        <f t="shared" si="6"/>
        <v>0.36796295975608284</v>
      </c>
      <c r="N17" s="42">
        <v>0</v>
      </c>
      <c r="O17" s="8">
        <v>0</v>
      </c>
      <c r="P17" s="9">
        <v>0</v>
      </c>
      <c r="Q17" s="9">
        <v>0</v>
      </c>
      <c r="R17" s="8">
        <v>0</v>
      </c>
      <c r="S17" s="9">
        <v>0</v>
      </c>
      <c r="T17" s="9">
        <v>0</v>
      </c>
      <c r="U17" s="8">
        <v>0</v>
      </c>
      <c r="V17" s="9">
        <v>1</v>
      </c>
      <c r="W17" s="9">
        <v>0</v>
      </c>
      <c r="X17" s="9">
        <v>0</v>
      </c>
      <c r="Y17" s="8">
        <v>0</v>
      </c>
      <c r="Z17" s="9">
        <v>0</v>
      </c>
      <c r="AA17" s="8">
        <v>1</v>
      </c>
      <c r="AB17" s="9">
        <v>0</v>
      </c>
      <c r="AC17" s="8">
        <v>0</v>
      </c>
      <c r="AD17" s="9">
        <v>0</v>
      </c>
      <c r="AE17" s="9">
        <v>0</v>
      </c>
      <c r="AF17" s="9">
        <v>1</v>
      </c>
      <c r="AG17" s="9">
        <v>0</v>
      </c>
      <c r="AH17" s="8">
        <v>550</v>
      </c>
      <c r="AI17" s="9">
        <v>3</v>
      </c>
      <c r="AJ17" s="9">
        <f t="shared" si="7"/>
        <v>546</v>
      </c>
      <c r="AK17" s="7">
        <v>2.081</v>
      </c>
      <c r="AL17" s="7" t="s">
        <v>431</v>
      </c>
      <c r="AM17" s="9">
        <v>1</v>
      </c>
      <c r="AN17" s="9">
        <v>0</v>
      </c>
      <c r="AO17" s="8">
        <v>0</v>
      </c>
      <c r="AP17" s="9">
        <v>1</v>
      </c>
      <c r="AQ17" s="31">
        <v>0</v>
      </c>
      <c r="AR17" s="9">
        <v>1</v>
      </c>
      <c r="AS17" s="9">
        <v>0</v>
      </c>
      <c r="AT17" s="31">
        <v>0</v>
      </c>
      <c r="AU17" s="21">
        <v>1996</v>
      </c>
      <c r="AV17" s="23">
        <f t="shared" si="8"/>
        <v>3.3001605369513523</v>
      </c>
      <c r="AW17" s="39">
        <v>0.628</v>
      </c>
      <c r="AX17" s="39">
        <v>0.26100000000000001</v>
      </c>
      <c r="AY17" s="39">
        <v>9.7000000000000003E-2</v>
      </c>
      <c r="AZ17" s="39">
        <v>1.4E-2</v>
      </c>
      <c r="BA17" s="58" t="s">
        <v>431</v>
      </c>
      <c r="BB17" s="18" t="s">
        <v>431</v>
      </c>
      <c r="BC17">
        <v>0</v>
      </c>
      <c r="BD17" s="54">
        <v>1</v>
      </c>
      <c r="BE17" s="53" t="s">
        <v>431</v>
      </c>
      <c r="BF17" s="18" t="s">
        <v>431</v>
      </c>
      <c r="BG17" t="s">
        <v>431</v>
      </c>
      <c r="BH17" s="18" t="s">
        <v>431</v>
      </c>
      <c r="BI17">
        <v>0</v>
      </c>
      <c r="BJ17" s="18">
        <v>1</v>
      </c>
      <c r="BK17" s="18" t="s">
        <v>263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 s="18">
        <v>1</v>
      </c>
      <c r="BS17">
        <v>0</v>
      </c>
      <c r="BT17">
        <v>1</v>
      </c>
      <c r="BU17" s="18">
        <v>0</v>
      </c>
      <c r="BV17" t="s">
        <v>397</v>
      </c>
      <c r="BW17" t="s">
        <v>397</v>
      </c>
      <c r="BX17" s="25" t="s">
        <v>431</v>
      </c>
      <c r="BY17">
        <v>1</v>
      </c>
      <c r="BZ17">
        <v>0</v>
      </c>
      <c r="CA17">
        <v>0</v>
      </c>
      <c r="CB17" s="18">
        <v>0</v>
      </c>
      <c r="CC17">
        <v>1</v>
      </c>
      <c r="CD17" s="18">
        <v>0</v>
      </c>
      <c r="CE17" s="18">
        <v>0</v>
      </c>
      <c r="CF17">
        <v>0</v>
      </c>
      <c r="CG17">
        <v>0</v>
      </c>
      <c r="CH17" s="18">
        <v>1</v>
      </c>
      <c r="CI17">
        <v>0</v>
      </c>
      <c r="CJ17" s="18">
        <v>0</v>
      </c>
      <c r="CK17">
        <v>0</v>
      </c>
      <c r="CL17">
        <v>0</v>
      </c>
      <c r="CM17">
        <v>1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 s="18">
        <v>0</v>
      </c>
      <c r="CV17" t="s">
        <v>397</v>
      </c>
      <c r="CW17" t="s">
        <v>397</v>
      </c>
      <c r="CX17" t="s">
        <v>397</v>
      </c>
      <c r="CY17" s="25" t="s">
        <v>397</v>
      </c>
    </row>
    <row r="18" spans="1:103" x14ac:dyDescent="0.25">
      <c r="A18">
        <v>20</v>
      </c>
      <c r="B18">
        <v>3</v>
      </c>
      <c r="C18" s="25" t="s">
        <v>172</v>
      </c>
      <c r="D18" s="12">
        <v>4.8</v>
      </c>
      <c r="E18" s="14"/>
      <c r="F18" s="7">
        <v>383.67899999999997</v>
      </c>
      <c r="G18" s="7">
        <f t="shared" si="0"/>
        <v>4.8</v>
      </c>
      <c r="H18" s="16">
        <f t="shared" si="1"/>
        <v>4.8</v>
      </c>
      <c r="I18" s="11">
        <f t="shared" si="2"/>
        <v>0.70796523892795582</v>
      </c>
      <c r="J18" s="39">
        <f t="shared" si="3"/>
        <v>1.8452019498798632E-3</v>
      </c>
      <c r="K18" s="39">
        <f t="shared" si="4"/>
        <v>541.94609975623951</v>
      </c>
      <c r="L18" s="39">
        <f t="shared" si="5"/>
        <v>0.7061200369780759</v>
      </c>
      <c r="M18" s="39">
        <f t="shared" si="6"/>
        <v>0.70981044087783574</v>
      </c>
      <c r="N18" s="42">
        <v>1</v>
      </c>
      <c r="O18" s="8">
        <v>0</v>
      </c>
      <c r="P18" s="9">
        <v>0</v>
      </c>
      <c r="Q18" s="9">
        <v>0</v>
      </c>
      <c r="R18" s="8">
        <v>0</v>
      </c>
      <c r="S18" s="9">
        <v>0</v>
      </c>
      <c r="T18" s="9">
        <v>0</v>
      </c>
      <c r="U18" s="8">
        <v>0</v>
      </c>
      <c r="V18" s="9">
        <v>0</v>
      </c>
      <c r="W18" s="9">
        <v>0</v>
      </c>
      <c r="X18" s="9">
        <v>0</v>
      </c>
      <c r="Y18" s="8">
        <v>0</v>
      </c>
      <c r="Z18" s="9">
        <v>0</v>
      </c>
      <c r="AA18" s="8">
        <v>1</v>
      </c>
      <c r="AB18" s="9">
        <v>0</v>
      </c>
      <c r="AC18" s="8">
        <v>0</v>
      </c>
      <c r="AD18" s="9">
        <v>0</v>
      </c>
      <c r="AE18" s="9">
        <v>0</v>
      </c>
      <c r="AF18" s="9">
        <v>1</v>
      </c>
      <c r="AG18" s="9">
        <v>0</v>
      </c>
      <c r="AH18" s="8">
        <v>146499</v>
      </c>
      <c r="AI18" s="9">
        <v>2</v>
      </c>
      <c r="AJ18" s="9">
        <f t="shared" si="7"/>
        <v>146496</v>
      </c>
      <c r="AK18" s="7">
        <v>12.9</v>
      </c>
      <c r="AL18" s="7">
        <v>12.59</v>
      </c>
      <c r="AM18" s="9">
        <v>1</v>
      </c>
      <c r="AN18" s="9">
        <v>0</v>
      </c>
      <c r="AO18" s="8">
        <v>0</v>
      </c>
      <c r="AP18" s="9">
        <v>0</v>
      </c>
      <c r="AQ18" s="31">
        <v>1</v>
      </c>
      <c r="AR18" s="9">
        <v>1</v>
      </c>
      <c r="AS18" s="9">
        <v>0</v>
      </c>
      <c r="AT18" s="31">
        <v>0</v>
      </c>
      <c r="AU18" s="21">
        <v>2010</v>
      </c>
      <c r="AV18" s="23">
        <f t="shared" si="8"/>
        <v>3.3031960574204891</v>
      </c>
      <c r="AW18" s="39">
        <v>1.2969371804585697E-2</v>
      </c>
      <c r="AX18" s="39">
        <v>0.21547587355545089</v>
      </c>
      <c r="AY18" s="39">
        <v>0.27203598659376516</v>
      </c>
      <c r="AZ18" s="39">
        <v>0.49951876804619827</v>
      </c>
      <c r="BA18" s="57">
        <v>1</v>
      </c>
      <c r="BB18" s="18">
        <v>0</v>
      </c>
      <c r="BC18">
        <v>0.43</v>
      </c>
      <c r="BD18" s="54">
        <v>0.56999999999999995</v>
      </c>
      <c r="BE18">
        <v>0</v>
      </c>
      <c r="BF18" s="18">
        <v>1</v>
      </c>
      <c r="BG18" t="s">
        <v>431</v>
      </c>
      <c r="BH18" s="18" t="s">
        <v>431</v>
      </c>
      <c r="BI18">
        <v>0</v>
      </c>
      <c r="BJ18" s="18">
        <v>1</v>
      </c>
      <c r="BK18" s="18" t="s">
        <v>170</v>
      </c>
      <c r="BL18">
        <v>0</v>
      </c>
      <c r="BM18">
        <v>0</v>
      </c>
      <c r="BN18">
        <v>0</v>
      </c>
      <c r="BO18">
        <v>0</v>
      </c>
      <c r="BP18">
        <v>1</v>
      </c>
      <c r="BQ18">
        <v>0</v>
      </c>
      <c r="BR18" s="18">
        <v>0</v>
      </c>
      <c r="BS18">
        <v>1</v>
      </c>
      <c r="BT18">
        <v>0</v>
      </c>
      <c r="BU18" s="18">
        <v>0</v>
      </c>
      <c r="BV18" t="s">
        <v>397</v>
      </c>
      <c r="BW18" t="s">
        <v>397</v>
      </c>
      <c r="BX18" s="25">
        <v>37.65</v>
      </c>
      <c r="BY18">
        <v>1</v>
      </c>
      <c r="BZ18">
        <v>0</v>
      </c>
      <c r="CA18">
        <v>0</v>
      </c>
      <c r="CB18" s="18">
        <v>0</v>
      </c>
      <c r="CC18">
        <v>1</v>
      </c>
      <c r="CD18" s="18">
        <v>0</v>
      </c>
      <c r="CE18" s="18">
        <v>0</v>
      </c>
      <c r="CF18">
        <v>0</v>
      </c>
      <c r="CG18">
        <v>0</v>
      </c>
      <c r="CH18" s="18">
        <v>1</v>
      </c>
      <c r="CI18">
        <v>0</v>
      </c>
      <c r="CJ18" s="18">
        <v>0</v>
      </c>
      <c r="CK18">
        <v>0</v>
      </c>
      <c r="CL18">
        <v>0</v>
      </c>
      <c r="CM18">
        <v>1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 s="18">
        <v>0</v>
      </c>
      <c r="CV18" t="s">
        <v>397</v>
      </c>
      <c r="CW18" t="s">
        <v>397</v>
      </c>
      <c r="CX18" t="s">
        <v>397</v>
      </c>
      <c r="CY18" s="25" t="s">
        <v>397</v>
      </c>
    </row>
    <row r="19" spans="1:103" x14ac:dyDescent="0.25">
      <c r="A19">
        <v>21</v>
      </c>
      <c r="B19">
        <v>3</v>
      </c>
      <c r="C19" s="25" t="s">
        <v>172</v>
      </c>
      <c r="D19" s="12">
        <v>5.0999999999999996</v>
      </c>
      <c r="E19" s="14"/>
      <c r="F19" s="7">
        <v>256.91800000000001</v>
      </c>
      <c r="G19" s="7">
        <f t="shared" si="0"/>
        <v>5.0999999999999996</v>
      </c>
      <c r="H19" s="16">
        <f t="shared" si="1"/>
        <v>5.0999999999999996</v>
      </c>
      <c r="I19" s="11">
        <f t="shared" si="2"/>
        <v>0.71516681246593439</v>
      </c>
      <c r="J19" s="39">
        <f t="shared" si="3"/>
        <v>2.7836384078419357E-3</v>
      </c>
      <c r="K19" s="39">
        <f t="shared" si="4"/>
        <v>359.24206146274128</v>
      </c>
      <c r="L19" s="39">
        <f t="shared" si="5"/>
        <v>0.71238317405809248</v>
      </c>
      <c r="M19" s="39">
        <f t="shared" si="6"/>
        <v>0.71795045087377629</v>
      </c>
      <c r="N19" s="42">
        <v>0</v>
      </c>
      <c r="O19" s="8">
        <v>0</v>
      </c>
      <c r="P19" s="9">
        <v>0</v>
      </c>
      <c r="Q19" s="9">
        <v>0</v>
      </c>
      <c r="R19" s="8">
        <v>0</v>
      </c>
      <c r="S19" s="9">
        <v>0</v>
      </c>
      <c r="T19" s="9">
        <v>0</v>
      </c>
      <c r="U19" s="8">
        <v>1</v>
      </c>
      <c r="V19" s="9">
        <v>0</v>
      </c>
      <c r="W19" s="9">
        <v>0</v>
      </c>
      <c r="X19" s="9">
        <v>0</v>
      </c>
      <c r="Y19" s="8">
        <v>0</v>
      </c>
      <c r="Z19" s="9">
        <v>0</v>
      </c>
      <c r="AA19" s="8">
        <v>1</v>
      </c>
      <c r="AB19" s="9">
        <v>0</v>
      </c>
      <c r="AC19" s="8">
        <v>0</v>
      </c>
      <c r="AD19" s="9">
        <v>0</v>
      </c>
      <c r="AE19" s="9">
        <v>0</v>
      </c>
      <c r="AF19" s="9">
        <v>1</v>
      </c>
      <c r="AG19" s="9">
        <v>0</v>
      </c>
      <c r="AH19" s="8">
        <v>63051</v>
      </c>
      <c r="AI19" s="9">
        <v>2</v>
      </c>
      <c r="AJ19" s="9">
        <f t="shared" si="7"/>
        <v>63048</v>
      </c>
      <c r="AK19" s="7">
        <v>11.89</v>
      </c>
      <c r="AL19" s="7">
        <v>14.45</v>
      </c>
      <c r="AM19" s="9">
        <v>1</v>
      </c>
      <c r="AN19" s="9">
        <v>0</v>
      </c>
      <c r="AO19" s="8">
        <v>0</v>
      </c>
      <c r="AP19" s="9">
        <v>0</v>
      </c>
      <c r="AQ19" s="31">
        <v>1</v>
      </c>
      <c r="AR19" s="9">
        <v>1</v>
      </c>
      <c r="AS19" s="9">
        <v>0</v>
      </c>
      <c r="AT19" s="31">
        <v>0</v>
      </c>
      <c r="AU19" s="21">
        <v>2010</v>
      </c>
      <c r="AV19" s="23">
        <f t="shared" si="8"/>
        <v>3.3031960574204891</v>
      </c>
      <c r="AW19" s="39">
        <v>2.4900477391318138E-2</v>
      </c>
      <c r="AX19" s="39">
        <v>0.33282580767949754</v>
      </c>
      <c r="AY19" s="39">
        <v>0.25100315617515978</v>
      </c>
      <c r="AZ19" s="39">
        <v>0.3912705587540245</v>
      </c>
      <c r="BA19" s="57">
        <v>1</v>
      </c>
      <c r="BB19" s="18">
        <v>0</v>
      </c>
      <c r="BC19">
        <v>1</v>
      </c>
      <c r="BD19" s="54">
        <v>0</v>
      </c>
      <c r="BE19">
        <v>0</v>
      </c>
      <c r="BF19" s="18">
        <v>1</v>
      </c>
      <c r="BG19" t="s">
        <v>431</v>
      </c>
      <c r="BH19" s="18" t="s">
        <v>431</v>
      </c>
      <c r="BI19">
        <v>0</v>
      </c>
      <c r="BJ19" s="18">
        <v>1</v>
      </c>
      <c r="BK19" s="18" t="s">
        <v>170</v>
      </c>
      <c r="BL19">
        <v>0</v>
      </c>
      <c r="BM19">
        <v>0</v>
      </c>
      <c r="BN19">
        <v>0</v>
      </c>
      <c r="BO19">
        <v>0</v>
      </c>
      <c r="BP19">
        <v>1</v>
      </c>
      <c r="BQ19">
        <v>0</v>
      </c>
      <c r="BR19" s="18">
        <v>0</v>
      </c>
      <c r="BS19">
        <v>1</v>
      </c>
      <c r="BT19">
        <v>0</v>
      </c>
      <c r="BU19" s="18">
        <v>0</v>
      </c>
      <c r="BV19" t="s">
        <v>397</v>
      </c>
      <c r="BW19" t="s">
        <v>397</v>
      </c>
      <c r="BX19" s="25">
        <v>38.049999999999997</v>
      </c>
      <c r="BY19">
        <v>1</v>
      </c>
      <c r="BZ19">
        <v>0</v>
      </c>
      <c r="CA19">
        <v>0</v>
      </c>
      <c r="CB19" s="18">
        <v>0</v>
      </c>
      <c r="CC19">
        <v>1</v>
      </c>
      <c r="CD19" s="18">
        <v>0</v>
      </c>
      <c r="CE19" s="18">
        <v>0</v>
      </c>
      <c r="CF19">
        <v>0</v>
      </c>
      <c r="CG19">
        <v>0</v>
      </c>
      <c r="CH19" s="18">
        <v>1</v>
      </c>
      <c r="CI19">
        <v>0</v>
      </c>
      <c r="CJ19" s="18">
        <v>0</v>
      </c>
      <c r="CK19">
        <v>0</v>
      </c>
      <c r="CL19">
        <v>0</v>
      </c>
      <c r="CM19">
        <v>1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 s="18">
        <v>0</v>
      </c>
      <c r="CV19" t="s">
        <v>397</v>
      </c>
      <c r="CW19" t="s">
        <v>397</v>
      </c>
      <c r="CX19" t="s">
        <v>397</v>
      </c>
      <c r="CY19" s="25" t="s">
        <v>397</v>
      </c>
    </row>
    <row r="20" spans="1:103" x14ac:dyDescent="0.25">
      <c r="A20">
        <v>22</v>
      </c>
      <c r="B20">
        <v>3</v>
      </c>
      <c r="C20" s="25" t="s">
        <v>172</v>
      </c>
      <c r="D20" s="12">
        <v>5.7</v>
      </c>
      <c r="E20" s="14"/>
      <c r="F20" s="7">
        <v>379.88799999999998</v>
      </c>
      <c r="G20" s="7">
        <f t="shared" si="0"/>
        <v>5.7</v>
      </c>
      <c r="H20" s="16">
        <f t="shared" si="1"/>
        <v>5.7</v>
      </c>
      <c r="I20" s="11">
        <f t="shared" si="2"/>
        <v>0.79600711666517465</v>
      </c>
      <c r="J20" s="39">
        <f t="shared" si="3"/>
        <v>2.0953731538379066E-3</v>
      </c>
      <c r="K20" s="39">
        <f t="shared" si="4"/>
        <v>477.24196435770398</v>
      </c>
      <c r="L20" s="39">
        <f t="shared" si="5"/>
        <v>0.79391174351133675</v>
      </c>
      <c r="M20" s="39">
        <f t="shared" si="6"/>
        <v>0.79810248981901255</v>
      </c>
      <c r="N20" s="42">
        <v>0</v>
      </c>
      <c r="O20" s="8">
        <v>0</v>
      </c>
      <c r="P20" s="9">
        <v>0</v>
      </c>
      <c r="Q20" s="9">
        <v>0</v>
      </c>
      <c r="R20" s="8">
        <v>0</v>
      </c>
      <c r="S20" s="9">
        <v>0</v>
      </c>
      <c r="T20" s="9">
        <v>0</v>
      </c>
      <c r="U20" s="8">
        <v>0</v>
      </c>
      <c r="V20" s="9">
        <v>1</v>
      </c>
      <c r="W20" s="9">
        <v>0</v>
      </c>
      <c r="X20" s="9">
        <v>0</v>
      </c>
      <c r="Y20" s="8">
        <v>0</v>
      </c>
      <c r="Z20" s="9">
        <v>0</v>
      </c>
      <c r="AA20" s="8">
        <v>1</v>
      </c>
      <c r="AB20" s="9">
        <v>0</v>
      </c>
      <c r="AC20" s="8">
        <v>0</v>
      </c>
      <c r="AD20" s="9">
        <v>0</v>
      </c>
      <c r="AE20" s="9">
        <v>0</v>
      </c>
      <c r="AF20" s="9">
        <v>1</v>
      </c>
      <c r="AG20" s="9">
        <v>0</v>
      </c>
      <c r="AH20" s="8">
        <v>83448</v>
      </c>
      <c r="AI20" s="9">
        <v>2</v>
      </c>
      <c r="AJ20" s="9">
        <f t="shared" si="7"/>
        <v>83445</v>
      </c>
      <c r="AK20" s="7">
        <v>13.61</v>
      </c>
      <c r="AL20" s="7">
        <v>11.19</v>
      </c>
      <c r="AM20" s="9">
        <v>1</v>
      </c>
      <c r="AN20" s="9">
        <v>0</v>
      </c>
      <c r="AO20" s="8">
        <v>0</v>
      </c>
      <c r="AP20" s="9">
        <v>0</v>
      </c>
      <c r="AQ20" s="31">
        <v>1</v>
      </c>
      <c r="AR20" s="9">
        <v>1</v>
      </c>
      <c r="AS20" s="9">
        <v>0</v>
      </c>
      <c r="AT20" s="31">
        <v>0</v>
      </c>
      <c r="AU20" s="21">
        <v>2010</v>
      </c>
      <c r="AV20" s="23">
        <f t="shared" si="8"/>
        <v>3.3031960574204891</v>
      </c>
      <c r="AW20" s="39">
        <v>3.9545585274662065E-3</v>
      </c>
      <c r="AX20" s="39">
        <v>0.12680951011408303</v>
      </c>
      <c r="AY20" s="39">
        <v>0.28792781133160772</v>
      </c>
      <c r="AZ20" s="39">
        <v>0.58130812002684307</v>
      </c>
      <c r="BA20" s="57">
        <v>1</v>
      </c>
      <c r="BB20" s="18">
        <v>0</v>
      </c>
      <c r="BC20">
        <v>0</v>
      </c>
      <c r="BD20" s="54">
        <v>1</v>
      </c>
      <c r="BE20">
        <v>0</v>
      </c>
      <c r="BF20" s="18">
        <v>1</v>
      </c>
      <c r="BG20" t="s">
        <v>431</v>
      </c>
      <c r="BH20" s="18" t="s">
        <v>431</v>
      </c>
      <c r="BI20">
        <v>0</v>
      </c>
      <c r="BJ20" s="18">
        <v>1</v>
      </c>
      <c r="BK20" s="18" t="s">
        <v>170</v>
      </c>
      <c r="BL20">
        <v>0</v>
      </c>
      <c r="BM20">
        <v>0</v>
      </c>
      <c r="BN20">
        <v>0</v>
      </c>
      <c r="BO20">
        <v>0</v>
      </c>
      <c r="BP20">
        <v>1</v>
      </c>
      <c r="BQ20">
        <v>0</v>
      </c>
      <c r="BR20" s="18">
        <v>0</v>
      </c>
      <c r="BS20">
        <v>1</v>
      </c>
      <c r="BT20">
        <v>0</v>
      </c>
      <c r="BU20" s="18">
        <v>0</v>
      </c>
      <c r="BV20" t="s">
        <v>397</v>
      </c>
      <c r="BW20" t="s">
        <v>397</v>
      </c>
      <c r="BX20" s="25">
        <v>38.380000000000003</v>
      </c>
      <c r="BY20">
        <v>1</v>
      </c>
      <c r="BZ20">
        <v>0</v>
      </c>
      <c r="CA20">
        <v>0</v>
      </c>
      <c r="CB20" s="18">
        <v>0</v>
      </c>
      <c r="CC20">
        <v>1</v>
      </c>
      <c r="CD20" s="18">
        <v>0</v>
      </c>
      <c r="CE20" s="18">
        <v>0</v>
      </c>
      <c r="CF20">
        <v>0</v>
      </c>
      <c r="CG20">
        <v>0</v>
      </c>
      <c r="CH20" s="18">
        <v>1</v>
      </c>
      <c r="CI20">
        <v>0</v>
      </c>
      <c r="CJ20" s="18">
        <v>0</v>
      </c>
      <c r="CK20">
        <v>0</v>
      </c>
      <c r="CL20">
        <v>0</v>
      </c>
      <c r="CM20">
        <v>1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 s="18">
        <v>0</v>
      </c>
      <c r="CV20" t="s">
        <v>397</v>
      </c>
      <c r="CW20" t="s">
        <v>397</v>
      </c>
      <c r="CX20" t="s">
        <v>397</v>
      </c>
      <c r="CY20" s="25" t="s">
        <v>397</v>
      </c>
    </row>
    <row r="21" spans="1:103" x14ac:dyDescent="0.25">
      <c r="A21">
        <v>23</v>
      </c>
      <c r="B21">
        <v>3</v>
      </c>
      <c r="C21" s="25" t="s">
        <v>172</v>
      </c>
      <c r="D21" s="12">
        <v>5.2</v>
      </c>
      <c r="E21" s="14"/>
      <c r="F21" s="7">
        <v>-209.26499999999999</v>
      </c>
      <c r="G21" s="7">
        <f t="shared" si="0"/>
        <v>5.2</v>
      </c>
      <c r="H21" s="16">
        <f t="shared" si="1"/>
        <v>5.2</v>
      </c>
      <c r="I21" s="11">
        <f t="shared" si="2"/>
        <v>-0.47972611578383878</v>
      </c>
      <c r="J21" s="39">
        <f t="shared" si="3"/>
        <v>2.292433592735712E-3</v>
      </c>
      <c r="K21" s="39">
        <f t="shared" si="4"/>
        <v>436.21765235373039</v>
      </c>
      <c r="L21" s="39">
        <f t="shared" si="5"/>
        <v>-0.48201854937657451</v>
      </c>
      <c r="M21" s="39">
        <f t="shared" si="6"/>
        <v>-0.47743368219110305</v>
      </c>
      <c r="N21" s="42">
        <v>1</v>
      </c>
      <c r="O21" s="8">
        <v>0</v>
      </c>
      <c r="P21" s="9">
        <v>0</v>
      </c>
      <c r="Q21" s="9">
        <v>0</v>
      </c>
      <c r="R21" s="8">
        <v>0</v>
      </c>
      <c r="S21" s="9">
        <v>0</v>
      </c>
      <c r="T21" s="9">
        <v>0</v>
      </c>
      <c r="U21" s="8">
        <v>0</v>
      </c>
      <c r="V21" s="9">
        <v>0</v>
      </c>
      <c r="W21" s="9">
        <v>0</v>
      </c>
      <c r="X21" s="9">
        <v>0</v>
      </c>
      <c r="Y21" s="8">
        <v>0</v>
      </c>
      <c r="Z21" s="9">
        <v>0</v>
      </c>
      <c r="AA21" s="8">
        <v>1</v>
      </c>
      <c r="AB21" s="9">
        <v>0</v>
      </c>
      <c r="AC21" s="8">
        <v>0</v>
      </c>
      <c r="AD21" s="9">
        <v>0</v>
      </c>
      <c r="AE21" s="9">
        <v>0</v>
      </c>
      <c r="AF21" s="9">
        <v>1</v>
      </c>
      <c r="AG21" s="9">
        <v>0</v>
      </c>
      <c r="AH21" s="8">
        <v>146499</v>
      </c>
      <c r="AI21" s="9">
        <v>4</v>
      </c>
      <c r="AJ21" s="9">
        <f t="shared" si="7"/>
        <v>146494</v>
      </c>
      <c r="AK21" s="7">
        <v>12.9</v>
      </c>
      <c r="AL21" s="7">
        <v>12.59</v>
      </c>
      <c r="AM21" s="9">
        <v>1</v>
      </c>
      <c r="AN21" s="9">
        <v>0</v>
      </c>
      <c r="AO21" s="8">
        <v>0</v>
      </c>
      <c r="AP21" s="9">
        <v>0</v>
      </c>
      <c r="AQ21" s="31">
        <v>1</v>
      </c>
      <c r="AR21" s="9">
        <v>1</v>
      </c>
      <c r="AS21" s="9">
        <v>0</v>
      </c>
      <c r="AT21" s="31">
        <v>0</v>
      </c>
      <c r="AU21" s="21">
        <v>2010</v>
      </c>
      <c r="AV21" s="23"/>
      <c r="AW21" s="39">
        <v>1.2969371804585697E-2</v>
      </c>
      <c r="AX21" s="39">
        <v>0.21547587355545089</v>
      </c>
      <c r="AY21" s="39">
        <v>0.27203598659376516</v>
      </c>
      <c r="AZ21" s="39">
        <v>0.49951876804619827</v>
      </c>
      <c r="BA21" s="57">
        <v>1</v>
      </c>
      <c r="BB21" s="18">
        <v>0</v>
      </c>
      <c r="BC21">
        <v>0.43</v>
      </c>
      <c r="BD21" s="54">
        <v>0.56999999999999995</v>
      </c>
      <c r="BE21">
        <v>0</v>
      </c>
      <c r="BF21" s="18">
        <v>1</v>
      </c>
      <c r="BG21" t="s">
        <v>431</v>
      </c>
      <c r="BH21" s="18" t="s">
        <v>431</v>
      </c>
      <c r="BI21">
        <v>0</v>
      </c>
      <c r="BJ21" s="18">
        <v>1</v>
      </c>
      <c r="BK21" s="18" t="s">
        <v>170</v>
      </c>
      <c r="BL21">
        <v>0</v>
      </c>
      <c r="BM21">
        <v>0</v>
      </c>
      <c r="BN21">
        <v>0</v>
      </c>
      <c r="BO21">
        <v>0</v>
      </c>
      <c r="BP21">
        <v>1</v>
      </c>
      <c r="BQ21">
        <v>0</v>
      </c>
      <c r="BR21" s="18">
        <v>0</v>
      </c>
      <c r="BS21">
        <v>1</v>
      </c>
      <c r="BT21">
        <v>0</v>
      </c>
      <c r="BU21" s="18">
        <v>0</v>
      </c>
      <c r="BX21" s="25">
        <v>37.65</v>
      </c>
      <c r="BY21">
        <v>1</v>
      </c>
      <c r="BZ21">
        <v>0</v>
      </c>
      <c r="CA21">
        <v>0</v>
      </c>
      <c r="CB21" s="18">
        <v>0</v>
      </c>
      <c r="CC21">
        <v>1</v>
      </c>
      <c r="CD21" s="18">
        <v>0</v>
      </c>
      <c r="CE21" s="18">
        <v>0</v>
      </c>
      <c r="CF21">
        <v>0</v>
      </c>
      <c r="CG21">
        <v>0</v>
      </c>
      <c r="CH21" s="18">
        <v>1</v>
      </c>
      <c r="CI21">
        <v>0</v>
      </c>
      <c r="CJ21" s="18">
        <v>0</v>
      </c>
      <c r="CK21">
        <v>0</v>
      </c>
      <c r="CL21">
        <v>0</v>
      </c>
      <c r="CM21">
        <v>1</v>
      </c>
      <c r="CN21">
        <v>1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 s="18">
        <v>0</v>
      </c>
    </row>
    <row r="22" spans="1:103" x14ac:dyDescent="0.25">
      <c r="A22">
        <v>24</v>
      </c>
      <c r="B22">
        <v>3</v>
      </c>
      <c r="C22" s="25" t="s">
        <v>172</v>
      </c>
      <c r="D22" s="12">
        <v>5.5</v>
      </c>
      <c r="E22" s="14"/>
      <c r="F22" s="7">
        <v>-144.01</v>
      </c>
      <c r="G22" s="7">
        <f t="shared" si="0"/>
        <v>5.5</v>
      </c>
      <c r="H22" s="16">
        <f t="shared" si="1"/>
        <v>5.5</v>
      </c>
      <c r="I22" s="11">
        <f t="shared" si="2"/>
        <v>-0.49751917556067204</v>
      </c>
      <c r="J22" s="39">
        <f t="shared" si="3"/>
        <v>3.4547543612295814E-3</v>
      </c>
      <c r="K22" s="39">
        <f t="shared" si="4"/>
        <v>289.45617993057255</v>
      </c>
      <c r="L22" s="39">
        <f t="shared" si="5"/>
        <v>-0.5009739299219016</v>
      </c>
      <c r="M22" s="39">
        <f t="shared" si="6"/>
        <v>-0.49406442119944244</v>
      </c>
      <c r="N22" s="42">
        <v>0</v>
      </c>
      <c r="O22" s="8">
        <v>0</v>
      </c>
      <c r="P22" s="9">
        <v>0</v>
      </c>
      <c r="Q22" s="9">
        <v>0</v>
      </c>
      <c r="R22" s="8">
        <v>0</v>
      </c>
      <c r="S22" s="9">
        <v>0</v>
      </c>
      <c r="T22" s="9">
        <v>0</v>
      </c>
      <c r="U22" s="8">
        <v>1</v>
      </c>
      <c r="V22" s="9">
        <v>0</v>
      </c>
      <c r="W22" s="9">
        <v>0</v>
      </c>
      <c r="X22" s="9">
        <v>0</v>
      </c>
      <c r="Y22" s="8">
        <v>0</v>
      </c>
      <c r="Z22" s="9">
        <v>0</v>
      </c>
      <c r="AA22" s="8">
        <v>1</v>
      </c>
      <c r="AB22" s="9">
        <v>0</v>
      </c>
      <c r="AC22" s="8">
        <v>0</v>
      </c>
      <c r="AD22" s="9">
        <v>0</v>
      </c>
      <c r="AE22" s="9">
        <v>0</v>
      </c>
      <c r="AF22" s="9">
        <v>1</v>
      </c>
      <c r="AG22" s="9">
        <v>0</v>
      </c>
      <c r="AH22" s="8">
        <v>63051</v>
      </c>
      <c r="AI22" s="9">
        <v>4</v>
      </c>
      <c r="AJ22" s="9">
        <f t="shared" si="7"/>
        <v>63046</v>
      </c>
      <c r="AK22" s="7">
        <v>11.89</v>
      </c>
      <c r="AL22" s="7">
        <v>14.45</v>
      </c>
      <c r="AM22" s="9">
        <v>1</v>
      </c>
      <c r="AN22" s="9">
        <v>0</v>
      </c>
      <c r="AO22" s="8">
        <v>0</v>
      </c>
      <c r="AP22" s="9">
        <v>0</v>
      </c>
      <c r="AQ22" s="31">
        <v>1</v>
      </c>
      <c r="AR22" s="9">
        <v>1</v>
      </c>
      <c r="AS22" s="9">
        <v>0</v>
      </c>
      <c r="AT22" s="31">
        <v>0</v>
      </c>
      <c r="AU22" s="21">
        <v>2010</v>
      </c>
      <c r="AV22" s="23"/>
      <c r="AW22" s="39">
        <v>2.4900477391318138E-2</v>
      </c>
      <c r="AX22" s="39">
        <v>0.33282580767949754</v>
      </c>
      <c r="AY22" s="39">
        <v>0.25100315617515978</v>
      </c>
      <c r="AZ22" s="39">
        <v>0.3912705587540245</v>
      </c>
      <c r="BA22" s="57">
        <v>1</v>
      </c>
      <c r="BB22" s="18">
        <v>0</v>
      </c>
      <c r="BC22">
        <v>1</v>
      </c>
      <c r="BD22" s="54">
        <v>0</v>
      </c>
      <c r="BE22">
        <v>0</v>
      </c>
      <c r="BF22" s="18">
        <v>1</v>
      </c>
      <c r="BG22" t="s">
        <v>431</v>
      </c>
      <c r="BH22" s="18" t="s">
        <v>431</v>
      </c>
      <c r="BI22">
        <v>0</v>
      </c>
      <c r="BJ22" s="18">
        <v>1</v>
      </c>
      <c r="BK22" s="18" t="s">
        <v>170</v>
      </c>
      <c r="BL22">
        <v>0</v>
      </c>
      <c r="BM22">
        <v>0</v>
      </c>
      <c r="BN22">
        <v>0</v>
      </c>
      <c r="BO22">
        <v>0</v>
      </c>
      <c r="BP22">
        <v>1</v>
      </c>
      <c r="BQ22">
        <v>0</v>
      </c>
      <c r="BR22" s="18">
        <v>0</v>
      </c>
      <c r="BS22">
        <v>1</v>
      </c>
      <c r="BT22">
        <v>0</v>
      </c>
      <c r="BU22" s="18">
        <v>0</v>
      </c>
      <c r="BV22" t="s">
        <v>431</v>
      </c>
      <c r="BW22" s="18" t="s">
        <v>431</v>
      </c>
      <c r="BX22" s="25">
        <v>38.049999999999997</v>
      </c>
      <c r="BY22">
        <v>1</v>
      </c>
      <c r="BZ22">
        <v>0</v>
      </c>
      <c r="CA22">
        <v>0</v>
      </c>
      <c r="CB22" s="18">
        <v>0</v>
      </c>
      <c r="CC22">
        <v>1</v>
      </c>
      <c r="CD22" s="18">
        <v>0</v>
      </c>
      <c r="CE22" s="18">
        <v>0</v>
      </c>
      <c r="CF22">
        <v>0</v>
      </c>
      <c r="CG22">
        <v>0</v>
      </c>
      <c r="CH22" s="18">
        <v>1</v>
      </c>
      <c r="CI22">
        <v>0</v>
      </c>
      <c r="CJ22" s="18">
        <v>0</v>
      </c>
      <c r="CK22">
        <v>0</v>
      </c>
      <c r="CL22">
        <v>0</v>
      </c>
      <c r="CM22">
        <v>1</v>
      </c>
      <c r="CN22">
        <v>1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 s="18">
        <v>0</v>
      </c>
    </row>
    <row r="23" spans="1:103" x14ac:dyDescent="0.25">
      <c r="A23">
        <v>25</v>
      </c>
      <c r="B23">
        <v>3</v>
      </c>
      <c r="C23" s="55" t="s">
        <v>172</v>
      </c>
      <c r="D23" s="12">
        <v>6.7</v>
      </c>
      <c r="E23" s="14"/>
      <c r="F23" s="7">
        <v>-220.03020000000001</v>
      </c>
      <c r="G23" s="7">
        <f t="shared" si="0"/>
        <v>6.7</v>
      </c>
      <c r="H23" s="16">
        <f t="shared" si="1"/>
        <v>6.7</v>
      </c>
      <c r="I23" s="11">
        <f t="shared" si="2"/>
        <v>-0.60594313472653094</v>
      </c>
      <c r="J23" s="39">
        <f t="shared" si="3"/>
        <v>2.7539089394389088E-3</v>
      </c>
      <c r="K23" s="39">
        <f t="shared" si="4"/>
        <v>363.12021275610641</v>
      </c>
      <c r="L23" s="39">
        <f t="shared" si="5"/>
        <v>-0.60869704366596988</v>
      </c>
      <c r="M23" s="39">
        <f t="shared" si="6"/>
        <v>-0.603189225787092</v>
      </c>
      <c r="N23" s="42">
        <v>0</v>
      </c>
      <c r="O23" s="8">
        <v>0</v>
      </c>
      <c r="P23" s="9">
        <v>0</v>
      </c>
      <c r="Q23" s="9">
        <v>0</v>
      </c>
      <c r="R23" s="8">
        <v>0</v>
      </c>
      <c r="S23" s="9">
        <v>0</v>
      </c>
      <c r="T23" s="9">
        <v>0</v>
      </c>
      <c r="U23" s="8">
        <v>0</v>
      </c>
      <c r="V23" s="9">
        <v>1</v>
      </c>
      <c r="W23" s="9">
        <v>0</v>
      </c>
      <c r="X23" s="9">
        <v>0</v>
      </c>
      <c r="Y23" s="8">
        <v>0</v>
      </c>
      <c r="Z23" s="9">
        <v>0</v>
      </c>
      <c r="AA23" s="8">
        <v>1</v>
      </c>
      <c r="AB23" s="9">
        <v>0</v>
      </c>
      <c r="AC23" s="8">
        <v>0</v>
      </c>
      <c r="AD23" s="9">
        <v>0</v>
      </c>
      <c r="AE23" s="9">
        <v>0</v>
      </c>
      <c r="AF23" s="9">
        <v>1</v>
      </c>
      <c r="AG23" s="9">
        <v>0</v>
      </c>
      <c r="AH23" s="8">
        <v>83448</v>
      </c>
      <c r="AI23" s="9">
        <v>4</v>
      </c>
      <c r="AJ23" s="9">
        <f t="shared" si="7"/>
        <v>83443</v>
      </c>
      <c r="AK23" s="7">
        <v>13.61</v>
      </c>
      <c r="AL23" s="7">
        <v>11.19</v>
      </c>
      <c r="AM23" s="9">
        <v>1</v>
      </c>
      <c r="AN23" s="9">
        <v>0</v>
      </c>
      <c r="AO23" s="8">
        <v>0</v>
      </c>
      <c r="AP23" s="9">
        <v>0</v>
      </c>
      <c r="AQ23" s="31">
        <v>1</v>
      </c>
      <c r="AR23" s="9">
        <v>1</v>
      </c>
      <c r="AS23" s="9">
        <v>0</v>
      </c>
      <c r="AT23" s="31">
        <v>0</v>
      </c>
      <c r="AU23" s="21">
        <v>2010</v>
      </c>
      <c r="AV23" s="23"/>
      <c r="AW23" s="39">
        <v>3.9545585274662065E-3</v>
      </c>
      <c r="AX23" s="39">
        <v>0.12680951011408303</v>
      </c>
      <c r="AY23" s="39">
        <v>0.28792781133160772</v>
      </c>
      <c r="AZ23" s="39">
        <v>0.58130812002684307</v>
      </c>
      <c r="BA23" s="57">
        <v>1</v>
      </c>
      <c r="BB23" s="18">
        <v>0</v>
      </c>
      <c r="BC23">
        <v>0</v>
      </c>
      <c r="BD23" s="54">
        <v>1</v>
      </c>
      <c r="BE23">
        <v>0</v>
      </c>
      <c r="BF23" s="18">
        <v>1</v>
      </c>
      <c r="BG23" t="s">
        <v>431</v>
      </c>
      <c r="BH23" s="18" t="s">
        <v>431</v>
      </c>
      <c r="BI23">
        <v>0</v>
      </c>
      <c r="BJ23" s="18">
        <v>1</v>
      </c>
      <c r="BK23" s="18" t="s">
        <v>170</v>
      </c>
      <c r="BL23">
        <v>0</v>
      </c>
      <c r="BM23">
        <v>0</v>
      </c>
      <c r="BN23">
        <v>0</v>
      </c>
      <c r="BO23">
        <v>0</v>
      </c>
      <c r="BP23">
        <v>1</v>
      </c>
      <c r="BQ23">
        <v>0</v>
      </c>
      <c r="BR23" s="18">
        <v>0</v>
      </c>
      <c r="BS23">
        <v>1</v>
      </c>
      <c r="BT23">
        <v>0</v>
      </c>
      <c r="BU23" s="18">
        <v>0</v>
      </c>
      <c r="BX23" s="25">
        <v>38.380000000000003</v>
      </c>
      <c r="BY23">
        <v>1</v>
      </c>
      <c r="BZ23">
        <v>0</v>
      </c>
      <c r="CA23">
        <v>0</v>
      </c>
      <c r="CB23" s="18">
        <v>0</v>
      </c>
      <c r="CC23">
        <v>1</v>
      </c>
      <c r="CD23" s="18">
        <v>0</v>
      </c>
      <c r="CE23" s="18">
        <v>0</v>
      </c>
      <c r="CF23">
        <v>0</v>
      </c>
      <c r="CG23">
        <v>0</v>
      </c>
      <c r="CH23" s="18">
        <v>1</v>
      </c>
      <c r="CI23">
        <v>0</v>
      </c>
      <c r="CJ23" s="18">
        <v>0</v>
      </c>
      <c r="CK23">
        <v>0</v>
      </c>
      <c r="CL23">
        <v>0</v>
      </c>
      <c r="CM23">
        <v>1</v>
      </c>
      <c r="CN23">
        <v>1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 s="18">
        <v>0</v>
      </c>
    </row>
    <row r="24" spans="1:103" x14ac:dyDescent="0.25">
      <c r="A24">
        <v>26</v>
      </c>
      <c r="B24">
        <v>4</v>
      </c>
      <c r="C24" s="25" t="s">
        <v>241</v>
      </c>
      <c r="D24" s="12">
        <v>3.1</v>
      </c>
      <c r="E24" s="14">
        <v>1.5</v>
      </c>
      <c r="F24" s="7">
        <f t="shared" ref="F24:F39" si="9">IFERROR(D24/E24, "X")</f>
        <v>2.0666666666666669</v>
      </c>
      <c r="G24" s="7">
        <f t="shared" ref="G24:G39" si="10">D24-E24</f>
        <v>1.6</v>
      </c>
      <c r="H24" s="16">
        <f t="shared" ref="H24:H39" si="11">D24+E24</f>
        <v>4.5999999999999996</v>
      </c>
      <c r="I24" s="11">
        <f t="shared" si="2"/>
        <v>9.6540422345300497E-2</v>
      </c>
      <c r="J24" s="39">
        <f t="shared" si="3"/>
        <v>4.6713107586435723E-2</v>
      </c>
      <c r="K24" s="39">
        <f t="shared" si="4"/>
        <v>21.407267717088772</v>
      </c>
      <c r="L24" s="39">
        <f t="shared" si="5"/>
        <v>4.9827314758864774E-2</v>
      </c>
      <c r="M24" s="39">
        <f t="shared" si="6"/>
        <v>0.14325352993173623</v>
      </c>
      <c r="N24" s="42">
        <v>1</v>
      </c>
      <c r="O24" s="8">
        <v>0</v>
      </c>
      <c r="P24" s="9">
        <v>0</v>
      </c>
      <c r="Q24" s="9">
        <v>0</v>
      </c>
      <c r="R24" s="8">
        <v>0</v>
      </c>
      <c r="S24" s="9">
        <v>0</v>
      </c>
      <c r="T24" s="9">
        <v>0</v>
      </c>
      <c r="U24" s="8">
        <v>0</v>
      </c>
      <c r="V24" s="9">
        <v>0</v>
      </c>
      <c r="W24" s="9">
        <v>0</v>
      </c>
      <c r="X24" s="9">
        <v>0</v>
      </c>
      <c r="Y24" s="8">
        <v>0</v>
      </c>
      <c r="Z24" s="9">
        <v>0</v>
      </c>
      <c r="AA24" s="8">
        <v>0</v>
      </c>
      <c r="AB24" s="9">
        <v>1</v>
      </c>
      <c r="AC24" s="8">
        <v>0</v>
      </c>
      <c r="AD24" s="9">
        <v>0</v>
      </c>
      <c r="AE24" s="9">
        <v>0</v>
      </c>
      <c r="AF24" s="9">
        <v>1</v>
      </c>
      <c r="AG24" s="9">
        <v>0</v>
      </c>
      <c r="AH24" s="8">
        <v>459</v>
      </c>
      <c r="AI24" s="9">
        <v>4</v>
      </c>
      <c r="AJ24" s="9">
        <f t="shared" si="7"/>
        <v>454</v>
      </c>
      <c r="AK24" s="7">
        <v>9.0399999999999991</v>
      </c>
      <c r="AL24" s="7">
        <v>4.4800000000000004</v>
      </c>
      <c r="AM24" s="9">
        <v>1</v>
      </c>
      <c r="AN24" s="9">
        <v>0</v>
      </c>
      <c r="AO24" s="8">
        <v>0</v>
      </c>
      <c r="AP24" s="9">
        <v>1</v>
      </c>
      <c r="AQ24" s="31">
        <v>0</v>
      </c>
      <c r="AR24" s="9">
        <v>0</v>
      </c>
      <c r="AS24" s="9">
        <v>0</v>
      </c>
      <c r="AT24" s="31">
        <v>1</v>
      </c>
      <c r="AU24" s="21">
        <v>1950</v>
      </c>
      <c r="AV24" s="23">
        <f t="shared" si="8"/>
        <v>3.2900346113625178</v>
      </c>
      <c r="AW24" s="39" t="s">
        <v>397</v>
      </c>
      <c r="AX24" s="39" t="s">
        <v>397</v>
      </c>
      <c r="AY24" s="39" t="s">
        <v>397</v>
      </c>
      <c r="AZ24" s="39" t="s">
        <v>397</v>
      </c>
      <c r="BA24" s="57">
        <v>1</v>
      </c>
      <c r="BB24" s="18">
        <v>0</v>
      </c>
      <c r="BC24" s="39">
        <v>0.73</v>
      </c>
      <c r="BD24" s="54">
        <v>0.27</v>
      </c>
      <c r="BE24">
        <v>0.1</v>
      </c>
      <c r="BF24" s="18">
        <v>0.9</v>
      </c>
      <c r="BG24" t="s">
        <v>431</v>
      </c>
      <c r="BH24" s="18" t="s">
        <v>431</v>
      </c>
      <c r="BI24">
        <v>1</v>
      </c>
      <c r="BJ24" s="18">
        <v>0</v>
      </c>
      <c r="BK24" s="18" t="s">
        <v>240</v>
      </c>
      <c r="BL24">
        <v>0</v>
      </c>
      <c r="BM24">
        <v>0</v>
      </c>
      <c r="BN24">
        <v>1</v>
      </c>
      <c r="BO24">
        <v>0</v>
      </c>
      <c r="BP24">
        <v>0</v>
      </c>
      <c r="BQ24">
        <v>0</v>
      </c>
      <c r="BR24" s="18">
        <v>0</v>
      </c>
      <c r="BS24">
        <v>0</v>
      </c>
      <c r="BT24">
        <v>1</v>
      </c>
      <c r="BU24" s="18">
        <v>0</v>
      </c>
      <c r="BV24" t="s">
        <v>397</v>
      </c>
      <c r="BW24" t="s">
        <v>397</v>
      </c>
      <c r="BX24" s="25">
        <v>37</v>
      </c>
      <c r="BY24">
        <v>1</v>
      </c>
      <c r="BZ24">
        <v>0</v>
      </c>
      <c r="CA24">
        <v>0</v>
      </c>
      <c r="CB24" s="18">
        <v>0</v>
      </c>
      <c r="CC24">
        <v>0</v>
      </c>
      <c r="CD24" s="18">
        <v>1</v>
      </c>
      <c r="CE24" s="18">
        <v>0</v>
      </c>
      <c r="CF24">
        <v>0</v>
      </c>
      <c r="CG24">
        <v>0</v>
      </c>
      <c r="CH24" s="18">
        <v>1</v>
      </c>
      <c r="CI24">
        <v>0</v>
      </c>
      <c r="CJ24" s="18">
        <v>0</v>
      </c>
      <c r="CK24">
        <v>0</v>
      </c>
      <c r="CL24">
        <v>0</v>
      </c>
      <c r="CM24">
        <v>1</v>
      </c>
      <c r="CN24">
        <v>1</v>
      </c>
      <c r="CO24">
        <v>0</v>
      </c>
      <c r="CP24">
        <v>0</v>
      </c>
      <c r="CQ24">
        <v>1</v>
      </c>
      <c r="CR24">
        <v>0</v>
      </c>
      <c r="CS24">
        <v>0</v>
      </c>
      <c r="CT24">
        <v>0</v>
      </c>
      <c r="CU24" s="18">
        <v>1</v>
      </c>
      <c r="CV24" t="s">
        <v>397</v>
      </c>
      <c r="CW24" t="s">
        <v>397</v>
      </c>
      <c r="CX24" t="s">
        <v>397</v>
      </c>
      <c r="CY24" s="25" t="s">
        <v>397</v>
      </c>
    </row>
    <row r="25" spans="1:103" x14ac:dyDescent="0.25">
      <c r="A25">
        <v>27</v>
      </c>
      <c r="B25">
        <v>4</v>
      </c>
      <c r="C25" s="25" t="s">
        <v>241</v>
      </c>
      <c r="D25" s="12">
        <v>2.4</v>
      </c>
      <c r="E25" s="14">
        <v>0.8</v>
      </c>
      <c r="F25" s="7">
        <f t="shared" si="9"/>
        <v>2.9999999999999996</v>
      </c>
      <c r="G25" s="7">
        <f t="shared" si="10"/>
        <v>1.5999999999999999</v>
      </c>
      <c r="H25" s="16">
        <f t="shared" si="11"/>
        <v>3.2</v>
      </c>
      <c r="I25" s="11">
        <f t="shared" si="2"/>
        <v>0.12116885875830288</v>
      </c>
      <c r="J25" s="39">
        <f t="shared" si="3"/>
        <v>4.0389619586100968E-2</v>
      </c>
      <c r="K25" s="39">
        <f t="shared" si="4"/>
        <v>24.758836806279895</v>
      </c>
      <c r="L25" s="39">
        <f t="shared" si="5"/>
        <v>8.0779239172201922E-2</v>
      </c>
      <c r="M25" s="39">
        <f t="shared" si="6"/>
        <v>0.16155847834440384</v>
      </c>
      <c r="N25" s="42">
        <v>1</v>
      </c>
      <c r="O25" s="8">
        <v>0</v>
      </c>
      <c r="P25" s="9">
        <v>0</v>
      </c>
      <c r="Q25" s="9">
        <v>0</v>
      </c>
      <c r="R25" s="8">
        <v>0</v>
      </c>
      <c r="S25" s="9">
        <v>0</v>
      </c>
      <c r="T25" s="9">
        <v>0</v>
      </c>
      <c r="U25" s="8">
        <v>0</v>
      </c>
      <c r="V25" s="9">
        <v>0</v>
      </c>
      <c r="W25" s="9">
        <v>0</v>
      </c>
      <c r="X25" s="9">
        <v>0</v>
      </c>
      <c r="Y25" s="8">
        <v>0</v>
      </c>
      <c r="Z25" s="9">
        <v>0</v>
      </c>
      <c r="AA25" s="8">
        <v>0</v>
      </c>
      <c r="AB25" s="9">
        <v>1</v>
      </c>
      <c r="AC25" s="8">
        <v>0</v>
      </c>
      <c r="AD25" s="9">
        <v>0</v>
      </c>
      <c r="AE25" s="9">
        <v>0</v>
      </c>
      <c r="AF25" s="9">
        <v>1</v>
      </c>
      <c r="AG25" s="9">
        <v>0</v>
      </c>
      <c r="AH25" s="8">
        <v>609</v>
      </c>
      <c r="AI25" s="9">
        <v>4</v>
      </c>
      <c r="AJ25" s="9">
        <f t="shared" si="7"/>
        <v>604</v>
      </c>
      <c r="AK25" s="7">
        <v>9.4</v>
      </c>
      <c r="AL25" s="7">
        <v>6.35</v>
      </c>
      <c r="AM25" s="9">
        <v>1</v>
      </c>
      <c r="AN25" s="9">
        <v>0</v>
      </c>
      <c r="AO25" s="8">
        <v>0</v>
      </c>
      <c r="AP25" s="9">
        <v>1</v>
      </c>
      <c r="AQ25" s="31">
        <v>0</v>
      </c>
      <c r="AR25" s="9">
        <v>0</v>
      </c>
      <c r="AS25" s="9">
        <v>0</v>
      </c>
      <c r="AT25" s="31">
        <v>1</v>
      </c>
      <c r="AU25" s="21">
        <v>1955</v>
      </c>
      <c r="AV25" s="23">
        <f t="shared" si="8"/>
        <v>3.2911467617318855</v>
      </c>
      <c r="AW25" s="39" t="s">
        <v>397</v>
      </c>
      <c r="AX25" s="39" t="s">
        <v>397</v>
      </c>
      <c r="AY25" s="39" t="s">
        <v>397</v>
      </c>
      <c r="AZ25" s="39" t="s">
        <v>397</v>
      </c>
      <c r="BA25" s="57">
        <v>1</v>
      </c>
      <c r="BB25" s="18">
        <v>0</v>
      </c>
      <c r="BC25" s="39">
        <v>0.62</v>
      </c>
      <c r="BD25" s="54">
        <v>0.38</v>
      </c>
      <c r="BE25">
        <v>0.1</v>
      </c>
      <c r="BF25" s="18">
        <v>0.9</v>
      </c>
      <c r="BG25" t="s">
        <v>431</v>
      </c>
      <c r="BH25" s="18" t="s">
        <v>431</v>
      </c>
      <c r="BI25">
        <v>1</v>
      </c>
      <c r="BJ25" s="18">
        <v>0</v>
      </c>
      <c r="BK25" s="18" t="s">
        <v>240</v>
      </c>
      <c r="BL25">
        <v>0</v>
      </c>
      <c r="BM25">
        <v>0</v>
      </c>
      <c r="BN25">
        <v>1</v>
      </c>
      <c r="BO25">
        <v>0</v>
      </c>
      <c r="BP25">
        <v>0</v>
      </c>
      <c r="BQ25">
        <v>0</v>
      </c>
      <c r="BR25" s="18">
        <v>0</v>
      </c>
      <c r="BS25">
        <v>0</v>
      </c>
      <c r="BT25">
        <v>1</v>
      </c>
      <c r="BU25" s="18">
        <v>0</v>
      </c>
      <c r="BV25" t="s">
        <v>397</v>
      </c>
      <c r="BW25" t="s">
        <v>397</v>
      </c>
      <c r="BX25" s="25">
        <v>37</v>
      </c>
      <c r="BY25">
        <v>1</v>
      </c>
      <c r="BZ25">
        <v>0</v>
      </c>
      <c r="CA25">
        <v>0</v>
      </c>
      <c r="CB25" s="18">
        <v>0</v>
      </c>
      <c r="CC25">
        <v>0</v>
      </c>
      <c r="CD25" s="18">
        <v>1</v>
      </c>
      <c r="CE25" s="18">
        <v>0</v>
      </c>
      <c r="CF25">
        <v>0</v>
      </c>
      <c r="CG25">
        <v>0</v>
      </c>
      <c r="CH25" s="18">
        <v>1</v>
      </c>
      <c r="CI25">
        <v>0</v>
      </c>
      <c r="CJ25" s="18">
        <v>0</v>
      </c>
      <c r="CK25">
        <v>0</v>
      </c>
      <c r="CL25">
        <v>0</v>
      </c>
      <c r="CM25">
        <v>1</v>
      </c>
      <c r="CN25">
        <v>1</v>
      </c>
      <c r="CO25">
        <v>0</v>
      </c>
      <c r="CP25">
        <v>0</v>
      </c>
      <c r="CQ25">
        <v>1</v>
      </c>
      <c r="CR25">
        <v>0</v>
      </c>
      <c r="CS25">
        <v>0</v>
      </c>
      <c r="CT25">
        <v>0</v>
      </c>
      <c r="CU25" s="18">
        <v>1</v>
      </c>
      <c r="CV25" t="s">
        <v>397</v>
      </c>
      <c r="CW25" t="s">
        <v>397</v>
      </c>
      <c r="CX25" t="s">
        <v>397</v>
      </c>
      <c r="CY25" s="25" t="s">
        <v>397</v>
      </c>
    </row>
    <row r="26" spans="1:103" x14ac:dyDescent="0.25">
      <c r="A26">
        <v>28</v>
      </c>
      <c r="B26">
        <v>4</v>
      </c>
      <c r="C26" s="25" t="s">
        <v>241</v>
      </c>
      <c r="D26" s="12">
        <v>4.7</v>
      </c>
      <c r="E26" s="14">
        <v>0.8</v>
      </c>
      <c r="F26" s="7">
        <f t="shared" si="9"/>
        <v>5.875</v>
      </c>
      <c r="G26" s="7">
        <f t="shared" si="10"/>
        <v>3.9000000000000004</v>
      </c>
      <c r="H26" s="16">
        <f t="shared" si="11"/>
        <v>5.5</v>
      </c>
      <c r="I26" s="11">
        <f t="shared" si="2"/>
        <v>0.19765179087459839</v>
      </c>
      <c r="J26" s="39">
        <f t="shared" si="3"/>
        <v>3.3642858021208241E-2</v>
      </c>
      <c r="K26" s="39">
        <f t="shared" si="4"/>
        <v>29.723990731394057</v>
      </c>
      <c r="L26" s="39">
        <f t="shared" si="5"/>
        <v>0.16400893285339013</v>
      </c>
      <c r="M26" s="39">
        <f t="shared" si="6"/>
        <v>0.23129464889580664</v>
      </c>
      <c r="N26" s="42">
        <v>1</v>
      </c>
      <c r="O26" s="8">
        <v>0</v>
      </c>
      <c r="P26" s="9">
        <v>0</v>
      </c>
      <c r="Q26" s="9">
        <v>0</v>
      </c>
      <c r="R26" s="8">
        <v>0</v>
      </c>
      <c r="S26" s="9">
        <v>0</v>
      </c>
      <c r="T26" s="9">
        <v>0</v>
      </c>
      <c r="U26" s="8">
        <v>0</v>
      </c>
      <c r="V26" s="9">
        <v>0</v>
      </c>
      <c r="W26" s="9">
        <v>0</v>
      </c>
      <c r="X26" s="9">
        <v>0</v>
      </c>
      <c r="Y26" s="8">
        <v>0</v>
      </c>
      <c r="Z26" s="9">
        <v>0</v>
      </c>
      <c r="AA26" s="8">
        <v>0</v>
      </c>
      <c r="AB26" s="9">
        <v>1</v>
      </c>
      <c r="AC26" s="8">
        <v>0</v>
      </c>
      <c r="AD26" s="9">
        <v>0</v>
      </c>
      <c r="AE26" s="9">
        <v>0</v>
      </c>
      <c r="AF26" s="9">
        <v>1</v>
      </c>
      <c r="AG26" s="9">
        <v>0</v>
      </c>
      <c r="AH26" s="8">
        <v>854</v>
      </c>
      <c r="AI26" s="9">
        <v>4</v>
      </c>
      <c r="AJ26" s="9">
        <f t="shared" si="7"/>
        <v>849</v>
      </c>
      <c r="AK26" s="7">
        <v>8.39</v>
      </c>
      <c r="AL26" s="7">
        <v>10.88</v>
      </c>
      <c r="AM26" s="9">
        <v>1</v>
      </c>
      <c r="AN26" s="9">
        <v>0</v>
      </c>
      <c r="AO26" s="8">
        <v>0</v>
      </c>
      <c r="AP26" s="9">
        <v>1</v>
      </c>
      <c r="AQ26" s="31">
        <v>0</v>
      </c>
      <c r="AR26" s="9">
        <v>0</v>
      </c>
      <c r="AS26" s="9">
        <v>0</v>
      </c>
      <c r="AT26" s="31">
        <v>1</v>
      </c>
      <c r="AU26" s="21">
        <v>1960</v>
      </c>
      <c r="AV26" s="23">
        <f t="shared" si="8"/>
        <v>3.2922560713564759</v>
      </c>
      <c r="AW26" s="39" t="s">
        <v>397</v>
      </c>
      <c r="AX26" s="39" t="s">
        <v>397</v>
      </c>
      <c r="AY26" s="39" t="s">
        <v>397</v>
      </c>
      <c r="AZ26" s="39" t="s">
        <v>397</v>
      </c>
      <c r="BA26" s="57">
        <v>1</v>
      </c>
      <c r="BB26" s="18">
        <v>0</v>
      </c>
      <c r="BC26" s="39">
        <v>0.66999999999999993</v>
      </c>
      <c r="BD26" s="54">
        <v>0.33</v>
      </c>
      <c r="BE26">
        <v>0.1</v>
      </c>
      <c r="BF26" s="18">
        <v>0.9</v>
      </c>
      <c r="BG26" t="s">
        <v>431</v>
      </c>
      <c r="BH26" s="18" t="s">
        <v>431</v>
      </c>
      <c r="BI26">
        <v>1</v>
      </c>
      <c r="BJ26" s="18">
        <v>0</v>
      </c>
      <c r="BK26" s="18" t="s">
        <v>240</v>
      </c>
      <c r="BL26">
        <v>0</v>
      </c>
      <c r="BM26">
        <v>0</v>
      </c>
      <c r="BN26">
        <v>1</v>
      </c>
      <c r="BO26">
        <v>0</v>
      </c>
      <c r="BP26">
        <v>0</v>
      </c>
      <c r="BQ26">
        <v>0</v>
      </c>
      <c r="BR26" s="18">
        <v>0</v>
      </c>
      <c r="BS26">
        <v>0</v>
      </c>
      <c r="BT26">
        <v>1</v>
      </c>
      <c r="BU26" s="18">
        <v>0</v>
      </c>
      <c r="BV26" t="s">
        <v>397</v>
      </c>
      <c r="BW26" t="s">
        <v>397</v>
      </c>
      <c r="BX26" s="25">
        <v>37</v>
      </c>
      <c r="BY26">
        <v>1</v>
      </c>
      <c r="BZ26">
        <v>0</v>
      </c>
      <c r="CA26">
        <v>0</v>
      </c>
      <c r="CB26" s="18">
        <v>0</v>
      </c>
      <c r="CC26">
        <v>0</v>
      </c>
      <c r="CD26" s="18">
        <v>1</v>
      </c>
      <c r="CE26" s="18">
        <v>0</v>
      </c>
      <c r="CF26">
        <v>0</v>
      </c>
      <c r="CG26">
        <v>0</v>
      </c>
      <c r="CH26" s="18">
        <v>1</v>
      </c>
      <c r="CI26">
        <v>0</v>
      </c>
      <c r="CJ26" s="18">
        <v>0</v>
      </c>
      <c r="CK26">
        <v>0</v>
      </c>
      <c r="CL26">
        <v>0</v>
      </c>
      <c r="CM26">
        <v>1</v>
      </c>
      <c r="CN26">
        <v>1</v>
      </c>
      <c r="CO26">
        <v>0</v>
      </c>
      <c r="CP26">
        <v>0</v>
      </c>
      <c r="CQ26">
        <v>1</v>
      </c>
      <c r="CR26">
        <v>0</v>
      </c>
      <c r="CS26">
        <v>0</v>
      </c>
      <c r="CT26">
        <v>0</v>
      </c>
      <c r="CU26" s="18">
        <v>1</v>
      </c>
      <c r="CV26" t="s">
        <v>397</v>
      </c>
      <c r="CW26" t="s">
        <v>397</v>
      </c>
      <c r="CX26" t="s">
        <v>397</v>
      </c>
      <c r="CY26" s="25" t="s">
        <v>397</v>
      </c>
    </row>
    <row r="27" spans="1:103" x14ac:dyDescent="0.25">
      <c r="A27">
        <v>29</v>
      </c>
      <c r="B27">
        <v>4</v>
      </c>
      <c r="C27" s="25" t="s">
        <v>241</v>
      </c>
      <c r="D27" s="12">
        <v>4.5999999999999996</v>
      </c>
      <c r="E27" s="14">
        <v>0.8</v>
      </c>
      <c r="F27" s="7">
        <f t="shared" si="9"/>
        <v>5.7499999999999991</v>
      </c>
      <c r="G27" s="7">
        <f t="shared" si="10"/>
        <v>3.8</v>
      </c>
      <c r="H27" s="16">
        <f t="shared" si="11"/>
        <v>5.3999999999999995</v>
      </c>
      <c r="I27" s="11">
        <f t="shared" si="2"/>
        <v>0.19921821846165141</v>
      </c>
      <c r="J27" s="39">
        <f t="shared" si="3"/>
        <v>3.4646646688982867E-2</v>
      </c>
      <c r="K27" s="39">
        <f t="shared" si="4"/>
        <v>28.862822107340783</v>
      </c>
      <c r="L27" s="39">
        <f t="shared" si="5"/>
        <v>0.16457157177266854</v>
      </c>
      <c r="M27" s="39">
        <f t="shared" si="6"/>
        <v>0.23386486515063429</v>
      </c>
      <c r="N27" s="42">
        <v>1</v>
      </c>
      <c r="O27" s="8">
        <v>0</v>
      </c>
      <c r="P27" s="9">
        <v>0</v>
      </c>
      <c r="Q27" s="9">
        <v>0</v>
      </c>
      <c r="R27" s="8">
        <v>0</v>
      </c>
      <c r="S27" s="9">
        <v>0</v>
      </c>
      <c r="T27" s="9">
        <v>0</v>
      </c>
      <c r="U27" s="8">
        <v>0</v>
      </c>
      <c r="V27" s="9">
        <v>0</v>
      </c>
      <c r="W27" s="9">
        <v>0</v>
      </c>
      <c r="X27" s="9">
        <v>0</v>
      </c>
      <c r="Y27" s="8">
        <v>0</v>
      </c>
      <c r="Z27" s="9">
        <v>0</v>
      </c>
      <c r="AA27" s="8">
        <v>0</v>
      </c>
      <c r="AB27" s="9">
        <v>1</v>
      </c>
      <c r="AC27" s="8">
        <v>0</v>
      </c>
      <c r="AD27" s="9">
        <v>0</v>
      </c>
      <c r="AE27" s="9">
        <v>0</v>
      </c>
      <c r="AF27" s="9">
        <v>1</v>
      </c>
      <c r="AG27" s="9">
        <v>0</v>
      </c>
      <c r="AH27" s="8">
        <v>805</v>
      </c>
      <c r="AI27" s="9">
        <v>4</v>
      </c>
      <c r="AJ27" s="9">
        <f t="shared" si="7"/>
        <v>800</v>
      </c>
      <c r="AK27" s="7">
        <v>8.61</v>
      </c>
      <c r="AL27" s="7">
        <v>12.52</v>
      </c>
      <c r="AM27" s="9">
        <v>1</v>
      </c>
      <c r="AN27" s="9">
        <v>0</v>
      </c>
      <c r="AO27" s="8">
        <v>0</v>
      </c>
      <c r="AP27" s="9">
        <v>1</v>
      </c>
      <c r="AQ27" s="31">
        <v>0</v>
      </c>
      <c r="AR27" s="9">
        <v>0</v>
      </c>
      <c r="AS27" s="9">
        <v>0</v>
      </c>
      <c r="AT27" s="31">
        <v>1</v>
      </c>
      <c r="AU27" s="21">
        <v>1965</v>
      </c>
      <c r="AV27" s="23">
        <f t="shared" si="8"/>
        <v>3.2933625547114453</v>
      </c>
      <c r="AW27" s="39" t="s">
        <v>397</v>
      </c>
      <c r="AX27" s="39" t="s">
        <v>397</v>
      </c>
      <c r="AY27" s="39" t="s">
        <v>397</v>
      </c>
      <c r="AZ27" s="39" t="s">
        <v>397</v>
      </c>
      <c r="BA27" s="57">
        <v>1</v>
      </c>
      <c r="BB27" s="18">
        <v>0</v>
      </c>
      <c r="BC27" s="39">
        <v>0.65</v>
      </c>
      <c r="BD27" s="54">
        <v>0.35</v>
      </c>
      <c r="BE27">
        <v>0.1</v>
      </c>
      <c r="BF27" s="18">
        <v>0.9</v>
      </c>
      <c r="BG27" t="s">
        <v>431</v>
      </c>
      <c r="BH27" s="18" t="s">
        <v>431</v>
      </c>
      <c r="BI27">
        <v>1</v>
      </c>
      <c r="BJ27" s="18">
        <v>0</v>
      </c>
      <c r="BK27" s="18" t="s">
        <v>240</v>
      </c>
      <c r="BL27">
        <v>0</v>
      </c>
      <c r="BM27">
        <v>0</v>
      </c>
      <c r="BN27">
        <v>1</v>
      </c>
      <c r="BO27">
        <v>0</v>
      </c>
      <c r="BP27">
        <v>0</v>
      </c>
      <c r="BQ27">
        <v>0</v>
      </c>
      <c r="BR27" s="18">
        <v>0</v>
      </c>
      <c r="BS27">
        <v>0</v>
      </c>
      <c r="BT27">
        <v>1</v>
      </c>
      <c r="BU27" s="18">
        <v>0</v>
      </c>
      <c r="BV27" t="s">
        <v>397</v>
      </c>
      <c r="BW27" t="s">
        <v>397</v>
      </c>
      <c r="BX27" s="25">
        <v>37</v>
      </c>
      <c r="BY27">
        <v>1</v>
      </c>
      <c r="BZ27">
        <v>0</v>
      </c>
      <c r="CA27">
        <v>0</v>
      </c>
      <c r="CB27" s="18">
        <v>0</v>
      </c>
      <c r="CC27">
        <v>0</v>
      </c>
      <c r="CD27" s="18">
        <v>1</v>
      </c>
      <c r="CE27" s="18">
        <v>0</v>
      </c>
      <c r="CF27">
        <v>0</v>
      </c>
      <c r="CG27">
        <v>0</v>
      </c>
      <c r="CH27" s="18">
        <v>1</v>
      </c>
      <c r="CI27">
        <v>0</v>
      </c>
      <c r="CJ27" s="18">
        <v>0</v>
      </c>
      <c r="CK27">
        <v>0</v>
      </c>
      <c r="CL27">
        <v>0</v>
      </c>
      <c r="CM27">
        <v>1</v>
      </c>
      <c r="CN27">
        <v>1</v>
      </c>
      <c r="CO27">
        <v>0</v>
      </c>
      <c r="CP27">
        <v>0</v>
      </c>
      <c r="CQ27">
        <v>1</v>
      </c>
      <c r="CR27">
        <v>0</v>
      </c>
      <c r="CS27">
        <v>0</v>
      </c>
      <c r="CT27">
        <v>0</v>
      </c>
      <c r="CU27" s="18">
        <v>1</v>
      </c>
      <c r="CV27" t="s">
        <v>397</v>
      </c>
      <c r="CW27" t="s">
        <v>397</v>
      </c>
      <c r="CX27" t="s">
        <v>397</v>
      </c>
      <c r="CY27" s="25" t="s">
        <v>397</v>
      </c>
    </row>
    <row r="28" spans="1:103" x14ac:dyDescent="0.25">
      <c r="A28">
        <v>30</v>
      </c>
      <c r="B28">
        <v>4</v>
      </c>
      <c r="C28" s="25" t="s">
        <v>241</v>
      </c>
      <c r="D28" s="12">
        <v>3.9</v>
      </c>
      <c r="E28" s="14">
        <v>0.6</v>
      </c>
      <c r="F28" s="7">
        <f t="shared" si="9"/>
        <v>6.5</v>
      </c>
      <c r="G28" s="7">
        <f t="shared" si="10"/>
        <v>3.3</v>
      </c>
      <c r="H28" s="16">
        <f t="shared" si="11"/>
        <v>4.5</v>
      </c>
      <c r="I28" s="11">
        <f t="shared" si="2"/>
        <v>0.18208997467672741</v>
      </c>
      <c r="J28" s="39">
        <f t="shared" si="3"/>
        <v>2.8013842257958069E-2</v>
      </c>
      <c r="K28" s="39">
        <f t="shared" si="4"/>
        <v>35.696638497203061</v>
      </c>
      <c r="L28" s="39">
        <f t="shared" si="5"/>
        <v>0.15407613241876933</v>
      </c>
      <c r="M28" s="39">
        <f t="shared" si="6"/>
        <v>0.21010381693468549</v>
      </c>
      <c r="N28" s="42">
        <v>1</v>
      </c>
      <c r="O28" s="8">
        <v>0</v>
      </c>
      <c r="P28" s="9">
        <v>0</v>
      </c>
      <c r="Q28" s="9">
        <v>0</v>
      </c>
      <c r="R28" s="8">
        <v>0</v>
      </c>
      <c r="S28" s="9">
        <v>0</v>
      </c>
      <c r="T28" s="9">
        <v>0</v>
      </c>
      <c r="U28" s="8">
        <v>0</v>
      </c>
      <c r="V28" s="9">
        <v>0</v>
      </c>
      <c r="W28" s="9">
        <v>0</v>
      </c>
      <c r="X28" s="9">
        <v>0</v>
      </c>
      <c r="Y28" s="8">
        <v>0</v>
      </c>
      <c r="Z28" s="9">
        <v>0</v>
      </c>
      <c r="AA28" s="8">
        <v>0</v>
      </c>
      <c r="AB28" s="9">
        <v>1</v>
      </c>
      <c r="AC28" s="8">
        <v>0</v>
      </c>
      <c r="AD28" s="9">
        <v>0</v>
      </c>
      <c r="AE28" s="9">
        <v>0</v>
      </c>
      <c r="AF28" s="9">
        <v>1</v>
      </c>
      <c r="AG28" s="9">
        <v>0</v>
      </c>
      <c r="AH28" s="8">
        <v>1237</v>
      </c>
      <c r="AI28" s="9">
        <v>4</v>
      </c>
      <c r="AJ28" s="9">
        <f t="shared" si="7"/>
        <v>1232</v>
      </c>
      <c r="AK28" s="7">
        <v>9.23</v>
      </c>
      <c r="AL28" s="7">
        <v>12.5</v>
      </c>
      <c r="AM28" s="9">
        <v>1</v>
      </c>
      <c r="AN28" s="9">
        <v>0</v>
      </c>
      <c r="AO28" s="8">
        <v>0</v>
      </c>
      <c r="AP28" s="9">
        <v>1</v>
      </c>
      <c r="AQ28" s="31">
        <v>0</v>
      </c>
      <c r="AR28" s="9">
        <v>0</v>
      </c>
      <c r="AS28" s="9">
        <v>0</v>
      </c>
      <c r="AT28" s="31">
        <v>1</v>
      </c>
      <c r="AU28" s="21">
        <v>1970</v>
      </c>
      <c r="AV28" s="23">
        <f t="shared" si="8"/>
        <v>3.2944662261615929</v>
      </c>
      <c r="AW28" s="39" t="s">
        <v>397</v>
      </c>
      <c r="AX28" s="39" t="s">
        <v>397</v>
      </c>
      <c r="AY28" s="39" t="s">
        <v>397</v>
      </c>
      <c r="AZ28" s="39" t="s">
        <v>397</v>
      </c>
      <c r="BA28" s="57">
        <v>1</v>
      </c>
      <c r="BB28" s="18">
        <v>0</v>
      </c>
      <c r="BC28" s="39">
        <v>0.58000000000000007</v>
      </c>
      <c r="BD28" s="54">
        <v>0.42</v>
      </c>
      <c r="BE28">
        <v>0.1</v>
      </c>
      <c r="BF28" s="18">
        <v>0.9</v>
      </c>
      <c r="BG28" t="s">
        <v>431</v>
      </c>
      <c r="BH28" s="18" t="s">
        <v>431</v>
      </c>
      <c r="BI28">
        <v>1</v>
      </c>
      <c r="BJ28" s="18">
        <v>0</v>
      </c>
      <c r="BK28" s="18" t="s">
        <v>240</v>
      </c>
      <c r="BL28">
        <v>0</v>
      </c>
      <c r="BM28">
        <v>0</v>
      </c>
      <c r="BN28">
        <v>1</v>
      </c>
      <c r="BO28">
        <v>0</v>
      </c>
      <c r="BP28">
        <v>0</v>
      </c>
      <c r="BQ28">
        <v>0</v>
      </c>
      <c r="BR28" s="18">
        <v>0</v>
      </c>
      <c r="BS28">
        <v>0</v>
      </c>
      <c r="BT28">
        <v>1</v>
      </c>
      <c r="BU28" s="18">
        <v>0</v>
      </c>
      <c r="BV28" t="s">
        <v>397</v>
      </c>
      <c r="BW28" t="s">
        <v>397</v>
      </c>
      <c r="BX28" s="25">
        <v>37</v>
      </c>
      <c r="BY28">
        <v>1</v>
      </c>
      <c r="BZ28">
        <v>0</v>
      </c>
      <c r="CA28">
        <v>0</v>
      </c>
      <c r="CB28" s="18">
        <v>0</v>
      </c>
      <c r="CC28">
        <v>0</v>
      </c>
      <c r="CD28" s="18">
        <v>1</v>
      </c>
      <c r="CE28" s="18">
        <v>0</v>
      </c>
      <c r="CF28">
        <v>0</v>
      </c>
      <c r="CG28">
        <v>0</v>
      </c>
      <c r="CH28" s="18">
        <v>1</v>
      </c>
      <c r="CI28">
        <v>0</v>
      </c>
      <c r="CJ28" s="18">
        <v>0</v>
      </c>
      <c r="CK28">
        <v>0</v>
      </c>
      <c r="CL28">
        <v>0</v>
      </c>
      <c r="CM28">
        <v>1</v>
      </c>
      <c r="CN28">
        <v>1</v>
      </c>
      <c r="CO28">
        <v>0</v>
      </c>
      <c r="CP28">
        <v>0</v>
      </c>
      <c r="CQ28">
        <v>1</v>
      </c>
      <c r="CR28">
        <v>0</v>
      </c>
      <c r="CS28">
        <v>0</v>
      </c>
      <c r="CT28">
        <v>0</v>
      </c>
      <c r="CU28" s="18">
        <v>1</v>
      </c>
      <c r="CV28" t="s">
        <v>397</v>
      </c>
      <c r="CW28" t="s">
        <v>397</v>
      </c>
      <c r="CX28" t="s">
        <v>397</v>
      </c>
      <c r="CY28" s="25" t="s">
        <v>397</v>
      </c>
    </row>
    <row r="29" spans="1:103" x14ac:dyDescent="0.25">
      <c r="A29">
        <v>31</v>
      </c>
      <c r="B29">
        <v>4</v>
      </c>
      <c r="C29" s="25" t="s">
        <v>241</v>
      </c>
      <c r="D29" s="12">
        <v>4.2</v>
      </c>
      <c r="E29" s="14">
        <v>0.5</v>
      </c>
      <c r="F29" s="7">
        <f t="shared" si="9"/>
        <v>8.4</v>
      </c>
      <c r="G29" s="7">
        <f t="shared" si="10"/>
        <v>3.7</v>
      </c>
      <c r="H29" s="16">
        <f t="shared" si="11"/>
        <v>4.7</v>
      </c>
      <c r="I29" s="11">
        <f t="shared" si="2"/>
        <v>0.22413472055140291</v>
      </c>
      <c r="J29" s="39">
        <f t="shared" si="3"/>
        <v>2.6682704827547962E-2</v>
      </c>
      <c r="K29" s="39">
        <f t="shared" si="4"/>
        <v>37.477459892580768</v>
      </c>
      <c r="L29" s="39">
        <f t="shared" si="5"/>
        <v>0.19745201572385496</v>
      </c>
      <c r="M29" s="39">
        <f t="shared" si="6"/>
        <v>0.25081742537895085</v>
      </c>
      <c r="N29" s="42">
        <v>1</v>
      </c>
      <c r="O29" s="8">
        <v>0</v>
      </c>
      <c r="P29" s="9">
        <v>0</v>
      </c>
      <c r="Q29" s="9">
        <v>0</v>
      </c>
      <c r="R29" s="8">
        <v>0</v>
      </c>
      <c r="S29" s="9">
        <v>0</v>
      </c>
      <c r="T29" s="9">
        <v>0</v>
      </c>
      <c r="U29" s="8">
        <v>0</v>
      </c>
      <c r="V29" s="9">
        <v>0</v>
      </c>
      <c r="W29" s="9">
        <v>0</v>
      </c>
      <c r="X29" s="9">
        <v>0</v>
      </c>
      <c r="Y29" s="8">
        <v>0</v>
      </c>
      <c r="Z29" s="9">
        <v>0</v>
      </c>
      <c r="AA29" s="8">
        <v>0</v>
      </c>
      <c r="AB29" s="9">
        <v>1</v>
      </c>
      <c r="AC29" s="8">
        <v>0</v>
      </c>
      <c r="AD29" s="9">
        <v>0</v>
      </c>
      <c r="AE29" s="9">
        <v>0</v>
      </c>
      <c r="AF29" s="9">
        <v>1</v>
      </c>
      <c r="AG29" s="9">
        <v>0</v>
      </c>
      <c r="AH29" s="8">
        <v>1339</v>
      </c>
      <c r="AI29" s="9">
        <v>4</v>
      </c>
      <c r="AJ29" s="9">
        <f t="shared" si="7"/>
        <v>1334</v>
      </c>
      <c r="AK29" s="7">
        <v>9.91</v>
      </c>
      <c r="AL29" s="7">
        <v>12.34</v>
      </c>
      <c r="AM29" s="9">
        <v>1</v>
      </c>
      <c r="AN29" s="9">
        <v>0</v>
      </c>
      <c r="AO29" s="8">
        <v>0</v>
      </c>
      <c r="AP29" s="9">
        <v>1</v>
      </c>
      <c r="AQ29" s="31">
        <v>0</v>
      </c>
      <c r="AR29" s="9">
        <v>0</v>
      </c>
      <c r="AS29" s="9">
        <v>0</v>
      </c>
      <c r="AT29" s="31">
        <v>1</v>
      </c>
      <c r="AU29" s="21">
        <v>1975</v>
      </c>
      <c r="AV29" s="23">
        <f t="shared" si="8"/>
        <v>3.2955670999624789</v>
      </c>
      <c r="AW29" s="39" t="s">
        <v>397</v>
      </c>
      <c r="AX29" s="39" t="s">
        <v>397</v>
      </c>
      <c r="AY29" s="39" t="s">
        <v>397</v>
      </c>
      <c r="AZ29" s="39" t="s">
        <v>397</v>
      </c>
      <c r="BA29" s="57">
        <v>1</v>
      </c>
      <c r="BB29" s="18">
        <v>0</v>
      </c>
      <c r="BC29" s="39">
        <v>0.54</v>
      </c>
      <c r="BD29" s="54">
        <v>0.46</v>
      </c>
      <c r="BE29">
        <v>0.1</v>
      </c>
      <c r="BF29" s="18">
        <v>0.9</v>
      </c>
      <c r="BG29" t="s">
        <v>431</v>
      </c>
      <c r="BH29" s="18" t="s">
        <v>431</v>
      </c>
      <c r="BI29">
        <v>1</v>
      </c>
      <c r="BJ29" s="18">
        <v>0</v>
      </c>
      <c r="BK29" s="18" t="s">
        <v>240</v>
      </c>
      <c r="BL29">
        <v>0</v>
      </c>
      <c r="BM29">
        <v>0</v>
      </c>
      <c r="BN29">
        <v>1</v>
      </c>
      <c r="BO29">
        <v>0</v>
      </c>
      <c r="BP29">
        <v>0</v>
      </c>
      <c r="BQ29">
        <v>0</v>
      </c>
      <c r="BR29" s="18">
        <v>0</v>
      </c>
      <c r="BS29">
        <v>0</v>
      </c>
      <c r="BT29">
        <v>1</v>
      </c>
      <c r="BU29" s="18">
        <v>0</v>
      </c>
      <c r="BV29" t="s">
        <v>397</v>
      </c>
      <c r="BW29" t="s">
        <v>397</v>
      </c>
      <c r="BX29" s="25">
        <v>37</v>
      </c>
      <c r="BY29">
        <v>1</v>
      </c>
      <c r="BZ29">
        <v>0</v>
      </c>
      <c r="CA29">
        <v>0</v>
      </c>
      <c r="CB29" s="18">
        <v>0</v>
      </c>
      <c r="CC29">
        <v>0</v>
      </c>
      <c r="CD29" s="18">
        <v>1</v>
      </c>
      <c r="CE29" s="18">
        <v>0</v>
      </c>
      <c r="CF29">
        <v>0</v>
      </c>
      <c r="CG29">
        <v>0</v>
      </c>
      <c r="CH29" s="18">
        <v>1</v>
      </c>
      <c r="CI29">
        <v>0</v>
      </c>
      <c r="CJ29" s="18">
        <v>0</v>
      </c>
      <c r="CK29">
        <v>0</v>
      </c>
      <c r="CL29">
        <v>0</v>
      </c>
      <c r="CM29">
        <v>1</v>
      </c>
      <c r="CN29">
        <v>1</v>
      </c>
      <c r="CO29">
        <v>0</v>
      </c>
      <c r="CP29">
        <v>0</v>
      </c>
      <c r="CQ29">
        <v>1</v>
      </c>
      <c r="CR29">
        <v>0</v>
      </c>
      <c r="CS29">
        <v>0</v>
      </c>
      <c r="CT29">
        <v>0</v>
      </c>
      <c r="CU29" s="18">
        <v>1</v>
      </c>
      <c r="CV29" t="s">
        <v>397</v>
      </c>
      <c r="CW29" t="s">
        <v>397</v>
      </c>
      <c r="CX29" t="s">
        <v>397</v>
      </c>
      <c r="CY29" s="25" t="s">
        <v>397</v>
      </c>
    </row>
    <row r="30" spans="1:103" x14ac:dyDescent="0.25">
      <c r="A30">
        <v>32</v>
      </c>
      <c r="B30">
        <v>4</v>
      </c>
      <c r="C30" s="25" t="s">
        <v>241</v>
      </c>
      <c r="D30" s="12">
        <v>4.3</v>
      </c>
      <c r="E30" s="14">
        <v>0.4</v>
      </c>
      <c r="F30" s="7">
        <f t="shared" si="9"/>
        <v>10.749999999999998</v>
      </c>
      <c r="G30" s="7">
        <f t="shared" si="10"/>
        <v>3.9</v>
      </c>
      <c r="H30" s="16">
        <f t="shared" si="11"/>
        <v>4.7</v>
      </c>
      <c r="I30" s="11">
        <f t="shared" si="2"/>
        <v>0.2543310342238822</v>
      </c>
      <c r="J30" s="39">
        <f t="shared" si="3"/>
        <v>2.3658700858035554E-2</v>
      </c>
      <c r="K30" s="39">
        <f t="shared" si="4"/>
        <v>42.267747751684141</v>
      </c>
      <c r="L30" s="39">
        <f t="shared" si="5"/>
        <v>0.23067233336584664</v>
      </c>
      <c r="M30" s="39">
        <f t="shared" si="6"/>
        <v>0.27798973508191777</v>
      </c>
      <c r="N30" s="42">
        <v>1</v>
      </c>
      <c r="O30" s="8">
        <v>0</v>
      </c>
      <c r="P30" s="9">
        <v>0</v>
      </c>
      <c r="Q30" s="9">
        <v>0</v>
      </c>
      <c r="R30" s="8">
        <v>0</v>
      </c>
      <c r="S30" s="9">
        <v>0</v>
      </c>
      <c r="T30" s="9">
        <v>0</v>
      </c>
      <c r="U30" s="8">
        <v>0</v>
      </c>
      <c r="V30" s="9">
        <v>0</v>
      </c>
      <c r="W30" s="9">
        <v>0</v>
      </c>
      <c r="X30" s="9">
        <v>0</v>
      </c>
      <c r="Y30" s="8">
        <v>0</v>
      </c>
      <c r="Z30" s="9">
        <v>0</v>
      </c>
      <c r="AA30" s="8">
        <v>0</v>
      </c>
      <c r="AB30" s="9">
        <v>1</v>
      </c>
      <c r="AC30" s="8">
        <v>0</v>
      </c>
      <c r="AD30" s="9">
        <v>0</v>
      </c>
      <c r="AE30" s="9">
        <v>0</v>
      </c>
      <c r="AF30" s="9">
        <v>1</v>
      </c>
      <c r="AG30" s="9">
        <v>0</v>
      </c>
      <c r="AH30" s="8">
        <v>1676</v>
      </c>
      <c r="AI30" s="9">
        <v>4</v>
      </c>
      <c r="AJ30" s="9">
        <f t="shared" si="7"/>
        <v>1671</v>
      </c>
      <c r="AK30" s="7">
        <v>10.62</v>
      </c>
      <c r="AL30" s="7">
        <v>11.09</v>
      </c>
      <c r="AM30" s="9">
        <v>1</v>
      </c>
      <c r="AN30" s="9">
        <v>0</v>
      </c>
      <c r="AO30" s="8">
        <v>0</v>
      </c>
      <c r="AP30" s="9">
        <v>1</v>
      </c>
      <c r="AQ30" s="31">
        <v>0</v>
      </c>
      <c r="AR30" s="9">
        <v>0</v>
      </c>
      <c r="AS30" s="9">
        <v>0</v>
      </c>
      <c r="AT30" s="31">
        <v>1</v>
      </c>
      <c r="AU30" s="21">
        <v>1980</v>
      </c>
      <c r="AV30" s="23">
        <f t="shared" si="8"/>
        <v>3.2966651902615309</v>
      </c>
      <c r="AW30" s="39" t="s">
        <v>397</v>
      </c>
      <c r="AX30" s="39" t="s">
        <v>397</v>
      </c>
      <c r="AY30" s="39" t="s">
        <v>397</v>
      </c>
      <c r="AZ30" s="39" t="s">
        <v>397</v>
      </c>
      <c r="BA30" s="57">
        <v>1</v>
      </c>
      <c r="BB30" s="18">
        <v>0</v>
      </c>
      <c r="BC30" s="39">
        <v>0.57000000000000006</v>
      </c>
      <c r="BD30" s="54">
        <v>0.43</v>
      </c>
      <c r="BE30">
        <v>0.1</v>
      </c>
      <c r="BF30" s="18">
        <v>0.9</v>
      </c>
      <c r="BG30" t="s">
        <v>431</v>
      </c>
      <c r="BH30" s="18" t="s">
        <v>431</v>
      </c>
      <c r="BI30">
        <v>1</v>
      </c>
      <c r="BJ30" s="18">
        <v>0</v>
      </c>
      <c r="BK30" s="18" t="s">
        <v>240</v>
      </c>
      <c r="BL30">
        <v>0</v>
      </c>
      <c r="BM30">
        <v>0</v>
      </c>
      <c r="BN30">
        <v>1</v>
      </c>
      <c r="BO30">
        <v>0</v>
      </c>
      <c r="BP30">
        <v>0</v>
      </c>
      <c r="BQ30">
        <v>0</v>
      </c>
      <c r="BR30" s="18">
        <v>0</v>
      </c>
      <c r="BS30">
        <v>0</v>
      </c>
      <c r="BT30">
        <v>1</v>
      </c>
      <c r="BU30" s="18">
        <v>0</v>
      </c>
      <c r="BV30" t="s">
        <v>397</v>
      </c>
      <c r="BW30" t="s">
        <v>397</v>
      </c>
      <c r="BX30" s="25">
        <v>37</v>
      </c>
      <c r="BY30">
        <v>1</v>
      </c>
      <c r="BZ30">
        <v>0</v>
      </c>
      <c r="CA30">
        <v>0</v>
      </c>
      <c r="CB30" s="18">
        <v>0</v>
      </c>
      <c r="CC30">
        <v>0</v>
      </c>
      <c r="CD30" s="18">
        <v>1</v>
      </c>
      <c r="CE30" s="18">
        <v>0</v>
      </c>
      <c r="CF30">
        <v>0</v>
      </c>
      <c r="CG30">
        <v>0</v>
      </c>
      <c r="CH30" s="18">
        <v>1</v>
      </c>
      <c r="CI30">
        <v>0</v>
      </c>
      <c r="CJ30" s="18">
        <v>0</v>
      </c>
      <c r="CK30">
        <v>0</v>
      </c>
      <c r="CL30">
        <v>0</v>
      </c>
      <c r="CM30">
        <v>1</v>
      </c>
      <c r="CN30">
        <v>1</v>
      </c>
      <c r="CO30">
        <v>0</v>
      </c>
      <c r="CP30">
        <v>0</v>
      </c>
      <c r="CQ30">
        <v>1</v>
      </c>
      <c r="CR30">
        <v>0</v>
      </c>
      <c r="CS30">
        <v>0</v>
      </c>
      <c r="CT30">
        <v>0</v>
      </c>
      <c r="CU30" s="18">
        <v>1</v>
      </c>
      <c r="CV30" t="s">
        <v>397</v>
      </c>
      <c r="CW30" t="s">
        <v>397</v>
      </c>
      <c r="CX30" t="s">
        <v>397</v>
      </c>
      <c r="CY30" s="25" t="s">
        <v>397</v>
      </c>
    </row>
    <row r="31" spans="1:103" x14ac:dyDescent="0.25">
      <c r="A31">
        <v>33</v>
      </c>
      <c r="B31">
        <v>4</v>
      </c>
      <c r="C31" s="25" t="s">
        <v>241</v>
      </c>
      <c r="D31" s="12">
        <v>3.4</v>
      </c>
      <c r="E31" s="14">
        <v>0.3</v>
      </c>
      <c r="F31" s="7">
        <f t="shared" si="9"/>
        <v>11.333333333333334</v>
      </c>
      <c r="G31" s="7">
        <f t="shared" si="10"/>
        <v>3.1</v>
      </c>
      <c r="H31" s="16">
        <f t="shared" si="11"/>
        <v>3.6999999999999997</v>
      </c>
      <c r="I31" s="11">
        <f t="shared" si="2"/>
        <v>0.21693045781865619</v>
      </c>
      <c r="J31" s="39">
        <f t="shared" si="3"/>
        <v>1.9140922748704957E-2</v>
      </c>
      <c r="K31" s="39">
        <f t="shared" si="4"/>
        <v>52.244085257993028</v>
      </c>
      <c r="L31" s="39">
        <f t="shared" si="5"/>
        <v>0.19778953506995123</v>
      </c>
      <c r="M31" s="39">
        <f t="shared" si="6"/>
        <v>0.23607138056736116</v>
      </c>
      <c r="N31" s="42">
        <v>1</v>
      </c>
      <c r="O31" s="8">
        <v>0</v>
      </c>
      <c r="P31" s="9">
        <v>0</v>
      </c>
      <c r="Q31" s="9">
        <v>0</v>
      </c>
      <c r="R31" s="8">
        <v>0</v>
      </c>
      <c r="S31" s="9">
        <v>0</v>
      </c>
      <c r="T31" s="9">
        <v>0</v>
      </c>
      <c r="U31" s="8">
        <v>0</v>
      </c>
      <c r="V31" s="9">
        <v>0</v>
      </c>
      <c r="W31" s="9">
        <v>0</v>
      </c>
      <c r="X31" s="9">
        <v>0</v>
      </c>
      <c r="Y31" s="8">
        <v>0</v>
      </c>
      <c r="Z31" s="9">
        <v>0</v>
      </c>
      <c r="AA31" s="8">
        <v>0</v>
      </c>
      <c r="AB31" s="9">
        <v>1</v>
      </c>
      <c r="AC31" s="8">
        <v>0</v>
      </c>
      <c r="AD31" s="9">
        <v>0</v>
      </c>
      <c r="AE31" s="9">
        <v>0</v>
      </c>
      <c r="AF31" s="9">
        <v>1</v>
      </c>
      <c r="AG31" s="9">
        <v>0</v>
      </c>
      <c r="AH31" s="8">
        <v>2606</v>
      </c>
      <c r="AI31" s="9">
        <v>4</v>
      </c>
      <c r="AJ31" s="9">
        <f t="shared" si="7"/>
        <v>2601</v>
      </c>
      <c r="AK31" s="7">
        <v>10.88</v>
      </c>
      <c r="AL31" s="7">
        <v>9.9499999999999993</v>
      </c>
      <c r="AM31" s="9">
        <v>1</v>
      </c>
      <c r="AN31" s="9">
        <v>0</v>
      </c>
      <c r="AO31" s="8">
        <v>0</v>
      </c>
      <c r="AP31" s="9">
        <v>1</v>
      </c>
      <c r="AQ31" s="31">
        <v>0</v>
      </c>
      <c r="AR31" s="9">
        <v>0</v>
      </c>
      <c r="AS31" s="9">
        <v>0</v>
      </c>
      <c r="AT31" s="31">
        <v>1</v>
      </c>
      <c r="AU31" s="21">
        <v>1985</v>
      </c>
      <c r="AV31" s="23">
        <f t="shared" si="8"/>
        <v>3.2977605110991339</v>
      </c>
      <c r="AW31" s="39" t="s">
        <v>397</v>
      </c>
      <c r="AX31" s="39" t="s">
        <v>397</v>
      </c>
      <c r="AY31" s="39" t="s">
        <v>397</v>
      </c>
      <c r="AZ31" s="39" t="s">
        <v>397</v>
      </c>
      <c r="BA31" s="57">
        <v>1</v>
      </c>
      <c r="BB31" s="18">
        <v>0</v>
      </c>
      <c r="BC31" s="39">
        <v>0.54</v>
      </c>
      <c r="BD31" s="54">
        <v>0.46</v>
      </c>
      <c r="BE31">
        <v>0.1</v>
      </c>
      <c r="BF31" s="18">
        <v>0.9</v>
      </c>
      <c r="BG31" t="s">
        <v>431</v>
      </c>
      <c r="BH31" s="18" t="s">
        <v>431</v>
      </c>
      <c r="BI31">
        <v>1</v>
      </c>
      <c r="BJ31" s="18">
        <v>0</v>
      </c>
      <c r="BK31" s="18" t="s">
        <v>240</v>
      </c>
      <c r="BL31">
        <v>0</v>
      </c>
      <c r="BM31">
        <v>0</v>
      </c>
      <c r="BN31">
        <v>1</v>
      </c>
      <c r="BO31">
        <v>0</v>
      </c>
      <c r="BP31">
        <v>0</v>
      </c>
      <c r="BQ31">
        <v>0</v>
      </c>
      <c r="BR31" s="18">
        <v>0</v>
      </c>
      <c r="BS31">
        <v>0</v>
      </c>
      <c r="BT31">
        <v>1</v>
      </c>
      <c r="BU31" s="18">
        <v>0</v>
      </c>
      <c r="BV31" t="s">
        <v>397</v>
      </c>
      <c r="BW31" t="s">
        <v>397</v>
      </c>
      <c r="BX31" s="25">
        <v>37</v>
      </c>
      <c r="BY31">
        <v>1</v>
      </c>
      <c r="BZ31">
        <v>0</v>
      </c>
      <c r="CA31">
        <v>0</v>
      </c>
      <c r="CB31" s="18">
        <v>0</v>
      </c>
      <c r="CC31">
        <v>0</v>
      </c>
      <c r="CD31" s="18">
        <v>1</v>
      </c>
      <c r="CE31" s="18">
        <v>0</v>
      </c>
      <c r="CF31">
        <v>0</v>
      </c>
      <c r="CG31">
        <v>0</v>
      </c>
      <c r="CH31" s="18">
        <v>1</v>
      </c>
      <c r="CI31">
        <v>0</v>
      </c>
      <c r="CJ31" s="18">
        <v>0</v>
      </c>
      <c r="CK31">
        <v>0</v>
      </c>
      <c r="CL31">
        <v>0</v>
      </c>
      <c r="CM31">
        <v>1</v>
      </c>
      <c r="CN31">
        <v>1</v>
      </c>
      <c r="CO31">
        <v>0</v>
      </c>
      <c r="CP31">
        <v>0</v>
      </c>
      <c r="CQ31">
        <v>1</v>
      </c>
      <c r="CR31">
        <v>0</v>
      </c>
      <c r="CS31">
        <v>0</v>
      </c>
      <c r="CT31">
        <v>0</v>
      </c>
      <c r="CU31" s="18">
        <v>1</v>
      </c>
      <c r="CV31" t="s">
        <v>397</v>
      </c>
      <c r="CW31" t="s">
        <v>397</v>
      </c>
      <c r="CX31" t="s">
        <v>397</v>
      </c>
      <c r="CY31" s="25" t="s">
        <v>397</v>
      </c>
    </row>
    <row r="32" spans="1:103" x14ac:dyDescent="0.25">
      <c r="A32">
        <v>34</v>
      </c>
      <c r="B32">
        <v>4</v>
      </c>
      <c r="C32" s="25" t="s">
        <v>241</v>
      </c>
      <c r="D32" s="12">
        <v>6.4</v>
      </c>
      <c r="E32" s="14">
        <v>1.1000000000000001</v>
      </c>
      <c r="F32" s="7">
        <f t="shared" si="9"/>
        <v>5.8181818181818183</v>
      </c>
      <c r="G32" s="7">
        <f t="shared" si="10"/>
        <v>5.3000000000000007</v>
      </c>
      <c r="H32" s="16">
        <f t="shared" si="11"/>
        <v>7.5</v>
      </c>
      <c r="I32" s="11">
        <f t="shared" si="2"/>
        <v>0.16411389385515276</v>
      </c>
      <c r="J32" s="39">
        <f t="shared" si="3"/>
        <v>2.820707550635438E-2</v>
      </c>
      <c r="K32" s="39">
        <f t="shared" si="4"/>
        <v>35.452097817610472</v>
      </c>
      <c r="L32" s="39">
        <f t="shared" si="5"/>
        <v>0.13590681834879839</v>
      </c>
      <c r="M32" s="39">
        <f t="shared" si="6"/>
        <v>0.19232096936150714</v>
      </c>
      <c r="N32" s="42">
        <v>1</v>
      </c>
      <c r="O32" s="8">
        <v>0</v>
      </c>
      <c r="P32" s="9">
        <v>0</v>
      </c>
      <c r="Q32" s="9">
        <v>0</v>
      </c>
      <c r="R32" s="8">
        <v>0</v>
      </c>
      <c r="S32" s="9">
        <v>0</v>
      </c>
      <c r="T32" s="9">
        <v>0</v>
      </c>
      <c r="U32" s="8">
        <v>0</v>
      </c>
      <c r="V32" s="9">
        <v>0</v>
      </c>
      <c r="W32" s="9">
        <v>0</v>
      </c>
      <c r="X32" s="9">
        <v>0</v>
      </c>
      <c r="Y32" s="8">
        <v>0</v>
      </c>
      <c r="Z32" s="9">
        <v>0</v>
      </c>
      <c r="AA32" s="8">
        <v>0</v>
      </c>
      <c r="AB32" s="9">
        <v>1</v>
      </c>
      <c r="AC32" s="8">
        <v>0</v>
      </c>
      <c r="AD32" s="9">
        <v>0</v>
      </c>
      <c r="AE32" s="9">
        <v>0</v>
      </c>
      <c r="AF32" s="9">
        <v>1</v>
      </c>
      <c r="AG32" s="9">
        <v>0</v>
      </c>
      <c r="AH32" s="8">
        <v>1228</v>
      </c>
      <c r="AI32" s="9">
        <v>4</v>
      </c>
      <c r="AJ32" s="9">
        <f t="shared" si="7"/>
        <v>1223</v>
      </c>
      <c r="AK32" s="7">
        <v>11.18</v>
      </c>
      <c r="AL32" s="7">
        <v>8.91</v>
      </c>
      <c r="AM32" s="9">
        <v>1</v>
      </c>
      <c r="AN32" s="9">
        <v>0</v>
      </c>
      <c r="AO32" s="8">
        <v>0</v>
      </c>
      <c r="AP32" s="9">
        <v>1</v>
      </c>
      <c r="AQ32" s="31">
        <v>0</v>
      </c>
      <c r="AR32" s="9">
        <v>0</v>
      </c>
      <c r="AS32" s="9">
        <v>0</v>
      </c>
      <c r="AT32" s="31">
        <v>1</v>
      </c>
      <c r="AU32" s="21">
        <v>1990</v>
      </c>
      <c r="AV32" s="23">
        <f t="shared" si="8"/>
        <v>3.2988530764097068</v>
      </c>
      <c r="AW32" s="39" t="s">
        <v>397</v>
      </c>
      <c r="AX32" s="39" t="s">
        <v>397</v>
      </c>
      <c r="AY32" s="39" t="s">
        <v>397</v>
      </c>
      <c r="AZ32" s="39" t="s">
        <v>397</v>
      </c>
      <c r="BA32" s="57">
        <v>1</v>
      </c>
      <c r="BB32" s="18">
        <v>0</v>
      </c>
      <c r="BC32" s="39">
        <v>0.57000000000000006</v>
      </c>
      <c r="BD32" s="54">
        <v>0.43</v>
      </c>
      <c r="BE32">
        <v>0.1</v>
      </c>
      <c r="BF32" s="18">
        <v>0.9</v>
      </c>
      <c r="BG32" t="s">
        <v>431</v>
      </c>
      <c r="BH32" s="18" t="s">
        <v>431</v>
      </c>
      <c r="BI32">
        <v>1</v>
      </c>
      <c r="BJ32" s="18">
        <v>0</v>
      </c>
      <c r="BK32" s="18" t="s">
        <v>240</v>
      </c>
      <c r="BL32">
        <v>0</v>
      </c>
      <c r="BM32">
        <v>0</v>
      </c>
      <c r="BN32">
        <v>1</v>
      </c>
      <c r="BO32">
        <v>0</v>
      </c>
      <c r="BP32">
        <v>0</v>
      </c>
      <c r="BQ32">
        <v>0</v>
      </c>
      <c r="BR32" s="18">
        <v>0</v>
      </c>
      <c r="BS32">
        <v>0</v>
      </c>
      <c r="BT32">
        <v>1</v>
      </c>
      <c r="BU32" s="18">
        <v>0</v>
      </c>
      <c r="BV32" t="s">
        <v>397</v>
      </c>
      <c r="BW32" t="s">
        <v>397</v>
      </c>
      <c r="BX32" s="25">
        <v>37</v>
      </c>
      <c r="BY32">
        <v>1</v>
      </c>
      <c r="BZ32">
        <v>0</v>
      </c>
      <c r="CA32">
        <v>0</v>
      </c>
      <c r="CB32" s="18">
        <v>0</v>
      </c>
      <c r="CC32">
        <v>0</v>
      </c>
      <c r="CD32" s="18">
        <v>1</v>
      </c>
      <c r="CE32" s="18">
        <v>0</v>
      </c>
      <c r="CF32">
        <v>0</v>
      </c>
      <c r="CG32">
        <v>0</v>
      </c>
      <c r="CH32" s="18">
        <v>1</v>
      </c>
      <c r="CI32">
        <v>0</v>
      </c>
      <c r="CJ32" s="18">
        <v>0</v>
      </c>
      <c r="CK32">
        <v>0</v>
      </c>
      <c r="CL32">
        <v>0</v>
      </c>
      <c r="CM32">
        <v>1</v>
      </c>
      <c r="CN32">
        <v>1</v>
      </c>
      <c r="CO32">
        <v>0</v>
      </c>
      <c r="CP32">
        <v>0</v>
      </c>
      <c r="CQ32">
        <v>1</v>
      </c>
      <c r="CR32">
        <v>0</v>
      </c>
      <c r="CS32">
        <v>0</v>
      </c>
      <c r="CT32">
        <v>0</v>
      </c>
      <c r="CU32" s="18">
        <v>1</v>
      </c>
      <c r="CV32" t="s">
        <v>397</v>
      </c>
      <c r="CW32" t="s">
        <v>397</v>
      </c>
      <c r="CX32" t="s">
        <v>397</v>
      </c>
      <c r="CY32" s="25" t="s">
        <v>397</v>
      </c>
    </row>
    <row r="33" spans="1:103" x14ac:dyDescent="0.25">
      <c r="A33">
        <v>35</v>
      </c>
      <c r="B33">
        <v>4</v>
      </c>
      <c r="C33" s="25" t="s">
        <v>241</v>
      </c>
      <c r="D33" s="12">
        <v>5.9</v>
      </c>
      <c r="E33" s="14">
        <v>0.1</v>
      </c>
      <c r="F33" s="7">
        <f t="shared" si="9"/>
        <v>59</v>
      </c>
      <c r="G33" s="7">
        <f t="shared" si="10"/>
        <v>5.8000000000000007</v>
      </c>
      <c r="H33" s="16">
        <f t="shared" si="11"/>
        <v>6</v>
      </c>
      <c r="I33" s="11">
        <f t="shared" si="2"/>
        <v>0.34621527756907355</v>
      </c>
      <c r="J33" s="39">
        <f t="shared" si="3"/>
        <v>5.8680555520181955E-3</v>
      </c>
      <c r="K33" s="39">
        <f t="shared" si="4"/>
        <v>170.41420128616042</v>
      </c>
      <c r="L33" s="39">
        <f t="shared" si="5"/>
        <v>0.34034722201705536</v>
      </c>
      <c r="M33" s="39">
        <f t="shared" si="6"/>
        <v>0.35208333312109175</v>
      </c>
      <c r="N33" s="42">
        <v>1</v>
      </c>
      <c r="O33" s="8">
        <v>0</v>
      </c>
      <c r="P33" s="9">
        <v>0</v>
      </c>
      <c r="Q33" s="9">
        <v>0</v>
      </c>
      <c r="R33" s="8">
        <v>0</v>
      </c>
      <c r="S33" s="9">
        <v>0</v>
      </c>
      <c r="T33" s="9">
        <v>0</v>
      </c>
      <c r="U33" s="8">
        <v>0</v>
      </c>
      <c r="V33" s="9">
        <v>0</v>
      </c>
      <c r="W33" s="9">
        <v>0</v>
      </c>
      <c r="X33" s="9">
        <v>0</v>
      </c>
      <c r="Y33" s="8">
        <v>0</v>
      </c>
      <c r="Z33" s="9">
        <v>0</v>
      </c>
      <c r="AA33" s="8">
        <v>0</v>
      </c>
      <c r="AB33" s="9">
        <v>1</v>
      </c>
      <c r="AC33" s="8">
        <v>0</v>
      </c>
      <c r="AD33" s="9">
        <v>0</v>
      </c>
      <c r="AE33" s="9">
        <v>0</v>
      </c>
      <c r="AF33" s="9">
        <v>1</v>
      </c>
      <c r="AG33" s="9">
        <v>0</v>
      </c>
      <c r="AH33" s="8">
        <v>25565</v>
      </c>
      <c r="AI33" s="9">
        <v>4</v>
      </c>
      <c r="AJ33" s="9">
        <f t="shared" si="7"/>
        <v>25560</v>
      </c>
      <c r="AK33" s="7">
        <v>11.37</v>
      </c>
      <c r="AL33" s="7">
        <v>20.260000000000002</v>
      </c>
      <c r="AM33" s="9">
        <v>1</v>
      </c>
      <c r="AN33" s="9">
        <v>0</v>
      </c>
      <c r="AO33" s="8">
        <v>0</v>
      </c>
      <c r="AP33" s="9">
        <v>1</v>
      </c>
      <c r="AQ33" s="31">
        <v>0</v>
      </c>
      <c r="AR33" s="9">
        <v>0</v>
      </c>
      <c r="AS33" s="9">
        <v>0</v>
      </c>
      <c r="AT33" s="31">
        <v>1</v>
      </c>
      <c r="AU33" s="21">
        <v>1994</v>
      </c>
      <c r="AV33" s="23">
        <f t="shared" si="8"/>
        <v>3.2997251539756367</v>
      </c>
      <c r="AW33" s="39" t="s">
        <v>397</v>
      </c>
      <c r="AX33" s="39" t="s">
        <v>397</v>
      </c>
      <c r="AY33" s="39" t="s">
        <v>397</v>
      </c>
      <c r="AZ33" s="39" t="s">
        <v>397</v>
      </c>
      <c r="BA33" s="57">
        <v>1</v>
      </c>
      <c r="BB33" s="18">
        <v>0</v>
      </c>
      <c r="BC33" s="39">
        <v>0.59000000000000008</v>
      </c>
      <c r="BD33" s="54">
        <v>0.41</v>
      </c>
      <c r="BE33">
        <v>0.1</v>
      </c>
      <c r="BF33" s="18">
        <v>0.9</v>
      </c>
      <c r="BG33" t="s">
        <v>431</v>
      </c>
      <c r="BH33" s="18" t="s">
        <v>431</v>
      </c>
      <c r="BI33">
        <v>1</v>
      </c>
      <c r="BJ33" s="18">
        <v>0</v>
      </c>
      <c r="BK33" s="18" t="s">
        <v>240</v>
      </c>
      <c r="BL33">
        <v>0</v>
      </c>
      <c r="BM33">
        <v>0</v>
      </c>
      <c r="BN33">
        <v>1</v>
      </c>
      <c r="BO33">
        <v>0</v>
      </c>
      <c r="BP33">
        <v>0</v>
      </c>
      <c r="BQ33">
        <v>0</v>
      </c>
      <c r="BR33" s="18">
        <v>0</v>
      </c>
      <c r="BS33">
        <v>0</v>
      </c>
      <c r="BT33">
        <v>1</v>
      </c>
      <c r="BU33" s="18">
        <v>0</v>
      </c>
      <c r="BV33" t="s">
        <v>397</v>
      </c>
      <c r="BW33" t="s">
        <v>397</v>
      </c>
      <c r="BX33" s="25">
        <v>37</v>
      </c>
      <c r="BY33">
        <v>1</v>
      </c>
      <c r="BZ33">
        <v>0</v>
      </c>
      <c r="CA33">
        <v>0</v>
      </c>
      <c r="CB33" s="18">
        <v>0</v>
      </c>
      <c r="CC33">
        <v>0</v>
      </c>
      <c r="CD33" s="18">
        <v>1</v>
      </c>
      <c r="CE33" s="18">
        <v>0</v>
      </c>
      <c r="CF33">
        <v>0</v>
      </c>
      <c r="CG33">
        <v>0</v>
      </c>
      <c r="CH33" s="18">
        <v>1</v>
      </c>
      <c r="CI33">
        <v>0</v>
      </c>
      <c r="CJ33" s="18">
        <v>0</v>
      </c>
      <c r="CK33">
        <v>0</v>
      </c>
      <c r="CL33">
        <v>0</v>
      </c>
      <c r="CM33">
        <v>1</v>
      </c>
      <c r="CN33">
        <v>1</v>
      </c>
      <c r="CO33">
        <v>0</v>
      </c>
      <c r="CP33">
        <v>0</v>
      </c>
      <c r="CQ33">
        <v>1</v>
      </c>
      <c r="CR33">
        <v>0</v>
      </c>
      <c r="CS33">
        <v>0</v>
      </c>
      <c r="CT33">
        <v>0</v>
      </c>
      <c r="CU33" s="18">
        <v>1</v>
      </c>
      <c r="CV33" t="s">
        <v>397</v>
      </c>
      <c r="CW33" t="s">
        <v>397</v>
      </c>
      <c r="CX33" t="s">
        <v>397</v>
      </c>
      <c r="CY33" s="25" t="s">
        <v>397</v>
      </c>
    </row>
    <row r="34" spans="1:103" x14ac:dyDescent="0.25">
      <c r="A34">
        <v>36</v>
      </c>
      <c r="B34">
        <v>4</v>
      </c>
      <c r="C34" s="25" t="s">
        <v>241</v>
      </c>
      <c r="D34" s="12">
        <v>6.7</v>
      </c>
      <c r="E34" s="14">
        <v>0.1</v>
      </c>
      <c r="F34" s="7">
        <f t="shared" si="9"/>
        <v>67</v>
      </c>
      <c r="G34" s="7">
        <f t="shared" si="10"/>
        <v>6.6000000000000005</v>
      </c>
      <c r="H34" s="16">
        <f t="shared" si="11"/>
        <v>6.8</v>
      </c>
      <c r="I34" s="11">
        <f t="shared" si="2"/>
        <v>0.39948950644108477</v>
      </c>
      <c r="J34" s="39">
        <f t="shared" si="3"/>
        <v>5.9625299468818622E-3</v>
      </c>
      <c r="K34" s="39">
        <f t="shared" si="4"/>
        <v>167.71404234589303</v>
      </c>
      <c r="L34" s="39">
        <f t="shared" si="5"/>
        <v>0.39352697649420293</v>
      </c>
      <c r="M34" s="39">
        <f t="shared" si="6"/>
        <v>0.40545203638796662</v>
      </c>
      <c r="N34" s="42">
        <v>1</v>
      </c>
      <c r="O34" s="8">
        <v>0</v>
      </c>
      <c r="P34" s="9">
        <v>0</v>
      </c>
      <c r="Q34" s="9">
        <v>0</v>
      </c>
      <c r="R34" s="8">
        <v>0</v>
      </c>
      <c r="S34" s="9">
        <v>0</v>
      </c>
      <c r="T34" s="9">
        <v>0</v>
      </c>
      <c r="U34" s="8">
        <v>0</v>
      </c>
      <c r="V34" s="9">
        <v>0</v>
      </c>
      <c r="W34" s="9">
        <v>0</v>
      </c>
      <c r="X34" s="9">
        <v>0</v>
      </c>
      <c r="Y34" s="8">
        <v>0</v>
      </c>
      <c r="Z34" s="9">
        <v>0</v>
      </c>
      <c r="AA34" s="8">
        <v>0</v>
      </c>
      <c r="AB34" s="9">
        <v>1</v>
      </c>
      <c r="AC34" s="8">
        <v>0</v>
      </c>
      <c r="AD34" s="9">
        <v>0</v>
      </c>
      <c r="AE34" s="9">
        <v>0</v>
      </c>
      <c r="AF34" s="9">
        <v>1</v>
      </c>
      <c r="AG34" s="9">
        <v>0</v>
      </c>
      <c r="AH34" s="8">
        <v>23644</v>
      </c>
      <c r="AI34" s="9">
        <v>4</v>
      </c>
      <c r="AJ34" s="9">
        <f t="shared" si="7"/>
        <v>23639</v>
      </c>
      <c r="AK34" s="7">
        <v>11.43</v>
      </c>
      <c r="AL34" s="7">
        <v>20.21</v>
      </c>
      <c r="AM34" s="9">
        <v>1</v>
      </c>
      <c r="AN34" s="9">
        <v>0</v>
      </c>
      <c r="AO34" s="8">
        <v>0</v>
      </c>
      <c r="AP34" s="9">
        <v>1</v>
      </c>
      <c r="AQ34" s="31">
        <v>0</v>
      </c>
      <c r="AR34" s="9">
        <v>0</v>
      </c>
      <c r="AS34" s="9">
        <v>0</v>
      </c>
      <c r="AT34" s="31">
        <v>1</v>
      </c>
      <c r="AU34" s="21">
        <v>1995</v>
      </c>
      <c r="AV34" s="23">
        <f t="shared" si="8"/>
        <v>3.2999429000227671</v>
      </c>
      <c r="AW34" s="39" t="s">
        <v>397</v>
      </c>
      <c r="AX34" s="39" t="s">
        <v>397</v>
      </c>
      <c r="AY34" s="39" t="s">
        <v>397</v>
      </c>
      <c r="AZ34" s="39" t="s">
        <v>397</v>
      </c>
      <c r="BA34" s="57">
        <v>1</v>
      </c>
      <c r="BB34" s="18">
        <v>0</v>
      </c>
      <c r="BC34" s="39">
        <v>0.59000000000000008</v>
      </c>
      <c r="BD34" s="54">
        <v>0.41</v>
      </c>
      <c r="BE34">
        <v>0.14899999999999999</v>
      </c>
      <c r="BF34" s="18">
        <v>0.85099999999999998</v>
      </c>
      <c r="BG34" t="s">
        <v>431</v>
      </c>
      <c r="BH34" s="18" t="s">
        <v>431</v>
      </c>
      <c r="BI34">
        <v>1</v>
      </c>
      <c r="BJ34" s="18">
        <v>0</v>
      </c>
      <c r="BK34" s="18" t="s">
        <v>240</v>
      </c>
      <c r="BL34">
        <v>0</v>
      </c>
      <c r="BM34">
        <v>0</v>
      </c>
      <c r="BN34">
        <v>1</v>
      </c>
      <c r="BO34">
        <v>0</v>
      </c>
      <c r="BP34">
        <v>0</v>
      </c>
      <c r="BQ34">
        <v>0</v>
      </c>
      <c r="BR34" s="18">
        <v>0</v>
      </c>
      <c r="BS34">
        <v>0</v>
      </c>
      <c r="BT34">
        <v>1</v>
      </c>
      <c r="BU34" s="18">
        <v>0</v>
      </c>
      <c r="BV34" t="s">
        <v>397</v>
      </c>
      <c r="BW34" t="s">
        <v>397</v>
      </c>
      <c r="BX34" s="25">
        <v>37</v>
      </c>
      <c r="BY34">
        <v>1</v>
      </c>
      <c r="BZ34">
        <v>0</v>
      </c>
      <c r="CA34">
        <v>0</v>
      </c>
      <c r="CB34" s="18">
        <v>0</v>
      </c>
      <c r="CC34">
        <v>0</v>
      </c>
      <c r="CD34" s="18">
        <v>1</v>
      </c>
      <c r="CE34" s="18">
        <v>0</v>
      </c>
      <c r="CF34">
        <v>0</v>
      </c>
      <c r="CG34">
        <v>0</v>
      </c>
      <c r="CH34" s="18">
        <v>1</v>
      </c>
      <c r="CI34">
        <v>0</v>
      </c>
      <c r="CJ34" s="18">
        <v>0</v>
      </c>
      <c r="CK34">
        <v>0</v>
      </c>
      <c r="CL34">
        <v>0</v>
      </c>
      <c r="CM34">
        <v>1</v>
      </c>
      <c r="CN34">
        <v>1</v>
      </c>
      <c r="CO34">
        <v>0</v>
      </c>
      <c r="CP34">
        <v>0</v>
      </c>
      <c r="CQ34">
        <v>1</v>
      </c>
      <c r="CR34">
        <v>0</v>
      </c>
      <c r="CS34">
        <v>0</v>
      </c>
      <c r="CT34">
        <v>0</v>
      </c>
      <c r="CU34" s="18">
        <v>1</v>
      </c>
      <c r="CV34" t="s">
        <v>397</v>
      </c>
      <c r="CW34" t="s">
        <v>397</v>
      </c>
      <c r="CX34" t="s">
        <v>397</v>
      </c>
      <c r="CY34" s="25" t="s">
        <v>397</v>
      </c>
    </row>
    <row r="35" spans="1:103" x14ac:dyDescent="0.25">
      <c r="A35">
        <v>37</v>
      </c>
      <c r="B35">
        <v>4</v>
      </c>
      <c r="C35" s="25" t="s">
        <v>241</v>
      </c>
      <c r="D35" s="12">
        <v>6.7</v>
      </c>
      <c r="E35" s="14">
        <v>0.1</v>
      </c>
      <c r="F35" s="7">
        <f t="shared" si="9"/>
        <v>67</v>
      </c>
      <c r="G35" s="7">
        <f t="shared" si="10"/>
        <v>6.6000000000000005</v>
      </c>
      <c r="H35" s="16">
        <f t="shared" si="11"/>
        <v>6.8</v>
      </c>
      <c r="I35" s="11">
        <f t="shared" si="2"/>
        <v>0.39755085864491463</v>
      </c>
      <c r="J35" s="39">
        <f t="shared" si="3"/>
        <v>5.9335949051479795E-3</v>
      </c>
      <c r="K35" s="39">
        <f t="shared" si="4"/>
        <v>168.53189609091805</v>
      </c>
      <c r="L35" s="39">
        <f t="shared" si="5"/>
        <v>0.39161726373976663</v>
      </c>
      <c r="M35" s="39">
        <f t="shared" si="6"/>
        <v>0.40348445355006263</v>
      </c>
      <c r="N35" s="42">
        <v>1</v>
      </c>
      <c r="O35" s="8">
        <v>0</v>
      </c>
      <c r="P35" s="9">
        <v>0</v>
      </c>
      <c r="Q35" s="9">
        <v>0</v>
      </c>
      <c r="R35" s="8">
        <v>0</v>
      </c>
      <c r="S35" s="9">
        <v>0</v>
      </c>
      <c r="T35" s="9">
        <v>0</v>
      </c>
      <c r="U35" s="8">
        <v>0</v>
      </c>
      <c r="V35" s="9">
        <v>0</v>
      </c>
      <c r="W35" s="9">
        <v>0</v>
      </c>
      <c r="X35" s="9">
        <v>0</v>
      </c>
      <c r="Y35" s="8">
        <v>0</v>
      </c>
      <c r="Z35" s="9">
        <v>0</v>
      </c>
      <c r="AA35" s="8">
        <v>0</v>
      </c>
      <c r="AB35" s="9">
        <v>1</v>
      </c>
      <c r="AC35" s="8">
        <v>0</v>
      </c>
      <c r="AD35" s="9">
        <v>0</v>
      </c>
      <c r="AE35" s="9">
        <v>0</v>
      </c>
      <c r="AF35" s="9">
        <v>1</v>
      </c>
      <c r="AG35" s="9">
        <v>0</v>
      </c>
      <c r="AH35" s="8">
        <v>23919</v>
      </c>
      <c r="AI35" s="9">
        <v>4</v>
      </c>
      <c r="AJ35" s="9">
        <f t="shared" si="7"/>
        <v>23914</v>
      </c>
      <c r="AK35" s="7">
        <v>11.76</v>
      </c>
      <c r="AL35" s="7">
        <v>19.809999999999999</v>
      </c>
      <c r="AM35" s="9">
        <v>1</v>
      </c>
      <c r="AN35" s="9">
        <v>0</v>
      </c>
      <c r="AO35" s="8">
        <v>0</v>
      </c>
      <c r="AP35" s="9">
        <v>1</v>
      </c>
      <c r="AQ35" s="31">
        <v>0</v>
      </c>
      <c r="AR35" s="9">
        <v>0</v>
      </c>
      <c r="AS35" s="9">
        <v>0</v>
      </c>
      <c r="AT35" s="31">
        <v>1</v>
      </c>
      <c r="AU35" s="21">
        <v>1996</v>
      </c>
      <c r="AV35" s="23">
        <f t="shared" si="8"/>
        <v>3.3001605369513523</v>
      </c>
      <c r="AW35" s="39" t="s">
        <v>397</v>
      </c>
      <c r="AX35" s="39" t="s">
        <v>397</v>
      </c>
      <c r="AY35" s="39" t="s">
        <v>397</v>
      </c>
      <c r="AZ35" s="39" t="s">
        <v>397</v>
      </c>
      <c r="BA35" s="57">
        <v>1</v>
      </c>
      <c r="BB35" s="18">
        <v>0</v>
      </c>
      <c r="BC35" s="39">
        <v>0.57000000000000006</v>
      </c>
      <c r="BD35" s="54">
        <v>0.43</v>
      </c>
      <c r="BE35">
        <v>0.184</v>
      </c>
      <c r="BF35" s="18">
        <v>0.81600000000000006</v>
      </c>
      <c r="BG35" t="s">
        <v>431</v>
      </c>
      <c r="BH35" s="18" t="s">
        <v>431</v>
      </c>
      <c r="BI35">
        <v>1</v>
      </c>
      <c r="BJ35" s="18">
        <v>0</v>
      </c>
      <c r="BK35" s="18" t="s">
        <v>240</v>
      </c>
      <c r="BL35">
        <v>0</v>
      </c>
      <c r="BM35">
        <v>0</v>
      </c>
      <c r="BN35">
        <v>1</v>
      </c>
      <c r="BO35">
        <v>0</v>
      </c>
      <c r="BP35">
        <v>0</v>
      </c>
      <c r="BQ35">
        <v>0</v>
      </c>
      <c r="BR35" s="18">
        <v>0</v>
      </c>
      <c r="BS35">
        <v>0</v>
      </c>
      <c r="BT35">
        <v>1</v>
      </c>
      <c r="BU35" s="18">
        <v>0</v>
      </c>
      <c r="BV35" t="s">
        <v>397</v>
      </c>
      <c r="BW35" t="s">
        <v>397</v>
      </c>
      <c r="BX35" s="25">
        <v>37</v>
      </c>
      <c r="BY35">
        <v>1</v>
      </c>
      <c r="BZ35">
        <v>0</v>
      </c>
      <c r="CA35">
        <v>0</v>
      </c>
      <c r="CB35" s="18">
        <v>0</v>
      </c>
      <c r="CC35">
        <v>0</v>
      </c>
      <c r="CD35" s="18">
        <v>1</v>
      </c>
      <c r="CE35" s="18">
        <v>0</v>
      </c>
      <c r="CF35">
        <v>0</v>
      </c>
      <c r="CG35">
        <v>0</v>
      </c>
      <c r="CH35" s="18">
        <v>1</v>
      </c>
      <c r="CI35">
        <v>0</v>
      </c>
      <c r="CJ35" s="18">
        <v>0</v>
      </c>
      <c r="CK35">
        <v>0</v>
      </c>
      <c r="CL35">
        <v>0</v>
      </c>
      <c r="CM35">
        <v>1</v>
      </c>
      <c r="CN35">
        <v>1</v>
      </c>
      <c r="CO35">
        <v>0</v>
      </c>
      <c r="CP35">
        <v>0</v>
      </c>
      <c r="CQ35">
        <v>1</v>
      </c>
      <c r="CR35">
        <v>0</v>
      </c>
      <c r="CS35">
        <v>0</v>
      </c>
      <c r="CT35">
        <v>0</v>
      </c>
      <c r="CU35" s="18">
        <v>1</v>
      </c>
      <c r="CV35" t="s">
        <v>397</v>
      </c>
      <c r="CW35" t="s">
        <v>397</v>
      </c>
      <c r="CX35" t="s">
        <v>397</v>
      </c>
      <c r="CY35" s="25" t="s">
        <v>397</v>
      </c>
    </row>
    <row r="36" spans="1:103" x14ac:dyDescent="0.25">
      <c r="A36">
        <v>38</v>
      </c>
      <c r="B36">
        <v>4</v>
      </c>
      <c r="C36" s="25" t="s">
        <v>241</v>
      </c>
      <c r="D36" s="12">
        <v>6.9</v>
      </c>
      <c r="E36" s="14">
        <v>0.1</v>
      </c>
      <c r="F36" s="7">
        <f t="shared" si="9"/>
        <v>69</v>
      </c>
      <c r="G36" s="7">
        <f t="shared" si="10"/>
        <v>6.8000000000000007</v>
      </c>
      <c r="H36" s="16">
        <f t="shared" si="11"/>
        <v>7</v>
      </c>
      <c r="I36" s="11">
        <f t="shared" si="2"/>
        <v>0.48471504769045509</v>
      </c>
      <c r="J36" s="39">
        <f t="shared" si="3"/>
        <v>7.0248557636297844E-3</v>
      </c>
      <c r="K36" s="39">
        <f t="shared" si="4"/>
        <v>142.35167719419397</v>
      </c>
      <c r="L36" s="39">
        <f t="shared" si="5"/>
        <v>0.47769019192682532</v>
      </c>
      <c r="M36" s="39">
        <f t="shared" si="6"/>
        <v>0.49173990345408486</v>
      </c>
      <c r="N36" s="42">
        <v>1</v>
      </c>
      <c r="O36" s="8">
        <v>0</v>
      </c>
      <c r="P36" s="9">
        <v>0</v>
      </c>
      <c r="Q36" s="9">
        <v>0</v>
      </c>
      <c r="R36" s="8">
        <v>0</v>
      </c>
      <c r="S36" s="9">
        <v>0</v>
      </c>
      <c r="T36" s="9">
        <v>0</v>
      </c>
      <c r="U36" s="8">
        <v>0</v>
      </c>
      <c r="V36" s="9">
        <v>0</v>
      </c>
      <c r="W36" s="9">
        <v>0</v>
      </c>
      <c r="X36" s="9">
        <v>0</v>
      </c>
      <c r="Y36" s="8">
        <v>0</v>
      </c>
      <c r="Z36" s="9">
        <v>0</v>
      </c>
      <c r="AA36" s="8">
        <v>0</v>
      </c>
      <c r="AB36" s="9">
        <v>1</v>
      </c>
      <c r="AC36" s="8">
        <v>0</v>
      </c>
      <c r="AD36" s="9">
        <v>0</v>
      </c>
      <c r="AE36" s="9">
        <v>0</v>
      </c>
      <c r="AF36" s="9">
        <v>1</v>
      </c>
      <c r="AG36" s="9">
        <v>0</v>
      </c>
      <c r="AH36" s="8">
        <v>15508</v>
      </c>
      <c r="AI36" s="9">
        <v>4</v>
      </c>
      <c r="AJ36" s="9">
        <f t="shared" si="7"/>
        <v>15503</v>
      </c>
      <c r="AK36" s="7">
        <v>11.89</v>
      </c>
      <c r="AL36" s="7">
        <v>20.100000000000001</v>
      </c>
      <c r="AM36" s="9">
        <v>1</v>
      </c>
      <c r="AN36" s="9">
        <v>0</v>
      </c>
      <c r="AO36" s="8">
        <v>0</v>
      </c>
      <c r="AP36" s="9">
        <v>1</v>
      </c>
      <c r="AQ36" s="31">
        <v>0</v>
      </c>
      <c r="AR36" s="9">
        <v>0</v>
      </c>
      <c r="AS36" s="9">
        <v>0</v>
      </c>
      <c r="AT36" s="31">
        <v>1</v>
      </c>
      <c r="AU36" s="21">
        <v>1997</v>
      </c>
      <c r="AV36" s="23">
        <f t="shared" si="8"/>
        <v>3.3003780648707024</v>
      </c>
      <c r="AW36" s="39" t="s">
        <v>397</v>
      </c>
      <c r="AX36" s="39" t="s">
        <v>397</v>
      </c>
      <c r="AY36" s="39" t="s">
        <v>397</v>
      </c>
      <c r="AZ36" s="39" t="s">
        <v>397</v>
      </c>
      <c r="BA36" s="57">
        <v>1</v>
      </c>
      <c r="BB36" s="18">
        <v>0</v>
      </c>
      <c r="BC36" s="39">
        <v>0.57000000000000006</v>
      </c>
      <c r="BD36" s="54">
        <v>0.43</v>
      </c>
      <c r="BE36">
        <v>0.224</v>
      </c>
      <c r="BF36" s="18">
        <v>0.77600000000000002</v>
      </c>
      <c r="BG36" t="s">
        <v>431</v>
      </c>
      <c r="BH36" s="18" t="s">
        <v>431</v>
      </c>
      <c r="BI36">
        <v>1</v>
      </c>
      <c r="BJ36" s="18">
        <v>0</v>
      </c>
      <c r="BK36" s="18" t="s">
        <v>240</v>
      </c>
      <c r="BL36">
        <v>0</v>
      </c>
      <c r="BM36">
        <v>0</v>
      </c>
      <c r="BN36">
        <v>1</v>
      </c>
      <c r="BO36">
        <v>0</v>
      </c>
      <c r="BP36">
        <v>0</v>
      </c>
      <c r="BQ36">
        <v>0</v>
      </c>
      <c r="BR36" s="18">
        <v>0</v>
      </c>
      <c r="BS36">
        <v>0</v>
      </c>
      <c r="BT36">
        <v>1</v>
      </c>
      <c r="BU36" s="18">
        <v>0</v>
      </c>
      <c r="BV36" t="s">
        <v>397</v>
      </c>
      <c r="BW36" t="s">
        <v>397</v>
      </c>
      <c r="BX36" s="25">
        <v>37</v>
      </c>
      <c r="BY36">
        <v>1</v>
      </c>
      <c r="BZ36">
        <v>0</v>
      </c>
      <c r="CA36">
        <v>0</v>
      </c>
      <c r="CB36" s="18">
        <v>0</v>
      </c>
      <c r="CC36">
        <v>0</v>
      </c>
      <c r="CD36" s="18">
        <v>1</v>
      </c>
      <c r="CE36" s="18">
        <v>0</v>
      </c>
      <c r="CF36">
        <v>0</v>
      </c>
      <c r="CG36">
        <v>0</v>
      </c>
      <c r="CH36" s="18">
        <v>1</v>
      </c>
      <c r="CI36">
        <v>0</v>
      </c>
      <c r="CJ36" s="18">
        <v>0</v>
      </c>
      <c r="CK36">
        <v>0</v>
      </c>
      <c r="CL36">
        <v>0</v>
      </c>
      <c r="CM36">
        <v>1</v>
      </c>
      <c r="CN36">
        <v>1</v>
      </c>
      <c r="CO36">
        <v>0</v>
      </c>
      <c r="CP36">
        <v>0</v>
      </c>
      <c r="CQ36">
        <v>1</v>
      </c>
      <c r="CR36">
        <v>0</v>
      </c>
      <c r="CS36">
        <v>0</v>
      </c>
      <c r="CT36">
        <v>0</v>
      </c>
      <c r="CU36" s="18">
        <v>1</v>
      </c>
      <c r="CV36" t="s">
        <v>397</v>
      </c>
      <c r="CW36" t="s">
        <v>397</v>
      </c>
      <c r="CX36" t="s">
        <v>397</v>
      </c>
      <c r="CY36" s="25" t="s">
        <v>397</v>
      </c>
    </row>
    <row r="37" spans="1:103" x14ac:dyDescent="0.25">
      <c r="A37">
        <v>39</v>
      </c>
      <c r="B37">
        <v>4</v>
      </c>
      <c r="C37" s="25" t="s">
        <v>241</v>
      </c>
      <c r="D37" s="12">
        <v>7.8</v>
      </c>
      <c r="E37" s="14">
        <v>0.1</v>
      </c>
      <c r="F37" s="7">
        <f t="shared" si="9"/>
        <v>78</v>
      </c>
      <c r="G37" s="7">
        <f t="shared" si="10"/>
        <v>7.7</v>
      </c>
      <c r="H37" s="16">
        <f t="shared" si="11"/>
        <v>7.8999999999999995</v>
      </c>
      <c r="I37" s="11">
        <f t="shared" si="2"/>
        <v>0.46953034568152985</v>
      </c>
      <c r="J37" s="39">
        <f t="shared" si="3"/>
        <v>6.0196198164298702E-3</v>
      </c>
      <c r="K37" s="39">
        <f t="shared" si="4"/>
        <v>166.12344807401513</v>
      </c>
      <c r="L37" s="39">
        <f t="shared" si="5"/>
        <v>0.4635107258651</v>
      </c>
      <c r="M37" s="39">
        <f t="shared" si="6"/>
        <v>0.47554996549795969</v>
      </c>
      <c r="N37" s="42">
        <v>1</v>
      </c>
      <c r="O37" s="8">
        <v>0</v>
      </c>
      <c r="P37" s="9">
        <v>0</v>
      </c>
      <c r="Q37" s="9">
        <v>0</v>
      </c>
      <c r="R37" s="8">
        <v>0</v>
      </c>
      <c r="S37" s="9">
        <v>0</v>
      </c>
      <c r="T37" s="9">
        <v>0</v>
      </c>
      <c r="U37" s="8">
        <v>0</v>
      </c>
      <c r="V37" s="9">
        <v>0</v>
      </c>
      <c r="W37" s="9">
        <v>0</v>
      </c>
      <c r="X37" s="9">
        <v>0</v>
      </c>
      <c r="Y37" s="8">
        <v>0</v>
      </c>
      <c r="Z37" s="9">
        <v>0</v>
      </c>
      <c r="AA37" s="8">
        <v>0</v>
      </c>
      <c r="AB37" s="9">
        <v>1</v>
      </c>
      <c r="AC37" s="8">
        <v>0</v>
      </c>
      <c r="AD37" s="9">
        <v>0</v>
      </c>
      <c r="AE37" s="9">
        <v>0</v>
      </c>
      <c r="AF37" s="9">
        <v>1</v>
      </c>
      <c r="AG37" s="9">
        <v>0</v>
      </c>
      <c r="AH37" s="8">
        <v>21518</v>
      </c>
      <c r="AI37" s="9">
        <v>4</v>
      </c>
      <c r="AJ37" s="9">
        <f t="shared" si="7"/>
        <v>21513</v>
      </c>
      <c r="AK37" s="7">
        <v>11.99</v>
      </c>
      <c r="AL37" s="7">
        <v>20.14</v>
      </c>
      <c r="AM37" s="9">
        <v>1</v>
      </c>
      <c r="AN37" s="9">
        <v>0</v>
      </c>
      <c r="AO37" s="8">
        <v>0</v>
      </c>
      <c r="AP37" s="9">
        <v>1</v>
      </c>
      <c r="AQ37" s="31">
        <v>0</v>
      </c>
      <c r="AR37" s="9">
        <v>0</v>
      </c>
      <c r="AS37" s="9">
        <v>0</v>
      </c>
      <c r="AT37" s="31">
        <v>1</v>
      </c>
      <c r="AU37" s="21">
        <v>1998</v>
      </c>
      <c r="AV37" s="23">
        <f t="shared" si="8"/>
        <v>3.3005954838899636</v>
      </c>
      <c r="AW37" s="39" t="s">
        <v>397</v>
      </c>
      <c r="AX37" s="39" t="s">
        <v>397</v>
      </c>
      <c r="AY37" s="39" t="s">
        <v>397</v>
      </c>
      <c r="AZ37" s="39" t="s">
        <v>397</v>
      </c>
      <c r="BA37" s="57">
        <v>1</v>
      </c>
      <c r="BB37" s="18">
        <v>0</v>
      </c>
      <c r="BC37" s="39">
        <v>0.56000000000000005</v>
      </c>
      <c r="BD37" s="54">
        <v>0.44</v>
      </c>
      <c r="BE37">
        <v>0.26800000000000002</v>
      </c>
      <c r="BF37" s="18">
        <v>0.73199999999999998</v>
      </c>
      <c r="BG37" t="s">
        <v>431</v>
      </c>
      <c r="BH37" s="18" t="s">
        <v>431</v>
      </c>
      <c r="BI37">
        <v>1</v>
      </c>
      <c r="BJ37" s="18">
        <v>0</v>
      </c>
      <c r="BK37" s="18" t="s">
        <v>240</v>
      </c>
      <c r="BL37">
        <v>0</v>
      </c>
      <c r="BM37">
        <v>0</v>
      </c>
      <c r="BN37">
        <v>1</v>
      </c>
      <c r="BO37">
        <v>0</v>
      </c>
      <c r="BP37">
        <v>0</v>
      </c>
      <c r="BQ37">
        <v>0</v>
      </c>
      <c r="BR37" s="18">
        <v>0</v>
      </c>
      <c r="BS37">
        <v>0</v>
      </c>
      <c r="BT37">
        <v>1</v>
      </c>
      <c r="BU37" s="18">
        <v>0</v>
      </c>
      <c r="BV37" t="s">
        <v>397</v>
      </c>
      <c r="BW37" t="s">
        <v>397</v>
      </c>
      <c r="BX37" s="25">
        <v>37</v>
      </c>
      <c r="BY37">
        <v>1</v>
      </c>
      <c r="BZ37">
        <v>0</v>
      </c>
      <c r="CA37">
        <v>0</v>
      </c>
      <c r="CB37" s="18">
        <v>0</v>
      </c>
      <c r="CC37">
        <v>0</v>
      </c>
      <c r="CD37" s="18">
        <v>1</v>
      </c>
      <c r="CE37" s="18">
        <v>0</v>
      </c>
      <c r="CF37">
        <v>0</v>
      </c>
      <c r="CG37">
        <v>0</v>
      </c>
      <c r="CH37" s="18">
        <v>1</v>
      </c>
      <c r="CI37">
        <v>0</v>
      </c>
      <c r="CJ37" s="18">
        <v>0</v>
      </c>
      <c r="CK37">
        <v>0</v>
      </c>
      <c r="CL37">
        <v>0</v>
      </c>
      <c r="CM37">
        <v>1</v>
      </c>
      <c r="CN37">
        <v>1</v>
      </c>
      <c r="CO37">
        <v>0</v>
      </c>
      <c r="CP37">
        <v>0</v>
      </c>
      <c r="CQ37">
        <v>1</v>
      </c>
      <c r="CR37">
        <v>0</v>
      </c>
      <c r="CS37">
        <v>0</v>
      </c>
      <c r="CT37">
        <v>0</v>
      </c>
      <c r="CU37" s="18">
        <v>1</v>
      </c>
      <c r="CV37" t="s">
        <v>397</v>
      </c>
      <c r="CW37" t="s">
        <v>397</v>
      </c>
      <c r="CX37" t="s">
        <v>397</v>
      </c>
      <c r="CY37" s="25" t="s">
        <v>397</v>
      </c>
    </row>
    <row r="38" spans="1:103" x14ac:dyDescent="0.25">
      <c r="A38">
        <v>40</v>
      </c>
      <c r="B38">
        <v>4</v>
      </c>
      <c r="C38" s="25" t="s">
        <v>241</v>
      </c>
      <c r="D38" s="12">
        <v>8.1999999999999993</v>
      </c>
      <c r="E38" s="14">
        <v>0.1</v>
      </c>
      <c r="F38" s="7">
        <f t="shared" si="9"/>
        <v>81.999999999999986</v>
      </c>
      <c r="G38" s="7">
        <f t="shared" si="10"/>
        <v>8.1</v>
      </c>
      <c r="H38" s="16">
        <f t="shared" si="11"/>
        <v>8.2999999999999989</v>
      </c>
      <c r="I38" s="11">
        <f t="shared" si="2"/>
        <v>0.51168116581569623</v>
      </c>
      <c r="J38" s="39">
        <f t="shared" si="3"/>
        <v>6.2400142172645886E-3</v>
      </c>
      <c r="K38" s="39">
        <f t="shared" si="4"/>
        <v>160.25604512778918</v>
      </c>
      <c r="L38" s="39">
        <f t="shared" si="5"/>
        <v>0.50544115159843161</v>
      </c>
      <c r="M38" s="39">
        <f t="shared" si="6"/>
        <v>0.51792118003296084</v>
      </c>
      <c r="N38" s="42">
        <v>1</v>
      </c>
      <c r="O38" s="8">
        <v>0</v>
      </c>
      <c r="P38" s="9">
        <v>0</v>
      </c>
      <c r="Q38" s="9">
        <v>0</v>
      </c>
      <c r="R38" s="8">
        <v>0</v>
      </c>
      <c r="S38" s="9">
        <v>0</v>
      </c>
      <c r="T38" s="9">
        <v>0</v>
      </c>
      <c r="U38" s="8">
        <v>0</v>
      </c>
      <c r="V38" s="9">
        <v>0</v>
      </c>
      <c r="W38" s="9">
        <v>0</v>
      </c>
      <c r="X38" s="9">
        <v>0</v>
      </c>
      <c r="Y38" s="8">
        <v>0</v>
      </c>
      <c r="Z38" s="9">
        <v>0</v>
      </c>
      <c r="AA38" s="8">
        <v>0</v>
      </c>
      <c r="AB38" s="9">
        <v>1</v>
      </c>
      <c r="AC38" s="8">
        <v>0</v>
      </c>
      <c r="AD38" s="9">
        <v>0</v>
      </c>
      <c r="AE38" s="9">
        <v>0</v>
      </c>
      <c r="AF38" s="9">
        <v>1</v>
      </c>
      <c r="AG38" s="9">
        <v>0</v>
      </c>
      <c r="AH38" s="8">
        <v>18963</v>
      </c>
      <c r="AI38" s="9">
        <v>4</v>
      </c>
      <c r="AJ38" s="9">
        <f t="shared" si="7"/>
        <v>18958</v>
      </c>
      <c r="AK38" s="7">
        <v>12.09</v>
      </c>
      <c r="AL38" s="7">
        <v>20.170000000000002</v>
      </c>
      <c r="AM38" s="9">
        <v>1</v>
      </c>
      <c r="AN38" s="9">
        <v>0</v>
      </c>
      <c r="AO38" s="8">
        <v>0</v>
      </c>
      <c r="AP38" s="9">
        <v>1</v>
      </c>
      <c r="AQ38" s="31">
        <v>0</v>
      </c>
      <c r="AR38" s="9">
        <v>0</v>
      </c>
      <c r="AS38" s="9">
        <v>0</v>
      </c>
      <c r="AT38" s="31">
        <v>1</v>
      </c>
      <c r="AU38" s="21">
        <v>1999</v>
      </c>
      <c r="AV38" s="23">
        <f t="shared" si="8"/>
        <v>3.3008127941181171</v>
      </c>
      <c r="AW38" s="39" t="s">
        <v>397</v>
      </c>
      <c r="AX38" s="39" t="s">
        <v>397</v>
      </c>
      <c r="AY38" s="39" t="s">
        <v>397</v>
      </c>
      <c r="AZ38" s="39" t="s">
        <v>397</v>
      </c>
      <c r="BA38" s="57">
        <v>1</v>
      </c>
      <c r="BB38" s="18">
        <v>0</v>
      </c>
      <c r="BC38" s="39">
        <v>0.55000000000000004</v>
      </c>
      <c r="BD38" s="54">
        <v>0.45</v>
      </c>
      <c r="BE38">
        <v>0.34300000000000003</v>
      </c>
      <c r="BF38" s="18">
        <v>0.65700000000000003</v>
      </c>
      <c r="BG38" t="s">
        <v>431</v>
      </c>
      <c r="BH38" s="18" t="s">
        <v>431</v>
      </c>
      <c r="BI38">
        <v>1</v>
      </c>
      <c r="BJ38" s="18">
        <v>0</v>
      </c>
      <c r="BK38" s="18" t="s">
        <v>240</v>
      </c>
      <c r="BL38">
        <v>0</v>
      </c>
      <c r="BM38">
        <v>0</v>
      </c>
      <c r="BN38">
        <v>1</v>
      </c>
      <c r="BO38">
        <v>0</v>
      </c>
      <c r="BP38">
        <v>0</v>
      </c>
      <c r="BQ38">
        <v>0</v>
      </c>
      <c r="BR38" s="18">
        <v>0</v>
      </c>
      <c r="BS38">
        <v>0</v>
      </c>
      <c r="BT38">
        <v>1</v>
      </c>
      <c r="BU38" s="18">
        <v>0</v>
      </c>
      <c r="BV38" t="s">
        <v>397</v>
      </c>
      <c r="BW38" t="s">
        <v>397</v>
      </c>
      <c r="BX38" s="25">
        <v>37</v>
      </c>
      <c r="BY38">
        <v>1</v>
      </c>
      <c r="BZ38">
        <v>0</v>
      </c>
      <c r="CA38">
        <v>0</v>
      </c>
      <c r="CB38" s="18">
        <v>0</v>
      </c>
      <c r="CC38">
        <v>0</v>
      </c>
      <c r="CD38" s="18">
        <v>1</v>
      </c>
      <c r="CE38" s="18">
        <v>0</v>
      </c>
      <c r="CF38">
        <v>0</v>
      </c>
      <c r="CG38">
        <v>0</v>
      </c>
      <c r="CH38" s="18">
        <v>1</v>
      </c>
      <c r="CI38">
        <v>0</v>
      </c>
      <c r="CJ38" s="18">
        <v>0</v>
      </c>
      <c r="CK38">
        <v>0</v>
      </c>
      <c r="CL38">
        <v>0</v>
      </c>
      <c r="CM38">
        <v>1</v>
      </c>
      <c r="CN38">
        <v>1</v>
      </c>
      <c r="CO38">
        <v>0</v>
      </c>
      <c r="CP38">
        <v>0</v>
      </c>
      <c r="CQ38">
        <v>1</v>
      </c>
      <c r="CR38">
        <v>0</v>
      </c>
      <c r="CS38">
        <v>0</v>
      </c>
      <c r="CT38">
        <v>0</v>
      </c>
      <c r="CU38" s="18">
        <v>1</v>
      </c>
      <c r="CV38" t="s">
        <v>397</v>
      </c>
      <c r="CW38" t="s">
        <v>397</v>
      </c>
      <c r="CX38" t="s">
        <v>397</v>
      </c>
      <c r="CY38" s="25" t="s">
        <v>397</v>
      </c>
    </row>
    <row r="39" spans="1:103" x14ac:dyDescent="0.25">
      <c r="A39">
        <v>41</v>
      </c>
      <c r="B39">
        <v>4</v>
      </c>
      <c r="C39" s="55" t="s">
        <v>241</v>
      </c>
      <c r="D39" s="12">
        <v>8.5</v>
      </c>
      <c r="E39" s="14">
        <v>0.1</v>
      </c>
      <c r="F39" s="7">
        <f t="shared" si="9"/>
        <v>85</v>
      </c>
      <c r="G39" s="7">
        <f t="shared" si="10"/>
        <v>8.4</v>
      </c>
      <c r="H39" s="16">
        <f t="shared" si="11"/>
        <v>8.6</v>
      </c>
      <c r="I39" s="11">
        <f t="shared" si="2"/>
        <v>0.54077637117704325</v>
      </c>
      <c r="J39" s="39">
        <f t="shared" si="3"/>
        <v>6.3620749550240396E-3</v>
      </c>
      <c r="K39" s="39">
        <f t="shared" si="4"/>
        <v>157.18142383882389</v>
      </c>
      <c r="L39" s="39">
        <f t="shared" si="5"/>
        <v>0.53441429622201919</v>
      </c>
      <c r="M39" s="39">
        <f t="shared" si="6"/>
        <v>0.5471384461320673</v>
      </c>
      <c r="N39" s="42">
        <v>1</v>
      </c>
      <c r="O39" s="8">
        <v>0</v>
      </c>
      <c r="P39" s="9">
        <v>0</v>
      </c>
      <c r="Q39" s="9">
        <v>0</v>
      </c>
      <c r="R39" s="8">
        <v>0</v>
      </c>
      <c r="S39" s="9">
        <v>0</v>
      </c>
      <c r="T39" s="9">
        <v>0</v>
      </c>
      <c r="U39" s="8">
        <v>0</v>
      </c>
      <c r="V39" s="9">
        <v>0</v>
      </c>
      <c r="W39" s="9">
        <v>0</v>
      </c>
      <c r="X39" s="9">
        <v>0</v>
      </c>
      <c r="Y39" s="8">
        <v>0</v>
      </c>
      <c r="Z39" s="9">
        <v>0</v>
      </c>
      <c r="AA39" s="8">
        <v>0</v>
      </c>
      <c r="AB39" s="9">
        <v>1</v>
      </c>
      <c r="AC39" s="8">
        <v>0</v>
      </c>
      <c r="AD39" s="9">
        <v>0</v>
      </c>
      <c r="AE39" s="9">
        <v>0</v>
      </c>
      <c r="AF39" s="9">
        <v>1</v>
      </c>
      <c r="AG39" s="9">
        <v>0</v>
      </c>
      <c r="AH39" s="8">
        <v>17486</v>
      </c>
      <c r="AI39" s="9">
        <v>4</v>
      </c>
      <c r="AJ39" s="9">
        <f t="shared" si="7"/>
        <v>17481</v>
      </c>
      <c r="AK39" s="7">
        <v>12.19</v>
      </c>
      <c r="AL39" s="7">
        <v>20.079999999999998</v>
      </c>
      <c r="AM39" s="9">
        <v>1</v>
      </c>
      <c r="AN39" s="9">
        <v>0</v>
      </c>
      <c r="AO39" s="8">
        <v>0</v>
      </c>
      <c r="AP39" s="9">
        <v>1</v>
      </c>
      <c r="AQ39" s="31">
        <v>0</v>
      </c>
      <c r="AR39" s="9">
        <v>0</v>
      </c>
      <c r="AS39" s="9">
        <v>0</v>
      </c>
      <c r="AT39" s="31">
        <v>1</v>
      </c>
      <c r="AU39" s="21">
        <v>2000</v>
      </c>
      <c r="AV39" s="23">
        <f t="shared" si="8"/>
        <v>3.3010299956639813</v>
      </c>
      <c r="AW39" s="39" t="s">
        <v>397</v>
      </c>
      <c r="AX39" s="39" t="s">
        <v>397</v>
      </c>
      <c r="AY39" s="39" t="s">
        <v>397</v>
      </c>
      <c r="AZ39" s="39" t="s">
        <v>397</v>
      </c>
      <c r="BA39" s="57">
        <v>1</v>
      </c>
      <c r="BB39" s="18">
        <v>0</v>
      </c>
      <c r="BC39" s="39">
        <v>0.55000000000000004</v>
      </c>
      <c r="BD39" s="54">
        <v>0.45</v>
      </c>
      <c r="BE39">
        <v>0.42599999999999999</v>
      </c>
      <c r="BF39" s="18">
        <v>0.57400000000000007</v>
      </c>
      <c r="BG39" t="s">
        <v>431</v>
      </c>
      <c r="BH39" s="18" t="s">
        <v>431</v>
      </c>
      <c r="BI39">
        <v>1</v>
      </c>
      <c r="BJ39" s="18">
        <v>0</v>
      </c>
      <c r="BK39" s="18" t="s">
        <v>240</v>
      </c>
      <c r="BL39">
        <v>0</v>
      </c>
      <c r="BM39">
        <v>0</v>
      </c>
      <c r="BN39">
        <v>1</v>
      </c>
      <c r="BO39">
        <v>0</v>
      </c>
      <c r="BP39">
        <v>0</v>
      </c>
      <c r="BQ39">
        <v>0</v>
      </c>
      <c r="BR39" s="18">
        <v>0</v>
      </c>
      <c r="BS39">
        <v>0</v>
      </c>
      <c r="BT39">
        <v>1</v>
      </c>
      <c r="BU39" s="18">
        <v>0</v>
      </c>
      <c r="BV39" t="s">
        <v>397</v>
      </c>
      <c r="BW39" t="s">
        <v>397</v>
      </c>
      <c r="BX39" s="25">
        <v>37</v>
      </c>
      <c r="BY39">
        <v>1</v>
      </c>
      <c r="BZ39">
        <v>0</v>
      </c>
      <c r="CA39">
        <v>0</v>
      </c>
      <c r="CB39" s="18">
        <v>0</v>
      </c>
      <c r="CC39">
        <v>0</v>
      </c>
      <c r="CD39" s="18">
        <v>1</v>
      </c>
      <c r="CE39" s="18">
        <v>0</v>
      </c>
      <c r="CF39">
        <v>0</v>
      </c>
      <c r="CG39">
        <v>0</v>
      </c>
      <c r="CH39" s="18">
        <v>1</v>
      </c>
      <c r="CI39">
        <v>0</v>
      </c>
      <c r="CJ39" s="18">
        <v>0</v>
      </c>
      <c r="CK39">
        <v>0</v>
      </c>
      <c r="CL39">
        <v>0</v>
      </c>
      <c r="CM39">
        <v>1</v>
      </c>
      <c r="CN39">
        <v>1</v>
      </c>
      <c r="CO39">
        <v>0</v>
      </c>
      <c r="CP39">
        <v>0</v>
      </c>
      <c r="CQ39">
        <v>1</v>
      </c>
      <c r="CR39">
        <v>0</v>
      </c>
      <c r="CS39">
        <v>0</v>
      </c>
      <c r="CT39">
        <v>0</v>
      </c>
      <c r="CU39" s="18">
        <v>1</v>
      </c>
      <c r="CV39" t="s">
        <v>397</v>
      </c>
      <c r="CW39" t="s">
        <v>397</v>
      </c>
      <c r="CX39" t="s">
        <v>397</v>
      </c>
      <c r="CY39" s="25" t="s">
        <v>397</v>
      </c>
    </row>
    <row r="40" spans="1:103" x14ac:dyDescent="0.25">
      <c r="A40">
        <v>42</v>
      </c>
      <c r="B40">
        <v>5</v>
      </c>
      <c r="C40" s="25" t="s">
        <v>219</v>
      </c>
      <c r="D40" s="12">
        <v>4</v>
      </c>
      <c r="E40" s="14"/>
      <c r="F40" s="7" t="str">
        <f t="shared" ref="F40:F78" si="12">IFERROR(D40/E40, "X")</f>
        <v>X</v>
      </c>
      <c r="G40" s="7">
        <f t="shared" si="0"/>
        <v>4</v>
      </c>
      <c r="H40" s="16">
        <f t="shared" si="1"/>
        <v>4</v>
      </c>
      <c r="I40" s="11" t="str">
        <f t="shared" si="2"/>
        <v>X</v>
      </c>
      <c r="J40" s="39" t="str">
        <f t="shared" si="3"/>
        <v>X</v>
      </c>
      <c r="K40" s="39" t="str">
        <f t="shared" si="4"/>
        <v>X</v>
      </c>
      <c r="L40" s="39" t="str">
        <f t="shared" si="5"/>
        <v>X</v>
      </c>
      <c r="M40" s="39" t="str">
        <f t="shared" si="6"/>
        <v>X</v>
      </c>
      <c r="N40" s="42">
        <v>1</v>
      </c>
      <c r="O40" s="8">
        <v>0</v>
      </c>
      <c r="P40" s="9">
        <v>0</v>
      </c>
      <c r="Q40" s="9">
        <v>0</v>
      </c>
      <c r="R40" s="8">
        <v>0</v>
      </c>
      <c r="S40" s="9">
        <v>0</v>
      </c>
      <c r="T40" s="9">
        <v>0</v>
      </c>
      <c r="U40" s="8">
        <v>0</v>
      </c>
      <c r="V40" s="9">
        <v>0</v>
      </c>
      <c r="W40" s="9">
        <v>0</v>
      </c>
      <c r="X40" s="9">
        <v>0</v>
      </c>
      <c r="Y40" s="8">
        <v>0</v>
      </c>
      <c r="Z40" s="9">
        <v>0</v>
      </c>
      <c r="AA40" s="8"/>
      <c r="AC40" s="8"/>
      <c r="AJ40" s="9">
        <f t="shared" si="7"/>
        <v>-1</v>
      </c>
      <c r="AK40" s="7">
        <v>7.8</v>
      </c>
      <c r="AO40" s="8"/>
      <c r="AQ40" s="31"/>
      <c r="AT40" s="31"/>
      <c r="AU40" s="21">
        <v>1982</v>
      </c>
      <c r="AV40" s="23">
        <f t="shared" si="8"/>
        <v>3.2971036501492565</v>
      </c>
      <c r="BB40" s="18"/>
      <c r="BD40" s="54"/>
      <c r="BF40" s="18"/>
      <c r="BH40" s="18"/>
      <c r="BJ40" s="18"/>
      <c r="BK40" s="18" t="s">
        <v>218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0</v>
      </c>
      <c r="BR40" s="18">
        <v>0</v>
      </c>
      <c r="BS40">
        <v>0</v>
      </c>
      <c r="BT40">
        <v>1</v>
      </c>
      <c r="BU40" s="18">
        <v>0</v>
      </c>
      <c r="BV40" t="s">
        <v>397</v>
      </c>
      <c r="BW40" t="s">
        <v>397</v>
      </c>
      <c r="CB40" s="18"/>
      <c r="CD40" s="18"/>
      <c r="CE40" s="18"/>
      <c r="CH40" s="18"/>
      <c r="CJ40" s="18"/>
      <c r="CU40" s="18"/>
      <c r="CV40" t="s">
        <v>397</v>
      </c>
      <c r="CW40" t="s">
        <v>397</v>
      </c>
      <c r="CX40" t="s">
        <v>397</v>
      </c>
      <c r="CY40" s="25" t="s">
        <v>397</v>
      </c>
    </row>
    <row r="41" spans="1:103" x14ac:dyDescent="0.25">
      <c r="A41">
        <v>43</v>
      </c>
      <c r="B41">
        <v>5</v>
      </c>
      <c r="C41" s="25" t="s">
        <v>219</v>
      </c>
      <c r="D41" s="12">
        <v>3.2</v>
      </c>
      <c r="E41" s="14"/>
      <c r="F41" s="7" t="str">
        <f t="shared" si="12"/>
        <v>X</v>
      </c>
      <c r="G41" s="7">
        <f t="shared" si="0"/>
        <v>3.2</v>
      </c>
      <c r="H41" s="16">
        <f t="shared" si="1"/>
        <v>3.2</v>
      </c>
      <c r="I41" s="11" t="str">
        <f t="shared" si="2"/>
        <v>X</v>
      </c>
      <c r="J41" s="39" t="str">
        <f t="shared" si="3"/>
        <v>X</v>
      </c>
      <c r="K41" s="39" t="str">
        <f t="shared" si="4"/>
        <v>X</v>
      </c>
      <c r="L41" s="39" t="str">
        <f t="shared" si="5"/>
        <v>X</v>
      </c>
      <c r="M41" s="39" t="str">
        <f t="shared" si="6"/>
        <v>X</v>
      </c>
      <c r="N41" s="42">
        <v>1</v>
      </c>
      <c r="O41" s="8">
        <v>0</v>
      </c>
      <c r="P41" s="9">
        <v>0</v>
      </c>
      <c r="Q41" s="9">
        <v>0</v>
      </c>
      <c r="R41" s="8">
        <v>0</v>
      </c>
      <c r="S41" s="9">
        <v>0</v>
      </c>
      <c r="T41" s="9">
        <v>0</v>
      </c>
      <c r="U41" s="8">
        <v>0</v>
      </c>
      <c r="V41" s="9">
        <v>0</v>
      </c>
      <c r="W41" s="9">
        <v>0</v>
      </c>
      <c r="X41" s="9">
        <v>0</v>
      </c>
      <c r="Y41" s="8">
        <v>0</v>
      </c>
      <c r="Z41" s="9">
        <v>0</v>
      </c>
      <c r="AA41" s="8"/>
      <c r="AC41" s="8"/>
      <c r="AJ41" s="9">
        <f t="shared" si="7"/>
        <v>-1</v>
      </c>
      <c r="AK41" s="7">
        <v>8</v>
      </c>
      <c r="AO41" s="8"/>
      <c r="AQ41" s="31"/>
      <c r="AT41" s="31"/>
      <c r="AU41" s="21">
        <v>1983</v>
      </c>
      <c r="AV41" s="23">
        <f t="shared" si="8"/>
        <v>3.2973227142053028</v>
      </c>
      <c r="BB41" s="18"/>
      <c r="BD41" s="54"/>
      <c r="BF41" s="18"/>
      <c r="BH41" s="18"/>
      <c r="BJ41" s="18"/>
      <c r="BK41" s="18" t="s">
        <v>218</v>
      </c>
      <c r="BL41">
        <v>0</v>
      </c>
      <c r="BM41">
        <v>0</v>
      </c>
      <c r="BN41">
        <v>0</v>
      </c>
      <c r="BO41">
        <v>0</v>
      </c>
      <c r="BP41">
        <v>1</v>
      </c>
      <c r="BQ41">
        <v>0</v>
      </c>
      <c r="BR41" s="18">
        <v>0</v>
      </c>
      <c r="BS41">
        <v>0</v>
      </c>
      <c r="BT41">
        <v>1</v>
      </c>
      <c r="BU41" s="18">
        <v>0</v>
      </c>
      <c r="BV41" t="s">
        <v>397</v>
      </c>
      <c r="BW41" t="s">
        <v>397</v>
      </c>
      <c r="CB41" s="18"/>
      <c r="CD41" s="18"/>
      <c r="CE41" s="18"/>
      <c r="CH41" s="18"/>
      <c r="CJ41" s="18"/>
      <c r="CU41" s="18"/>
      <c r="CV41" t="s">
        <v>397</v>
      </c>
      <c r="CW41" t="s">
        <v>397</v>
      </c>
      <c r="CX41" t="s">
        <v>397</v>
      </c>
      <c r="CY41" s="25" t="s">
        <v>397</v>
      </c>
    </row>
    <row r="42" spans="1:103" x14ac:dyDescent="0.25">
      <c r="A42">
        <v>44</v>
      </c>
      <c r="B42">
        <v>5</v>
      </c>
      <c r="C42" s="25" t="s">
        <v>219</v>
      </c>
      <c r="D42" s="12">
        <v>3.9</v>
      </c>
      <c r="E42" s="14"/>
      <c r="F42" s="7" t="str">
        <f t="shared" si="12"/>
        <v>X</v>
      </c>
      <c r="G42" s="7">
        <f t="shared" si="0"/>
        <v>3.9</v>
      </c>
      <c r="H42" s="16">
        <f t="shared" si="1"/>
        <v>3.9</v>
      </c>
      <c r="I42" s="11" t="str">
        <f t="shared" si="2"/>
        <v>X</v>
      </c>
      <c r="J42" s="39" t="str">
        <f t="shared" si="3"/>
        <v>X</v>
      </c>
      <c r="K42" s="39" t="str">
        <f t="shared" si="4"/>
        <v>X</v>
      </c>
      <c r="L42" s="39" t="str">
        <f t="shared" si="5"/>
        <v>X</v>
      </c>
      <c r="M42" s="39" t="str">
        <f t="shared" si="6"/>
        <v>X</v>
      </c>
      <c r="N42" s="42">
        <v>1</v>
      </c>
      <c r="O42" s="8">
        <v>0</v>
      </c>
      <c r="P42" s="9">
        <v>0</v>
      </c>
      <c r="Q42" s="9">
        <v>0</v>
      </c>
      <c r="R42" s="8">
        <v>0</v>
      </c>
      <c r="S42" s="9">
        <v>0</v>
      </c>
      <c r="T42" s="9">
        <v>0</v>
      </c>
      <c r="U42" s="8">
        <v>0</v>
      </c>
      <c r="V42" s="9">
        <v>0</v>
      </c>
      <c r="W42" s="9">
        <v>0</v>
      </c>
      <c r="X42" s="9">
        <v>0</v>
      </c>
      <c r="Y42" s="8">
        <v>0</v>
      </c>
      <c r="Z42" s="9">
        <v>0</v>
      </c>
      <c r="AA42" s="8"/>
      <c r="AC42" s="8"/>
      <c r="AJ42" s="9">
        <f t="shared" si="7"/>
        <v>-1</v>
      </c>
      <c r="AK42" s="7">
        <v>8.1</v>
      </c>
      <c r="AO42" s="8"/>
      <c r="AQ42" s="31"/>
      <c r="AT42" s="31"/>
      <c r="AU42" s="21">
        <v>1984</v>
      </c>
      <c r="AV42" s="23">
        <f t="shared" si="8"/>
        <v>3.2975416678181597</v>
      </c>
      <c r="BB42" s="18"/>
      <c r="BD42" s="54"/>
      <c r="BF42" s="18"/>
      <c r="BH42" s="18"/>
      <c r="BJ42" s="18"/>
      <c r="BK42" s="18" t="s">
        <v>218</v>
      </c>
      <c r="BL42">
        <v>0</v>
      </c>
      <c r="BM42">
        <v>0</v>
      </c>
      <c r="BN42">
        <v>0</v>
      </c>
      <c r="BO42">
        <v>0</v>
      </c>
      <c r="BP42">
        <v>1</v>
      </c>
      <c r="BQ42">
        <v>0</v>
      </c>
      <c r="BR42" s="18">
        <v>0</v>
      </c>
      <c r="BS42">
        <v>0</v>
      </c>
      <c r="BT42">
        <v>1</v>
      </c>
      <c r="BU42" s="18">
        <v>0</v>
      </c>
      <c r="BV42" t="s">
        <v>397</v>
      </c>
      <c r="BW42" t="s">
        <v>397</v>
      </c>
      <c r="CB42" s="18"/>
      <c r="CD42" s="18"/>
      <c r="CE42" s="18"/>
      <c r="CH42" s="18"/>
      <c r="CJ42" s="18"/>
      <c r="CU42" s="18"/>
      <c r="CV42" t="s">
        <v>397</v>
      </c>
      <c r="CW42" t="s">
        <v>397</v>
      </c>
      <c r="CX42" t="s">
        <v>397</v>
      </c>
      <c r="CY42" s="25" t="s">
        <v>397</v>
      </c>
    </row>
    <row r="43" spans="1:103" x14ac:dyDescent="0.25">
      <c r="A43">
        <v>45</v>
      </c>
      <c r="B43">
        <v>5</v>
      </c>
      <c r="C43" s="25" t="s">
        <v>219</v>
      </c>
      <c r="D43" s="12">
        <v>3.1</v>
      </c>
      <c r="E43" s="14"/>
      <c r="F43" s="7" t="str">
        <f t="shared" si="12"/>
        <v>X</v>
      </c>
      <c r="G43" s="7">
        <f t="shared" si="0"/>
        <v>3.1</v>
      </c>
      <c r="H43" s="16">
        <f t="shared" si="1"/>
        <v>3.1</v>
      </c>
      <c r="I43" s="11" t="str">
        <f t="shared" si="2"/>
        <v>X</v>
      </c>
      <c r="J43" s="39" t="str">
        <f t="shared" si="3"/>
        <v>X</v>
      </c>
      <c r="K43" s="39" t="str">
        <f t="shared" si="4"/>
        <v>X</v>
      </c>
      <c r="L43" s="39" t="str">
        <f t="shared" si="5"/>
        <v>X</v>
      </c>
      <c r="M43" s="39" t="str">
        <f t="shared" si="6"/>
        <v>X</v>
      </c>
      <c r="N43" s="42">
        <v>1</v>
      </c>
      <c r="O43" s="8">
        <v>0</v>
      </c>
      <c r="P43" s="9">
        <v>0</v>
      </c>
      <c r="Q43" s="9">
        <v>0</v>
      </c>
      <c r="R43" s="8">
        <v>0</v>
      </c>
      <c r="S43" s="9">
        <v>0</v>
      </c>
      <c r="T43" s="9">
        <v>0</v>
      </c>
      <c r="U43" s="8">
        <v>0</v>
      </c>
      <c r="V43" s="9">
        <v>0</v>
      </c>
      <c r="W43" s="9">
        <v>0</v>
      </c>
      <c r="X43" s="9">
        <v>0</v>
      </c>
      <c r="Y43" s="8">
        <v>0</v>
      </c>
      <c r="Z43" s="9">
        <v>0</v>
      </c>
      <c r="AA43" s="8"/>
      <c r="AC43" s="8"/>
      <c r="AJ43" s="9">
        <f t="shared" si="7"/>
        <v>-1</v>
      </c>
      <c r="AK43" s="7">
        <v>8.1999999999999993</v>
      </c>
      <c r="AO43" s="8"/>
      <c r="AQ43" s="31"/>
      <c r="AT43" s="31"/>
      <c r="AU43" s="21">
        <v>1985</v>
      </c>
      <c r="AV43" s="23">
        <f t="shared" si="8"/>
        <v>3.2977605110991339</v>
      </c>
      <c r="BB43" s="18"/>
      <c r="BD43" s="54"/>
      <c r="BF43" s="18"/>
      <c r="BH43" s="18"/>
      <c r="BJ43" s="18"/>
      <c r="BK43" s="18" t="s">
        <v>218</v>
      </c>
      <c r="BL43">
        <v>0</v>
      </c>
      <c r="BM43">
        <v>0</v>
      </c>
      <c r="BN43">
        <v>0</v>
      </c>
      <c r="BO43">
        <v>0</v>
      </c>
      <c r="BP43">
        <v>1</v>
      </c>
      <c r="BQ43">
        <v>0</v>
      </c>
      <c r="BR43" s="18">
        <v>0</v>
      </c>
      <c r="BS43">
        <v>0</v>
      </c>
      <c r="BT43">
        <v>1</v>
      </c>
      <c r="BU43" s="18">
        <v>0</v>
      </c>
      <c r="BV43" t="s">
        <v>397</v>
      </c>
      <c r="BW43" t="s">
        <v>397</v>
      </c>
      <c r="CB43" s="18"/>
      <c r="CD43" s="18"/>
      <c r="CE43" s="18"/>
      <c r="CH43" s="18"/>
      <c r="CJ43" s="18"/>
      <c r="CU43" s="18"/>
      <c r="CV43" t="s">
        <v>397</v>
      </c>
      <c r="CW43" t="s">
        <v>397</v>
      </c>
      <c r="CX43" t="s">
        <v>397</v>
      </c>
      <c r="CY43" s="25" t="s">
        <v>397</v>
      </c>
    </row>
    <row r="44" spans="1:103" x14ac:dyDescent="0.25">
      <c r="A44">
        <v>46</v>
      </c>
      <c r="B44">
        <v>5</v>
      </c>
      <c r="C44" s="25" t="s">
        <v>219</v>
      </c>
      <c r="D44" s="12">
        <v>2.1</v>
      </c>
      <c r="E44" s="14"/>
      <c r="F44" s="7" t="str">
        <f t="shared" si="12"/>
        <v>X</v>
      </c>
      <c r="G44" s="7">
        <f t="shared" si="0"/>
        <v>2.1</v>
      </c>
      <c r="H44" s="16">
        <f t="shared" si="1"/>
        <v>2.1</v>
      </c>
      <c r="I44" s="11" t="str">
        <f t="shared" si="2"/>
        <v>X</v>
      </c>
      <c r="J44" s="39" t="str">
        <f t="shared" si="3"/>
        <v>X</v>
      </c>
      <c r="K44" s="39" t="str">
        <f t="shared" si="4"/>
        <v>X</v>
      </c>
      <c r="L44" s="39" t="str">
        <f t="shared" si="5"/>
        <v>X</v>
      </c>
      <c r="M44" s="39" t="str">
        <f t="shared" si="6"/>
        <v>X</v>
      </c>
      <c r="N44" s="42">
        <v>1</v>
      </c>
      <c r="O44" s="8">
        <v>0</v>
      </c>
      <c r="P44" s="9">
        <v>0</v>
      </c>
      <c r="Q44" s="9">
        <v>0</v>
      </c>
      <c r="R44" s="8">
        <v>0</v>
      </c>
      <c r="S44" s="9">
        <v>0</v>
      </c>
      <c r="T44" s="9">
        <v>0</v>
      </c>
      <c r="U44" s="8">
        <v>0</v>
      </c>
      <c r="V44" s="9">
        <v>0</v>
      </c>
      <c r="W44" s="9">
        <v>0</v>
      </c>
      <c r="X44" s="9">
        <v>0</v>
      </c>
      <c r="Y44" s="8">
        <v>0</v>
      </c>
      <c r="Z44" s="9">
        <v>0</v>
      </c>
      <c r="AA44" s="8"/>
      <c r="AC44" s="8"/>
      <c r="AJ44" s="9">
        <f t="shared" si="7"/>
        <v>-1</v>
      </c>
      <c r="AK44" s="7">
        <v>8.4</v>
      </c>
      <c r="AO44" s="8"/>
      <c r="AQ44" s="31"/>
      <c r="AT44" s="31"/>
      <c r="AU44" s="21">
        <v>1986</v>
      </c>
      <c r="AV44" s="23">
        <f t="shared" si="8"/>
        <v>3.2979792441593623</v>
      </c>
      <c r="BB44" s="18"/>
      <c r="BD44" s="54"/>
      <c r="BF44" s="18"/>
      <c r="BH44" s="18"/>
      <c r="BJ44" s="18"/>
      <c r="BK44" s="18" t="s">
        <v>218</v>
      </c>
      <c r="BL44">
        <v>0</v>
      </c>
      <c r="BM44">
        <v>0</v>
      </c>
      <c r="BN44">
        <v>0</v>
      </c>
      <c r="BO44">
        <v>0</v>
      </c>
      <c r="BP44">
        <v>1</v>
      </c>
      <c r="BQ44">
        <v>0</v>
      </c>
      <c r="BR44" s="18">
        <v>0</v>
      </c>
      <c r="BS44">
        <v>0</v>
      </c>
      <c r="BT44">
        <v>1</v>
      </c>
      <c r="BU44" s="18">
        <v>0</v>
      </c>
      <c r="BV44" t="s">
        <v>397</v>
      </c>
      <c r="BW44" t="s">
        <v>397</v>
      </c>
      <c r="CB44" s="18"/>
      <c r="CD44" s="18"/>
      <c r="CE44" s="18"/>
      <c r="CH44" s="18"/>
      <c r="CJ44" s="18"/>
      <c r="CU44" s="18"/>
      <c r="CV44" t="s">
        <v>397</v>
      </c>
      <c r="CW44" t="s">
        <v>397</v>
      </c>
      <c r="CX44" t="s">
        <v>397</v>
      </c>
      <c r="CY44" s="25" t="s">
        <v>397</v>
      </c>
    </row>
    <row r="45" spans="1:103" x14ac:dyDescent="0.25">
      <c r="A45">
        <v>47</v>
      </c>
      <c r="B45">
        <v>5</v>
      </c>
      <c r="C45" s="25" t="s">
        <v>219</v>
      </c>
      <c r="D45" s="12">
        <v>2.6</v>
      </c>
      <c r="E45" s="14"/>
      <c r="F45" s="7" t="str">
        <f t="shared" si="12"/>
        <v>X</v>
      </c>
      <c r="G45" s="7">
        <f t="shared" si="0"/>
        <v>2.6</v>
      </c>
      <c r="H45" s="16">
        <f t="shared" si="1"/>
        <v>2.6</v>
      </c>
      <c r="I45" s="11" t="str">
        <f t="shared" si="2"/>
        <v>X</v>
      </c>
      <c r="J45" s="39" t="str">
        <f t="shared" si="3"/>
        <v>X</v>
      </c>
      <c r="K45" s="39" t="str">
        <f t="shared" si="4"/>
        <v>X</v>
      </c>
      <c r="L45" s="39" t="str">
        <f t="shared" si="5"/>
        <v>X</v>
      </c>
      <c r="M45" s="39" t="str">
        <f t="shared" si="6"/>
        <v>X</v>
      </c>
      <c r="N45" s="42">
        <v>1</v>
      </c>
      <c r="O45" s="8">
        <v>0</v>
      </c>
      <c r="P45" s="9">
        <v>0</v>
      </c>
      <c r="Q45" s="9">
        <v>0</v>
      </c>
      <c r="R45" s="8">
        <v>0</v>
      </c>
      <c r="S45" s="9">
        <v>0</v>
      </c>
      <c r="T45" s="9">
        <v>0</v>
      </c>
      <c r="U45" s="8">
        <v>0</v>
      </c>
      <c r="V45" s="9">
        <v>0</v>
      </c>
      <c r="W45" s="9">
        <v>0</v>
      </c>
      <c r="X45" s="9">
        <v>0</v>
      </c>
      <c r="Y45" s="8">
        <v>0</v>
      </c>
      <c r="Z45" s="9">
        <v>0</v>
      </c>
      <c r="AA45" s="8"/>
      <c r="AC45" s="8"/>
      <c r="AJ45" s="9">
        <f t="shared" si="7"/>
        <v>-1</v>
      </c>
      <c r="AK45" s="7">
        <v>8.4</v>
      </c>
      <c r="AO45" s="8"/>
      <c r="AQ45" s="31"/>
      <c r="AT45" s="31"/>
      <c r="AU45" s="21">
        <v>1987</v>
      </c>
      <c r="AV45" s="23">
        <f t="shared" si="8"/>
        <v>3.2981978671098151</v>
      </c>
      <c r="BB45" s="18"/>
      <c r="BD45" s="54"/>
      <c r="BF45" s="18"/>
      <c r="BH45" s="18"/>
      <c r="BJ45" s="18"/>
      <c r="BK45" s="18" t="s">
        <v>218</v>
      </c>
      <c r="BL45">
        <v>0</v>
      </c>
      <c r="BM45">
        <v>0</v>
      </c>
      <c r="BN45">
        <v>0</v>
      </c>
      <c r="BO45">
        <v>0</v>
      </c>
      <c r="BP45">
        <v>1</v>
      </c>
      <c r="BQ45">
        <v>0</v>
      </c>
      <c r="BR45" s="18">
        <v>0</v>
      </c>
      <c r="BS45">
        <v>0</v>
      </c>
      <c r="BT45">
        <v>1</v>
      </c>
      <c r="BU45" s="18">
        <v>0</v>
      </c>
      <c r="BV45" t="s">
        <v>397</v>
      </c>
      <c r="BW45" t="s">
        <v>397</v>
      </c>
      <c r="CB45" s="18"/>
      <c r="CD45" s="18"/>
      <c r="CE45" s="18"/>
      <c r="CH45" s="18"/>
      <c r="CJ45" s="18"/>
      <c r="CU45" s="18"/>
      <c r="CV45" t="s">
        <v>397</v>
      </c>
      <c r="CW45" t="s">
        <v>397</v>
      </c>
      <c r="CX45" t="s">
        <v>397</v>
      </c>
      <c r="CY45" s="25" t="s">
        <v>397</v>
      </c>
    </row>
    <row r="46" spans="1:103" x14ac:dyDescent="0.25">
      <c r="A46">
        <v>48</v>
      </c>
      <c r="B46">
        <v>5</v>
      </c>
      <c r="C46" s="25" t="s">
        <v>219</v>
      </c>
      <c r="D46" s="12">
        <v>1.1000000000000001</v>
      </c>
      <c r="E46" s="14"/>
      <c r="F46" s="7" t="str">
        <f t="shared" si="12"/>
        <v>X</v>
      </c>
      <c r="G46" s="7">
        <f t="shared" si="0"/>
        <v>1.1000000000000001</v>
      </c>
      <c r="H46" s="16">
        <f t="shared" si="1"/>
        <v>1.1000000000000001</v>
      </c>
      <c r="I46" s="11" t="str">
        <f t="shared" si="2"/>
        <v>X</v>
      </c>
      <c r="J46" s="39" t="str">
        <f t="shared" si="3"/>
        <v>X</v>
      </c>
      <c r="K46" s="39" t="str">
        <f t="shared" si="4"/>
        <v>X</v>
      </c>
      <c r="L46" s="39" t="str">
        <f t="shared" si="5"/>
        <v>X</v>
      </c>
      <c r="M46" s="39" t="str">
        <f t="shared" si="6"/>
        <v>X</v>
      </c>
      <c r="N46" s="42">
        <v>1</v>
      </c>
      <c r="O46" s="8">
        <v>0</v>
      </c>
      <c r="P46" s="9">
        <v>0</v>
      </c>
      <c r="Q46" s="9">
        <v>0</v>
      </c>
      <c r="R46" s="8">
        <v>0</v>
      </c>
      <c r="S46" s="9">
        <v>0</v>
      </c>
      <c r="T46" s="9">
        <v>0</v>
      </c>
      <c r="U46" s="8">
        <v>0</v>
      </c>
      <c r="V46" s="9">
        <v>0</v>
      </c>
      <c r="W46" s="9">
        <v>0</v>
      </c>
      <c r="X46" s="9">
        <v>0</v>
      </c>
      <c r="Y46" s="8">
        <v>0</v>
      </c>
      <c r="Z46" s="9">
        <v>0</v>
      </c>
      <c r="AA46" s="8"/>
      <c r="AC46" s="8"/>
      <c r="AJ46" s="9">
        <f t="shared" si="7"/>
        <v>-1</v>
      </c>
      <c r="AK46" s="7">
        <v>8.4</v>
      </c>
      <c r="AO46" s="8"/>
      <c r="AQ46" s="31"/>
      <c r="AT46" s="31"/>
      <c r="AU46" s="21">
        <v>1988</v>
      </c>
      <c r="AV46" s="23">
        <f t="shared" si="8"/>
        <v>3.2984163800612945</v>
      </c>
      <c r="BB46" s="18"/>
      <c r="BD46" s="54"/>
      <c r="BF46" s="18"/>
      <c r="BH46" s="18"/>
      <c r="BJ46" s="18"/>
      <c r="BK46" s="18" t="s">
        <v>218</v>
      </c>
      <c r="BL46">
        <v>0</v>
      </c>
      <c r="BM46">
        <v>0</v>
      </c>
      <c r="BN46">
        <v>0</v>
      </c>
      <c r="BO46">
        <v>0</v>
      </c>
      <c r="BP46">
        <v>1</v>
      </c>
      <c r="BQ46">
        <v>0</v>
      </c>
      <c r="BR46" s="18">
        <v>0</v>
      </c>
      <c r="BS46">
        <v>0</v>
      </c>
      <c r="BT46">
        <v>1</v>
      </c>
      <c r="BU46" s="18">
        <v>0</v>
      </c>
      <c r="BV46" t="s">
        <v>397</v>
      </c>
      <c r="BW46" t="s">
        <v>397</v>
      </c>
      <c r="CB46" s="18"/>
      <c r="CD46" s="18"/>
      <c r="CE46" s="18"/>
      <c r="CH46" s="18"/>
      <c r="CJ46" s="18"/>
      <c r="CU46" s="18"/>
      <c r="CV46" t="s">
        <v>397</v>
      </c>
      <c r="CW46" t="s">
        <v>397</v>
      </c>
      <c r="CX46" t="s">
        <v>397</v>
      </c>
      <c r="CY46" s="25" t="s">
        <v>397</v>
      </c>
    </row>
    <row r="47" spans="1:103" x14ac:dyDescent="0.25">
      <c r="A47">
        <v>49</v>
      </c>
      <c r="B47">
        <v>5</v>
      </c>
      <c r="C47" s="25" t="s">
        <v>219</v>
      </c>
      <c r="D47" s="12">
        <v>0.3</v>
      </c>
      <c r="E47" s="14"/>
      <c r="F47" s="7" t="str">
        <f t="shared" si="12"/>
        <v>X</v>
      </c>
      <c r="G47" s="7">
        <f t="shared" si="0"/>
        <v>0.3</v>
      </c>
      <c r="H47" s="16">
        <f t="shared" si="1"/>
        <v>0.3</v>
      </c>
      <c r="I47" s="11" t="str">
        <f t="shared" si="2"/>
        <v>X</v>
      </c>
      <c r="J47" s="39" t="str">
        <f t="shared" si="3"/>
        <v>X</v>
      </c>
      <c r="K47" s="39" t="str">
        <f t="shared" si="4"/>
        <v>X</v>
      </c>
      <c r="L47" s="39" t="str">
        <f t="shared" si="5"/>
        <v>X</v>
      </c>
      <c r="M47" s="39" t="str">
        <f t="shared" si="6"/>
        <v>X</v>
      </c>
      <c r="N47" s="42">
        <v>1</v>
      </c>
      <c r="O47" s="8">
        <v>0</v>
      </c>
      <c r="P47" s="9">
        <v>0</v>
      </c>
      <c r="Q47" s="9">
        <v>0</v>
      </c>
      <c r="R47" s="8">
        <v>0</v>
      </c>
      <c r="S47" s="9">
        <v>0</v>
      </c>
      <c r="T47" s="9">
        <v>0</v>
      </c>
      <c r="U47" s="8">
        <v>0</v>
      </c>
      <c r="V47" s="9">
        <v>0</v>
      </c>
      <c r="W47" s="9">
        <v>0</v>
      </c>
      <c r="X47" s="9">
        <v>0</v>
      </c>
      <c r="Y47" s="8">
        <v>0</v>
      </c>
      <c r="Z47" s="9">
        <v>0</v>
      </c>
      <c r="AA47" s="8"/>
      <c r="AC47" s="8"/>
      <c r="AJ47" s="9">
        <f t="shared" si="7"/>
        <v>-1</v>
      </c>
      <c r="AK47" s="7">
        <v>8.5</v>
      </c>
      <c r="AO47" s="8"/>
      <c r="AQ47" s="31"/>
      <c r="AT47" s="31"/>
      <c r="AU47" s="21">
        <v>1989</v>
      </c>
      <c r="AV47" s="23">
        <f t="shared" si="8"/>
        <v>3.2986347831244354</v>
      </c>
      <c r="BB47" s="18"/>
      <c r="BD47" s="54"/>
      <c r="BF47" s="18"/>
      <c r="BH47" s="18"/>
      <c r="BJ47" s="18"/>
      <c r="BK47" s="18" t="s">
        <v>218</v>
      </c>
      <c r="BL47">
        <v>0</v>
      </c>
      <c r="BM47">
        <v>0</v>
      </c>
      <c r="BN47">
        <v>0</v>
      </c>
      <c r="BO47">
        <v>0</v>
      </c>
      <c r="BP47">
        <v>1</v>
      </c>
      <c r="BQ47">
        <v>0</v>
      </c>
      <c r="BR47" s="18">
        <v>0</v>
      </c>
      <c r="BS47">
        <v>0</v>
      </c>
      <c r="BT47">
        <v>1</v>
      </c>
      <c r="BU47" s="18">
        <v>0</v>
      </c>
      <c r="BV47" t="s">
        <v>397</v>
      </c>
      <c r="BW47" t="s">
        <v>397</v>
      </c>
      <c r="CB47" s="18"/>
      <c r="CD47" s="18"/>
      <c r="CE47" s="18"/>
      <c r="CH47" s="18"/>
      <c r="CJ47" s="18"/>
      <c r="CU47" s="18"/>
      <c r="CV47" t="s">
        <v>397</v>
      </c>
      <c r="CW47" t="s">
        <v>397</v>
      </c>
      <c r="CX47" t="s">
        <v>397</v>
      </c>
      <c r="CY47" s="25" t="s">
        <v>397</v>
      </c>
    </row>
    <row r="48" spans="1:103" x14ac:dyDescent="0.25">
      <c r="A48">
        <v>50</v>
      </c>
      <c r="B48">
        <v>5</v>
      </c>
      <c r="C48" s="25" t="s">
        <v>219</v>
      </c>
      <c r="D48" s="12">
        <v>1.4</v>
      </c>
      <c r="E48" s="14"/>
      <c r="F48" s="7" t="str">
        <f t="shared" si="12"/>
        <v>X</v>
      </c>
      <c r="G48" s="7">
        <f t="shared" si="0"/>
        <v>1.4</v>
      </c>
      <c r="H48" s="16">
        <f t="shared" si="1"/>
        <v>1.4</v>
      </c>
      <c r="I48" s="11" t="str">
        <f t="shared" si="2"/>
        <v>X</v>
      </c>
      <c r="J48" s="39" t="str">
        <f t="shared" si="3"/>
        <v>X</v>
      </c>
      <c r="K48" s="39" t="str">
        <f t="shared" si="4"/>
        <v>X</v>
      </c>
      <c r="L48" s="39" t="str">
        <f t="shared" si="5"/>
        <v>X</v>
      </c>
      <c r="M48" s="39" t="str">
        <f t="shared" si="6"/>
        <v>X</v>
      </c>
      <c r="N48" s="42">
        <v>1</v>
      </c>
      <c r="O48" s="8">
        <v>0</v>
      </c>
      <c r="P48" s="9">
        <v>0</v>
      </c>
      <c r="Q48" s="9">
        <v>0</v>
      </c>
      <c r="R48" s="8">
        <v>0</v>
      </c>
      <c r="S48" s="9">
        <v>0</v>
      </c>
      <c r="T48" s="9">
        <v>0</v>
      </c>
      <c r="U48" s="8">
        <v>0</v>
      </c>
      <c r="V48" s="9">
        <v>0</v>
      </c>
      <c r="W48" s="9">
        <v>0</v>
      </c>
      <c r="X48" s="9">
        <v>0</v>
      </c>
      <c r="Y48" s="8">
        <v>0</v>
      </c>
      <c r="Z48" s="9">
        <v>0</v>
      </c>
      <c r="AA48" s="8"/>
      <c r="AC48" s="8"/>
      <c r="AJ48" s="9">
        <f t="shared" si="7"/>
        <v>-1</v>
      </c>
      <c r="AK48" s="7">
        <v>8.5</v>
      </c>
      <c r="AO48" s="8"/>
      <c r="AQ48" s="31"/>
      <c r="AT48" s="31"/>
      <c r="AU48" s="21">
        <v>1990</v>
      </c>
      <c r="AV48" s="23">
        <f t="shared" si="8"/>
        <v>3.2988530764097068</v>
      </c>
      <c r="BB48" s="18"/>
      <c r="BD48" s="54"/>
      <c r="BF48" s="18"/>
      <c r="BH48" s="18"/>
      <c r="BJ48" s="18"/>
      <c r="BK48" s="18" t="s">
        <v>218</v>
      </c>
      <c r="BL48">
        <v>0</v>
      </c>
      <c r="BM48">
        <v>0</v>
      </c>
      <c r="BN48">
        <v>0</v>
      </c>
      <c r="BO48">
        <v>0</v>
      </c>
      <c r="BP48">
        <v>1</v>
      </c>
      <c r="BQ48">
        <v>0</v>
      </c>
      <c r="BR48" s="18">
        <v>0</v>
      </c>
      <c r="BS48">
        <v>0</v>
      </c>
      <c r="BT48">
        <v>1</v>
      </c>
      <c r="BU48" s="18">
        <v>0</v>
      </c>
      <c r="BV48" t="s">
        <v>397</v>
      </c>
      <c r="BW48" t="s">
        <v>397</v>
      </c>
      <c r="CB48" s="18"/>
      <c r="CD48" s="18"/>
      <c r="CE48" s="18"/>
      <c r="CH48" s="18"/>
      <c r="CJ48" s="18"/>
      <c r="CU48" s="18"/>
      <c r="CV48" t="s">
        <v>397</v>
      </c>
      <c r="CW48" t="s">
        <v>397</v>
      </c>
      <c r="CX48" t="s">
        <v>397</v>
      </c>
      <c r="CY48" s="25" t="s">
        <v>397</v>
      </c>
    </row>
    <row r="49" spans="1:103" x14ac:dyDescent="0.25">
      <c r="A49">
        <v>51</v>
      </c>
      <c r="B49">
        <v>6</v>
      </c>
      <c r="C49" s="25" t="s">
        <v>91</v>
      </c>
      <c r="D49" s="12">
        <v>11.6</v>
      </c>
      <c r="E49" s="14"/>
      <c r="F49" s="7" t="str">
        <f t="shared" si="12"/>
        <v>X</v>
      </c>
      <c r="G49" s="7">
        <f t="shared" si="0"/>
        <v>11.6</v>
      </c>
      <c r="H49" s="16">
        <f t="shared" si="1"/>
        <v>11.6</v>
      </c>
      <c r="I49" s="11" t="str">
        <f t="shared" si="2"/>
        <v>X</v>
      </c>
      <c r="J49" s="39" t="str">
        <f t="shared" si="3"/>
        <v>X</v>
      </c>
      <c r="K49" s="39" t="str">
        <f t="shared" si="4"/>
        <v>X</v>
      </c>
      <c r="L49" s="39" t="str">
        <f t="shared" si="5"/>
        <v>X</v>
      </c>
      <c r="M49" s="39" t="str">
        <f t="shared" si="6"/>
        <v>X</v>
      </c>
      <c r="N49" s="42">
        <v>1</v>
      </c>
      <c r="O49" s="8">
        <v>0</v>
      </c>
      <c r="P49" s="9">
        <v>0</v>
      </c>
      <c r="Q49" s="9">
        <v>0</v>
      </c>
      <c r="R49" s="8">
        <v>0</v>
      </c>
      <c r="S49" s="9">
        <v>0</v>
      </c>
      <c r="T49" s="9">
        <v>0</v>
      </c>
      <c r="U49" s="8">
        <v>0</v>
      </c>
      <c r="V49" s="9">
        <v>0</v>
      </c>
      <c r="W49" s="9">
        <v>0</v>
      </c>
      <c r="X49" s="9">
        <v>0</v>
      </c>
      <c r="Y49" s="8">
        <v>0</v>
      </c>
      <c r="Z49" s="9">
        <v>0</v>
      </c>
      <c r="AA49" s="8"/>
      <c r="AC49" s="8"/>
      <c r="AJ49" s="9">
        <f t="shared" si="7"/>
        <v>-1</v>
      </c>
      <c r="AK49" s="7">
        <v>2.9</v>
      </c>
      <c r="AO49" s="8"/>
      <c r="AQ49" s="31"/>
      <c r="AT49" s="31"/>
      <c r="AU49" s="21">
        <v>1996</v>
      </c>
      <c r="AV49" s="23">
        <f t="shared" si="8"/>
        <v>3.3001605369513523</v>
      </c>
      <c r="BB49" s="18"/>
      <c r="BD49" s="54"/>
      <c r="BF49" s="18"/>
      <c r="BH49" s="18"/>
      <c r="BJ49" s="18"/>
      <c r="BK49" s="18" t="s">
        <v>90</v>
      </c>
      <c r="BL49">
        <v>0</v>
      </c>
      <c r="BM49">
        <v>0</v>
      </c>
      <c r="BN49">
        <v>0</v>
      </c>
      <c r="BO49">
        <v>0</v>
      </c>
      <c r="BP49">
        <v>1</v>
      </c>
      <c r="BQ49">
        <v>0</v>
      </c>
      <c r="BR49" s="18">
        <v>0</v>
      </c>
      <c r="BS49">
        <v>0</v>
      </c>
      <c r="BT49">
        <v>1</v>
      </c>
      <c r="BU49" s="18">
        <v>0</v>
      </c>
      <c r="BV49" t="s">
        <v>397</v>
      </c>
      <c r="BW49" t="s">
        <v>397</v>
      </c>
      <c r="CB49" s="18"/>
      <c r="CD49" s="18"/>
      <c r="CE49" s="18"/>
      <c r="CH49" s="18"/>
      <c r="CJ49" s="18"/>
      <c r="CU49" s="18"/>
      <c r="CV49" t="s">
        <v>397</v>
      </c>
      <c r="CW49" t="s">
        <v>397</v>
      </c>
      <c r="CX49" t="s">
        <v>397</v>
      </c>
      <c r="CY49" s="25" t="s">
        <v>397</v>
      </c>
    </row>
    <row r="50" spans="1:103" x14ac:dyDescent="0.25">
      <c r="A50">
        <v>52</v>
      </c>
      <c r="B50">
        <v>6</v>
      </c>
      <c r="C50" s="25" t="s">
        <v>91</v>
      </c>
      <c r="D50" s="12">
        <v>10</v>
      </c>
      <c r="E50" s="14"/>
      <c r="F50" s="7" t="str">
        <f t="shared" si="12"/>
        <v>X</v>
      </c>
      <c r="G50" s="7">
        <f t="shared" si="0"/>
        <v>10</v>
      </c>
      <c r="H50" s="16">
        <f t="shared" si="1"/>
        <v>10</v>
      </c>
      <c r="I50" s="11" t="str">
        <f t="shared" si="2"/>
        <v>X</v>
      </c>
      <c r="J50" s="39" t="str">
        <f t="shared" si="3"/>
        <v>X</v>
      </c>
      <c r="K50" s="39" t="str">
        <f t="shared" si="4"/>
        <v>X</v>
      </c>
      <c r="L50" s="39" t="str">
        <f t="shared" si="5"/>
        <v>X</v>
      </c>
      <c r="M50" s="39" t="str">
        <f t="shared" si="6"/>
        <v>X</v>
      </c>
      <c r="N50" s="42">
        <v>0</v>
      </c>
      <c r="O50" s="8">
        <v>1</v>
      </c>
      <c r="P50" s="9">
        <v>0</v>
      </c>
      <c r="Q50" s="9">
        <v>0</v>
      </c>
      <c r="R50" s="8">
        <v>0</v>
      </c>
      <c r="S50" s="9">
        <v>0</v>
      </c>
      <c r="T50" s="9">
        <v>0</v>
      </c>
      <c r="U50" s="8">
        <v>0</v>
      </c>
      <c r="V50" s="9">
        <v>0</v>
      </c>
      <c r="W50" s="9">
        <v>0</v>
      </c>
      <c r="X50" s="9">
        <v>0</v>
      </c>
      <c r="Y50" s="8">
        <v>0</v>
      </c>
      <c r="Z50" s="9">
        <v>0</v>
      </c>
      <c r="AA50" s="8"/>
      <c r="AC50" s="8"/>
      <c r="AJ50" s="9">
        <f t="shared" si="7"/>
        <v>-1</v>
      </c>
      <c r="AK50" s="7">
        <v>2.9</v>
      </c>
      <c r="AO50" s="8"/>
      <c r="AQ50" s="31"/>
      <c r="AT50" s="31"/>
      <c r="AU50" s="21">
        <v>1996</v>
      </c>
      <c r="AV50" s="23">
        <f t="shared" si="8"/>
        <v>3.3001605369513523</v>
      </c>
      <c r="BB50" s="18"/>
      <c r="BD50" s="54"/>
      <c r="BF50" s="18"/>
      <c r="BH50" s="18"/>
      <c r="BJ50" s="18"/>
      <c r="BK50" s="18" t="s">
        <v>90</v>
      </c>
      <c r="BL50">
        <v>0</v>
      </c>
      <c r="BM50">
        <v>0</v>
      </c>
      <c r="BN50">
        <v>0</v>
      </c>
      <c r="BO50">
        <v>0</v>
      </c>
      <c r="BP50">
        <v>1</v>
      </c>
      <c r="BQ50">
        <v>0</v>
      </c>
      <c r="BR50" s="18">
        <v>0</v>
      </c>
      <c r="BS50">
        <v>0</v>
      </c>
      <c r="BT50">
        <v>1</v>
      </c>
      <c r="BU50" s="18">
        <v>0</v>
      </c>
      <c r="BV50" t="s">
        <v>397</v>
      </c>
      <c r="BW50" t="s">
        <v>397</v>
      </c>
      <c r="CB50" s="18"/>
      <c r="CD50" s="18"/>
      <c r="CE50" s="18"/>
      <c r="CH50" s="18"/>
      <c r="CJ50" s="18"/>
      <c r="CU50" s="18"/>
      <c r="CV50" t="s">
        <v>397</v>
      </c>
      <c r="CW50" t="s">
        <v>397</v>
      </c>
      <c r="CX50" t="s">
        <v>397</v>
      </c>
      <c r="CY50" s="25" t="s">
        <v>397</v>
      </c>
    </row>
    <row r="51" spans="1:103" x14ac:dyDescent="0.25">
      <c r="A51">
        <v>53</v>
      </c>
      <c r="B51">
        <v>6</v>
      </c>
      <c r="C51" s="25" t="s">
        <v>91</v>
      </c>
      <c r="D51" s="12">
        <v>10.8</v>
      </c>
      <c r="E51" s="14"/>
      <c r="F51" s="7" t="str">
        <f t="shared" si="12"/>
        <v>X</v>
      </c>
      <c r="G51" s="7">
        <f t="shared" si="0"/>
        <v>10.8</v>
      </c>
      <c r="H51" s="16">
        <f t="shared" si="1"/>
        <v>10.8</v>
      </c>
      <c r="I51" s="11" t="str">
        <f t="shared" si="2"/>
        <v>X</v>
      </c>
      <c r="J51" s="39" t="str">
        <f t="shared" si="3"/>
        <v>X</v>
      </c>
      <c r="K51" s="39" t="str">
        <f t="shared" si="4"/>
        <v>X</v>
      </c>
      <c r="L51" s="39" t="str">
        <f t="shared" si="5"/>
        <v>X</v>
      </c>
      <c r="M51" s="39" t="str">
        <f t="shared" si="6"/>
        <v>X</v>
      </c>
      <c r="N51" s="42">
        <v>0</v>
      </c>
      <c r="O51" s="8">
        <v>0</v>
      </c>
      <c r="P51" s="9">
        <v>1</v>
      </c>
      <c r="Q51" s="9">
        <v>0</v>
      </c>
      <c r="R51" s="8">
        <v>0</v>
      </c>
      <c r="S51" s="9">
        <v>0</v>
      </c>
      <c r="T51" s="9">
        <v>0</v>
      </c>
      <c r="U51" s="8">
        <v>0</v>
      </c>
      <c r="V51" s="9">
        <v>0</v>
      </c>
      <c r="W51" s="9">
        <v>0</v>
      </c>
      <c r="X51" s="9">
        <v>0</v>
      </c>
      <c r="Y51" s="8">
        <v>0</v>
      </c>
      <c r="Z51" s="9">
        <v>0</v>
      </c>
      <c r="AA51" s="8"/>
      <c r="AC51" s="8"/>
      <c r="AJ51" s="9">
        <f t="shared" si="7"/>
        <v>-1</v>
      </c>
      <c r="AK51" s="7">
        <v>2.9</v>
      </c>
      <c r="AO51" s="8"/>
      <c r="AQ51" s="31"/>
      <c r="AT51" s="31"/>
      <c r="AU51" s="21">
        <v>1996</v>
      </c>
      <c r="AV51" s="23">
        <f t="shared" si="8"/>
        <v>3.3001605369513523</v>
      </c>
      <c r="BB51" s="18"/>
      <c r="BD51" s="54"/>
      <c r="BF51" s="18"/>
      <c r="BH51" s="18"/>
      <c r="BJ51" s="18"/>
      <c r="BK51" s="18" t="s">
        <v>90</v>
      </c>
      <c r="BL51">
        <v>0</v>
      </c>
      <c r="BM51">
        <v>0</v>
      </c>
      <c r="BN51">
        <v>0</v>
      </c>
      <c r="BO51">
        <v>0</v>
      </c>
      <c r="BP51">
        <v>1</v>
      </c>
      <c r="BQ51">
        <v>0</v>
      </c>
      <c r="BR51" s="18">
        <v>0</v>
      </c>
      <c r="BS51">
        <v>0</v>
      </c>
      <c r="BT51">
        <v>1</v>
      </c>
      <c r="BU51" s="18">
        <v>0</v>
      </c>
      <c r="BV51" t="s">
        <v>397</v>
      </c>
      <c r="BW51" t="s">
        <v>397</v>
      </c>
      <c r="CB51" s="18"/>
      <c r="CD51" s="18"/>
      <c r="CE51" s="18"/>
      <c r="CH51" s="18"/>
      <c r="CJ51" s="18"/>
      <c r="CU51" s="18"/>
      <c r="CV51" t="s">
        <v>397</v>
      </c>
      <c r="CW51" t="s">
        <v>397</v>
      </c>
      <c r="CX51" t="s">
        <v>397</v>
      </c>
      <c r="CY51" s="25" t="s">
        <v>397</v>
      </c>
    </row>
    <row r="52" spans="1:103" x14ac:dyDescent="0.25">
      <c r="A52">
        <v>54</v>
      </c>
      <c r="B52">
        <v>6</v>
      </c>
      <c r="C52" s="25" t="s">
        <v>91</v>
      </c>
      <c r="D52" s="12">
        <v>8.9</v>
      </c>
      <c r="E52" s="14"/>
      <c r="F52" s="7" t="str">
        <f t="shared" si="12"/>
        <v>X</v>
      </c>
      <c r="G52" s="7">
        <f t="shared" si="0"/>
        <v>8.9</v>
      </c>
      <c r="H52" s="16">
        <f t="shared" si="1"/>
        <v>8.9</v>
      </c>
      <c r="I52" s="11" t="str">
        <f t="shared" si="2"/>
        <v>X</v>
      </c>
      <c r="J52" s="39" t="str">
        <f t="shared" si="3"/>
        <v>X</v>
      </c>
      <c r="K52" s="39" t="str">
        <f t="shared" si="4"/>
        <v>X</v>
      </c>
      <c r="L52" s="39" t="str">
        <f t="shared" si="5"/>
        <v>X</v>
      </c>
      <c r="M52" s="39" t="str">
        <f t="shared" si="6"/>
        <v>X</v>
      </c>
      <c r="N52" s="42">
        <v>0</v>
      </c>
      <c r="O52" s="8">
        <v>0</v>
      </c>
      <c r="P52" s="9">
        <v>0</v>
      </c>
      <c r="Q52" s="9">
        <v>1</v>
      </c>
      <c r="R52" s="8">
        <v>0</v>
      </c>
      <c r="S52" s="9">
        <v>0</v>
      </c>
      <c r="T52" s="9">
        <v>0</v>
      </c>
      <c r="U52" s="8">
        <v>0</v>
      </c>
      <c r="V52" s="9">
        <v>0</v>
      </c>
      <c r="W52" s="9">
        <v>0</v>
      </c>
      <c r="X52" s="9">
        <v>0</v>
      </c>
      <c r="Y52" s="8">
        <v>0</v>
      </c>
      <c r="Z52" s="9">
        <v>0</v>
      </c>
      <c r="AA52" s="8"/>
      <c r="AC52" s="8"/>
      <c r="AJ52" s="9">
        <f t="shared" si="7"/>
        <v>-1</v>
      </c>
      <c r="AK52" s="7">
        <v>2.9</v>
      </c>
      <c r="AO52" s="8"/>
      <c r="AQ52" s="31"/>
      <c r="AT52" s="31"/>
      <c r="AU52" s="21">
        <v>1996</v>
      </c>
      <c r="AV52" s="23">
        <f t="shared" si="8"/>
        <v>3.3001605369513523</v>
      </c>
      <c r="BB52" s="18"/>
      <c r="BD52" s="54"/>
      <c r="BF52" s="18"/>
      <c r="BH52" s="18"/>
      <c r="BJ52" s="18"/>
      <c r="BK52" s="18" t="s">
        <v>90</v>
      </c>
      <c r="BL52">
        <v>0</v>
      </c>
      <c r="BM52">
        <v>0</v>
      </c>
      <c r="BN52">
        <v>0</v>
      </c>
      <c r="BO52">
        <v>0</v>
      </c>
      <c r="BP52">
        <v>1</v>
      </c>
      <c r="BQ52">
        <v>0</v>
      </c>
      <c r="BR52" s="18">
        <v>0</v>
      </c>
      <c r="BS52">
        <v>0</v>
      </c>
      <c r="BT52">
        <v>1</v>
      </c>
      <c r="BU52" s="18">
        <v>0</v>
      </c>
      <c r="BV52" t="s">
        <v>397</v>
      </c>
      <c r="BW52" t="s">
        <v>397</v>
      </c>
      <c r="CB52" s="18"/>
      <c r="CD52" s="18"/>
      <c r="CE52" s="18"/>
      <c r="CH52" s="18"/>
      <c r="CJ52" s="18"/>
      <c r="CU52" s="18"/>
      <c r="CV52" t="s">
        <v>397</v>
      </c>
      <c r="CW52" t="s">
        <v>397</v>
      </c>
      <c r="CX52" t="s">
        <v>397</v>
      </c>
      <c r="CY52" s="25" t="s">
        <v>397</v>
      </c>
    </row>
    <row r="53" spans="1:103" x14ac:dyDescent="0.25">
      <c r="A53">
        <v>55</v>
      </c>
      <c r="B53">
        <v>9</v>
      </c>
      <c r="C53" s="25" t="s">
        <v>268</v>
      </c>
      <c r="D53" s="12">
        <v>7.8</v>
      </c>
      <c r="E53" s="14"/>
      <c r="F53" s="7" t="str">
        <f t="shared" si="12"/>
        <v>X</v>
      </c>
      <c r="G53" s="7">
        <f t="shared" si="0"/>
        <v>7.8</v>
      </c>
      <c r="H53" s="16">
        <f t="shared" si="1"/>
        <v>7.8</v>
      </c>
      <c r="I53" s="11" t="str">
        <f t="shared" si="2"/>
        <v>X</v>
      </c>
      <c r="J53" s="39" t="str">
        <f t="shared" si="3"/>
        <v>X</v>
      </c>
      <c r="K53" s="39" t="str">
        <f t="shared" si="4"/>
        <v>X</v>
      </c>
      <c r="L53" s="39" t="str">
        <f t="shared" si="5"/>
        <v>X</v>
      </c>
      <c r="M53" s="39" t="str">
        <f t="shared" si="6"/>
        <v>X</v>
      </c>
      <c r="N53" s="42">
        <v>1</v>
      </c>
      <c r="O53" s="8">
        <v>0</v>
      </c>
      <c r="P53" s="9">
        <v>0</v>
      </c>
      <c r="Q53" s="9">
        <v>0</v>
      </c>
      <c r="R53" s="8">
        <v>0</v>
      </c>
      <c r="S53" s="9">
        <v>0</v>
      </c>
      <c r="T53" s="9">
        <v>0</v>
      </c>
      <c r="U53" s="8">
        <v>0</v>
      </c>
      <c r="V53" s="9">
        <v>0</v>
      </c>
      <c r="W53" s="9">
        <v>0</v>
      </c>
      <c r="X53" s="9">
        <v>0</v>
      </c>
      <c r="Y53" s="8">
        <v>0</v>
      </c>
      <c r="Z53" s="9">
        <v>0</v>
      </c>
      <c r="AA53" s="8"/>
      <c r="AC53" s="8"/>
      <c r="AJ53" s="9">
        <f t="shared" si="7"/>
        <v>-1</v>
      </c>
      <c r="AK53" s="7">
        <v>8</v>
      </c>
      <c r="AO53" s="8"/>
      <c r="AQ53" s="31"/>
      <c r="AT53" s="31"/>
      <c r="AU53" s="21">
        <v>1968</v>
      </c>
      <c r="AV53" s="23">
        <f t="shared" si="8"/>
        <v>3.2940250940953226</v>
      </c>
      <c r="BB53" s="18"/>
      <c r="BD53" s="54"/>
      <c r="BF53" s="18"/>
      <c r="BH53" s="18"/>
      <c r="BJ53" s="18"/>
      <c r="BK53" s="18" t="s">
        <v>267</v>
      </c>
      <c r="BL53">
        <v>1</v>
      </c>
      <c r="BM53">
        <v>0</v>
      </c>
      <c r="BN53">
        <v>0</v>
      </c>
      <c r="BO53">
        <v>0</v>
      </c>
      <c r="BP53">
        <v>0</v>
      </c>
      <c r="BQ53">
        <v>0</v>
      </c>
      <c r="BR53" s="18">
        <v>0</v>
      </c>
      <c r="BS53">
        <v>1</v>
      </c>
      <c r="BT53">
        <v>0</v>
      </c>
      <c r="BU53" s="18">
        <v>0</v>
      </c>
      <c r="BV53" t="s">
        <v>397</v>
      </c>
      <c r="BW53" t="s">
        <v>397</v>
      </c>
      <c r="CB53" s="18"/>
      <c r="CD53" s="18"/>
      <c r="CE53" s="18"/>
      <c r="CH53" s="18"/>
      <c r="CJ53" s="18"/>
      <c r="CU53" s="18"/>
      <c r="CV53" t="s">
        <v>397</v>
      </c>
      <c r="CW53" t="s">
        <v>397</v>
      </c>
      <c r="CX53" t="s">
        <v>397</v>
      </c>
      <c r="CY53" s="25" t="s">
        <v>397</v>
      </c>
    </row>
    <row r="54" spans="1:103" x14ac:dyDescent="0.25">
      <c r="A54">
        <v>56</v>
      </c>
      <c r="B54">
        <v>9</v>
      </c>
      <c r="C54" s="25" t="s">
        <v>268</v>
      </c>
      <c r="D54" s="12">
        <v>4.3</v>
      </c>
      <c r="E54" s="14"/>
      <c r="F54" s="7" t="str">
        <f t="shared" si="12"/>
        <v>X</v>
      </c>
      <c r="G54" s="7">
        <f t="shared" si="0"/>
        <v>4.3</v>
      </c>
      <c r="H54" s="16">
        <f t="shared" si="1"/>
        <v>4.3</v>
      </c>
      <c r="I54" s="11" t="str">
        <f t="shared" si="2"/>
        <v>X</v>
      </c>
      <c r="J54" s="39" t="str">
        <f t="shared" si="3"/>
        <v>X</v>
      </c>
      <c r="K54" s="39" t="str">
        <f t="shared" si="4"/>
        <v>X</v>
      </c>
      <c r="L54" s="39" t="str">
        <f t="shared" si="5"/>
        <v>X</v>
      </c>
      <c r="M54" s="39" t="str">
        <f t="shared" si="6"/>
        <v>X</v>
      </c>
      <c r="N54" s="42">
        <v>1</v>
      </c>
      <c r="O54" s="8">
        <v>0</v>
      </c>
      <c r="P54" s="9">
        <v>0</v>
      </c>
      <c r="Q54" s="9">
        <v>0</v>
      </c>
      <c r="R54" s="8">
        <v>0</v>
      </c>
      <c r="S54" s="9">
        <v>0</v>
      </c>
      <c r="T54" s="9">
        <v>0</v>
      </c>
      <c r="U54" s="8">
        <v>0</v>
      </c>
      <c r="V54" s="9">
        <v>0</v>
      </c>
      <c r="W54" s="9">
        <v>0</v>
      </c>
      <c r="X54" s="9">
        <v>0</v>
      </c>
      <c r="Y54" s="8">
        <v>0</v>
      </c>
      <c r="Z54" s="9">
        <v>0</v>
      </c>
      <c r="AA54" s="8"/>
      <c r="AC54" s="8"/>
      <c r="AJ54" s="9">
        <f t="shared" si="7"/>
        <v>-1</v>
      </c>
      <c r="AK54" s="7">
        <v>12.4</v>
      </c>
      <c r="AO54" s="8"/>
      <c r="AQ54" s="31"/>
      <c r="AT54" s="31"/>
      <c r="AU54" s="21">
        <v>1974</v>
      </c>
      <c r="AV54" s="23">
        <f t="shared" si="8"/>
        <v>3.2953471483336179</v>
      </c>
      <c r="BB54" s="18"/>
      <c r="BD54" s="54"/>
      <c r="BF54" s="18"/>
      <c r="BH54" s="18"/>
      <c r="BJ54" s="18"/>
      <c r="BK54" s="18" t="s">
        <v>267</v>
      </c>
      <c r="BL54">
        <v>1</v>
      </c>
      <c r="BM54">
        <v>0</v>
      </c>
      <c r="BN54">
        <v>0</v>
      </c>
      <c r="BO54">
        <v>0</v>
      </c>
      <c r="BP54">
        <v>0</v>
      </c>
      <c r="BQ54">
        <v>0</v>
      </c>
      <c r="BR54" s="18">
        <v>0</v>
      </c>
      <c r="BS54">
        <v>1</v>
      </c>
      <c r="BT54">
        <v>0</v>
      </c>
      <c r="BU54" s="18">
        <v>0</v>
      </c>
      <c r="BV54" t="s">
        <v>397</v>
      </c>
      <c r="BW54" t="s">
        <v>397</v>
      </c>
      <c r="CB54" s="18"/>
      <c r="CD54" s="18"/>
      <c r="CE54" s="18"/>
      <c r="CH54" s="18"/>
      <c r="CJ54" s="18"/>
      <c r="CU54" s="18"/>
      <c r="CV54" t="s">
        <v>397</v>
      </c>
      <c r="CW54" t="s">
        <v>397</v>
      </c>
      <c r="CX54" t="s">
        <v>397</v>
      </c>
      <c r="CY54" s="25" t="s">
        <v>397</v>
      </c>
    </row>
    <row r="55" spans="1:103" x14ac:dyDescent="0.25">
      <c r="A55">
        <v>57</v>
      </c>
      <c r="B55">
        <v>9</v>
      </c>
      <c r="C55" s="25" t="s">
        <v>268</v>
      </c>
      <c r="D55" s="12">
        <v>3.5</v>
      </c>
      <c r="E55" s="14"/>
      <c r="F55" s="7" t="str">
        <f t="shared" si="12"/>
        <v>X</v>
      </c>
      <c r="G55" s="7">
        <f t="shared" si="0"/>
        <v>3.5</v>
      </c>
      <c r="H55" s="16">
        <f t="shared" si="1"/>
        <v>3.5</v>
      </c>
      <c r="I55" s="11" t="str">
        <f t="shared" si="2"/>
        <v>X</v>
      </c>
      <c r="J55" s="39" t="str">
        <f t="shared" si="3"/>
        <v>X</v>
      </c>
      <c r="K55" s="39" t="str">
        <f t="shared" si="4"/>
        <v>X</v>
      </c>
      <c r="L55" s="39" t="str">
        <f t="shared" si="5"/>
        <v>X</v>
      </c>
      <c r="M55" s="39" t="str">
        <f t="shared" si="6"/>
        <v>X</v>
      </c>
      <c r="N55" s="42">
        <v>1</v>
      </c>
      <c r="O55" s="8">
        <v>0</v>
      </c>
      <c r="P55" s="9">
        <v>0</v>
      </c>
      <c r="Q55" s="9">
        <v>0</v>
      </c>
      <c r="R55" s="8">
        <v>0</v>
      </c>
      <c r="S55" s="9">
        <v>0</v>
      </c>
      <c r="T55" s="9">
        <v>0</v>
      </c>
      <c r="U55" s="8">
        <v>0</v>
      </c>
      <c r="V55" s="9">
        <v>0</v>
      </c>
      <c r="W55" s="9">
        <v>0</v>
      </c>
      <c r="X55" s="9">
        <v>0</v>
      </c>
      <c r="Y55" s="8">
        <v>0</v>
      </c>
      <c r="Z55" s="9">
        <v>0</v>
      </c>
      <c r="AA55" s="8"/>
      <c r="AC55" s="8"/>
      <c r="AJ55" s="9">
        <f t="shared" si="7"/>
        <v>-1</v>
      </c>
      <c r="AK55" s="7">
        <v>9.9</v>
      </c>
      <c r="AO55" s="8"/>
      <c r="AQ55" s="31"/>
      <c r="AT55" s="31"/>
      <c r="AU55" s="21">
        <v>1981</v>
      </c>
      <c r="AV55" s="23">
        <f t="shared" si="8"/>
        <v>3.2968844755385471</v>
      </c>
      <c r="BB55" s="18"/>
      <c r="BD55" s="54"/>
      <c r="BF55" s="18"/>
      <c r="BH55" s="18"/>
      <c r="BJ55" s="18"/>
      <c r="BK55" s="18" t="s">
        <v>267</v>
      </c>
      <c r="BL55">
        <v>1</v>
      </c>
      <c r="BM55">
        <v>0</v>
      </c>
      <c r="BN55">
        <v>0</v>
      </c>
      <c r="BO55">
        <v>0</v>
      </c>
      <c r="BP55">
        <v>0</v>
      </c>
      <c r="BQ55">
        <v>0</v>
      </c>
      <c r="BR55" s="18">
        <v>0</v>
      </c>
      <c r="BS55">
        <v>1</v>
      </c>
      <c r="BT55">
        <v>0</v>
      </c>
      <c r="BU55" s="18">
        <v>0</v>
      </c>
      <c r="BV55" t="s">
        <v>397</v>
      </c>
      <c r="BW55" t="s">
        <v>397</v>
      </c>
      <c r="CB55" s="18"/>
      <c r="CD55" s="18"/>
      <c r="CE55" s="18"/>
      <c r="CH55" s="18"/>
      <c r="CJ55" s="18"/>
      <c r="CU55" s="18"/>
      <c r="CV55" t="s">
        <v>397</v>
      </c>
      <c r="CW55" t="s">
        <v>397</v>
      </c>
      <c r="CX55" t="s">
        <v>397</v>
      </c>
      <c r="CY55" s="25" t="s">
        <v>397</v>
      </c>
    </row>
    <row r="56" spans="1:103" x14ac:dyDescent="0.25">
      <c r="A56">
        <v>58</v>
      </c>
      <c r="B56">
        <v>9</v>
      </c>
      <c r="C56" s="25" t="s">
        <v>268</v>
      </c>
      <c r="D56" s="12">
        <v>3.9</v>
      </c>
      <c r="E56" s="14"/>
      <c r="F56" s="7" t="str">
        <f t="shared" si="12"/>
        <v>X</v>
      </c>
      <c r="G56" s="7">
        <f t="shared" si="0"/>
        <v>3.9</v>
      </c>
      <c r="H56" s="16">
        <f t="shared" si="1"/>
        <v>3.9</v>
      </c>
      <c r="I56" s="11" t="str">
        <f t="shared" si="2"/>
        <v>X</v>
      </c>
      <c r="J56" s="39" t="str">
        <f t="shared" si="3"/>
        <v>X</v>
      </c>
      <c r="K56" s="39" t="str">
        <f t="shared" si="4"/>
        <v>X</v>
      </c>
      <c r="L56" s="39" t="str">
        <f t="shared" si="5"/>
        <v>X</v>
      </c>
      <c r="M56" s="39" t="str">
        <f t="shared" si="6"/>
        <v>X</v>
      </c>
      <c r="N56" s="42">
        <v>1</v>
      </c>
      <c r="O56" s="8">
        <v>0</v>
      </c>
      <c r="P56" s="9">
        <v>0</v>
      </c>
      <c r="Q56" s="9">
        <v>0</v>
      </c>
      <c r="R56" s="8">
        <v>0</v>
      </c>
      <c r="S56" s="9">
        <v>0</v>
      </c>
      <c r="T56" s="9">
        <v>0</v>
      </c>
      <c r="U56" s="8">
        <v>0</v>
      </c>
      <c r="V56" s="9">
        <v>0</v>
      </c>
      <c r="W56" s="9">
        <v>0</v>
      </c>
      <c r="X56" s="9">
        <v>0</v>
      </c>
      <c r="Y56" s="8">
        <v>0</v>
      </c>
      <c r="Z56" s="9">
        <v>0</v>
      </c>
      <c r="AA56" s="8"/>
      <c r="AC56" s="8"/>
      <c r="AJ56" s="9">
        <f t="shared" si="7"/>
        <v>-1</v>
      </c>
      <c r="AK56" s="7">
        <v>10.199999999999999</v>
      </c>
      <c r="AO56" s="8"/>
      <c r="AQ56" s="31"/>
      <c r="AT56" s="31"/>
      <c r="AU56" s="21">
        <v>1984</v>
      </c>
      <c r="AV56" s="23">
        <f t="shared" si="8"/>
        <v>3.2975416678181597</v>
      </c>
      <c r="BB56" s="18"/>
      <c r="BD56" s="54"/>
      <c r="BF56" s="18"/>
      <c r="BH56" s="18"/>
      <c r="BJ56" s="18"/>
      <c r="BK56" s="18" t="s">
        <v>267</v>
      </c>
      <c r="BL56">
        <v>1</v>
      </c>
      <c r="BM56">
        <v>0</v>
      </c>
      <c r="BN56">
        <v>0</v>
      </c>
      <c r="BO56">
        <v>0</v>
      </c>
      <c r="BP56">
        <v>0</v>
      </c>
      <c r="BQ56">
        <v>0</v>
      </c>
      <c r="BR56" s="18">
        <v>0</v>
      </c>
      <c r="BS56">
        <v>1</v>
      </c>
      <c r="BT56">
        <v>0</v>
      </c>
      <c r="BU56" s="18">
        <v>0</v>
      </c>
      <c r="BV56" t="s">
        <v>397</v>
      </c>
      <c r="BW56" t="s">
        <v>397</v>
      </c>
      <c r="CB56" s="18"/>
      <c r="CD56" s="18"/>
      <c r="CE56" s="18"/>
      <c r="CH56" s="18"/>
      <c r="CJ56" s="18"/>
      <c r="CU56" s="18"/>
      <c r="CV56" t="s">
        <v>397</v>
      </c>
      <c r="CW56" t="s">
        <v>397</v>
      </c>
      <c r="CX56" t="s">
        <v>397</v>
      </c>
      <c r="CY56" s="25" t="s">
        <v>397</v>
      </c>
    </row>
    <row r="57" spans="1:103" x14ac:dyDescent="0.25">
      <c r="A57">
        <v>59</v>
      </c>
      <c r="B57">
        <v>9</v>
      </c>
      <c r="C57" s="25" t="s">
        <v>268</v>
      </c>
      <c r="D57" s="12">
        <v>8.9</v>
      </c>
      <c r="E57" s="14"/>
      <c r="F57" s="7" t="str">
        <f t="shared" si="12"/>
        <v>X</v>
      </c>
      <c r="G57" s="7">
        <f t="shared" si="0"/>
        <v>8.9</v>
      </c>
      <c r="H57" s="16">
        <f t="shared" si="1"/>
        <v>8.9</v>
      </c>
      <c r="I57" s="11" t="str">
        <f t="shared" si="2"/>
        <v>X</v>
      </c>
      <c r="J57" s="39" t="str">
        <f t="shared" si="3"/>
        <v>X</v>
      </c>
      <c r="K57" s="39" t="str">
        <f t="shared" si="4"/>
        <v>X</v>
      </c>
      <c r="L57" s="39" t="str">
        <f t="shared" si="5"/>
        <v>X</v>
      </c>
      <c r="M57" s="39" t="str">
        <f t="shared" si="6"/>
        <v>X</v>
      </c>
      <c r="N57" s="42">
        <v>0</v>
      </c>
      <c r="O57" s="8">
        <v>0</v>
      </c>
      <c r="P57" s="9">
        <v>0</v>
      </c>
      <c r="Q57" s="9">
        <v>0</v>
      </c>
      <c r="R57" s="8">
        <v>0</v>
      </c>
      <c r="S57" s="9">
        <v>0</v>
      </c>
      <c r="T57" s="9">
        <v>0</v>
      </c>
      <c r="U57" s="8">
        <v>1</v>
      </c>
      <c r="V57" s="9">
        <v>0</v>
      </c>
      <c r="W57" s="9">
        <v>0</v>
      </c>
      <c r="X57" s="9">
        <v>0</v>
      </c>
      <c r="Y57" s="8">
        <v>0</v>
      </c>
      <c r="Z57" s="9">
        <v>0</v>
      </c>
      <c r="AA57" s="8"/>
      <c r="AC57" s="8"/>
      <c r="AJ57" s="9">
        <f t="shared" si="7"/>
        <v>-1</v>
      </c>
      <c r="AK57" s="7">
        <v>8</v>
      </c>
      <c r="AO57" s="8"/>
      <c r="AQ57" s="31"/>
      <c r="AT57" s="31"/>
      <c r="AU57" s="21">
        <v>1968</v>
      </c>
      <c r="AV57" s="23">
        <f t="shared" si="8"/>
        <v>3.2940250940953226</v>
      </c>
      <c r="BB57" s="18"/>
      <c r="BD57" s="54"/>
      <c r="BF57" s="18"/>
      <c r="BH57" s="18"/>
      <c r="BJ57" s="18"/>
      <c r="BK57" s="18" t="s">
        <v>267</v>
      </c>
      <c r="BL57">
        <v>1</v>
      </c>
      <c r="BM57">
        <v>0</v>
      </c>
      <c r="BN57">
        <v>0</v>
      </c>
      <c r="BO57">
        <v>0</v>
      </c>
      <c r="BP57">
        <v>0</v>
      </c>
      <c r="BQ57">
        <v>0</v>
      </c>
      <c r="BR57" s="18">
        <v>0</v>
      </c>
      <c r="BS57">
        <v>1</v>
      </c>
      <c r="BT57">
        <v>0</v>
      </c>
      <c r="BU57" s="18">
        <v>0</v>
      </c>
      <c r="BV57" t="s">
        <v>397</v>
      </c>
      <c r="BW57" t="s">
        <v>397</v>
      </c>
      <c r="CB57" s="18"/>
      <c r="CD57" s="18"/>
      <c r="CE57" s="18"/>
      <c r="CH57" s="18"/>
      <c r="CJ57" s="18"/>
      <c r="CU57" s="18"/>
      <c r="CV57" t="s">
        <v>397</v>
      </c>
      <c r="CW57" t="s">
        <v>397</v>
      </c>
      <c r="CX57" t="s">
        <v>397</v>
      </c>
      <c r="CY57" s="25" t="s">
        <v>397</v>
      </c>
    </row>
    <row r="58" spans="1:103" x14ac:dyDescent="0.25">
      <c r="A58">
        <v>60</v>
      </c>
      <c r="B58">
        <v>9</v>
      </c>
      <c r="C58" s="25" t="s">
        <v>268</v>
      </c>
      <c r="D58" s="12">
        <v>5.3</v>
      </c>
      <c r="E58" s="14"/>
      <c r="F58" s="7" t="str">
        <f t="shared" si="12"/>
        <v>X</v>
      </c>
      <c r="G58" s="7">
        <f t="shared" si="0"/>
        <v>5.3</v>
      </c>
      <c r="H58" s="16">
        <f t="shared" si="1"/>
        <v>5.3</v>
      </c>
      <c r="I58" s="11" t="str">
        <f t="shared" si="2"/>
        <v>X</v>
      </c>
      <c r="J58" s="39" t="str">
        <f t="shared" si="3"/>
        <v>X</v>
      </c>
      <c r="K58" s="39" t="str">
        <f t="shared" si="4"/>
        <v>X</v>
      </c>
      <c r="L58" s="39" t="str">
        <f t="shared" si="5"/>
        <v>X</v>
      </c>
      <c r="M58" s="39" t="str">
        <f t="shared" si="6"/>
        <v>X</v>
      </c>
      <c r="N58" s="42">
        <v>0</v>
      </c>
      <c r="O58" s="8">
        <v>0</v>
      </c>
      <c r="P58" s="9">
        <v>0</v>
      </c>
      <c r="Q58" s="9">
        <v>0</v>
      </c>
      <c r="R58" s="8">
        <v>0</v>
      </c>
      <c r="S58" s="9">
        <v>0</v>
      </c>
      <c r="T58" s="9">
        <v>0</v>
      </c>
      <c r="U58" s="8">
        <v>1</v>
      </c>
      <c r="V58" s="9">
        <v>0</v>
      </c>
      <c r="W58" s="9">
        <v>0</v>
      </c>
      <c r="X58" s="9">
        <v>0</v>
      </c>
      <c r="Y58" s="8">
        <v>0</v>
      </c>
      <c r="Z58" s="9">
        <v>0</v>
      </c>
      <c r="AA58" s="8"/>
      <c r="AC58" s="8"/>
      <c r="AJ58" s="9">
        <f t="shared" si="7"/>
        <v>-1</v>
      </c>
      <c r="AK58" s="7">
        <v>12.4</v>
      </c>
      <c r="AO58" s="8"/>
      <c r="AQ58" s="31"/>
      <c r="AT58" s="31"/>
      <c r="AU58" s="21">
        <v>1974</v>
      </c>
      <c r="AV58" s="23">
        <f t="shared" si="8"/>
        <v>3.2953471483336179</v>
      </c>
      <c r="BB58" s="18"/>
      <c r="BD58" s="54"/>
      <c r="BF58" s="18"/>
      <c r="BH58" s="18"/>
      <c r="BJ58" s="18"/>
      <c r="BK58" s="18" t="s">
        <v>267</v>
      </c>
      <c r="BL58">
        <v>1</v>
      </c>
      <c r="BM58">
        <v>0</v>
      </c>
      <c r="BN58">
        <v>0</v>
      </c>
      <c r="BO58">
        <v>0</v>
      </c>
      <c r="BP58">
        <v>0</v>
      </c>
      <c r="BQ58">
        <v>0</v>
      </c>
      <c r="BR58" s="18">
        <v>0</v>
      </c>
      <c r="BS58">
        <v>1</v>
      </c>
      <c r="BT58">
        <v>0</v>
      </c>
      <c r="BU58" s="18">
        <v>0</v>
      </c>
      <c r="BV58" t="s">
        <v>397</v>
      </c>
      <c r="BW58" t="s">
        <v>397</v>
      </c>
      <c r="CB58" s="18"/>
      <c r="CD58" s="18"/>
      <c r="CE58" s="18"/>
      <c r="CH58" s="18"/>
      <c r="CJ58" s="18"/>
      <c r="CU58" s="18"/>
      <c r="CV58" t="s">
        <v>397</v>
      </c>
      <c r="CW58" t="s">
        <v>397</v>
      </c>
      <c r="CX58" t="s">
        <v>397</v>
      </c>
      <c r="CY58" s="25" t="s">
        <v>397</v>
      </c>
    </row>
    <row r="59" spans="1:103" x14ac:dyDescent="0.25">
      <c r="A59">
        <v>61</v>
      </c>
      <c r="B59">
        <v>9</v>
      </c>
      <c r="C59" s="25" t="s">
        <v>268</v>
      </c>
      <c r="D59" s="12">
        <v>4.3</v>
      </c>
      <c r="E59" s="14"/>
      <c r="F59" s="7" t="str">
        <f t="shared" si="12"/>
        <v>X</v>
      </c>
      <c r="G59" s="7">
        <f t="shared" si="0"/>
        <v>4.3</v>
      </c>
      <c r="H59" s="16">
        <f t="shared" si="1"/>
        <v>4.3</v>
      </c>
      <c r="I59" s="11" t="str">
        <f t="shared" si="2"/>
        <v>X</v>
      </c>
      <c r="J59" s="39" t="str">
        <f t="shared" si="3"/>
        <v>X</v>
      </c>
      <c r="K59" s="39" t="str">
        <f t="shared" si="4"/>
        <v>X</v>
      </c>
      <c r="L59" s="39" t="str">
        <f t="shared" si="5"/>
        <v>X</v>
      </c>
      <c r="M59" s="39" t="str">
        <f t="shared" si="6"/>
        <v>X</v>
      </c>
      <c r="N59" s="42">
        <v>0</v>
      </c>
      <c r="O59" s="8">
        <v>0</v>
      </c>
      <c r="P59" s="9">
        <v>0</v>
      </c>
      <c r="Q59" s="9">
        <v>0</v>
      </c>
      <c r="R59" s="8">
        <v>0</v>
      </c>
      <c r="S59" s="9">
        <v>0</v>
      </c>
      <c r="T59" s="9">
        <v>0</v>
      </c>
      <c r="U59" s="8">
        <v>1</v>
      </c>
      <c r="V59" s="9">
        <v>0</v>
      </c>
      <c r="W59" s="9">
        <v>0</v>
      </c>
      <c r="X59" s="9">
        <v>0</v>
      </c>
      <c r="Y59" s="8">
        <v>0</v>
      </c>
      <c r="Z59" s="9">
        <v>0</v>
      </c>
      <c r="AA59" s="8"/>
      <c r="AC59" s="8"/>
      <c r="AJ59" s="9">
        <f t="shared" si="7"/>
        <v>-1</v>
      </c>
      <c r="AK59" s="7">
        <v>9.9</v>
      </c>
      <c r="AO59" s="8"/>
      <c r="AQ59" s="31"/>
      <c r="AT59" s="31"/>
      <c r="AU59" s="21">
        <v>1980</v>
      </c>
      <c r="AV59" s="23">
        <f t="shared" si="8"/>
        <v>3.2966651902615309</v>
      </c>
      <c r="BB59" s="18"/>
      <c r="BD59" s="54"/>
      <c r="BF59" s="18"/>
      <c r="BH59" s="18"/>
      <c r="BJ59" s="18"/>
      <c r="BK59" s="18" t="s">
        <v>267</v>
      </c>
      <c r="BL59">
        <v>1</v>
      </c>
      <c r="BM59">
        <v>0</v>
      </c>
      <c r="BN59">
        <v>0</v>
      </c>
      <c r="BO59">
        <v>0</v>
      </c>
      <c r="BP59">
        <v>0</v>
      </c>
      <c r="BQ59">
        <v>0</v>
      </c>
      <c r="BR59" s="18">
        <v>0</v>
      </c>
      <c r="BS59">
        <v>1</v>
      </c>
      <c r="BT59">
        <v>0</v>
      </c>
      <c r="BU59" s="18">
        <v>0</v>
      </c>
      <c r="BV59" t="s">
        <v>397</v>
      </c>
      <c r="BW59" t="s">
        <v>397</v>
      </c>
      <c r="CB59" s="18"/>
      <c r="CD59" s="18"/>
      <c r="CE59" s="18"/>
      <c r="CH59" s="18"/>
      <c r="CJ59" s="18"/>
      <c r="CU59" s="18"/>
      <c r="CV59" t="s">
        <v>397</v>
      </c>
      <c r="CW59" t="s">
        <v>397</v>
      </c>
      <c r="CX59" t="s">
        <v>397</v>
      </c>
      <c r="CY59" s="25" t="s">
        <v>397</v>
      </c>
    </row>
    <row r="60" spans="1:103" x14ac:dyDescent="0.25">
      <c r="A60">
        <v>62</v>
      </c>
      <c r="B60">
        <v>9</v>
      </c>
      <c r="C60" s="25" t="s">
        <v>268</v>
      </c>
      <c r="D60" s="12">
        <v>5.0999999999999996</v>
      </c>
      <c r="E60" s="14"/>
      <c r="F60" s="7" t="str">
        <f t="shared" si="12"/>
        <v>X</v>
      </c>
      <c r="G60" s="7">
        <f t="shared" si="0"/>
        <v>5.0999999999999996</v>
      </c>
      <c r="H60" s="16">
        <f t="shared" si="1"/>
        <v>5.0999999999999996</v>
      </c>
      <c r="I60" s="11" t="str">
        <f t="shared" si="2"/>
        <v>X</v>
      </c>
      <c r="J60" s="39" t="str">
        <f t="shared" si="3"/>
        <v>X</v>
      </c>
      <c r="K60" s="39" t="str">
        <f t="shared" si="4"/>
        <v>X</v>
      </c>
      <c r="L60" s="39" t="str">
        <f t="shared" si="5"/>
        <v>X</v>
      </c>
      <c r="M60" s="39" t="str">
        <f t="shared" si="6"/>
        <v>X</v>
      </c>
      <c r="N60" s="42">
        <v>0</v>
      </c>
      <c r="O60" s="8">
        <v>0</v>
      </c>
      <c r="P60" s="9">
        <v>0</v>
      </c>
      <c r="Q60" s="9">
        <v>0</v>
      </c>
      <c r="R60" s="8">
        <v>0</v>
      </c>
      <c r="S60" s="9">
        <v>0</v>
      </c>
      <c r="T60" s="9">
        <v>0</v>
      </c>
      <c r="U60" s="8">
        <v>1</v>
      </c>
      <c r="V60" s="9">
        <v>0</v>
      </c>
      <c r="W60" s="9">
        <v>0</v>
      </c>
      <c r="X60" s="9">
        <v>0</v>
      </c>
      <c r="Y60" s="8">
        <v>0</v>
      </c>
      <c r="Z60" s="9">
        <v>0</v>
      </c>
      <c r="AA60" s="8"/>
      <c r="AC60" s="8"/>
      <c r="AJ60" s="9">
        <f t="shared" si="7"/>
        <v>-1</v>
      </c>
      <c r="AK60" s="7">
        <v>9.9</v>
      </c>
      <c r="AO60" s="8"/>
      <c r="AQ60" s="31"/>
      <c r="AT60" s="31"/>
      <c r="AU60" s="21">
        <v>1981</v>
      </c>
      <c r="AV60" s="23">
        <f t="shared" si="8"/>
        <v>3.2968844755385471</v>
      </c>
      <c r="BB60" s="18"/>
      <c r="BD60" s="54"/>
      <c r="BF60" s="18"/>
      <c r="BH60" s="18"/>
      <c r="BJ60" s="18"/>
      <c r="BK60" s="18" t="s">
        <v>267</v>
      </c>
      <c r="BL60">
        <v>1</v>
      </c>
      <c r="BM60">
        <v>0</v>
      </c>
      <c r="BN60">
        <v>0</v>
      </c>
      <c r="BO60">
        <v>0</v>
      </c>
      <c r="BP60">
        <v>0</v>
      </c>
      <c r="BQ60">
        <v>0</v>
      </c>
      <c r="BR60" s="18">
        <v>0</v>
      </c>
      <c r="BS60">
        <v>1</v>
      </c>
      <c r="BT60">
        <v>0</v>
      </c>
      <c r="BU60" s="18">
        <v>0</v>
      </c>
      <c r="BV60" t="s">
        <v>397</v>
      </c>
      <c r="BW60" t="s">
        <v>397</v>
      </c>
      <c r="CB60" s="18"/>
      <c r="CD60" s="18"/>
      <c r="CE60" s="18"/>
      <c r="CH60" s="18"/>
      <c r="CJ60" s="18"/>
      <c r="CU60" s="18"/>
      <c r="CV60" t="s">
        <v>397</v>
      </c>
      <c r="CW60" t="s">
        <v>397</v>
      </c>
      <c r="CX60" t="s">
        <v>397</v>
      </c>
      <c r="CY60" s="25" t="s">
        <v>397</v>
      </c>
    </row>
    <row r="61" spans="1:103" x14ac:dyDescent="0.25">
      <c r="A61">
        <v>63</v>
      </c>
      <c r="B61">
        <v>9</v>
      </c>
      <c r="C61" s="25" t="s">
        <v>268</v>
      </c>
      <c r="D61" s="12">
        <v>8.6989999999999998</v>
      </c>
      <c r="E61" s="14"/>
      <c r="F61" s="7" t="str">
        <f t="shared" si="12"/>
        <v>X</v>
      </c>
      <c r="G61" s="7">
        <f t="shared" si="0"/>
        <v>8.6989999999999998</v>
      </c>
      <c r="H61" s="16">
        <f t="shared" si="1"/>
        <v>8.6989999999999998</v>
      </c>
      <c r="I61" s="11" t="str">
        <f t="shared" si="2"/>
        <v>X</v>
      </c>
      <c r="J61" s="39" t="str">
        <f t="shared" si="3"/>
        <v>X</v>
      </c>
      <c r="K61" s="39" t="str">
        <f t="shared" si="4"/>
        <v>X</v>
      </c>
      <c r="L61" s="39" t="str">
        <f t="shared" si="5"/>
        <v>X</v>
      </c>
      <c r="M61" s="39" t="str">
        <f t="shared" si="6"/>
        <v>X</v>
      </c>
      <c r="N61" s="42">
        <v>0</v>
      </c>
      <c r="O61" s="8">
        <v>0</v>
      </c>
      <c r="P61" s="9">
        <v>0</v>
      </c>
      <c r="Q61" s="9">
        <v>0</v>
      </c>
      <c r="R61" s="8">
        <v>0</v>
      </c>
      <c r="S61" s="9">
        <v>0</v>
      </c>
      <c r="T61" s="9">
        <v>0</v>
      </c>
      <c r="U61" s="8">
        <v>0</v>
      </c>
      <c r="V61" s="9">
        <v>1</v>
      </c>
      <c r="W61" s="9">
        <v>0</v>
      </c>
      <c r="X61" s="9">
        <v>0</v>
      </c>
      <c r="Y61" s="8">
        <v>0</v>
      </c>
      <c r="Z61" s="9">
        <v>0</v>
      </c>
      <c r="AA61" s="8"/>
      <c r="AC61" s="8"/>
      <c r="AJ61" s="9">
        <f t="shared" si="7"/>
        <v>-1</v>
      </c>
      <c r="AK61" s="7">
        <v>8</v>
      </c>
      <c r="AO61" s="8"/>
      <c r="AQ61" s="31"/>
      <c r="AT61" s="31"/>
      <c r="AU61" s="21">
        <v>1968</v>
      </c>
      <c r="AV61" s="23">
        <f t="shared" si="8"/>
        <v>3.2940250940953226</v>
      </c>
      <c r="BB61" s="18"/>
      <c r="BD61" s="54"/>
      <c r="BF61" s="18"/>
      <c r="BH61" s="18"/>
      <c r="BJ61" s="18"/>
      <c r="BK61" s="18" t="s">
        <v>267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 s="18">
        <v>0</v>
      </c>
      <c r="BS61">
        <v>1</v>
      </c>
      <c r="BT61">
        <v>0</v>
      </c>
      <c r="BU61" s="18">
        <v>0</v>
      </c>
      <c r="BV61" t="s">
        <v>397</v>
      </c>
      <c r="BW61" t="s">
        <v>397</v>
      </c>
      <c r="CB61" s="18"/>
      <c r="CD61" s="18"/>
      <c r="CE61" s="18"/>
      <c r="CH61" s="18"/>
      <c r="CJ61" s="18"/>
      <c r="CU61" s="18"/>
      <c r="CV61" t="s">
        <v>397</v>
      </c>
      <c r="CW61" t="s">
        <v>397</v>
      </c>
      <c r="CX61" t="s">
        <v>397</v>
      </c>
      <c r="CY61" s="25" t="s">
        <v>397</v>
      </c>
    </row>
    <row r="62" spans="1:103" x14ac:dyDescent="0.25">
      <c r="A62">
        <v>64</v>
      </c>
      <c r="B62">
        <v>9</v>
      </c>
      <c r="C62" s="25" t="s">
        <v>268</v>
      </c>
      <c r="D62" s="12">
        <v>5.5</v>
      </c>
      <c r="E62" s="14"/>
      <c r="F62" s="7" t="str">
        <f t="shared" si="12"/>
        <v>X</v>
      </c>
      <c r="G62" s="7">
        <f t="shared" si="0"/>
        <v>5.5</v>
      </c>
      <c r="H62" s="16">
        <f t="shared" si="1"/>
        <v>5.5</v>
      </c>
      <c r="I62" s="11" t="str">
        <f t="shared" si="2"/>
        <v>X</v>
      </c>
      <c r="J62" s="39" t="str">
        <f t="shared" si="3"/>
        <v>X</v>
      </c>
      <c r="K62" s="39" t="str">
        <f t="shared" si="4"/>
        <v>X</v>
      </c>
      <c r="L62" s="39" t="str">
        <f t="shared" si="5"/>
        <v>X</v>
      </c>
      <c r="M62" s="39" t="str">
        <f t="shared" si="6"/>
        <v>X</v>
      </c>
      <c r="N62" s="42">
        <v>0</v>
      </c>
      <c r="O62" s="8">
        <v>0</v>
      </c>
      <c r="P62" s="9">
        <v>0</v>
      </c>
      <c r="Q62" s="9">
        <v>0</v>
      </c>
      <c r="R62" s="8">
        <v>0</v>
      </c>
      <c r="S62" s="9">
        <v>0</v>
      </c>
      <c r="T62" s="9">
        <v>0</v>
      </c>
      <c r="U62" s="8">
        <v>0</v>
      </c>
      <c r="V62" s="9">
        <v>1</v>
      </c>
      <c r="W62" s="9">
        <v>0</v>
      </c>
      <c r="X62" s="9">
        <v>0</v>
      </c>
      <c r="Y62" s="8">
        <v>0</v>
      </c>
      <c r="Z62" s="9">
        <v>0</v>
      </c>
      <c r="AA62" s="8"/>
      <c r="AC62" s="8"/>
      <c r="AJ62" s="9">
        <f t="shared" si="7"/>
        <v>-1</v>
      </c>
      <c r="AK62" s="7">
        <v>12.4</v>
      </c>
      <c r="AO62" s="8"/>
      <c r="AQ62" s="31"/>
      <c r="AT62" s="31"/>
      <c r="AU62" s="21">
        <v>1974</v>
      </c>
      <c r="AV62" s="23">
        <f t="shared" si="8"/>
        <v>3.2953471483336179</v>
      </c>
      <c r="BB62" s="18"/>
      <c r="BD62" s="54"/>
      <c r="BF62" s="18"/>
      <c r="BH62" s="18"/>
      <c r="BJ62" s="18"/>
      <c r="BK62" s="18" t="s">
        <v>267</v>
      </c>
      <c r="BL62">
        <v>1</v>
      </c>
      <c r="BM62">
        <v>0</v>
      </c>
      <c r="BN62">
        <v>0</v>
      </c>
      <c r="BO62">
        <v>0</v>
      </c>
      <c r="BP62">
        <v>0</v>
      </c>
      <c r="BQ62">
        <v>0</v>
      </c>
      <c r="BR62" s="18">
        <v>0</v>
      </c>
      <c r="BS62">
        <v>1</v>
      </c>
      <c r="BT62">
        <v>0</v>
      </c>
      <c r="BU62" s="18">
        <v>0</v>
      </c>
      <c r="BV62" t="s">
        <v>397</v>
      </c>
      <c r="BW62" t="s">
        <v>397</v>
      </c>
      <c r="CB62" s="18"/>
      <c r="CD62" s="18"/>
      <c r="CE62" s="18"/>
      <c r="CH62" s="18"/>
      <c r="CJ62" s="18"/>
      <c r="CU62" s="18"/>
      <c r="CV62" t="s">
        <v>397</v>
      </c>
      <c r="CW62" t="s">
        <v>397</v>
      </c>
      <c r="CX62" t="s">
        <v>397</v>
      </c>
      <c r="CY62" s="25" t="s">
        <v>397</v>
      </c>
    </row>
    <row r="63" spans="1:103" x14ac:dyDescent="0.25">
      <c r="A63">
        <v>65</v>
      </c>
      <c r="B63">
        <v>9</v>
      </c>
      <c r="C63" s="25" t="s">
        <v>268</v>
      </c>
      <c r="D63" s="12">
        <v>4.3</v>
      </c>
      <c r="E63" s="14"/>
      <c r="F63" s="7" t="str">
        <f t="shared" si="12"/>
        <v>X</v>
      </c>
      <c r="G63" s="7">
        <f t="shared" si="0"/>
        <v>4.3</v>
      </c>
      <c r="H63" s="16">
        <f t="shared" si="1"/>
        <v>4.3</v>
      </c>
      <c r="I63" s="11" t="str">
        <f t="shared" si="2"/>
        <v>X</v>
      </c>
      <c r="J63" s="39" t="str">
        <f t="shared" si="3"/>
        <v>X</v>
      </c>
      <c r="K63" s="39" t="str">
        <f t="shared" si="4"/>
        <v>X</v>
      </c>
      <c r="L63" s="39" t="str">
        <f t="shared" si="5"/>
        <v>X</v>
      </c>
      <c r="M63" s="39" t="str">
        <f t="shared" si="6"/>
        <v>X</v>
      </c>
      <c r="N63" s="42">
        <v>0</v>
      </c>
      <c r="O63" s="8">
        <v>0</v>
      </c>
      <c r="P63" s="9">
        <v>0</v>
      </c>
      <c r="Q63" s="9">
        <v>0</v>
      </c>
      <c r="R63" s="8">
        <v>0</v>
      </c>
      <c r="S63" s="9">
        <v>0</v>
      </c>
      <c r="T63" s="9">
        <v>0</v>
      </c>
      <c r="U63" s="8">
        <v>0</v>
      </c>
      <c r="V63" s="9">
        <v>1</v>
      </c>
      <c r="W63" s="9">
        <v>0</v>
      </c>
      <c r="X63" s="9">
        <v>0</v>
      </c>
      <c r="Y63" s="8">
        <v>0</v>
      </c>
      <c r="Z63" s="9">
        <v>0</v>
      </c>
      <c r="AA63" s="8"/>
      <c r="AC63" s="8"/>
      <c r="AJ63" s="9">
        <f t="shared" si="7"/>
        <v>-1</v>
      </c>
      <c r="AK63" s="7">
        <v>9.9</v>
      </c>
      <c r="AO63" s="8"/>
      <c r="AQ63" s="31"/>
      <c r="AT63" s="31"/>
      <c r="AU63" s="21">
        <v>1980</v>
      </c>
      <c r="AV63" s="23">
        <f t="shared" si="8"/>
        <v>3.2966651902615309</v>
      </c>
      <c r="BB63" s="18"/>
      <c r="BD63" s="54"/>
      <c r="BF63" s="18"/>
      <c r="BH63" s="18"/>
      <c r="BJ63" s="18"/>
      <c r="BK63" s="18" t="s">
        <v>267</v>
      </c>
      <c r="BL63">
        <v>1</v>
      </c>
      <c r="BM63">
        <v>0</v>
      </c>
      <c r="BN63">
        <v>0</v>
      </c>
      <c r="BO63">
        <v>0</v>
      </c>
      <c r="BP63">
        <v>0</v>
      </c>
      <c r="BQ63">
        <v>0</v>
      </c>
      <c r="BR63" s="18">
        <v>0</v>
      </c>
      <c r="BS63">
        <v>1</v>
      </c>
      <c r="BT63">
        <v>0</v>
      </c>
      <c r="BU63" s="18">
        <v>0</v>
      </c>
      <c r="BV63" t="s">
        <v>397</v>
      </c>
      <c r="BW63" t="s">
        <v>397</v>
      </c>
      <c r="CB63" s="18"/>
      <c r="CD63" s="18"/>
      <c r="CE63" s="18"/>
      <c r="CH63" s="18"/>
      <c r="CJ63" s="18"/>
      <c r="CU63" s="18"/>
      <c r="CV63" t="s">
        <v>397</v>
      </c>
      <c r="CW63" t="s">
        <v>397</v>
      </c>
      <c r="CX63" t="s">
        <v>397</v>
      </c>
      <c r="CY63" s="25" t="s">
        <v>397</v>
      </c>
    </row>
    <row r="64" spans="1:103" x14ac:dyDescent="0.25">
      <c r="A64">
        <v>66</v>
      </c>
      <c r="B64">
        <v>9</v>
      </c>
      <c r="C64" s="25" t="s">
        <v>268</v>
      </c>
      <c r="D64" s="12">
        <v>4.0990000000000002</v>
      </c>
      <c r="E64" s="14"/>
      <c r="F64" s="7" t="str">
        <f t="shared" si="12"/>
        <v>X</v>
      </c>
      <c r="G64" s="7">
        <f t="shared" si="0"/>
        <v>4.0990000000000002</v>
      </c>
      <c r="H64" s="16">
        <f t="shared" si="1"/>
        <v>4.0990000000000002</v>
      </c>
      <c r="I64" s="11" t="str">
        <f t="shared" si="2"/>
        <v>X</v>
      </c>
      <c r="J64" s="39" t="str">
        <f t="shared" si="3"/>
        <v>X</v>
      </c>
      <c r="K64" s="39" t="str">
        <f t="shared" si="4"/>
        <v>X</v>
      </c>
      <c r="L64" s="39" t="str">
        <f t="shared" si="5"/>
        <v>X</v>
      </c>
      <c r="M64" s="39" t="str">
        <f t="shared" si="6"/>
        <v>X</v>
      </c>
      <c r="N64" s="42">
        <v>0</v>
      </c>
      <c r="O64" s="8">
        <v>0</v>
      </c>
      <c r="P64" s="9">
        <v>0</v>
      </c>
      <c r="Q64" s="9">
        <v>0</v>
      </c>
      <c r="R64" s="8">
        <v>0</v>
      </c>
      <c r="S64" s="9">
        <v>0</v>
      </c>
      <c r="T64" s="9">
        <v>0</v>
      </c>
      <c r="U64" s="8">
        <v>0</v>
      </c>
      <c r="V64" s="9">
        <v>1</v>
      </c>
      <c r="W64" s="9">
        <v>0</v>
      </c>
      <c r="X64" s="9">
        <v>0</v>
      </c>
      <c r="Y64" s="8">
        <v>0</v>
      </c>
      <c r="Z64" s="9">
        <v>0</v>
      </c>
      <c r="AA64" s="8"/>
      <c r="AC64" s="8"/>
      <c r="AJ64" s="9">
        <f t="shared" si="7"/>
        <v>-1</v>
      </c>
      <c r="AK64" s="7">
        <v>9.9</v>
      </c>
      <c r="AO64" s="8"/>
      <c r="AQ64" s="31"/>
      <c r="AT64" s="31"/>
      <c r="AU64" s="21">
        <v>1981</v>
      </c>
      <c r="AV64" s="23">
        <f t="shared" si="8"/>
        <v>3.2968844755385471</v>
      </c>
      <c r="BB64" s="18"/>
      <c r="BD64" s="54"/>
      <c r="BF64" s="18"/>
      <c r="BH64" s="18"/>
      <c r="BJ64" s="18"/>
      <c r="BK64" s="18" t="s">
        <v>267</v>
      </c>
      <c r="BL64">
        <v>1</v>
      </c>
      <c r="BM64">
        <v>0</v>
      </c>
      <c r="BN64">
        <v>0</v>
      </c>
      <c r="BO64">
        <v>0</v>
      </c>
      <c r="BP64">
        <v>0</v>
      </c>
      <c r="BQ64">
        <v>0</v>
      </c>
      <c r="BR64" s="18">
        <v>0</v>
      </c>
      <c r="BS64">
        <v>1</v>
      </c>
      <c r="BT64">
        <v>0</v>
      </c>
      <c r="BU64" s="18">
        <v>0</v>
      </c>
      <c r="BV64" t="s">
        <v>397</v>
      </c>
      <c r="BW64" t="s">
        <v>397</v>
      </c>
      <c r="CB64" s="18"/>
      <c r="CD64" s="18"/>
      <c r="CE64" s="18"/>
      <c r="CH64" s="18"/>
      <c r="CJ64" s="18"/>
      <c r="CU64" s="18"/>
      <c r="CV64" t="s">
        <v>397</v>
      </c>
      <c r="CW64" t="s">
        <v>397</v>
      </c>
      <c r="CX64" t="s">
        <v>397</v>
      </c>
      <c r="CY64" s="25" t="s">
        <v>397</v>
      </c>
    </row>
    <row r="65" spans="1:103" x14ac:dyDescent="0.25">
      <c r="A65">
        <v>67</v>
      </c>
      <c r="B65">
        <v>10</v>
      </c>
      <c r="C65" s="25" t="s">
        <v>270</v>
      </c>
      <c r="D65" s="12">
        <v>5</v>
      </c>
      <c r="E65" s="14"/>
      <c r="F65" s="7" t="str">
        <f t="shared" si="12"/>
        <v>X</v>
      </c>
      <c r="G65" s="7">
        <f t="shared" si="0"/>
        <v>5</v>
      </c>
      <c r="H65" s="16">
        <f t="shared" si="1"/>
        <v>5</v>
      </c>
      <c r="I65" s="11" t="str">
        <f t="shared" si="2"/>
        <v>X</v>
      </c>
      <c r="J65" s="39" t="str">
        <f t="shared" si="3"/>
        <v>X</v>
      </c>
      <c r="K65" s="39" t="str">
        <f t="shared" si="4"/>
        <v>X</v>
      </c>
      <c r="L65" s="39" t="str">
        <f t="shared" si="5"/>
        <v>X</v>
      </c>
      <c r="M65" s="39" t="str">
        <f t="shared" si="6"/>
        <v>X</v>
      </c>
      <c r="N65" s="42">
        <v>1</v>
      </c>
      <c r="O65" s="8">
        <v>0</v>
      </c>
      <c r="P65" s="9">
        <v>0</v>
      </c>
      <c r="Q65" s="9">
        <v>0</v>
      </c>
      <c r="R65" s="8">
        <v>0</v>
      </c>
      <c r="S65" s="9">
        <v>0</v>
      </c>
      <c r="T65" s="9">
        <v>0</v>
      </c>
      <c r="U65" s="8">
        <v>0</v>
      </c>
      <c r="V65" s="9">
        <v>0</v>
      </c>
      <c r="W65" s="9">
        <v>0</v>
      </c>
      <c r="X65" s="9">
        <v>0</v>
      </c>
      <c r="Y65" s="8">
        <v>0</v>
      </c>
      <c r="Z65" s="9">
        <v>0</v>
      </c>
      <c r="AA65" s="8"/>
      <c r="AC65" s="8"/>
      <c r="AJ65" s="9">
        <f t="shared" si="7"/>
        <v>-1</v>
      </c>
      <c r="AK65" s="7">
        <v>10.6</v>
      </c>
      <c r="AO65" s="8"/>
      <c r="AQ65" s="31"/>
      <c r="AT65" s="31"/>
      <c r="AU65" s="21">
        <v>1991</v>
      </c>
      <c r="AV65" s="23">
        <f t="shared" si="8"/>
        <v>3.2990712600274095</v>
      </c>
      <c r="BB65" s="18"/>
      <c r="BD65" s="54"/>
      <c r="BF65" s="18"/>
      <c r="BH65" s="18"/>
      <c r="BJ65" s="18"/>
      <c r="BK65" s="18" t="s">
        <v>267</v>
      </c>
      <c r="BL65">
        <v>1</v>
      </c>
      <c r="BM65">
        <v>0</v>
      </c>
      <c r="BN65">
        <v>0</v>
      </c>
      <c r="BO65">
        <v>0</v>
      </c>
      <c r="BP65">
        <v>0</v>
      </c>
      <c r="BQ65">
        <v>0</v>
      </c>
      <c r="BR65" s="18">
        <v>0</v>
      </c>
      <c r="BS65">
        <v>1</v>
      </c>
      <c r="BT65">
        <v>0</v>
      </c>
      <c r="BU65" s="18">
        <v>0</v>
      </c>
      <c r="BV65" t="s">
        <v>397</v>
      </c>
      <c r="BW65" t="s">
        <v>397</v>
      </c>
      <c r="CB65" s="18"/>
      <c r="CD65" s="18"/>
      <c r="CE65" s="18"/>
      <c r="CH65" s="18"/>
      <c r="CJ65" s="18"/>
      <c r="CU65" s="18"/>
      <c r="CV65" t="s">
        <v>397</v>
      </c>
      <c r="CW65" t="s">
        <v>397</v>
      </c>
      <c r="CX65" t="s">
        <v>397</v>
      </c>
      <c r="CY65" s="25" t="s">
        <v>397</v>
      </c>
    </row>
    <row r="66" spans="1:103" x14ac:dyDescent="0.25">
      <c r="A66">
        <v>68</v>
      </c>
      <c r="B66">
        <v>10</v>
      </c>
      <c r="C66" s="25" t="s">
        <v>270</v>
      </c>
      <c r="D66" s="12">
        <v>5</v>
      </c>
      <c r="E66" s="14"/>
      <c r="F66" s="7" t="str">
        <f t="shared" si="12"/>
        <v>X</v>
      </c>
      <c r="G66" s="7">
        <f t="shared" si="0"/>
        <v>5</v>
      </c>
      <c r="H66" s="16">
        <f t="shared" si="1"/>
        <v>5</v>
      </c>
      <c r="I66" s="11" t="str">
        <f t="shared" si="2"/>
        <v>X</v>
      </c>
      <c r="J66" s="39" t="str">
        <f t="shared" si="3"/>
        <v>X</v>
      </c>
      <c r="K66" s="39" t="str">
        <f t="shared" si="4"/>
        <v>X</v>
      </c>
      <c r="L66" s="39" t="str">
        <f t="shared" si="5"/>
        <v>X</v>
      </c>
      <c r="M66" s="39" t="str">
        <f t="shared" si="6"/>
        <v>X</v>
      </c>
      <c r="N66" s="42">
        <v>0</v>
      </c>
      <c r="O66" s="8">
        <v>0</v>
      </c>
      <c r="P66" s="9">
        <v>0</v>
      </c>
      <c r="Q66" s="9">
        <v>0</v>
      </c>
      <c r="R66" s="8">
        <v>0</v>
      </c>
      <c r="S66" s="9">
        <v>0</v>
      </c>
      <c r="T66" s="9">
        <v>0</v>
      </c>
      <c r="U66" s="8">
        <v>1</v>
      </c>
      <c r="V66" s="9">
        <v>0</v>
      </c>
      <c r="W66" s="9">
        <v>0</v>
      </c>
      <c r="X66" s="9">
        <v>0</v>
      </c>
      <c r="Y66" s="8">
        <v>0</v>
      </c>
      <c r="Z66" s="9">
        <v>0</v>
      </c>
      <c r="AA66" s="8"/>
      <c r="AC66" s="8"/>
      <c r="AJ66" s="9">
        <f t="shared" si="7"/>
        <v>-1</v>
      </c>
      <c r="AK66" s="7">
        <v>10.6</v>
      </c>
      <c r="AO66" s="8"/>
      <c r="AQ66" s="31"/>
      <c r="AT66" s="31"/>
      <c r="AU66" s="21">
        <v>1991</v>
      </c>
      <c r="AV66" s="23">
        <f t="shared" si="8"/>
        <v>3.2990712600274095</v>
      </c>
      <c r="BB66" s="18"/>
      <c r="BD66" s="54"/>
      <c r="BF66" s="18"/>
      <c r="BH66" s="18"/>
      <c r="BJ66" s="18"/>
      <c r="BK66" s="18" t="s">
        <v>267</v>
      </c>
      <c r="BL66">
        <v>1</v>
      </c>
      <c r="BM66">
        <v>0</v>
      </c>
      <c r="BN66">
        <v>0</v>
      </c>
      <c r="BO66">
        <v>0</v>
      </c>
      <c r="BP66">
        <v>0</v>
      </c>
      <c r="BQ66">
        <v>0</v>
      </c>
      <c r="BR66" s="18">
        <v>0</v>
      </c>
      <c r="BS66">
        <v>1</v>
      </c>
      <c r="BT66">
        <v>0</v>
      </c>
      <c r="BU66" s="18">
        <v>0</v>
      </c>
      <c r="BV66" t="s">
        <v>397</v>
      </c>
      <c r="BW66" t="s">
        <v>397</v>
      </c>
      <c r="CB66" s="18"/>
      <c r="CD66" s="18"/>
      <c r="CE66" s="18"/>
      <c r="CH66" s="18"/>
      <c r="CJ66" s="18"/>
      <c r="CU66" s="18"/>
      <c r="CV66" t="s">
        <v>397</v>
      </c>
      <c r="CW66" t="s">
        <v>397</v>
      </c>
      <c r="CX66" t="s">
        <v>397</v>
      </c>
      <c r="CY66" s="25" t="s">
        <v>397</v>
      </c>
    </row>
    <row r="67" spans="1:103" x14ac:dyDescent="0.25">
      <c r="A67">
        <v>69</v>
      </c>
      <c r="B67">
        <v>10</v>
      </c>
      <c r="C67" s="25" t="s">
        <v>270</v>
      </c>
      <c r="D67" s="12">
        <v>4</v>
      </c>
      <c r="E67" s="14"/>
      <c r="F67" s="7" t="str">
        <f t="shared" si="12"/>
        <v>X</v>
      </c>
      <c r="G67" s="7">
        <f t="shared" si="0"/>
        <v>4</v>
      </c>
      <c r="H67" s="16">
        <f t="shared" si="1"/>
        <v>4</v>
      </c>
      <c r="I67" s="11" t="str">
        <f t="shared" si="2"/>
        <v>X</v>
      </c>
      <c r="J67" s="39" t="str">
        <f t="shared" si="3"/>
        <v>X</v>
      </c>
      <c r="K67" s="39" t="str">
        <f t="shared" si="4"/>
        <v>X</v>
      </c>
      <c r="L67" s="39" t="str">
        <f t="shared" si="5"/>
        <v>X</v>
      </c>
      <c r="M67" s="39" t="str">
        <f t="shared" si="6"/>
        <v>X</v>
      </c>
      <c r="N67" s="42">
        <v>0</v>
      </c>
      <c r="O67" s="8">
        <v>0</v>
      </c>
      <c r="P67" s="9">
        <v>0</v>
      </c>
      <c r="Q67" s="9">
        <v>0</v>
      </c>
      <c r="R67" s="8">
        <v>0</v>
      </c>
      <c r="S67" s="9">
        <v>0</v>
      </c>
      <c r="T67" s="9">
        <v>0</v>
      </c>
      <c r="U67" s="8">
        <v>0</v>
      </c>
      <c r="V67" s="9">
        <v>1</v>
      </c>
      <c r="W67" s="9">
        <v>0</v>
      </c>
      <c r="X67" s="9">
        <v>0</v>
      </c>
      <c r="Y67" s="8">
        <v>0</v>
      </c>
      <c r="Z67" s="9">
        <v>0</v>
      </c>
      <c r="AA67" s="8"/>
      <c r="AC67" s="8"/>
      <c r="AJ67" s="9">
        <f t="shared" si="7"/>
        <v>-1</v>
      </c>
      <c r="AK67" s="7">
        <v>10.6</v>
      </c>
      <c r="AO67" s="8"/>
      <c r="AQ67" s="31"/>
      <c r="AT67" s="31"/>
      <c r="AU67" s="21">
        <v>1991</v>
      </c>
      <c r="AV67" s="23">
        <f t="shared" si="8"/>
        <v>3.2990712600274095</v>
      </c>
      <c r="BB67" s="18"/>
      <c r="BD67" s="54"/>
      <c r="BF67" s="18"/>
      <c r="BH67" s="18"/>
      <c r="BJ67" s="18"/>
      <c r="BK67" s="18" t="s">
        <v>267</v>
      </c>
      <c r="BL67">
        <v>1</v>
      </c>
      <c r="BM67">
        <v>0</v>
      </c>
      <c r="BN67">
        <v>0</v>
      </c>
      <c r="BO67">
        <v>0</v>
      </c>
      <c r="BP67">
        <v>0</v>
      </c>
      <c r="BQ67">
        <v>0</v>
      </c>
      <c r="BR67" s="18">
        <v>0</v>
      </c>
      <c r="BS67">
        <v>1</v>
      </c>
      <c r="BT67">
        <v>0</v>
      </c>
      <c r="BU67" s="18">
        <v>0</v>
      </c>
      <c r="BV67" t="s">
        <v>397</v>
      </c>
      <c r="BW67" t="s">
        <v>397</v>
      </c>
      <c r="CB67" s="18"/>
      <c r="CD67" s="18"/>
      <c r="CE67" s="18"/>
      <c r="CH67" s="18"/>
      <c r="CJ67" s="18"/>
      <c r="CU67" s="18"/>
      <c r="CV67" t="s">
        <v>397</v>
      </c>
      <c r="CW67" t="s">
        <v>397</v>
      </c>
      <c r="CX67" t="s">
        <v>397</v>
      </c>
      <c r="CY67" s="25" t="s">
        <v>397</v>
      </c>
    </row>
    <row r="68" spans="1:103" x14ac:dyDescent="0.25">
      <c r="A68">
        <v>70</v>
      </c>
      <c r="B68">
        <v>11</v>
      </c>
      <c r="C68" s="25" t="s">
        <v>5</v>
      </c>
      <c r="D68" s="12">
        <v>2.2000000000000002</v>
      </c>
      <c r="E68" s="14"/>
      <c r="F68" s="7" t="str">
        <f t="shared" si="12"/>
        <v>X</v>
      </c>
      <c r="G68" s="7">
        <f t="shared" si="0"/>
        <v>2.2000000000000002</v>
      </c>
      <c r="H68" s="16">
        <f t="shared" si="1"/>
        <v>2.2000000000000002</v>
      </c>
      <c r="I68" s="11" t="str">
        <f t="shared" si="2"/>
        <v>X</v>
      </c>
      <c r="J68" s="39" t="str">
        <f t="shared" si="3"/>
        <v>X</v>
      </c>
      <c r="K68" s="39" t="str">
        <f t="shared" si="4"/>
        <v>X</v>
      </c>
      <c r="L68" s="39" t="str">
        <f t="shared" si="5"/>
        <v>X</v>
      </c>
      <c r="M68" s="39" t="str">
        <f t="shared" si="6"/>
        <v>X</v>
      </c>
      <c r="N68" s="42">
        <v>1</v>
      </c>
      <c r="O68" s="8">
        <v>0</v>
      </c>
      <c r="P68" s="9">
        <v>0</v>
      </c>
      <c r="Q68" s="9">
        <v>0</v>
      </c>
      <c r="R68" s="8">
        <v>0</v>
      </c>
      <c r="S68" s="9">
        <v>0</v>
      </c>
      <c r="T68" s="9">
        <v>0</v>
      </c>
      <c r="U68" s="8">
        <v>0</v>
      </c>
      <c r="V68" s="9">
        <v>0</v>
      </c>
      <c r="W68" s="9">
        <v>0</v>
      </c>
      <c r="X68" s="9">
        <v>0</v>
      </c>
      <c r="Y68" s="8">
        <v>0</v>
      </c>
      <c r="Z68" s="9">
        <v>0</v>
      </c>
      <c r="AA68" s="8"/>
      <c r="AC68" s="8"/>
      <c r="AJ68" s="9">
        <f t="shared" si="7"/>
        <v>-1</v>
      </c>
      <c r="AK68" s="7">
        <v>6.35</v>
      </c>
      <c r="AO68" s="8"/>
      <c r="AQ68" s="31"/>
      <c r="AT68" s="31"/>
      <c r="AU68" s="21">
        <v>2001</v>
      </c>
      <c r="AV68" s="23">
        <f t="shared" si="8"/>
        <v>3.3012470886362113</v>
      </c>
      <c r="BB68" s="18"/>
      <c r="BD68" s="54"/>
      <c r="BF68" s="18"/>
      <c r="BH68" s="18"/>
      <c r="BJ68" s="18"/>
      <c r="BK68" s="18" t="s">
        <v>4</v>
      </c>
      <c r="BL68">
        <v>0</v>
      </c>
      <c r="BM68">
        <v>0</v>
      </c>
      <c r="BN68">
        <v>0</v>
      </c>
      <c r="BO68">
        <v>0</v>
      </c>
      <c r="BP68">
        <v>1</v>
      </c>
      <c r="BQ68">
        <v>0</v>
      </c>
      <c r="BR68" s="18">
        <v>0</v>
      </c>
      <c r="BS68">
        <v>0</v>
      </c>
      <c r="BT68">
        <v>1</v>
      </c>
      <c r="BU68" s="18">
        <v>0</v>
      </c>
      <c r="BV68" t="s">
        <v>397</v>
      </c>
      <c r="BW68" t="s">
        <v>397</v>
      </c>
      <c r="CB68" s="18"/>
      <c r="CD68" s="18"/>
      <c r="CE68" s="18"/>
      <c r="CH68" s="18"/>
      <c r="CJ68" s="18"/>
      <c r="CU68" s="18"/>
      <c r="CV68" t="s">
        <v>397</v>
      </c>
      <c r="CW68" t="s">
        <v>397</v>
      </c>
      <c r="CX68" t="s">
        <v>397</v>
      </c>
      <c r="CY68" s="25" t="s">
        <v>397</v>
      </c>
    </row>
    <row r="69" spans="1:103" x14ac:dyDescent="0.25">
      <c r="A69">
        <v>71</v>
      </c>
      <c r="B69">
        <v>11</v>
      </c>
      <c r="C69" s="25" t="s">
        <v>5</v>
      </c>
      <c r="D69" s="12">
        <v>9.6999999999999993</v>
      </c>
      <c r="E69" s="14"/>
      <c r="F69" s="7" t="str">
        <f t="shared" si="12"/>
        <v>X</v>
      </c>
      <c r="G69" s="7">
        <f t="shared" si="0"/>
        <v>9.6999999999999993</v>
      </c>
      <c r="H69" s="16">
        <f t="shared" si="1"/>
        <v>9.6999999999999993</v>
      </c>
      <c r="I69" s="11" t="str">
        <f t="shared" si="2"/>
        <v>X</v>
      </c>
      <c r="J69" s="39" t="str">
        <f t="shared" si="3"/>
        <v>X</v>
      </c>
      <c r="K69" s="39" t="str">
        <f t="shared" si="4"/>
        <v>X</v>
      </c>
      <c r="L69" s="39" t="str">
        <f t="shared" si="5"/>
        <v>X</v>
      </c>
      <c r="M69" s="39" t="str">
        <f t="shared" si="6"/>
        <v>X</v>
      </c>
      <c r="N69" s="42">
        <v>1</v>
      </c>
      <c r="O69" s="8">
        <v>0</v>
      </c>
      <c r="P69" s="9">
        <v>0</v>
      </c>
      <c r="Q69" s="9">
        <v>0</v>
      </c>
      <c r="R69" s="8">
        <v>0</v>
      </c>
      <c r="S69" s="9">
        <v>0</v>
      </c>
      <c r="T69" s="9">
        <v>0</v>
      </c>
      <c r="U69" s="8">
        <v>0</v>
      </c>
      <c r="V69" s="9">
        <v>0</v>
      </c>
      <c r="W69" s="9">
        <v>0</v>
      </c>
      <c r="X69" s="9">
        <v>0</v>
      </c>
      <c r="Y69" s="8">
        <v>0</v>
      </c>
      <c r="Z69" s="9">
        <v>0</v>
      </c>
      <c r="AA69" s="8"/>
      <c r="AC69" s="8"/>
      <c r="AJ69" s="9">
        <f t="shared" si="7"/>
        <v>-1</v>
      </c>
      <c r="AK69" s="7">
        <v>5.2</v>
      </c>
      <c r="AO69" s="8"/>
      <c r="AQ69" s="31"/>
      <c r="AT69" s="31"/>
      <c r="AU69" s="21">
        <v>2001</v>
      </c>
      <c r="AV69" s="23">
        <f t="shared" si="8"/>
        <v>3.3012470886362113</v>
      </c>
      <c r="BB69" s="18"/>
      <c r="BD69" s="54"/>
      <c r="BF69" s="18"/>
      <c r="BH69" s="18"/>
      <c r="BJ69" s="18"/>
      <c r="BK69" s="18" t="s">
        <v>94</v>
      </c>
      <c r="BL69">
        <v>0</v>
      </c>
      <c r="BM69">
        <v>0</v>
      </c>
      <c r="BN69">
        <v>0</v>
      </c>
      <c r="BO69">
        <v>0</v>
      </c>
      <c r="BP69">
        <v>1</v>
      </c>
      <c r="BQ69">
        <v>0</v>
      </c>
      <c r="BR69" s="18">
        <v>0</v>
      </c>
      <c r="BS69">
        <v>0</v>
      </c>
      <c r="BT69">
        <v>1</v>
      </c>
      <c r="BU69" s="18">
        <v>0</v>
      </c>
      <c r="BV69" t="s">
        <v>397</v>
      </c>
      <c r="BW69" t="s">
        <v>397</v>
      </c>
      <c r="CB69" s="18"/>
      <c r="CD69" s="18"/>
      <c r="CE69" s="18"/>
      <c r="CH69" s="18"/>
      <c r="CJ69" s="18"/>
      <c r="CU69" s="18"/>
      <c r="CV69" t="s">
        <v>397</v>
      </c>
      <c r="CW69" t="s">
        <v>397</v>
      </c>
      <c r="CX69" t="s">
        <v>397</v>
      </c>
      <c r="CY69" s="25" t="s">
        <v>397</v>
      </c>
    </row>
    <row r="70" spans="1:103" x14ac:dyDescent="0.25">
      <c r="A70">
        <v>72</v>
      </c>
      <c r="B70">
        <v>11</v>
      </c>
      <c r="C70" s="25" t="s">
        <v>5</v>
      </c>
      <c r="D70" s="12">
        <v>11</v>
      </c>
      <c r="E70" s="14"/>
      <c r="F70" s="7" t="str">
        <f t="shared" si="12"/>
        <v>X</v>
      </c>
      <c r="G70" s="7">
        <f t="shared" si="0"/>
        <v>11</v>
      </c>
      <c r="H70" s="16">
        <f t="shared" si="1"/>
        <v>11</v>
      </c>
      <c r="I70" s="11" t="str">
        <f t="shared" si="2"/>
        <v>X</v>
      </c>
      <c r="J70" s="39" t="str">
        <f t="shared" si="3"/>
        <v>X</v>
      </c>
      <c r="K70" s="39" t="str">
        <f t="shared" si="4"/>
        <v>X</v>
      </c>
      <c r="L70" s="39" t="str">
        <f t="shared" si="5"/>
        <v>X</v>
      </c>
      <c r="M70" s="39" t="str">
        <f t="shared" si="6"/>
        <v>X</v>
      </c>
      <c r="N70" s="42">
        <v>1</v>
      </c>
      <c r="O70" s="8">
        <v>0</v>
      </c>
      <c r="P70" s="9">
        <v>0</v>
      </c>
      <c r="Q70" s="9">
        <v>0</v>
      </c>
      <c r="R70" s="8">
        <v>0</v>
      </c>
      <c r="S70" s="9">
        <v>0</v>
      </c>
      <c r="T70" s="9">
        <v>0</v>
      </c>
      <c r="U70" s="8">
        <v>0</v>
      </c>
      <c r="V70" s="9">
        <v>0</v>
      </c>
      <c r="W70" s="9">
        <v>0</v>
      </c>
      <c r="X70" s="9">
        <v>0</v>
      </c>
      <c r="Y70" s="8">
        <v>0</v>
      </c>
      <c r="Z70" s="9">
        <v>0</v>
      </c>
      <c r="AA70" s="8"/>
      <c r="AC70" s="8"/>
      <c r="AJ70" s="9">
        <f t="shared" si="7"/>
        <v>-1</v>
      </c>
      <c r="AK70" s="7">
        <v>10.66</v>
      </c>
      <c r="AO70" s="8"/>
      <c r="AQ70" s="31"/>
      <c r="AT70" s="31"/>
      <c r="AU70" s="21">
        <v>2001</v>
      </c>
      <c r="AV70" s="23">
        <f t="shared" si="8"/>
        <v>3.3012470886362113</v>
      </c>
      <c r="BB70" s="18"/>
      <c r="BD70" s="54"/>
      <c r="BF70" s="18"/>
      <c r="BH70" s="18"/>
      <c r="BJ70" s="18"/>
      <c r="BK70" s="18" t="s">
        <v>107</v>
      </c>
      <c r="BL70">
        <v>1</v>
      </c>
      <c r="BM70">
        <v>0</v>
      </c>
      <c r="BN70">
        <v>0</v>
      </c>
      <c r="BO70">
        <v>0</v>
      </c>
      <c r="BP70">
        <v>0</v>
      </c>
      <c r="BQ70">
        <v>0</v>
      </c>
      <c r="BR70" s="18">
        <v>0</v>
      </c>
      <c r="BS70">
        <v>1</v>
      </c>
      <c r="BT70">
        <v>0</v>
      </c>
      <c r="BU70" s="18">
        <v>0</v>
      </c>
      <c r="BV70" t="s">
        <v>397</v>
      </c>
      <c r="BW70" t="s">
        <v>397</v>
      </c>
      <c r="CB70" s="18"/>
      <c r="CD70" s="18"/>
      <c r="CE70" s="18"/>
      <c r="CH70" s="18"/>
      <c r="CJ70" s="18"/>
      <c r="CU70" s="18"/>
      <c r="CV70" t="s">
        <v>397</v>
      </c>
      <c r="CW70" t="s">
        <v>397</v>
      </c>
      <c r="CX70" t="s">
        <v>397</v>
      </c>
      <c r="CY70" s="25" t="s">
        <v>397</v>
      </c>
    </row>
    <row r="71" spans="1:103" x14ac:dyDescent="0.25">
      <c r="A71">
        <v>73</v>
      </c>
      <c r="B71">
        <v>11</v>
      </c>
      <c r="C71" s="25" t="s">
        <v>5</v>
      </c>
      <c r="D71" s="12">
        <v>4</v>
      </c>
      <c r="E71" s="14"/>
      <c r="F71" s="7" t="str">
        <f t="shared" si="12"/>
        <v>X</v>
      </c>
      <c r="G71" s="7">
        <f t="shared" si="0"/>
        <v>4</v>
      </c>
      <c r="H71" s="16">
        <f t="shared" si="1"/>
        <v>4</v>
      </c>
      <c r="I71" s="11" t="str">
        <f t="shared" si="2"/>
        <v>X</v>
      </c>
      <c r="J71" s="39" t="str">
        <f t="shared" si="3"/>
        <v>X</v>
      </c>
      <c r="K71" s="39" t="str">
        <f t="shared" si="4"/>
        <v>X</v>
      </c>
      <c r="L71" s="39" t="str">
        <f t="shared" si="5"/>
        <v>X</v>
      </c>
      <c r="M71" s="39" t="str">
        <f t="shared" si="6"/>
        <v>X</v>
      </c>
      <c r="N71" s="42">
        <v>1</v>
      </c>
      <c r="O71" s="8">
        <v>0</v>
      </c>
      <c r="P71" s="9">
        <v>0</v>
      </c>
      <c r="Q71" s="9">
        <v>0</v>
      </c>
      <c r="R71" s="8">
        <v>0</v>
      </c>
      <c r="S71" s="9">
        <v>0</v>
      </c>
      <c r="T71" s="9">
        <v>0</v>
      </c>
      <c r="U71" s="8">
        <v>0</v>
      </c>
      <c r="V71" s="9">
        <v>0</v>
      </c>
      <c r="W71" s="9">
        <v>0</v>
      </c>
      <c r="X71" s="9">
        <v>0</v>
      </c>
      <c r="Y71" s="8">
        <v>0</v>
      </c>
      <c r="Z71" s="9">
        <v>0</v>
      </c>
      <c r="AA71" s="8"/>
      <c r="AC71" s="8"/>
      <c r="AJ71" s="9">
        <f t="shared" si="7"/>
        <v>-1</v>
      </c>
      <c r="AK71" s="7">
        <v>10.89</v>
      </c>
      <c r="AO71" s="8"/>
      <c r="AQ71" s="31"/>
      <c r="AT71" s="31"/>
      <c r="AU71" s="21">
        <v>2001</v>
      </c>
      <c r="AV71" s="23">
        <f t="shared" si="8"/>
        <v>3.3012470886362113</v>
      </c>
      <c r="BB71" s="18"/>
      <c r="BD71" s="54"/>
      <c r="BF71" s="18"/>
      <c r="BH71" s="18"/>
      <c r="BJ71" s="18"/>
      <c r="BK71" s="18" t="s">
        <v>132</v>
      </c>
      <c r="BL71">
        <v>1</v>
      </c>
      <c r="BM71">
        <v>0</v>
      </c>
      <c r="BN71">
        <v>0</v>
      </c>
      <c r="BO71">
        <v>0</v>
      </c>
      <c r="BP71">
        <v>0</v>
      </c>
      <c r="BQ71">
        <v>0</v>
      </c>
      <c r="BR71" s="18">
        <v>0</v>
      </c>
      <c r="BS71">
        <v>1</v>
      </c>
      <c r="BT71">
        <v>0</v>
      </c>
      <c r="BU71" s="18">
        <v>0</v>
      </c>
      <c r="BV71" t="s">
        <v>397</v>
      </c>
      <c r="BW71" t="s">
        <v>397</v>
      </c>
      <c r="CB71" s="18"/>
      <c r="CD71" s="18"/>
      <c r="CE71" s="18"/>
      <c r="CH71" s="18"/>
      <c r="CJ71" s="18"/>
      <c r="CU71" s="18"/>
      <c r="CV71" t="s">
        <v>397</v>
      </c>
      <c r="CW71" t="s">
        <v>397</v>
      </c>
      <c r="CX71" t="s">
        <v>397</v>
      </c>
      <c r="CY71" s="25" t="s">
        <v>397</v>
      </c>
    </row>
    <row r="72" spans="1:103" x14ac:dyDescent="0.25">
      <c r="A72">
        <v>74</v>
      </c>
      <c r="B72">
        <v>11</v>
      </c>
      <c r="C72" s="25" t="s">
        <v>5</v>
      </c>
      <c r="D72" s="12">
        <v>12.1</v>
      </c>
      <c r="E72" s="14"/>
      <c r="F72" s="7" t="str">
        <f t="shared" si="12"/>
        <v>X</v>
      </c>
      <c r="G72" s="7">
        <f t="shared" si="0"/>
        <v>12.1</v>
      </c>
      <c r="H72" s="16">
        <f t="shared" si="1"/>
        <v>12.1</v>
      </c>
      <c r="I72" s="11" t="str">
        <f t="shared" si="2"/>
        <v>X</v>
      </c>
      <c r="J72" s="39" t="str">
        <f t="shared" si="3"/>
        <v>X</v>
      </c>
      <c r="K72" s="39" t="str">
        <f t="shared" si="4"/>
        <v>X</v>
      </c>
      <c r="L72" s="39" t="str">
        <f t="shared" si="5"/>
        <v>X</v>
      </c>
      <c r="M72" s="39" t="str">
        <f t="shared" si="6"/>
        <v>X</v>
      </c>
      <c r="N72" s="42">
        <v>1</v>
      </c>
      <c r="O72" s="8">
        <v>0</v>
      </c>
      <c r="P72" s="9">
        <v>0</v>
      </c>
      <c r="Q72" s="9">
        <v>0</v>
      </c>
      <c r="R72" s="8">
        <v>0</v>
      </c>
      <c r="S72" s="9">
        <v>0</v>
      </c>
      <c r="T72" s="9">
        <v>0</v>
      </c>
      <c r="U72" s="8">
        <v>0</v>
      </c>
      <c r="V72" s="9">
        <v>0</v>
      </c>
      <c r="W72" s="9">
        <v>0</v>
      </c>
      <c r="X72" s="9">
        <v>0</v>
      </c>
      <c r="Y72" s="8">
        <v>0</v>
      </c>
      <c r="Z72" s="9">
        <v>0</v>
      </c>
      <c r="AA72" s="8"/>
      <c r="AC72" s="8"/>
      <c r="AJ72" s="9">
        <f t="shared" si="7"/>
        <v>-1</v>
      </c>
      <c r="AK72" s="7">
        <v>11.95</v>
      </c>
      <c r="AO72" s="8"/>
      <c r="AQ72" s="31"/>
      <c r="AT72" s="31"/>
      <c r="AU72" s="21">
        <v>2001</v>
      </c>
      <c r="AV72" s="23">
        <f t="shared" si="8"/>
        <v>3.3012470886362113</v>
      </c>
      <c r="BB72" s="18"/>
      <c r="BD72" s="54"/>
      <c r="BF72" s="18"/>
      <c r="BH72" s="18"/>
      <c r="BJ72" s="18"/>
      <c r="BK72" s="18" t="s">
        <v>155</v>
      </c>
      <c r="BL72">
        <v>1</v>
      </c>
      <c r="BM72">
        <v>0</v>
      </c>
      <c r="BN72">
        <v>0</v>
      </c>
      <c r="BO72">
        <v>0</v>
      </c>
      <c r="BP72">
        <v>0</v>
      </c>
      <c r="BQ72">
        <v>0</v>
      </c>
      <c r="BR72" s="18">
        <v>0</v>
      </c>
      <c r="BS72">
        <v>1</v>
      </c>
      <c r="BT72">
        <v>0</v>
      </c>
      <c r="BU72" s="18">
        <v>0</v>
      </c>
      <c r="BV72" t="s">
        <v>397</v>
      </c>
      <c r="BW72" t="s">
        <v>397</v>
      </c>
      <c r="CB72" s="18"/>
      <c r="CD72" s="18"/>
      <c r="CE72" s="18"/>
      <c r="CH72" s="18"/>
      <c r="CJ72" s="18"/>
      <c r="CU72" s="18"/>
      <c r="CV72" t="s">
        <v>397</v>
      </c>
      <c r="CW72" t="s">
        <v>397</v>
      </c>
      <c r="CX72" t="s">
        <v>397</v>
      </c>
      <c r="CY72" s="25" t="s">
        <v>397</v>
      </c>
    </row>
    <row r="73" spans="1:103" x14ac:dyDescent="0.25">
      <c r="A73">
        <v>75</v>
      </c>
      <c r="B73">
        <v>11</v>
      </c>
      <c r="C73" s="25" t="s">
        <v>5</v>
      </c>
      <c r="D73" s="12">
        <v>15.7</v>
      </c>
      <c r="E73" s="14"/>
      <c r="F73" s="7" t="str">
        <f t="shared" si="12"/>
        <v>X</v>
      </c>
      <c r="G73" s="7">
        <f t="shared" si="0"/>
        <v>15.7</v>
      </c>
      <c r="H73" s="16">
        <f t="shared" si="1"/>
        <v>15.7</v>
      </c>
      <c r="I73" s="11" t="str">
        <f t="shared" si="2"/>
        <v>X</v>
      </c>
      <c r="J73" s="39" t="str">
        <f t="shared" si="3"/>
        <v>X</v>
      </c>
      <c r="K73" s="39" t="str">
        <f t="shared" si="4"/>
        <v>X</v>
      </c>
      <c r="L73" s="39" t="str">
        <f t="shared" si="5"/>
        <v>X</v>
      </c>
      <c r="M73" s="39" t="str">
        <f t="shared" si="6"/>
        <v>X</v>
      </c>
      <c r="N73" s="42">
        <v>1</v>
      </c>
      <c r="O73" s="8">
        <v>0</v>
      </c>
      <c r="P73" s="9">
        <v>0</v>
      </c>
      <c r="Q73" s="9">
        <v>0</v>
      </c>
      <c r="R73" s="8">
        <v>0</v>
      </c>
      <c r="S73" s="9">
        <v>0</v>
      </c>
      <c r="T73" s="9">
        <v>0</v>
      </c>
      <c r="U73" s="8">
        <v>0</v>
      </c>
      <c r="V73" s="9">
        <v>0</v>
      </c>
      <c r="W73" s="9">
        <v>0</v>
      </c>
      <c r="X73" s="9">
        <v>0</v>
      </c>
      <c r="Y73" s="8">
        <v>0</v>
      </c>
      <c r="Z73" s="9">
        <v>0</v>
      </c>
      <c r="AA73" s="8"/>
      <c r="AC73" s="8"/>
      <c r="AJ73" s="9">
        <f t="shared" si="7"/>
        <v>-1</v>
      </c>
      <c r="AK73" s="7">
        <v>9.94</v>
      </c>
      <c r="AO73" s="8"/>
      <c r="AQ73" s="31"/>
      <c r="AT73" s="31"/>
      <c r="AU73" s="21">
        <v>2001</v>
      </c>
      <c r="AV73" s="23">
        <f t="shared" si="8"/>
        <v>3.3012470886362113</v>
      </c>
      <c r="BB73" s="18"/>
      <c r="BD73" s="54"/>
      <c r="BF73" s="18"/>
      <c r="BH73" s="18"/>
      <c r="BJ73" s="18"/>
      <c r="BK73" s="18" t="s">
        <v>156</v>
      </c>
      <c r="BL73">
        <v>1</v>
      </c>
      <c r="BM73">
        <v>0</v>
      </c>
      <c r="BN73">
        <v>0</v>
      </c>
      <c r="BO73">
        <v>0</v>
      </c>
      <c r="BP73">
        <v>0</v>
      </c>
      <c r="BQ73">
        <v>0</v>
      </c>
      <c r="BR73" s="18">
        <v>0</v>
      </c>
      <c r="BS73">
        <v>1</v>
      </c>
      <c r="BT73">
        <v>0</v>
      </c>
      <c r="BU73" s="18">
        <v>0</v>
      </c>
      <c r="BV73" t="s">
        <v>397</v>
      </c>
      <c r="BW73" t="s">
        <v>397</v>
      </c>
      <c r="CB73" s="18"/>
      <c r="CD73" s="18"/>
      <c r="CE73" s="18"/>
      <c r="CH73" s="18"/>
      <c r="CJ73" s="18"/>
      <c r="CU73" s="18"/>
      <c r="CV73" t="s">
        <v>397</v>
      </c>
      <c r="CW73" t="s">
        <v>397</v>
      </c>
      <c r="CX73" t="s">
        <v>397</v>
      </c>
      <c r="CY73" s="25" t="s">
        <v>397</v>
      </c>
    </row>
    <row r="74" spans="1:103" x14ac:dyDescent="0.25">
      <c r="A74">
        <v>76</v>
      </c>
      <c r="B74">
        <v>11</v>
      </c>
      <c r="C74" s="25" t="s">
        <v>5</v>
      </c>
      <c r="D74" s="12">
        <v>6.7</v>
      </c>
      <c r="E74" s="14"/>
      <c r="F74" s="7" t="str">
        <f t="shared" si="12"/>
        <v>X</v>
      </c>
      <c r="G74" s="7">
        <f t="shared" si="0"/>
        <v>6.7</v>
      </c>
      <c r="H74" s="16">
        <f t="shared" si="1"/>
        <v>6.7</v>
      </c>
      <c r="I74" s="11" t="str">
        <f t="shared" si="2"/>
        <v>X</v>
      </c>
      <c r="J74" s="39" t="str">
        <f t="shared" si="3"/>
        <v>X</v>
      </c>
      <c r="K74" s="39" t="str">
        <f t="shared" ref="K74:K137" si="13">IFERROR(1/J74, "X")</f>
        <v>X</v>
      </c>
      <c r="L74" s="39" t="str">
        <f t="shared" ref="L74:L137" si="14">IFERROR(I74-J74, "X")</f>
        <v>X</v>
      </c>
      <c r="M74" s="39" t="str">
        <f t="shared" si="6"/>
        <v>X</v>
      </c>
      <c r="N74" s="42">
        <v>1</v>
      </c>
      <c r="O74" s="8">
        <v>0</v>
      </c>
      <c r="P74" s="9">
        <v>0</v>
      </c>
      <c r="Q74" s="9">
        <v>0</v>
      </c>
      <c r="R74" s="8">
        <v>0</v>
      </c>
      <c r="S74" s="9">
        <v>0</v>
      </c>
      <c r="T74" s="9">
        <v>0</v>
      </c>
      <c r="U74" s="8">
        <v>0</v>
      </c>
      <c r="V74" s="9">
        <v>0</v>
      </c>
      <c r="W74" s="9">
        <v>0</v>
      </c>
      <c r="X74" s="9">
        <v>0</v>
      </c>
      <c r="Y74" s="8">
        <v>0</v>
      </c>
      <c r="Z74" s="9">
        <v>0</v>
      </c>
      <c r="AA74" s="8"/>
      <c r="AC74" s="8"/>
      <c r="AJ74" s="9">
        <f t="shared" si="7"/>
        <v>-1</v>
      </c>
      <c r="AK74" s="7">
        <v>7.69</v>
      </c>
      <c r="AO74" s="8"/>
      <c r="AQ74" s="31"/>
      <c r="AT74" s="31"/>
      <c r="AU74" s="21">
        <v>2001</v>
      </c>
      <c r="AV74" s="23">
        <f t="shared" ref="AV74:AV137" si="15">LOG(AU74)</f>
        <v>3.3012470886362113</v>
      </c>
      <c r="BB74" s="18"/>
      <c r="BD74" s="54"/>
      <c r="BF74" s="18"/>
      <c r="BH74" s="18"/>
      <c r="BJ74" s="18"/>
      <c r="BK74" s="18" t="s">
        <v>161</v>
      </c>
      <c r="BL74">
        <v>0</v>
      </c>
      <c r="BM74">
        <v>0</v>
      </c>
      <c r="BN74">
        <v>0</v>
      </c>
      <c r="BO74">
        <v>0</v>
      </c>
      <c r="BP74">
        <v>1</v>
      </c>
      <c r="BQ74">
        <v>0</v>
      </c>
      <c r="BR74" s="18">
        <v>0</v>
      </c>
      <c r="BS74">
        <v>0</v>
      </c>
      <c r="BT74">
        <v>1</v>
      </c>
      <c r="BU74" s="18">
        <v>0</v>
      </c>
      <c r="BV74" t="s">
        <v>397</v>
      </c>
      <c r="BW74" t="s">
        <v>397</v>
      </c>
      <c r="CB74" s="18"/>
      <c r="CD74" s="18"/>
      <c r="CE74" s="18"/>
      <c r="CH74" s="18"/>
      <c r="CJ74" s="18"/>
      <c r="CU74" s="18"/>
      <c r="CV74" t="s">
        <v>397</v>
      </c>
      <c r="CW74" t="s">
        <v>397</v>
      </c>
      <c r="CX74" t="s">
        <v>397</v>
      </c>
      <c r="CY74" s="25" t="s">
        <v>397</v>
      </c>
    </row>
    <row r="75" spans="1:103" x14ac:dyDescent="0.25">
      <c r="A75">
        <v>77</v>
      </c>
      <c r="B75">
        <v>11</v>
      </c>
      <c r="C75" s="25" t="s">
        <v>5</v>
      </c>
      <c r="D75" s="12">
        <v>25.7</v>
      </c>
      <c r="E75" s="14"/>
      <c r="F75" s="7" t="str">
        <f t="shared" si="12"/>
        <v>X</v>
      </c>
      <c r="G75" s="7">
        <f t="shared" si="0"/>
        <v>25.7</v>
      </c>
      <c r="H75" s="16">
        <f t="shared" si="1"/>
        <v>25.7</v>
      </c>
      <c r="I75" s="11" t="str">
        <f t="shared" si="2"/>
        <v>X</v>
      </c>
      <c r="J75" s="39" t="str">
        <f t="shared" si="3"/>
        <v>X</v>
      </c>
      <c r="K75" s="39" t="str">
        <f t="shared" si="13"/>
        <v>X</v>
      </c>
      <c r="L75" s="39" t="str">
        <f t="shared" si="14"/>
        <v>X</v>
      </c>
      <c r="M75" s="39" t="str">
        <f t="shared" si="6"/>
        <v>X</v>
      </c>
      <c r="N75" s="42">
        <v>1</v>
      </c>
      <c r="O75" s="8">
        <v>0</v>
      </c>
      <c r="P75" s="9">
        <v>0</v>
      </c>
      <c r="Q75" s="9">
        <v>0</v>
      </c>
      <c r="R75" s="8">
        <v>0</v>
      </c>
      <c r="S75" s="9">
        <v>0</v>
      </c>
      <c r="T75" s="9">
        <v>0</v>
      </c>
      <c r="U75" s="8">
        <v>0</v>
      </c>
      <c r="V75" s="9">
        <v>0</v>
      </c>
      <c r="W75" s="9">
        <v>0</v>
      </c>
      <c r="X75" s="9">
        <v>0</v>
      </c>
      <c r="Y75" s="8">
        <v>0</v>
      </c>
      <c r="Z75" s="9">
        <v>0</v>
      </c>
      <c r="AA75" s="8"/>
      <c r="AC75" s="8"/>
      <c r="AJ75" s="9">
        <f t="shared" si="7"/>
        <v>-1</v>
      </c>
      <c r="AK75" s="7">
        <v>8.32</v>
      </c>
      <c r="AO75" s="8"/>
      <c r="AQ75" s="31"/>
      <c r="AT75" s="31"/>
      <c r="AU75" s="21">
        <v>2001</v>
      </c>
      <c r="AV75" s="23">
        <f t="shared" si="15"/>
        <v>3.3012470886362113</v>
      </c>
      <c r="BB75" s="18"/>
      <c r="BD75" s="54"/>
      <c r="BF75" s="18"/>
      <c r="BH75" s="18"/>
      <c r="BJ75" s="18"/>
      <c r="BK75" s="18" t="s">
        <v>186</v>
      </c>
      <c r="BL75">
        <v>0</v>
      </c>
      <c r="BM75">
        <v>0</v>
      </c>
      <c r="BN75">
        <v>0</v>
      </c>
      <c r="BO75">
        <v>0</v>
      </c>
      <c r="BP75">
        <v>1</v>
      </c>
      <c r="BQ75">
        <v>0</v>
      </c>
      <c r="BR75" s="18">
        <v>0</v>
      </c>
      <c r="BS75">
        <v>1</v>
      </c>
      <c r="BT75">
        <v>0</v>
      </c>
      <c r="BU75" s="18">
        <v>0</v>
      </c>
      <c r="BV75" t="s">
        <v>397</v>
      </c>
      <c r="BW75" t="s">
        <v>397</v>
      </c>
      <c r="CB75" s="18"/>
      <c r="CD75" s="18"/>
      <c r="CE75" s="18"/>
      <c r="CH75" s="18"/>
      <c r="CJ75" s="18"/>
      <c r="CU75" s="18"/>
      <c r="CV75" t="s">
        <v>397</v>
      </c>
      <c r="CW75" t="s">
        <v>397</v>
      </c>
      <c r="CX75" t="s">
        <v>397</v>
      </c>
      <c r="CY75" s="25" t="s">
        <v>397</v>
      </c>
    </row>
    <row r="76" spans="1:103" x14ac:dyDescent="0.25">
      <c r="A76">
        <v>78</v>
      </c>
      <c r="B76">
        <v>11</v>
      </c>
      <c r="C76" s="25" t="s">
        <v>5</v>
      </c>
      <c r="D76" s="12">
        <v>2.8</v>
      </c>
      <c r="E76" s="14"/>
      <c r="F76" s="7" t="str">
        <f t="shared" si="12"/>
        <v>X</v>
      </c>
      <c r="G76" s="7">
        <f t="shared" si="0"/>
        <v>2.8</v>
      </c>
      <c r="H76" s="16">
        <f t="shared" si="1"/>
        <v>2.8</v>
      </c>
      <c r="I76" s="11" t="str">
        <f t="shared" si="2"/>
        <v>X</v>
      </c>
      <c r="J76" s="39" t="str">
        <f t="shared" si="3"/>
        <v>X</v>
      </c>
      <c r="K76" s="39" t="str">
        <f t="shared" si="13"/>
        <v>X</v>
      </c>
      <c r="L76" s="39" t="str">
        <f t="shared" si="14"/>
        <v>X</v>
      </c>
      <c r="M76" s="39" t="str">
        <f t="shared" si="6"/>
        <v>X</v>
      </c>
      <c r="N76" s="42">
        <v>1</v>
      </c>
      <c r="O76" s="8">
        <v>0</v>
      </c>
      <c r="P76" s="9">
        <v>0</v>
      </c>
      <c r="Q76" s="9">
        <v>0</v>
      </c>
      <c r="R76" s="8">
        <v>0</v>
      </c>
      <c r="S76" s="9">
        <v>0</v>
      </c>
      <c r="T76" s="9">
        <v>0</v>
      </c>
      <c r="U76" s="8">
        <v>0</v>
      </c>
      <c r="V76" s="9">
        <v>0</v>
      </c>
      <c r="W76" s="9">
        <v>0</v>
      </c>
      <c r="X76" s="9">
        <v>0</v>
      </c>
      <c r="Y76" s="8">
        <v>0</v>
      </c>
      <c r="Z76" s="9">
        <v>0</v>
      </c>
      <c r="AA76" s="8"/>
      <c r="AC76" s="8"/>
      <c r="AJ76" s="9">
        <f t="shared" si="7"/>
        <v>-1</v>
      </c>
      <c r="AK76" s="7">
        <v>3.94</v>
      </c>
      <c r="AO76" s="8"/>
      <c r="AQ76" s="31"/>
      <c r="AT76" s="31"/>
      <c r="AU76" s="21">
        <v>2001</v>
      </c>
      <c r="AV76" s="23">
        <f t="shared" si="15"/>
        <v>3.3012470886362113</v>
      </c>
      <c r="BB76" s="18"/>
      <c r="BD76" s="54"/>
      <c r="BF76" s="18"/>
      <c r="BH76" s="18"/>
      <c r="BJ76" s="18"/>
      <c r="BK76" s="18" t="s">
        <v>193</v>
      </c>
      <c r="BL76">
        <v>0</v>
      </c>
      <c r="BM76">
        <v>0</v>
      </c>
      <c r="BN76">
        <v>0</v>
      </c>
      <c r="BO76">
        <v>0</v>
      </c>
      <c r="BP76">
        <v>1</v>
      </c>
      <c r="BQ76">
        <v>0</v>
      </c>
      <c r="BR76" s="18">
        <v>0</v>
      </c>
      <c r="BS76">
        <v>0</v>
      </c>
      <c r="BT76">
        <v>1</v>
      </c>
      <c r="BU76" s="18">
        <v>0</v>
      </c>
      <c r="BV76" t="s">
        <v>397</v>
      </c>
      <c r="BW76" t="s">
        <v>397</v>
      </c>
      <c r="CB76" s="18"/>
      <c r="CD76" s="18"/>
      <c r="CE76" s="18"/>
      <c r="CH76" s="18"/>
      <c r="CJ76" s="18"/>
      <c r="CU76" s="18"/>
      <c r="CV76" t="s">
        <v>397</v>
      </c>
      <c r="CW76" t="s">
        <v>397</v>
      </c>
      <c r="CX76" t="s">
        <v>397</v>
      </c>
      <c r="CY76" s="25" t="s">
        <v>397</v>
      </c>
    </row>
    <row r="77" spans="1:103" x14ac:dyDescent="0.25">
      <c r="A77">
        <v>79</v>
      </c>
      <c r="B77">
        <v>11</v>
      </c>
      <c r="C77" s="25" t="s">
        <v>5</v>
      </c>
      <c r="D77" s="12">
        <v>7.5</v>
      </c>
      <c r="E77" s="14"/>
      <c r="F77" s="7" t="str">
        <f t="shared" si="12"/>
        <v>X</v>
      </c>
      <c r="G77" s="7">
        <f t="shared" si="0"/>
        <v>7.5</v>
      </c>
      <c r="H77" s="16">
        <f t="shared" si="1"/>
        <v>7.5</v>
      </c>
      <c r="I77" s="11" t="str">
        <f t="shared" si="2"/>
        <v>X</v>
      </c>
      <c r="J77" s="39" t="str">
        <f t="shared" si="3"/>
        <v>X</v>
      </c>
      <c r="K77" s="39" t="str">
        <f t="shared" si="13"/>
        <v>X</v>
      </c>
      <c r="L77" s="39" t="str">
        <f t="shared" si="14"/>
        <v>X</v>
      </c>
      <c r="M77" s="39" t="str">
        <f t="shared" si="6"/>
        <v>X</v>
      </c>
      <c r="N77" s="42">
        <v>1</v>
      </c>
      <c r="O77" s="8">
        <v>0</v>
      </c>
      <c r="P77" s="9">
        <v>0</v>
      </c>
      <c r="Q77" s="9">
        <v>0</v>
      </c>
      <c r="R77" s="8">
        <v>0</v>
      </c>
      <c r="S77" s="9">
        <v>0</v>
      </c>
      <c r="T77" s="9">
        <v>0</v>
      </c>
      <c r="U77" s="8">
        <v>0</v>
      </c>
      <c r="V77" s="9">
        <v>0</v>
      </c>
      <c r="W77" s="9">
        <v>0</v>
      </c>
      <c r="X77" s="9">
        <v>0</v>
      </c>
      <c r="Y77" s="8">
        <v>0</v>
      </c>
      <c r="Z77" s="9">
        <v>0</v>
      </c>
      <c r="AA77" s="8"/>
      <c r="AC77" s="8"/>
      <c r="AJ77" s="9">
        <f t="shared" si="7"/>
        <v>-1</v>
      </c>
      <c r="AK77" s="7">
        <v>8.26</v>
      </c>
      <c r="AO77" s="8"/>
      <c r="AQ77" s="31"/>
      <c r="AT77" s="31"/>
      <c r="AU77" s="21">
        <v>2001</v>
      </c>
      <c r="AV77" s="23">
        <f t="shared" si="15"/>
        <v>3.3012470886362113</v>
      </c>
      <c r="BB77" s="18"/>
      <c r="BD77" s="54"/>
      <c r="BF77" s="18"/>
      <c r="BH77" s="18"/>
      <c r="BJ77" s="18"/>
      <c r="BK77" s="18" t="s">
        <v>235</v>
      </c>
      <c r="BL77">
        <v>1</v>
      </c>
      <c r="BM77">
        <v>0</v>
      </c>
      <c r="BN77">
        <v>0</v>
      </c>
      <c r="BO77">
        <v>0</v>
      </c>
      <c r="BP77">
        <v>0</v>
      </c>
      <c r="BQ77">
        <v>0</v>
      </c>
      <c r="BR77" s="18">
        <v>0</v>
      </c>
      <c r="BS77">
        <v>1</v>
      </c>
      <c r="BT77">
        <v>0</v>
      </c>
      <c r="BU77" s="18">
        <v>0</v>
      </c>
      <c r="BV77" t="s">
        <v>397</v>
      </c>
      <c r="BW77" t="s">
        <v>397</v>
      </c>
      <c r="CB77" s="18"/>
      <c r="CD77" s="18"/>
      <c r="CE77" s="18"/>
      <c r="CH77" s="18"/>
      <c r="CJ77" s="18"/>
      <c r="CU77" s="18"/>
      <c r="CV77" t="s">
        <v>397</v>
      </c>
      <c r="CW77" t="s">
        <v>397</v>
      </c>
      <c r="CX77" t="s">
        <v>397</v>
      </c>
      <c r="CY77" s="25" t="s">
        <v>397</v>
      </c>
    </row>
    <row r="78" spans="1:103" x14ac:dyDescent="0.25">
      <c r="A78">
        <v>80</v>
      </c>
      <c r="B78">
        <v>11</v>
      </c>
      <c r="C78" s="25" t="s">
        <v>5</v>
      </c>
      <c r="D78" s="12">
        <v>7.5</v>
      </c>
      <c r="E78" s="14"/>
      <c r="F78" s="7" t="str">
        <f t="shared" si="12"/>
        <v>X</v>
      </c>
      <c r="G78" s="7">
        <f t="shared" si="0"/>
        <v>7.5</v>
      </c>
      <c r="H78" s="16">
        <f t="shared" si="1"/>
        <v>7.5</v>
      </c>
      <c r="I78" s="11" t="str">
        <f t="shared" si="2"/>
        <v>X</v>
      </c>
      <c r="J78" s="39" t="str">
        <f t="shared" si="3"/>
        <v>X</v>
      </c>
      <c r="K78" s="39" t="str">
        <f t="shared" si="13"/>
        <v>X</v>
      </c>
      <c r="L78" s="39" t="str">
        <f t="shared" si="14"/>
        <v>X</v>
      </c>
      <c r="M78" s="39" t="str">
        <f t="shared" si="6"/>
        <v>X</v>
      </c>
      <c r="N78" s="42">
        <v>1</v>
      </c>
      <c r="O78" s="8">
        <v>0</v>
      </c>
      <c r="P78" s="9">
        <v>0</v>
      </c>
      <c r="Q78" s="9">
        <v>0</v>
      </c>
      <c r="R78" s="8">
        <v>0</v>
      </c>
      <c r="S78" s="9">
        <v>0</v>
      </c>
      <c r="T78" s="9">
        <v>0</v>
      </c>
      <c r="U78" s="8">
        <v>0</v>
      </c>
      <c r="V78" s="9">
        <v>0</v>
      </c>
      <c r="W78" s="9">
        <v>0</v>
      </c>
      <c r="X78" s="9">
        <v>0</v>
      </c>
      <c r="Y78" s="8">
        <v>0</v>
      </c>
      <c r="Z78" s="9">
        <v>0</v>
      </c>
      <c r="AA78" s="8"/>
      <c r="AC78" s="8"/>
      <c r="AJ78" s="9">
        <f t="shared" si="7"/>
        <v>-1</v>
      </c>
      <c r="AK78" s="7">
        <v>9.86</v>
      </c>
      <c r="AO78" s="8"/>
      <c r="AQ78" s="31"/>
      <c r="AT78" s="31"/>
      <c r="AU78" s="21">
        <v>2001</v>
      </c>
      <c r="AV78" s="23">
        <f t="shared" si="15"/>
        <v>3.3012470886362113</v>
      </c>
      <c r="BB78" s="18"/>
      <c r="BD78" s="54"/>
      <c r="BF78" s="18"/>
      <c r="BH78" s="18"/>
      <c r="BJ78" s="18"/>
      <c r="BK78" s="18" t="s">
        <v>260</v>
      </c>
      <c r="BL78">
        <v>1</v>
      </c>
      <c r="BM78">
        <v>0</v>
      </c>
      <c r="BN78">
        <v>0</v>
      </c>
      <c r="BO78">
        <v>0</v>
      </c>
      <c r="BP78">
        <v>0</v>
      </c>
      <c r="BQ78">
        <v>0</v>
      </c>
      <c r="BR78" s="18">
        <v>0</v>
      </c>
      <c r="BS78">
        <v>1</v>
      </c>
      <c r="BT78">
        <v>0</v>
      </c>
      <c r="BU78" s="18">
        <v>0</v>
      </c>
      <c r="BV78" t="s">
        <v>397</v>
      </c>
      <c r="BW78" t="s">
        <v>397</v>
      </c>
      <c r="CB78" s="18"/>
      <c r="CD78" s="18"/>
      <c r="CE78" s="18"/>
      <c r="CH78" s="18"/>
      <c r="CJ78" s="18"/>
      <c r="CU78" s="18"/>
      <c r="CV78" t="s">
        <v>397</v>
      </c>
      <c r="CW78" t="s">
        <v>397</v>
      </c>
      <c r="CX78" t="s">
        <v>397</v>
      </c>
      <c r="CY78" s="25" t="s">
        <v>397</v>
      </c>
    </row>
    <row r="79" spans="1:103" x14ac:dyDescent="0.25">
      <c r="A79">
        <v>81</v>
      </c>
      <c r="B79">
        <v>12</v>
      </c>
      <c r="C79" s="25" t="s">
        <v>209</v>
      </c>
      <c r="D79" s="12">
        <v>5.4</v>
      </c>
      <c r="E79" s="14"/>
      <c r="F79" s="7" t="str">
        <f t="shared" ref="F79:F142" si="16">IFERROR(D79/E79, "X")</f>
        <v>X</v>
      </c>
      <c r="G79" s="7">
        <f t="shared" ref="G79:G142" si="17">D79-E79</f>
        <v>5.4</v>
      </c>
      <c r="H79" s="16">
        <f t="shared" ref="H79:H142" si="18">D79+E79</f>
        <v>5.4</v>
      </c>
      <c r="I79" s="11" t="str">
        <f t="shared" ref="I79:I142" si="19">IFERROR(F79/SQRT(F79^2+AJ79), "X")</f>
        <v>X</v>
      </c>
      <c r="J79" s="39" t="str">
        <f t="shared" ref="J79:J142" si="20">IFERROR(SQRT((1-I79^2)/AJ79), "X")</f>
        <v>X</v>
      </c>
      <c r="K79" s="39" t="str">
        <f t="shared" si="13"/>
        <v>X</v>
      </c>
      <c r="L79" s="39" t="str">
        <f t="shared" si="14"/>
        <v>X</v>
      </c>
      <c r="M79" s="39" t="str">
        <f t="shared" ref="M79:M142" si="21">IFERROR(I79+J79, "X")</f>
        <v>X</v>
      </c>
      <c r="N79" s="42">
        <v>1</v>
      </c>
      <c r="O79" s="8">
        <v>0</v>
      </c>
      <c r="P79" s="9">
        <v>0</v>
      </c>
      <c r="Q79" s="9">
        <v>0</v>
      </c>
      <c r="R79" s="8">
        <v>0</v>
      </c>
      <c r="S79" s="9">
        <v>0</v>
      </c>
      <c r="T79" s="9">
        <v>0</v>
      </c>
      <c r="U79" s="8">
        <v>0</v>
      </c>
      <c r="V79" s="9">
        <v>0</v>
      </c>
      <c r="W79" s="9">
        <v>0</v>
      </c>
      <c r="X79" s="9">
        <v>0</v>
      </c>
      <c r="Y79" s="8">
        <v>0</v>
      </c>
      <c r="Z79" s="9">
        <v>0</v>
      </c>
      <c r="AA79" s="8"/>
      <c r="AC79" s="8"/>
      <c r="AJ79" s="9">
        <f t="shared" ref="AJ79:AJ142" si="22">IFERROR(AH79-AI79-1, "X")</f>
        <v>-1</v>
      </c>
      <c r="AK79" s="7">
        <v>4.0999999999999996</v>
      </c>
      <c r="AO79" s="8"/>
      <c r="AQ79" s="31"/>
      <c r="AT79" s="31"/>
      <c r="AU79" s="21">
        <v>1999</v>
      </c>
      <c r="AV79" s="23">
        <f t="shared" si="15"/>
        <v>3.3008127941181171</v>
      </c>
      <c r="BB79" s="18"/>
      <c r="BD79" s="54"/>
      <c r="BF79" s="18"/>
      <c r="BH79" s="18"/>
      <c r="BJ79" s="18"/>
      <c r="BK79" s="18" t="s">
        <v>207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 s="18">
        <v>1</v>
      </c>
      <c r="BS79">
        <v>0</v>
      </c>
      <c r="BT79">
        <v>1</v>
      </c>
      <c r="BU79" s="18">
        <v>0</v>
      </c>
      <c r="BV79" t="s">
        <v>397</v>
      </c>
      <c r="BW79" t="s">
        <v>397</v>
      </c>
      <c r="CB79" s="18"/>
      <c r="CD79" s="18"/>
      <c r="CE79" s="18"/>
      <c r="CH79" s="18"/>
      <c r="CJ79" s="18"/>
      <c r="CU79" s="18"/>
      <c r="CV79" t="s">
        <v>397</v>
      </c>
      <c r="CW79" t="s">
        <v>397</v>
      </c>
      <c r="CX79" t="s">
        <v>397</v>
      </c>
      <c r="CY79" s="25" t="s">
        <v>397</v>
      </c>
    </row>
    <row r="80" spans="1:103" x14ac:dyDescent="0.25">
      <c r="A80">
        <v>82</v>
      </c>
      <c r="B80">
        <v>12</v>
      </c>
      <c r="C80" s="25" t="s">
        <v>209</v>
      </c>
      <c r="D80" s="12">
        <v>4.5999999999999996</v>
      </c>
      <c r="E80" s="14"/>
      <c r="F80" s="7" t="str">
        <f t="shared" si="16"/>
        <v>X</v>
      </c>
      <c r="G80" s="7">
        <f t="shared" si="17"/>
        <v>4.5999999999999996</v>
      </c>
      <c r="H80" s="16">
        <f t="shared" si="18"/>
        <v>4.5999999999999996</v>
      </c>
      <c r="I80" s="11" t="str">
        <f t="shared" si="19"/>
        <v>X</v>
      </c>
      <c r="J80" s="39" t="str">
        <f t="shared" si="20"/>
        <v>X</v>
      </c>
      <c r="K80" s="39" t="str">
        <f t="shared" si="13"/>
        <v>X</v>
      </c>
      <c r="L80" s="39" t="str">
        <f t="shared" si="14"/>
        <v>X</v>
      </c>
      <c r="M80" s="39" t="str">
        <f t="shared" si="21"/>
        <v>X</v>
      </c>
      <c r="N80" s="42">
        <v>0</v>
      </c>
      <c r="O80" s="8">
        <v>0</v>
      </c>
      <c r="P80" s="9">
        <v>0</v>
      </c>
      <c r="Q80" s="9">
        <v>0</v>
      </c>
      <c r="R80" s="8">
        <v>0</v>
      </c>
      <c r="S80" s="9">
        <v>0</v>
      </c>
      <c r="T80" s="9">
        <v>0</v>
      </c>
      <c r="U80" s="8">
        <v>1</v>
      </c>
      <c r="V80" s="9">
        <v>0</v>
      </c>
      <c r="W80" s="9">
        <v>0</v>
      </c>
      <c r="X80" s="9">
        <v>0</v>
      </c>
      <c r="Y80" s="8">
        <v>0</v>
      </c>
      <c r="Z80" s="9">
        <v>0</v>
      </c>
      <c r="AA80" s="8"/>
      <c r="AC80" s="8"/>
      <c r="AJ80" s="9">
        <f t="shared" si="22"/>
        <v>-1</v>
      </c>
      <c r="AK80" s="7">
        <v>4.0999999999999996</v>
      </c>
      <c r="AO80" s="8"/>
      <c r="AQ80" s="31"/>
      <c r="AT80" s="31"/>
      <c r="AU80" s="21">
        <v>1999</v>
      </c>
      <c r="AV80" s="23">
        <f t="shared" si="15"/>
        <v>3.3008127941181171</v>
      </c>
      <c r="BB80" s="18"/>
      <c r="BD80" s="54"/>
      <c r="BF80" s="18"/>
      <c r="BH80" s="18"/>
      <c r="BJ80" s="18"/>
      <c r="BK80" s="18" t="s">
        <v>207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 s="18">
        <v>1</v>
      </c>
      <c r="BS80">
        <v>0</v>
      </c>
      <c r="BT80">
        <v>1</v>
      </c>
      <c r="BU80" s="18">
        <v>0</v>
      </c>
      <c r="BV80" t="s">
        <v>397</v>
      </c>
      <c r="BW80" t="s">
        <v>397</v>
      </c>
      <c r="CB80" s="18"/>
      <c r="CD80" s="18"/>
      <c r="CE80" s="18"/>
      <c r="CH80" s="18"/>
      <c r="CJ80" s="18"/>
      <c r="CU80" s="18"/>
      <c r="CV80" t="s">
        <v>397</v>
      </c>
      <c r="CW80" t="s">
        <v>397</v>
      </c>
      <c r="CX80" t="s">
        <v>397</v>
      </c>
      <c r="CY80" s="25" t="s">
        <v>397</v>
      </c>
    </row>
    <row r="81" spans="1:103" x14ac:dyDescent="0.25">
      <c r="A81">
        <v>83</v>
      </c>
      <c r="B81">
        <v>12</v>
      </c>
      <c r="C81" s="25" t="s">
        <v>209</v>
      </c>
      <c r="D81" s="12">
        <v>5.3</v>
      </c>
      <c r="E81" s="14"/>
      <c r="F81" s="7" t="str">
        <f t="shared" si="16"/>
        <v>X</v>
      </c>
      <c r="G81" s="7">
        <f t="shared" si="17"/>
        <v>5.3</v>
      </c>
      <c r="H81" s="16">
        <f t="shared" si="18"/>
        <v>5.3</v>
      </c>
      <c r="I81" s="11" t="str">
        <f t="shared" si="19"/>
        <v>X</v>
      </c>
      <c r="J81" s="39" t="str">
        <f t="shared" si="20"/>
        <v>X</v>
      </c>
      <c r="K81" s="39" t="str">
        <f t="shared" si="13"/>
        <v>X</v>
      </c>
      <c r="L81" s="39" t="str">
        <f t="shared" si="14"/>
        <v>X</v>
      </c>
      <c r="M81" s="39" t="str">
        <f t="shared" si="21"/>
        <v>X</v>
      </c>
      <c r="N81" s="42">
        <v>0</v>
      </c>
      <c r="O81" s="8">
        <v>0</v>
      </c>
      <c r="P81" s="9">
        <v>0</v>
      </c>
      <c r="Q81" s="9">
        <v>0</v>
      </c>
      <c r="R81" s="8">
        <v>0</v>
      </c>
      <c r="S81" s="9">
        <v>0</v>
      </c>
      <c r="T81" s="9">
        <v>0</v>
      </c>
      <c r="U81" s="8">
        <v>0</v>
      </c>
      <c r="V81" s="9">
        <v>1</v>
      </c>
      <c r="W81" s="9">
        <v>0</v>
      </c>
      <c r="X81" s="9">
        <v>0</v>
      </c>
      <c r="Y81" s="8">
        <v>0</v>
      </c>
      <c r="Z81" s="9">
        <v>0</v>
      </c>
      <c r="AA81" s="8"/>
      <c r="AC81" s="8"/>
      <c r="AJ81" s="9">
        <f t="shared" si="22"/>
        <v>-1</v>
      </c>
      <c r="AK81" s="7">
        <v>4.0999999999999996</v>
      </c>
      <c r="AO81" s="8"/>
      <c r="AQ81" s="31"/>
      <c r="AT81" s="31"/>
      <c r="AU81" s="21">
        <v>1999</v>
      </c>
      <c r="AV81" s="23">
        <f t="shared" si="15"/>
        <v>3.3008127941181171</v>
      </c>
      <c r="BB81" s="18"/>
      <c r="BD81" s="54"/>
      <c r="BF81" s="18"/>
      <c r="BH81" s="18"/>
      <c r="BJ81" s="18"/>
      <c r="BK81" s="18" t="s">
        <v>207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 s="18">
        <v>1</v>
      </c>
      <c r="BS81">
        <v>0</v>
      </c>
      <c r="BT81">
        <v>1</v>
      </c>
      <c r="BU81" s="18">
        <v>0</v>
      </c>
      <c r="BV81" t="s">
        <v>397</v>
      </c>
      <c r="BW81" t="s">
        <v>397</v>
      </c>
      <c r="CB81" s="18"/>
      <c r="CD81" s="18"/>
      <c r="CE81" s="18"/>
      <c r="CH81" s="18"/>
      <c r="CJ81" s="18"/>
      <c r="CU81" s="18"/>
      <c r="CV81" t="s">
        <v>397</v>
      </c>
      <c r="CW81" t="s">
        <v>397</v>
      </c>
      <c r="CX81" t="s">
        <v>397</v>
      </c>
      <c r="CY81" s="25" t="s">
        <v>397</v>
      </c>
    </row>
    <row r="82" spans="1:103" x14ac:dyDescent="0.25">
      <c r="A82">
        <v>84</v>
      </c>
      <c r="B82">
        <v>13</v>
      </c>
      <c r="C82" s="25" t="s">
        <v>28</v>
      </c>
      <c r="D82" s="12">
        <v>7.1</v>
      </c>
      <c r="E82" s="14"/>
      <c r="F82" s="7" t="str">
        <f t="shared" si="16"/>
        <v>X</v>
      </c>
      <c r="G82" s="7">
        <f t="shared" si="17"/>
        <v>7.1</v>
      </c>
      <c r="H82" s="16">
        <f t="shared" si="18"/>
        <v>7.1</v>
      </c>
      <c r="I82" s="11" t="str">
        <f t="shared" si="19"/>
        <v>X</v>
      </c>
      <c r="J82" s="39" t="str">
        <f t="shared" si="20"/>
        <v>X</v>
      </c>
      <c r="K82" s="39" t="str">
        <f t="shared" si="13"/>
        <v>X</v>
      </c>
      <c r="L82" s="39" t="str">
        <f t="shared" si="14"/>
        <v>X</v>
      </c>
      <c r="M82" s="39" t="str">
        <f t="shared" si="21"/>
        <v>X</v>
      </c>
      <c r="N82" s="42">
        <v>1</v>
      </c>
      <c r="O82" s="8">
        <v>0</v>
      </c>
      <c r="P82" s="9">
        <v>0</v>
      </c>
      <c r="Q82" s="9">
        <v>0</v>
      </c>
      <c r="R82" s="8">
        <v>0</v>
      </c>
      <c r="S82" s="9">
        <v>0</v>
      </c>
      <c r="T82" s="9">
        <v>0</v>
      </c>
      <c r="U82" s="8">
        <v>0</v>
      </c>
      <c r="V82" s="9">
        <v>0</v>
      </c>
      <c r="W82" s="9">
        <v>0</v>
      </c>
      <c r="X82" s="9">
        <v>0</v>
      </c>
      <c r="Y82" s="8">
        <v>0</v>
      </c>
      <c r="Z82" s="9">
        <v>0</v>
      </c>
      <c r="AA82" s="8"/>
      <c r="AC82" s="8"/>
      <c r="AJ82" s="9">
        <f t="shared" si="22"/>
        <v>-1</v>
      </c>
      <c r="AK82" s="7">
        <v>4.3</v>
      </c>
      <c r="AO82" s="8"/>
      <c r="AQ82" s="31"/>
      <c r="AT82" s="31"/>
      <c r="AU82" s="21">
        <v>1999</v>
      </c>
      <c r="AV82" s="23">
        <f t="shared" si="15"/>
        <v>3.3008127941181171</v>
      </c>
      <c r="BB82" s="18"/>
      <c r="BD82" s="54"/>
      <c r="BF82" s="18"/>
      <c r="BH82" s="18"/>
      <c r="BJ82" s="18"/>
      <c r="BK82" s="18" t="s">
        <v>27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1</v>
      </c>
      <c r="BR82" s="18">
        <v>0</v>
      </c>
      <c r="BS82">
        <v>0</v>
      </c>
      <c r="BT82">
        <v>1</v>
      </c>
      <c r="BU82" s="18">
        <v>0</v>
      </c>
      <c r="BV82" t="s">
        <v>397</v>
      </c>
      <c r="BW82" t="s">
        <v>397</v>
      </c>
      <c r="CB82" s="18"/>
      <c r="CD82" s="18"/>
      <c r="CE82" s="18"/>
      <c r="CH82" s="18"/>
      <c r="CJ82" s="18"/>
      <c r="CU82" s="18"/>
      <c r="CV82" t="s">
        <v>397</v>
      </c>
      <c r="CW82" t="s">
        <v>397</v>
      </c>
      <c r="CX82" t="s">
        <v>397</v>
      </c>
      <c r="CY82" s="25" t="s">
        <v>397</v>
      </c>
    </row>
    <row r="83" spans="1:103" x14ac:dyDescent="0.25">
      <c r="A83">
        <v>85</v>
      </c>
      <c r="B83">
        <v>13</v>
      </c>
      <c r="C83" s="25" t="s">
        <v>28</v>
      </c>
      <c r="D83" s="12">
        <v>10</v>
      </c>
      <c r="E83" s="14"/>
      <c r="F83" s="7" t="str">
        <f t="shared" si="16"/>
        <v>X</v>
      </c>
      <c r="G83" s="7">
        <f t="shared" si="17"/>
        <v>10</v>
      </c>
      <c r="H83" s="16">
        <f t="shared" si="18"/>
        <v>10</v>
      </c>
      <c r="I83" s="11" t="str">
        <f t="shared" si="19"/>
        <v>X</v>
      </c>
      <c r="J83" s="39" t="str">
        <f t="shared" si="20"/>
        <v>X</v>
      </c>
      <c r="K83" s="39" t="str">
        <f t="shared" si="13"/>
        <v>X</v>
      </c>
      <c r="L83" s="39" t="str">
        <f t="shared" si="14"/>
        <v>X</v>
      </c>
      <c r="M83" s="39" t="str">
        <f t="shared" si="21"/>
        <v>X</v>
      </c>
      <c r="N83" s="42">
        <v>1</v>
      </c>
      <c r="O83" s="8">
        <v>0</v>
      </c>
      <c r="P83" s="9">
        <v>0</v>
      </c>
      <c r="Q83" s="9">
        <v>0</v>
      </c>
      <c r="R83" s="8">
        <v>0</v>
      </c>
      <c r="S83" s="9">
        <v>0</v>
      </c>
      <c r="T83" s="9">
        <v>0</v>
      </c>
      <c r="U83" s="8">
        <v>0</v>
      </c>
      <c r="V83" s="9">
        <v>0</v>
      </c>
      <c r="W83" s="9">
        <v>0</v>
      </c>
      <c r="X83" s="9">
        <v>0</v>
      </c>
      <c r="Y83" s="8">
        <v>0</v>
      </c>
      <c r="Z83" s="9">
        <v>0</v>
      </c>
      <c r="AA83" s="8"/>
      <c r="AC83" s="8"/>
      <c r="AJ83" s="9">
        <f t="shared" si="22"/>
        <v>-1</v>
      </c>
      <c r="AK83" s="7">
        <v>4.5</v>
      </c>
      <c r="AO83" s="8"/>
      <c r="AQ83" s="31"/>
      <c r="AT83" s="31"/>
      <c r="AU83" s="21">
        <v>2000</v>
      </c>
      <c r="AV83" s="23">
        <f t="shared" si="15"/>
        <v>3.3010299956639813</v>
      </c>
      <c r="BB83" s="18"/>
      <c r="BD83" s="54"/>
      <c r="BF83" s="18"/>
      <c r="BH83" s="18"/>
      <c r="BJ83" s="18"/>
      <c r="BK83" s="18" t="s">
        <v>27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1</v>
      </c>
      <c r="BR83" s="18">
        <v>0</v>
      </c>
      <c r="BS83">
        <v>0</v>
      </c>
      <c r="BT83">
        <v>1</v>
      </c>
      <c r="BU83" s="18">
        <v>0</v>
      </c>
      <c r="BV83" t="s">
        <v>397</v>
      </c>
      <c r="BW83" t="s">
        <v>397</v>
      </c>
      <c r="CB83" s="18"/>
      <c r="CD83" s="18"/>
      <c r="CE83" s="18"/>
      <c r="CH83" s="18"/>
      <c r="CJ83" s="18"/>
      <c r="CU83" s="18"/>
      <c r="CV83" t="s">
        <v>397</v>
      </c>
      <c r="CW83" t="s">
        <v>397</v>
      </c>
      <c r="CX83" t="s">
        <v>397</v>
      </c>
      <c r="CY83" s="25" t="s">
        <v>397</v>
      </c>
    </row>
    <row r="84" spans="1:103" x14ac:dyDescent="0.25">
      <c r="A84">
        <v>86</v>
      </c>
      <c r="B84">
        <v>13</v>
      </c>
      <c r="C84" s="25" t="s">
        <v>28</v>
      </c>
      <c r="D84" s="12">
        <v>6.2</v>
      </c>
      <c r="E84" s="14"/>
      <c r="F84" s="7" t="str">
        <f t="shared" si="16"/>
        <v>X</v>
      </c>
      <c r="G84" s="7">
        <f t="shared" si="17"/>
        <v>6.2</v>
      </c>
      <c r="H84" s="16">
        <f t="shared" si="18"/>
        <v>6.2</v>
      </c>
      <c r="I84" s="11" t="str">
        <f t="shared" si="19"/>
        <v>X</v>
      </c>
      <c r="J84" s="39" t="str">
        <f t="shared" si="20"/>
        <v>X</v>
      </c>
      <c r="K84" s="39" t="str">
        <f t="shared" si="13"/>
        <v>X</v>
      </c>
      <c r="L84" s="39" t="str">
        <f t="shared" si="14"/>
        <v>X</v>
      </c>
      <c r="M84" s="39" t="str">
        <f t="shared" si="21"/>
        <v>X</v>
      </c>
      <c r="N84" s="42">
        <v>0</v>
      </c>
      <c r="O84" s="8">
        <v>0</v>
      </c>
      <c r="P84" s="9">
        <v>0</v>
      </c>
      <c r="Q84" s="9">
        <v>0</v>
      </c>
      <c r="R84" s="8">
        <v>0</v>
      </c>
      <c r="S84" s="9">
        <v>0</v>
      </c>
      <c r="T84" s="9">
        <v>0</v>
      </c>
      <c r="U84" s="8">
        <v>1</v>
      </c>
      <c r="V84" s="9">
        <v>0</v>
      </c>
      <c r="W84" s="9">
        <v>0</v>
      </c>
      <c r="X84" s="9">
        <v>0</v>
      </c>
      <c r="Y84" s="8">
        <v>0</v>
      </c>
      <c r="Z84" s="9">
        <v>0</v>
      </c>
      <c r="AA84" s="8"/>
      <c r="AC84" s="8"/>
      <c r="AJ84" s="9">
        <f t="shared" si="22"/>
        <v>-1</v>
      </c>
      <c r="AK84" s="7">
        <v>4.3</v>
      </c>
      <c r="AO84" s="8"/>
      <c r="AQ84" s="31"/>
      <c r="AT84" s="31"/>
      <c r="AU84" s="21">
        <v>1999</v>
      </c>
      <c r="AV84" s="23">
        <f t="shared" si="15"/>
        <v>3.3008127941181171</v>
      </c>
      <c r="BB84" s="18"/>
      <c r="BD84" s="54"/>
      <c r="BF84" s="18"/>
      <c r="BH84" s="18"/>
      <c r="BJ84" s="18"/>
      <c r="BK84" s="18" t="s">
        <v>27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1</v>
      </c>
      <c r="BR84" s="18">
        <v>0</v>
      </c>
      <c r="BS84">
        <v>0</v>
      </c>
      <c r="BT84">
        <v>1</v>
      </c>
      <c r="BU84" s="18">
        <v>0</v>
      </c>
      <c r="BV84" t="s">
        <v>397</v>
      </c>
      <c r="BW84" t="s">
        <v>397</v>
      </c>
      <c r="CB84" s="18"/>
      <c r="CD84" s="18"/>
      <c r="CE84" s="18"/>
      <c r="CH84" s="18"/>
      <c r="CJ84" s="18"/>
      <c r="CU84" s="18"/>
      <c r="CV84" t="s">
        <v>397</v>
      </c>
      <c r="CW84" t="s">
        <v>397</v>
      </c>
      <c r="CX84" t="s">
        <v>397</v>
      </c>
      <c r="CY84" s="25" t="s">
        <v>397</v>
      </c>
    </row>
    <row r="85" spans="1:103" x14ac:dyDescent="0.25">
      <c r="A85">
        <v>87</v>
      </c>
      <c r="B85">
        <v>13</v>
      </c>
      <c r="C85" s="25" t="s">
        <v>28</v>
      </c>
      <c r="D85" s="12">
        <v>13.2</v>
      </c>
      <c r="E85" s="14"/>
      <c r="F85" s="7" t="str">
        <f t="shared" si="16"/>
        <v>X</v>
      </c>
      <c r="G85" s="7">
        <f t="shared" si="17"/>
        <v>13.2</v>
      </c>
      <c r="H85" s="16">
        <f t="shared" si="18"/>
        <v>13.2</v>
      </c>
      <c r="I85" s="11" t="str">
        <f t="shared" si="19"/>
        <v>X</v>
      </c>
      <c r="J85" s="39" t="str">
        <f t="shared" si="20"/>
        <v>X</v>
      </c>
      <c r="K85" s="39" t="str">
        <f t="shared" si="13"/>
        <v>X</v>
      </c>
      <c r="L85" s="39" t="str">
        <f t="shared" si="14"/>
        <v>X</v>
      </c>
      <c r="M85" s="39" t="str">
        <f t="shared" si="21"/>
        <v>X</v>
      </c>
      <c r="N85" s="42">
        <v>0</v>
      </c>
      <c r="O85" s="8">
        <v>0</v>
      </c>
      <c r="P85" s="9">
        <v>0</v>
      </c>
      <c r="Q85" s="9">
        <v>0</v>
      </c>
      <c r="R85" s="8">
        <v>0</v>
      </c>
      <c r="S85" s="9">
        <v>0</v>
      </c>
      <c r="T85" s="9">
        <v>0</v>
      </c>
      <c r="U85" s="8">
        <v>0</v>
      </c>
      <c r="V85" s="9">
        <v>1</v>
      </c>
      <c r="W85" s="9">
        <v>0</v>
      </c>
      <c r="X85" s="9">
        <v>0</v>
      </c>
      <c r="Y85" s="8">
        <v>0</v>
      </c>
      <c r="Z85" s="9">
        <v>0</v>
      </c>
      <c r="AA85" s="8"/>
      <c r="AC85" s="8"/>
      <c r="AJ85" s="9">
        <f t="shared" si="22"/>
        <v>-1</v>
      </c>
      <c r="AK85" s="7">
        <v>4.3</v>
      </c>
      <c r="AO85" s="8"/>
      <c r="AQ85" s="31"/>
      <c r="AT85" s="31"/>
      <c r="AU85" s="21">
        <v>1999</v>
      </c>
      <c r="AV85" s="23">
        <f t="shared" si="15"/>
        <v>3.3008127941181171</v>
      </c>
      <c r="BB85" s="18"/>
      <c r="BD85" s="54"/>
      <c r="BF85" s="18"/>
      <c r="BH85" s="18"/>
      <c r="BJ85" s="18"/>
      <c r="BK85" s="18" t="s">
        <v>27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1</v>
      </c>
      <c r="BR85" s="18">
        <v>0</v>
      </c>
      <c r="BS85">
        <v>0</v>
      </c>
      <c r="BT85">
        <v>1</v>
      </c>
      <c r="BU85" s="18">
        <v>0</v>
      </c>
      <c r="BV85" t="s">
        <v>397</v>
      </c>
      <c r="BW85" t="s">
        <v>397</v>
      </c>
      <c r="CB85" s="18"/>
      <c r="CD85" s="18"/>
      <c r="CE85" s="18"/>
      <c r="CH85" s="18"/>
      <c r="CJ85" s="18"/>
      <c r="CU85" s="18"/>
      <c r="CV85" t="s">
        <v>397</v>
      </c>
      <c r="CW85" t="s">
        <v>397</v>
      </c>
      <c r="CX85" t="s">
        <v>397</v>
      </c>
      <c r="CY85" s="25" t="s">
        <v>397</v>
      </c>
    </row>
    <row r="86" spans="1:103" x14ac:dyDescent="0.25">
      <c r="A86">
        <v>88</v>
      </c>
      <c r="B86">
        <v>14</v>
      </c>
      <c r="C86" s="25" t="s">
        <v>106</v>
      </c>
      <c r="D86" s="12">
        <v>9.1</v>
      </c>
      <c r="E86" s="14"/>
      <c r="F86" s="7" t="str">
        <f t="shared" si="16"/>
        <v>X</v>
      </c>
      <c r="G86" s="7">
        <f t="shared" si="17"/>
        <v>9.1</v>
      </c>
      <c r="H86" s="16">
        <f t="shared" si="18"/>
        <v>9.1</v>
      </c>
      <c r="I86" s="11" t="str">
        <f t="shared" si="19"/>
        <v>X</v>
      </c>
      <c r="J86" s="39" t="str">
        <f t="shared" si="20"/>
        <v>X</v>
      </c>
      <c r="K86" s="39" t="str">
        <f t="shared" si="13"/>
        <v>X</v>
      </c>
      <c r="L86" s="39" t="str">
        <f t="shared" si="14"/>
        <v>X</v>
      </c>
      <c r="M86" s="39" t="str">
        <f t="shared" si="21"/>
        <v>X</v>
      </c>
      <c r="N86" s="42">
        <v>1</v>
      </c>
      <c r="O86" s="8">
        <v>0</v>
      </c>
      <c r="P86" s="9">
        <v>0</v>
      </c>
      <c r="Q86" s="9">
        <v>0</v>
      </c>
      <c r="R86" s="8">
        <v>0</v>
      </c>
      <c r="S86" s="9">
        <v>0</v>
      </c>
      <c r="T86" s="9">
        <v>0</v>
      </c>
      <c r="U86" s="8">
        <v>0</v>
      </c>
      <c r="V86" s="9">
        <v>0</v>
      </c>
      <c r="W86" s="9">
        <v>0</v>
      </c>
      <c r="X86" s="9">
        <v>0</v>
      </c>
      <c r="Y86" s="8">
        <v>0</v>
      </c>
      <c r="Z86" s="9">
        <v>0</v>
      </c>
      <c r="AA86" s="8"/>
      <c r="AC86" s="8"/>
      <c r="AJ86" s="9">
        <f t="shared" si="22"/>
        <v>-1</v>
      </c>
      <c r="AK86" s="7">
        <v>7.6</v>
      </c>
      <c r="AO86" s="8"/>
      <c r="AQ86" s="31"/>
      <c r="AT86" s="31"/>
      <c r="AU86" s="21">
        <v>1980</v>
      </c>
      <c r="AV86" s="23">
        <f t="shared" si="15"/>
        <v>3.2966651902615309</v>
      </c>
      <c r="BB86" s="18"/>
      <c r="BD86" s="54"/>
      <c r="BF86" s="18"/>
      <c r="BH86" s="18"/>
      <c r="BJ86" s="18"/>
      <c r="BK86" s="18" t="s">
        <v>105</v>
      </c>
      <c r="BL86">
        <v>1</v>
      </c>
      <c r="BM86">
        <v>0</v>
      </c>
      <c r="BN86">
        <v>0</v>
      </c>
      <c r="BO86">
        <v>0</v>
      </c>
      <c r="BP86">
        <v>0</v>
      </c>
      <c r="BQ86">
        <v>0</v>
      </c>
      <c r="BR86" s="18">
        <v>0</v>
      </c>
      <c r="BS86">
        <v>1</v>
      </c>
      <c r="BT86">
        <v>0</v>
      </c>
      <c r="BU86" s="18">
        <v>0</v>
      </c>
      <c r="BV86" t="s">
        <v>397</v>
      </c>
      <c r="BW86" t="s">
        <v>397</v>
      </c>
      <c r="CB86" s="18"/>
      <c r="CD86" s="18"/>
      <c r="CE86" s="18"/>
      <c r="CH86" s="18"/>
      <c r="CJ86" s="18"/>
      <c r="CU86" s="18"/>
      <c r="CV86" t="s">
        <v>397</v>
      </c>
      <c r="CW86" t="s">
        <v>397</v>
      </c>
      <c r="CX86" t="s">
        <v>397</v>
      </c>
      <c r="CY86" s="25" t="s">
        <v>397</v>
      </c>
    </row>
    <row r="87" spans="1:103" x14ac:dyDescent="0.25">
      <c r="A87">
        <v>89</v>
      </c>
      <c r="B87">
        <v>14</v>
      </c>
      <c r="C87" s="25" t="s">
        <v>106</v>
      </c>
      <c r="D87" s="12">
        <v>7</v>
      </c>
      <c r="E87" s="14"/>
      <c r="F87" s="7" t="str">
        <f t="shared" si="16"/>
        <v>X</v>
      </c>
      <c r="G87" s="7">
        <f t="shared" si="17"/>
        <v>7</v>
      </c>
      <c r="H87" s="16">
        <f t="shared" si="18"/>
        <v>7</v>
      </c>
      <c r="I87" s="11" t="str">
        <f t="shared" si="19"/>
        <v>X</v>
      </c>
      <c r="J87" s="39" t="str">
        <f t="shared" si="20"/>
        <v>X</v>
      </c>
      <c r="K87" s="39" t="str">
        <f t="shared" si="13"/>
        <v>X</v>
      </c>
      <c r="L87" s="39" t="str">
        <f t="shared" si="14"/>
        <v>X</v>
      </c>
      <c r="M87" s="39" t="str">
        <f t="shared" si="21"/>
        <v>X</v>
      </c>
      <c r="N87" s="42">
        <v>1</v>
      </c>
      <c r="O87" s="8">
        <v>0</v>
      </c>
      <c r="P87" s="9">
        <v>0</v>
      </c>
      <c r="Q87" s="9">
        <v>0</v>
      </c>
      <c r="R87" s="8">
        <v>0</v>
      </c>
      <c r="S87" s="9">
        <v>0</v>
      </c>
      <c r="T87" s="9">
        <v>0</v>
      </c>
      <c r="U87" s="8">
        <v>0</v>
      </c>
      <c r="V87" s="9">
        <v>0</v>
      </c>
      <c r="W87" s="9">
        <v>0</v>
      </c>
      <c r="X87" s="9">
        <v>0</v>
      </c>
      <c r="Y87" s="8">
        <v>0</v>
      </c>
      <c r="Z87" s="9">
        <v>0</v>
      </c>
      <c r="AA87" s="8"/>
      <c r="AC87" s="8"/>
      <c r="AJ87" s="9">
        <f t="shared" si="22"/>
        <v>-1</v>
      </c>
      <c r="AK87" s="7">
        <v>7.4</v>
      </c>
      <c r="AO87" s="8"/>
      <c r="AQ87" s="31"/>
      <c r="AT87" s="31"/>
      <c r="AU87" s="21">
        <v>1987</v>
      </c>
      <c r="AV87" s="23">
        <f t="shared" si="15"/>
        <v>3.2981978671098151</v>
      </c>
      <c r="BB87" s="18"/>
      <c r="BD87" s="54"/>
      <c r="BF87" s="18"/>
      <c r="BH87" s="18"/>
      <c r="BJ87" s="18"/>
      <c r="BK87" s="18" t="s">
        <v>105</v>
      </c>
      <c r="BL87">
        <v>1</v>
      </c>
      <c r="BM87">
        <v>0</v>
      </c>
      <c r="BN87">
        <v>0</v>
      </c>
      <c r="BO87">
        <v>0</v>
      </c>
      <c r="BP87">
        <v>0</v>
      </c>
      <c r="BQ87">
        <v>0</v>
      </c>
      <c r="BR87" s="18">
        <v>0</v>
      </c>
      <c r="BS87">
        <v>1</v>
      </c>
      <c r="BT87">
        <v>0</v>
      </c>
      <c r="BU87" s="18">
        <v>0</v>
      </c>
      <c r="BV87" t="s">
        <v>397</v>
      </c>
      <c r="BW87" t="s">
        <v>397</v>
      </c>
      <c r="CB87" s="18"/>
      <c r="CD87" s="18"/>
      <c r="CE87" s="18"/>
      <c r="CH87" s="18"/>
      <c r="CJ87" s="18"/>
      <c r="CU87" s="18"/>
      <c r="CV87" t="s">
        <v>397</v>
      </c>
      <c r="CW87" t="s">
        <v>397</v>
      </c>
      <c r="CX87" t="s">
        <v>397</v>
      </c>
      <c r="CY87" s="25" t="s">
        <v>397</v>
      </c>
    </row>
    <row r="88" spans="1:103" x14ac:dyDescent="0.25">
      <c r="A88">
        <v>90</v>
      </c>
      <c r="B88">
        <v>14</v>
      </c>
      <c r="C88" s="25" t="s">
        <v>106</v>
      </c>
      <c r="D88" s="12">
        <v>8.1999999999999993</v>
      </c>
      <c r="E88" s="14"/>
      <c r="F88" s="7" t="str">
        <f t="shared" si="16"/>
        <v>X</v>
      </c>
      <c r="G88" s="7">
        <f t="shared" si="17"/>
        <v>8.1999999999999993</v>
      </c>
      <c r="H88" s="16">
        <f t="shared" si="18"/>
        <v>8.1999999999999993</v>
      </c>
      <c r="I88" s="11" t="str">
        <f t="shared" si="19"/>
        <v>X</v>
      </c>
      <c r="J88" s="39" t="str">
        <f t="shared" si="20"/>
        <v>X</v>
      </c>
      <c r="K88" s="39" t="str">
        <f t="shared" si="13"/>
        <v>X</v>
      </c>
      <c r="L88" s="39" t="str">
        <f t="shared" si="14"/>
        <v>X</v>
      </c>
      <c r="M88" s="39" t="str">
        <f t="shared" si="21"/>
        <v>X</v>
      </c>
      <c r="N88" s="42">
        <v>1</v>
      </c>
      <c r="O88" s="8">
        <v>0</v>
      </c>
      <c r="P88" s="9">
        <v>0</v>
      </c>
      <c r="Q88" s="9">
        <v>0</v>
      </c>
      <c r="R88" s="8">
        <v>0</v>
      </c>
      <c r="S88" s="9">
        <v>0</v>
      </c>
      <c r="T88" s="9">
        <v>0</v>
      </c>
      <c r="U88" s="8">
        <v>0</v>
      </c>
      <c r="V88" s="9">
        <v>0</v>
      </c>
      <c r="W88" s="9">
        <v>0</v>
      </c>
      <c r="X88" s="9">
        <v>0</v>
      </c>
      <c r="Y88" s="8">
        <v>0</v>
      </c>
      <c r="Z88" s="9">
        <v>0</v>
      </c>
      <c r="AA88" s="8"/>
      <c r="AC88" s="8"/>
      <c r="AJ88" s="9">
        <f t="shared" si="22"/>
        <v>-1</v>
      </c>
      <c r="AK88" s="7">
        <v>7.4</v>
      </c>
      <c r="AO88" s="8"/>
      <c r="AQ88" s="31"/>
      <c r="AT88" s="31"/>
      <c r="AU88" s="21">
        <v>1989</v>
      </c>
      <c r="AV88" s="23">
        <f t="shared" si="15"/>
        <v>3.2986347831244354</v>
      </c>
      <c r="BB88" s="18"/>
      <c r="BD88" s="54"/>
      <c r="BF88" s="18"/>
      <c r="BH88" s="18"/>
      <c r="BJ88" s="18"/>
      <c r="BK88" s="18" t="s">
        <v>105</v>
      </c>
      <c r="BL88">
        <v>1</v>
      </c>
      <c r="BM88">
        <v>0</v>
      </c>
      <c r="BN88">
        <v>0</v>
      </c>
      <c r="BO88">
        <v>0</v>
      </c>
      <c r="BP88">
        <v>0</v>
      </c>
      <c r="BQ88">
        <v>0</v>
      </c>
      <c r="BR88" s="18">
        <v>0</v>
      </c>
      <c r="BS88">
        <v>1</v>
      </c>
      <c r="BT88">
        <v>0</v>
      </c>
      <c r="BU88" s="18">
        <v>0</v>
      </c>
      <c r="BV88" t="s">
        <v>397</v>
      </c>
      <c r="BW88" t="s">
        <v>397</v>
      </c>
      <c r="CB88" s="18"/>
      <c r="CD88" s="18"/>
      <c r="CE88" s="18"/>
      <c r="CH88" s="18"/>
      <c r="CJ88" s="18"/>
      <c r="CU88" s="18"/>
      <c r="CV88" t="s">
        <v>397</v>
      </c>
      <c r="CW88" t="s">
        <v>397</v>
      </c>
      <c r="CX88" t="s">
        <v>397</v>
      </c>
      <c r="CY88" s="25" t="s">
        <v>397</v>
      </c>
    </row>
    <row r="89" spans="1:103" x14ac:dyDescent="0.25">
      <c r="A89">
        <v>91</v>
      </c>
      <c r="B89">
        <v>14</v>
      </c>
      <c r="C89" s="25" t="s">
        <v>106</v>
      </c>
      <c r="D89" s="12">
        <v>8.8000000000000007</v>
      </c>
      <c r="E89" s="14"/>
      <c r="F89" s="7" t="str">
        <f t="shared" si="16"/>
        <v>X</v>
      </c>
      <c r="G89" s="7">
        <f t="shared" si="17"/>
        <v>8.8000000000000007</v>
      </c>
      <c r="H89" s="16">
        <f t="shared" si="18"/>
        <v>8.8000000000000007</v>
      </c>
      <c r="I89" s="11" t="str">
        <f t="shared" si="19"/>
        <v>X</v>
      </c>
      <c r="J89" s="39" t="str">
        <f t="shared" si="20"/>
        <v>X</v>
      </c>
      <c r="K89" s="39" t="str">
        <f t="shared" si="13"/>
        <v>X</v>
      </c>
      <c r="L89" s="39" t="str">
        <f t="shared" si="14"/>
        <v>X</v>
      </c>
      <c r="M89" s="39" t="str">
        <f t="shared" si="21"/>
        <v>X</v>
      </c>
      <c r="N89" s="42">
        <v>1</v>
      </c>
      <c r="O89" s="8">
        <v>0</v>
      </c>
      <c r="P89" s="9">
        <v>0</v>
      </c>
      <c r="Q89" s="9">
        <v>0</v>
      </c>
      <c r="R89" s="8">
        <v>0</v>
      </c>
      <c r="S89" s="9">
        <v>0</v>
      </c>
      <c r="T89" s="9">
        <v>0</v>
      </c>
      <c r="U89" s="8">
        <v>0</v>
      </c>
      <c r="V89" s="9">
        <v>0</v>
      </c>
      <c r="W89" s="9">
        <v>0</v>
      </c>
      <c r="X89" s="9">
        <v>0</v>
      </c>
      <c r="Y89" s="8">
        <v>0</v>
      </c>
      <c r="Z89" s="9">
        <v>0</v>
      </c>
      <c r="AA89" s="8"/>
      <c r="AC89" s="8"/>
      <c r="AJ89" s="9">
        <f t="shared" si="22"/>
        <v>-1</v>
      </c>
      <c r="AK89" s="7">
        <v>7.5</v>
      </c>
      <c r="AO89" s="8"/>
      <c r="AQ89" s="31"/>
      <c r="AT89" s="31"/>
      <c r="AU89" s="21">
        <v>1991</v>
      </c>
      <c r="AV89" s="23">
        <f t="shared" si="15"/>
        <v>3.2990712600274095</v>
      </c>
      <c r="BB89" s="18"/>
      <c r="BD89" s="54"/>
      <c r="BF89" s="18"/>
      <c r="BH89" s="18"/>
      <c r="BJ89" s="18"/>
      <c r="BK89" s="18" t="s">
        <v>105</v>
      </c>
      <c r="BL89">
        <v>1</v>
      </c>
      <c r="BM89">
        <v>0</v>
      </c>
      <c r="BN89">
        <v>0</v>
      </c>
      <c r="BO89">
        <v>0</v>
      </c>
      <c r="BP89">
        <v>0</v>
      </c>
      <c r="BQ89">
        <v>0</v>
      </c>
      <c r="BR89" s="18">
        <v>0</v>
      </c>
      <c r="BS89">
        <v>1</v>
      </c>
      <c r="BT89">
        <v>0</v>
      </c>
      <c r="BU89" s="18">
        <v>0</v>
      </c>
      <c r="BV89" t="s">
        <v>397</v>
      </c>
      <c r="BW89" t="s">
        <v>397</v>
      </c>
      <c r="CB89" s="18"/>
      <c r="CD89" s="18"/>
      <c r="CE89" s="18"/>
      <c r="CH89" s="18"/>
      <c r="CJ89" s="18"/>
      <c r="CU89" s="18"/>
      <c r="CV89" t="s">
        <v>397</v>
      </c>
      <c r="CW89" t="s">
        <v>397</v>
      </c>
      <c r="CX89" t="s">
        <v>397</v>
      </c>
      <c r="CY89" s="25" t="s">
        <v>397</v>
      </c>
    </row>
    <row r="90" spans="1:103" x14ac:dyDescent="0.25">
      <c r="A90">
        <v>92</v>
      </c>
      <c r="B90">
        <v>14</v>
      </c>
      <c r="C90" s="25" t="s">
        <v>106</v>
      </c>
      <c r="D90" s="12">
        <v>8.1999999999999993</v>
      </c>
      <c r="E90" s="14"/>
      <c r="F90" s="7" t="str">
        <f t="shared" si="16"/>
        <v>X</v>
      </c>
      <c r="G90" s="7">
        <f t="shared" si="17"/>
        <v>8.1999999999999993</v>
      </c>
      <c r="H90" s="16">
        <f t="shared" si="18"/>
        <v>8.1999999999999993</v>
      </c>
      <c r="I90" s="11" t="str">
        <f t="shared" si="19"/>
        <v>X</v>
      </c>
      <c r="J90" s="39" t="str">
        <f t="shared" si="20"/>
        <v>X</v>
      </c>
      <c r="K90" s="39" t="str">
        <f t="shared" si="13"/>
        <v>X</v>
      </c>
      <c r="L90" s="39" t="str">
        <f t="shared" si="14"/>
        <v>X</v>
      </c>
      <c r="M90" s="39" t="str">
        <f t="shared" si="21"/>
        <v>X</v>
      </c>
      <c r="N90" s="42">
        <v>1</v>
      </c>
      <c r="O90" s="8">
        <v>0</v>
      </c>
      <c r="P90" s="9">
        <v>0</v>
      </c>
      <c r="Q90" s="9">
        <v>0</v>
      </c>
      <c r="R90" s="8">
        <v>0</v>
      </c>
      <c r="S90" s="9">
        <v>0</v>
      </c>
      <c r="T90" s="9">
        <v>0</v>
      </c>
      <c r="U90" s="8">
        <v>0</v>
      </c>
      <c r="V90" s="9">
        <v>0</v>
      </c>
      <c r="W90" s="9">
        <v>0</v>
      </c>
      <c r="X90" s="9">
        <v>0</v>
      </c>
      <c r="Y90" s="8">
        <v>0</v>
      </c>
      <c r="Z90" s="9">
        <v>0</v>
      </c>
      <c r="AA90" s="8"/>
      <c r="AC90" s="8"/>
      <c r="AJ90" s="9">
        <f t="shared" si="22"/>
        <v>-1</v>
      </c>
      <c r="AK90" s="7">
        <v>7.9</v>
      </c>
      <c r="AO90" s="8"/>
      <c r="AQ90" s="31"/>
      <c r="AT90" s="31"/>
      <c r="AU90" s="21">
        <v>1993</v>
      </c>
      <c r="AV90" s="23">
        <f t="shared" si="15"/>
        <v>3.2995072987004876</v>
      </c>
      <c r="BB90" s="18"/>
      <c r="BD90" s="54"/>
      <c r="BF90" s="18"/>
      <c r="BH90" s="18"/>
      <c r="BJ90" s="18"/>
      <c r="BK90" s="18" t="s">
        <v>105</v>
      </c>
      <c r="BL90">
        <v>1</v>
      </c>
      <c r="BM90">
        <v>0</v>
      </c>
      <c r="BN90">
        <v>0</v>
      </c>
      <c r="BO90">
        <v>0</v>
      </c>
      <c r="BP90">
        <v>0</v>
      </c>
      <c r="BQ90">
        <v>0</v>
      </c>
      <c r="BR90" s="18">
        <v>0</v>
      </c>
      <c r="BS90">
        <v>1</v>
      </c>
      <c r="BT90">
        <v>0</v>
      </c>
      <c r="BU90" s="18">
        <v>0</v>
      </c>
      <c r="BV90" t="s">
        <v>397</v>
      </c>
      <c r="BW90" t="s">
        <v>397</v>
      </c>
      <c r="CB90" s="18"/>
      <c r="CD90" s="18"/>
      <c r="CE90" s="18"/>
      <c r="CH90" s="18"/>
      <c r="CJ90" s="18"/>
      <c r="CU90" s="18"/>
      <c r="CV90" t="s">
        <v>397</v>
      </c>
      <c r="CW90" t="s">
        <v>397</v>
      </c>
      <c r="CX90" t="s">
        <v>397</v>
      </c>
      <c r="CY90" s="25" t="s">
        <v>397</v>
      </c>
    </row>
    <row r="91" spans="1:103" x14ac:dyDescent="0.25">
      <c r="A91">
        <v>93</v>
      </c>
      <c r="B91">
        <v>14</v>
      </c>
      <c r="C91" s="25" t="s">
        <v>106</v>
      </c>
      <c r="D91" s="12">
        <v>7.4</v>
      </c>
      <c r="E91" s="14"/>
      <c r="F91" s="7" t="str">
        <f t="shared" si="16"/>
        <v>X</v>
      </c>
      <c r="G91" s="7">
        <f t="shared" si="17"/>
        <v>7.4</v>
      </c>
      <c r="H91" s="16">
        <f t="shared" si="18"/>
        <v>7.4</v>
      </c>
      <c r="I91" s="11" t="str">
        <f t="shared" si="19"/>
        <v>X</v>
      </c>
      <c r="J91" s="39" t="str">
        <f t="shared" si="20"/>
        <v>X</v>
      </c>
      <c r="K91" s="39" t="str">
        <f t="shared" si="13"/>
        <v>X</v>
      </c>
      <c r="L91" s="39" t="str">
        <f t="shared" si="14"/>
        <v>X</v>
      </c>
      <c r="M91" s="39" t="str">
        <f t="shared" si="21"/>
        <v>X</v>
      </c>
      <c r="N91" s="42">
        <v>0</v>
      </c>
      <c r="O91" s="8">
        <v>0</v>
      </c>
      <c r="P91" s="9">
        <v>0</v>
      </c>
      <c r="Q91" s="9">
        <v>0</v>
      </c>
      <c r="R91" s="8">
        <v>0</v>
      </c>
      <c r="S91" s="9">
        <v>0</v>
      </c>
      <c r="T91" s="9">
        <v>0</v>
      </c>
      <c r="U91" s="8">
        <v>1</v>
      </c>
      <c r="V91" s="9">
        <v>0</v>
      </c>
      <c r="W91" s="9">
        <v>0</v>
      </c>
      <c r="X91" s="9">
        <v>0</v>
      </c>
      <c r="Y91" s="8">
        <v>0</v>
      </c>
      <c r="Z91" s="9">
        <v>0</v>
      </c>
      <c r="AA91" s="8"/>
      <c r="AC91" s="8"/>
      <c r="AJ91" s="9">
        <f t="shared" si="22"/>
        <v>-1</v>
      </c>
      <c r="AK91" s="7">
        <v>7.4</v>
      </c>
      <c r="AO91" s="8"/>
      <c r="AQ91" s="31"/>
      <c r="AT91" s="31"/>
      <c r="AU91" s="21">
        <v>1987</v>
      </c>
      <c r="AV91" s="23">
        <f t="shared" si="15"/>
        <v>3.2981978671098151</v>
      </c>
      <c r="BB91" s="18"/>
      <c r="BD91" s="54"/>
      <c r="BF91" s="18"/>
      <c r="BH91" s="18"/>
      <c r="BJ91" s="18"/>
      <c r="BK91" s="18" t="s">
        <v>105</v>
      </c>
      <c r="BL91">
        <v>1</v>
      </c>
      <c r="BM91">
        <v>0</v>
      </c>
      <c r="BN91">
        <v>0</v>
      </c>
      <c r="BO91">
        <v>0</v>
      </c>
      <c r="BP91">
        <v>0</v>
      </c>
      <c r="BQ91">
        <v>0</v>
      </c>
      <c r="BR91" s="18">
        <v>0</v>
      </c>
      <c r="BS91">
        <v>1</v>
      </c>
      <c r="BT91">
        <v>0</v>
      </c>
      <c r="BU91" s="18">
        <v>0</v>
      </c>
      <c r="BV91" t="s">
        <v>397</v>
      </c>
      <c r="BW91" t="s">
        <v>397</v>
      </c>
      <c r="CB91" s="18"/>
      <c r="CD91" s="18"/>
      <c r="CE91" s="18"/>
      <c r="CH91" s="18"/>
      <c r="CJ91" s="18"/>
      <c r="CU91" s="18"/>
      <c r="CV91" t="s">
        <v>397</v>
      </c>
      <c r="CW91" t="s">
        <v>397</v>
      </c>
      <c r="CX91" t="s">
        <v>397</v>
      </c>
      <c r="CY91" s="25" t="s">
        <v>397</v>
      </c>
    </row>
    <row r="92" spans="1:103" x14ac:dyDescent="0.25">
      <c r="A92">
        <v>94</v>
      </c>
      <c r="B92">
        <v>14</v>
      </c>
      <c r="C92" s="25" t="s">
        <v>106</v>
      </c>
      <c r="D92" s="12">
        <v>8.4</v>
      </c>
      <c r="E92" s="14"/>
      <c r="F92" s="7" t="str">
        <f t="shared" si="16"/>
        <v>X</v>
      </c>
      <c r="G92" s="7">
        <f t="shared" si="17"/>
        <v>8.4</v>
      </c>
      <c r="H92" s="16">
        <f t="shared" si="18"/>
        <v>8.4</v>
      </c>
      <c r="I92" s="11" t="str">
        <f t="shared" si="19"/>
        <v>X</v>
      </c>
      <c r="J92" s="39" t="str">
        <f t="shared" si="20"/>
        <v>X</v>
      </c>
      <c r="K92" s="39" t="str">
        <f t="shared" si="13"/>
        <v>X</v>
      </c>
      <c r="L92" s="39" t="str">
        <f t="shared" si="14"/>
        <v>X</v>
      </c>
      <c r="M92" s="39" t="str">
        <f t="shared" si="21"/>
        <v>X</v>
      </c>
      <c r="N92" s="42">
        <v>0</v>
      </c>
      <c r="O92" s="8">
        <v>0</v>
      </c>
      <c r="P92" s="9">
        <v>0</v>
      </c>
      <c r="Q92" s="9">
        <v>0</v>
      </c>
      <c r="R92" s="8">
        <v>0</v>
      </c>
      <c r="S92" s="9">
        <v>0</v>
      </c>
      <c r="T92" s="9">
        <v>0</v>
      </c>
      <c r="U92" s="8">
        <v>1</v>
      </c>
      <c r="V92" s="9">
        <v>0</v>
      </c>
      <c r="W92" s="9">
        <v>0</v>
      </c>
      <c r="X92" s="9">
        <v>0</v>
      </c>
      <c r="Y92" s="8">
        <v>0</v>
      </c>
      <c r="Z92" s="9">
        <v>0</v>
      </c>
      <c r="AA92" s="8"/>
      <c r="AC92" s="8"/>
      <c r="AJ92" s="9">
        <f t="shared" si="22"/>
        <v>-1</v>
      </c>
      <c r="AK92" s="7">
        <v>7.4</v>
      </c>
      <c r="AO92" s="8"/>
      <c r="AQ92" s="31"/>
      <c r="AT92" s="31"/>
      <c r="AU92" s="21">
        <v>1989</v>
      </c>
      <c r="AV92" s="23">
        <f t="shared" si="15"/>
        <v>3.2986347831244354</v>
      </c>
      <c r="BB92" s="18"/>
      <c r="BD92" s="54"/>
      <c r="BF92" s="18"/>
      <c r="BH92" s="18"/>
      <c r="BJ92" s="18"/>
      <c r="BK92" s="18" t="s">
        <v>105</v>
      </c>
      <c r="BL92">
        <v>1</v>
      </c>
      <c r="BM92">
        <v>0</v>
      </c>
      <c r="BN92">
        <v>0</v>
      </c>
      <c r="BO92">
        <v>0</v>
      </c>
      <c r="BP92">
        <v>0</v>
      </c>
      <c r="BQ92">
        <v>0</v>
      </c>
      <c r="BR92" s="18">
        <v>0</v>
      </c>
      <c r="BS92">
        <v>1</v>
      </c>
      <c r="BT92">
        <v>0</v>
      </c>
      <c r="BU92" s="18">
        <v>0</v>
      </c>
      <c r="BV92" t="s">
        <v>397</v>
      </c>
      <c r="BW92" t="s">
        <v>397</v>
      </c>
      <c r="CB92" s="18"/>
      <c r="CD92" s="18"/>
      <c r="CE92" s="18"/>
      <c r="CH92" s="18"/>
      <c r="CJ92" s="18"/>
      <c r="CU92" s="18"/>
      <c r="CV92" t="s">
        <v>397</v>
      </c>
      <c r="CW92" t="s">
        <v>397</v>
      </c>
      <c r="CX92" t="s">
        <v>397</v>
      </c>
      <c r="CY92" s="25" t="s">
        <v>397</v>
      </c>
    </row>
    <row r="93" spans="1:103" x14ac:dyDescent="0.25">
      <c r="A93">
        <v>95</v>
      </c>
      <c r="B93">
        <v>14</v>
      </c>
      <c r="C93" s="25" t="s">
        <v>106</v>
      </c>
      <c r="D93" s="12">
        <v>8.8000000000000007</v>
      </c>
      <c r="E93" s="14"/>
      <c r="F93" s="7" t="str">
        <f t="shared" si="16"/>
        <v>X</v>
      </c>
      <c r="G93" s="7">
        <f t="shared" si="17"/>
        <v>8.8000000000000007</v>
      </c>
      <c r="H93" s="16">
        <f t="shared" si="18"/>
        <v>8.8000000000000007</v>
      </c>
      <c r="I93" s="11" t="str">
        <f t="shared" si="19"/>
        <v>X</v>
      </c>
      <c r="J93" s="39" t="str">
        <f t="shared" si="20"/>
        <v>X</v>
      </c>
      <c r="K93" s="39" t="str">
        <f t="shared" si="13"/>
        <v>X</v>
      </c>
      <c r="L93" s="39" t="str">
        <f t="shared" si="14"/>
        <v>X</v>
      </c>
      <c r="M93" s="39" t="str">
        <f t="shared" si="21"/>
        <v>X</v>
      </c>
      <c r="N93" s="42">
        <v>0</v>
      </c>
      <c r="O93" s="8">
        <v>0</v>
      </c>
      <c r="P93" s="9">
        <v>0</v>
      </c>
      <c r="Q93" s="9">
        <v>0</v>
      </c>
      <c r="R93" s="8">
        <v>0</v>
      </c>
      <c r="S93" s="9">
        <v>0</v>
      </c>
      <c r="T93" s="9">
        <v>0</v>
      </c>
      <c r="U93" s="8">
        <v>1</v>
      </c>
      <c r="V93" s="9">
        <v>0</v>
      </c>
      <c r="W93" s="9">
        <v>0</v>
      </c>
      <c r="X93" s="9">
        <v>0</v>
      </c>
      <c r="Y93" s="8">
        <v>0</v>
      </c>
      <c r="Z93" s="9">
        <v>0</v>
      </c>
      <c r="AA93" s="8"/>
      <c r="AC93" s="8"/>
      <c r="AJ93" s="9">
        <f t="shared" si="22"/>
        <v>-1</v>
      </c>
      <c r="AK93" s="7">
        <v>7.5</v>
      </c>
      <c r="AO93" s="8"/>
      <c r="AQ93" s="31"/>
      <c r="AT93" s="31"/>
      <c r="AU93" s="21">
        <v>1991</v>
      </c>
      <c r="AV93" s="23">
        <f t="shared" si="15"/>
        <v>3.2990712600274095</v>
      </c>
      <c r="BB93" s="18"/>
      <c r="BD93" s="54"/>
      <c r="BF93" s="18"/>
      <c r="BH93" s="18"/>
      <c r="BJ93" s="18"/>
      <c r="BK93" s="18" t="s">
        <v>105</v>
      </c>
      <c r="BL93">
        <v>1</v>
      </c>
      <c r="BM93">
        <v>0</v>
      </c>
      <c r="BN93">
        <v>0</v>
      </c>
      <c r="BO93">
        <v>0</v>
      </c>
      <c r="BP93">
        <v>0</v>
      </c>
      <c r="BQ93">
        <v>0</v>
      </c>
      <c r="BR93" s="18">
        <v>0</v>
      </c>
      <c r="BS93">
        <v>1</v>
      </c>
      <c r="BT93">
        <v>0</v>
      </c>
      <c r="BU93" s="18">
        <v>0</v>
      </c>
      <c r="BV93" t="s">
        <v>397</v>
      </c>
      <c r="BW93" t="s">
        <v>397</v>
      </c>
      <c r="CB93" s="18"/>
      <c r="CD93" s="18"/>
      <c r="CE93" s="18"/>
      <c r="CH93" s="18"/>
      <c r="CJ93" s="18"/>
      <c r="CU93" s="18"/>
      <c r="CV93" t="s">
        <v>397</v>
      </c>
      <c r="CW93" t="s">
        <v>397</v>
      </c>
      <c r="CX93" t="s">
        <v>397</v>
      </c>
      <c r="CY93" s="25" t="s">
        <v>397</v>
      </c>
    </row>
    <row r="94" spans="1:103" x14ac:dyDescent="0.25">
      <c r="A94">
        <v>96</v>
      </c>
      <c r="B94">
        <v>14</v>
      </c>
      <c r="C94" s="25" t="s">
        <v>106</v>
      </c>
      <c r="D94" s="12">
        <v>7.8</v>
      </c>
      <c r="E94" s="14"/>
      <c r="F94" s="7" t="str">
        <f t="shared" si="16"/>
        <v>X</v>
      </c>
      <c r="G94" s="7">
        <f t="shared" si="17"/>
        <v>7.8</v>
      </c>
      <c r="H94" s="16">
        <f t="shared" si="18"/>
        <v>7.8</v>
      </c>
      <c r="I94" s="11" t="str">
        <f t="shared" si="19"/>
        <v>X</v>
      </c>
      <c r="J94" s="39" t="str">
        <f t="shared" si="20"/>
        <v>X</v>
      </c>
      <c r="K94" s="39" t="str">
        <f t="shared" si="13"/>
        <v>X</v>
      </c>
      <c r="L94" s="39" t="str">
        <f t="shared" si="14"/>
        <v>X</v>
      </c>
      <c r="M94" s="39" t="str">
        <f t="shared" si="21"/>
        <v>X</v>
      </c>
      <c r="N94" s="42">
        <v>0</v>
      </c>
      <c r="O94" s="8">
        <v>0</v>
      </c>
      <c r="P94" s="9">
        <v>0</v>
      </c>
      <c r="Q94" s="9">
        <v>0</v>
      </c>
      <c r="R94" s="8">
        <v>0</v>
      </c>
      <c r="S94" s="9">
        <v>0</v>
      </c>
      <c r="T94" s="9">
        <v>0</v>
      </c>
      <c r="U94" s="8">
        <v>1</v>
      </c>
      <c r="V94" s="9">
        <v>0</v>
      </c>
      <c r="W94" s="9">
        <v>0</v>
      </c>
      <c r="X94" s="9">
        <v>0</v>
      </c>
      <c r="Y94" s="8">
        <v>0</v>
      </c>
      <c r="Z94" s="9">
        <v>0</v>
      </c>
      <c r="AA94" s="8"/>
      <c r="AC94" s="8"/>
      <c r="AJ94" s="9">
        <f t="shared" si="22"/>
        <v>-1</v>
      </c>
      <c r="AK94" s="7">
        <v>7.9</v>
      </c>
      <c r="AO94" s="8"/>
      <c r="AQ94" s="31"/>
      <c r="AT94" s="31"/>
      <c r="AU94" s="21">
        <v>1993</v>
      </c>
      <c r="AV94" s="23">
        <f t="shared" si="15"/>
        <v>3.2995072987004876</v>
      </c>
      <c r="BB94" s="18"/>
      <c r="BD94" s="54"/>
      <c r="BF94" s="18"/>
      <c r="BH94" s="18"/>
      <c r="BJ94" s="18"/>
      <c r="BK94" s="18" t="s">
        <v>105</v>
      </c>
      <c r="BL94">
        <v>1</v>
      </c>
      <c r="BM94">
        <v>0</v>
      </c>
      <c r="BN94">
        <v>0</v>
      </c>
      <c r="BO94">
        <v>0</v>
      </c>
      <c r="BP94">
        <v>0</v>
      </c>
      <c r="BQ94">
        <v>0</v>
      </c>
      <c r="BR94" s="18">
        <v>0</v>
      </c>
      <c r="BS94">
        <v>1</v>
      </c>
      <c r="BT94">
        <v>0</v>
      </c>
      <c r="BU94" s="18">
        <v>0</v>
      </c>
      <c r="BV94" t="s">
        <v>397</v>
      </c>
      <c r="BW94" t="s">
        <v>397</v>
      </c>
      <c r="CB94" s="18"/>
      <c r="CD94" s="18"/>
      <c r="CE94" s="18"/>
      <c r="CH94" s="18"/>
      <c r="CJ94" s="18"/>
      <c r="CU94" s="18"/>
      <c r="CV94" t="s">
        <v>397</v>
      </c>
      <c r="CW94" t="s">
        <v>397</v>
      </c>
      <c r="CX94" t="s">
        <v>397</v>
      </c>
      <c r="CY94" s="25" t="s">
        <v>397</v>
      </c>
    </row>
    <row r="95" spans="1:103" x14ac:dyDescent="0.25">
      <c r="A95">
        <v>97</v>
      </c>
      <c r="B95">
        <v>14</v>
      </c>
      <c r="C95" s="25" t="s">
        <v>106</v>
      </c>
      <c r="D95" s="12">
        <v>6.4</v>
      </c>
      <c r="E95" s="14"/>
      <c r="F95" s="7" t="str">
        <f t="shared" si="16"/>
        <v>X</v>
      </c>
      <c r="G95" s="7">
        <f t="shared" si="17"/>
        <v>6.4</v>
      </c>
      <c r="H95" s="16">
        <f t="shared" si="18"/>
        <v>6.4</v>
      </c>
      <c r="I95" s="11" t="str">
        <f t="shared" si="19"/>
        <v>X</v>
      </c>
      <c r="J95" s="39" t="str">
        <f t="shared" si="20"/>
        <v>X</v>
      </c>
      <c r="K95" s="39" t="str">
        <f t="shared" si="13"/>
        <v>X</v>
      </c>
      <c r="L95" s="39" t="str">
        <f t="shared" si="14"/>
        <v>X</v>
      </c>
      <c r="M95" s="39" t="str">
        <f t="shared" si="21"/>
        <v>X</v>
      </c>
      <c r="N95" s="42">
        <v>0</v>
      </c>
      <c r="O95" s="8">
        <v>0</v>
      </c>
      <c r="P95" s="9">
        <v>0</v>
      </c>
      <c r="Q95" s="9">
        <v>0</v>
      </c>
      <c r="R95" s="8">
        <v>0</v>
      </c>
      <c r="S95" s="9">
        <v>0</v>
      </c>
      <c r="T95" s="9">
        <v>0</v>
      </c>
      <c r="U95" s="8">
        <v>0</v>
      </c>
      <c r="V95" s="9">
        <v>1</v>
      </c>
      <c r="W95" s="9">
        <v>0</v>
      </c>
      <c r="X95" s="9">
        <v>0</v>
      </c>
      <c r="Y95" s="8">
        <v>0</v>
      </c>
      <c r="Z95" s="9">
        <v>0</v>
      </c>
      <c r="AA95" s="8"/>
      <c r="AC95" s="8"/>
      <c r="AJ95" s="9">
        <f t="shared" si="22"/>
        <v>-1</v>
      </c>
      <c r="AK95" s="7">
        <v>7.4</v>
      </c>
      <c r="AO95" s="8"/>
      <c r="AQ95" s="31"/>
      <c r="AT95" s="31"/>
      <c r="AU95" s="21">
        <v>1987</v>
      </c>
      <c r="AV95" s="23">
        <f t="shared" si="15"/>
        <v>3.2981978671098151</v>
      </c>
      <c r="BB95" s="18"/>
      <c r="BD95" s="54"/>
      <c r="BF95" s="18"/>
      <c r="BH95" s="18"/>
      <c r="BJ95" s="18"/>
      <c r="BK95" s="18" t="s">
        <v>105</v>
      </c>
      <c r="BL95">
        <v>1</v>
      </c>
      <c r="BM95">
        <v>0</v>
      </c>
      <c r="BN95">
        <v>0</v>
      </c>
      <c r="BO95">
        <v>0</v>
      </c>
      <c r="BP95">
        <v>0</v>
      </c>
      <c r="BQ95">
        <v>0</v>
      </c>
      <c r="BR95" s="18">
        <v>0</v>
      </c>
      <c r="BS95">
        <v>1</v>
      </c>
      <c r="BT95">
        <v>0</v>
      </c>
      <c r="BU95" s="18">
        <v>0</v>
      </c>
      <c r="BV95" t="s">
        <v>397</v>
      </c>
      <c r="BW95" t="s">
        <v>397</v>
      </c>
      <c r="CB95" s="18"/>
      <c r="CD95" s="18"/>
      <c r="CE95" s="18"/>
      <c r="CH95" s="18"/>
      <c r="CJ95" s="18"/>
      <c r="CU95" s="18"/>
      <c r="CV95" t="s">
        <v>397</v>
      </c>
      <c r="CW95" t="s">
        <v>397</v>
      </c>
      <c r="CX95" t="s">
        <v>397</v>
      </c>
      <c r="CY95" s="25" t="s">
        <v>397</v>
      </c>
    </row>
    <row r="96" spans="1:103" x14ac:dyDescent="0.25">
      <c r="A96">
        <v>98</v>
      </c>
      <c r="B96">
        <v>14</v>
      </c>
      <c r="C96" s="25" t="s">
        <v>106</v>
      </c>
      <c r="D96" s="12">
        <v>7.8</v>
      </c>
      <c r="E96" s="14"/>
      <c r="F96" s="7" t="str">
        <f t="shared" si="16"/>
        <v>X</v>
      </c>
      <c r="G96" s="7">
        <f t="shared" si="17"/>
        <v>7.8</v>
      </c>
      <c r="H96" s="16">
        <f t="shared" si="18"/>
        <v>7.8</v>
      </c>
      <c r="I96" s="11" t="str">
        <f t="shared" si="19"/>
        <v>X</v>
      </c>
      <c r="J96" s="39" t="str">
        <f t="shared" si="20"/>
        <v>X</v>
      </c>
      <c r="K96" s="39" t="str">
        <f t="shared" si="13"/>
        <v>X</v>
      </c>
      <c r="L96" s="39" t="str">
        <f t="shared" si="14"/>
        <v>X</v>
      </c>
      <c r="M96" s="39" t="str">
        <f t="shared" si="21"/>
        <v>X</v>
      </c>
      <c r="N96" s="42">
        <v>0</v>
      </c>
      <c r="O96" s="8">
        <v>0</v>
      </c>
      <c r="P96" s="9">
        <v>0</v>
      </c>
      <c r="Q96" s="9">
        <v>0</v>
      </c>
      <c r="R96" s="8">
        <v>0</v>
      </c>
      <c r="S96" s="9">
        <v>0</v>
      </c>
      <c r="T96" s="9">
        <v>0</v>
      </c>
      <c r="U96" s="8">
        <v>0</v>
      </c>
      <c r="V96" s="9">
        <v>1</v>
      </c>
      <c r="W96" s="9">
        <v>0</v>
      </c>
      <c r="X96" s="9">
        <v>0</v>
      </c>
      <c r="Y96" s="8">
        <v>0</v>
      </c>
      <c r="Z96" s="9">
        <v>0</v>
      </c>
      <c r="AA96" s="8"/>
      <c r="AC96" s="8"/>
      <c r="AJ96" s="9">
        <f t="shared" si="22"/>
        <v>-1</v>
      </c>
      <c r="AK96" s="7">
        <v>7.4</v>
      </c>
      <c r="AO96" s="8"/>
      <c r="AQ96" s="31"/>
      <c r="AT96" s="31"/>
      <c r="AU96" s="21">
        <v>1989</v>
      </c>
      <c r="AV96" s="23">
        <f t="shared" si="15"/>
        <v>3.2986347831244354</v>
      </c>
      <c r="BB96" s="18"/>
      <c r="BD96" s="54"/>
      <c r="BF96" s="18"/>
      <c r="BH96" s="18"/>
      <c r="BJ96" s="18"/>
      <c r="BK96" s="18" t="s">
        <v>105</v>
      </c>
      <c r="BL96">
        <v>1</v>
      </c>
      <c r="BM96">
        <v>0</v>
      </c>
      <c r="BN96">
        <v>0</v>
      </c>
      <c r="BO96">
        <v>0</v>
      </c>
      <c r="BP96">
        <v>0</v>
      </c>
      <c r="BQ96">
        <v>0</v>
      </c>
      <c r="BR96" s="18">
        <v>0</v>
      </c>
      <c r="BS96">
        <v>1</v>
      </c>
      <c r="BT96">
        <v>0</v>
      </c>
      <c r="BU96" s="18">
        <v>0</v>
      </c>
      <c r="BV96" t="s">
        <v>397</v>
      </c>
      <c r="BW96" t="s">
        <v>397</v>
      </c>
      <c r="CB96" s="18"/>
      <c r="CD96" s="18"/>
      <c r="CE96" s="18"/>
      <c r="CH96" s="18"/>
      <c r="CJ96" s="18"/>
      <c r="CU96" s="18"/>
      <c r="CV96" t="s">
        <v>397</v>
      </c>
      <c r="CW96" t="s">
        <v>397</v>
      </c>
      <c r="CX96" t="s">
        <v>397</v>
      </c>
      <c r="CY96" s="25" t="s">
        <v>397</v>
      </c>
    </row>
    <row r="97" spans="1:103" x14ac:dyDescent="0.25">
      <c r="A97">
        <v>99</v>
      </c>
      <c r="B97">
        <v>14</v>
      </c>
      <c r="C97" s="25" t="s">
        <v>106</v>
      </c>
      <c r="D97" s="12">
        <v>8.6989999999999998</v>
      </c>
      <c r="E97" s="14"/>
      <c r="F97" s="7" t="str">
        <f t="shared" si="16"/>
        <v>X</v>
      </c>
      <c r="G97" s="7">
        <f t="shared" si="17"/>
        <v>8.6989999999999998</v>
      </c>
      <c r="H97" s="16">
        <f t="shared" si="18"/>
        <v>8.6989999999999998</v>
      </c>
      <c r="I97" s="11" t="str">
        <f t="shared" si="19"/>
        <v>X</v>
      </c>
      <c r="J97" s="39" t="str">
        <f t="shared" si="20"/>
        <v>X</v>
      </c>
      <c r="K97" s="39" t="str">
        <f t="shared" si="13"/>
        <v>X</v>
      </c>
      <c r="L97" s="39" t="str">
        <f t="shared" si="14"/>
        <v>X</v>
      </c>
      <c r="M97" s="39" t="str">
        <f t="shared" si="21"/>
        <v>X</v>
      </c>
      <c r="N97" s="42">
        <v>0</v>
      </c>
      <c r="O97" s="8">
        <v>0</v>
      </c>
      <c r="P97" s="9">
        <v>0</v>
      </c>
      <c r="Q97" s="9">
        <v>0</v>
      </c>
      <c r="R97" s="8">
        <v>0</v>
      </c>
      <c r="S97" s="9">
        <v>0</v>
      </c>
      <c r="T97" s="9">
        <v>0</v>
      </c>
      <c r="U97" s="8">
        <v>0</v>
      </c>
      <c r="V97" s="9">
        <v>1</v>
      </c>
      <c r="W97" s="9">
        <v>0</v>
      </c>
      <c r="X97" s="9">
        <v>0</v>
      </c>
      <c r="Y97" s="8">
        <v>0</v>
      </c>
      <c r="Z97" s="9">
        <v>0</v>
      </c>
      <c r="AA97" s="8"/>
      <c r="AC97" s="8"/>
      <c r="AJ97" s="9">
        <f t="shared" si="22"/>
        <v>-1</v>
      </c>
      <c r="AK97" s="7">
        <v>7.5</v>
      </c>
      <c r="AO97" s="8"/>
      <c r="AQ97" s="31"/>
      <c r="AT97" s="31"/>
      <c r="AU97" s="21">
        <v>1991</v>
      </c>
      <c r="AV97" s="23">
        <f t="shared" si="15"/>
        <v>3.2990712600274095</v>
      </c>
      <c r="BB97" s="18"/>
      <c r="BD97" s="54"/>
      <c r="BF97" s="18"/>
      <c r="BH97" s="18"/>
      <c r="BJ97" s="18"/>
      <c r="BK97" s="18" t="s">
        <v>105</v>
      </c>
      <c r="BL97">
        <v>1</v>
      </c>
      <c r="BM97">
        <v>0</v>
      </c>
      <c r="BN97">
        <v>0</v>
      </c>
      <c r="BO97">
        <v>0</v>
      </c>
      <c r="BP97">
        <v>0</v>
      </c>
      <c r="BQ97">
        <v>0</v>
      </c>
      <c r="BR97" s="18">
        <v>0</v>
      </c>
      <c r="BS97">
        <v>1</v>
      </c>
      <c r="BT97">
        <v>0</v>
      </c>
      <c r="BU97" s="18">
        <v>0</v>
      </c>
      <c r="BV97" t="s">
        <v>397</v>
      </c>
      <c r="BW97" t="s">
        <v>397</v>
      </c>
      <c r="CB97" s="18"/>
      <c r="CD97" s="18"/>
      <c r="CE97" s="18"/>
      <c r="CH97" s="18"/>
      <c r="CJ97" s="18"/>
      <c r="CU97" s="18"/>
      <c r="CV97" t="s">
        <v>397</v>
      </c>
      <c r="CW97" t="s">
        <v>397</v>
      </c>
      <c r="CX97" t="s">
        <v>397</v>
      </c>
      <c r="CY97" s="25" t="s">
        <v>397</v>
      </c>
    </row>
    <row r="98" spans="1:103" x14ac:dyDescent="0.25">
      <c r="A98">
        <v>100</v>
      </c>
      <c r="B98">
        <v>14</v>
      </c>
      <c r="C98" s="25" t="s">
        <v>106</v>
      </c>
      <c r="D98" s="12">
        <v>8.3000000000000007</v>
      </c>
      <c r="E98" s="14"/>
      <c r="F98" s="7" t="str">
        <f t="shared" si="16"/>
        <v>X</v>
      </c>
      <c r="G98" s="7">
        <f t="shared" si="17"/>
        <v>8.3000000000000007</v>
      </c>
      <c r="H98" s="16">
        <f t="shared" si="18"/>
        <v>8.3000000000000007</v>
      </c>
      <c r="I98" s="11" t="str">
        <f t="shared" si="19"/>
        <v>X</v>
      </c>
      <c r="J98" s="39" t="str">
        <f t="shared" si="20"/>
        <v>X</v>
      </c>
      <c r="K98" s="39" t="str">
        <f t="shared" si="13"/>
        <v>X</v>
      </c>
      <c r="L98" s="39" t="str">
        <f t="shared" si="14"/>
        <v>X</v>
      </c>
      <c r="M98" s="39" t="str">
        <f t="shared" si="21"/>
        <v>X</v>
      </c>
      <c r="N98" s="42">
        <v>0</v>
      </c>
      <c r="O98" s="8">
        <v>0</v>
      </c>
      <c r="P98" s="9">
        <v>0</v>
      </c>
      <c r="Q98" s="9">
        <v>0</v>
      </c>
      <c r="R98" s="8">
        <v>0</v>
      </c>
      <c r="S98" s="9">
        <v>0</v>
      </c>
      <c r="T98" s="9">
        <v>0</v>
      </c>
      <c r="U98" s="8">
        <v>0</v>
      </c>
      <c r="V98" s="9">
        <v>1</v>
      </c>
      <c r="W98" s="9">
        <v>0</v>
      </c>
      <c r="X98" s="9">
        <v>0</v>
      </c>
      <c r="Y98" s="8">
        <v>0</v>
      </c>
      <c r="Z98" s="9">
        <v>0</v>
      </c>
      <c r="AA98" s="8"/>
      <c r="AC98" s="8"/>
      <c r="AJ98" s="9">
        <f t="shared" si="22"/>
        <v>-1</v>
      </c>
      <c r="AK98" s="7">
        <v>7.9</v>
      </c>
      <c r="AO98" s="8"/>
      <c r="AQ98" s="31"/>
      <c r="AT98" s="31"/>
      <c r="AU98" s="21">
        <v>1993</v>
      </c>
      <c r="AV98" s="23">
        <f t="shared" si="15"/>
        <v>3.2995072987004876</v>
      </c>
      <c r="BB98" s="18"/>
      <c r="BD98" s="54"/>
      <c r="BF98" s="18"/>
      <c r="BH98" s="18"/>
      <c r="BJ98" s="18"/>
      <c r="BK98" s="18" t="s">
        <v>105</v>
      </c>
      <c r="BL98">
        <v>1</v>
      </c>
      <c r="BM98">
        <v>0</v>
      </c>
      <c r="BN98">
        <v>0</v>
      </c>
      <c r="BO98">
        <v>0</v>
      </c>
      <c r="BP98">
        <v>0</v>
      </c>
      <c r="BQ98">
        <v>0</v>
      </c>
      <c r="BR98" s="18">
        <v>0</v>
      </c>
      <c r="BS98">
        <v>1</v>
      </c>
      <c r="BT98">
        <v>0</v>
      </c>
      <c r="BU98" s="18">
        <v>0</v>
      </c>
      <c r="BV98" t="s">
        <v>397</v>
      </c>
      <c r="BW98" t="s">
        <v>397</v>
      </c>
      <c r="CB98" s="18"/>
      <c r="CD98" s="18"/>
      <c r="CE98" s="18"/>
      <c r="CH98" s="18"/>
      <c r="CJ98" s="18"/>
      <c r="CU98" s="18"/>
      <c r="CV98" t="s">
        <v>397</v>
      </c>
      <c r="CW98" t="s">
        <v>397</v>
      </c>
      <c r="CX98" t="s">
        <v>397</v>
      </c>
      <c r="CY98" s="25" t="s">
        <v>397</v>
      </c>
    </row>
    <row r="99" spans="1:103" x14ac:dyDescent="0.25">
      <c r="A99">
        <v>101</v>
      </c>
      <c r="B99">
        <v>15</v>
      </c>
      <c r="C99" s="25" t="s">
        <v>124</v>
      </c>
      <c r="D99" s="12">
        <v>7.9</v>
      </c>
      <c r="E99" s="14"/>
      <c r="F99" s="7" t="str">
        <f t="shared" si="16"/>
        <v>X</v>
      </c>
      <c r="G99" s="7">
        <f t="shared" si="17"/>
        <v>7.9</v>
      </c>
      <c r="H99" s="16">
        <f t="shared" si="18"/>
        <v>7.9</v>
      </c>
      <c r="I99" s="11" t="str">
        <f t="shared" si="19"/>
        <v>X</v>
      </c>
      <c r="J99" s="39" t="str">
        <f t="shared" si="20"/>
        <v>X</v>
      </c>
      <c r="K99" s="39" t="str">
        <f t="shared" si="13"/>
        <v>X</v>
      </c>
      <c r="L99" s="39" t="str">
        <f t="shared" si="14"/>
        <v>X</v>
      </c>
      <c r="M99" s="39" t="str">
        <f t="shared" si="21"/>
        <v>X</v>
      </c>
      <c r="N99" s="42">
        <v>1</v>
      </c>
      <c r="O99" s="8">
        <v>0</v>
      </c>
      <c r="P99" s="9">
        <v>0</v>
      </c>
      <c r="Q99" s="9">
        <v>0</v>
      </c>
      <c r="R99" s="8">
        <v>0</v>
      </c>
      <c r="S99" s="9">
        <v>0</v>
      </c>
      <c r="T99" s="9">
        <v>0</v>
      </c>
      <c r="U99" s="8">
        <v>0</v>
      </c>
      <c r="V99" s="9">
        <v>0</v>
      </c>
      <c r="W99" s="9">
        <v>0</v>
      </c>
      <c r="X99" s="9">
        <v>0</v>
      </c>
      <c r="Y99" s="8">
        <v>0</v>
      </c>
      <c r="Z99" s="9">
        <v>0</v>
      </c>
      <c r="AA99" s="8"/>
      <c r="AC99" s="8"/>
      <c r="AJ99" s="9">
        <f t="shared" si="22"/>
        <v>-1</v>
      </c>
      <c r="AK99" s="7">
        <v>8.16</v>
      </c>
      <c r="AO99" s="8"/>
      <c r="AQ99" s="31"/>
      <c r="AT99" s="31"/>
      <c r="AU99" s="21">
        <v>2006</v>
      </c>
      <c r="AV99" s="23">
        <f t="shared" si="15"/>
        <v>3.3023309286843991</v>
      </c>
      <c r="BB99" s="18"/>
      <c r="BD99" s="54"/>
      <c r="BF99" s="18"/>
      <c r="BH99" s="18"/>
      <c r="BJ99" s="18"/>
      <c r="BK99" s="18" t="s">
        <v>118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 s="18">
        <v>1</v>
      </c>
      <c r="BS99">
        <v>0</v>
      </c>
      <c r="BT99">
        <v>0</v>
      </c>
      <c r="BU99" s="18">
        <v>1</v>
      </c>
      <c r="BV99" t="s">
        <v>397</v>
      </c>
      <c r="BW99" t="s">
        <v>397</v>
      </c>
      <c r="CB99" s="18"/>
      <c r="CD99" s="18"/>
      <c r="CE99" s="18"/>
      <c r="CH99" s="18"/>
      <c r="CJ99" s="18"/>
      <c r="CU99" s="18"/>
      <c r="CV99" t="s">
        <v>397</v>
      </c>
      <c r="CW99" t="s">
        <v>397</v>
      </c>
      <c r="CX99" t="s">
        <v>397</v>
      </c>
      <c r="CY99" s="25" t="s">
        <v>397</v>
      </c>
    </row>
    <row r="100" spans="1:103" x14ac:dyDescent="0.25">
      <c r="A100">
        <v>102</v>
      </c>
      <c r="B100">
        <v>15</v>
      </c>
      <c r="C100" s="25" t="s">
        <v>124</v>
      </c>
      <c r="D100" s="12">
        <v>11.7</v>
      </c>
      <c r="E100" s="14"/>
      <c r="F100" s="7" t="str">
        <f t="shared" si="16"/>
        <v>X</v>
      </c>
      <c r="G100" s="7">
        <f t="shared" si="17"/>
        <v>11.7</v>
      </c>
      <c r="H100" s="16">
        <f t="shared" si="18"/>
        <v>11.7</v>
      </c>
      <c r="I100" s="11" t="str">
        <f t="shared" si="19"/>
        <v>X</v>
      </c>
      <c r="J100" s="39" t="str">
        <f t="shared" si="20"/>
        <v>X</v>
      </c>
      <c r="K100" s="39" t="str">
        <f t="shared" si="13"/>
        <v>X</v>
      </c>
      <c r="L100" s="39" t="str">
        <f t="shared" si="14"/>
        <v>X</v>
      </c>
      <c r="M100" s="39" t="str">
        <f t="shared" si="21"/>
        <v>X</v>
      </c>
      <c r="N100" s="42">
        <v>0</v>
      </c>
      <c r="O100" s="8">
        <v>1</v>
      </c>
      <c r="P100" s="9">
        <v>0</v>
      </c>
      <c r="Q100" s="9">
        <v>0</v>
      </c>
      <c r="R100" s="8">
        <v>0</v>
      </c>
      <c r="S100" s="9">
        <v>0</v>
      </c>
      <c r="T100" s="9">
        <v>0</v>
      </c>
      <c r="U100" s="8">
        <v>0</v>
      </c>
      <c r="V100" s="9">
        <v>0</v>
      </c>
      <c r="W100" s="9">
        <v>0</v>
      </c>
      <c r="X100" s="9">
        <v>0</v>
      </c>
      <c r="Y100" s="8">
        <v>0</v>
      </c>
      <c r="Z100" s="9">
        <v>0</v>
      </c>
      <c r="AA100" s="8"/>
      <c r="AC100" s="8"/>
      <c r="AJ100" s="9">
        <f t="shared" si="22"/>
        <v>-1</v>
      </c>
      <c r="AK100" s="7">
        <v>8.16</v>
      </c>
      <c r="AO100" s="8"/>
      <c r="AQ100" s="31"/>
      <c r="AT100" s="31"/>
      <c r="AU100" s="21">
        <v>2006</v>
      </c>
      <c r="AV100" s="23">
        <f t="shared" si="15"/>
        <v>3.3023309286843991</v>
      </c>
      <c r="BB100" s="18"/>
      <c r="BD100" s="54"/>
      <c r="BF100" s="18"/>
      <c r="BH100" s="18"/>
      <c r="BJ100" s="18"/>
      <c r="BK100" s="18" t="s">
        <v>118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 s="18">
        <v>1</v>
      </c>
      <c r="BS100">
        <v>0</v>
      </c>
      <c r="BT100">
        <v>0</v>
      </c>
      <c r="BU100" s="18">
        <v>1</v>
      </c>
      <c r="BV100" t="s">
        <v>397</v>
      </c>
      <c r="BW100" t="s">
        <v>397</v>
      </c>
      <c r="CB100" s="18"/>
      <c r="CD100" s="18"/>
      <c r="CE100" s="18"/>
      <c r="CH100" s="18"/>
      <c r="CJ100" s="18"/>
      <c r="CU100" s="18"/>
      <c r="CV100" t="s">
        <v>397</v>
      </c>
      <c r="CW100" t="s">
        <v>397</v>
      </c>
      <c r="CX100" t="s">
        <v>397</v>
      </c>
      <c r="CY100" s="25" t="s">
        <v>397</v>
      </c>
    </row>
    <row r="101" spans="1:103" x14ac:dyDescent="0.25">
      <c r="A101">
        <v>103</v>
      </c>
      <c r="B101">
        <v>15</v>
      </c>
      <c r="C101" s="25" t="s">
        <v>124</v>
      </c>
      <c r="D101" s="12">
        <v>8.4666666666666668</v>
      </c>
      <c r="E101" s="14"/>
      <c r="F101" s="7" t="str">
        <f t="shared" si="16"/>
        <v>X</v>
      </c>
      <c r="G101" s="7">
        <f t="shared" si="17"/>
        <v>8.4666666666666668</v>
      </c>
      <c r="H101" s="16">
        <f t="shared" si="18"/>
        <v>8.4666666666666668</v>
      </c>
      <c r="I101" s="11" t="str">
        <f t="shared" si="19"/>
        <v>X</v>
      </c>
      <c r="J101" s="39" t="str">
        <f t="shared" si="20"/>
        <v>X</v>
      </c>
      <c r="K101" s="39" t="str">
        <f t="shared" si="13"/>
        <v>X</v>
      </c>
      <c r="L101" s="39" t="str">
        <f t="shared" si="14"/>
        <v>X</v>
      </c>
      <c r="M101" s="39" t="str">
        <f t="shared" si="21"/>
        <v>X</v>
      </c>
      <c r="N101" s="42">
        <v>0</v>
      </c>
      <c r="O101" s="8">
        <v>0</v>
      </c>
      <c r="P101" s="9">
        <v>1</v>
      </c>
      <c r="Q101" s="9">
        <v>0</v>
      </c>
      <c r="R101" s="8">
        <v>0</v>
      </c>
      <c r="S101" s="9">
        <v>0</v>
      </c>
      <c r="T101" s="9">
        <v>0</v>
      </c>
      <c r="U101" s="8">
        <v>0</v>
      </c>
      <c r="V101" s="9">
        <v>0</v>
      </c>
      <c r="W101" s="9">
        <v>0</v>
      </c>
      <c r="X101" s="9">
        <v>0</v>
      </c>
      <c r="Y101" s="8">
        <v>0</v>
      </c>
      <c r="Z101" s="9">
        <v>0</v>
      </c>
      <c r="AA101" s="8"/>
      <c r="AC101" s="8"/>
      <c r="AJ101" s="9">
        <f t="shared" si="22"/>
        <v>-1</v>
      </c>
      <c r="AK101" s="7">
        <v>8.16</v>
      </c>
      <c r="AO101" s="8"/>
      <c r="AQ101" s="31"/>
      <c r="AT101" s="31"/>
      <c r="AU101" s="21">
        <v>2006</v>
      </c>
      <c r="AV101" s="23">
        <f t="shared" si="15"/>
        <v>3.3023309286843991</v>
      </c>
      <c r="BB101" s="18"/>
      <c r="BD101" s="54"/>
      <c r="BF101" s="18"/>
      <c r="BH101" s="18"/>
      <c r="BJ101" s="18"/>
      <c r="BK101" s="18" t="s">
        <v>118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 s="18">
        <v>1</v>
      </c>
      <c r="BS101">
        <v>0</v>
      </c>
      <c r="BT101">
        <v>0</v>
      </c>
      <c r="BU101" s="18">
        <v>1</v>
      </c>
      <c r="BV101" t="s">
        <v>397</v>
      </c>
      <c r="BW101" t="s">
        <v>397</v>
      </c>
      <c r="CB101" s="18"/>
      <c r="CD101" s="18"/>
      <c r="CE101" s="18"/>
      <c r="CH101" s="18"/>
      <c r="CJ101" s="18"/>
      <c r="CU101" s="18"/>
      <c r="CV101" t="s">
        <v>397</v>
      </c>
      <c r="CW101" t="s">
        <v>397</v>
      </c>
      <c r="CX101" t="s">
        <v>397</v>
      </c>
      <c r="CY101" s="25" t="s">
        <v>397</v>
      </c>
    </row>
    <row r="102" spans="1:103" x14ac:dyDescent="0.25">
      <c r="A102">
        <v>104</v>
      </c>
      <c r="B102">
        <v>15</v>
      </c>
      <c r="C102" s="25" t="s">
        <v>124</v>
      </c>
      <c r="D102" s="12">
        <v>15.35</v>
      </c>
      <c r="E102" s="14"/>
      <c r="F102" s="7" t="str">
        <f t="shared" si="16"/>
        <v>X</v>
      </c>
      <c r="G102" s="7">
        <f t="shared" si="17"/>
        <v>15.35</v>
      </c>
      <c r="H102" s="16">
        <f t="shared" si="18"/>
        <v>15.35</v>
      </c>
      <c r="I102" s="11" t="str">
        <f t="shared" si="19"/>
        <v>X</v>
      </c>
      <c r="J102" s="39" t="str">
        <f t="shared" si="20"/>
        <v>X</v>
      </c>
      <c r="K102" s="39" t="str">
        <f t="shared" si="13"/>
        <v>X</v>
      </c>
      <c r="L102" s="39" t="str">
        <f t="shared" si="14"/>
        <v>X</v>
      </c>
      <c r="M102" s="39" t="str">
        <f t="shared" si="21"/>
        <v>X</v>
      </c>
      <c r="N102" s="42">
        <v>0</v>
      </c>
      <c r="O102" s="8">
        <v>0</v>
      </c>
      <c r="P102" s="9">
        <v>0</v>
      </c>
      <c r="Q102" s="9">
        <v>1</v>
      </c>
      <c r="R102" s="8">
        <v>0</v>
      </c>
      <c r="S102" s="9">
        <v>0</v>
      </c>
      <c r="T102" s="9">
        <v>0</v>
      </c>
      <c r="U102" s="8">
        <v>0</v>
      </c>
      <c r="V102" s="9">
        <v>0</v>
      </c>
      <c r="W102" s="9">
        <v>0</v>
      </c>
      <c r="X102" s="9">
        <v>0</v>
      </c>
      <c r="Y102" s="8">
        <v>0</v>
      </c>
      <c r="Z102" s="9">
        <v>0</v>
      </c>
      <c r="AA102" s="8"/>
      <c r="AC102" s="8"/>
      <c r="AJ102" s="9">
        <f t="shared" si="22"/>
        <v>-1</v>
      </c>
      <c r="AK102" s="7">
        <v>8.16</v>
      </c>
      <c r="AO102" s="8"/>
      <c r="AQ102" s="31"/>
      <c r="AT102" s="31"/>
      <c r="AU102" s="21">
        <v>2006</v>
      </c>
      <c r="AV102" s="23">
        <f t="shared" si="15"/>
        <v>3.3023309286843991</v>
      </c>
      <c r="BB102" s="18"/>
      <c r="BD102" s="54"/>
      <c r="BF102" s="18"/>
      <c r="BH102" s="18"/>
      <c r="BJ102" s="18"/>
      <c r="BK102" s="18" t="s">
        <v>118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 s="18">
        <v>1</v>
      </c>
      <c r="BS102">
        <v>0</v>
      </c>
      <c r="BT102">
        <v>0</v>
      </c>
      <c r="BU102" s="18">
        <v>1</v>
      </c>
      <c r="BV102" t="s">
        <v>397</v>
      </c>
      <c r="BW102" t="s">
        <v>397</v>
      </c>
      <c r="CB102" s="18"/>
      <c r="CD102" s="18"/>
      <c r="CE102" s="18"/>
      <c r="CH102" s="18"/>
      <c r="CJ102" s="18"/>
      <c r="CU102" s="18"/>
      <c r="CV102" t="s">
        <v>397</v>
      </c>
      <c r="CW102" t="s">
        <v>397</v>
      </c>
      <c r="CX102" t="s">
        <v>397</v>
      </c>
      <c r="CY102" s="25" t="s">
        <v>397</v>
      </c>
    </row>
    <row r="103" spans="1:103" x14ac:dyDescent="0.25">
      <c r="A103">
        <v>105</v>
      </c>
      <c r="B103">
        <v>16</v>
      </c>
      <c r="C103" s="25" t="s">
        <v>47</v>
      </c>
      <c r="D103" s="12">
        <v>12.21</v>
      </c>
      <c r="E103" s="14"/>
      <c r="F103" s="7" t="str">
        <f t="shared" si="16"/>
        <v>X</v>
      </c>
      <c r="G103" s="7">
        <f t="shared" si="17"/>
        <v>12.21</v>
      </c>
      <c r="H103" s="16">
        <f t="shared" si="18"/>
        <v>12.21</v>
      </c>
      <c r="I103" s="11" t="str">
        <f t="shared" si="19"/>
        <v>X</v>
      </c>
      <c r="J103" s="39" t="str">
        <f t="shared" si="20"/>
        <v>X</v>
      </c>
      <c r="K103" s="39" t="str">
        <f t="shared" si="13"/>
        <v>X</v>
      </c>
      <c r="L103" s="39" t="str">
        <f t="shared" si="14"/>
        <v>X</v>
      </c>
      <c r="M103" s="39" t="str">
        <f t="shared" si="21"/>
        <v>X</v>
      </c>
      <c r="N103" s="42">
        <v>1</v>
      </c>
      <c r="O103" s="8">
        <v>0</v>
      </c>
      <c r="P103" s="9">
        <v>0</v>
      </c>
      <c r="Q103" s="9">
        <v>0</v>
      </c>
      <c r="R103" s="8">
        <v>0</v>
      </c>
      <c r="S103" s="9">
        <v>0</v>
      </c>
      <c r="T103" s="9">
        <v>0</v>
      </c>
      <c r="U103" s="8">
        <v>0</v>
      </c>
      <c r="V103" s="9">
        <v>0</v>
      </c>
      <c r="W103" s="9">
        <v>0</v>
      </c>
      <c r="X103" s="9">
        <v>0</v>
      </c>
      <c r="Y103" s="8">
        <v>0</v>
      </c>
      <c r="Z103" s="9">
        <v>0</v>
      </c>
      <c r="AA103" s="8"/>
      <c r="AC103" s="8"/>
      <c r="AJ103" s="9">
        <f t="shared" si="22"/>
        <v>-1</v>
      </c>
      <c r="AK103" s="7">
        <v>6.4</v>
      </c>
      <c r="AO103" s="8"/>
      <c r="AQ103" s="31"/>
      <c r="AT103" s="31"/>
      <c r="AU103" s="21">
        <v>1998</v>
      </c>
      <c r="AV103" s="23">
        <f t="shared" si="15"/>
        <v>3.3005954838899636</v>
      </c>
      <c r="BB103" s="18"/>
      <c r="BD103" s="54"/>
      <c r="BF103" s="18"/>
      <c r="BH103" s="18"/>
      <c r="BJ103" s="18"/>
      <c r="BK103" s="18" t="s">
        <v>45</v>
      </c>
      <c r="BL103">
        <v>0</v>
      </c>
      <c r="BM103">
        <v>0</v>
      </c>
      <c r="BN103">
        <v>0</v>
      </c>
      <c r="BO103">
        <v>1</v>
      </c>
      <c r="BP103">
        <v>0</v>
      </c>
      <c r="BQ103">
        <v>0</v>
      </c>
      <c r="BR103" s="18">
        <v>0</v>
      </c>
      <c r="BS103">
        <v>0</v>
      </c>
      <c r="BT103">
        <v>1</v>
      </c>
      <c r="BU103" s="18">
        <v>0</v>
      </c>
      <c r="BV103" t="s">
        <v>397</v>
      </c>
      <c r="BW103" t="s">
        <v>397</v>
      </c>
      <c r="CB103" s="18"/>
      <c r="CD103" s="18"/>
      <c r="CE103" s="18"/>
      <c r="CH103" s="18"/>
      <c r="CJ103" s="18"/>
      <c r="CU103" s="18"/>
      <c r="CV103" t="s">
        <v>397</v>
      </c>
      <c r="CW103" t="s">
        <v>397</v>
      </c>
      <c r="CX103" t="s">
        <v>397</v>
      </c>
      <c r="CY103" s="25" t="s">
        <v>397</v>
      </c>
    </row>
    <row r="104" spans="1:103" x14ac:dyDescent="0.25">
      <c r="A104">
        <v>106</v>
      </c>
      <c r="B104">
        <v>16</v>
      </c>
      <c r="C104" s="25" t="s">
        <v>47</v>
      </c>
      <c r="D104" s="12">
        <v>5.96</v>
      </c>
      <c r="E104" s="14"/>
      <c r="F104" s="7" t="str">
        <f t="shared" si="16"/>
        <v>X</v>
      </c>
      <c r="G104" s="7">
        <f t="shared" si="17"/>
        <v>5.96</v>
      </c>
      <c r="H104" s="16">
        <f t="shared" si="18"/>
        <v>5.96</v>
      </c>
      <c r="I104" s="11" t="str">
        <f t="shared" si="19"/>
        <v>X</v>
      </c>
      <c r="J104" s="39" t="str">
        <f t="shared" si="20"/>
        <v>X</v>
      </c>
      <c r="K104" s="39" t="str">
        <f t="shared" si="13"/>
        <v>X</v>
      </c>
      <c r="L104" s="39" t="str">
        <f t="shared" si="14"/>
        <v>X</v>
      </c>
      <c r="M104" s="39" t="str">
        <f t="shared" si="21"/>
        <v>X</v>
      </c>
      <c r="N104" s="42">
        <v>1</v>
      </c>
      <c r="O104" s="8">
        <v>0</v>
      </c>
      <c r="P104" s="9">
        <v>0</v>
      </c>
      <c r="Q104" s="9">
        <v>0</v>
      </c>
      <c r="R104" s="8">
        <v>0</v>
      </c>
      <c r="S104" s="9">
        <v>0</v>
      </c>
      <c r="T104" s="9">
        <v>0</v>
      </c>
      <c r="U104" s="8">
        <v>0</v>
      </c>
      <c r="V104" s="9">
        <v>0</v>
      </c>
      <c r="W104" s="9">
        <v>0</v>
      </c>
      <c r="X104" s="9">
        <v>0</v>
      </c>
      <c r="Y104" s="8">
        <v>0</v>
      </c>
      <c r="Z104" s="9">
        <v>0</v>
      </c>
      <c r="AA104" s="8"/>
      <c r="AC104" s="8"/>
      <c r="AJ104" s="9">
        <f t="shared" si="22"/>
        <v>-1</v>
      </c>
      <c r="AK104" s="7">
        <v>5</v>
      </c>
      <c r="AO104" s="8"/>
      <c r="AQ104" s="31"/>
      <c r="AT104" s="31"/>
      <c r="AU104" s="21">
        <v>1995</v>
      </c>
      <c r="AV104" s="23">
        <f t="shared" si="15"/>
        <v>3.2999429000227671</v>
      </c>
      <c r="BB104" s="18"/>
      <c r="BD104" s="54"/>
      <c r="BF104" s="18"/>
      <c r="BH104" s="18"/>
      <c r="BJ104" s="18"/>
      <c r="BK104" s="18" t="s">
        <v>58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 s="18">
        <v>1</v>
      </c>
      <c r="BS104">
        <v>0</v>
      </c>
      <c r="BT104">
        <v>1</v>
      </c>
      <c r="BU104" s="18">
        <v>0</v>
      </c>
      <c r="BV104" t="s">
        <v>397</v>
      </c>
      <c r="BW104" t="s">
        <v>397</v>
      </c>
      <c r="CB104" s="18"/>
      <c r="CD104" s="18"/>
      <c r="CE104" s="18"/>
      <c r="CH104" s="18"/>
      <c r="CJ104" s="18"/>
      <c r="CU104" s="18"/>
      <c r="CV104" t="s">
        <v>397</v>
      </c>
      <c r="CW104" t="s">
        <v>397</v>
      </c>
      <c r="CX104" t="s">
        <v>397</v>
      </c>
      <c r="CY104" s="25" t="s">
        <v>397</v>
      </c>
    </row>
    <row r="105" spans="1:103" x14ac:dyDescent="0.25">
      <c r="A105">
        <v>107</v>
      </c>
      <c r="B105">
        <v>16</v>
      </c>
      <c r="C105" s="25" t="s">
        <v>47</v>
      </c>
      <c r="D105" s="12">
        <v>8.5</v>
      </c>
      <c r="E105" s="14"/>
      <c r="F105" s="7" t="str">
        <f t="shared" si="16"/>
        <v>X</v>
      </c>
      <c r="G105" s="7">
        <f t="shared" si="17"/>
        <v>8.5</v>
      </c>
      <c r="H105" s="16">
        <f t="shared" si="18"/>
        <v>8.5</v>
      </c>
      <c r="I105" s="11" t="str">
        <f t="shared" si="19"/>
        <v>X</v>
      </c>
      <c r="J105" s="39" t="str">
        <f t="shared" si="20"/>
        <v>X</v>
      </c>
      <c r="K105" s="39" t="str">
        <f t="shared" si="13"/>
        <v>X</v>
      </c>
      <c r="L105" s="39" t="str">
        <f t="shared" si="14"/>
        <v>X</v>
      </c>
      <c r="M105" s="39" t="str">
        <f t="shared" si="21"/>
        <v>X</v>
      </c>
      <c r="N105" s="42">
        <v>1</v>
      </c>
      <c r="O105" s="8">
        <v>0</v>
      </c>
      <c r="P105" s="9">
        <v>0</v>
      </c>
      <c r="Q105" s="9">
        <v>0</v>
      </c>
      <c r="R105" s="8">
        <v>0</v>
      </c>
      <c r="S105" s="9">
        <v>0</v>
      </c>
      <c r="T105" s="9">
        <v>0</v>
      </c>
      <c r="U105" s="8">
        <v>0</v>
      </c>
      <c r="V105" s="9">
        <v>0</v>
      </c>
      <c r="W105" s="9">
        <v>0</v>
      </c>
      <c r="X105" s="9">
        <v>0</v>
      </c>
      <c r="Y105" s="8">
        <v>0</v>
      </c>
      <c r="Z105" s="9">
        <v>0</v>
      </c>
      <c r="AA105" s="8"/>
      <c r="AC105" s="8"/>
      <c r="AJ105" s="9">
        <f t="shared" si="22"/>
        <v>-1</v>
      </c>
      <c r="AK105" s="7">
        <v>8.1</v>
      </c>
      <c r="AO105" s="8"/>
      <c r="AQ105" s="31"/>
      <c r="AT105" s="31"/>
      <c r="AU105" s="21">
        <v>1992</v>
      </c>
      <c r="AV105" s="23">
        <f t="shared" si="15"/>
        <v>3.2992893340876801</v>
      </c>
      <c r="BB105" s="18"/>
      <c r="BD105" s="54"/>
      <c r="BF105" s="18"/>
      <c r="BH105" s="18"/>
      <c r="BJ105" s="18"/>
      <c r="BK105" s="18" t="s">
        <v>71</v>
      </c>
      <c r="BL105">
        <v>0</v>
      </c>
      <c r="BM105">
        <v>0</v>
      </c>
      <c r="BN105">
        <v>0</v>
      </c>
      <c r="BO105">
        <v>1</v>
      </c>
      <c r="BP105">
        <v>0</v>
      </c>
      <c r="BQ105">
        <v>0</v>
      </c>
      <c r="BR105" s="18">
        <v>0</v>
      </c>
      <c r="BS105">
        <v>0</v>
      </c>
      <c r="BT105">
        <v>1</v>
      </c>
      <c r="BU105" s="18">
        <v>0</v>
      </c>
      <c r="BV105" t="s">
        <v>397</v>
      </c>
      <c r="BW105" t="s">
        <v>397</v>
      </c>
      <c r="CB105" s="18"/>
      <c r="CD105" s="18"/>
      <c r="CE105" s="18"/>
      <c r="CH105" s="18"/>
      <c r="CJ105" s="18"/>
      <c r="CU105" s="18"/>
      <c r="CV105" t="s">
        <v>397</v>
      </c>
      <c r="CW105" t="s">
        <v>397</v>
      </c>
      <c r="CX105" t="s">
        <v>397</v>
      </c>
      <c r="CY105" s="25" t="s">
        <v>397</v>
      </c>
    </row>
    <row r="106" spans="1:103" x14ac:dyDescent="0.25">
      <c r="A106">
        <v>108</v>
      </c>
      <c r="B106">
        <v>16</v>
      </c>
      <c r="C106" s="25" t="s">
        <v>47</v>
      </c>
      <c r="D106" s="12">
        <v>5.2</v>
      </c>
      <c r="E106" s="14"/>
      <c r="F106" s="7" t="str">
        <f t="shared" si="16"/>
        <v>X</v>
      </c>
      <c r="G106" s="7">
        <f t="shared" si="17"/>
        <v>5.2</v>
      </c>
      <c r="H106" s="16">
        <f t="shared" si="18"/>
        <v>5.2</v>
      </c>
      <c r="I106" s="11" t="str">
        <f t="shared" si="19"/>
        <v>X</v>
      </c>
      <c r="J106" s="39" t="str">
        <f t="shared" si="20"/>
        <v>X</v>
      </c>
      <c r="K106" s="39" t="str">
        <f t="shared" si="13"/>
        <v>X</v>
      </c>
      <c r="L106" s="39" t="str">
        <f t="shared" si="14"/>
        <v>X</v>
      </c>
      <c r="M106" s="39" t="str">
        <f t="shared" si="21"/>
        <v>X</v>
      </c>
      <c r="N106" s="42">
        <v>1</v>
      </c>
      <c r="O106" s="8">
        <v>0</v>
      </c>
      <c r="P106" s="9">
        <v>0</v>
      </c>
      <c r="Q106" s="9">
        <v>0</v>
      </c>
      <c r="R106" s="8">
        <v>0</v>
      </c>
      <c r="S106" s="9">
        <v>0</v>
      </c>
      <c r="T106" s="9">
        <v>0</v>
      </c>
      <c r="U106" s="8">
        <v>0</v>
      </c>
      <c r="V106" s="9">
        <v>0</v>
      </c>
      <c r="W106" s="9">
        <v>0</v>
      </c>
      <c r="X106" s="9">
        <v>0</v>
      </c>
      <c r="Y106" s="8">
        <v>0</v>
      </c>
      <c r="Z106" s="9">
        <v>0</v>
      </c>
      <c r="AA106" s="8"/>
      <c r="AC106" s="8"/>
      <c r="AJ106" s="9">
        <f t="shared" si="22"/>
        <v>-1</v>
      </c>
      <c r="AK106" s="7">
        <v>9.6</v>
      </c>
      <c r="AO106" s="8"/>
      <c r="AQ106" s="31"/>
      <c r="AT106" s="31"/>
      <c r="AU106" s="21">
        <v>1994</v>
      </c>
      <c r="AV106" s="23">
        <f t="shared" si="15"/>
        <v>3.2997251539756367</v>
      </c>
      <c r="BB106" s="18"/>
      <c r="BD106" s="54"/>
      <c r="BF106" s="18"/>
      <c r="BH106" s="18"/>
      <c r="BJ106" s="18"/>
      <c r="BK106" s="18" t="s">
        <v>80</v>
      </c>
      <c r="BL106">
        <v>0</v>
      </c>
      <c r="BM106">
        <v>0</v>
      </c>
      <c r="BN106">
        <v>1</v>
      </c>
      <c r="BO106">
        <v>0</v>
      </c>
      <c r="BP106">
        <v>0</v>
      </c>
      <c r="BQ106">
        <v>0</v>
      </c>
      <c r="BR106" s="18">
        <v>0</v>
      </c>
      <c r="BS106">
        <v>1</v>
      </c>
      <c r="BT106">
        <v>0</v>
      </c>
      <c r="BU106" s="18">
        <v>0</v>
      </c>
      <c r="BV106" t="s">
        <v>397</v>
      </c>
      <c r="BW106" t="s">
        <v>397</v>
      </c>
      <c r="CB106" s="18"/>
      <c r="CD106" s="18"/>
      <c r="CE106" s="18"/>
      <c r="CH106" s="18"/>
      <c r="CJ106" s="18"/>
      <c r="CU106" s="18"/>
      <c r="CV106" t="s">
        <v>397</v>
      </c>
      <c r="CW106" t="s">
        <v>397</v>
      </c>
      <c r="CX106" t="s">
        <v>397</v>
      </c>
      <c r="CY106" s="25" t="s">
        <v>397</v>
      </c>
    </row>
    <row r="107" spans="1:103" x14ac:dyDescent="0.25">
      <c r="A107">
        <v>109</v>
      </c>
      <c r="B107">
        <v>16</v>
      </c>
      <c r="C107" s="25" t="s">
        <v>47</v>
      </c>
      <c r="D107" s="12">
        <v>3.28</v>
      </c>
      <c r="E107" s="14"/>
      <c r="F107" s="7" t="str">
        <f t="shared" si="16"/>
        <v>X</v>
      </c>
      <c r="G107" s="7">
        <f t="shared" si="17"/>
        <v>3.28</v>
      </c>
      <c r="H107" s="16">
        <f t="shared" si="18"/>
        <v>3.28</v>
      </c>
      <c r="I107" s="11" t="str">
        <f t="shared" si="19"/>
        <v>X</v>
      </c>
      <c r="J107" s="39" t="str">
        <f t="shared" si="20"/>
        <v>X</v>
      </c>
      <c r="K107" s="39" t="str">
        <f t="shared" si="13"/>
        <v>X</v>
      </c>
      <c r="L107" s="39" t="str">
        <f t="shared" si="14"/>
        <v>X</v>
      </c>
      <c r="M107" s="39" t="str">
        <f t="shared" si="21"/>
        <v>X</v>
      </c>
      <c r="N107" s="42">
        <v>1</v>
      </c>
      <c r="O107" s="8">
        <v>0</v>
      </c>
      <c r="P107" s="9">
        <v>0</v>
      </c>
      <c r="Q107" s="9">
        <v>0</v>
      </c>
      <c r="R107" s="8">
        <v>0</v>
      </c>
      <c r="S107" s="9">
        <v>0</v>
      </c>
      <c r="T107" s="9">
        <v>0</v>
      </c>
      <c r="U107" s="8">
        <v>0</v>
      </c>
      <c r="V107" s="9">
        <v>0</v>
      </c>
      <c r="W107" s="9">
        <v>0</v>
      </c>
      <c r="X107" s="9">
        <v>0</v>
      </c>
      <c r="Y107" s="8">
        <v>0</v>
      </c>
      <c r="Z107" s="9">
        <v>0</v>
      </c>
      <c r="AA107" s="8"/>
      <c r="AC107" s="8"/>
      <c r="AJ107" s="9">
        <f t="shared" si="22"/>
        <v>-1</v>
      </c>
      <c r="AK107" s="7">
        <v>6</v>
      </c>
      <c r="AO107" s="8"/>
      <c r="AQ107" s="31"/>
      <c r="AT107" s="31"/>
      <c r="AU107" s="21">
        <v>1997</v>
      </c>
      <c r="AV107" s="23">
        <f t="shared" si="15"/>
        <v>3.3003780648707024</v>
      </c>
      <c r="BB107" s="18"/>
      <c r="BD107" s="54"/>
      <c r="BF107" s="18"/>
      <c r="BH107" s="18"/>
      <c r="BJ107" s="18"/>
      <c r="BK107" s="18" t="s">
        <v>104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 s="18">
        <v>1</v>
      </c>
      <c r="BS107">
        <v>0</v>
      </c>
      <c r="BT107">
        <v>0</v>
      </c>
      <c r="BU107" s="18">
        <v>1</v>
      </c>
      <c r="BV107" t="s">
        <v>397</v>
      </c>
      <c r="BW107" t="s">
        <v>397</v>
      </c>
      <c r="CB107" s="18"/>
      <c r="CD107" s="18"/>
      <c r="CE107" s="18"/>
      <c r="CH107" s="18"/>
      <c r="CJ107" s="18"/>
      <c r="CU107" s="18"/>
      <c r="CV107" t="s">
        <v>397</v>
      </c>
      <c r="CW107" t="s">
        <v>397</v>
      </c>
      <c r="CX107" t="s">
        <v>397</v>
      </c>
      <c r="CY107" s="25" t="s">
        <v>397</v>
      </c>
    </row>
    <row r="108" spans="1:103" x14ac:dyDescent="0.25">
      <c r="A108">
        <v>110</v>
      </c>
      <c r="B108">
        <v>16</v>
      </c>
      <c r="C108" s="25" t="s">
        <v>47</v>
      </c>
      <c r="D108" s="12">
        <v>8.8000000000000007</v>
      </c>
      <c r="E108" s="14"/>
      <c r="F108" s="7" t="str">
        <f t="shared" si="16"/>
        <v>X</v>
      </c>
      <c r="G108" s="7">
        <f t="shared" si="17"/>
        <v>8.8000000000000007</v>
      </c>
      <c r="H108" s="16">
        <f t="shared" si="18"/>
        <v>8.8000000000000007</v>
      </c>
      <c r="I108" s="11" t="str">
        <f t="shared" si="19"/>
        <v>X</v>
      </c>
      <c r="J108" s="39" t="str">
        <f t="shared" si="20"/>
        <v>X</v>
      </c>
      <c r="K108" s="39" t="str">
        <f t="shared" si="13"/>
        <v>X</v>
      </c>
      <c r="L108" s="39" t="str">
        <f t="shared" si="14"/>
        <v>X</v>
      </c>
      <c r="M108" s="39" t="str">
        <f t="shared" si="21"/>
        <v>X</v>
      </c>
      <c r="N108" s="42">
        <v>1</v>
      </c>
      <c r="O108" s="8">
        <v>0</v>
      </c>
      <c r="P108" s="9">
        <v>0</v>
      </c>
      <c r="Q108" s="9">
        <v>0</v>
      </c>
      <c r="R108" s="8">
        <v>0</v>
      </c>
      <c r="S108" s="9">
        <v>0</v>
      </c>
      <c r="T108" s="9">
        <v>0</v>
      </c>
      <c r="U108" s="8">
        <v>0</v>
      </c>
      <c r="V108" s="9">
        <v>0</v>
      </c>
      <c r="W108" s="9">
        <v>0</v>
      </c>
      <c r="X108" s="9">
        <v>0</v>
      </c>
      <c r="Y108" s="8">
        <v>0</v>
      </c>
      <c r="Z108" s="9">
        <v>0</v>
      </c>
      <c r="AA108" s="8"/>
      <c r="AC108" s="8"/>
      <c r="AJ108" s="9">
        <f t="shared" si="22"/>
        <v>-1</v>
      </c>
      <c r="AK108" s="7">
        <v>6.4</v>
      </c>
      <c r="AO108" s="8"/>
      <c r="AQ108" s="31"/>
      <c r="AT108" s="31"/>
      <c r="AU108" s="21">
        <v>1999</v>
      </c>
      <c r="AV108" s="23">
        <f t="shared" si="15"/>
        <v>3.3008127941181171</v>
      </c>
      <c r="BB108" s="18"/>
      <c r="BD108" s="54"/>
      <c r="BF108" s="18"/>
      <c r="BH108" s="18"/>
      <c r="BJ108" s="18"/>
      <c r="BK108" s="18" t="s">
        <v>118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 s="18">
        <v>1</v>
      </c>
      <c r="BS108">
        <v>0</v>
      </c>
      <c r="BT108">
        <v>0</v>
      </c>
      <c r="BU108" s="18">
        <v>1</v>
      </c>
      <c r="BV108" t="s">
        <v>397</v>
      </c>
      <c r="BW108" t="s">
        <v>397</v>
      </c>
      <c r="CB108" s="18"/>
      <c r="CD108" s="18"/>
      <c r="CE108" s="18"/>
      <c r="CH108" s="18"/>
      <c r="CJ108" s="18"/>
      <c r="CU108" s="18"/>
      <c r="CV108" t="s">
        <v>397</v>
      </c>
      <c r="CW108" t="s">
        <v>397</v>
      </c>
      <c r="CX108" t="s">
        <v>397</v>
      </c>
      <c r="CY108" s="25" t="s">
        <v>397</v>
      </c>
    </row>
    <row r="109" spans="1:103" x14ac:dyDescent="0.25">
      <c r="A109">
        <v>111</v>
      </c>
      <c r="B109">
        <v>16</v>
      </c>
      <c r="C109" s="25" t="s">
        <v>47</v>
      </c>
      <c r="D109" s="12">
        <v>13.2</v>
      </c>
      <c r="E109" s="14"/>
      <c r="F109" s="7" t="str">
        <f t="shared" si="16"/>
        <v>X</v>
      </c>
      <c r="G109" s="7">
        <f t="shared" si="17"/>
        <v>13.2</v>
      </c>
      <c r="H109" s="16">
        <f t="shared" si="18"/>
        <v>13.2</v>
      </c>
      <c r="I109" s="11" t="str">
        <f t="shared" si="19"/>
        <v>X</v>
      </c>
      <c r="J109" s="39" t="str">
        <f t="shared" si="20"/>
        <v>X</v>
      </c>
      <c r="K109" s="39" t="str">
        <f t="shared" si="13"/>
        <v>X</v>
      </c>
      <c r="L109" s="39" t="str">
        <f t="shared" si="14"/>
        <v>X</v>
      </c>
      <c r="M109" s="39" t="str">
        <f t="shared" si="21"/>
        <v>X</v>
      </c>
      <c r="N109" s="42">
        <v>1</v>
      </c>
      <c r="O109" s="8">
        <v>0</v>
      </c>
      <c r="P109" s="9">
        <v>0</v>
      </c>
      <c r="Q109" s="9">
        <v>0</v>
      </c>
      <c r="R109" s="8">
        <v>0</v>
      </c>
      <c r="S109" s="9">
        <v>0</v>
      </c>
      <c r="T109" s="9">
        <v>0</v>
      </c>
      <c r="U109" s="8">
        <v>0</v>
      </c>
      <c r="V109" s="9">
        <v>0</v>
      </c>
      <c r="W109" s="9">
        <v>0</v>
      </c>
      <c r="X109" s="9">
        <v>0</v>
      </c>
      <c r="Y109" s="8">
        <v>0</v>
      </c>
      <c r="Z109" s="9">
        <v>0</v>
      </c>
      <c r="AA109" s="8"/>
      <c r="AC109" s="8"/>
      <c r="AJ109" s="9">
        <f t="shared" si="22"/>
        <v>-1</v>
      </c>
      <c r="AK109" s="7">
        <v>6.2</v>
      </c>
      <c r="AO109" s="8"/>
      <c r="AQ109" s="31"/>
      <c r="AT109" s="31"/>
      <c r="AU109" s="21">
        <v>1995</v>
      </c>
      <c r="AV109" s="23">
        <f t="shared" si="15"/>
        <v>3.2999429000227671</v>
      </c>
      <c r="BB109" s="18"/>
      <c r="BD109" s="54"/>
      <c r="BF109" s="18"/>
      <c r="BH109" s="18"/>
      <c r="BJ109" s="18"/>
      <c r="BK109" s="18" t="s">
        <v>164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 s="18">
        <v>1</v>
      </c>
      <c r="BS109">
        <v>0</v>
      </c>
      <c r="BT109">
        <v>1</v>
      </c>
      <c r="BU109" s="18">
        <v>0</v>
      </c>
      <c r="BV109" t="s">
        <v>397</v>
      </c>
      <c r="BW109" t="s">
        <v>397</v>
      </c>
      <c r="CB109" s="18"/>
      <c r="CD109" s="18"/>
      <c r="CE109" s="18"/>
      <c r="CH109" s="18"/>
      <c r="CJ109" s="18"/>
      <c r="CU109" s="18"/>
      <c r="CV109" t="s">
        <v>397</v>
      </c>
      <c r="CW109" t="s">
        <v>397</v>
      </c>
      <c r="CX109" t="s">
        <v>397</v>
      </c>
      <c r="CY109" s="25" t="s">
        <v>397</v>
      </c>
    </row>
    <row r="110" spans="1:103" x14ac:dyDescent="0.25">
      <c r="A110">
        <v>112</v>
      </c>
      <c r="B110">
        <v>16</v>
      </c>
      <c r="C110" s="25" t="s">
        <v>47</v>
      </c>
      <c r="D110" s="12">
        <v>35.31</v>
      </c>
      <c r="E110" s="14"/>
      <c r="F110" s="7" t="str">
        <f t="shared" si="16"/>
        <v>X</v>
      </c>
      <c r="G110" s="7">
        <f t="shared" si="17"/>
        <v>35.31</v>
      </c>
      <c r="H110" s="16">
        <f t="shared" si="18"/>
        <v>35.31</v>
      </c>
      <c r="I110" s="11" t="str">
        <f t="shared" si="19"/>
        <v>X</v>
      </c>
      <c r="J110" s="39" t="str">
        <f t="shared" si="20"/>
        <v>X</v>
      </c>
      <c r="K110" s="39" t="str">
        <f t="shared" si="13"/>
        <v>X</v>
      </c>
      <c r="L110" s="39" t="str">
        <f t="shared" si="14"/>
        <v>X</v>
      </c>
      <c r="M110" s="39" t="str">
        <f t="shared" si="21"/>
        <v>X</v>
      </c>
      <c r="N110" s="42">
        <v>1</v>
      </c>
      <c r="O110" s="8">
        <v>0</v>
      </c>
      <c r="P110" s="9">
        <v>0</v>
      </c>
      <c r="Q110" s="9">
        <v>0</v>
      </c>
      <c r="R110" s="8">
        <v>0</v>
      </c>
      <c r="S110" s="9">
        <v>0</v>
      </c>
      <c r="T110" s="9">
        <v>0</v>
      </c>
      <c r="U110" s="8">
        <v>0</v>
      </c>
      <c r="V110" s="9">
        <v>0</v>
      </c>
      <c r="W110" s="9">
        <v>0</v>
      </c>
      <c r="X110" s="9">
        <v>0</v>
      </c>
      <c r="Y110" s="8">
        <v>0</v>
      </c>
      <c r="Z110" s="9">
        <v>0</v>
      </c>
      <c r="AA110" s="8"/>
      <c r="AC110" s="8"/>
      <c r="AJ110" s="9">
        <f t="shared" si="22"/>
        <v>-1</v>
      </c>
      <c r="AK110" s="7">
        <v>7.7</v>
      </c>
      <c r="AO110" s="8"/>
      <c r="AQ110" s="31"/>
      <c r="AT110" s="31"/>
      <c r="AU110" s="21">
        <v>1997</v>
      </c>
      <c r="AV110" s="23">
        <f t="shared" si="15"/>
        <v>3.3003780648707024</v>
      </c>
      <c r="BB110" s="18"/>
      <c r="BD110" s="54"/>
      <c r="BF110" s="18"/>
      <c r="BH110" s="18"/>
      <c r="BJ110" s="18"/>
      <c r="BK110" s="18" t="s">
        <v>187</v>
      </c>
      <c r="BL110">
        <v>0</v>
      </c>
      <c r="BM110">
        <v>0</v>
      </c>
      <c r="BN110">
        <v>0</v>
      </c>
      <c r="BO110">
        <v>1</v>
      </c>
      <c r="BP110">
        <v>0</v>
      </c>
      <c r="BQ110">
        <v>0</v>
      </c>
      <c r="BR110" s="18">
        <v>0</v>
      </c>
      <c r="BS110">
        <v>0</v>
      </c>
      <c r="BT110">
        <v>1</v>
      </c>
      <c r="BU110" s="18">
        <v>0</v>
      </c>
      <c r="BV110" t="s">
        <v>397</v>
      </c>
      <c r="BW110" t="s">
        <v>397</v>
      </c>
      <c r="CB110" s="18"/>
      <c r="CD110" s="18"/>
      <c r="CE110" s="18"/>
      <c r="CH110" s="18"/>
      <c r="CJ110" s="18"/>
      <c r="CU110" s="18"/>
      <c r="CV110" t="s">
        <v>397</v>
      </c>
      <c r="CW110" t="s">
        <v>397</v>
      </c>
      <c r="CX110" t="s">
        <v>397</v>
      </c>
      <c r="CY110" s="25" t="s">
        <v>397</v>
      </c>
    </row>
    <row r="111" spans="1:103" x14ac:dyDescent="0.25">
      <c r="A111">
        <v>113</v>
      </c>
      <c r="B111">
        <v>16</v>
      </c>
      <c r="C111" s="25" t="s">
        <v>47</v>
      </c>
      <c r="D111" s="12">
        <v>10.27</v>
      </c>
      <c r="E111" s="14"/>
      <c r="F111" s="7" t="str">
        <f t="shared" si="16"/>
        <v>X</v>
      </c>
      <c r="G111" s="7">
        <f t="shared" si="17"/>
        <v>10.27</v>
      </c>
      <c r="H111" s="16">
        <f t="shared" si="18"/>
        <v>10.27</v>
      </c>
      <c r="I111" s="11" t="str">
        <f t="shared" si="19"/>
        <v>X</v>
      </c>
      <c r="J111" s="39" t="str">
        <f t="shared" si="20"/>
        <v>X</v>
      </c>
      <c r="K111" s="39" t="str">
        <f t="shared" si="13"/>
        <v>X</v>
      </c>
      <c r="L111" s="39" t="str">
        <f t="shared" si="14"/>
        <v>X</v>
      </c>
      <c r="M111" s="39" t="str">
        <f t="shared" si="21"/>
        <v>X</v>
      </c>
      <c r="N111" s="42">
        <v>1</v>
      </c>
      <c r="O111" s="8">
        <v>0</v>
      </c>
      <c r="P111" s="9">
        <v>0</v>
      </c>
      <c r="Q111" s="9">
        <v>0</v>
      </c>
      <c r="R111" s="8">
        <v>0</v>
      </c>
      <c r="S111" s="9">
        <v>0</v>
      </c>
      <c r="T111" s="9">
        <v>0</v>
      </c>
      <c r="U111" s="8">
        <v>0</v>
      </c>
      <c r="V111" s="9">
        <v>0</v>
      </c>
      <c r="W111" s="9">
        <v>0</v>
      </c>
      <c r="X111" s="9">
        <v>0</v>
      </c>
      <c r="Y111" s="8">
        <v>0</v>
      </c>
      <c r="Z111" s="9">
        <v>0</v>
      </c>
      <c r="AA111" s="8"/>
      <c r="AC111" s="8"/>
      <c r="AJ111" s="9">
        <f t="shared" si="22"/>
        <v>-1</v>
      </c>
      <c r="AK111" s="7">
        <v>8.1</v>
      </c>
      <c r="AO111" s="8"/>
      <c r="AQ111" s="31"/>
      <c r="AT111" s="31"/>
      <c r="AU111" s="21">
        <v>1993</v>
      </c>
      <c r="AV111" s="23">
        <f t="shared" si="15"/>
        <v>3.2995072987004876</v>
      </c>
      <c r="BB111" s="18"/>
      <c r="BD111" s="54"/>
      <c r="BF111" s="18"/>
      <c r="BH111" s="18"/>
      <c r="BJ111" s="18"/>
      <c r="BK111" s="18" t="s">
        <v>257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 s="18">
        <v>1</v>
      </c>
      <c r="BS111">
        <v>0</v>
      </c>
      <c r="BT111">
        <v>1</v>
      </c>
      <c r="BU111" s="18">
        <v>0</v>
      </c>
      <c r="BV111" t="s">
        <v>397</v>
      </c>
      <c r="BW111" t="s">
        <v>397</v>
      </c>
      <c r="CB111" s="18"/>
      <c r="CD111" s="18"/>
      <c r="CE111" s="18"/>
      <c r="CH111" s="18"/>
      <c r="CJ111" s="18"/>
      <c r="CU111" s="18"/>
      <c r="CV111" t="s">
        <v>397</v>
      </c>
      <c r="CW111" t="s">
        <v>397</v>
      </c>
      <c r="CX111" t="s">
        <v>397</v>
      </c>
      <c r="CY111" s="25" t="s">
        <v>397</v>
      </c>
    </row>
    <row r="112" spans="1:103" x14ac:dyDescent="0.25">
      <c r="A112">
        <v>114</v>
      </c>
      <c r="B112">
        <v>16</v>
      </c>
      <c r="C112" s="25" t="s">
        <v>47</v>
      </c>
      <c r="D112" s="12">
        <v>19.010000000000002</v>
      </c>
      <c r="E112" s="14"/>
      <c r="F112" s="7" t="str">
        <f t="shared" si="16"/>
        <v>X</v>
      </c>
      <c r="G112" s="7">
        <f t="shared" si="17"/>
        <v>19.010000000000002</v>
      </c>
      <c r="H112" s="16">
        <f t="shared" si="18"/>
        <v>19.010000000000002</v>
      </c>
      <c r="I112" s="11" t="str">
        <f t="shared" si="19"/>
        <v>X</v>
      </c>
      <c r="J112" s="39" t="str">
        <f t="shared" si="20"/>
        <v>X</v>
      </c>
      <c r="K112" s="39" t="str">
        <f t="shared" si="13"/>
        <v>X</v>
      </c>
      <c r="L112" s="39" t="str">
        <f t="shared" si="14"/>
        <v>X</v>
      </c>
      <c r="M112" s="39" t="str">
        <f t="shared" si="21"/>
        <v>X</v>
      </c>
      <c r="N112" s="42">
        <v>1</v>
      </c>
      <c r="O112" s="8">
        <v>0</v>
      </c>
      <c r="P112" s="9">
        <v>0</v>
      </c>
      <c r="Q112" s="9">
        <v>0</v>
      </c>
      <c r="R112" s="8">
        <v>0</v>
      </c>
      <c r="S112" s="9">
        <v>0</v>
      </c>
      <c r="T112" s="9">
        <v>0</v>
      </c>
      <c r="U112" s="8">
        <v>0</v>
      </c>
      <c r="V112" s="9">
        <v>0</v>
      </c>
      <c r="W112" s="9">
        <v>0</v>
      </c>
      <c r="X112" s="9">
        <v>0</v>
      </c>
      <c r="Y112" s="8">
        <v>0</v>
      </c>
      <c r="Z112" s="9">
        <v>0</v>
      </c>
      <c r="AA112" s="8"/>
      <c r="AC112" s="8"/>
      <c r="AJ112" s="9">
        <f t="shared" si="22"/>
        <v>-1</v>
      </c>
      <c r="AK112" s="7">
        <v>10.1</v>
      </c>
      <c r="AO112" s="8"/>
      <c r="AQ112" s="31"/>
      <c r="AT112" s="31"/>
      <c r="AU112" s="21">
        <v>1998</v>
      </c>
      <c r="AV112" s="23">
        <f t="shared" si="15"/>
        <v>3.3005954838899636</v>
      </c>
      <c r="BB112" s="18"/>
      <c r="BD112" s="54"/>
      <c r="BF112" s="18"/>
      <c r="BH112" s="18"/>
      <c r="BJ112" s="18"/>
      <c r="BK112" s="18" t="s">
        <v>274</v>
      </c>
      <c r="BL112">
        <v>0</v>
      </c>
      <c r="BM112">
        <v>1</v>
      </c>
      <c r="BN112">
        <v>0</v>
      </c>
      <c r="BO112">
        <v>0</v>
      </c>
      <c r="BP112">
        <v>0</v>
      </c>
      <c r="BQ112">
        <v>0</v>
      </c>
      <c r="BR112" s="18">
        <v>0</v>
      </c>
      <c r="BS112">
        <v>1</v>
      </c>
      <c r="BT112">
        <v>0</v>
      </c>
      <c r="BU112" s="18">
        <v>0</v>
      </c>
      <c r="BV112" t="s">
        <v>397</v>
      </c>
      <c r="BW112" t="s">
        <v>397</v>
      </c>
      <c r="CB112" s="18"/>
      <c r="CD112" s="18"/>
      <c r="CE112" s="18"/>
      <c r="CH112" s="18"/>
      <c r="CJ112" s="18"/>
      <c r="CU112" s="18"/>
      <c r="CV112" t="s">
        <v>397</v>
      </c>
      <c r="CW112" t="s">
        <v>397</v>
      </c>
      <c r="CX112" t="s">
        <v>397</v>
      </c>
      <c r="CY112" s="25" t="s">
        <v>397</v>
      </c>
    </row>
    <row r="113" spans="1:103" x14ac:dyDescent="0.25">
      <c r="A113">
        <v>115</v>
      </c>
      <c r="B113">
        <v>16</v>
      </c>
      <c r="C113" s="25" t="s">
        <v>47</v>
      </c>
      <c r="D113" s="12">
        <v>13.84</v>
      </c>
      <c r="E113" s="14"/>
      <c r="F113" s="7" t="str">
        <f t="shared" si="16"/>
        <v>X</v>
      </c>
      <c r="G113" s="7">
        <f t="shared" si="17"/>
        <v>13.84</v>
      </c>
      <c r="H113" s="16">
        <f t="shared" si="18"/>
        <v>13.84</v>
      </c>
      <c r="I113" s="11" t="str">
        <f t="shared" si="19"/>
        <v>X</v>
      </c>
      <c r="J113" s="39" t="str">
        <f t="shared" si="20"/>
        <v>X</v>
      </c>
      <c r="K113" s="39" t="str">
        <f t="shared" si="13"/>
        <v>X</v>
      </c>
      <c r="L113" s="39" t="str">
        <f t="shared" si="14"/>
        <v>X</v>
      </c>
      <c r="M113" s="39" t="str">
        <f t="shared" si="21"/>
        <v>X</v>
      </c>
      <c r="N113" s="42">
        <v>1</v>
      </c>
      <c r="O113" s="8">
        <v>0</v>
      </c>
      <c r="P113" s="9">
        <v>0</v>
      </c>
      <c r="Q113" s="9">
        <v>0</v>
      </c>
      <c r="R113" s="8">
        <v>0</v>
      </c>
      <c r="S113" s="9">
        <v>0</v>
      </c>
      <c r="T113" s="9">
        <v>0</v>
      </c>
      <c r="U113" s="8">
        <v>0</v>
      </c>
      <c r="V113" s="9">
        <v>0</v>
      </c>
      <c r="W113" s="9">
        <v>0</v>
      </c>
      <c r="X113" s="9">
        <v>0</v>
      </c>
      <c r="Y113" s="8">
        <v>0</v>
      </c>
      <c r="Z113" s="9">
        <v>0</v>
      </c>
      <c r="AA113" s="8"/>
      <c r="AC113" s="8"/>
      <c r="AJ113" s="9">
        <f t="shared" si="22"/>
        <v>-1</v>
      </c>
      <c r="AK113" s="7">
        <v>4.0999999999999996</v>
      </c>
      <c r="AO113" s="8"/>
      <c r="AQ113" s="31"/>
      <c r="AT113" s="31"/>
      <c r="AU113" s="21">
        <v>1991</v>
      </c>
      <c r="AV113" s="23">
        <f t="shared" si="15"/>
        <v>3.2990712600274095</v>
      </c>
      <c r="BB113" s="18"/>
      <c r="BD113" s="54"/>
      <c r="BF113" s="18"/>
      <c r="BH113" s="18"/>
      <c r="BJ113" s="18"/>
      <c r="BK113" s="18" t="s">
        <v>278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 s="18">
        <v>1</v>
      </c>
      <c r="BS113">
        <v>0</v>
      </c>
      <c r="BT113">
        <v>0</v>
      </c>
      <c r="BU113" s="18">
        <v>1</v>
      </c>
      <c r="BV113" t="s">
        <v>397</v>
      </c>
      <c r="BW113" t="s">
        <v>397</v>
      </c>
      <c r="CB113" s="18"/>
      <c r="CD113" s="18"/>
      <c r="CE113" s="18"/>
      <c r="CH113" s="18"/>
      <c r="CJ113" s="18"/>
      <c r="CU113" s="18"/>
      <c r="CV113" t="s">
        <v>397</v>
      </c>
      <c r="CW113" t="s">
        <v>397</v>
      </c>
      <c r="CX113" t="s">
        <v>397</v>
      </c>
      <c r="CY113" s="25" t="s">
        <v>397</v>
      </c>
    </row>
    <row r="114" spans="1:103" x14ac:dyDescent="0.25">
      <c r="A114">
        <v>116</v>
      </c>
      <c r="B114">
        <v>16</v>
      </c>
      <c r="C114" s="25" t="s">
        <v>47</v>
      </c>
      <c r="D114" s="12">
        <v>10.65</v>
      </c>
      <c r="E114" s="14"/>
      <c r="F114" s="7" t="str">
        <f t="shared" si="16"/>
        <v>X</v>
      </c>
      <c r="G114" s="7">
        <f t="shared" si="17"/>
        <v>10.65</v>
      </c>
      <c r="H114" s="16">
        <f t="shared" si="18"/>
        <v>10.65</v>
      </c>
      <c r="I114" s="11" t="str">
        <f t="shared" si="19"/>
        <v>X</v>
      </c>
      <c r="J114" s="39" t="str">
        <f t="shared" si="20"/>
        <v>X</v>
      </c>
      <c r="K114" s="39" t="str">
        <f t="shared" si="13"/>
        <v>X</v>
      </c>
      <c r="L114" s="39" t="str">
        <f t="shared" si="14"/>
        <v>X</v>
      </c>
      <c r="M114" s="39" t="str">
        <f t="shared" si="21"/>
        <v>X</v>
      </c>
      <c r="N114" s="42">
        <v>1</v>
      </c>
      <c r="O114" s="8">
        <v>0</v>
      </c>
      <c r="P114" s="9">
        <v>0</v>
      </c>
      <c r="Q114" s="9">
        <v>0</v>
      </c>
      <c r="R114" s="8">
        <v>0</v>
      </c>
      <c r="S114" s="9">
        <v>0</v>
      </c>
      <c r="T114" s="9">
        <v>0</v>
      </c>
      <c r="U114" s="8">
        <v>0</v>
      </c>
      <c r="V114" s="9">
        <v>0</v>
      </c>
      <c r="W114" s="9">
        <v>0</v>
      </c>
      <c r="X114" s="9">
        <v>0</v>
      </c>
      <c r="Y114" s="8">
        <v>0</v>
      </c>
      <c r="Z114" s="9">
        <v>0</v>
      </c>
      <c r="AA114" s="8"/>
      <c r="AC114" s="8"/>
      <c r="AJ114" s="9">
        <f t="shared" si="22"/>
        <v>-1</v>
      </c>
      <c r="AK114" s="7">
        <v>6</v>
      </c>
      <c r="AO114" s="8"/>
      <c r="AQ114" s="31"/>
      <c r="AT114" s="31"/>
      <c r="AU114" s="21">
        <v>1995</v>
      </c>
      <c r="AV114" s="23">
        <f t="shared" si="15"/>
        <v>3.2999429000227671</v>
      </c>
      <c r="BB114" s="18"/>
      <c r="BD114" s="54"/>
      <c r="BF114" s="18"/>
      <c r="BH114" s="18"/>
      <c r="BJ114" s="18"/>
      <c r="BK114" s="18" t="s">
        <v>308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 s="18">
        <v>1</v>
      </c>
      <c r="BS114">
        <v>0</v>
      </c>
      <c r="BT114">
        <v>1</v>
      </c>
      <c r="BU114" s="18">
        <v>0</v>
      </c>
      <c r="BV114" t="s">
        <v>397</v>
      </c>
      <c r="BW114" t="s">
        <v>397</v>
      </c>
      <c r="CB114" s="18"/>
      <c r="CD114" s="18"/>
      <c r="CE114" s="18"/>
      <c r="CH114" s="18"/>
      <c r="CJ114" s="18"/>
      <c r="CU114" s="18"/>
      <c r="CV114" t="s">
        <v>397</v>
      </c>
      <c r="CW114" t="s">
        <v>397</v>
      </c>
      <c r="CX114" t="s">
        <v>397</v>
      </c>
      <c r="CY114" s="25" t="s">
        <v>397</v>
      </c>
    </row>
    <row r="115" spans="1:103" x14ac:dyDescent="0.25">
      <c r="A115">
        <v>117</v>
      </c>
      <c r="B115">
        <v>16</v>
      </c>
      <c r="C115" s="25" t="s">
        <v>47</v>
      </c>
      <c r="D115" s="12">
        <v>19.2</v>
      </c>
      <c r="E115" s="14"/>
      <c r="F115" s="7" t="str">
        <f t="shared" si="16"/>
        <v>X</v>
      </c>
      <c r="G115" s="7">
        <f t="shared" si="17"/>
        <v>19.2</v>
      </c>
      <c r="H115" s="16">
        <f t="shared" si="18"/>
        <v>19.2</v>
      </c>
      <c r="I115" s="11" t="str">
        <f t="shared" si="19"/>
        <v>X</v>
      </c>
      <c r="J115" s="39" t="str">
        <f t="shared" si="20"/>
        <v>X</v>
      </c>
      <c r="K115" s="39" t="str">
        <f t="shared" si="13"/>
        <v>X</v>
      </c>
      <c r="L115" s="39" t="str">
        <f t="shared" si="14"/>
        <v>X</v>
      </c>
      <c r="M115" s="39" t="str">
        <f t="shared" si="21"/>
        <v>X</v>
      </c>
      <c r="N115" s="42">
        <v>0</v>
      </c>
      <c r="O115" s="8">
        <v>0</v>
      </c>
      <c r="P115" s="9">
        <v>0</v>
      </c>
      <c r="Q115" s="9">
        <v>0</v>
      </c>
      <c r="R115" s="8">
        <v>0</v>
      </c>
      <c r="S115" s="9">
        <v>0</v>
      </c>
      <c r="T115" s="9">
        <v>1</v>
      </c>
      <c r="U115" s="8">
        <v>0</v>
      </c>
      <c r="V115" s="9">
        <v>0</v>
      </c>
      <c r="W115" s="9">
        <v>0</v>
      </c>
      <c r="X115" s="9">
        <v>0</v>
      </c>
      <c r="Y115" s="8">
        <v>0</v>
      </c>
      <c r="Z115" s="9">
        <v>0</v>
      </c>
      <c r="AA115" s="8"/>
      <c r="AC115" s="8"/>
      <c r="AJ115" s="9">
        <f t="shared" si="22"/>
        <v>-1</v>
      </c>
      <c r="AK115" s="7">
        <v>6</v>
      </c>
      <c r="AO115" s="8"/>
      <c r="AQ115" s="31"/>
      <c r="AT115" s="31"/>
      <c r="AU115" s="21">
        <v>1995</v>
      </c>
      <c r="AV115" s="23">
        <f t="shared" si="15"/>
        <v>3.2999429000227671</v>
      </c>
      <c r="BB115" s="18"/>
      <c r="BD115" s="54"/>
      <c r="BF115" s="18"/>
      <c r="BH115" s="18"/>
      <c r="BJ115" s="18"/>
      <c r="BK115" s="18" t="s">
        <v>308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 s="18">
        <v>1</v>
      </c>
      <c r="BS115">
        <v>0</v>
      </c>
      <c r="BT115">
        <v>1</v>
      </c>
      <c r="BU115" s="18">
        <v>0</v>
      </c>
      <c r="BV115" t="s">
        <v>397</v>
      </c>
      <c r="BW115" t="s">
        <v>397</v>
      </c>
      <c r="CB115" s="18"/>
      <c r="CD115" s="18"/>
      <c r="CE115" s="18"/>
      <c r="CH115" s="18"/>
      <c r="CJ115" s="18"/>
      <c r="CU115" s="18"/>
      <c r="CV115" t="s">
        <v>397</v>
      </c>
      <c r="CW115" t="s">
        <v>397</v>
      </c>
      <c r="CX115" t="s">
        <v>397</v>
      </c>
      <c r="CY115" s="25" t="s">
        <v>397</v>
      </c>
    </row>
    <row r="116" spans="1:103" x14ac:dyDescent="0.25">
      <c r="A116">
        <v>118</v>
      </c>
      <c r="B116">
        <v>16</v>
      </c>
      <c r="C116" s="25" t="s">
        <v>47</v>
      </c>
      <c r="D116" s="12">
        <v>5.57</v>
      </c>
      <c r="E116" s="14"/>
      <c r="F116" s="7" t="str">
        <f t="shared" si="16"/>
        <v>X</v>
      </c>
      <c r="G116" s="7">
        <f t="shared" si="17"/>
        <v>5.57</v>
      </c>
      <c r="H116" s="16">
        <f t="shared" si="18"/>
        <v>5.57</v>
      </c>
      <c r="I116" s="11" t="str">
        <f t="shared" si="19"/>
        <v>X</v>
      </c>
      <c r="J116" s="39" t="str">
        <f t="shared" si="20"/>
        <v>X</v>
      </c>
      <c r="K116" s="39" t="str">
        <f t="shared" si="13"/>
        <v>X</v>
      </c>
      <c r="L116" s="39" t="str">
        <f t="shared" si="14"/>
        <v>X</v>
      </c>
      <c r="M116" s="39" t="str">
        <f t="shared" si="21"/>
        <v>X</v>
      </c>
      <c r="N116" s="42">
        <v>1</v>
      </c>
      <c r="O116" s="8">
        <v>0</v>
      </c>
      <c r="P116" s="9">
        <v>0</v>
      </c>
      <c r="Q116" s="9">
        <v>0</v>
      </c>
      <c r="R116" s="8">
        <v>0</v>
      </c>
      <c r="S116" s="9">
        <v>0</v>
      </c>
      <c r="T116" s="9">
        <v>0</v>
      </c>
      <c r="U116" s="8">
        <v>0</v>
      </c>
      <c r="V116" s="9">
        <v>0</v>
      </c>
      <c r="W116" s="9">
        <v>0</v>
      </c>
      <c r="X116" s="9">
        <v>0</v>
      </c>
      <c r="Y116" s="8">
        <v>0</v>
      </c>
      <c r="Z116" s="9">
        <v>0</v>
      </c>
      <c r="AA116" s="8"/>
      <c r="AC116" s="8"/>
      <c r="AJ116" s="9">
        <f t="shared" si="22"/>
        <v>-1</v>
      </c>
      <c r="AK116" s="7">
        <v>6.7</v>
      </c>
      <c r="AO116" s="8"/>
      <c r="AQ116" s="31"/>
      <c r="AT116" s="31"/>
      <c r="AU116" s="21">
        <v>1994</v>
      </c>
      <c r="AV116" s="23">
        <f t="shared" si="15"/>
        <v>3.2997251539756367</v>
      </c>
      <c r="BB116" s="18"/>
      <c r="BD116" s="54"/>
      <c r="BF116" s="18"/>
      <c r="BH116" s="18"/>
      <c r="BJ116" s="18"/>
      <c r="BK116" s="18" t="s">
        <v>309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 s="18">
        <v>1</v>
      </c>
      <c r="BS116">
        <v>0</v>
      </c>
      <c r="BT116">
        <v>0</v>
      </c>
      <c r="BU116" s="18">
        <v>1</v>
      </c>
      <c r="BV116" t="s">
        <v>397</v>
      </c>
      <c r="BW116" t="s">
        <v>397</v>
      </c>
      <c r="CB116" s="18"/>
      <c r="CD116" s="18"/>
      <c r="CE116" s="18"/>
      <c r="CH116" s="18"/>
      <c r="CJ116" s="18"/>
      <c r="CU116" s="18"/>
      <c r="CV116" t="s">
        <v>397</v>
      </c>
      <c r="CW116" t="s">
        <v>397</v>
      </c>
      <c r="CX116" t="s">
        <v>397</v>
      </c>
      <c r="CY116" s="25" t="s">
        <v>397</v>
      </c>
    </row>
    <row r="117" spans="1:103" x14ac:dyDescent="0.25">
      <c r="A117">
        <v>119</v>
      </c>
      <c r="B117">
        <v>16</v>
      </c>
      <c r="C117" s="25" t="s">
        <v>47</v>
      </c>
      <c r="D117" s="12">
        <v>16.600000000000001</v>
      </c>
      <c r="E117" s="14"/>
      <c r="F117" s="7" t="str">
        <f t="shared" si="16"/>
        <v>X</v>
      </c>
      <c r="G117" s="7">
        <f t="shared" si="17"/>
        <v>16.600000000000001</v>
      </c>
      <c r="H117" s="16">
        <f t="shared" si="18"/>
        <v>16.600000000000001</v>
      </c>
      <c r="I117" s="11" t="str">
        <f t="shared" si="19"/>
        <v>X</v>
      </c>
      <c r="J117" s="39" t="str">
        <f t="shared" si="20"/>
        <v>X</v>
      </c>
      <c r="K117" s="39" t="str">
        <f t="shared" si="13"/>
        <v>X</v>
      </c>
      <c r="L117" s="39" t="str">
        <f t="shared" si="14"/>
        <v>X</v>
      </c>
      <c r="M117" s="39" t="str">
        <f t="shared" si="21"/>
        <v>X</v>
      </c>
      <c r="N117" s="42">
        <v>0</v>
      </c>
      <c r="O117" s="8">
        <v>0</v>
      </c>
      <c r="P117" s="9">
        <v>0</v>
      </c>
      <c r="Q117" s="9">
        <v>0</v>
      </c>
      <c r="R117" s="8">
        <v>1</v>
      </c>
      <c r="S117" s="9">
        <v>0</v>
      </c>
      <c r="T117" s="9">
        <v>0</v>
      </c>
      <c r="U117" s="8">
        <v>0</v>
      </c>
      <c r="V117" s="9">
        <v>0</v>
      </c>
      <c r="W117" s="9">
        <v>0</v>
      </c>
      <c r="X117" s="9">
        <v>0</v>
      </c>
      <c r="Y117" s="8">
        <v>0</v>
      </c>
      <c r="Z117" s="9">
        <v>0</v>
      </c>
      <c r="AA117" s="8"/>
      <c r="AC117" s="8"/>
      <c r="AJ117" s="9">
        <f t="shared" si="22"/>
        <v>-1</v>
      </c>
      <c r="AK117" s="7">
        <v>6.7</v>
      </c>
      <c r="AO117" s="8"/>
      <c r="AQ117" s="31"/>
      <c r="AT117" s="31"/>
      <c r="AU117" s="21">
        <v>1994</v>
      </c>
      <c r="AV117" s="23">
        <f t="shared" si="15"/>
        <v>3.2997251539756367</v>
      </c>
      <c r="BB117" s="18"/>
      <c r="BD117" s="54"/>
      <c r="BF117" s="18"/>
      <c r="BH117" s="18"/>
      <c r="BJ117" s="18"/>
      <c r="BK117" s="18" t="s">
        <v>309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 s="18">
        <v>1</v>
      </c>
      <c r="BS117">
        <v>0</v>
      </c>
      <c r="BT117">
        <v>0</v>
      </c>
      <c r="BU117" s="18">
        <v>1</v>
      </c>
      <c r="BV117" t="s">
        <v>397</v>
      </c>
      <c r="BW117" t="s">
        <v>397</v>
      </c>
      <c r="CB117" s="18"/>
      <c r="CD117" s="18"/>
      <c r="CE117" s="18"/>
      <c r="CH117" s="18"/>
      <c r="CJ117" s="18"/>
      <c r="CU117" s="18"/>
      <c r="CV117" t="s">
        <v>397</v>
      </c>
      <c r="CW117" t="s">
        <v>397</v>
      </c>
      <c r="CX117" t="s">
        <v>397</v>
      </c>
      <c r="CY117" s="25" t="s">
        <v>397</v>
      </c>
    </row>
    <row r="118" spans="1:103" x14ac:dyDescent="0.25">
      <c r="A118">
        <v>120</v>
      </c>
      <c r="B118">
        <v>16</v>
      </c>
      <c r="C118" s="25" t="s">
        <v>47</v>
      </c>
      <c r="D118" s="12">
        <v>48.5</v>
      </c>
      <c r="E118" s="14"/>
      <c r="F118" s="7" t="str">
        <f t="shared" si="16"/>
        <v>X</v>
      </c>
      <c r="G118" s="7">
        <f t="shared" si="17"/>
        <v>48.5</v>
      </c>
      <c r="H118" s="16">
        <f t="shared" si="18"/>
        <v>48.5</v>
      </c>
      <c r="I118" s="11" t="str">
        <f t="shared" si="19"/>
        <v>X</v>
      </c>
      <c r="J118" s="39" t="str">
        <f t="shared" si="20"/>
        <v>X</v>
      </c>
      <c r="K118" s="39" t="str">
        <f t="shared" si="13"/>
        <v>X</v>
      </c>
      <c r="L118" s="39" t="str">
        <f t="shared" si="14"/>
        <v>X</v>
      </c>
      <c r="M118" s="39" t="str">
        <f t="shared" si="21"/>
        <v>X</v>
      </c>
      <c r="N118" s="42">
        <v>0</v>
      </c>
      <c r="O118" s="8">
        <v>0</v>
      </c>
      <c r="P118" s="9">
        <v>0</v>
      </c>
      <c r="Q118" s="9">
        <v>0</v>
      </c>
      <c r="R118" s="8">
        <v>0</v>
      </c>
      <c r="S118" s="9">
        <v>1</v>
      </c>
      <c r="T118" s="9">
        <v>0</v>
      </c>
      <c r="U118" s="8">
        <v>0</v>
      </c>
      <c r="V118" s="9">
        <v>0</v>
      </c>
      <c r="W118" s="9">
        <v>0</v>
      </c>
      <c r="X118" s="9">
        <v>0</v>
      </c>
      <c r="Y118" s="8">
        <v>0</v>
      </c>
      <c r="Z118" s="9">
        <v>0</v>
      </c>
      <c r="AA118" s="8"/>
      <c r="AC118" s="8"/>
      <c r="AJ118" s="9">
        <f t="shared" si="22"/>
        <v>-1</v>
      </c>
      <c r="AK118" s="7">
        <v>6.7</v>
      </c>
      <c r="AO118" s="8"/>
      <c r="AQ118" s="31"/>
      <c r="AT118" s="31"/>
      <c r="AU118" s="21">
        <v>1994</v>
      </c>
      <c r="AV118" s="23">
        <f t="shared" si="15"/>
        <v>3.2997251539756367</v>
      </c>
      <c r="BB118" s="18"/>
      <c r="BD118" s="54"/>
      <c r="BF118" s="18"/>
      <c r="BH118" s="18"/>
      <c r="BJ118" s="18"/>
      <c r="BK118" s="18" t="s">
        <v>309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 s="18">
        <v>1</v>
      </c>
      <c r="BS118">
        <v>0</v>
      </c>
      <c r="BT118">
        <v>0</v>
      </c>
      <c r="BU118" s="18">
        <v>1</v>
      </c>
      <c r="BV118" t="s">
        <v>397</v>
      </c>
      <c r="BW118" t="s">
        <v>397</v>
      </c>
      <c r="CB118" s="18"/>
      <c r="CD118" s="18"/>
      <c r="CE118" s="18"/>
      <c r="CH118" s="18"/>
      <c r="CJ118" s="18"/>
      <c r="CU118" s="18"/>
      <c r="CV118" t="s">
        <v>397</v>
      </c>
      <c r="CW118" t="s">
        <v>397</v>
      </c>
      <c r="CX118" t="s">
        <v>397</v>
      </c>
      <c r="CY118" s="25" t="s">
        <v>397</v>
      </c>
    </row>
    <row r="119" spans="1:103" x14ac:dyDescent="0.25">
      <c r="A119">
        <v>121</v>
      </c>
      <c r="B119">
        <v>16</v>
      </c>
      <c r="C119" s="25" t="s">
        <v>47</v>
      </c>
      <c r="D119" s="12">
        <v>5.0999999999999996</v>
      </c>
      <c r="E119" s="14"/>
      <c r="F119" s="7" t="str">
        <f t="shared" si="16"/>
        <v>X</v>
      </c>
      <c r="G119" s="7">
        <f t="shared" si="17"/>
        <v>5.0999999999999996</v>
      </c>
      <c r="H119" s="16">
        <f t="shared" si="18"/>
        <v>5.0999999999999996</v>
      </c>
      <c r="I119" s="11" t="str">
        <f t="shared" si="19"/>
        <v>X</v>
      </c>
      <c r="J119" s="39" t="str">
        <f t="shared" si="20"/>
        <v>X</v>
      </c>
      <c r="K119" s="39" t="str">
        <f t="shared" si="13"/>
        <v>X</v>
      </c>
      <c r="L119" s="39" t="str">
        <f t="shared" si="14"/>
        <v>X</v>
      </c>
      <c r="M119" s="39" t="str">
        <f t="shared" si="21"/>
        <v>X</v>
      </c>
      <c r="N119" s="42">
        <v>0</v>
      </c>
      <c r="O119" s="8">
        <v>0</v>
      </c>
      <c r="P119" s="9">
        <v>0</v>
      </c>
      <c r="Q119" s="9">
        <v>0</v>
      </c>
      <c r="R119" s="8">
        <v>0</v>
      </c>
      <c r="S119" s="9">
        <v>0</v>
      </c>
      <c r="T119" s="9">
        <v>1</v>
      </c>
      <c r="U119" s="8">
        <v>0</v>
      </c>
      <c r="V119" s="9">
        <v>0</v>
      </c>
      <c r="W119" s="9">
        <v>0</v>
      </c>
      <c r="X119" s="9">
        <v>0</v>
      </c>
      <c r="Y119" s="8">
        <v>0</v>
      </c>
      <c r="Z119" s="9">
        <v>0</v>
      </c>
      <c r="AA119" s="8"/>
      <c r="AC119" s="8"/>
      <c r="AJ119" s="9">
        <f t="shared" si="22"/>
        <v>-1</v>
      </c>
      <c r="AK119" s="7">
        <v>6.7</v>
      </c>
      <c r="AO119" s="8"/>
      <c r="AQ119" s="31"/>
      <c r="AT119" s="31"/>
      <c r="AU119" s="21">
        <v>1994</v>
      </c>
      <c r="AV119" s="23">
        <f t="shared" si="15"/>
        <v>3.2997251539756367</v>
      </c>
      <c r="BB119" s="18"/>
      <c r="BD119" s="54"/>
      <c r="BF119" s="18"/>
      <c r="BH119" s="18"/>
      <c r="BJ119" s="18"/>
      <c r="BK119" s="18" t="s">
        <v>309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 s="18">
        <v>1</v>
      </c>
      <c r="BS119">
        <v>0</v>
      </c>
      <c r="BT119">
        <v>0</v>
      </c>
      <c r="BU119" s="18">
        <v>1</v>
      </c>
      <c r="BV119" t="s">
        <v>397</v>
      </c>
      <c r="BW119" t="s">
        <v>397</v>
      </c>
      <c r="CB119" s="18"/>
      <c r="CD119" s="18"/>
      <c r="CE119" s="18"/>
      <c r="CH119" s="18"/>
      <c r="CJ119" s="18"/>
      <c r="CU119" s="18"/>
      <c r="CV119" t="s">
        <v>397</v>
      </c>
      <c r="CW119" t="s">
        <v>397</v>
      </c>
      <c r="CX119" t="s">
        <v>397</v>
      </c>
      <c r="CY119" s="25" t="s">
        <v>397</v>
      </c>
    </row>
    <row r="120" spans="1:103" x14ac:dyDescent="0.25">
      <c r="A120">
        <v>122</v>
      </c>
      <c r="B120">
        <v>17</v>
      </c>
      <c r="C120" s="25" t="s">
        <v>213</v>
      </c>
      <c r="D120" s="12">
        <v>5.5</v>
      </c>
      <c r="E120" s="14"/>
      <c r="F120" s="7" t="str">
        <f t="shared" si="16"/>
        <v>X</v>
      </c>
      <c r="G120" s="7">
        <f t="shared" si="17"/>
        <v>5.5</v>
      </c>
      <c r="H120" s="16">
        <f t="shared" si="18"/>
        <v>5.5</v>
      </c>
      <c r="I120" s="11" t="str">
        <f t="shared" si="19"/>
        <v>X</v>
      </c>
      <c r="J120" s="39" t="str">
        <f t="shared" si="20"/>
        <v>X</v>
      </c>
      <c r="K120" s="39" t="str">
        <f t="shared" si="13"/>
        <v>X</v>
      </c>
      <c r="L120" s="39" t="str">
        <f t="shared" si="14"/>
        <v>X</v>
      </c>
      <c r="M120" s="39" t="str">
        <f t="shared" si="21"/>
        <v>X</v>
      </c>
      <c r="N120" s="42">
        <v>1</v>
      </c>
      <c r="O120" s="8">
        <v>0</v>
      </c>
      <c r="P120" s="9">
        <v>0</v>
      </c>
      <c r="Q120" s="9">
        <v>0</v>
      </c>
      <c r="R120" s="8">
        <v>0</v>
      </c>
      <c r="S120" s="9">
        <v>0</v>
      </c>
      <c r="T120" s="9">
        <v>0</v>
      </c>
      <c r="U120" s="8">
        <v>0</v>
      </c>
      <c r="V120" s="9">
        <v>0</v>
      </c>
      <c r="W120" s="9">
        <v>0</v>
      </c>
      <c r="X120" s="9">
        <v>0</v>
      </c>
      <c r="Y120" s="8">
        <v>0</v>
      </c>
      <c r="Z120" s="9">
        <v>0</v>
      </c>
      <c r="AA120" s="8"/>
      <c r="AC120" s="8"/>
      <c r="AJ120" s="9">
        <f t="shared" si="22"/>
        <v>-1</v>
      </c>
      <c r="AK120" s="7">
        <v>9</v>
      </c>
      <c r="AO120" s="8"/>
      <c r="AQ120" s="31"/>
      <c r="AT120" s="31"/>
      <c r="AU120" s="21">
        <v>1980</v>
      </c>
      <c r="AV120" s="23">
        <f t="shared" si="15"/>
        <v>3.2966651902615309</v>
      </c>
      <c r="BB120" s="18"/>
      <c r="BD120" s="54"/>
      <c r="BF120" s="18"/>
      <c r="BH120" s="18"/>
      <c r="BJ120" s="18"/>
      <c r="BK120" s="18" t="s">
        <v>212</v>
      </c>
      <c r="BL120">
        <v>1</v>
      </c>
      <c r="BM120">
        <v>0</v>
      </c>
      <c r="BN120">
        <v>0</v>
      </c>
      <c r="BO120">
        <v>0</v>
      </c>
      <c r="BP120">
        <v>0</v>
      </c>
      <c r="BQ120">
        <v>0</v>
      </c>
      <c r="BR120" s="18">
        <v>0</v>
      </c>
      <c r="BS120">
        <v>1</v>
      </c>
      <c r="BT120">
        <v>0</v>
      </c>
      <c r="BU120" s="18">
        <v>0</v>
      </c>
      <c r="BV120" t="s">
        <v>397</v>
      </c>
      <c r="BW120" t="s">
        <v>397</v>
      </c>
      <c r="CB120" s="18"/>
      <c r="CD120" s="18"/>
      <c r="CE120" s="18"/>
      <c r="CH120" s="18"/>
      <c r="CJ120" s="18"/>
      <c r="CU120" s="18"/>
      <c r="CV120" t="s">
        <v>397</v>
      </c>
      <c r="CW120" t="s">
        <v>397</v>
      </c>
      <c r="CX120" t="s">
        <v>397</v>
      </c>
      <c r="CY120" s="25" t="s">
        <v>397</v>
      </c>
    </row>
    <row r="121" spans="1:103" x14ac:dyDescent="0.25">
      <c r="A121">
        <v>123</v>
      </c>
      <c r="B121">
        <v>17</v>
      </c>
      <c r="C121" s="25" t="s">
        <v>213</v>
      </c>
      <c r="D121" s="12">
        <v>6.1</v>
      </c>
      <c r="E121" s="14"/>
      <c r="F121" s="7" t="str">
        <f t="shared" si="16"/>
        <v>X</v>
      </c>
      <c r="G121" s="7">
        <f t="shared" si="17"/>
        <v>6.1</v>
      </c>
      <c r="H121" s="16">
        <f t="shared" si="18"/>
        <v>6.1</v>
      </c>
      <c r="I121" s="11" t="str">
        <f t="shared" si="19"/>
        <v>X</v>
      </c>
      <c r="J121" s="39" t="str">
        <f t="shared" si="20"/>
        <v>X</v>
      </c>
      <c r="K121" s="39" t="str">
        <f t="shared" si="13"/>
        <v>X</v>
      </c>
      <c r="L121" s="39" t="str">
        <f t="shared" si="14"/>
        <v>X</v>
      </c>
      <c r="M121" s="39" t="str">
        <f t="shared" si="21"/>
        <v>X</v>
      </c>
      <c r="N121" s="42">
        <v>1</v>
      </c>
      <c r="O121" s="8">
        <v>0</v>
      </c>
      <c r="P121" s="9">
        <v>0</v>
      </c>
      <c r="Q121" s="9">
        <v>0</v>
      </c>
      <c r="R121" s="8">
        <v>0</v>
      </c>
      <c r="S121" s="9">
        <v>0</v>
      </c>
      <c r="T121" s="9">
        <v>0</v>
      </c>
      <c r="U121" s="8">
        <v>0</v>
      </c>
      <c r="V121" s="9">
        <v>0</v>
      </c>
      <c r="W121" s="9">
        <v>0</v>
      </c>
      <c r="X121" s="9">
        <v>0</v>
      </c>
      <c r="Y121" s="8">
        <v>0</v>
      </c>
      <c r="Z121" s="9">
        <v>0</v>
      </c>
      <c r="AA121" s="8"/>
      <c r="AC121" s="8"/>
      <c r="AJ121" s="9">
        <f t="shared" si="22"/>
        <v>-1</v>
      </c>
      <c r="AK121" s="7">
        <v>9.6</v>
      </c>
      <c r="AO121" s="8"/>
      <c r="AQ121" s="31"/>
      <c r="AT121" s="31"/>
      <c r="AU121" s="21">
        <v>1983</v>
      </c>
      <c r="AV121" s="23">
        <f t="shared" si="15"/>
        <v>3.2973227142053028</v>
      </c>
      <c r="BB121" s="18"/>
      <c r="BD121" s="54"/>
      <c r="BF121" s="18"/>
      <c r="BH121" s="18"/>
      <c r="BJ121" s="18"/>
      <c r="BK121" s="18" t="s">
        <v>212</v>
      </c>
      <c r="BL121">
        <v>1</v>
      </c>
      <c r="BM121">
        <v>0</v>
      </c>
      <c r="BN121">
        <v>0</v>
      </c>
      <c r="BO121">
        <v>0</v>
      </c>
      <c r="BP121">
        <v>0</v>
      </c>
      <c r="BQ121">
        <v>0</v>
      </c>
      <c r="BR121" s="18">
        <v>0</v>
      </c>
      <c r="BS121">
        <v>1</v>
      </c>
      <c r="BT121">
        <v>0</v>
      </c>
      <c r="BU121" s="18">
        <v>0</v>
      </c>
      <c r="BV121" t="s">
        <v>397</v>
      </c>
      <c r="BW121" t="s">
        <v>397</v>
      </c>
      <c r="CB121" s="18"/>
      <c r="CD121" s="18"/>
      <c r="CE121" s="18"/>
      <c r="CH121" s="18"/>
      <c r="CJ121" s="18"/>
      <c r="CU121" s="18"/>
      <c r="CV121" t="s">
        <v>397</v>
      </c>
      <c r="CW121" t="s">
        <v>397</v>
      </c>
      <c r="CX121" t="s">
        <v>397</v>
      </c>
      <c r="CY121" s="25" t="s">
        <v>397</v>
      </c>
    </row>
    <row r="122" spans="1:103" x14ac:dyDescent="0.25">
      <c r="A122">
        <v>124</v>
      </c>
      <c r="B122">
        <v>17</v>
      </c>
      <c r="C122" s="25" t="s">
        <v>213</v>
      </c>
      <c r="D122" s="12">
        <v>5.4</v>
      </c>
      <c r="E122" s="14"/>
      <c r="F122" s="7" t="str">
        <f t="shared" si="16"/>
        <v>X</v>
      </c>
      <c r="G122" s="7">
        <f t="shared" si="17"/>
        <v>5.4</v>
      </c>
      <c r="H122" s="16">
        <f t="shared" si="18"/>
        <v>5.4</v>
      </c>
      <c r="I122" s="11" t="str">
        <f t="shared" si="19"/>
        <v>X</v>
      </c>
      <c r="J122" s="39" t="str">
        <f t="shared" si="20"/>
        <v>X</v>
      </c>
      <c r="K122" s="39" t="str">
        <f t="shared" si="13"/>
        <v>X</v>
      </c>
      <c r="L122" s="39" t="str">
        <f t="shared" si="14"/>
        <v>X</v>
      </c>
      <c r="M122" s="39" t="str">
        <f t="shared" si="21"/>
        <v>X</v>
      </c>
      <c r="N122" s="42">
        <v>1</v>
      </c>
      <c r="O122" s="8">
        <v>0</v>
      </c>
      <c r="P122" s="9">
        <v>0</v>
      </c>
      <c r="Q122" s="9">
        <v>0</v>
      </c>
      <c r="R122" s="8">
        <v>0</v>
      </c>
      <c r="S122" s="9">
        <v>0</v>
      </c>
      <c r="T122" s="9">
        <v>0</v>
      </c>
      <c r="U122" s="8">
        <v>0</v>
      </c>
      <c r="V122" s="9">
        <v>0</v>
      </c>
      <c r="W122" s="9">
        <v>0</v>
      </c>
      <c r="X122" s="9">
        <v>0</v>
      </c>
      <c r="Y122" s="8">
        <v>0</v>
      </c>
      <c r="Z122" s="9">
        <v>0</v>
      </c>
      <c r="AA122" s="8"/>
      <c r="AC122" s="8"/>
      <c r="AJ122" s="9">
        <f t="shared" si="22"/>
        <v>-1</v>
      </c>
      <c r="AK122" s="7">
        <v>9.9</v>
      </c>
      <c r="AO122" s="8"/>
      <c r="AQ122" s="31"/>
      <c r="AT122" s="31"/>
      <c r="AU122" s="21">
        <v>1987</v>
      </c>
      <c r="AV122" s="23">
        <f t="shared" si="15"/>
        <v>3.2981978671098151</v>
      </c>
      <c r="BB122" s="18"/>
      <c r="BD122" s="54"/>
      <c r="BF122" s="18"/>
      <c r="BH122" s="18"/>
      <c r="BJ122" s="18"/>
      <c r="BK122" s="18" t="s">
        <v>212</v>
      </c>
      <c r="BL122">
        <v>1</v>
      </c>
      <c r="BM122">
        <v>0</v>
      </c>
      <c r="BN122">
        <v>0</v>
      </c>
      <c r="BO122">
        <v>0</v>
      </c>
      <c r="BP122">
        <v>0</v>
      </c>
      <c r="BQ122">
        <v>0</v>
      </c>
      <c r="BR122" s="18">
        <v>0</v>
      </c>
      <c r="BS122">
        <v>1</v>
      </c>
      <c r="BT122">
        <v>0</v>
      </c>
      <c r="BU122" s="18">
        <v>0</v>
      </c>
      <c r="BV122" t="s">
        <v>397</v>
      </c>
      <c r="BW122" t="s">
        <v>397</v>
      </c>
      <c r="CB122" s="18"/>
      <c r="CD122" s="18"/>
      <c r="CE122" s="18"/>
      <c r="CH122" s="18"/>
      <c r="CJ122" s="18"/>
      <c r="CU122" s="18"/>
      <c r="CV122" t="s">
        <v>397</v>
      </c>
      <c r="CW122" t="s">
        <v>397</v>
      </c>
      <c r="CX122" t="s">
        <v>397</v>
      </c>
      <c r="CY122" s="25" t="s">
        <v>397</v>
      </c>
    </row>
    <row r="123" spans="1:103" x14ac:dyDescent="0.25">
      <c r="A123">
        <v>125</v>
      </c>
      <c r="B123">
        <v>17</v>
      </c>
      <c r="C123" s="25" t="s">
        <v>213</v>
      </c>
      <c r="D123" s="12">
        <v>4</v>
      </c>
      <c r="E123" s="14"/>
      <c r="F123" s="7" t="str">
        <f t="shared" si="16"/>
        <v>X</v>
      </c>
      <c r="G123" s="7">
        <f t="shared" si="17"/>
        <v>4</v>
      </c>
      <c r="H123" s="16">
        <f t="shared" si="18"/>
        <v>4</v>
      </c>
      <c r="I123" s="11" t="str">
        <f t="shared" si="19"/>
        <v>X</v>
      </c>
      <c r="J123" s="39" t="str">
        <f t="shared" si="20"/>
        <v>X</v>
      </c>
      <c r="K123" s="39" t="str">
        <f t="shared" si="13"/>
        <v>X</v>
      </c>
      <c r="L123" s="39" t="str">
        <f t="shared" si="14"/>
        <v>X</v>
      </c>
      <c r="M123" s="39" t="str">
        <f t="shared" si="21"/>
        <v>X</v>
      </c>
      <c r="N123" s="42">
        <v>1</v>
      </c>
      <c r="O123" s="8">
        <v>0</v>
      </c>
      <c r="P123" s="9">
        <v>0</v>
      </c>
      <c r="Q123" s="9">
        <v>0</v>
      </c>
      <c r="R123" s="8">
        <v>0</v>
      </c>
      <c r="S123" s="9">
        <v>0</v>
      </c>
      <c r="T123" s="9">
        <v>0</v>
      </c>
      <c r="U123" s="8">
        <v>0</v>
      </c>
      <c r="V123" s="9">
        <v>0</v>
      </c>
      <c r="W123" s="9">
        <v>0</v>
      </c>
      <c r="X123" s="9">
        <v>0</v>
      </c>
      <c r="Y123" s="8">
        <v>0</v>
      </c>
      <c r="Z123" s="9">
        <v>0</v>
      </c>
      <c r="AA123" s="8"/>
      <c r="AC123" s="8"/>
      <c r="AJ123" s="9">
        <f t="shared" si="22"/>
        <v>-1</v>
      </c>
      <c r="AK123" s="7">
        <v>10.199999999999999</v>
      </c>
      <c r="AO123" s="8"/>
      <c r="AQ123" s="31"/>
      <c r="AT123" s="31"/>
      <c r="AU123" s="21">
        <v>1989</v>
      </c>
      <c r="AV123" s="23">
        <f t="shared" si="15"/>
        <v>3.2986347831244354</v>
      </c>
      <c r="BB123" s="18"/>
      <c r="BD123" s="54"/>
      <c r="BF123" s="18"/>
      <c r="BH123" s="18"/>
      <c r="BJ123" s="18"/>
      <c r="BK123" s="18" t="s">
        <v>212</v>
      </c>
      <c r="BL123">
        <v>1</v>
      </c>
      <c r="BM123">
        <v>0</v>
      </c>
      <c r="BN123">
        <v>0</v>
      </c>
      <c r="BO123">
        <v>0</v>
      </c>
      <c r="BP123">
        <v>0</v>
      </c>
      <c r="BQ123">
        <v>0</v>
      </c>
      <c r="BR123" s="18">
        <v>0</v>
      </c>
      <c r="BS123">
        <v>1</v>
      </c>
      <c r="BT123">
        <v>0</v>
      </c>
      <c r="BU123" s="18">
        <v>0</v>
      </c>
      <c r="BV123" t="s">
        <v>397</v>
      </c>
      <c r="BW123" t="s">
        <v>397</v>
      </c>
      <c r="CB123" s="18"/>
      <c r="CD123" s="18"/>
      <c r="CE123" s="18"/>
      <c r="CH123" s="18"/>
      <c r="CJ123" s="18"/>
      <c r="CU123" s="18"/>
      <c r="CV123" t="s">
        <v>397</v>
      </c>
      <c r="CW123" t="s">
        <v>397</v>
      </c>
      <c r="CX123" t="s">
        <v>397</v>
      </c>
      <c r="CY123" s="25" t="s">
        <v>397</v>
      </c>
    </row>
    <row r="124" spans="1:103" x14ac:dyDescent="0.25">
      <c r="A124">
        <v>126</v>
      </c>
      <c r="B124">
        <v>17</v>
      </c>
      <c r="C124" s="25" t="s">
        <v>213</v>
      </c>
      <c r="D124" s="12">
        <v>5.4</v>
      </c>
      <c r="E124" s="14"/>
      <c r="F124" s="7" t="str">
        <f t="shared" si="16"/>
        <v>X</v>
      </c>
      <c r="G124" s="7">
        <f t="shared" si="17"/>
        <v>5.4</v>
      </c>
      <c r="H124" s="16">
        <f t="shared" si="18"/>
        <v>5.4</v>
      </c>
      <c r="I124" s="11" t="str">
        <f t="shared" si="19"/>
        <v>X</v>
      </c>
      <c r="J124" s="39" t="str">
        <f t="shared" si="20"/>
        <v>X</v>
      </c>
      <c r="K124" s="39" t="str">
        <f t="shared" si="13"/>
        <v>X</v>
      </c>
      <c r="L124" s="39" t="str">
        <f t="shared" si="14"/>
        <v>X</v>
      </c>
      <c r="M124" s="39" t="str">
        <f t="shared" si="21"/>
        <v>X</v>
      </c>
      <c r="N124" s="42">
        <v>1</v>
      </c>
      <c r="O124" s="8">
        <v>0</v>
      </c>
      <c r="P124" s="9">
        <v>0</v>
      </c>
      <c r="Q124" s="9">
        <v>0</v>
      </c>
      <c r="R124" s="8">
        <v>0</v>
      </c>
      <c r="S124" s="9">
        <v>0</v>
      </c>
      <c r="T124" s="9">
        <v>0</v>
      </c>
      <c r="U124" s="8">
        <v>0</v>
      </c>
      <c r="V124" s="9">
        <v>0</v>
      </c>
      <c r="W124" s="9">
        <v>0</v>
      </c>
      <c r="X124" s="9">
        <v>0</v>
      </c>
      <c r="Y124" s="8">
        <v>0</v>
      </c>
      <c r="Z124" s="9">
        <v>0</v>
      </c>
      <c r="AA124" s="8"/>
      <c r="AC124" s="8"/>
      <c r="AJ124" s="9">
        <f t="shared" si="22"/>
        <v>-1</v>
      </c>
      <c r="AK124" s="7">
        <v>10.4</v>
      </c>
      <c r="AO124" s="8"/>
      <c r="AQ124" s="31"/>
      <c r="AT124" s="31"/>
      <c r="AU124" s="21">
        <v>1991</v>
      </c>
      <c r="AV124" s="23">
        <f t="shared" si="15"/>
        <v>3.2990712600274095</v>
      </c>
      <c r="BB124" s="18"/>
      <c r="BD124" s="54"/>
      <c r="BF124" s="18"/>
      <c r="BH124" s="18"/>
      <c r="BJ124" s="18"/>
      <c r="BK124" s="18" t="s">
        <v>212</v>
      </c>
      <c r="BL124">
        <v>1</v>
      </c>
      <c r="BM124">
        <v>0</v>
      </c>
      <c r="BN124">
        <v>0</v>
      </c>
      <c r="BO124">
        <v>0</v>
      </c>
      <c r="BP124">
        <v>0</v>
      </c>
      <c r="BQ124">
        <v>0</v>
      </c>
      <c r="BR124" s="18">
        <v>0</v>
      </c>
      <c r="BS124">
        <v>1</v>
      </c>
      <c r="BT124">
        <v>0</v>
      </c>
      <c r="BU124" s="18">
        <v>0</v>
      </c>
      <c r="BV124" t="s">
        <v>397</v>
      </c>
      <c r="BW124" t="s">
        <v>397</v>
      </c>
      <c r="CB124" s="18"/>
      <c r="CD124" s="18"/>
      <c r="CE124" s="18"/>
      <c r="CH124" s="18"/>
      <c r="CJ124" s="18"/>
      <c r="CU124" s="18"/>
      <c r="CV124" t="s">
        <v>397</v>
      </c>
      <c r="CW124" t="s">
        <v>397</v>
      </c>
      <c r="CX124" t="s">
        <v>397</v>
      </c>
      <c r="CY124" s="25" t="s">
        <v>397</v>
      </c>
    </row>
    <row r="125" spans="1:103" x14ac:dyDescent="0.25">
      <c r="A125">
        <v>127</v>
      </c>
      <c r="B125">
        <v>17</v>
      </c>
      <c r="C125" s="25" t="s">
        <v>213</v>
      </c>
      <c r="D125" s="12">
        <v>3.2</v>
      </c>
      <c r="E125" s="14"/>
      <c r="F125" s="7" t="str">
        <f t="shared" si="16"/>
        <v>X</v>
      </c>
      <c r="G125" s="7">
        <f t="shared" si="17"/>
        <v>3.2</v>
      </c>
      <c r="H125" s="16">
        <f t="shared" si="18"/>
        <v>3.2</v>
      </c>
      <c r="I125" s="11" t="str">
        <f t="shared" si="19"/>
        <v>X</v>
      </c>
      <c r="J125" s="39" t="str">
        <f t="shared" si="20"/>
        <v>X</v>
      </c>
      <c r="K125" s="39" t="str">
        <f t="shared" si="13"/>
        <v>X</v>
      </c>
      <c r="L125" s="39" t="str">
        <f t="shared" si="14"/>
        <v>X</v>
      </c>
      <c r="M125" s="39" t="str">
        <f t="shared" si="21"/>
        <v>X</v>
      </c>
      <c r="N125" s="42">
        <v>0</v>
      </c>
      <c r="O125" s="8">
        <v>0</v>
      </c>
      <c r="P125" s="9">
        <v>0</v>
      </c>
      <c r="Q125" s="9">
        <v>0</v>
      </c>
      <c r="R125" s="8">
        <v>0</v>
      </c>
      <c r="S125" s="9">
        <v>0</v>
      </c>
      <c r="T125" s="9">
        <v>0</v>
      </c>
      <c r="U125" s="8">
        <v>1</v>
      </c>
      <c r="V125" s="9">
        <v>0</v>
      </c>
      <c r="W125" s="9">
        <v>0</v>
      </c>
      <c r="X125" s="9">
        <v>0</v>
      </c>
      <c r="Y125" s="8">
        <v>0</v>
      </c>
      <c r="Z125" s="9">
        <v>0</v>
      </c>
      <c r="AA125" s="8"/>
      <c r="AC125" s="8"/>
      <c r="AJ125" s="9">
        <f t="shared" si="22"/>
        <v>-1</v>
      </c>
      <c r="AK125" s="7">
        <v>9</v>
      </c>
      <c r="AO125" s="8"/>
      <c r="AQ125" s="31"/>
      <c r="AT125" s="31"/>
      <c r="AU125" s="21">
        <v>1980</v>
      </c>
      <c r="AV125" s="23">
        <f t="shared" si="15"/>
        <v>3.2966651902615309</v>
      </c>
      <c r="BB125" s="18"/>
      <c r="BD125" s="54"/>
      <c r="BF125" s="18"/>
      <c r="BH125" s="18"/>
      <c r="BJ125" s="18"/>
      <c r="BK125" s="18" t="s">
        <v>212</v>
      </c>
      <c r="BL125">
        <v>1</v>
      </c>
      <c r="BM125">
        <v>0</v>
      </c>
      <c r="BN125">
        <v>0</v>
      </c>
      <c r="BO125">
        <v>0</v>
      </c>
      <c r="BP125">
        <v>0</v>
      </c>
      <c r="BQ125">
        <v>0</v>
      </c>
      <c r="BR125" s="18">
        <v>0</v>
      </c>
      <c r="BS125">
        <v>1</v>
      </c>
      <c r="BT125">
        <v>0</v>
      </c>
      <c r="BU125" s="18">
        <v>0</v>
      </c>
      <c r="BV125" t="s">
        <v>397</v>
      </c>
      <c r="BW125" t="s">
        <v>397</v>
      </c>
      <c r="CB125" s="18"/>
      <c r="CD125" s="18"/>
      <c r="CE125" s="18"/>
      <c r="CH125" s="18"/>
      <c r="CJ125" s="18"/>
      <c r="CU125" s="18"/>
      <c r="CV125" t="s">
        <v>397</v>
      </c>
      <c r="CW125" t="s">
        <v>397</v>
      </c>
      <c r="CX125" t="s">
        <v>397</v>
      </c>
      <c r="CY125" s="25" t="s">
        <v>397</v>
      </c>
    </row>
    <row r="126" spans="1:103" x14ac:dyDescent="0.25">
      <c r="A126">
        <v>128</v>
      </c>
      <c r="B126">
        <v>17</v>
      </c>
      <c r="C126" s="25" t="s">
        <v>213</v>
      </c>
      <c r="D126" s="12">
        <v>4.7</v>
      </c>
      <c r="E126" s="14"/>
      <c r="F126" s="7" t="str">
        <f t="shared" si="16"/>
        <v>X</v>
      </c>
      <c r="G126" s="7">
        <f t="shared" si="17"/>
        <v>4.7</v>
      </c>
      <c r="H126" s="16">
        <f t="shared" si="18"/>
        <v>4.7</v>
      </c>
      <c r="I126" s="11" t="str">
        <f t="shared" si="19"/>
        <v>X</v>
      </c>
      <c r="J126" s="39" t="str">
        <f t="shared" si="20"/>
        <v>X</v>
      </c>
      <c r="K126" s="39" t="str">
        <f t="shared" si="13"/>
        <v>X</v>
      </c>
      <c r="L126" s="39" t="str">
        <f t="shared" si="14"/>
        <v>X</v>
      </c>
      <c r="M126" s="39" t="str">
        <f t="shared" si="21"/>
        <v>X</v>
      </c>
      <c r="N126" s="42">
        <v>0</v>
      </c>
      <c r="O126" s="8">
        <v>0</v>
      </c>
      <c r="P126" s="9">
        <v>0</v>
      </c>
      <c r="Q126" s="9">
        <v>0</v>
      </c>
      <c r="R126" s="8">
        <v>0</v>
      </c>
      <c r="S126" s="9">
        <v>0</v>
      </c>
      <c r="T126" s="9">
        <v>0</v>
      </c>
      <c r="U126" s="8">
        <v>1</v>
      </c>
      <c r="V126" s="9">
        <v>0</v>
      </c>
      <c r="W126" s="9">
        <v>0</v>
      </c>
      <c r="X126" s="9">
        <v>0</v>
      </c>
      <c r="Y126" s="8">
        <v>0</v>
      </c>
      <c r="Z126" s="9">
        <v>0</v>
      </c>
      <c r="AA126" s="8"/>
      <c r="AC126" s="8"/>
      <c r="AJ126" s="9">
        <f t="shared" si="22"/>
        <v>-1</v>
      </c>
      <c r="AK126" s="7">
        <v>9.6</v>
      </c>
      <c r="AO126" s="8"/>
      <c r="AQ126" s="31"/>
      <c r="AT126" s="31"/>
      <c r="AU126" s="21">
        <v>1983</v>
      </c>
      <c r="AV126" s="23">
        <f t="shared" si="15"/>
        <v>3.2973227142053028</v>
      </c>
      <c r="BB126" s="18"/>
      <c r="BD126" s="54"/>
      <c r="BF126" s="18"/>
      <c r="BH126" s="18"/>
      <c r="BJ126" s="18"/>
      <c r="BK126" s="18" t="s">
        <v>212</v>
      </c>
      <c r="BL126">
        <v>1</v>
      </c>
      <c r="BM126">
        <v>0</v>
      </c>
      <c r="BN126">
        <v>0</v>
      </c>
      <c r="BO126">
        <v>0</v>
      </c>
      <c r="BP126">
        <v>0</v>
      </c>
      <c r="BQ126">
        <v>0</v>
      </c>
      <c r="BR126" s="18">
        <v>0</v>
      </c>
      <c r="BS126">
        <v>1</v>
      </c>
      <c r="BT126">
        <v>0</v>
      </c>
      <c r="BU126" s="18">
        <v>0</v>
      </c>
      <c r="BV126" t="s">
        <v>397</v>
      </c>
      <c r="BW126" t="s">
        <v>397</v>
      </c>
      <c r="CB126" s="18"/>
      <c r="CD126" s="18"/>
      <c r="CE126" s="18"/>
      <c r="CH126" s="18"/>
      <c r="CJ126" s="18"/>
      <c r="CU126" s="18"/>
      <c r="CV126" t="s">
        <v>397</v>
      </c>
      <c r="CW126" t="s">
        <v>397</v>
      </c>
      <c r="CX126" t="s">
        <v>397</v>
      </c>
      <c r="CY126" s="25" t="s">
        <v>397</v>
      </c>
    </row>
    <row r="127" spans="1:103" x14ac:dyDescent="0.25">
      <c r="A127">
        <v>129</v>
      </c>
      <c r="B127">
        <v>17</v>
      </c>
      <c r="C127" s="25" t="s">
        <v>213</v>
      </c>
      <c r="D127" s="12">
        <v>4.3</v>
      </c>
      <c r="E127" s="14"/>
      <c r="F127" s="7" t="str">
        <f t="shared" si="16"/>
        <v>X</v>
      </c>
      <c r="G127" s="7">
        <f t="shared" si="17"/>
        <v>4.3</v>
      </c>
      <c r="H127" s="16">
        <f t="shared" si="18"/>
        <v>4.3</v>
      </c>
      <c r="I127" s="11" t="str">
        <f t="shared" si="19"/>
        <v>X</v>
      </c>
      <c r="J127" s="39" t="str">
        <f t="shared" si="20"/>
        <v>X</v>
      </c>
      <c r="K127" s="39" t="str">
        <f t="shared" si="13"/>
        <v>X</v>
      </c>
      <c r="L127" s="39" t="str">
        <f t="shared" si="14"/>
        <v>X</v>
      </c>
      <c r="M127" s="39" t="str">
        <f t="shared" si="21"/>
        <v>X</v>
      </c>
      <c r="N127" s="42">
        <v>0</v>
      </c>
      <c r="O127" s="8">
        <v>0</v>
      </c>
      <c r="P127" s="9">
        <v>0</v>
      </c>
      <c r="Q127" s="9">
        <v>0</v>
      </c>
      <c r="R127" s="8">
        <v>0</v>
      </c>
      <c r="S127" s="9">
        <v>0</v>
      </c>
      <c r="T127" s="9">
        <v>0</v>
      </c>
      <c r="U127" s="8">
        <v>1</v>
      </c>
      <c r="V127" s="9">
        <v>0</v>
      </c>
      <c r="W127" s="9">
        <v>0</v>
      </c>
      <c r="X127" s="9">
        <v>0</v>
      </c>
      <c r="Y127" s="8">
        <v>0</v>
      </c>
      <c r="Z127" s="9">
        <v>0</v>
      </c>
      <c r="AA127" s="8"/>
      <c r="AC127" s="8"/>
      <c r="AJ127" s="9">
        <f t="shared" si="22"/>
        <v>-1</v>
      </c>
      <c r="AK127" s="7">
        <v>9.9</v>
      </c>
      <c r="AO127" s="8"/>
      <c r="AQ127" s="31"/>
      <c r="AT127" s="31"/>
      <c r="AU127" s="21">
        <v>1987</v>
      </c>
      <c r="AV127" s="23">
        <f t="shared" si="15"/>
        <v>3.2981978671098151</v>
      </c>
      <c r="BB127" s="18"/>
      <c r="BD127" s="54"/>
      <c r="BF127" s="18"/>
      <c r="BH127" s="18"/>
      <c r="BJ127" s="18"/>
      <c r="BK127" s="18" t="s">
        <v>212</v>
      </c>
      <c r="BL127">
        <v>1</v>
      </c>
      <c r="BM127">
        <v>0</v>
      </c>
      <c r="BN127">
        <v>0</v>
      </c>
      <c r="BO127">
        <v>0</v>
      </c>
      <c r="BP127">
        <v>0</v>
      </c>
      <c r="BQ127">
        <v>0</v>
      </c>
      <c r="BR127" s="18">
        <v>0</v>
      </c>
      <c r="BS127">
        <v>1</v>
      </c>
      <c r="BT127">
        <v>0</v>
      </c>
      <c r="BU127" s="18">
        <v>0</v>
      </c>
      <c r="BV127" t="s">
        <v>397</v>
      </c>
      <c r="BW127" t="s">
        <v>397</v>
      </c>
      <c r="CB127" s="18"/>
      <c r="CD127" s="18"/>
      <c r="CE127" s="18"/>
      <c r="CH127" s="18"/>
      <c r="CJ127" s="18"/>
      <c r="CU127" s="18"/>
      <c r="CV127" t="s">
        <v>397</v>
      </c>
      <c r="CW127" t="s">
        <v>397</v>
      </c>
      <c r="CX127" t="s">
        <v>397</v>
      </c>
      <c r="CY127" s="25" t="s">
        <v>397</v>
      </c>
    </row>
    <row r="128" spans="1:103" x14ac:dyDescent="0.25">
      <c r="A128">
        <v>130</v>
      </c>
      <c r="B128">
        <v>17</v>
      </c>
      <c r="C128" s="25" t="s">
        <v>213</v>
      </c>
      <c r="D128" s="12">
        <v>4.0999999999999996</v>
      </c>
      <c r="E128" s="14"/>
      <c r="F128" s="7" t="str">
        <f t="shared" si="16"/>
        <v>X</v>
      </c>
      <c r="G128" s="7">
        <f t="shared" si="17"/>
        <v>4.0999999999999996</v>
      </c>
      <c r="H128" s="16">
        <f t="shared" si="18"/>
        <v>4.0999999999999996</v>
      </c>
      <c r="I128" s="11" t="str">
        <f t="shared" si="19"/>
        <v>X</v>
      </c>
      <c r="J128" s="39" t="str">
        <f t="shared" si="20"/>
        <v>X</v>
      </c>
      <c r="K128" s="39" t="str">
        <f t="shared" si="13"/>
        <v>X</v>
      </c>
      <c r="L128" s="39" t="str">
        <f t="shared" si="14"/>
        <v>X</v>
      </c>
      <c r="M128" s="39" t="str">
        <f t="shared" si="21"/>
        <v>X</v>
      </c>
      <c r="N128" s="42">
        <v>0</v>
      </c>
      <c r="O128" s="8">
        <v>0</v>
      </c>
      <c r="P128" s="9">
        <v>0</v>
      </c>
      <c r="Q128" s="9">
        <v>0</v>
      </c>
      <c r="R128" s="8">
        <v>0</v>
      </c>
      <c r="S128" s="9">
        <v>0</v>
      </c>
      <c r="T128" s="9">
        <v>0</v>
      </c>
      <c r="U128" s="8">
        <v>1</v>
      </c>
      <c r="V128" s="9">
        <v>0</v>
      </c>
      <c r="W128" s="9">
        <v>0</v>
      </c>
      <c r="X128" s="9">
        <v>0</v>
      </c>
      <c r="Y128" s="8">
        <v>0</v>
      </c>
      <c r="Z128" s="9">
        <v>0</v>
      </c>
      <c r="AA128" s="8"/>
      <c r="AC128" s="8"/>
      <c r="AJ128" s="9">
        <f t="shared" si="22"/>
        <v>-1</v>
      </c>
      <c r="AK128" s="7">
        <v>10.199999999999999</v>
      </c>
      <c r="AO128" s="8"/>
      <c r="AQ128" s="31"/>
      <c r="AT128" s="31"/>
      <c r="AU128" s="21">
        <v>1989</v>
      </c>
      <c r="AV128" s="23">
        <f t="shared" si="15"/>
        <v>3.2986347831244354</v>
      </c>
      <c r="BB128" s="18"/>
      <c r="BD128" s="54"/>
      <c r="BF128" s="18"/>
      <c r="BH128" s="18"/>
      <c r="BJ128" s="18"/>
      <c r="BK128" s="18" t="s">
        <v>212</v>
      </c>
      <c r="BL128">
        <v>1</v>
      </c>
      <c r="BM128">
        <v>0</v>
      </c>
      <c r="BN128">
        <v>0</v>
      </c>
      <c r="BO128">
        <v>0</v>
      </c>
      <c r="BP128">
        <v>0</v>
      </c>
      <c r="BQ128">
        <v>0</v>
      </c>
      <c r="BR128" s="18">
        <v>0</v>
      </c>
      <c r="BS128">
        <v>1</v>
      </c>
      <c r="BT128">
        <v>0</v>
      </c>
      <c r="BU128" s="18">
        <v>0</v>
      </c>
      <c r="BV128" t="s">
        <v>397</v>
      </c>
      <c r="BW128" t="s">
        <v>397</v>
      </c>
      <c r="CB128" s="18"/>
      <c r="CD128" s="18"/>
      <c r="CE128" s="18"/>
      <c r="CH128" s="18"/>
      <c r="CJ128" s="18"/>
      <c r="CU128" s="18"/>
      <c r="CV128" t="s">
        <v>397</v>
      </c>
      <c r="CW128" t="s">
        <v>397</v>
      </c>
      <c r="CX128" t="s">
        <v>397</v>
      </c>
      <c r="CY128" s="25" t="s">
        <v>397</v>
      </c>
    </row>
    <row r="129" spans="1:103" x14ac:dyDescent="0.25">
      <c r="A129">
        <v>131</v>
      </c>
      <c r="B129">
        <v>17</v>
      </c>
      <c r="C129" s="25" t="s">
        <v>213</v>
      </c>
      <c r="D129" s="12">
        <v>4.2</v>
      </c>
      <c r="E129" s="14"/>
      <c r="F129" s="7" t="str">
        <f t="shared" si="16"/>
        <v>X</v>
      </c>
      <c r="G129" s="7">
        <f t="shared" si="17"/>
        <v>4.2</v>
      </c>
      <c r="H129" s="16">
        <f t="shared" si="18"/>
        <v>4.2</v>
      </c>
      <c r="I129" s="11" t="str">
        <f t="shared" si="19"/>
        <v>X</v>
      </c>
      <c r="J129" s="39" t="str">
        <f t="shared" si="20"/>
        <v>X</v>
      </c>
      <c r="K129" s="39" t="str">
        <f t="shared" si="13"/>
        <v>X</v>
      </c>
      <c r="L129" s="39" t="str">
        <f t="shared" si="14"/>
        <v>X</v>
      </c>
      <c r="M129" s="39" t="str">
        <f t="shared" si="21"/>
        <v>X</v>
      </c>
      <c r="N129" s="42">
        <v>0</v>
      </c>
      <c r="O129" s="8">
        <v>0</v>
      </c>
      <c r="P129" s="9">
        <v>0</v>
      </c>
      <c r="Q129" s="9">
        <v>0</v>
      </c>
      <c r="R129" s="8">
        <v>0</v>
      </c>
      <c r="S129" s="9">
        <v>0</v>
      </c>
      <c r="T129" s="9">
        <v>0</v>
      </c>
      <c r="U129" s="8">
        <v>1</v>
      </c>
      <c r="V129" s="9">
        <v>0</v>
      </c>
      <c r="W129" s="9">
        <v>0</v>
      </c>
      <c r="X129" s="9">
        <v>0</v>
      </c>
      <c r="Y129" s="8">
        <v>0</v>
      </c>
      <c r="Z129" s="9">
        <v>0</v>
      </c>
      <c r="AA129" s="8"/>
      <c r="AC129" s="8"/>
      <c r="AJ129" s="9">
        <f t="shared" si="22"/>
        <v>-1</v>
      </c>
      <c r="AK129" s="7">
        <v>10.4</v>
      </c>
      <c r="AO129" s="8"/>
      <c r="AQ129" s="31"/>
      <c r="AT129" s="31"/>
      <c r="AU129" s="21">
        <v>1991</v>
      </c>
      <c r="AV129" s="23">
        <f t="shared" si="15"/>
        <v>3.2990712600274095</v>
      </c>
      <c r="BB129" s="18"/>
      <c r="BD129" s="54"/>
      <c r="BF129" s="18"/>
      <c r="BH129" s="18"/>
      <c r="BJ129" s="18"/>
      <c r="BK129" s="18" t="s">
        <v>212</v>
      </c>
      <c r="BL129">
        <v>1</v>
      </c>
      <c r="BM129">
        <v>0</v>
      </c>
      <c r="BN129">
        <v>0</v>
      </c>
      <c r="BO129">
        <v>0</v>
      </c>
      <c r="BP129">
        <v>0</v>
      </c>
      <c r="BQ129">
        <v>0</v>
      </c>
      <c r="BR129" s="18">
        <v>0</v>
      </c>
      <c r="BS129">
        <v>1</v>
      </c>
      <c r="BT129">
        <v>0</v>
      </c>
      <c r="BU129" s="18">
        <v>0</v>
      </c>
      <c r="BV129" t="s">
        <v>397</v>
      </c>
      <c r="BW129" t="s">
        <v>397</v>
      </c>
      <c r="CB129" s="18"/>
      <c r="CD129" s="18"/>
      <c r="CE129" s="18"/>
      <c r="CH129" s="18"/>
      <c r="CJ129" s="18"/>
      <c r="CU129" s="18"/>
      <c r="CV129" t="s">
        <v>397</v>
      </c>
      <c r="CW129" t="s">
        <v>397</v>
      </c>
      <c r="CX129" t="s">
        <v>397</v>
      </c>
      <c r="CY129" s="25" t="s">
        <v>397</v>
      </c>
    </row>
    <row r="130" spans="1:103" x14ac:dyDescent="0.25">
      <c r="A130">
        <v>132</v>
      </c>
      <c r="B130">
        <v>17</v>
      </c>
      <c r="C130" s="25" t="s">
        <v>213</v>
      </c>
      <c r="D130" s="12">
        <v>4.9000000000000004</v>
      </c>
      <c r="E130" s="14"/>
      <c r="F130" s="7" t="str">
        <f t="shared" si="16"/>
        <v>X</v>
      </c>
      <c r="G130" s="7">
        <f t="shared" si="17"/>
        <v>4.9000000000000004</v>
      </c>
      <c r="H130" s="16">
        <f t="shared" si="18"/>
        <v>4.9000000000000004</v>
      </c>
      <c r="I130" s="11" t="str">
        <f t="shared" si="19"/>
        <v>X</v>
      </c>
      <c r="J130" s="39" t="str">
        <f t="shared" si="20"/>
        <v>X</v>
      </c>
      <c r="K130" s="39" t="str">
        <f t="shared" si="13"/>
        <v>X</v>
      </c>
      <c r="L130" s="39" t="str">
        <f t="shared" si="14"/>
        <v>X</v>
      </c>
      <c r="M130" s="39" t="str">
        <f t="shared" si="21"/>
        <v>X</v>
      </c>
      <c r="N130" s="42">
        <v>0</v>
      </c>
      <c r="O130" s="8">
        <v>0</v>
      </c>
      <c r="P130" s="9">
        <v>0</v>
      </c>
      <c r="Q130" s="9">
        <v>0</v>
      </c>
      <c r="R130" s="8">
        <v>0</v>
      </c>
      <c r="S130" s="9">
        <v>0</v>
      </c>
      <c r="T130" s="9">
        <v>0</v>
      </c>
      <c r="U130" s="8">
        <v>0</v>
      </c>
      <c r="V130" s="9">
        <v>1</v>
      </c>
      <c r="W130" s="9">
        <v>0</v>
      </c>
      <c r="X130" s="9">
        <v>0</v>
      </c>
      <c r="Y130" s="8">
        <v>0</v>
      </c>
      <c r="Z130" s="9">
        <v>0</v>
      </c>
      <c r="AA130" s="8"/>
      <c r="AC130" s="8"/>
      <c r="AJ130" s="9">
        <f t="shared" si="22"/>
        <v>-1</v>
      </c>
      <c r="AK130" s="7">
        <v>9</v>
      </c>
      <c r="AO130" s="8"/>
      <c r="AQ130" s="31"/>
      <c r="AT130" s="31"/>
      <c r="AU130" s="21">
        <v>1980</v>
      </c>
      <c r="AV130" s="23">
        <f t="shared" si="15"/>
        <v>3.2966651902615309</v>
      </c>
      <c r="BB130" s="18"/>
      <c r="BD130" s="54"/>
      <c r="BF130" s="18"/>
      <c r="BH130" s="18"/>
      <c r="BJ130" s="18"/>
      <c r="BK130" s="18" t="s">
        <v>212</v>
      </c>
      <c r="BL130">
        <v>1</v>
      </c>
      <c r="BM130">
        <v>0</v>
      </c>
      <c r="BN130">
        <v>0</v>
      </c>
      <c r="BO130">
        <v>0</v>
      </c>
      <c r="BP130">
        <v>0</v>
      </c>
      <c r="BQ130">
        <v>0</v>
      </c>
      <c r="BR130" s="18">
        <v>0</v>
      </c>
      <c r="BS130">
        <v>1</v>
      </c>
      <c r="BT130">
        <v>0</v>
      </c>
      <c r="BU130" s="18">
        <v>0</v>
      </c>
      <c r="BV130" t="s">
        <v>397</v>
      </c>
      <c r="BW130" t="s">
        <v>397</v>
      </c>
      <c r="CB130" s="18"/>
      <c r="CD130" s="18"/>
      <c r="CE130" s="18"/>
      <c r="CH130" s="18"/>
      <c r="CJ130" s="18"/>
      <c r="CU130" s="18"/>
      <c r="CV130" t="s">
        <v>397</v>
      </c>
      <c r="CW130" t="s">
        <v>397</v>
      </c>
      <c r="CX130" t="s">
        <v>397</v>
      </c>
      <c r="CY130" s="25" t="s">
        <v>397</v>
      </c>
    </row>
    <row r="131" spans="1:103" x14ac:dyDescent="0.25">
      <c r="A131">
        <v>133</v>
      </c>
      <c r="B131">
        <v>17</v>
      </c>
      <c r="C131" s="25" t="s">
        <v>213</v>
      </c>
      <c r="D131" s="12">
        <v>5.5</v>
      </c>
      <c r="E131" s="14"/>
      <c r="F131" s="7" t="str">
        <f t="shared" si="16"/>
        <v>X</v>
      </c>
      <c r="G131" s="7">
        <f t="shared" si="17"/>
        <v>5.5</v>
      </c>
      <c r="H131" s="16">
        <f t="shared" si="18"/>
        <v>5.5</v>
      </c>
      <c r="I131" s="11" t="str">
        <f t="shared" si="19"/>
        <v>X</v>
      </c>
      <c r="J131" s="39" t="str">
        <f t="shared" si="20"/>
        <v>X</v>
      </c>
      <c r="K131" s="39" t="str">
        <f t="shared" si="13"/>
        <v>X</v>
      </c>
      <c r="L131" s="39" t="str">
        <f t="shared" si="14"/>
        <v>X</v>
      </c>
      <c r="M131" s="39" t="str">
        <f t="shared" si="21"/>
        <v>X</v>
      </c>
      <c r="N131" s="42">
        <v>0</v>
      </c>
      <c r="O131" s="8">
        <v>0</v>
      </c>
      <c r="P131" s="9">
        <v>0</v>
      </c>
      <c r="Q131" s="9">
        <v>0</v>
      </c>
      <c r="R131" s="8">
        <v>0</v>
      </c>
      <c r="S131" s="9">
        <v>0</v>
      </c>
      <c r="T131" s="9">
        <v>0</v>
      </c>
      <c r="U131" s="8">
        <v>0</v>
      </c>
      <c r="V131" s="9">
        <v>1</v>
      </c>
      <c r="W131" s="9">
        <v>0</v>
      </c>
      <c r="X131" s="9">
        <v>0</v>
      </c>
      <c r="Y131" s="8">
        <v>0</v>
      </c>
      <c r="Z131" s="9">
        <v>0</v>
      </c>
      <c r="AA131" s="8"/>
      <c r="AC131" s="8"/>
      <c r="AJ131" s="9">
        <f t="shared" si="22"/>
        <v>-1</v>
      </c>
      <c r="AK131" s="7">
        <v>9.6</v>
      </c>
      <c r="AO131" s="8"/>
      <c r="AQ131" s="31"/>
      <c r="AT131" s="31"/>
      <c r="AU131" s="21">
        <v>1983</v>
      </c>
      <c r="AV131" s="23">
        <f t="shared" si="15"/>
        <v>3.2973227142053028</v>
      </c>
      <c r="BB131" s="18"/>
      <c r="BD131" s="54"/>
      <c r="BF131" s="18"/>
      <c r="BH131" s="18"/>
      <c r="BJ131" s="18"/>
      <c r="BK131" s="18" t="s">
        <v>212</v>
      </c>
      <c r="BL131">
        <v>1</v>
      </c>
      <c r="BM131">
        <v>0</v>
      </c>
      <c r="BN131">
        <v>0</v>
      </c>
      <c r="BO131">
        <v>0</v>
      </c>
      <c r="BP131">
        <v>0</v>
      </c>
      <c r="BQ131">
        <v>0</v>
      </c>
      <c r="BR131" s="18">
        <v>0</v>
      </c>
      <c r="BS131">
        <v>1</v>
      </c>
      <c r="BT131">
        <v>0</v>
      </c>
      <c r="BU131" s="18">
        <v>0</v>
      </c>
      <c r="BV131" t="s">
        <v>397</v>
      </c>
      <c r="BW131" t="s">
        <v>397</v>
      </c>
      <c r="CB131" s="18"/>
      <c r="CD131" s="18"/>
      <c r="CE131" s="18"/>
      <c r="CH131" s="18"/>
      <c r="CJ131" s="18"/>
      <c r="CU131" s="18"/>
      <c r="CV131" t="s">
        <v>397</v>
      </c>
      <c r="CW131" t="s">
        <v>397</v>
      </c>
      <c r="CX131" t="s">
        <v>397</v>
      </c>
      <c r="CY131" s="25" t="s">
        <v>397</v>
      </c>
    </row>
    <row r="132" spans="1:103" x14ac:dyDescent="0.25">
      <c r="A132">
        <v>134</v>
      </c>
      <c r="B132">
        <v>17</v>
      </c>
      <c r="C132" s="25" t="s">
        <v>213</v>
      </c>
      <c r="D132" s="12">
        <v>6.2</v>
      </c>
      <c r="E132" s="14"/>
      <c r="F132" s="7" t="str">
        <f t="shared" si="16"/>
        <v>X</v>
      </c>
      <c r="G132" s="7">
        <f t="shared" si="17"/>
        <v>6.2</v>
      </c>
      <c r="H132" s="16">
        <f t="shared" si="18"/>
        <v>6.2</v>
      </c>
      <c r="I132" s="11" t="str">
        <f t="shared" si="19"/>
        <v>X</v>
      </c>
      <c r="J132" s="39" t="str">
        <f t="shared" si="20"/>
        <v>X</v>
      </c>
      <c r="K132" s="39" t="str">
        <f t="shared" si="13"/>
        <v>X</v>
      </c>
      <c r="L132" s="39" t="str">
        <f t="shared" si="14"/>
        <v>X</v>
      </c>
      <c r="M132" s="39" t="str">
        <f t="shared" si="21"/>
        <v>X</v>
      </c>
      <c r="N132" s="42">
        <v>0</v>
      </c>
      <c r="O132" s="8">
        <v>0</v>
      </c>
      <c r="P132" s="9">
        <v>0</v>
      </c>
      <c r="Q132" s="9">
        <v>0</v>
      </c>
      <c r="R132" s="8">
        <v>0</v>
      </c>
      <c r="S132" s="9">
        <v>0</v>
      </c>
      <c r="T132" s="9">
        <v>0</v>
      </c>
      <c r="U132" s="8">
        <v>0</v>
      </c>
      <c r="V132" s="9">
        <v>1</v>
      </c>
      <c r="W132" s="9">
        <v>0</v>
      </c>
      <c r="X132" s="9">
        <v>0</v>
      </c>
      <c r="Y132" s="8">
        <v>0</v>
      </c>
      <c r="Z132" s="9">
        <v>0</v>
      </c>
      <c r="AA132" s="8"/>
      <c r="AC132" s="8"/>
      <c r="AJ132" s="9">
        <f t="shared" si="22"/>
        <v>-1</v>
      </c>
      <c r="AK132" s="7">
        <v>9.9</v>
      </c>
      <c r="AO132" s="8"/>
      <c r="AQ132" s="31"/>
      <c r="AT132" s="31"/>
      <c r="AU132" s="21">
        <v>1987</v>
      </c>
      <c r="AV132" s="23">
        <f t="shared" si="15"/>
        <v>3.2981978671098151</v>
      </c>
      <c r="BB132" s="18"/>
      <c r="BD132" s="54"/>
      <c r="BF132" s="18"/>
      <c r="BH132" s="18"/>
      <c r="BJ132" s="18"/>
      <c r="BK132" s="18" t="s">
        <v>212</v>
      </c>
      <c r="BL132">
        <v>1</v>
      </c>
      <c r="BM132">
        <v>0</v>
      </c>
      <c r="BN132">
        <v>0</v>
      </c>
      <c r="BO132">
        <v>0</v>
      </c>
      <c r="BP132">
        <v>0</v>
      </c>
      <c r="BQ132">
        <v>0</v>
      </c>
      <c r="BR132" s="18">
        <v>0</v>
      </c>
      <c r="BS132">
        <v>1</v>
      </c>
      <c r="BT132">
        <v>0</v>
      </c>
      <c r="BU132" s="18">
        <v>0</v>
      </c>
      <c r="BV132" t="s">
        <v>397</v>
      </c>
      <c r="BW132" t="s">
        <v>397</v>
      </c>
      <c r="CB132" s="18"/>
      <c r="CD132" s="18"/>
      <c r="CE132" s="18"/>
      <c r="CH132" s="18"/>
      <c r="CJ132" s="18"/>
      <c r="CU132" s="18"/>
      <c r="CV132" t="s">
        <v>397</v>
      </c>
      <c r="CW132" t="s">
        <v>397</v>
      </c>
      <c r="CX132" t="s">
        <v>397</v>
      </c>
      <c r="CY132" s="25" t="s">
        <v>397</v>
      </c>
    </row>
    <row r="133" spans="1:103" x14ac:dyDescent="0.25">
      <c r="A133">
        <v>135</v>
      </c>
      <c r="B133">
        <v>17</v>
      </c>
      <c r="C133" s="25" t="s">
        <v>213</v>
      </c>
      <c r="D133" s="12">
        <v>3.9</v>
      </c>
      <c r="E133" s="14"/>
      <c r="F133" s="7" t="str">
        <f t="shared" si="16"/>
        <v>X</v>
      </c>
      <c r="G133" s="7">
        <f t="shared" si="17"/>
        <v>3.9</v>
      </c>
      <c r="H133" s="16">
        <f t="shared" si="18"/>
        <v>3.9</v>
      </c>
      <c r="I133" s="11" t="str">
        <f t="shared" si="19"/>
        <v>X</v>
      </c>
      <c r="J133" s="39" t="str">
        <f t="shared" si="20"/>
        <v>X</v>
      </c>
      <c r="K133" s="39" t="str">
        <f t="shared" si="13"/>
        <v>X</v>
      </c>
      <c r="L133" s="39" t="str">
        <f t="shared" si="14"/>
        <v>X</v>
      </c>
      <c r="M133" s="39" t="str">
        <f t="shared" si="21"/>
        <v>X</v>
      </c>
      <c r="N133" s="42">
        <v>0</v>
      </c>
      <c r="O133" s="8">
        <v>0</v>
      </c>
      <c r="P133" s="9">
        <v>0</v>
      </c>
      <c r="Q133" s="9">
        <v>0</v>
      </c>
      <c r="R133" s="8">
        <v>0</v>
      </c>
      <c r="S133" s="9">
        <v>0</v>
      </c>
      <c r="T133" s="9">
        <v>0</v>
      </c>
      <c r="U133" s="8">
        <v>0</v>
      </c>
      <c r="V133" s="9">
        <v>1</v>
      </c>
      <c r="W133" s="9">
        <v>0</v>
      </c>
      <c r="X133" s="9">
        <v>0</v>
      </c>
      <c r="Y133" s="8">
        <v>0</v>
      </c>
      <c r="Z133" s="9">
        <v>0</v>
      </c>
      <c r="AA133" s="8"/>
      <c r="AC133" s="8"/>
      <c r="AJ133" s="9">
        <f t="shared" si="22"/>
        <v>-1</v>
      </c>
      <c r="AK133" s="7">
        <v>10.199999999999999</v>
      </c>
      <c r="AO133" s="8"/>
      <c r="AQ133" s="31"/>
      <c r="AT133" s="31"/>
      <c r="AU133" s="21">
        <v>1989</v>
      </c>
      <c r="AV133" s="23">
        <f t="shared" si="15"/>
        <v>3.2986347831244354</v>
      </c>
      <c r="BB133" s="18"/>
      <c r="BD133" s="54"/>
      <c r="BF133" s="18"/>
      <c r="BH133" s="18"/>
      <c r="BJ133" s="18"/>
      <c r="BK133" s="18" t="s">
        <v>212</v>
      </c>
      <c r="BL133">
        <v>1</v>
      </c>
      <c r="BM133">
        <v>0</v>
      </c>
      <c r="BN133">
        <v>0</v>
      </c>
      <c r="BO133">
        <v>0</v>
      </c>
      <c r="BP133">
        <v>0</v>
      </c>
      <c r="BQ133">
        <v>0</v>
      </c>
      <c r="BR133" s="18">
        <v>0</v>
      </c>
      <c r="BS133">
        <v>1</v>
      </c>
      <c r="BT133">
        <v>0</v>
      </c>
      <c r="BU133" s="18">
        <v>0</v>
      </c>
      <c r="BV133" t="s">
        <v>397</v>
      </c>
      <c r="BW133" t="s">
        <v>397</v>
      </c>
      <c r="CB133" s="18"/>
      <c r="CD133" s="18"/>
      <c r="CE133" s="18"/>
      <c r="CH133" s="18"/>
      <c r="CJ133" s="18"/>
      <c r="CU133" s="18"/>
      <c r="CV133" t="s">
        <v>397</v>
      </c>
      <c r="CW133" t="s">
        <v>397</v>
      </c>
      <c r="CX133" t="s">
        <v>397</v>
      </c>
      <c r="CY133" s="25" t="s">
        <v>397</v>
      </c>
    </row>
    <row r="134" spans="1:103" x14ac:dyDescent="0.25">
      <c r="A134">
        <v>136</v>
      </c>
      <c r="B134">
        <v>17</v>
      </c>
      <c r="C134" s="25" t="s">
        <v>213</v>
      </c>
      <c r="D134" s="12">
        <v>5.3</v>
      </c>
      <c r="E134" s="14"/>
      <c r="F134" s="7" t="str">
        <f t="shared" si="16"/>
        <v>X</v>
      </c>
      <c r="G134" s="7">
        <f t="shared" si="17"/>
        <v>5.3</v>
      </c>
      <c r="H134" s="16">
        <f t="shared" si="18"/>
        <v>5.3</v>
      </c>
      <c r="I134" s="11" t="str">
        <f t="shared" si="19"/>
        <v>X</v>
      </c>
      <c r="J134" s="39" t="str">
        <f t="shared" si="20"/>
        <v>X</v>
      </c>
      <c r="K134" s="39" t="str">
        <f t="shared" si="13"/>
        <v>X</v>
      </c>
      <c r="L134" s="39" t="str">
        <f t="shared" si="14"/>
        <v>X</v>
      </c>
      <c r="M134" s="39" t="str">
        <f t="shared" si="21"/>
        <v>X</v>
      </c>
      <c r="N134" s="42">
        <v>0</v>
      </c>
      <c r="O134" s="8">
        <v>0</v>
      </c>
      <c r="P134" s="9">
        <v>0</v>
      </c>
      <c r="Q134" s="9">
        <v>0</v>
      </c>
      <c r="R134" s="8">
        <v>0</v>
      </c>
      <c r="S134" s="9">
        <v>0</v>
      </c>
      <c r="T134" s="9">
        <v>0</v>
      </c>
      <c r="U134" s="8">
        <v>0</v>
      </c>
      <c r="V134" s="9">
        <v>1</v>
      </c>
      <c r="W134" s="9">
        <v>0</v>
      </c>
      <c r="X134" s="9">
        <v>0</v>
      </c>
      <c r="Y134" s="8">
        <v>0</v>
      </c>
      <c r="Z134" s="9">
        <v>0</v>
      </c>
      <c r="AA134" s="8"/>
      <c r="AC134" s="8"/>
      <c r="AJ134" s="9">
        <f t="shared" si="22"/>
        <v>-1</v>
      </c>
      <c r="AK134" s="7">
        <v>10.4</v>
      </c>
      <c r="AO134" s="8"/>
      <c r="AQ134" s="31"/>
      <c r="AT134" s="31"/>
      <c r="AU134" s="21">
        <v>1991</v>
      </c>
      <c r="AV134" s="23">
        <f t="shared" si="15"/>
        <v>3.2990712600274095</v>
      </c>
      <c r="BB134" s="18"/>
      <c r="BD134" s="54"/>
      <c r="BF134" s="18"/>
      <c r="BH134" s="18"/>
      <c r="BJ134" s="18"/>
      <c r="BK134" s="18" t="s">
        <v>212</v>
      </c>
      <c r="BL134">
        <v>1</v>
      </c>
      <c r="BM134">
        <v>0</v>
      </c>
      <c r="BN134">
        <v>0</v>
      </c>
      <c r="BO134">
        <v>0</v>
      </c>
      <c r="BP134">
        <v>0</v>
      </c>
      <c r="BQ134">
        <v>0</v>
      </c>
      <c r="BR134" s="18">
        <v>0</v>
      </c>
      <c r="BS134">
        <v>1</v>
      </c>
      <c r="BT134">
        <v>0</v>
      </c>
      <c r="BU134" s="18">
        <v>0</v>
      </c>
      <c r="BV134" t="s">
        <v>397</v>
      </c>
      <c r="BW134" t="s">
        <v>397</v>
      </c>
      <c r="CB134" s="18"/>
      <c r="CD134" s="18"/>
      <c r="CE134" s="18"/>
      <c r="CH134" s="18"/>
      <c r="CJ134" s="18"/>
      <c r="CU134" s="18"/>
      <c r="CV134" t="s">
        <v>397</v>
      </c>
      <c r="CW134" t="s">
        <v>397</v>
      </c>
      <c r="CX134" t="s">
        <v>397</v>
      </c>
      <c r="CY134" s="25" t="s">
        <v>397</v>
      </c>
    </row>
    <row r="135" spans="1:103" x14ac:dyDescent="0.25">
      <c r="A135">
        <v>137</v>
      </c>
      <c r="B135">
        <v>18</v>
      </c>
      <c r="C135" s="25" t="s">
        <v>138</v>
      </c>
      <c r="D135" s="12">
        <v>12.5</v>
      </c>
      <c r="E135" s="14"/>
      <c r="F135" s="7" t="str">
        <f t="shared" si="16"/>
        <v>X</v>
      </c>
      <c r="G135" s="7">
        <f t="shared" si="17"/>
        <v>12.5</v>
      </c>
      <c r="H135" s="16">
        <f t="shared" si="18"/>
        <v>12.5</v>
      </c>
      <c r="I135" s="11" t="str">
        <f t="shared" si="19"/>
        <v>X</v>
      </c>
      <c r="J135" s="39" t="str">
        <f t="shared" si="20"/>
        <v>X</v>
      </c>
      <c r="K135" s="39" t="str">
        <f t="shared" si="13"/>
        <v>X</v>
      </c>
      <c r="L135" s="39" t="str">
        <f t="shared" si="14"/>
        <v>X</v>
      </c>
      <c r="M135" s="39" t="str">
        <f t="shared" si="21"/>
        <v>X</v>
      </c>
      <c r="N135" s="42">
        <v>1</v>
      </c>
      <c r="O135" s="8">
        <v>0</v>
      </c>
      <c r="P135" s="9">
        <v>0</v>
      </c>
      <c r="Q135" s="9">
        <v>0</v>
      </c>
      <c r="R135" s="8">
        <v>0</v>
      </c>
      <c r="S135" s="9">
        <v>0</v>
      </c>
      <c r="T135" s="9">
        <v>0</v>
      </c>
      <c r="U135" s="8">
        <v>0</v>
      </c>
      <c r="V135" s="9">
        <v>0</v>
      </c>
      <c r="W135" s="9">
        <v>0</v>
      </c>
      <c r="X135" s="9">
        <v>0</v>
      </c>
      <c r="Y135" s="8">
        <v>0</v>
      </c>
      <c r="Z135" s="9">
        <v>0</v>
      </c>
      <c r="AA135" s="8"/>
      <c r="AC135" s="8"/>
      <c r="AJ135" s="9">
        <f t="shared" si="22"/>
        <v>-1</v>
      </c>
      <c r="AK135" s="7">
        <v>4.5</v>
      </c>
      <c r="AO135" s="8"/>
      <c r="AQ135" s="31"/>
      <c r="AT135" s="31"/>
      <c r="AU135" s="21">
        <v>1986</v>
      </c>
      <c r="AV135" s="23">
        <f t="shared" si="15"/>
        <v>3.2979792441593623</v>
      </c>
      <c r="BB135" s="18"/>
      <c r="BD135" s="54"/>
      <c r="BF135" s="18"/>
      <c r="BH135" s="18"/>
      <c r="BJ135" s="18"/>
      <c r="BK135" s="18" t="s">
        <v>137</v>
      </c>
      <c r="BL135">
        <v>0</v>
      </c>
      <c r="BM135">
        <v>0</v>
      </c>
      <c r="BN135">
        <v>0</v>
      </c>
      <c r="BO135">
        <v>1</v>
      </c>
      <c r="BP135">
        <v>0</v>
      </c>
      <c r="BQ135">
        <v>0</v>
      </c>
      <c r="BR135" s="18">
        <v>0</v>
      </c>
      <c r="BS135">
        <v>0</v>
      </c>
      <c r="BT135">
        <v>1</v>
      </c>
      <c r="BU135" s="18">
        <v>0</v>
      </c>
      <c r="BV135" t="s">
        <v>397</v>
      </c>
      <c r="BW135" t="s">
        <v>397</v>
      </c>
      <c r="CB135" s="18"/>
      <c r="CD135" s="18"/>
      <c r="CE135" s="18"/>
      <c r="CH135" s="18"/>
      <c r="CJ135" s="18"/>
      <c r="CU135" s="18"/>
      <c r="CV135" t="s">
        <v>397</v>
      </c>
      <c r="CW135" t="s">
        <v>397</v>
      </c>
      <c r="CX135" t="s">
        <v>397</v>
      </c>
      <c r="CY135" s="25" t="s">
        <v>397</v>
      </c>
    </row>
    <row r="136" spans="1:103" x14ac:dyDescent="0.25">
      <c r="A136">
        <v>138</v>
      </c>
      <c r="B136">
        <v>19</v>
      </c>
      <c r="C136" s="25" t="s">
        <v>203</v>
      </c>
      <c r="D136" s="12">
        <v>9.6999999999999993</v>
      </c>
      <c r="E136" s="14"/>
      <c r="F136" s="7" t="str">
        <f t="shared" si="16"/>
        <v>X</v>
      </c>
      <c r="G136" s="7">
        <f t="shared" si="17"/>
        <v>9.6999999999999993</v>
      </c>
      <c r="H136" s="16">
        <f t="shared" si="18"/>
        <v>9.6999999999999993</v>
      </c>
      <c r="I136" s="11" t="str">
        <f t="shared" si="19"/>
        <v>X</v>
      </c>
      <c r="J136" s="39" t="str">
        <f t="shared" si="20"/>
        <v>X</v>
      </c>
      <c r="K136" s="39" t="str">
        <f t="shared" si="13"/>
        <v>X</v>
      </c>
      <c r="L136" s="39" t="str">
        <f t="shared" si="14"/>
        <v>X</v>
      </c>
      <c r="M136" s="39" t="str">
        <f t="shared" si="21"/>
        <v>X</v>
      </c>
      <c r="N136" s="42">
        <v>1</v>
      </c>
      <c r="O136" s="8">
        <v>0</v>
      </c>
      <c r="P136" s="9">
        <v>0</v>
      </c>
      <c r="Q136" s="9">
        <v>0</v>
      </c>
      <c r="R136" s="8">
        <v>0</v>
      </c>
      <c r="S136" s="9">
        <v>0</v>
      </c>
      <c r="T136" s="9">
        <v>0</v>
      </c>
      <c r="U136" s="8">
        <v>0</v>
      </c>
      <c r="V136" s="9">
        <v>0</v>
      </c>
      <c r="W136" s="9">
        <v>0</v>
      </c>
      <c r="X136" s="9">
        <v>0</v>
      </c>
      <c r="Y136" s="8">
        <v>0</v>
      </c>
      <c r="Z136" s="9">
        <v>0</v>
      </c>
      <c r="AA136" s="8"/>
      <c r="AC136" s="8"/>
      <c r="AJ136" s="9">
        <f t="shared" si="22"/>
        <v>-1</v>
      </c>
      <c r="AK136" s="7">
        <v>3.4</v>
      </c>
      <c r="AO136" s="8"/>
      <c r="AQ136" s="31"/>
      <c r="AT136" s="31"/>
      <c r="AU136" s="21">
        <v>1978</v>
      </c>
      <c r="AV136" s="23">
        <f t="shared" si="15"/>
        <v>3.2962262872611605</v>
      </c>
      <c r="BB136" s="18"/>
      <c r="BD136" s="54"/>
      <c r="BF136" s="18"/>
      <c r="BH136" s="18"/>
      <c r="BJ136" s="18"/>
      <c r="BK136" s="18" t="s">
        <v>202</v>
      </c>
      <c r="BL136">
        <v>0</v>
      </c>
      <c r="BM136">
        <v>0</v>
      </c>
      <c r="BN136">
        <v>0</v>
      </c>
      <c r="BO136">
        <v>1</v>
      </c>
      <c r="BP136">
        <v>0</v>
      </c>
      <c r="BQ136">
        <v>0</v>
      </c>
      <c r="BR136" s="18">
        <v>0</v>
      </c>
      <c r="BS136">
        <v>0</v>
      </c>
      <c r="BT136">
        <v>1</v>
      </c>
      <c r="BU136" s="18">
        <v>0</v>
      </c>
      <c r="BV136" t="s">
        <v>397</v>
      </c>
      <c r="BW136" t="s">
        <v>397</v>
      </c>
      <c r="CB136" s="18"/>
      <c r="CD136" s="18"/>
      <c r="CE136" s="18"/>
      <c r="CH136" s="18"/>
      <c r="CJ136" s="18"/>
      <c r="CU136" s="18"/>
      <c r="CV136" t="s">
        <v>397</v>
      </c>
      <c r="CW136" t="s">
        <v>397</v>
      </c>
      <c r="CX136" t="s">
        <v>397</v>
      </c>
      <c r="CY136" s="25" t="s">
        <v>397</v>
      </c>
    </row>
    <row r="137" spans="1:103" x14ac:dyDescent="0.25">
      <c r="A137">
        <v>139</v>
      </c>
      <c r="B137">
        <v>20</v>
      </c>
      <c r="C137" s="25" t="s">
        <v>204</v>
      </c>
      <c r="D137" s="12">
        <v>13.8</v>
      </c>
      <c r="E137" s="14"/>
      <c r="F137" s="7" t="str">
        <f t="shared" si="16"/>
        <v>X</v>
      </c>
      <c r="G137" s="7">
        <f t="shared" si="17"/>
        <v>13.8</v>
      </c>
      <c r="H137" s="16">
        <f t="shared" si="18"/>
        <v>13.8</v>
      </c>
      <c r="I137" s="11" t="str">
        <f t="shared" si="19"/>
        <v>X</v>
      </c>
      <c r="J137" s="39" t="str">
        <f t="shared" si="20"/>
        <v>X</v>
      </c>
      <c r="K137" s="39" t="str">
        <f t="shared" si="13"/>
        <v>X</v>
      </c>
      <c r="L137" s="39" t="str">
        <f t="shared" si="14"/>
        <v>X</v>
      </c>
      <c r="M137" s="39" t="str">
        <f t="shared" si="21"/>
        <v>X</v>
      </c>
      <c r="N137" s="42">
        <v>1</v>
      </c>
      <c r="O137" s="8">
        <v>0</v>
      </c>
      <c r="P137" s="9">
        <v>0</v>
      </c>
      <c r="Q137" s="9">
        <v>0</v>
      </c>
      <c r="R137" s="8">
        <v>0</v>
      </c>
      <c r="S137" s="9">
        <v>0</v>
      </c>
      <c r="T137" s="9">
        <v>0</v>
      </c>
      <c r="U137" s="8">
        <v>0</v>
      </c>
      <c r="V137" s="9">
        <v>0</v>
      </c>
      <c r="W137" s="9">
        <v>0</v>
      </c>
      <c r="X137" s="9">
        <v>0</v>
      </c>
      <c r="Y137" s="8">
        <v>0</v>
      </c>
      <c r="Z137" s="9">
        <v>0</v>
      </c>
      <c r="AA137" s="8"/>
      <c r="AC137" s="8"/>
      <c r="AJ137" s="9">
        <f t="shared" si="22"/>
        <v>-1</v>
      </c>
      <c r="AK137" s="7">
        <v>5.0999999999999996</v>
      </c>
      <c r="AO137" s="8"/>
      <c r="AQ137" s="31"/>
      <c r="AT137" s="31"/>
      <c r="AU137" s="21">
        <v>1996</v>
      </c>
      <c r="AV137" s="23">
        <f t="shared" si="15"/>
        <v>3.3001605369513523</v>
      </c>
      <c r="BB137" s="18"/>
      <c r="BD137" s="54"/>
      <c r="BF137" s="18"/>
      <c r="BH137" s="18"/>
      <c r="BJ137" s="18"/>
      <c r="BK137" s="18" t="s">
        <v>202</v>
      </c>
      <c r="BL137">
        <v>0</v>
      </c>
      <c r="BM137">
        <v>0</v>
      </c>
      <c r="BN137">
        <v>0</v>
      </c>
      <c r="BO137">
        <v>1</v>
      </c>
      <c r="BP137">
        <v>0</v>
      </c>
      <c r="BQ137">
        <v>0</v>
      </c>
      <c r="BR137" s="18">
        <v>0</v>
      </c>
      <c r="BS137">
        <v>0</v>
      </c>
      <c r="BT137">
        <v>1</v>
      </c>
      <c r="BU137" s="18">
        <v>0</v>
      </c>
      <c r="BV137" t="s">
        <v>397</v>
      </c>
      <c r="BW137" t="s">
        <v>397</v>
      </c>
      <c r="CB137" s="18"/>
      <c r="CD137" s="18"/>
      <c r="CE137" s="18"/>
      <c r="CH137" s="18"/>
      <c r="CJ137" s="18"/>
      <c r="CU137" s="18"/>
      <c r="CV137" t="s">
        <v>397</v>
      </c>
      <c r="CW137" t="s">
        <v>397</v>
      </c>
      <c r="CX137" t="s">
        <v>397</v>
      </c>
      <c r="CY137" s="25" t="s">
        <v>397</v>
      </c>
    </row>
    <row r="138" spans="1:103" x14ac:dyDescent="0.25">
      <c r="A138">
        <v>140</v>
      </c>
      <c r="B138">
        <v>21</v>
      </c>
      <c r="C138" s="25" t="s">
        <v>250</v>
      </c>
      <c r="D138" s="12">
        <v>6.8</v>
      </c>
      <c r="E138" s="14"/>
      <c r="F138" s="7" t="str">
        <f t="shared" si="16"/>
        <v>X</v>
      </c>
      <c r="G138" s="7">
        <f t="shared" si="17"/>
        <v>6.8</v>
      </c>
      <c r="H138" s="16">
        <f t="shared" si="18"/>
        <v>6.8</v>
      </c>
      <c r="I138" s="11" t="str">
        <f t="shared" si="19"/>
        <v>X</v>
      </c>
      <c r="J138" s="39" t="str">
        <f t="shared" si="20"/>
        <v>X</v>
      </c>
      <c r="K138" s="39" t="str">
        <f t="shared" ref="K138:K201" si="23">IFERROR(1/J138, "X")</f>
        <v>X</v>
      </c>
      <c r="L138" s="39" t="str">
        <f t="shared" ref="L138:L201" si="24">IFERROR(I138-J138, "X")</f>
        <v>X</v>
      </c>
      <c r="M138" s="39" t="str">
        <f t="shared" si="21"/>
        <v>X</v>
      </c>
      <c r="N138" s="42">
        <v>1</v>
      </c>
      <c r="O138" s="8">
        <v>0</v>
      </c>
      <c r="P138" s="9">
        <v>0</v>
      </c>
      <c r="Q138" s="9">
        <v>0</v>
      </c>
      <c r="R138" s="8">
        <v>0</v>
      </c>
      <c r="S138" s="9">
        <v>0</v>
      </c>
      <c r="T138" s="9">
        <v>0</v>
      </c>
      <c r="U138" s="8">
        <v>0</v>
      </c>
      <c r="V138" s="9">
        <v>0</v>
      </c>
      <c r="W138" s="9">
        <v>0</v>
      </c>
      <c r="X138" s="9">
        <v>0</v>
      </c>
      <c r="Y138" s="8">
        <v>0</v>
      </c>
      <c r="Z138" s="9">
        <v>0</v>
      </c>
      <c r="AA138" s="8"/>
      <c r="AC138" s="8"/>
      <c r="AJ138" s="9">
        <f t="shared" si="22"/>
        <v>-1</v>
      </c>
      <c r="AK138" s="7">
        <v>6.5</v>
      </c>
      <c r="AO138" s="8"/>
      <c r="AQ138" s="31"/>
      <c r="AT138" s="31"/>
      <c r="AU138" s="21">
        <v>1976</v>
      </c>
      <c r="AV138" s="23">
        <f t="shared" ref="AV138:AV201" si="25">LOG(AU138)</f>
        <v>3.2957869402516091</v>
      </c>
      <c r="BB138" s="18"/>
      <c r="BD138" s="54"/>
      <c r="BF138" s="18"/>
      <c r="BH138" s="18"/>
      <c r="BJ138" s="18"/>
      <c r="BK138" s="18" t="s">
        <v>249</v>
      </c>
      <c r="BL138">
        <v>0</v>
      </c>
      <c r="BM138">
        <v>0</v>
      </c>
      <c r="BN138">
        <v>1</v>
      </c>
      <c r="BO138">
        <v>0</v>
      </c>
      <c r="BP138">
        <v>0</v>
      </c>
      <c r="BQ138">
        <v>0</v>
      </c>
      <c r="BR138" s="18">
        <v>0</v>
      </c>
      <c r="BS138">
        <v>0</v>
      </c>
      <c r="BT138">
        <v>1</v>
      </c>
      <c r="BU138" s="18">
        <v>0</v>
      </c>
      <c r="BV138" t="s">
        <v>397</v>
      </c>
      <c r="BW138" t="s">
        <v>397</v>
      </c>
      <c r="CB138" s="18"/>
      <c r="CD138" s="18"/>
      <c r="CE138" s="18"/>
      <c r="CH138" s="18"/>
      <c r="CJ138" s="18"/>
      <c r="CU138" s="18"/>
      <c r="CV138" t="s">
        <v>397</v>
      </c>
      <c r="CW138" t="s">
        <v>397</v>
      </c>
      <c r="CX138" t="s">
        <v>397</v>
      </c>
      <c r="CY138" s="25" t="s">
        <v>397</v>
      </c>
    </row>
    <row r="139" spans="1:103" x14ac:dyDescent="0.25">
      <c r="A139">
        <v>141</v>
      </c>
      <c r="B139">
        <v>21</v>
      </c>
      <c r="C139" s="25" t="s">
        <v>250</v>
      </c>
      <c r="D139" s="12">
        <v>4.8</v>
      </c>
      <c r="E139" s="14"/>
      <c r="F139" s="7" t="str">
        <f t="shared" si="16"/>
        <v>X</v>
      </c>
      <c r="G139" s="7">
        <f t="shared" si="17"/>
        <v>4.8</v>
      </c>
      <c r="H139" s="16">
        <f t="shared" si="18"/>
        <v>4.8</v>
      </c>
      <c r="I139" s="11" t="str">
        <f t="shared" si="19"/>
        <v>X</v>
      </c>
      <c r="J139" s="39" t="str">
        <f t="shared" si="20"/>
        <v>X</v>
      </c>
      <c r="K139" s="39" t="str">
        <f t="shared" si="23"/>
        <v>X</v>
      </c>
      <c r="L139" s="39" t="str">
        <f t="shared" si="24"/>
        <v>X</v>
      </c>
      <c r="M139" s="39" t="str">
        <f t="shared" si="21"/>
        <v>X</v>
      </c>
      <c r="N139" s="42">
        <v>1</v>
      </c>
      <c r="O139" s="8">
        <v>0</v>
      </c>
      <c r="P139" s="9">
        <v>0</v>
      </c>
      <c r="Q139" s="9">
        <v>0</v>
      </c>
      <c r="R139" s="8">
        <v>0</v>
      </c>
      <c r="S139" s="9">
        <v>0</v>
      </c>
      <c r="T139" s="9">
        <v>0</v>
      </c>
      <c r="U139" s="8">
        <v>0</v>
      </c>
      <c r="V139" s="9">
        <v>0</v>
      </c>
      <c r="W139" s="9">
        <v>0</v>
      </c>
      <c r="X139" s="9">
        <v>0</v>
      </c>
      <c r="Y139" s="8">
        <v>0</v>
      </c>
      <c r="Z139" s="9">
        <v>0</v>
      </c>
      <c r="AA139" s="8"/>
      <c r="AC139" s="8"/>
      <c r="AJ139" s="9">
        <f t="shared" si="22"/>
        <v>-1</v>
      </c>
      <c r="AK139" s="7">
        <v>7.6</v>
      </c>
      <c r="AO139" s="8"/>
      <c r="AQ139" s="31"/>
      <c r="AT139" s="31"/>
      <c r="AU139" s="21">
        <v>1986</v>
      </c>
      <c r="AV139" s="23">
        <f t="shared" si="25"/>
        <v>3.2979792441593623</v>
      </c>
      <c r="BB139" s="18"/>
      <c r="BD139" s="54"/>
      <c r="BF139" s="18"/>
      <c r="BH139" s="18"/>
      <c r="BJ139" s="18"/>
      <c r="BK139" s="18" t="s">
        <v>249</v>
      </c>
      <c r="BL139">
        <v>0</v>
      </c>
      <c r="BM139">
        <v>0</v>
      </c>
      <c r="BN139">
        <v>1</v>
      </c>
      <c r="BO139">
        <v>0</v>
      </c>
      <c r="BP139">
        <v>0</v>
      </c>
      <c r="BQ139">
        <v>0</v>
      </c>
      <c r="BR139" s="18">
        <v>0</v>
      </c>
      <c r="BS139">
        <v>0</v>
      </c>
      <c r="BT139">
        <v>1</v>
      </c>
      <c r="BU139" s="18">
        <v>0</v>
      </c>
      <c r="BV139" t="s">
        <v>397</v>
      </c>
      <c r="BW139" t="s">
        <v>397</v>
      </c>
      <c r="CB139" s="18"/>
      <c r="CD139" s="18"/>
      <c r="CE139" s="18"/>
      <c r="CH139" s="18"/>
      <c r="CJ139" s="18"/>
      <c r="CU139" s="18"/>
      <c r="CV139" t="s">
        <v>397</v>
      </c>
      <c r="CW139" t="s">
        <v>397</v>
      </c>
      <c r="CX139" t="s">
        <v>397</v>
      </c>
      <c r="CY139" s="25" t="s">
        <v>397</v>
      </c>
    </row>
    <row r="140" spans="1:103" x14ac:dyDescent="0.25">
      <c r="A140">
        <v>142</v>
      </c>
      <c r="B140">
        <v>21</v>
      </c>
      <c r="C140" s="25" t="s">
        <v>250</v>
      </c>
      <c r="D140" s="12">
        <v>5.8</v>
      </c>
      <c r="E140" s="14"/>
      <c r="F140" s="7" t="str">
        <f t="shared" si="16"/>
        <v>X</v>
      </c>
      <c r="G140" s="7">
        <f t="shared" si="17"/>
        <v>5.8</v>
      </c>
      <c r="H140" s="16">
        <f t="shared" si="18"/>
        <v>5.8</v>
      </c>
      <c r="I140" s="11" t="str">
        <f t="shared" si="19"/>
        <v>X</v>
      </c>
      <c r="J140" s="39" t="str">
        <f t="shared" si="20"/>
        <v>X</v>
      </c>
      <c r="K140" s="39" t="str">
        <f t="shared" si="23"/>
        <v>X</v>
      </c>
      <c r="L140" s="39" t="str">
        <f t="shared" si="24"/>
        <v>X</v>
      </c>
      <c r="M140" s="39" t="str">
        <f t="shared" si="21"/>
        <v>X</v>
      </c>
      <c r="N140" s="42">
        <v>0</v>
      </c>
      <c r="O140" s="8">
        <v>0</v>
      </c>
      <c r="P140" s="9">
        <v>0</v>
      </c>
      <c r="Q140" s="9">
        <v>0</v>
      </c>
      <c r="R140" s="8">
        <v>0</v>
      </c>
      <c r="S140" s="9">
        <v>0</v>
      </c>
      <c r="T140" s="9">
        <v>0</v>
      </c>
      <c r="U140" s="8">
        <v>1</v>
      </c>
      <c r="V140" s="9">
        <v>0</v>
      </c>
      <c r="W140" s="9">
        <v>0</v>
      </c>
      <c r="X140" s="9">
        <v>0</v>
      </c>
      <c r="Y140" s="8">
        <v>0</v>
      </c>
      <c r="Z140" s="9">
        <v>0</v>
      </c>
      <c r="AA140" s="8"/>
      <c r="AC140" s="8"/>
      <c r="AJ140" s="9">
        <f t="shared" si="22"/>
        <v>-1</v>
      </c>
      <c r="AK140" s="7">
        <v>6.5</v>
      </c>
      <c r="AO140" s="8"/>
      <c r="AQ140" s="31"/>
      <c r="AT140" s="31"/>
      <c r="AU140" s="21">
        <v>1976</v>
      </c>
      <c r="AV140" s="23">
        <f t="shared" si="25"/>
        <v>3.2957869402516091</v>
      </c>
      <c r="BB140" s="18"/>
      <c r="BD140" s="54"/>
      <c r="BF140" s="18"/>
      <c r="BH140" s="18"/>
      <c r="BJ140" s="18"/>
      <c r="BK140" s="18" t="s">
        <v>249</v>
      </c>
      <c r="BL140">
        <v>0</v>
      </c>
      <c r="BM140">
        <v>0</v>
      </c>
      <c r="BN140">
        <v>1</v>
      </c>
      <c r="BO140">
        <v>0</v>
      </c>
      <c r="BP140">
        <v>0</v>
      </c>
      <c r="BQ140">
        <v>0</v>
      </c>
      <c r="BR140" s="18">
        <v>0</v>
      </c>
      <c r="BS140">
        <v>0</v>
      </c>
      <c r="BT140">
        <v>1</v>
      </c>
      <c r="BU140" s="18">
        <v>0</v>
      </c>
      <c r="BV140" t="s">
        <v>397</v>
      </c>
      <c r="BW140" t="s">
        <v>397</v>
      </c>
      <c r="CB140" s="18"/>
      <c r="CD140" s="18"/>
      <c r="CE140" s="18"/>
      <c r="CH140" s="18"/>
      <c r="CJ140" s="18"/>
      <c r="CU140" s="18"/>
      <c r="CV140" t="s">
        <v>397</v>
      </c>
      <c r="CW140" t="s">
        <v>397</v>
      </c>
      <c r="CX140" t="s">
        <v>397</v>
      </c>
      <c r="CY140" s="25" t="s">
        <v>397</v>
      </c>
    </row>
    <row r="141" spans="1:103" x14ac:dyDescent="0.25">
      <c r="A141">
        <v>143</v>
      </c>
      <c r="B141">
        <v>21</v>
      </c>
      <c r="C141" s="25" t="s">
        <v>250</v>
      </c>
      <c r="D141" s="12">
        <v>4.9000000000000004</v>
      </c>
      <c r="E141" s="14"/>
      <c r="F141" s="7" t="str">
        <f t="shared" si="16"/>
        <v>X</v>
      </c>
      <c r="G141" s="7">
        <f t="shared" si="17"/>
        <v>4.9000000000000004</v>
      </c>
      <c r="H141" s="16">
        <f t="shared" si="18"/>
        <v>4.9000000000000004</v>
      </c>
      <c r="I141" s="11" t="str">
        <f t="shared" si="19"/>
        <v>X</v>
      </c>
      <c r="J141" s="39" t="str">
        <f t="shared" si="20"/>
        <v>X</v>
      </c>
      <c r="K141" s="39" t="str">
        <f t="shared" si="23"/>
        <v>X</v>
      </c>
      <c r="L141" s="39" t="str">
        <f t="shared" si="24"/>
        <v>X</v>
      </c>
      <c r="M141" s="39" t="str">
        <f t="shared" si="21"/>
        <v>X</v>
      </c>
      <c r="N141" s="42">
        <v>0</v>
      </c>
      <c r="O141" s="8">
        <v>0</v>
      </c>
      <c r="P141" s="9">
        <v>0</v>
      </c>
      <c r="Q141" s="9">
        <v>0</v>
      </c>
      <c r="R141" s="8">
        <v>0</v>
      </c>
      <c r="S141" s="9">
        <v>0</v>
      </c>
      <c r="T141" s="9">
        <v>0</v>
      </c>
      <c r="U141" s="8">
        <v>1</v>
      </c>
      <c r="V141" s="9">
        <v>0</v>
      </c>
      <c r="W141" s="9">
        <v>0</v>
      </c>
      <c r="X141" s="9">
        <v>0</v>
      </c>
      <c r="Y141" s="8">
        <v>0</v>
      </c>
      <c r="Z141" s="9">
        <v>0</v>
      </c>
      <c r="AA141" s="8"/>
      <c r="AC141" s="8"/>
      <c r="AJ141" s="9">
        <f t="shared" si="22"/>
        <v>-1</v>
      </c>
      <c r="AK141" s="7">
        <v>7.6</v>
      </c>
      <c r="AO141" s="8"/>
      <c r="AQ141" s="31"/>
      <c r="AT141" s="31"/>
      <c r="AU141" s="21">
        <v>1986</v>
      </c>
      <c r="AV141" s="23">
        <f t="shared" si="25"/>
        <v>3.2979792441593623</v>
      </c>
      <c r="BB141" s="18"/>
      <c r="BD141" s="54"/>
      <c r="BF141" s="18"/>
      <c r="BH141" s="18"/>
      <c r="BJ141" s="18"/>
      <c r="BK141" s="18" t="s">
        <v>249</v>
      </c>
      <c r="BL141">
        <v>0</v>
      </c>
      <c r="BM141">
        <v>0</v>
      </c>
      <c r="BN141">
        <v>1</v>
      </c>
      <c r="BO141">
        <v>0</v>
      </c>
      <c r="BP141">
        <v>0</v>
      </c>
      <c r="BQ141">
        <v>0</v>
      </c>
      <c r="BR141" s="18">
        <v>0</v>
      </c>
      <c r="BS141">
        <v>0</v>
      </c>
      <c r="BT141">
        <v>1</v>
      </c>
      <c r="BU141" s="18">
        <v>0</v>
      </c>
      <c r="BV141" t="s">
        <v>397</v>
      </c>
      <c r="BW141" t="s">
        <v>397</v>
      </c>
      <c r="CB141" s="18"/>
      <c r="CD141" s="18"/>
      <c r="CE141" s="18"/>
      <c r="CH141" s="18"/>
      <c r="CJ141" s="18"/>
      <c r="CU141" s="18"/>
      <c r="CV141" t="s">
        <v>397</v>
      </c>
      <c r="CW141" t="s">
        <v>397</v>
      </c>
      <c r="CX141" t="s">
        <v>397</v>
      </c>
      <c r="CY141" s="25" t="s">
        <v>397</v>
      </c>
    </row>
    <row r="142" spans="1:103" x14ac:dyDescent="0.25">
      <c r="A142">
        <v>144</v>
      </c>
      <c r="B142">
        <v>21</v>
      </c>
      <c r="C142" s="25" t="s">
        <v>250</v>
      </c>
      <c r="D142" s="12">
        <v>6.6</v>
      </c>
      <c r="E142" s="14"/>
      <c r="F142" s="7" t="str">
        <f t="shared" si="16"/>
        <v>X</v>
      </c>
      <c r="G142" s="7">
        <f t="shared" si="17"/>
        <v>6.6</v>
      </c>
      <c r="H142" s="16">
        <f t="shared" si="18"/>
        <v>6.6</v>
      </c>
      <c r="I142" s="11" t="str">
        <f t="shared" si="19"/>
        <v>X</v>
      </c>
      <c r="J142" s="39" t="str">
        <f t="shared" si="20"/>
        <v>X</v>
      </c>
      <c r="K142" s="39" t="str">
        <f t="shared" si="23"/>
        <v>X</v>
      </c>
      <c r="L142" s="39" t="str">
        <f t="shared" si="24"/>
        <v>X</v>
      </c>
      <c r="M142" s="39" t="str">
        <f t="shared" si="21"/>
        <v>X</v>
      </c>
      <c r="N142" s="42">
        <v>0</v>
      </c>
      <c r="O142" s="8">
        <v>0</v>
      </c>
      <c r="P142" s="9">
        <v>0</v>
      </c>
      <c r="Q142" s="9">
        <v>0</v>
      </c>
      <c r="R142" s="8">
        <v>0</v>
      </c>
      <c r="S142" s="9">
        <v>0</v>
      </c>
      <c r="T142" s="9">
        <v>0</v>
      </c>
      <c r="U142" s="8">
        <v>0</v>
      </c>
      <c r="V142" s="9">
        <v>1</v>
      </c>
      <c r="W142" s="9">
        <v>0</v>
      </c>
      <c r="X142" s="9">
        <v>0</v>
      </c>
      <c r="Y142" s="8">
        <v>0</v>
      </c>
      <c r="Z142" s="9">
        <v>0</v>
      </c>
      <c r="AA142" s="8"/>
      <c r="AC142" s="8"/>
      <c r="AJ142" s="9">
        <f t="shared" si="22"/>
        <v>-1</v>
      </c>
      <c r="AK142" s="7">
        <v>6.5</v>
      </c>
      <c r="AO142" s="8"/>
      <c r="AQ142" s="31"/>
      <c r="AT142" s="31"/>
      <c r="AU142" s="21">
        <v>1976</v>
      </c>
      <c r="AV142" s="23">
        <f t="shared" si="25"/>
        <v>3.2957869402516091</v>
      </c>
      <c r="BB142" s="18"/>
      <c r="BD142" s="54"/>
      <c r="BF142" s="18"/>
      <c r="BH142" s="18"/>
      <c r="BJ142" s="18"/>
      <c r="BK142" s="18" t="s">
        <v>249</v>
      </c>
      <c r="BL142">
        <v>0</v>
      </c>
      <c r="BM142">
        <v>0</v>
      </c>
      <c r="BN142">
        <v>1</v>
      </c>
      <c r="BO142">
        <v>0</v>
      </c>
      <c r="BP142">
        <v>0</v>
      </c>
      <c r="BQ142">
        <v>0</v>
      </c>
      <c r="BR142" s="18">
        <v>0</v>
      </c>
      <c r="BS142">
        <v>0</v>
      </c>
      <c r="BT142">
        <v>1</v>
      </c>
      <c r="BU142" s="18">
        <v>0</v>
      </c>
      <c r="BV142" t="s">
        <v>397</v>
      </c>
      <c r="BW142" t="s">
        <v>397</v>
      </c>
      <c r="CB142" s="18"/>
      <c r="CD142" s="18"/>
      <c r="CE142" s="18"/>
      <c r="CH142" s="18"/>
      <c r="CJ142" s="18"/>
      <c r="CU142" s="18"/>
      <c r="CV142" t="s">
        <v>397</v>
      </c>
      <c r="CW142" t="s">
        <v>397</v>
      </c>
      <c r="CX142" t="s">
        <v>397</v>
      </c>
      <c r="CY142" s="25" t="s">
        <v>397</v>
      </c>
    </row>
    <row r="143" spans="1:103" x14ac:dyDescent="0.25">
      <c r="A143">
        <v>145</v>
      </c>
      <c r="B143">
        <v>21</v>
      </c>
      <c r="C143" s="25" t="s">
        <v>250</v>
      </c>
      <c r="D143" s="12">
        <v>4.8</v>
      </c>
      <c r="E143" s="14"/>
      <c r="F143" s="7" t="str">
        <f t="shared" ref="F143:F206" si="26">IFERROR(D143/E143, "X")</f>
        <v>X</v>
      </c>
      <c r="G143" s="7">
        <f t="shared" ref="G143:G206" si="27">D143-E143</f>
        <v>4.8</v>
      </c>
      <c r="H143" s="16">
        <f t="shared" ref="H143:H206" si="28">D143+E143</f>
        <v>4.8</v>
      </c>
      <c r="I143" s="11" t="str">
        <f t="shared" ref="I143:I206" si="29">IFERROR(F143/SQRT(F143^2+AJ143), "X")</f>
        <v>X</v>
      </c>
      <c r="J143" s="39" t="str">
        <f t="shared" ref="J143:J206" si="30">IFERROR(SQRT((1-I143^2)/AJ143), "X")</f>
        <v>X</v>
      </c>
      <c r="K143" s="39" t="str">
        <f t="shared" si="23"/>
        <v>X</v>
      </c>
      <c r="L143" s="39" t="str">
        <f t="shared" si="24"/>
        <v>X</v>
      </c>
      <c r="M143" s="39" t="str">
        <f t="shared" ref="M143:M206" si="31">IFERROR(I143+J143, "X")</f>
        <v>X</v>
      </c>
      <c r="N143" s="42">
        <v>0</v>
      </c>
      <c r="O143" s="8">
        <v>0</v>
      </c>
      <c r="P143" s="9">
        <v>0</v>
      </c>
      <c r="Q143" s="9">
        <v>0</v>
      </c>
      <c r="R143" s="8">
        <v>0</v>
      </c>
      <c r="S143" s="9">
        <v>0</v>
      </c>
      <c r="T143" s="9">
        <v>0</v>
      </c>
      <c r="U143" s="8">
        <v>0</v>
      </c>
      <c r="V143" s="9">
        <v>1</v>
      </c>
      <c r="W143" s="9">
        <v>0</v>
      </c>
      <c r="X143" s="9">
        <v>0</v>
      </c>
      <c r="Y143" s="8">
        <v>0</v>
      </c>
      <c r="Z143" s="9">
        <v>0</v>
      </c>
      <c r="AA143" s="8"/>
      <c r="AC143" s="8"/>
      <c r="AJ143" s="9">
        <f t="shared" ref="AJ143:AJ206" si="32">IFERROR(AH143-AI143-1, "X")</f>
        <v>-1</v>
      </c>
      <c r="AK143" s="7">
        <v>7.6</v>
      </c>
      <c r="AO143" s="8"/>
      <c r="AQ143" s="31"/>
      <c r="AT143" s="31"/>
      <c r="AU143" s="21">
        <v>1986</v>
      </c>
      <c r="AV143" s="23">
        <f t="shared" si="25"/>
        <v>3.2979792441593623</v>
      </c>
      <c r="BB143" s="18"/>
      <c r="BD143" s="54"/>
      <c r="BF143" s="18"/>
      <c r="BH143" s="18"/>
      <c r="BJ143" s="18"/>
      <c r="BK143" s="18" t="s">
        <v>249</v>
      </c>
      <c r="BL143">
        <v>0</v>
      </c>
      <c r="BM143">
        <v>0</v>
      </c>
      <c r="BN143">
        <v>1</v>
      </c>
      <c r="BO143">
        <v>0</v>
      </c>
      <c r="BP143">
        <v>0</v>
      </c>
      <c r="BQ143">
        <v>0</v>
      </c>
      <c r="BR143" s="18">
        <v>0</v>
      </c>
      <c r="BS143">
        <v>0</v>
      </c>
      <c r="BT143">
        <v>1</v>
      </c>
      <c r="BU143" s="18">
        <v>0</v>
      </c>
      <c r="BV143" t="s">
        <v>397</v>
      </c>
      <c r="BW143" t="s">
        <v>397</v>
      </c>
      <c r="CB143" s="18"/>
      <c r="CD143" s="18"/>
      <c r="CE143" s="18"/>
      <c r="CH143" s="18"/>
      <c r="CJ143" s="18"/>
      <c r="CU143" s="18"/>
      <c r="CV143" t="s">
        <v>397</v>
      </c>
      <c r="CW143" t="s">
        <v>397</v>
      </c>
      <c r="CX143" t="s">
        <v>397</v>
      </c>
      <c r="CY143" s="25" t="s">
        <v>397</v>
      </c>
    </row>
    <row r="144" spans="1:103" x14ac:dyDescent="0.25">
      <c r="A144">
        <v>146</v>
      </c>
      <c r="B144">
        <v>22</v>
      </c>
      <c r="C144" s="25" t="s">
        <v>112</v>
      </c>
      <c r="D144" s="12">
        <v>4.9000000000000004</v>
      </c>
      <c r="E144" s="14"/>
      <c r="F144" s="7" t="str">
        <f t="shared" si="26"/>
        <v>X</v>
      </c>
      <c r="G144" s="7">
        <f t="shared" si="27"/>
        <v>4.9000000000000004</v>
      </c>
      <c r="H144" s="16">
        <f t="shared" si="28"/>
        <v>4.9000000000000004</v>
      </c>
      <c r="I144" s="11" t="str">
        <f t="shared" si="29"/>
        <v>X</v>
      </c>
      <c r="J144" s="39" t="str">
        <f t="shared" si="30"/>
        <v>X</v>
      </c>
      <c r="K144" s="39" t="str">
        <f t="shared" si="23"/>
        <v>X</v>
      </c>
      <c r="L144" s="39" t="str">
        <f t="shared" si="24"/>
        <v>X</v>
      </c>
      <c r="M144" s="39" t="str">
        <f t="shared" si="31"/>
        <v>X</v>
      </c>
      <c r="N144" s="42">
        <v>1</v>
      </c>
      <c r="O144" s="8">
        <v>0</v>
      </c>
      <c r="P144" s="9">
        <v>0</v>
      </c>
      <c r="Q144" s="9">
        <v>0</v>
      </c>
      <c r="R144" s="8">
        <v>0</v>
      </c>
      <c r="S144" s="9">
        <v>0</v>
      </c>
      <c r="T144" s="9">
        <v>0</v>
      </c>
      <c r="U144" s="8">
        <v>0</v>
      </c>
      <c r="V144" s="9">
        <v>0</v>
      </c>
      <c r="W144" s="9">
        <v>0</v>
      </c>
      <c r="X144" s="9">
        <v>0</v>
      </c>
      <c r="Y144" s="8">
        <v>0</v>
      </c>
      <c r="Z144" s="9">
        <v>0</v>
      </c>
      <c r="AA144" s="8"/>
      <c r="AC144" s="8"/>
      <c r="AJ144" s="9">
        <f t="shared" si="32"/>
        <v>-1</v>
      </c>
      <c r="AK144" s="7">
        <v>11.1</v>
      </c>
      <c r="AO144" s="8"/>
      <c r="AQ144" s="31"/>
      <c r="AT144" s="31"/>
      <c r="AU144" s="21">
        <v>1997</v>
      </c>
      <c r="AV144" s="23">
        <f t="shared" si="25"/>
        <v>3.3003780648707024</v>
      </c>
      <c r="BB144" s="18"/>
      <c r="BD144" s="54"/>
      <c r="BF144" s="18"/>
      <c r="BH144" s="18"/>
      <c r="BJ144" s="18"/>
      <c r="BK144" s="18" t="s">
        <v>111</v>
      </c>
      <c r="BL144">
        <v>0</v>
      </c>
      <c r="BM144">
        <v>0</v>
      </c>
      <c r="BN144">
        <v>1</v>
      </c>
      <c r="BO144">
        <v>0</v>
      </c>
      <c r="BP144">
        <v>0</v>
      </c>
      <c r="BQ144">
        <v>0</v>
      </c>
      <c r="BR144" s="18">
        <v>0</v>
      </c>
      <c r="BS144">
        <v>0</v>
      </c>
      <c r="BT144">
        <v>1</v>
      </c>
      <c r="BU144" s="18">
        <v>0</v>
      </c>
      <c r="BV144" t="s">
        <v>397</v>
      </c>
      <c r="BW144" t="s">
        <v>397</v>
      </c>
      <c r="CB144" s="18"/>
      <c r="CD144" s="18"/>
      <c r="CE144" s="18"/>
      <c r="CH144" s="18"/>
      <c r="CJ144" s="18"/>
      <c r="CU144" s="18"/>
      <c r="CV144" t="s">
        <v>397</v>
      </c>
      <c r="CW144" t="s">
        <v>397</v>
      </c>
      <c r="CX144" t="s">
        <v>397</v>
      </c>
      <c r="CY144" s="25" t="s">
        <v>397</v>
      </c>
    </row>
    <row r="145" spans="1:103" x14ac:dyDescent="0.25">
      <c r="A145">
        <v>147</v>
      </c>
      <c r="B145">
        <v>22</v>
      </c>
      <c r="C145" s="25" t="s">
        <v>112</v>
      </c>
      <c r="D145" s="12">
        <v>0.7</v>
      </c>
      <c r="E145" s="14"/>
      <c r="F145" s="7" t="str">
        <f t="shared" si="26"/>
        <v>X</v>
      </c>
      <c r="G145" s="7">
        <f t="shared" si="27"/>
        <v>0.7</v>
      </c>
      <c r="H145" s="16">
        <f t="shared" si="28"/>
        <v>0.7</v>
      </c>
      <c r="I145" s="11" t="str">
        <f t="shared" si="29"/>
        <v>X</v>
      </c>
      <c r="J145" s="39" t="str">
        <f t="shared" si="30"/>
        <v>X</v>
      </c>
      <c r="K145" s="39" t="str">
        <f t="shared" si="23"/>
        <v>X</v>
      </c>
      <c r="L145" s="39" t="str">
        <f t="shared" si="24"/>
        <v>X</v>
      </c>
      <c r="M145" s="39" t="str">
        <f t="shared" si="31"/>
        <v>X</v>
      </c>
      <c r="N145" s="42">
        <v>1</v>
      </c>
      <c r="O145" s="8">
        <v>0</v>
      </c>
      <c r="P145" s="9">
        <v>0</v>
      </c>
      <c r="Q145" s="9">
        <v>0</v>
      </c>
      <c r="R145" s="8">
        <v>0</v>
      </c>
      <c r="S145" s="9">
        <v>0</v>
      </c>
      <c r="T145" s="9">
        <v>0</v>
      </c>
      <c r="U145" s="8">
        <v>0</v>
      </c>
      <c r="V145" s="9">
        <v>0</v>
      </c>
      <c r="W145" s="9">
        <v>0</v>
      </c>
      <c r="X145" s="9">
        <v>0</v>
      </c>
      <c r="Y145" s="8">
        <v>0</v>
      </c>
      <c r="Z145" s="9">
        <v>0</v>
      </c>
      <c r="AA145" s="8"/>
      <c r="AC145" s="8"/>
      <c r="AJ145" s="9">
        <f t="shared" si="32"/>
        <v>-1</v>
      </c>
      <c r="AK145" s="7">
        <v>12.2</v>
      </c>
      <c r="AO145" s="8"/>
      <c r="AQ145" s="31"/>
      <c r="AT145" s="31"/>
      <c r="AU145" s="21">
        <v>1999</v>
      </c>
      <c r="AV145" s="23">
        <f t="shared" si="25"/>
        <v>3.3008127941181171</v>
      </c>
      <c r="BB145" s="18"/>
      <c r="BD145" s="54"/>
      <c r="BF145" s="18"/>
      <c r="BH145" s="18"/>
      <c r="BJ145" s="18"/>
      <c r="BK145" s="18" t="s">
        <v>111</v>
      </c>
      <c r="BL145">
        <v>0</v>
      </c>
      <c r="BM145">
        <v>0</v>
      </c>
      <c r="BN145">
        <v>1</v>
      </c>
      <c r="BO145">
        <v>0</v>
      </c>
      <c r="BP145">
        <v>0</v>
      </c>
      <c r="BQ145">
        <v>0</v>
      </c>
      <c r="BR145" s="18">
        <v>0</v>
      </c>
      <c r="BS145">
        <v>0</v>
      </c>
      <c r="BT145">
        <v>1</v>
      </c>
      <c r="BU145" s="18">
        <v>0</v>
      </c>
      <c r="BV145" t="s">
        <v>397</v>
      </c>
      <c r="BW145" t="s">
        <v>397</v>
      </c>
      <c r="CB145" s="18"/>
      <c r="CD145" s="18"/>
      <c r="CE145" s="18"/>
      <c r="CH145" s="18"/>
      <c r="CJ145" s="18"/>
      <c r="CU145" s="18"/>
      <c r="CV145" t="s">
        <v>397</v>
      </c>
      <c r="CW145" t="s">
        <v>397</v>
      </c>
      <c r="CX145" t="s">
        <v>397</v>
      </c>
      <c r="CY145" s="25" t="s">
        <v>397</v>
      </c>
    </row>
    <row r="146" spans="1:103" x14ac:dyDescent="0.25">
      <c r="A146">
        <v>148</v>
      </c>
      <c r="B146">
        <v>22</v>
      </c>
      <c r="C146" s="25" t="s">
        <v>112</v>
      </c>
      <c r="D146" s="12">
        <v>0.3</v>
      </c>
      <c r="E146" s="14"/>
      <c r="F146" s="7" t="str">
        <f t="shared" si="26"/>
        <v>X</v>
      </c>
      <c r="G146" s="7">
        <f t="shared" si="27"/>
        <v>0.3</v>
      </c>
      <c r="H146" s="16">
        <f t="shared" si="28"/>
        <v>0.3</v>
      </c>
      <c r="I146" s="11" t="str">
        <f t="shared" si="29"/>
        <v>X</v>
      </c>
      <c r="J146" s="39" t="str">
        <f t="shared" si="30"/>
        <v>X</v>
      </c>
      <c r="K146" s="39" t="str">
        <f t="shared" si="23"/>
        <v>X</v>
      </c>
      <c r="L146" s="39" t="str">
        <f t="shared" si="24"/>
        <v>X</v>
      </c>
      <c r="M146" s="39" t="str">
        <f t="shared" si="31"/>
        <v>X</v>
      </c>
      <c r="N146" s="42">
        <v>1</v>
      </c>
      <c r="O146" s="8">
        <v>0</v>
      </c>
      <c r="P146" s="9">
        <v>0</v>
      </c>
      <c r="Q146" s="9">
        <v>0</v>
      </c>
      <c r="R146" s="8">
        <v>0</v>
      </c>
      <c r="S146" s="9">
        <v>0</v>
      </c>
      <c r="T146" s="9">
        <v>0</v>
      </c>
      <c r="U146" s="8">
        <v>0</v>
      </c>
      <c r="V146" s="9">
        <v>0</v>
      </c>
      <c r="W146" s="9">
        <v>0</v>
      </c>
      <c r="X146" s="9">
        <v>0</v>
      </c>
      <c r="Y146" s="8">
        <v>0</v>
      </c>
      <c r="Z146" s="9">
        <v>0</v>
      </c>
      <c r="AA146" s="8"/>
      <c r="AC146" s="8"/>
      <c r="AJ146" s="9">
        <f t="shared" si="32"/>
        <v>-1</v>
      </c>
      <c r="AK146" s="7">
        <v>12.1</v>
      </c>
      <c r="AO146" s="8"/>
      <c r="AQ146" s="31"/>
      <c r="AT146" s="31"/>
      <c r="AU146" s="21">
        <v>2002</v>
      </c>
      <c r="AV146" s="23">
        <f t="shared" si="25"/>
        <v>3.3014640731433</v>
      </c>
      <c r="BB146" s="18"/>
      <c r="BD146" s="54"/>
      <c r="BF146" s="18"/>
      <c r="BH146" s="18"/>
      <c r="BJ146" s="18"/>
      <c r="BK146" s="18" t="s">
        <v>111</v>
      </c>
      <c r="BL146">
        <v>0</v>
      </c>
      <c r="BM146">
        <v>0</v>
      </c>
      <c r="BN146">
        <v>1</v>
      </c>
      <c r="BO146">
        <v>0</v>
      </c>
      <c r="BP146">
        <v>0</v>
      </c>
      <c r="BQ146">
        <v>0</v>
      </c>
      <c r="BR146" s="18">
        <v>0</v>
      </c>
      <c r="BS146">
        <v>0</v>
      </c>
      <c r="BT146">
        <v>1</v>
      </c>
      <c r="BU146" s="18">
        <v>0</v>
      </c>
      <c r="BV146" t="s">
        <v>397</v>
      </c>
      <c r="BW146" t="s">
        <v>397</v>
      </c>
      <c r="CB146" s="18"/>
      <c r="CD146" s="18"/>
      <c r="CE146" s="18"/>
      <c r="CH146" s="18"/>
      <c r="CJ146" s="18"/>
      <c r="CU146" s="18"/>
      <c r="CV146" t="s">
        <v>397</v>
      </c>
      <c r="CW146" t="s">
        <v>397</v>
      </c>
      <c r="CX146" t="s">
        <v>397</v>
      </c>
      <c r="CY146" s="25" t="s">
        <v>397</v>
      </c>
    </row>
    <row r="147" spans="1:103" x14ac:dyDescent="0.25">
      <c r="A147">
        <v>149</v>
      </c>
      <c r="B147">
        <v>22</v>
      </c>
      <c r="C147" s="25" t="s">
        <v>112</v>
      </c>
      <c r="D147" s="12">
        <v>6.9</v>
      </c>
      <c r="E147" s="14"/>
      <c r="F147" s="7" t="str">
        <f t="shared" si="26"/>
        <v>X</v>
      </c>
      <c r="G147" s="7">
        <f t="shared" si="27"/>
        <v>6.9</v>
      </c>
      <c r="H147" s="16">
        <f t="shared" si="28"/>
        <v>6.9</v>
      </c>
      <c r="I147" s="11" t="str">
        <f t="shared" si="29"/>
        <v>X</v>
      </c>
      <c r="J147" s="39" t="str">
        <f t="shared" si="30"/>
        <v>X</v>
      </c>
      <c r="K147" s="39" t="str">
        <f t="shared" si="23"/>
        <v>X</v>
      </c>
      <c r="L147" s="39" t="str">
        <f t="shared" si="24"/>
        <v>X</v>
      </c>
      <c r="M147" s="39" t="str">
        <f t="shared" si="31"/>
        <v>X</v>
      </c>
      <c r="N147" s="42">
        <v>1</v>
      </c>
      <c r="O147" s="8">
        <v>0</v>
      </c>
      <c r="P147" s="9">
        <v>0</v>
      </c>
      <c r="Q147" s="9">
        <v>0</v>
      </c>
      <c r="R147" s="8">
        <v>0</v>
      </c>
      <c r="S147" s="9">
        <v>0</v>
      </c>
      <c r="T147" s="9">
        <v>0</v>
      </c>
      <c r="U147" s="8">
        <v>0</v>
      </c>
      <c r="V147" s="9">
        <v>0</v>
      </c>
      <c r="W147" s="9">
        <v>0</v>
      </c>
      <c r="X147" s="9">
        <v>0</v>
      </c>
      <c r="Y147" s="8">
        <v>0</v>
      </c>
      <c r="Z147" s="9">
        <v>0</v>
      </c>
      <c r="AA147" s="8"/>
      <c r="AC147" s="8"/>
      <c r="AJ147" s="9">
        <f t="shared" si="32"/>
        <v>-1</v>
      </c>
      <c r="AK147" s="7">
        <v>12.1</v>
      </c>
      <c r="AO147" s="8"/>
      <c r="AQ147" s="31"/>
      <c r="AT147" s="31"/>
      <c r="AU147" s="21">
        <v>2006</v>
      </c>
      <c r="AV147" s="23">
        <f t="shared" si="25"/>
        <v>3.3023309286843991</v>
      </c>
      <c r="BB147" s="18"/>
      <c r="BD147" s="54"/>
      <c r="BF147" s="18"/>
      <c r="BH147" s="18"/>
      <c r="BJ147" s="18"/>
      <c r="BK147" s="18" t="s">
        <v>111</v>
      </c>
      <c r="BL147">
        <v>0</v>
      </c>
      <c r="BM147">
        <v>0</v>
      </c>
      <c r="BN147">
        <v>1</v>
      </c>
      <c r="BO147">
        <v>0</v>
      </c>
      <c r="BP147">
        <v>0</v>
      </c>
      <c r="BQ147">
        <v>0</v>
      </c>
      <c r="BR147" s="18">
        <v>0</v>
      </c>
      <c r="BS147">
        <v>0</v>
      </c>
      <c r="BT147">
        <v>1</v>
      </c>
      <c r="BU147" s="18">
        <v>0</v>
      </c>
      <c r="BV147" t="s">
        <v>397</v>
      </c>
      <c r="BW147" t="s">
        <v>397</v>
      </c>
      <c r="CB147" s="18"/>
      <c r="CD147" s="18"/>
      <c r="CE147" s="18"/>
      <c r="CH147" s="18"/>
      <c r="CJ147" s="18"/>
      <c r="CU147" s="18"/>
      <c r="CV147" t="s">
        <v>397</v>
      </c>
      <c r="CW147" t="s">
        <v>397</v>
      </c>
      <c r="CX147" t="s">
        <v>397</v>
      </c>
      <c r="CY147" s="25" t="s">
        <v>397</v>
      </c>
    </row>
    <row r="148" spans="1:103" x14ac:dyDescent="0.25">
      <c r="A148">
        <v>150</v>
      </c>
      <c r="B148">
        <v>22</v>
      </c>
      <c r="C148" s="25" t="s">
        <v>112</v>
      </c>
      <c r="D148" s="12">
        <v>8.1999999999999993</v>
      </c>
      <c r="E148" s="14"/>
      <c r="F148" s="7" t="str">
        <f t="shared" si="26"/>
        <v>X</v>
      </c>
      <c r="G148" s="7">
        <f t="shared" si="27"/>
        <v>8.1999999999999993</v>
      </c>
      <c r="H148" s="16">
        <f t="shared" si="28"/>
        <v>8.1999999999999993</v>
      </c>
      <c r="I148" s="11" t="str">
        <f t="shared" si="29"/>
        <v>X</v>
      </c>
      <c r="J148" s="39" t="str">
        <f t="shared" si="30"/>
        <v>X</v>
      </c>
      <c r="K148" s="39" t="str">
        <f t="shared" si="23"/>
        <v>X</v>
      </c>
      <c r="L148" s="39" t="str">
        <f t="shared" si="24"/>
        <v>X</v>
      </c>
      <c r="M148" s="39" t="str">
        <f t="shared" si="31"/>
        <v>X</v>
      </c>
      <c r="N148" s="42">
        <v>0</v>
      </c>
      <c r="O148" s="8">
        <v>0</v>
      </c>
      <c r="P148" s="9">
        <v>0</v>
      </c>
      <c r="Q148" s="9">
        <v>0</v>
      </c>
      <c r="R148" s="8">
        <v>0</v>
      </c>
      <c r="S148" s="9">
        <v>0</v>
      </c>
      <c r="T148" s="9">
        <v>0</v>
      </c>
      <c r="U148" s="8">
        <v>1</v>
      </c>
      <c r="V148" s="9">
        <v>0</v>
      </c>
      <c r="W148" s="9">
        <v>0</v>
      </c>
      <c r="X148" s="9">
        <v>0</v>
      </c>
      <c r="Y148" s="8">
        <v>0</v>
      </c>
      <c r="Z148" s="9">
        <v>0</v>
      </c>
      <c r="AA148" s="8"/>
      <c r="AC148" s="8"/>
      <c r="AJ148" s="9">
        <f t="shared" si="32"/>
        <v>-1</v>
      </c>
      <c r="AK148" s="7">
        <v>12.1</v>
      </c>
      <c r="AO148" s="8"/>
      <c r="AQ148" s="31"/>
      <c r="AT148" s="31"/>
      <c r="AU148" s="21">
        <v>2006</v>
      </c>
      <c r="AV148" s="23">
        <f t="shared" si="25"/>
        <v>3.3023309286843991</v>
      </c>
      <c r="BB148" s="18"/>
      <c r="BD148" s="54"/>
      <c r="BF148" s="18"/>
      <c r="BH148" s="18"/>
      <c r="BJ148" s="18"/>
      <c r="BK148" s="18" t="s">
        <v>111</v>
      </c>
      <c r="BL148">
        <v>0</v>
      </c>
      <c r="BM148">
        <v>0</v>
      </c>
      <c r="BN148">
        <v>1</v>
      </c>
      <c r="BO148">
        <v>0</v>
      </c>
      <c r="BP148">
        <v>0</v>
      </c>
      <c r="BQ148">
        <v>0</v>
      </c>
      <c r="BR148" s="18">
        <v>0</v>
      </c>
      <c r="BS148">
        <v>0</v>
      </c>
      <c r="BT148">
        <v>1</v>
      </c>
      <c r="BU148" s="18">
        <v>0</v>
      </c>
      <c r="BV148" t="s">
        <v>397</v>
      </c>
      <c r="BW148" t="s">
        <v>397</v>
      </c>
      <c r="CB148" s="18"/>
      <c r="CD148" s="18"/>
      <c r="CE148" s="18"/>
      <c r="CH148" s="18"/>
      <c r="CJ148" s="18"/>
      <c r="CU148" s="18"/>
      <c r="CV148" t="s">
        <v>397</v>
      </c>
      <c r="CW148" t="s">
        <v>397</v>
      </c>
      <c r="CX148" t="s">
        <v>397</v>
      </c>
      <c r="CY148" s="25" t="s">
        <v>397</v>
      </c>
    </row>
    <row r="149" spans="1:103" x14ac:dyDescent="0.25">
      <c r="A149">
        <v>151</v>
      </c>
      <c r="B149">
        <v>22</v>
      </c>
      <c r="C149" s="25" t="s">
        <v>112</v>
      </c>
      <c r="D149" s="12">
        <v>5.0990000000000002</v>
      </c>
      <c r="E149" s="14"/>
      <c r="F149" s="7" t="str">
        <f t="shared" si="26"/>
        <v>X</v>
      </c>
      <c r="G149" s="7">
        <f t="shared" si="27"/>
        <v>5.0990000000000002</v>
      </c>
      <c r="H149" s="16">
        <f t="shared" si="28"/>
        <v>5.0990000000000002</v>
      </c>
      <c r="I149" s="11" t="str">
        <f t="shared" si="29"/>
        <v>X</v>
      </c>
      <c r="J149" s="39" t="str">
        <f t="shared" si="30"/>
        <v>X</v>
      </c>
      <c r="K149" s="39" t="str">
        <f t="shared" si="23"/>
        <v>X</v>
      </c>
      <c r="L149" s="39" t="str">
        <f t="shared" si="24"/>
        <v>X</v>
      </c>
      <c r="M149" s="39" t="str">
        <f t="shared" si="31"/>
        <v>X</v>
      </c>
      <c r="N149" s="42">
        <v>0</v>
      </c>
      <c r="O149" s="8">
        <v>0</v>
      </c>
      <c r="P149" s="9">
        <v>0</v>
      </c>
      <c r="Q149" s="9">
        <v>0</v>
      </c>
      <c r="R149" s="8">
        <v>0</v>
      </c>
      <c r="S149" s="9">
        <v>0</v>
      </c>
      <c r="T149" s="9">
        <v>0</v>
      </c>
      <c r="U149" s="8">
        <v>0</v>
      </c>
      <c r="V149" s="9">
        <v>1</v>
      </c>
      <c r="W149" s="9">
        <v>0</v>
      </c>
      <c r="X149" s="9">
        <v>0</v>
      </c>
      <c r="Y149" s="8">
        <v>0</v>
      </c>
      <c r="Z149" s="9">
        <v>0</v>
      </c>
      <c r="AA149" s="8"/>
      <c r="AC149" s="8"/>
      <c r="AJ149" s="9">
        <f t="shared" si="32"/>
        <v>-1</v>
      </c>
      <c r="AK149" s="7">
        <v>12.1</v>
      </c>
      <c r="AO149" s="8"/>
      <c r="AQ149" s="31"/>
      <c r="AT149" s="31"/>
      <c r="AU149" s="21">
        <v>2006</v>
      </c>
      <c r="AV149" s="23">
        <f t="shared" si="25"/>
        <v>3.3023309286843991</v>
      </c>
      <c r="BB149" s="18"/>
      <c r="BD149" s="54"/>
      <c r="BF149" s="18"/>
      <c r="BH149" s="18"/>
      <c r="BJ149" s="18"/>
      <c r="BK149" s="18" t="s">
        <v>111</v>
      </c>
      <c r="BL149">
        <v>0</v>
      </c>
      <c r="BM149">
        <v>0</v>
      </c>
      <c r="BN149">
        <v>1</v>
      </c>
      <c r="BO149">
        <v>0</v>
      </c>
      <c r="BP149">
        <v>0</v>
      </c>
      <c r="BQ149">
        <v>0</v>
      </c>
      <c r="BR149" s="18">
        <v>0</v>
      </c>
      <c r="BS149">
        <v>0</v>
      </c>
      <c r="BT149">
        <v>1</v>
      </c>
      <c r="BU149" s="18">
        <v>0</v>
      </c>
      <c r="BV149" t="s">
        <v>397</v>
      </c>
      <c r="BW149" t="s">
        <v>397</v>
      </c>
      <c r="CB149" s="18"/>
      <c r="CD149" s="18"/>
      <c r="CE149" s="18"/>
      <c r="CH149" s="18"/>
      <c r="CJ149" s="18"/>
      <c r="CU149" s="18"/>
      <c r="CV149" t="s">
        <v>397</v>
      </c>
      <c r="CW149" t="s">
        <v>397</v>
      </c>
      <c r="CX149" t="s">
        <v>397</v>
      </c>
      <c r="CY149" s="25" t="s">
        <v>397</v>
      </c>
    </row>
    <row r="150" spans="1:103" x14ac:dyDescent="0.25">
      <c r="A150">
        <v>152</v>
      </c>
      <c r="B150">
        <v>23</v>
      </c>
      <c r="C150" s="25" t="s">
        <v>275</v>
      </c>
      <c r="D150" s="12">
        <v>3.25</v>
      </c>
      <c r="E150" s="14"/>
      <c r="F150" s="7" t="str">
        <f t="shared" si="26"/>
        <v>X</v>
      </c>
      <c r="G150" s="7">
        <f t="shared" si="27"/>
        <v>3.25</v>
      </c>
      <c r="H150" s="16">
        <f t="shared" si="28"/>
        <v>3.25</v>
      </c>
      <c r="I150" s="11" t="str">
        <f t="shared" si="29"/>
        <v>X</v>
      </c>
      <c r="J150" s="39" t="str">
        <f t="shared" si="30"/>
        <v>X</v>
      </c>
      <c r="K150" s="39" t="str">
        <f t="shared" si="23"/>
        <v>X</v>
      </c>
      <c r="L150" s="39" t="str">
        <f t="shared" si="24"/>
        <v>X</v>
      </c>
      <c r="M150" s="39" t="str">
        <f t="shared" si="31"/>
        <v>X</v>
      </c>
      <c r="N150" s="42">
        <v>0</v>
      </c>
      <c r="O150" s="8">
        <v>0</v>
      </c>
      <c r="P150" s="9">
        <v>0</v>
      </c>
      <c r="Q150" s="9">
        <v>0</v>
      </c>
      <c r="R150" s="8">
        <v>0</v>
      </c>
      <c r="S150" s="9">
        <v>0</v>
      </c>
      <c r="T150" s="9">
        <v>0</v>
      </c>
      <c r="U150" s="8">
        <v>1</v>
      </c>
      <c r="V150" s="9">
        <v>0</v>
      </c>
      <c r="W150" s="9">
        <v>0</v>
      </c>
      <c r="X150" s="9">
        <v>0</v>
      </c>
      <c r="Y150" s="8">
        <v>0</v>
      </c>
      <c r="Z150" s="9">
        <v>0</v>
      </c>
      <c r="AA150" s="8"/>
      <c r="AC150" s="8"/>
      <c r="AJ150" s="9">
        <f t="shared" si="32"/>
        <v>-1</v>
      </c>
      <c r="AK150" s="7">
        <v>6.7</v>
      </c>
      <c r="AO150" s="8"/>
      <c r="AQ150" s="31"/>
      <c r="AT150" s="31"/>
      <c r="AU150" s="21">
        <v>1979</v>
      </c>
      <c r="AV150" s="23">
        <f t="shared" si="25"/>
        <v>3.2964457942063961</v>
      </c>
      <c r="BB150" s="18"/>
      <c r="BD150" s="54"/>
      <c r="BF150" s="18"/>
      <c r="BH150" s="18"/>
      <c r="BJ150" s="18"/>
      <c r="BK150" s="18" t="s">
        <v>274</v>
      </c>
      <c r="BL150">
        <v>0</v>
      </c>
      <c r="BM150">
        <v>1</v>
      </c>
      <c r="BN150">
        <v>0</v>
      </c>
      <c r="BO150">
        <v>0</v>
      </c>
      <c r="BP150">
        <v>0</v>
      </c>
      <c r="BQ150">
        <v>0</v>
      </c>
      <c r="BR150" s="18">
        <v>0</v>
      </c>
      <c r="BS150">
        <v>1</v>
      </c>
      <c r="BT150">
        <v>0</v>
      </c>
      <c r="BU150" s="18">
        <v>0</v>
      </c>
      <c r="BV150" t="s">
        <v>397</v>
      </c>
      <c r="BW150" t="s">
        <v>397</v>
      </c>
      <c r="CB150" s="18"/>
      <c r="CD150" s="18"/>
      <c r="CE150" s="18"/>
      <c r="CH150" s="18"/>
      <c r="CJ150" s="18"/>
      <c r="CU150" s="18"/>
      <c r="CV150" t="s">
        <v>397</v>
      </c>
      <c r="CW150" t="s">
        <v>397</v>
      </c>
      <c r="CX150" t="s">
        <v>397</v>
      </c>
      <c r="CY150" s="25" t="s">
        <v>397</v>
      </c>
    </row>
    <row r="151" spans="1:103" x14ac:dyDescent="0.25">
      <c r="A151">
        <v>153</v>
      </c>
      <c r="B151">
        <v>23</v>
      </c>
      <c r="C151" s="25" t="s">
        <v>275</v>
      </c>
      <c r="D151" s="12">
        <v>5.0199999999999996</v>
      </c>
      <c r="E151" s="14"/>
      <c r="F151" s="7" t="str">
        <f t="shared" si="26"/>
        <v>X</v>
      </c>
      <c r="G151" s="7">
        <f t="shared" si="27"/>
        <v>5.0199999999999996</v>
      </c>
      <c r="H151" s="16">
        <f t="shared" si="28"/>
        <v>5.0199999999999996</v>
      </c>
      <c r="I151" s="11" t="str">
        <f t="shared" si="29"/>
        <v>X</v>
      </c>
      <c r="J151" s="39" t="str">
        <f t="shared" si="30"/>
        <v>X</v>
      </c>
      <c r="K151" s="39" t="str">
        <f t="shared" si="23"/>
        <v>X</v>
      </c>
      <c r="L151" s="39" t="str">
        <f t="shared" si="24"/>
        <v>X</v>
      </c>
      <c r="M151" s="39" t="str">
        <f t="shared" si="31"/>
        <v>X</v>
      </c>
      <c r="N151" s="42">
        <v>0</v>
      </c>
      <c r="O151" s="8">
        <v>0</v>
      </c>
      <c r="P151" s="9">
        <v>0</v>
      </c>
      <c r="Q151" s="9">
        <v>0</v>
      </c>
      <c r="R151" s="8">
        <v>0</v>
      </c>
      <c r="S151" s="9">
        <v>0</v>
      </c>
      <c r="T151" s="9">
        <v>0</v>
      </c>
      <c r="U151" s="8">
        <v>1</v>
      </c>
      <c r="V151" s="9">
        <v>0</v>
      </c>
      <c r="W151" s="9">
        <v>0</v>
      </c>
      <c r="X151" s="9">
        <v>0</v>
      </c>
      <c r="Y151" s="8">
        <v>0</v>
      </c>
      <c r="Z151" s="9">
        <v>0</v>
      </c>
      <c r="AA151" s="8"/>
      <c r="AC151" s="8"/>
      <c r="AJ151" s="9">
        <f t="shared" si="32"/>
        <v>-1</v>
      </c>
      <c r="AK151" s="7">
        <v>7.4</v>
      </c>
      <c r="AO151" s="8"/>
      <c r="AQ151" s="31"/>
      <c r="AT151" s="31"/>
      <c r="AU151" s="21">
        <v>1983</v>
      </c>
      <c r="AV151" s="23">
        <f t="shared" si="25"/>
        <v>3.2973227142053028</v>
      </c>
      <c r="BB151" s="18"/>
      <c r="BD151" s="54"/>
      <c r="BF151" s="18"/>
      <c r="BH151" s="18"/>
      <c r="BJ151" s="18"/>
      <c r="BK151" s="18" t="s">
        <v>274</v>
      </c>
      <c r="BL151">
        <v>0</v>
      </c>
      <c r="BM151">
        <v>1</v>
      </c>
      <c r="BN151">
        <v>0</v>
      </c>
      <c r="BO151">
        <v>0</v>
      </c>
      <c r="BP151">
        <v>0</v>
      </c>
      <c r="BQ151">
        <v>0</v>
      </c>
      <c r="BR151" s="18">
        <v>0</v>
      </c>
      <c r="BS151">
        <v>1</v>
      </c>
      <c r="BT151">
        <v>0</v>
      </c>
      <c r="BU151" s="18">
        <v>0</v>
      </c>
      <c r="BV151" t="s">
        <v>397</v>
      </c>
      <c r="BW151" t="s">
        <v>397</v>
      </c>
      <c r="CB151" s="18"/>
      <c r="CD151" s="18"/>
      <c r="CE151" s="18"/>
      <c r="CH151" s="18"/>
      <c r="CJ151" s="18"/>
      <c r="CU151" s="18"/>
      <c r="CV151" t="s">
        <v>397</v>
      </c>
      <c r="CW151" t="s">
        <v>397</v>
      </c>
      <c r="CX151" t="s">
        <v>397</v>
      </c>
      <c r="CY151" s="25" t="s">
        <v>397</v>
      </c>
    </row>
    <row r="152" spans="1:103" x14ac:dyDescent="0.25">
      <c r="A152">
        <v>154</v>
      </c>
      <c r="B152">
        <v>23</v>
      </c>
      <c r="C152" s="25" t="s">
        <v>275</v>
      </c>
      <c r="D152" s="12">
        <v>5.62</v>
      </c>
      <c r="E152" s="14"/>
      <c r="F152" s="7" t="str">
        <f t="shared" si="26"/>
        <v>X</v>
      </c>
      <c r="G152" s="7">
        <f t="shared" si="27"/>
        <v>5.62</v>
      </c>
      <c r="H152" s="16">
        <f t="shared" si="28"/>
        <v>5.62</v>
      </c>
      <c r="I152" s="11" t="str">
        <f t="shared" si="29"/>
        <v>X</v>
      </c>
      <c r="J152" s="39" t="str">
        <f t="shared" si="30"/>
        <v>X</v>
      </c>
      <c r="K152" s="39" t="str">
        <f t="shared" si="23"/>
        <v>X</v>
      </c>
      <c r="L152" s="39" t="str">
        <f t="shared" si="24"/>
        <v>X</v>
      </c>
      <c r="M152" s="39" t="str">
        <f t="shared" si="31"/>
        <v>X</v>
      </c>
      <c r="N152" s="42">
        <v>0</v>
      </c>
      <c r="O152" s="8">
        <v>0</v>
      </c>
      <c r="P152" s="9">
        <v>0</v>
      </c>
      <c r="Q152" s="9">
        <v>0</v>
      </c>
      <c r="R152" s="8">
        <v>0</v>
      </c>
      <c r="S152" s="9">
        <v>0</v>
      </c>
      <c r="T152" s="9">
        <v>0</v>
      </c>
      <c r="U152" s="8">
        <v>1</v>
      </c>
      <c r="V152" s="9">
        <v>0</v>
      </c>
      <c r="W152" s="9">
        <v>0</v>
      </c>
      <c r="X152" s="9">
        <v>0</v>
      </c>
      <c r="Y152" s="8">
        <v>0</v>
      </c>
      <c r="Z152" s="9">
        <v>0</v>
      </c>
      <c r="AA152" s="8"/>
      <c r="AC152" s="8"/>
      <c r="AJ152" s="9">
        <f t="shared" si="32"/>
        <v>-1</v>
      </c>
      <c r="AK152" s="7">
        <v>8</v>
      </c>
      <c r="AO152" s="8"/>
      <c r="AQ152" s="31"/>
      <c r="AT152" s="31"/>
      <c r="AU152" s="21">
        <v>1987</v>
      </c>
      <c r="AV152" s="23">
        <f t="shared" si="25"/>
        <v>3.2981978671098151</v>
      </c>
      <c r="BB152" s="18"/>
      <c r="BD152" s="54"/>
      <c r="BF152" s="18"/>
      <c r="BH152" s="18"/>
      <c r="BJ152" s="18"/>
      <c r="BK152" s="18" t="s">
        <v>274</v>
      </c>
      <c r="BL152">
        <v>0</v>
      </c>
      <c r="BM152">
        <v>1</v>
      </c>
      <c r="BN152">
        <v>0</v>
      </c>
      <c r="BO152">
        <v>0</v>
      </c>
      <c r="BP152">
        <v>0</v>
      </c>
      <c r="BQ152">
        <v>0</v>
      </c>
      <c r="BR152" s="18">
        <v>0</v>
      </c>
      <c r="BS152">
        <v>1</v>
      </c>
      <c r="BT152">
        <v>0</v>
      </c>
      <c r="BU152" s="18">
        <v>0</v>
      </c>
      <c r="BV152" t="s">
        <v>397</v>
      </c>
      <c r="BW152" t="s">
        <v>397</v>
      </c>
      <c r="CB152" s="18"/>
      <c r="CD152" s="18"/>
      <c r="CE152" s="18"/>
      <c r="CH152" s="18"/>
      <c r="CJ152" s="18"/>
      <c r="CU152" s="18"/>
      <c r="CV152" t="s">
        <v>397</v>
      </c>
      <c r="CW152" t="s">
        <v>397</v>
      </c>
      <c r="CX152" t="s">
        <v>397</v>
      </c>
      <c r="CY152" s="25" t="s">
        <v>397</v>
      </c>
    </row>
    <row r="153" spans="1:103" x14ac:dyDescent="0.25">
      <c r="A153">
        <v>155</v>
      </c>
      <c r="B153">
        <v>23</v>
      </c>
      <c r="C153" s="25" t="s">
        <v>275</v>
      </c>
      <c r="D153" s="12">
        <v>6.2</v>
      </c>
      <c r="E153" s="14"/>
      <c r="F153" s="7" t="str">
        <f t="shared" si="26"/>
        <v>X</v>
      </c>
      <c r="G153" s="7">
        <f t="shared" si="27"/>
        <v>6.2</v>
      </c>
      <c r="H153" s="16">
        <f t="shared" si="28"/>
        <v>6.2</v>
      </c>
      <c r="I153" s="11" t="str">
        <f t="shared" si="29"/>
        <v>X</v>
      </c>
      <c r="J153" s="39" t="str">
        <f t="shared" si="30"/>
        <v>X</v>
      </c>
      <c r="K153" s="39" t="str">
        <f t="shared" si="23"/>
        <v>X</v>
      </c>
      <c r="L153" s="39" t="str">
        <f t="shared" si="24"/>
        <v>X</v>
      </c>
      <c r="M153" s="39" t="str">
        <f t="shared" si="31"/>
        <v>X</v>
      </c>
      <c r="N153" s="42">
        <v>0</v>
      </c>
      <c r="O153" s="8">
        <v>0</v>
      </c>
      <c r="P153" s="9">
        <v>0</v>
      </c>
      <c r="Q153" s="9">
        <v>0</v>
      </c>
      <c r="R153" s="8">
        <v>0</v>
      </c>
      <c r="S153" s="9">
        <v>0</v>
      </c>
      <c r="T153" s="9">
        <v>0</v>
      </c>
      <c r="U153" s="8">
        <v>1</v>
      </c>
      <c r="V153" s="9">
        <v>0</v>
      </c>
      <c r="W153" s="9">
        <v>0</v>
      </c>
      <c r="X153" s="9">
        <v>0</v>
      </c>
      <c r="Y153" s="8">
        <v>0</v>
      </c>
      <c r="Z153" s="9">
        <v>0</v>
      </c>
      <c r="AA153" s="8"/>
      <c r="AC153" s="8"/>
      <c r="AJ153" s="9">
        <f t="shared" si="32"/>
        <v>-1</v>
      </c>
      <c r="AK153" s="7">
        <v>8.1</v>
      </c>
      <c r="AO153" s="8"/>
      <c r="AQ153" s="31"/>
      <c r="AT153" s="31"/>
      <c r="AU153" s="21">
        <v>1991</v>
      </c>
      <c r="AV153" s="23">
        <f t="shared" si="25"/>
        <v>3.2990712600274095</v>
      </c>
      <c r="BB153" s="18"/>
      <c r="BD153" s="54"/>
      <c r="BF153" s="18"/>
      <c r="BH153" s="18"/>
      <c r="BJ153" s="18"/>
      <c r="BK153" s="18" t="s">
        <v>274</v>
      </c>
      <c r="BL153">
        <v>0</v>
      </c>
      <c r="BM153">
        <v>1</v>
      </c>
      <c r="BN153">
        <v>0</v>
      </c>
      <c r="BO153">
        <v>0</v>
      </c>
      <c r="BP153">
        <v>0</v>
      </c>
      <c r="BQ153">
        <v>0</v>
      </c>
      <c r="BR153" s="18">
        <v>0</v>
      </c>
      <c r="BS153">
        <v>1</v>
      </c>
      <c r="BT153">
        <v>0</v>
      </c>
      <c r="BU153" s="18">
        <v>0</v>
      </c>
      <c r="BV153" t="s">
        <v>397</v>
      </c>
      <c r="BW153" t="s">
        <v>397</v>
      </c>
      <c r="CB153" s="18"/>
      <c r="CD153" s="18"/>
      <c r="CE153" s="18"/>
      <c r="CH153" s="18"/>
      <c r="CJ153" s="18"/>
      <c r="CU153" s="18"/>
      <c r="CV153" t="s">
        <v>397</v>
      </c>
      <c r="CW153" t="s">
        <v>397</v>
      </c>
      <c r="CX153" t="s">
        <v>397</v>
      </c>
      <c r="CY153" s="25" t="s">
        <v>397</v>
      </c>
    </row>
    <row r="154" spans="1:103" x14ac:dyDescent="0.25">
      <c r="A154">
        <v>156</v>
      </c>
      <c r="B154">
        <v>23</v>
      </c>
      <c r="C154" s="25" t="s">
        <v>275</v>
      </c>
      <c r="D154" s="12">
        <v>5.82</v>
      </c>
      <c r="E154" s="14"/>
      <c r="F154" s="7" t="str">
        <f t="shared" si="26"/>
        <v>X</v>
      </c>
      <c r="G154" s="7">
        <f t="shared" si="27"/>
        <v>5.82</v>
      </c>
      <c r="H154" s="16">
        <f t="shared" si="28"/>
        <v>5.82</v>
      </c>
      <c r="I154" s="11" t="str">
        <f t="shared" si="29"/>
        <v>X</v>
      </c>
      <c r="J154" s="39" t="str">
        <f t="shared" si="30"/>
        <v>X</v>
      </c>
      <c r="K154" s="39" t="str">
        <f t="shared" si="23"/>
        <v>X</v>
      </c>
      <c r="L154" s="39" t="str">
        <f t="shared" si="24"/>
        <v>X</v>
      </c>
      <c r="M154" s="39" t="str">
        <f t="shared" si="31"/>
        <v>X</v>
      </c>
      <c r="N154" s="42">
        <v>0</v>
      </c>
      <c r="O154" s="8">
        <v>0</v>
      </c>
      <c r="P154" s="9">
        <v>0</v>
      </c>
      <c r="Q154" s="9">
        <v>0</v>
      </c>
      <c r="R154" s="8">
        <v>0</v>
      </c>
      <c r="S154" s="9">
        <v>0</v>
      </c>
      <c r="T154" s="9">
        <v>0</v>
      </c>
      <c r="U154" s="8">
        <v>1</v>
      </c>
      <c r="V154" s="9">
        <v>0</v>
      </c>
      <c r="W154" s="9">
        <v>0</v>
      </c>
      <c r="X154" s="9">
        <v>0</v>
      </c>
      <c r="Y154" s="8">
        <v>0</v>
      </c>
      <c r="Z154" s="9">
        <v>0</v>
      </c>
      <c r="AA154" s="8"/>
      <c r="AC154" s="8"/>
      <c r="AJ154" s="9">
        <f t="shared" si="32"/>
        <v>-1</v>
      </c>
      <c r="AK154" s="7">
        <v>8.6999999999999993</v>
      </c>
      <c r="AO154" s="8"/>
      <c r="AQ154" s="31"/>
      <c r="AT154" s="31"/>
      <c r="AU154" s="21">
        <v>1994</v>
      </c>
      <c r="AV154" s="23">
        <f t="shared" si="25"/>
        <v>3.2997251539756367</v>
      </c>
      <c r="BB154" s="18"/>
      <c r="BD154" s="54"/>
      <c r="BF154" s="18"/>
      <c r="BH154" s="18"/>
      <c r="BJ154" s="18"/>
      <c r="BK154" s="18" t="s">
        <v>274</v>
      </c>
      <c r="BL154">
        <v>0</v>
      </c>
      <c r="BM154">
        <v>1</v>
      </c>
      <c r="BN154">
        <v>0</v>
      </c>
      <c r="BO154">
        <v>0</v>
      </c>
      <c r="BP154">
        <v>0</v>
      </c>
      <c r="BQ154">
        <v>0</v>
      </c>
      <c r="BR154" s="18">
        <v>0</v>
      </c>
      <c r="BS154">
        <v>1</v>
      </c>
      <c r="BT154">
        <v>0</v>
      </c>
      <c r="BU154" s="18">
        <v>0</v>
      </c>
      <c r="BV154" t="s">
        <v>397</v>
      </c>
      <c r="BW154" t="s">
        <v>397</v>
      </c>
      <c r="CB154" s="18"/>
      <c r="CD154" s="18"/>
      <c r="CE154" s="18"/>
      <c r="CH154" s="18"/>
      <c r="CJ154" s="18"/>
      <c r="CU154" s="18"/>
      <c r="CV154" t="s">
        <v>397</v>
      </c>
      <c r="CW154" t="s">
        <v>397</v>
      </c>
      <c r="CX154" t="s">
        <v>397</v>
      </c>
      <c r="CY154" s="25" t="s">
        <v>397</v>
      </c>
    </row>
    <row r="155" spans="1:103" x14ac:dyDescent="0.25">
      <c r="A155">
        <v>157</v>
      </c>
      <c r="B155">
        <v>23</v>
      </c>
      <c r="C155" s="25" t="s">
        <v>275</v>
      </c>
      <c r="D155" s="12">
        <v>5.71</v>
      </c>
      <c r="E155" s="14"/>
      <c r="F155" s="7" t="str">
        <f t="shared" si="26"/>
        <v>X</v>
      </c>
      <c r="G155" s="7">
        <f t="shared" si="27"/>
        <v>5.71</v>
      </c>
      <c r="H155" s="16">
        <f t="shared" si="28"/>
        <v>5.71</v>
      </c>
      <c r="I155" s="11" t="str">
        <f t="shared" si="29"/>
        <v>X</v>
      </c>
      <c r="J155" s="39" t="str">
        <f t="shared" si="30"/>
        <v>X</v>
      </c>
      <c r="K155" s="39" t="str">
        <f t="shared" si="23"/>
        <v>X</v>
      </c>
      <c r="L155" s="39" t="str">
        <f t="shared" si="24"/>
        <v>X</v>
      </c>
      <c r="M155" s="39" t="str">
        <f t="shared" si="31"/>
        <v>X</v>
      </c>
      <c r="N155" s="42">
        <v>0</v>
      </c>
      <c r="O155" s="8">
        <v>0</v>
      </c>
      <c r="P155" s="9">
        <v>0</v>
      </c>
      <c r="Q155" s="9">
        <v>0</v>
      </c>
      <c r="R155" s="8">
        <v>0</v>
      </c>
      <c r="S155" s="9">
        <v>0</v>
      </c>
      <c r="T155" s="9">
        <v>0</v>
      </c>
      <c r="U155" s="8">
        <v>0</v>
      </c>
      <c r="V155" s="9">
        <v>1</v>
      </c>
      <c r="W155" s="9">
        <v>0</v>
      </c>
      <c r="X155" s="9">
        <v>0</v>
      </c>
      <c r="Y155" s="8">
        <v>0</v>
      </c>
      <c r="Z155" s="9">
        <v>0</v>
      </c>
      <c r="AA155" s="8"/>
      <c r="AC155" s="8"/>
      <c r="AJ155" s="9">
        <f t="shared" si="32"/>
        <v>-1</v>
      </c>
      <c r="AK155" s="7">
        <v>6.7</v>
      </c>
      <c r="AO155" s="8"/>
      <c r="AQ155" s="31"/>
      <c r="AT155" s="31"/>
      <c r="AU155" s="21">
        <v>1979</v>
      </c>
      <c r="AV155" s="23">
        <f t="shared" si="25"/>
        <v>3.2964457942063961</v>
      </c>
      <c r="BB155" s="18"/>
      <c r="BD155" s="54"/>
      <c r="BF155" s="18"/>
      <c r="BH155" s="18"/>
      <c r="BJ155" s="18"/>
      <c r="BK155" s="18" t="s">
        <v>274</v>
      </c>
      <c r="BL155">
        <v>0</v>
      </c>
      <c r="BM155">
        <v>1</v>
      </c>
      <c r="BN155">
        <v>0</v>
      </c>
      <c r="BO155">
        <v>0</v>
      </c>
      <c r="BP155">
        <v>0</v>
      </c>
      <c r="BQ155">
        <v>0</v>
      </c>
      <c r="BR155" s="18">
        <v>0</v>
      </c>
      <c r="BS155">
        <v>1</v>
      </c>
      <c r="BT155">
        <v>0</v>
      </c>
      <c r="BU155" s="18">
        <v>0</v>
      </c>
      <c r="BV155" t="s">
        <v>397</v>
      </c>
      <c r="BW155" t="s">
        <v>397</v>
      </c>
      <c r="CB155" s="18"/>
      <c r="CD155" s="18"/>
      <c r="CE155" s="18"/>
      <c r="CH155" s="18"/>
      <c r="CJ155" s="18"/>
      <c r="CU155" s="18"/>
      <c r="CV155" t="s">
        <v>397</v>
      </c>
      <c r="CW155" t="s">
        <v>397</v>
      </c>
      <c r="CX155" t="s">
        <v>397</v>
      </c>
      <c r="CY155" s="25" t="s">
        <v>397</v>
      </c>
    </row>
    <row r="156" spans="1:103" x14ac:dyDescent="0.25">
      <c r="A156">
        <v>158</v>
      </c>
      <c r="B156">
        <v>23</v>
      </c>
      <c r="C156" s="25" t="s">
        <v>275</v>
      </c>
      <c r="D156" s="12">
        <v>6.79</v>
      </c>
      <c r="E156" s="14"/>
      <c r="F156" s="7" t="str">
        <f t="shared" si="26"/>
        <v>X</v>
      </c>
      <c r="G156" s="7">
        <f t="shared" si="27"/>
        <v>6.79</v>
      </c>
      <c r="H156" s="16">
        <f t="shared" si="28"/>
        <v>6.79</v>
      </c>
      <c r="I156" s="11" t="str">
        <f t="shared" si="29"/>
        <v>X</v>
      </c>
      <c r="J156" s="39" t="str">
        <f t="shared" si="30"/>
        <v>X</v>
      </c>
      <c r="K156" s="39" t="str">
        <f t="shared" si="23"/>
        <v>X</v>
      </c>
      <c r="L156" s="39" t="str">
        <f t="shared" si="24"/>
        <v>X</v>
      </c>
      <c r="M156" s="39" t="str">
        <f t="shared" si="31"/>
        <v>X</v>
      </c>
      <c r="N156" s="42">
        <v>0</v>
      </c>
      <c r="O156" s="8">
        <v>0</v>
      </c>
      <c r="P156" s="9">
        <v>0</v>
      </c>
      <c r="Q156" s="9">
        <v>0</v>
      </c>
      <c r="R156" s="8">
        <v>0</v>
      </c>
      <c r="S156" s="9">
        <v>0</v>
      </c>
      <c r="T156" s="9">
        <v>0</v>
      </c>
      <c r="U156" s="8">
        <v>0</v>
      </c>
      <c r="V156" s="9">
        <v>1</v>
      </c>
      <c r="W156" s="9">
        <v>0</v>
      </c>
      <c r="X156" s="9">
        <v>0</v>
      </c>
      <c r="Y156" s="8">
        <v>0</v>
      </c>
      <c r="Z156" s="9">
        <v>0</v>
      </c>
      <c r="AA156" s="8"/>
      <c r="AC156" s="8"/>
      <c r="AJ156" s="9">
        <f t="shared" si="32"/>
        <v>-1</v>
      </c>
      <c r="AK156" s="7">
        <v>7.4</v>
      </c>
      <c r="AO156" s="8"/>
      <c r="AQ156" s="31"/>
      <c r="AT156" s="31"/>
      <c r="AU156" s="21">
        <v>1983</v>
      </c>
      <c r="AV156" s="23">
        <f t="shared" si="25"/>
        <v>3.2973227142053028</v>
      </c>
      <c r="BB156" s="18"/>
      <c r="BD156" s="54"/>
      <c r="BF156" s="18"/>
      <c r="BH156" s="18"/>
      <c r="BJ156" s="18"/>
      <c r="BK156" s="18" t="s">
        <v>274</v>
      </c>
      <c r="BL156">
        <v>0</v>
      </c>
      <c r="BM156">
        <v>1</v>
      </c>
      <c r="BN156">
        <v>0</v>
      </c>
      <c r="BO156">
        <v>0</v>
      </c>
      <c r="BP156">
        <v>0</v>
      </c>
      <c r="BQ156">
        <v>0</v>
      </c>
      <c r="BR156" s="18">
        <v>0</v>
      </c>
      <c r="BS156">
        <v>1</v>
      </c>
      <c r="BT156">
        <v>0</v>
      </c>
      <c r="BU156" s="18">
        <v>0</v>
      </c>
      <c r="BV156" t="s">
        <v>397</v>
      </c>
      <c r="BW156" t="s">
        <v>397</v>
      </c>
      <c r="CB156" s="18"/>
      <c r="CD156" s="18"/>
      <c r="CE156" s="18"/>
      <c r="CH156" s="18"/>
      <c r="CJ156" s="18"/>
      <c r="CU156" s="18"/>
      <c r="CV156" t="s">
        <v>397</v>
      </c>
      <c r="CW156" t="s">
        <v>397</v>
      </c>
      <c r="CX156" t="s">
        <v>397</v>
      </c>
      <c r="CY156" s="25" t="s">
        <v>397</v>
      </c>
    </row>
    <row r="157" spans="1:103" x14ac:dyDescent="0.25">
      <c r="A157">
        <v>159</v>
      </c>
      <c r="B157">
        <v>23</v>
      </c>
      <c r="C157" s="25" t="s">
        <v>275</v>
      </c>
      <c r="D157" s="12">
        <v>6.63</v>
      </c>
      <c r="E157" s="14"/>
      <c r="F157" s="7" t="str">
        <f t="shared" si="26"/>
        <v>X</v>
      </c>
      <c r="G157" s="7">
        <f t="shared" si="27"/>
        <v>6.63</v>
      </c>
      <c r="H157" s="16">
        <f t="shared" si="28"/>
        <v>6.63</v>
      </c>
      <c r="I157" s="11" t="str">
        <f t="shared" si="29"/>
        <v>X</v>
      </c>
      <c r="J157" s="39" t="str">
        <f t="shared" si="30"/>
        <v>X</v>
      </c>
      <c r="K157" s="39" t="str">
        <f t="shared" si="23"/>
        <v>X</v>
      </c>
      <c r="L157" s="39" t="str">
        <f t="shared" si="24"/>
        <v>X</v>
      </c>
      <c r="M157" s="39" t="str">
        <f t="shared" si="31"/>
        <v>X</v>
      </c>
      <c r="N157" s="42">
        <v>0</v>
      </c>
      <c r="O157" s="8">
        <v>0</v>
      </c>
      <c r="P157" s="9">
        <v>0</v>
      </c>
      <c r="Q157" s="9">
        <v>0</v>
      </c>
      <c r="R157" s="8">
        <v>0</v>
      </c>
      <c r="S157" s="9">
        <v>0</v>
      </c>
      <c r="T157" s="9">
        <v>0</v>
      </c>
      <c r="U157" s="8">
        <v>0</v>
      </c>
      <c r="V157" s="9">
        <v>1</v>
      </c>
      <c r="W157" s="9">
        <v>0</v>
      </c>
      <c r="X157" s="9">
        <v>0</v>
      </c>
      <c r="Y157" s="8">
        <v>0</v>
      </c>
      <c r="Z157" s="9">
        <v>0</v>
      </c>
      <c r="AA157" s="8"/>
      <c r="AC157" s="8"/>
      <c r="AJ157" s="9">
        <f t="shared" si="32"/>
        <v>-1</v>
      </c>
      <c r="AK157" s="7">
        <v>8</v>
      </c>
      <c r="AO157" s="8"/>
      <c r="AQ157" s="31"/>
      <c r="AT157" s="31"/>
      <c r="AU157" s="21">
        <v>1987</v>
      </c>
      <c r="AV157" s="23">
        <f t="shared" si="25"/>
        <v>3.2981978671098151</v>
      </c>
      <c r="BB157" s="18"/>
      <c r="BD157" s="54"/>
      <c r="BF157" s="18"/>
      <c r="BH157" s="18"/>
      <c r="BJ157" s="18"/>
      <c r="BK157" s="18" t="s">
        <v>274</v>
      </c>
      <c r="BL157">
        <v>0</v>
      </c>
      <c r="BM157">
        <v>1</v>
      </c>
      <c r="BN157">
        <v>0</v>
      </c>
      <c r="BO157">
        <v>0</v>
      </c>
      <c r="BP157">
        <v>0</v>
      </c>
      <c r="BQ157">
        <v>0</v>
      </c>
      <c r="BR157" s="18">
        <v>0</v>
      </c>
      <c r="BS157">
        <v>1</v>
      </c>
      <c r="BT157">
        <v>0</v>
      </c>
      <c r="BU157" s="18">
        <v>0</v>
      </c>
      <c r="BV157" t="s">
        <v>397</v>
      </c>
      <c r="BW157" t="s">
        <v>397</v>
      </c>
      <c r="CB157" s="18"/>
      <c r="CD157" s="18"/>
      <c r="CE157" s="18"/>
      <c r="CH157" s="18"/>
      <c r="CJ157" s="18"/>
      <c r="CU157" s="18"/>
      <c r="CV157" t="s">
        <v>397</v>
      </c>
      <c r="CW157" t="s">
        <v>397</v>
      </c>
      <c r="CX157" t="s">
        <v>397</v>
      </c>
      <c r="CY157" s="25" t="s">
        <v>397</v>
      </c>
    </row>
    <row r="158" spans="1:103" x14ac:dyDescent="0.25">
      <c r="A158">
        <v>160</v>
      </c>
      <c r="B158">
        <v>23</v>
      </c>
      <c r="C158" s="25" t="s">
        <v>275</v>
      </c>
      <c r="D158" s="12">
        <v>7.94</v>
      </c>
      <c r="E158" s="14"/>
      <c r="F158" s="7" t="str">
        <f t="shared" si="26"/>
        <v>X</v>
      </c>
      <c r="G158" s="7">
        <f t="shared" si="27"/>
        <v>7.94</v>
      </c>
      <c r="H158" s="16">
        <f t="shared" si="28"/>
        <v>7.94</v>
      </c>
      <c r="I158" s="11" t="str">
        <f t="shared" si="29"/>
        <v>X</v>
      </c>
      <c r="J158" s="39" t="str">
        <f t="shared" si="30"/>
        <v>X</v>
      </c>
      <c r="K158" s="39" t="str">
        <f t="shared" si="23"/>
        <v>X</v>
      </c>
      <c r="L158" s="39" t="str">
        <f t="shared" si="24"/>
        <v>X</v>
      </c>
      <c r="M158" s="39" t="str">
        <f t="shared" si="31"/>
        <v>X</v>
      </c>
      <c r="N158" s="42">
        <v>0</v>
      </c>
      <c r="O158" s="8">
        <v>0</v>
      </c>
      <c r="P158" s="9">
        <v>0</v>
      </c>
      <c r="Q158" s="9">
        <v>0</v>
      </c>
      <c r="R158" s="8">
        <v>0</v>
      </c>
      <c r="S158" s="9">
        <v>0</v>
      </c>
      <c r="T158" s="9">
        <v>0</v>
      </c>
      <c r="U158" s="8">
        <v>0</v>
      </c>
      <c r="V158" s="9">
        <v>1</v>
      </c>
      <c r="W158" s="9">
        <v>0</v>
      </c>
      <c r="X158" s="9">
        <v>0</v>
      </c>
      <c r="Y158" s="8">
        <v>0</v>
      </c>
      <c r="Z158" s="9">
        <v>0</v>
      </c>
      <c r="AA158" s="8"/>
      <c r="AC158" s="8"/>
      <c r="AJ158" s="9">
        <f t="shared" si="32"/>
        <v>-1</v>
      </c>
      <c r="AK158" s="7">
        <v>8.1</v>
      </c>
      <c r="AO158" s="8"/>
      <c r="AQ158" s="31"/>
      <c r="AT158" s="31"/>
      <c r="AU158" s="21">
        <v>1991</v>
      </c>
      <c r="AV158" s="23">
        <f t="shared" si="25"/>
        <v>3.2990712600274095</v>
      </c>
      <c r="BB158" s="18"/>
      <c r="BD158" s="54"/>
      <c r="BF158" s="18"/>
      <c r="BH158" s="18"/>
      <c r="BJ158" s="18"/>
      <c r="BK158" s="18" t="s">
        <v>274</v>
      </c>
      <c r="BL158">
        <v>0</v>
      </c>
      <c r="BM158">
        <v>1</v>
      </c>
      <c r="BN158">
        <v>0</v>
      </c>
      <c r="BO158">
        <v>0</v>
      </c>
      <c r="BP158">
        <v>0</v>
      </c>
      <c r="BQ158">
        <v>0</v>
      </c>
      <c r="BR158" s="18">
        <v>0</v>
      </c>
      <c r="BS158">
        <v>1</v>
      </c>
      <c r="BT158">
        <v>0</v>
      </c>
      <c r="BU158" s="18">
        <v>0</v>
      </c>
      <c r="BV158" t="s">
        <v>397</v>
      </c>
      <c r="BW158" t="s">
        <v>397</v>
      </c>
      <c r="CB158" s="18"/>
      <c r="CD158" s="18"/>
      <c r="CE158" s="18"/>
      <c r="CH158" s="18"/>
      <c r="CJ158" s="18"/>
      <c r="CU158" s="18"/>
      <c r="CV158" t="s">
        <v>397</v>
      </c>
      <c r="CW158" t="s">
        <v>397</v>
      </c>
      <c r="CX158" t="s">
        <v>397</v>
      </c>
      <c r="CY158" s="25" t="s">
        <v>397</v>
      </c>
    </row>
    <row r="159" spans="1:103" x14ac:dyDescent="0.25">
      <c r="A159">
        <v>161</v>
      </c>
      <c r="B159">
        <v>23</v>
      </c>
      <c r="C159" s="25" t="s">
        <v>275</v>
      </c>
      <c r="D159" s="12">
        <v>8.2200000000000006</v>
      </c>
      <c r="E159" s="14"/>
      <c r="F159" s="7" t="str">
        <f t="shared" si="26"/>
        <v>X</v>
      </c>
      <c r="G159" s="7">
        <f t="shared" si="27"/>
        <v>8.2200000000000006</v>
      </c>
      <c r="H159" s="16">
        <f t="shared" si="28"/>
        <v>8.2200000000000006</v>
      </c>
      <c r="I159" s="11" t="str">
        <f t="shared" si="29"/>
        <v>X</v>
      </c>
      <c r="J159" s="39" t="str">
        <f t="shared" si="30"/>
        <v>X</v>
      </c>
      <c r="K159" s="39" t="str">
        <f t="shared" si="23"/>
        <v>X</v>
      </c>
      <c r="L159" s="39" t="str">
        <f t="shared" si="24"/>
        <v>X</v>
      </c>
      <c r="M159" s="39" t="str">
        <f t="shared" si="31"/>
        <v>X</v>
      </c>
      <c r="N159" s="42">
        <v>0</v>
      </c>
      <c r="O159" s="8">
        <v>0</v>
      </c>
      <c r="P159" s="9">
        <v>0</v>
      </c>
      <c r="Q159" s="9">
        <v>0</v>
      </c>
      <c r="R159" s="8">
        <v>0</v>
      </c>
      <c r="S159" s="9">
        <v>0</v>
      </c>
      <c r="T159" s="9">
        <v>0</v>
      </c>
      <c r="U159" s="8">
        <v>0</v>
      </c>
      <c r="V159" s="9">
        <v>1</v>
      </c>
      <c r="W159" s="9">
        <v>0</v>
      </c>
      <c r="X159" s="9">
        <v>0</v>
      </c>
      <c r="Y159" s="8">
        <v>0</v>
      </c>
      <c r="Z159" s="9">
        <v>0</v>
      </c>
      <c r="AA159" s="8"/>
      <c r="AC159" s="8"/>
      <c r="AJ159" s="9">
        <f t="shared" si="32"/>
        <v>-1</v>
      </c>
      <c r="AK159" s="7">
        <v>8.6999999999999993</v>
      </c>
      <c r="AO159" s="8"/>
      <c r="AQ159" s="31"/>
      <c r="AT159" s="31"/>
      <c r="AU159" s="21">
        <v>1994</v>
      </c>
      <c r="AV159" s="23">
        <f t="shared" si="25"/>
        <v>3.2997251539756367</v>
      </c>
      <c r="BB159" s="18"/>
      <c r="BD159" s="54"/>
      <c r="BF159" s="18"/>
      <c r="BH159" s="18"/>
      <c r="BJ159" s="18"/>
      <c r="BK159" s="18" t="s">
        <v>274</v>
      </c>
      <c r="BL159">
        <v>0</v>
      </c>
      <c r="BM159">
        <v>1</v>
      </c>
      <c r="BN159">
        <v>0</v>
      </c>
      <c r="BO159">
        <v>0</v>
      </c>
      <c r="BP159">
        <v>0</v>
      </c>
      <c r="BQ159">
        <v>0</v>
      </c>
      <c r="BR159" s="18">
        <v>0</v>
      </c>
      <c r="BS159">
        <v>1</v>
      </c>
      <c r="BT159">
        <v>0</v>
      </c>
      <c r="BU159" s="18">
        <v>0</v>
      </c>
      <c r="BV159" t="s">
        <v>397</v>
      </c>
      <c r="BW159" t="s">
        <v>397</v>
      </c>
      <c r="CB159" s="18"/>
      <c r="CD159" s="18"/>
      <c r="CE159" s="18"/>
      <c r="CH159" s="18"/>
      <c r="CJ159" s="18"/>
      <c r="CU159" s="18"/>
      <c r="CV159" t="s">
        <v>397</v>
      </c>
      <c r="CW159" t="s">
        <v>397</v>
      </c>
      <c r="CX159" t="s">
        <v>397</v>
      </c>
      <c r="CY159" s="25" t="s">
        <v>397</v>
      </c>
    </row>
    <row r="160" spans="1:103" x14ac:dyDescent="0.25">
      <c r="A160">
        <v>162</v>
      </c>
      <c r="B160">
        <v>24</v>
      </c>
      <c r="C160" s="25" t="s">
        <v>158</v>
      </c>
      <c r="D160" s="12">
        <v>4.8</v>
      </c>
      <c r="E160" s="14"/>
      <c r="F160" s="7" t="str">
        <f t="shared" si="26"/>
        <v>X</v>
      </c>
      <c r="G160" s="7">
        <f t="shared" si="27"/>
        <v>4.8</v>
      </c>
      <c r="H160" s="16">
        <f t="shared" si="28"/>
        <v>4.8</v>
      </c>
      <c r="I160" s="11" t="str">
        <f t="shared" si="29"/>
        <v>X</v>
      </c>
      <c r="J160" s="39" t="str">
        <f t="shared" si="30"/>
        <v>X</v>
      </c>
      <c r="K160" s="39" t="str">
        <f t="shared" si="23"/>
        <v>X</v>
      </c>
      <c r="L160" s="39" t="str">
        <f t="shared" si="24"/>
        <v>X</v>
      </c>
      <c r="M160" s="39" t="str">
        <f t="shared" si="31"/>
        <v>X</v>
      </c>
      <c r="N160" s="42">
        <v>1</v>
      </c>
      <c r="O160" s="8">
        <v>0</v>
      </c>
      <c r="P160" s="9">
        <v>0</v>
      </c>
      <c r="Q160" s="9">
        <v>0</v>
      </c>
      <c r="R160" s="8">
        <v>0</v>
      </c>
      <c r="S160" s="9">
        <v>0</v>
      </c>
      <c r="T160" s="9">
        <v>0</v>
      </c>
      <c r="U160" s="8">
        <v>0</v>
      </c>
      <c r="V160" s="9">
        <v>0</v>
      </c>
      <c r="W160" s="9">
        <v>0</v>
      </c>
      <c r="X160" s="9">
        <v>0</v>
      </c>
      <c r="Y160" s="8">
        <v>0</v>
      </c>
      <c r="Z160" s="9">
        <v>0</v>
      </c>
      <c r="AA160" s="8"/>
      <c r="AC160" s="8"/>
      <c r="AJ160" s="9">
        <f t="shared" si="32"/>
        <v>-1</v>
      </c>
      <c r="AK160" s="7">
        <v>8.1999999999999993</v>
      </c>
      <c r="AO160" s="8"/>
      <c r="AQ160" s="31"/>
      <c r="AT160" s="31"/>
      <c r="AU160" s="21">
        <v>1994</v>
      </c>
      <c r="AV160" s="23">
        <f t="shared" si="25"/>
        <v>3.2997251539756367</v>
      </c>
      <c r="BB160" s="18"/>
      <c r="BD160" s="54"/>
      <c r="BF160" s="18"/>
      <c r="BH160" s="18"/>
      <c r="BJ160" s="18"/>
      <c r="BK160" s="18" t="s">
        <v>156</v>
      </c>
      <c r="BL160">
        <v>1</v>
      </c>
      <c r="BM160">
        <v>0</v>
      </c>
      <c r="BN160">
        <v>0</v>
      </c>
      <c r="BO160">
        <v>0</v>
      </c>
      <c r="BP160">
        <v>0</v>
      </c>
      <c r="BQ160">
        <v>0</v>
      </c>
      <c r="BR160" s="18">
        <v>0</v>
      </c>
      <c r="BS160">
        <v>1</v>
      </c>
      <c r="BT160">
        <v>0</v>
      </c>
      <c r="BU160" s="18">
        <v>0</v>
      </c>
      <c r="BV160" t="s">
        <v>397</v>
      </c>
      <c r="BW160" t="s">
        <v>397</v>
      </c>
      <c r="CB160" s="18"/>
      <c r="CD160" s="18"/>
      <c r="CE160" s="18"/>
      <c r="CH160" s="18"/>
      <c r="CJ160" s="18"/>
      <c r="CU160" s="18"/>
      <c r="CV160" t="s">
        <v>397</v>
      </c>
      <c r="CW160" t="s">
        <v>397</v>
      </c>
      <c r="CX160" t="s">
        <v>397</v>
      </c>
      <c r="CY160" s="25" t="s">
        <v>397</v>
      </c>
    </row>
    <row r="161" spans="1:103" x14ac:dyDescent="0.25">
      <c r="A161">
        <v>163</v>
      </c>
      <c r="B161">
        <v>25</v>
      </c>
      <c r="C161" s="25" t="s">
        <v>157</v>
      </c>
      <c r="D161" s="12">
        <v>4.5</v>
      </c>
      <c r="E161" s="14"/>
      <c r="F161" s="7" t="str">
        <f t="shared" si="26"/>
        <v>X</v>
      </c>
      <c r="G161" s="7">
        <f t="shared" si="27"/>
        <v>4.5</v>
      </c>
      <c r="H161" s="16">
        <f t="shared" si="28"/>
        <v>4.5</v>
      </c>
      <c r="I161" s="11" t="str">
        <f t="shared" si="29"/>
        <v>X</v>
      </c>
      <c r="J161" s="39" t="str">
        <f t="shared" si="30"/>
        <v>X</v>
      </c>
      <c r="K161" s="39" t="str">
        <f t="shared" si="23"/>
        <v>X</v>
      </c>
      <c r="L161" s="39" t="str">
        <f t="shared" si="24"/>
        <v>X</v>
      </c>
      <c r="M161" s="39" t="str">
        <f t="shared" si="31"/>
        <v>X</v>
      </c>
      <c r="N161" s="42">
        <v>1</v>
      </c>
      <c r="O161" s="8">
        <v>0</v>
      </c>
      <c r="P161" s="9">
        <v>0</v>
      </c>
      <c r="Q161" s="9">
        <v>0</v>
      </c>
      <c r="R161" s="8">
        <v>0</v>
      </c>
      <c r="S161" s="9">
        <v>0</v>
      </c>
      <c r="T161" s="9">
        <v>0</v>
      </c>
      <c r="U161" s="8">
        <v>0</v>
      </c>
      <c r="V161" s="9">
        <v>0</v>
      </c>
      <c r="W161" s="9">
        <v>0</v>
      </c>
      <c r="X161" s="9">
        <v>0</v>
      </c>
      <c r="Y161" s="8">
        <v>0</v>
      </c>
      <c r="Z161" s="9">
        <v>0</v>
      </c>
      <c r="AA161" s="8"/>
      <c r="AC161" s="8"/>
      <c r="AJ161" s="9">
        <f t="shared" si="32"/>
        <v>-1</v>
      </c>
      <c r="AK161" s="7">
        <v>6.2</v>
      </c>
      <c r="AO161" s="8"/>
      <c r="AQ161" s="31"/>
      <c r="AT161" s="31"/>
      <c r="AU161" s="21">
        <v>1977</v>
      </c>
      <c r="AV161" s="23">
        <f t="shared" si="25"/>
        <v>3.2960066693136723</v>
      </c>
      <c r="BB161" s="18"/>
      <c r="BD161" s="54"/>
      <c r="BF161" s="18"/>
      <c r="BH161" s="18"/>
      <c r="BJ161" s="18"/>
      <c r="BK161" s="18" t="s">
        <v>156</v>
      </c>
      <c r="BL161">
        <v>1</v>
      </c>
      <c r="BM161">
        <v>0</v>
      </c>
      <c r="BN161">
        <v>0</v>
      </c>
      <c r="BO161">
        <v>0</v>
      </c>
      <c r="BP161">
        <v>0</v>
      </c>
      <c r="BQ161">
        <v>0</v>
      </c>
      <c r="BR161" s="18">
        <v>0</v>
      </c>
      <c r="BS161">
        <v>1</v>
      </c>
      <c r="BT161">
        <v>0</v>
      </c>
      <c r="BU161" s="18">
        <v>0</v>
      </c>
      <c r="BV161" t="s">
        <v>397</v>
      </c>
      <c r="BW161" t="s">
        <v>397</v>
      </c>
      <c r="CB161" s="18"/>
      <c r="CD161" s="18"/>
      <c r="CE161" s="18"/>
      <c r="CH161" s="18"/>
      <c r="CJ161" s="18"/>
      <c r="CU161" s="18"/>
      <c r="CV161" t="s">
        <v>397</v>
      </c>
      <c r="CW161" t="s">
        <v>397</v>
      </c>
      <c r="CX161" t="s">
        <v>397</v>
      </c>
      <c r="CY161" s="25" t="s">
        <v>397</v>
      </c>
    </row>
    <row r="162" spans="1:103" x14ac:dyDescent="0.25">
      <c r="A162">
        <v>164</v>
      </c>
      <c r="B162">
        <v>25</v>
      </c>
      <c r="C162" s="25" t="s">
        <v>157</v>
      </c>
      <c r="D162" s="12">
        <v>5.46</v>
      </c>
      <c r="E162" s="14"/>
      <c r="F162" s="7" t="str">
        <f t="shared" si="26"/>
        <v>X</v>
      </c>
      <c r="G162" s="7">
        <f t="shared" si="27"/>
        <v>5.46</v>
      </c>
      <c r="H162" s="16">
        <f t="shared" si="28"/>
        <v>5.46</v>
      </c>
      <c r="I162" s="11" t="str">
        <f t="shared" si="29"/>
        <v>X</v>
      </c>
      <c r="J162" s="39" t="str">
        <f t="shared" si="30"/>
        <v>X</v>
      </c>
      <c r="K162" s="39" t="str">
        <f t="shared" si="23"/>
        <v>X</v>
      </c>
      <c r="L162" s="39" t="str">
        <f t="shared" si="24"/>
        <v>X</v>
      </c>
      <c r="M162" s="39" t="str">
        <f t="shared" si="31"/>
        <v>X</v>
      </c>
      <c r="N162" s="42">
        <v>1</v>
      </c>
      <c r="O162" s="8">
        <v>0</v>
      </c>
      <c r="P162" s="9">
        <v>0</v>
      </c>
      <c r="Q162" s="9">
        <v>0</v>
      </c>
      <c r="R162" s="8">
        <v>0</v>
      </c>
      <c r="S162" s="9">
        <v>0</v>
      </c>
      <c r="T162" s="9">
        <v>0</v>
      </c>
      <c r="U162" s="8">
        <v>0</v>
      </c>
      <c r="V162" s="9">
        <v>0</v>
      </c>
      <c r="W162" s="9">
        <v>0</v>
      </c>
      <c r="X162" s="9">
        <v>0</v>
      </c>
      <c r="Y162" s="8">
        <v>0</v>
      </c>
      <c r="Z162" s="9">
        <v>0</v>
      </c>
      <c r="AA162" s="8"/>
      <c r="AC162" s="8"/>
      <c r="AJ162" s="9">
        <f t="shared" si="32"/>
        <v>-1</v>
      </c>
      <c r="AK162" s="7">
        <v>7</v>
      </c>
      <c r="AO162" s="8"/>
      <c r="AQ162" s="31"/>
      <c r="AT162" s="31"/>
      <c r="AU162" s="21">
        <v>1983</v>
      </c>
      <c r="AV162" s="23">
        <f t="shared" si="25"/>
        <v>3.2973227142053028</v>
      </c>
      <c r="BB162" s="18"/>
      <c r="BD162" s="54"/>
      <c r="BF162" s="18"/>
      <c r="BH162" s="18"/>
      <c r="BJ162" s="18"/>
      <c r="BK162" s="18" t="s">
        <v>156</v>
      </c>
      <c r="BL162">
        <v>1</v>
      </c>
      <c r="BM162">
        <v>0</v>
      </c>
      <c r="BN162">
        <v>0</v>
      </c>
      <c r="BO162">
        <v>0</v>
      </c>
      <c r="BP162">
        <v>0</v>
      </c>
      <c r="BQ162">
        <v>0</v>
      </c>
      <c r="BR162" s="18">
        <v>0</v>
      </c>
      <c r="BS162">
        <v>1</v>
      </c>
      <c r="BT162">
        <v>0</v>
      </c>
      <c r="BU162" s="18">
        <v>0</v>
      </c>
      <c r="BV162" t="s">
        <v>397</v>
      </c>
      <c r="BW162" t="s">
        <v>397</v>
      </c>
      <c r="CB162" s="18"/>
      <c r="CD162" s="18"/>
      <c r="CE162" s="18"/>
      <c r="CH162" s="18"/>
      <c r="CJ162" s="18"/>
      <c r="CU162" s="18"/>
      <c r="CV162" t="s">
        <v>397</v>
      </c>
      <c r="CW162" t="s">
        <v>397</v>
      </c>
      <c r="CX162" t="s">
        <v>397</v>
      </c>
      <c r="CY162" s="25" t="s">
        <v>397</v>
      </c>
    </row>
    <row r="163" spans="1:103" x14ac:dyDescent="0.25">
      <c r="A163">
        <v>165</v>
      </c>
      <c r="B163">
        <v>25</v>
      </c>
      <c r="C163" s="25" t="s">
        <v>157</v>
      </c>
      <c r="D163" s="12">
        <v>4.5</v>
      </c>
      <c r="E163" s="14"/>
      <c r="F163" s="7" t="str">
        <f t="shared" si="26"/>
        <v>X</v>
      </c>
      <c r="G163" s="7">
        <f t="shared" si="27"/>
        <v>4.5</v>
      </c>
      <c r="H163" s="16">
        <f t="shared" si="28"/>
        <v>4.5</v>
      </c>
      <c r="I163" s="11" t="str">
        <f t="shared" si="29"/>
        <v>X</v>
      </c>
      <c r="J163" s="39" t="str">
        <f t="shared" si="30"/>
        <v>X</v>
      </c>
      <c r="K163" s="39" t="str">
        <f t="shared" si="23"/>
        <v>X</v>
      </c>
      <c r="L163" s="39" t="str">
        <f t="shared" si="24"/>
        <v>X</v>
      </c>
      <c r="M163" s="39" t="str">
        <f t="shared" si="31"/>
        <v>X</v>
      </c>
      <c r="N163" s="42">
        <v>1</v>
      </c>
      <c r="O163" s="8">
        <v>0</v>
      </c>
      <c r="P163" s="9">
        <v>0</v>
      </c>
      <c r="Q163" s="9">
        <v>0</v>
      </c>
      <c r="R163" s="8">
        <v>0</v>
      </c>
      <c r="S163" s="9">
        <v>0</v>
      </c>
      <c r="T163" s="9">
        <v>0</v>
      </c>
      <c r="U163" s="8">
        <v>0</v>
      </c>
      <c r="V163" s="9">
        <v>0</v>
      </c>
      <c r="W163" s="9">
        <v>0</v>
      </c>
      <c r="X163" s="9">
        <v>0</v>
      </c>
      <c r="Y163" s="8">
        <v>0</v>
      </c>
      <c r="Z163" s="9">
        <v>0</v>
      </c>
      <c r="AA163" s="8"/>
      <c r="AC163" s="8"/>
      <c r="AJ163" s="9">
        <f t="shared" si="32"/>
        <v>-1</v>
      </c>
      <c r="AK163" s="7">
        <v>7.2</v>
      </c>
      <c r="AO163" s="8"/>
      <c r="AQ163" s="31"/>
      <c r="AT163" s="31"/>
      <c r="AU163" s="21">
        <v>1985</v>
      </c>
      <c r="AV163" s="23">
        <f t="shared" si="25"/>
        <v>3.2977605110991339</v>
      </c>
      <c r="BB163" s="18"/>
      <c r="BD163" s="54"/>
      <c r="BF163" s="18"/>
      <c r="BH163" s="18"/>
      <c r="BJ163" s="18"/>
      <c r="BK163" s="18" t="s">
        <v>156</v>
      </c>
      <c r="BL163">
        <v>1</v>
      </c>
      <c r="BM163">
        <v>0</v>
      </c>
      <c r="BN163">
        <v>0</v>
      </c>
      <c r="BO163">
        <v>0</v>
      </c>
      <c r="BP163">
        <v>0</v>
      </c>
      <c r="BQ163">
        <v>0</v>
      </c>
      <c r="BR163" s="18">
        <v>0</v>
      </c>
      <c r="BS163">
        <v>1</v>
      </c>
      <c r="BT163">
        <v>0</v>
      </c>
      <c r="BU163" s="18">
        <v>0</v>
      </c>
      <c r="BV163" t="s">
        <v>397</v>
      </c>
      <c r="BW163" t="s">
        <v>397</v>
      </c>
      <c r="CB163" s="18"/>
      <c r="CD163" s="18"/>
      <c r="CE163" s="18"/>
      <c r="CH163" s="18"/>
      <c r="CJ163" s="18"/>
      <c r="CU163" s="18"/>
      <c r="CV163" t="s">
        <v>397</v>
      </c>
      <c r="CW163" t="s">
        <v>397</v>
      </c>
      <c r="CX163" t="s">
        <v>397</v>
      </c>
      <c r="CY163" s="25" t="s">
        <v>397</v>
      </c>
    </row>
    <row r="164" spans="1:103" x14ac:dyDescent="0.25">
      <c r="A164">
        <v>166</v>
      </c>
      <c r="B164">
        <v>25</v>
      </c>
      <c r="C164" s="25" t="s">
        <v>157</v>
      </c>
      <c r="D164" s="12">
        <v>4.62</v>
      </c>
      <c r="E164" s="14"/>
      <c r="F164" s="7" t="str">
        <f t="shared" si="26"/>
        <v>X</v>
      </c>
      <c r="G164" s="7">
        <f t="shared" si="27"/>
        <v>4.62</v>
      </c>
      <c r="H164" s="16">
        <f t="shared" si="28"/>
        <v>4.62</v>
      </c>
      <c r="I164" s="11" t="str">
        <f t="shared" si="29"/>
        <v>X</v>
      </c>
      <c r="J164" s="39" t="str">
        <f t="shared" si="30"/>
        <v>X</v>
      </c>
      <c r="K164" s="39" t="str">
        <f t="shared" si="23"/>
        <v>X</v>
      </c>
      <c r="L164" s="39" t="str">
        <f t="shared" si="24"/>
        <v>X</v>
      </c>
      <c r="M164" s="39" t="str">
        <f t="shared" si="31"/>
        <v>X</v>
      </c>
      <c r="N164" s="42">
        <v>1</v>
      </c>
      <c r="O164" s="8">
        <v>0</v>
      </c>
      <c r="P164" s="9">
        <v>0</v>
      </c>
      <c r="Q164" s="9">
        <v>0</v>
      </c>
      <c r="R164" s="8">
        <v>0</v>
      </c>
      <c r="S164" s="9">
        <v>0</v>
      </c>
      <c r="T164" s="9">
        <v>0</v>
      </c>
      <c r="U164" s="8">
        <v>0</v>
      </c>
      <c r="V164" s="9">
        <v>0</v>
      </c>
      <c r="W164" s="9">
        <v>0</v>
      </c>
      <c r="X164" s="9">
        <v>0</v>
      </c>
      <c r="Y164" s="8">
        <v>0</v>
      </c>
      <c r="Z164" s="9">
        <v>0</v>
      </c>
      <c r="AA164" s="8"/>
      <c r="AC164" s="8"/>
      <c r="AJ164" s="9">
        <f t="shared" si="32"/>
        <v>-1</v>
      </c>
      <c r="AK164" s="7">
        <v>7.3</v>
      </c>
      <c r="AO164" s="8"/>
      <c r="AQ164" s="31"/>
      <c r="AT164" s="31"/>
      <c r="AU164" s="21">
        <v>1986</v>
      </c>
      <c r="AV164" s="23">
        <f t="shared" si="25"/>
        <v>3.2979792441593623</v>
      </c>
      <c r="BB164" s="18"/>
      <c r="BD164" s="54"/>
      <c r="BF164" s="18"/>
      <c r="BH164" s="18"/>
      <c r="BJ164" s="18"/>
      <c r="BK164" s="18" t="s">
        <v>156</v>
      </c>
      <c r="BL164">
        <v>1</v>
      </c>
      <c r="BM164">
        <v>0</v>
      </c>
      <c r="BN164">
        <v>0</v>
      </c>
      <c r="BO164">
        <v>0</v>
      </c>
      <c r="BP164">
        <v>0</v>
      </c>
      <c r="BQ164">
        <v>0</v>
      </c>
      <c r="BR164" s="18">
        <v>0</v>
      </c>
      <c r="BS164">
        <v>1</v>
      </c>
      <c r="BT164">
        <v>0</v>
      </c>
      <c r="BU164" s="18">
        <v>0</v>
      </c>
      <c r="BV164" t="s">
        <v>397</v>
      </c>
      <c r="BW164" t="s">
        <v>397</v>
      </c>
      <c r="CB164" s="18"/>
      <c r="CD164" s="18"/>
      <c r="CE164" s="18"/>
      <c r="CH164" s="18"/>
      <c r="CJ164" s="18"/>
      <c r="CU164" s="18"/>
      <c r="CV164" t="s">
        <v>397</v>
      </c>
      <c r="CW164" t="s">
        <v>397</v>
      </c>
      <c r="CX164" t="s">
        <v>397</v>
      </c>
      <c r="CY164" s="25" t="s">
        <v>397</v>
      </c>
    </row>
    <row r="165" spans="1:103" x14ac:dyDescent="0.25">
      <c r="A165">
        <v>167</v>
      </c>
      <c r="B165">
        <v>25</v>
      </c>
      <c r="C165" s="25" t="s">
        <v>157</v>
      </c>
      <c r="D165" s="12">
        <v>2.7</v>
      </c>
      <c r="E165" s="14"/>
      <c r="F165" s="7" t="str">
        <f t="shared" si="26"/>
        <v>X</v>
      </c>
      <c r="G165" s="7">
        <f t="shared" si="27"/>
        <v>2.7</v>
      </c>
      <c r="H165" s="16">
        <f t="shared" si="28"/>
        <v>2.7</v>
      </c>
      <c r="I165" s="11" t="str">
        <f t="shared" si="29"/>
        <v>X</v>
      </c>
      <c r="J165" s="39" t="str">
        <f t="shared" si="30"/>
        <v>X</v>
      </c>
      <c r="K165" s="39" t="str">
        <f t="shared" si="23"/>
        <v>X</v>
      </c>
      <c r="L165" s="39" t="str">
        <f t="shared" si="24"/>
        <v>X</v>
      </c>
      <c r="M165" s="39" t="str">
        <f t="shared" si="31"/>
        <v>X</v>
      </c>
      <c r="N165" s="42">
        <v>1</v>
      </c>
      <c r="O165" s="8">
        <v>0</v>
      </c>
      <c r="P165" s="9">
        <v>0</v>
      </c>
      <c r="Q165" s="9">
        <v>0</v>
      </c>
      <c r="R165" s="8">
        <v>0</v>
      </c>
      <c r="S165" s="9">
        <v>0</v>
      </c>
      <c r="T165" s="9">
        <v>0</v>
      </c>
      <c r="U165" s="8">
        <v>0</v>
      </c>
      <c r="V165" s="9">
        <v>0</v>
      </c>
      <c r="W165" s="9">
        <v>0</v>
      </c>
      <c r="X165" s="9">
        <v>0</v>
      </c>
      <c r="Y165" s="8">
        <v>0</v>
      </c>
      <c r="Z165" s="9">
        <v>0</v>
      </c>
      <c r="AA165" s="8"/>
      <c r="AC165" s="8"/>
      <c r="AJ165" s="9">
        <f t="shared" si="32"/>
        <v>-1</v>
      </c>
      <c r="AK165" s="7">
        <v>7.4</v>
      </c>
      <c r="AO165" s="8"/>
      <c r="AQ165" s="31"/>
      <c r="AT165" s="31"/>
      <c r="AU165" s="21">
        <v>1987</v>
      </c>
      <c r="AV165" s="23">
        <f t="shared" si="25"/>
        <v>3.2981978671098151</v>
      </c>
      <c r="BB165" s="18"/>
      <c r="BD165" s="54"/>
      <c r="BF165" s="18"/>
      <c r="BH165" s="18"/>
      <c r="BJ165" s="18"/>
      <c r="BK165" s="18" t="s">
        <v>156</v>
      </c>
      <c r="BL165">
        <v>1</v>
      </c>
      <c r="BM165">
        <v>0</v>
      </c>
      <c r="BN165">
        <v>0</v>
      </c>
      <c r="BO165">
        <v>0</v>
      </c>
      <c r="BP165">
        <v>0</v>
      </c>
      <c r="BQ165">
        <v>0</v>
      </c>
      <c r="BR165" s="18">
        <v>0</v>
      </c>
      <c r="BS165">
        <v>1</v>
      </c>
      <c r="BT165">
        <v>0</v>
      </c>
      <c r="BU165" s="18">
        <v>0</v>
      </c>
      <c r="BV165" t="s">
        <v>397</v>
      </c>
      <c r="BW165" t="s">
        <v>397</v>
      </c>
      <c r="CB165" s="18"/>
      <c r="CD165" s="18"/>
      <c r="CE165" s="18"/>
      <c r="CH165" s="18"/>
      <c r="CJ165" s="18"/>
      <c r="CU165" s="18"/>
      <c r="CV165" t="s">
        <v>397</v>
      </c>
      <c r="CW165" t="s">
        <v>397</v>
      </c>
      <c r="CX165" t="s">
        <v>397</v>
      </c>
      <c r="CY165" s="25" t="s">
        <v>397</v>
      </c>
    </row>
    <row r="166" spans="1:103" x14ac:dyDescent="0.25">
      <c r="A166">
        <v>168</v>
      </c>
      <c r="B166">
        <v>25</v>
      </c>
      <c r="C166" s="25" t="s">
        <v>157</v>
      </c>
      <c r="D166" s="12">
        <v>3.3</v>
      </c>
      <c r="E166" s="14"/>
      <c r="F166" s="7" t="str">
        <f t="shared" si="26"/>
        <v>X</v>
      </c>
      <c r="G166" s="7">
        <f t="shared" si="27"/>
        <v>3.3</v>
      </c>
      <c r="H166" s="16">
        <f t="shared" si="28"/>
        <v>3.3</v>
      </c>
      <c r="I166" s="11" t="str">
        <f t="shared" si="29"/>
        <v>X</v>
      </c>
      <c r="J166" s="39" t="str">
        <f t="shared" si="30"/>
        <v>X</v>
      </c>
      <c r="K166" s="39" t="str">
        <f t="shared" si="23"/>
        <v>X</v>
      </c>
      <c r="L166" s="39" t="str">
        <f t="shared" si="24"/>
        <v>X</v>
      </c>
      <c r="M166" s="39" t="str">
        <f t="shared" si="31"/>
        <v>X</v>
      </c>
      <c r="N166" s="42">
        <v>0</v>
      </c>
      <c r="O166" s="8">
        <v>0</v>
      </c>
      <c r="P166" s="9">
        <v>0</v>
      </c>
      <c r="Q166" s="9">
        <v>0</v>
      </c>
      <c r="R166" s="8">
        <v>0</v>
      </c>
      <c r="S166" s="9">
        <v>0</v>
      </c>
      <c r="T166" s="9">
        <v>0</v>
      </c>
      <c r="U166" s="8">
        <v>1</v>
      </c>
      <c r="V166" s="9">
        <v>0</v>
      </c>
      <c r="W166" s="9">
        <v>0</v>
      </c>
      <c r="X166" s="9">
        <v>0</v>
      </c>
      <c r="Y166" s="8">
        <v>0</v>
      </c>
      <c r="Z166" s="9">
        <v>0</v>
      </c>
      <c r="AA166" s="8"/>
      <c r="AC166" s="8"/>
      <c r="AJ166" s="9">
        <f t="shared" si="32"/>
        <v>-1</v>
      </c>
      <c r="AK166" s="7">
        <v>6.2</v>
      </c>
      <c r="AO166" s="8"/>
      <c r="AQ166" s="31"/>
      <c r="AT166" s="31"/>
      <c r="AU166" s="21">
        <v>1977</v>
      </c>
      <c r="AV166" s="23">
        <f t="shared" si="25"/>
        <v>3.2960066693136723</v>
      </c>
      <c r="BB166" s="18"/>
      <c r="BD166" s="54"/>
      <c r="BF166" s="18"/>
      <c r="BH166" s="18"/>
      <c r="BJ166" s="18"/>
      <c r="BK166" s="18" t="s">
        <v>156</v>
      </c>
      <c r="BL166">
        <v>1</v>
      </c>
      <c r="BM166">
        <v>0</v>
      </c>
      <c r="BN166">
        <v>0</v>
      </c>
      <c r="BO166">
        <v>0</v>
      </c>
      <c r="BP166">
        <v>0</v>
      </c>
      <c r="BQ166">
        <v>0</v>
      </c>
      <c r="BR166" s="18">
        <v>0</v>
      </c>
      <c r="BS166">
        <v>1</v>
      </c>
      <c r="BT166">
        <v>0</v>
      </c>
      <c r="BU166" s="18">
        <v>0</v>
      </c>
      <c r="BV166" t="s">
        <v>397</v>
      </c>
      <c r="BW166" t="s">
        <v>397</v>
      </c>
      <c r="CB166" s="18"/>
      <c r="CD166" s="18"/>
      <c r="CE166" s="18"/>
      <c r="CH166" s="18"/>
      <c r="CJ166" s="18"/>
      <c r="CU166" s="18"/>
      <c r="CV166" t="s">
        <v>397</v>
      </c>
      <c r="CW166" t="s">
        <v>397</v>
      </c>
      <c r="CX166" t="s">
        <v>397</v>
      </c>
      <c r="CY166" s="25" t="s">
        <v>397</v>
      </c>
    </row>
    <row r="167" spans="1:103" x14ac:dyDescent="0.25">
      <c r="A167">
        <v>169</v>
      </c>
      <c r="B167">
        <v>25</v>
      </c>
      <c r="C167" s="25" t="s">
        <v>157</v>
      </c>
      <c r="D167" s="12">
        <v>2.7</v>
      </c>
      <c r="E167" s="14"/>
      <c r="F167" s="7" t="str">
        <f t="shared" si="26"/>
        <v>X</v>
      </c>
      <c r="G167" s="7">
        <f t="shared" si="27"/>
        <v>2.7</v>
      </c>
      <c r="H167" s="16">
        <f t="shared" si="28"/>
        <v>2.7</v>
      </c>
      <c r="I167" s="11" t="str">
        <f t="shared" si="29"/>
        <v>X</v>
      </c>
      <c r="J167" s="39" t="str">
        <f t="shared" si="30"/>
        <v>X</v>
      </c>
      <c r="K167" s="39" t="str">
        <f t="shared" si="23"/>
        <v>X</v>
      </c>
      <c r="L167" s="39" t="str">
        <f t="shared" si="24"/>
        <v>X</v>
      </c>
      <c r="M167" s="39" t="str">
        <f t="shared" si="31"/>
        <v>X</v>
      </c>
      <c r="N167" s="42">
        <v>0</v>
      </c>
      <c r="O167" s="8">
        <v>0</v>
      </c>
      <c r="P167" s="9">
        <v>0</v>
      </c>
      <c r="Q167" s="9">
        <v>0</v>
      </c>
      <c r="R167" s="8">
        <v>0</v>
      </c>
      <c r="S167" s="9">
        <v>0</v>
      </c>
      <c r="T167" s="9">
        <v>0</v>
      </c>
      <c r="U167" s="8">
        <v>1</v>
      </c>
      <c r="V167" s="9">
        <v>0</v>
      </c>
      <c r="W167" s="9">
        <v>0</v>
      </c>
      <c r="X167" s="9">
        <v>0</v>
      </c>
      <c r="Y167" s="8">
        <v>0</v>
      </c>
      <c r="Z167" s="9">
        <v>0</v>
      </c>
      <c r="AA167" s="8"/>
      <c r="AC167" s="8"/>
      <c r="AJ167" s="9">
        <f t="shared" si="32"/>
        <v>-1</v>
      </c>
      <c r="AK167" s="7">
        <v>6.6</v>
      </c>
      <c r="AO167" s="8"/>
      <c r="AQ167" s="31"/>
      <c r="AT167" s="31"/>
      <c r="AU167" s="21">
        <v>1978</v>
      </c>
      <c r="AV167" s="23">
        <f t="shared" si="25"/>
        <v>3.2962262872611605</v>
      </c>
      <c r="BB167" s="18"/>
      <c r="BD167" s="54"/>
      <c r="BF167" s="18"/>
      <c r="BH167" s="18"/>
      <c r="BJ167" s="18"/>
      <c r="BK167" s="18" t="s">
        <v>156</v>
      </c>
      <c r="BL167">
        <v>1</v>
      </c>
      <c r="BM167">
        <v>0</v>
      </c>
      <c r="BN167">
        <v>0</v>
      </c>
      <c r="BO167">
        <v>0</v>
      </c>
      <c r="BP167">
        <v>0</v>
      </c>
      <c r="BQ167">
        <v>0</v>
      </c>
      <c r="BR167" s="18">
        <v>0</v>
      </c>
      <c r="BS167">
        <v>1</v>
      </c>
      <c r="BT167">
        <v>0</v>
      </c>
      <c r="BU167" s="18">
        <v>0</v>
      </c>
      <c r="BV167" t="s">
        <v>397</v>
      </c>
      <c r="BW167" t="s">
        <v>397</v>
      </c>
      <c r="CB167" s="18"/>
      <c r="CD167" s="18"/>
      <c r="CE167" s="18"/>
      <c r="CH167" s="18"/>
      <c r="CJ167" s="18"/>
      <c r="CU167" s="18"/>
      <c r="CV167" t="s">
        <v>397</v>
      </c>
      <c r="CW167" t="s">
        <v>397</v>
      </c>
      <c r="CX167" t="s">
        <v>397</v>
      </c>
      <c r="CY167" s="25" t="s">
        <v>397</v>
      </c>
    </row>
    <row r="168" spans="1:103" x14ac:dyDescent="0.25">
      <c r="A168">
        <v>170</v>
      </c>
      <c r="B168">
        <v>25</v>
      </c>
      <c r="C168" s="25" t="s">
        <v>157</v>
      </c>
      <c r="D168" s="12">
        <v>2.4</v>
      </c>
      <c r="E168" s="14"/>
      <c r="F168" s="7" t="str">
        <f t="shared" si="26"/>
        <v>X</v>
      </c>
      <c r="G168" s="7">
        <f t="shared" si="27"/>
        <v>2.4</v>
      </c>
      <c r="H168" s="16">
        <f t="shared" si="28"/>
        <v>2.4</v>
      </c>
      <c r="I168" s="11" t="str">
        <f t="shared" si="29"/>
        <v>X</v>
      </c>
      <c r="J168" s="39" t="str">
        <f t="shared" si="30"/>
        <v>X</v>
      </c>
      <c r="K168" s="39" t="str">
        <f t="shared" si="23"/>
        <v>X</v>
      </c>
      <c r="L168" s="39" t="str">
        <f t="shared" si="24"/>
        <v>X</v>
      </c>
      <c r="M168" s="39" t="str">
        <f t="shared" si="31"/>
        <v>X</v>
      </c>
      <c r="N168" s="42">
        <v>0</v>
      </c>
      <c r="O168" s="8">
        <v>0</v>
      </c>
      <c r="P168" s="9">
        <v>0</v>
      </c>
      <c r="Q168" s="9">
        <v>0</v>
      </c>
      <c r="R168" s="8">
        <v>0</v>
      </c>
      <c r="S168" s="9">
        <v>0</v>
      </c>
      <c r="T168" s="9">
        <v>0</v>
      </c>
      <c r="U168" s="8">
        <v>1</v>
      </c>
      <c r="V168" s="9">
        <v>0</v>
      </c>
      <c r="W168" s="9">
        <v>0</v>
      </c>
      <c r="X168" s="9">
        <v>0</v>
      </c>
      <c r="Y168" s="8">
        <v>0</v>
      </c>
      <c r="Z168" s="9">
        <v>0</v>
      </c>
      <c r="AA168" s="8"/>
      <c r="AC168" s="8"/>
      <c r="AJ168" s="9">
        <f t="shared" si="32"/>
        <v>-1</v>
      </c>
      <c r="AK168" s="7">
        <v>6.7</v>
      </c>
      <c r="AO168" s="8"/>
      <c r="AQ168" s="31"/>
      <c r="AT168" s="31"/>
      <c r="AU168" s="21">
        <v>1979</v>
      </c>
      <c r="AV168" s="23">
        <f t="shared" si="25"/>
        <v>3.2964457942063961</v>
      </c>
      <c r="BB168" s="18"/>
      <c r="BD168" s="54"/>
      <c r="BF168" s="18"/>
      <c r="BH168" s="18"/>
      <c r="BJ168" s="18"/>
      <c r="BK168" s="18" t="s">
        <v>156</v>
      </c>
      <c r="BL168">
        <v>1</v>
      </c>
      <c r="BM168">
        <v>0</v>
      </c>
      <c r="BN168">
        <v>0</v>
      </c>
      <c r="BO168">
        <v>0</v>
      </c>
      <c r="BP168">
        <v>0</v>
      </c>
      <c r="BQ168">
        <v>0</v>
      </c>
      <c r="BR168" s="18">
        <v>0</v>
      </c>
      <c r="BS168">
        <v>1</v>
      </c>
      <c r="BT168">
        <v>0</v>
      </c>
      <c r="BU168" s="18">
        <v>0</v>
      </c>
      <c r="BV168" t="s">
        <v>397</v>
      </c>
      <c r="BW168" t="s">
        <v>397</v>
      </c>
      <c r="CB168" s="18"/>
      <c r="CD168" s="18"/>
      <c r="CE168" s="18"/>
      <c r="CH168" s="18"/>
      <c r="CJ168" s="18"/>
      <c r="CU168" s="18"/>
      <c r="CV168" t="s">
        <v>397</v>
      </c>
      <c r="CW168" t="s">
        <v>397</v>
      </c>
      <c r="CX168" t="s">
        <v>397</v>
      </c>
      <c r="CY168" s="25" t="s">
        <v>397</v>
      </c>
    </row>
    <row r="169" spans="1:103" x14ac:dyDescent="0.25">
      <c r="A169">
        <v>171</v>
      </c>
      <c r="B169">
        <v>25</v>
      </c>
      <c r="C169" s="25" t="s">
        <v>157</v>
      </c>
      <c r="D169" s="12">
        <v>2.9</v>
      </c>
      <c r="E169" s="14"/>
      <c r="F169" s="7" t="str">
        <f t="shared" si="26"/>
        <v>X</v>
      </c>
      <c r="G169" s="7">
        <f t="shared" si="27"/>
        <v>2.9</v>
      </c>
      <c r="H169" s="16">
        <f t="shared" si="28"/>
        <v>2.9</v>
      </c>
      <c r="I169" s="11" t="str">
        <f t="shared" si="29"/>
        <v>X</v>
      </c>
      <c r="J169" s="39" t="str">
        <f t="shared" si="30"/>
        <v>X</v>
      </c>
      <c r="K169" s="39" t="str">
        <f t="shared" si="23"/>
        <v>X</v>
      </c>
      <c r="L169" s="39" t="str">
        <f t="shared" si="24"/>
        <v>X</v>
      </c>
      <c r="M169" s="39" t="str">
        <f t="shared" si="31"/>
        <v>X</v>
      </c>
      <c r="N169" s="42">
        <v>0</v>
      </c>
      <c r="O169" s="8">
        <v>0</v>
      </c>
      <c r="P169" s="9">
        <v>0</v>
      </c>
      <c r="Q169" s="9">
        <v>0</v>
      </c>
      <c r="R169" s="8">
        <v>0</v>
      </c>
      <c r="S169" s="9">
        <v>0</v>
      </c>
      <c r="T169" s="9">
        <v>0</v>
      </c>
      <c r="U169" s="8">
        <v>1</v>
      </c>
      <c r="V169" s="9">
        <v>0</v>
      </c>
      <c r="W169" s="9">
        <v>0</v>
      </c>
      <c r="X169" s="9">
        <v>0</v>
      </c>
      <c r="Y169" s="8">
        <v>0</v>
      </c>
      <c r="Z169" s="9">
        <v>0</v>
      </c>
      <c r="AA169" s="8"/>
      <c r="AC169" s="8"/>
      <c r="AJ169" s="9">
        <f t="shared" si="32"/>
        <v>-1</v>
      </c>
      <c r="AK169" s="7">
        <v>6.7</v>
      </c>
      <c r="AO169" s="8"/>
      <c r="AQ169" s="31"/>
      <c r="AT169" s="31"/>
      <c r="AU169" s="21">
        <v>1980</v>
      </c>
      <c r="AV169" s="23">
        <f t="shared" si="25"/>
        <v>3.2966651902615309</v>
      </c>
      <c r="BB169" s="18"/>
      <c r="BD169" s="54"/>
      <c r="BF169" s="18"/>
      <c r="BH169" s="18"/>
      <c r="BJ169" s="18"/>
      <c r="BK169" s="18" t="s">
        <v>156</v>
      </c>
      <c r="BL169">
        <v>1</v>
      </c>
      <c r="BM169">
        <v>0</v>
      </c>
      <c r="BN169">
        <v>0</v>
      </c>
      <c r="BO169">
        <v>0</v>
      </c>
      <c r="BP169">
        <v>0</v>
      </c>
      <c r="BQ169">
        <v>0</v>
      </c>
      <c r="BR169" s="18">
        <v>0</v>
      </c>
      <c r="BS169">
        <v>1</v>
      </c>
      <c r="BT169">
        <v>0</v>
      </c>
      <c r="BU169" s="18">
        <v>0</v>
      </c>
      <c r="BV169" t="s">
        <v>397</v>
      </c>
      <c r="BW169" t="s">
        <v>397</v>
      </c>
      <c r="CB169" s="18"/>
      <c r="CD169" s="18"/>
      <c r="CE169" s="18"/>
      <c r="CH169" s="18"/>
      <c r="CJ169" s="18"/>
      <c r="CU169" s="18"/>
      <c r="CV169" t="s">
        <v>397</v>
      </c>
      <c r="CW169" t="s">
        <v>397</v>
      </c>
      <c r="CX169" t="s">
        <v>397</v>
      </c>
      <c r="CY169" s="25" t="s">
        <v>397</v>
      </c>
    </row>
    <row r="170" spans="1:103" x14ac:dyDescent="0.25">
      <c r="A170">
        <v>172</v>
      </c>
      <c r="B170">
        <v>25</v>
      </c>
      <c r="C170" s="25" t="s">
        <v>157</v>
      </c>
      <c r="D170" s="12">
        <v>2.4</v>
      </c>
      <c r="E170" s="14"/>
      <c r="F170" s="7" t="str">
        <f t="shared" si="26"/>
        <v>X</v>
      </c>
      <c r="G170" s="7">
        <f t="shared" si="27"/>
        <v>2.4</v>
      </c>
      <c r="H170" s="16">
        <f t="shared" si="28"/>
        <v>2.4</v>
      </c>
      <c r="I170" s="11" t="str">
        <f t="shared" si="29"/>
        <v>X</v>
      </c>
      <c r="J170" s="39" t="str">
        <f t="shared" si="30"/>
        <v>X</v>
      </c>
      <c r="K170" s="39" t="str">
        <f t="shared" si="23"/>
        <v>X</v>
      </c>
      <c r="L170" s="39" t="str">
        <f t="shared" si="24"/>
        <v>X</v>
      </c>
      <c r="M170" s="39" t="str">
        <f t="shared" si="31"/>
        <v>X</v>
      </c>
      <c r="N170" s="42">
        <v>0</v>
      </c>
      <c r="O170" s="8">
        <v>0</v>
      </c>
      <c r="P170" s="9">
        <v>0</v>
      </c>
      <c r="Q170" s="9">
        <v>0</v>
      </c>
      <c r="R170" s="8">
        <v>0</v>
      </c>
      <c r="S170" s="9">
        <v>0</v>
      </c>
      <c r="T170" s="9">
        <v>0</v>
      </c>
      <c r="U170" s="8">
        <v>1</v>
      </c>
      <c r="V170" s="9">
        <v>0</v>
      </c>
      <c r="W170" s="9">
        <v>0</v>
      </c>
      <c r="X170" s="9">
        <v>0</v>
      </c>
      <c r="Y170" s="8">
        <v>0</v>
      </c>
      <c r="Z170" s="9">
        <v>0</v>
      </c>
      <c r="AA170" s="8"/>
      <c r="AC170" s="8"/>
      <c r="AJ170" s="9">
        <f t="shared" si="32"/>
        <v>-1</v>
      </c>
      <c r="AK170" s="7">
        <v>6.8</v>
      </c>
      <c r="AO170" s="8"/>
      <c r="AQ170" s="31"/>
      <c r="AT170" s="31"/>
      <c r="AU170" s="21">
        <v>1981</v>
      </c>
      <c r="AV170" s="23">
        <f t="shared" si="25"/>
        <v>3.2968844755385471</v>
      </c>
      <c r="BB170" s="18"/>
      <c r="BD170" s="54"/>
      <c r="BF170" s="18"/>
      <c r="BH170" s="18"/>
      <c r="BJ170" s="18"/>
      <c r="BK170" s="18" t="s">
        <v>156</v>
      </c>
      <c r="BL170">
        <v>1</v>
      </c>
      <c r="BM170">
        <v>0</v>
      </c>
      <c r="BN170">
        <v>0</v>
      </c>
      <c r="BO170">
        <v>0</v>
      </c>
      <c r="BP170">
        <v>0</v>
      </c>
      <c r="BQ170">
        <v>0</v>
      </c>
      <c r="BR170" s="18">
        <v>0</v>
      </c>
      <c r="BS170">
        <v>1</v>
      </c>
      <c r="BT170">
        <v>0</v>
      </c>
      <c r="BU170" s="18">
        <v>0</v>
      </c>
      <c r="BV170" t="s">
        <v>397</v>
      </c>
      <c r="BW170" t="s">
        <v>397</v>
      </c>
      <c r="CB170" s="18"/>
      <c r="CD170" s="18"/>
      <c r="CE170" s="18"/>
      <c r="CH170" s="18"/>
      <c r="CJ170" s="18"/>
      <c r="CU170" s="18"/>
      <c r="CV170" t="s">
        <v>397</v>
      </c>
      <c r="CW170" t="s">
        <v>397</v>
      </c>
      <c r="CX170" t="s">
        <v>397</v>
      </c>
      <c r="CY170" s="25" t="s">
        <v>397</v>
      </c>
    </row>
    <row r="171" spans="1:103" x14ac:dyDescent="0.25">
      <c r="A171">
        <v>173</v>
      </c>
      <c r="B171">
        <v>25</v>
      </c>
      <c r="C171" s="25" t="s">
        <v>157</v>
      </c>
      <c r="D171" s="12">
        <v>2.8</v>
      </c>
      <c r="E171" s="14"/>
      <c r="F171" s="7" t="str">
        <f t="shared" si="26"/>
        <v>X</v>
      </c>
      <c r="G171" s="7">
        <f t="shared" si="27"/>
        <v>2.8</v>
      </c>
      <c r="H171" s="16">
        <f t="shared" si="28"/>
        <v>2.8</v>
      </c>
      <c r="I171" s="11" t="str">
        <f t="shared" si="29"/>
        <v>X</v>
      </c>
      <c r="J171" s="39" t="str">
        <f t="shared" si="30"/>
        <v>X</v>
      </c>
      <c r="K171" s="39" t="str">
        <f t="shared" si="23"/>
        <v>X</v>
      </c>
      <c r="L171" s="39" t="str">
        <f t="shared" si="24"/>
        <v>X</v>
      </c>
      <c r="M171" s="39" t="str">
        <f t="shared" si="31"/>
        <v>X</v>
      </c>
      <c r="N171" s="42">
        <v>0</v>
      </c>
      <c r="O171" s="8">
        <v>0</v>
      </c>
      <c r="P171" s="9">
        <v>0</v>
      </c>
      <c r="Q171" s="9">
        <v>0</v>
      </c>
      <c r="R171" s="8">
        <v>0</v>
      </c>
      <c r="S171" s="9">
        <v>0</v>
      </c>
      <c r="T171" s="9">
        <v>0</v>
      </c>
      <c r="U171" s="8">
        <v>1</v>
      </c>
      <c r="V171" s="9">
        <v>0</v>
      </c>
      <c r="W171" s="9">
        <v>0</v>
      </c>
      <c r="X171" s="9">
        <v>0</v>
      </c>
      <c r="Y171" s="8">
        <v>0</v>
      </c>
      <c r="Z171" s="9">
        <v>0</v>
      </c>
      <c r="AA171" s="8"/>
      <c r="AC171" s="8"/>
      <c r="AJ171" s="9">
        <f t="shared" si="32"/>
        <v>-1</v>
      </c>
      <c r="AK171" s="7">
        <v>6.9</v>
      </c>
      <c r="AO171" s="8"/>
      <c r="AQ171" s="31"/>
      <c r="AT171" s="31"/>
      <c r="AU171" s="21">
        <v>1982</v>
      </c>
      <c r="AV171" s="23">
        <f t="shared" si="25"/>
        <v>3.2971036501492565</v>
      </c>
      <c r="BB171" s="18"/>
      <c r="BD171" s="54"/>
      <c r="BF171" s="18"/>
      <c r="BH171" s="18"/>
      <c r="BJ171" s="18"/>
      <c r="BK171" s="18" t="s">
        <v>156</v>
      </c>
      <c r="BL171">
        <v>1</v>
      </c>
      <c r="BM171">
        <v>0</v>
      </c>
      <c r="BN171">
        <v>0</v>
      </c>
      <c r="BO171">
        <v>0</v>
      </c>
      <c r="BP171">
        <v>0</v>
      </c>
      <c r="BQ171">
        <v>0</v>
      </c>
      <c r="BR171" s="18">
        <v>0</v>
      </c>
      <c r="BS171">
        <v>1</v>
      </c>
      <c r="BT171">
        <v>0</v>
      </c>
      <c r="BU171" s="18">
        <v>0</v>
      </c>
      <c r="BV171" t="s">
        <v>397</v>
      </c>
      <c r="BW171" t="s">
        <v>397</v>
      </c>
      <c r="CB171" s="18"/>
      <c r="CD171" s="18"/>
      <c r="CE171" s="18"/>
      <c r="CH171" s="18"/>
      <c r="CJ171" s="18"/>
      <c r="CU171" s="18"/>
      <c r="CV171" t="s">
        <v>397</v>
      </c>
      <c r="CW171" t="s">
        <v>397</v>
      </c>
      <c r="CX171" t="s">
        <v>397</v>
      </c>
      <c r="CY171" s="25" t="s">
        <v>397</v>
      </c>
    </row>
    <row r="172" spans="1:103" x14ac:dyDescent="0.25">
      <c r="A172">
        <v>174</v>
      </c>
      <c r="B172">
        <v>25</v>
      </c>
      <c r="C172" s="25" t="s">
        <v>157</v>
      </c>
      <c r="D172" s="12">
        <v>6</v>
      </c>
      <c r="E172" s="14"/>
      <c r="F172" s="7" t="str">
        <f t="shared" si="26"/>
        <v>X</v>
      </c>
      <c r="G172" s="7">
        <f t="shared" si="27"/>
        <v>6</v>
      </c>
      <c r="H172" s="16">
        <f t="shared" si="28"/>
        <v>6</v>
      </c>
      <c r="I172" s="11" t="str">
        <f t="shared" si="29"/>
        <v>X</v>
      </c>
      <c r="J172" s="39" t="str">
        <f t="shared" si="30"/>
        <v>X</v>
      </c>
      <c r="K172" s="39" t="str">
        <f t="shared" si="23"/>
        <v>X</v>
      </c>
      <c r="L172" s="39" t="str">
        <f t="shared" si="24"/>
        <v>X</v>
      </c>
      <c r="M172" s="39" t="str">
        <f t="shared" si="31"/>
        <v>X</v>
      </c>
      <c r="N172" s="42">
        <v>0</v>
      </c>
      <c r="O172" s="8">
        <v>0</v>
      </c>
      <c r="P172" s="9">
        <v>0</v>
      </c>
      <c r="Q172" s="9">
        <v>0</v>
      </c>
      <c r="R172" s="8">
        <v>0</v>
      </c>
      <c r="S172" s="9">
        <v>0</v>
      </c>
      <c r="T172" s="9">
        <v>0</v>
      </c>
      <c r="U172" s="8">
        <v>1</v>
      </c>
      <c r="V172" s="9">
        <v>0</v>
      </c>
      <c r="W172" s="9">
        <v>0</v>
      </c>
      <c r="X172" s="9">
        <v>0</v>
      </c>
      <c r="Y172" s="8">
        <v>0</v>
      </c>
      <c r="Z172" s="9">
        <v>0</v>
      </c>
      <c r="AA172" s="8"/>
      <c r="AC172" s="8"/>
      <c r="AJ172" s="9">
        <f t="shared" si="32"/>
        <v>-1</v>
      </c>
      <c r="AK172" s="7">
        <v>7</v>
      </c>
      <c r="AO172" s="8"/>
      <c r="AQ172" s="31"/>
      <c r="AT172" s="31"/>
      <c r="AU172" s="21">
        <v>1983</v>
      </c>
      <c r="AV172" s="23">
        <f t="shared" si="25"/>
        <v>3.2973227142053028</v>
      </c>
      <c r="BB172" s="18"/>
      <c r="BD172" s="54"/>
      <c r="BF172" s="18"/>
      <c r="BH172" s="18"/>
      <c r="BJ172" s="18"/>
      <c r="BK172" s="18" t="s">
        <v>156</v>
      </c>
      <c r="BL172">
        <v>1</v>
      </c>
      <c r="BM172">
        <v>0</v>
      </c>
      <c r="BN172">
        <v>0</v>
      </c>
      <c r="BO172">
        <v>0</v>
      </c>
      <c r="BP172">
        <v>0</v>
      </c>
      <c r="BQ172">
        <v>0</v>
      </c>
      <c r="BR172" s="18">
        <v>0</v>
      </c>
      <c r="BS172">
        <v>1</v>
      </c>
      <c r="BT172">
        <v>0</v>
      </c>
      <c r="BU172" s="18">
        <v>0</v>
      </c>
      <c r="BV172" t="s">
        <v>397</v>
      </c>
      <c r="BW172" t="s">
        <v>397</v>
      </c>
      <c r="CB172" s="18"/>
      <c r="CD172" s="18"/>
      <c r="CE172" s="18"/>
      <c r="CH172" s="18"/>
      <c r="CJ172" s="18"/>
      <c r="CU172" s="18"/>
      <c r="CV172" t="s">
        <v>397</v>
      </c>
      <c r="CW172" t="s">
        <v>397</v>
      </c>
      <c r="CX172" t="s">
        <v>397</v>
      </c>
      <c r="CY172" s="25" t="s">
        <v>397</v>
      </c>
    </row>
    <row r="173" spans="1:103" x14ac:dyDescent="0.25">
      <c r="A173">
        <v>175</v>
      </c>
      <c r="B173">
        <v>25</v>
      </c>
      <c r="C173" s="25" t="s">
        <v>157</v>
      </c>
      <c r="D173" s="12">
        <v>2.8</v>
      </c>
      <c r="E173" s="14"/>
      <c r="F173" s="7" t="str">
        <f t="shared" si="26"/>
        <v>X</v>
      </c>
      <c r="G173" s="7">
        <f t="shared" si="27"/>
        <v>2.8</v>
      </c>
      <c r="H173" s="16">
        <f t="shared" si="28"/>
        <v>2.8</v>
      </c>
      <c r="I173" s="11" t="str">
        <f t="shared" si="29"/>
        <v>X</v>
      </c>
      <c r="J173" s="39" t="str">
        <f t="shared" si="30"/>
        <v>X</v>
      </c>
      <c r="K173" s="39" t="str">
        <f t="shared" si="23"/>
        <v>X</v>
      </c>
      <c r="L173" s="39" t="str">
        <f t="shared" si="24"/>
        <v>X</v>
      </c>
      <c r="M173" s="39" t="str">
        <f t="shared" si="31"/>
        <v>X</v>
      </c>
      <c r="N173" s="42">
        <v>0</v>
      </c>
      <c r="O173" s="8">
        <v>0</v>
      </c>
      <c r="P173" s="9">
        <v>0</v>
      </c>
      <c r="Q173" s="9">
        <v>0</v>
      </c>
      <c r="R173" s="8">
        <v>0</v>
      </c>
      <c r="S173" s="9">
        <v>0</v>
      </c>
      <c r="T173" s="9">
        <v>0</v>
      </c>
      <c r="U173" s="8">
        <v>1</v>
      </c>
      <c r="V173" s="9">
        <v>0</v>
      </c>
      <c r="W173" s="9">
        <v>0</v>
      </c>
      <c r="X173" s="9">
        <v>0</v>
      </c>
      <c r="Y173" s="8">
        <v>0</v>
      </c>
      <c r="Z173" s="9">
        <v>0</v>
      </c>
      <c r="AA173" s="8"/>
      <c r="AC173" s="8"/>
      <c r="AJ173" s="9">
        <f t="shared" si="32"/>
        <v>-1</v>
      </c>
      <c r="AK173" s="7">
        <v>7.1</v>
      </c>
      <c r="AO173" s="8"/>
      <c r="AQ173" s="31"/>
      <c r="AT173" s="31"/>
      <c r="AU173" s="21">
        <v>1984</v>
      </c>
      <c r="AV173" s="23">
        <f t="shared" si="25"/>
        <v>3.2975416678181597</v>
      </c>
      <c r="BB173" s="18"/>
      <c r="BD173" s="54"/>
      <c r="BF173" s="18"/>
      <c r="BH173" s="18"/>
      <c r="BJ173" s="18"/>
      <c r="BK173" s="18" t="s">
        <v>156</v>
      </c>
      <c r="BL173">
        <v>1</v>
      </c>
      <c r="BM173">
        <v>0</v>
      </c>
      <c r="BN173">
        <v>0</v>
      </c>
      <c r="BO173">
        <v>0</v>
      </c>
      <c r="BP173">
        <v>0</v>
      </c>
      <c r="BQ173">
        <v>0</v>
      </c>
      <c r="BR173" s="18">
        <v>0</v>
      </c>
      <c r="BS173">
        <v>1</v>
      </c>
      <c r="BT173">
        <v>0</v>
      </c>
      <c r="BU173" s="18">
        <v>0</v>
      </c>
      <c r="BV173" t="s">
        <v>397</v>
      </c>
      <c r="BW173" t="s">
        <v>397</v>
      </c>
      <c r="CB173" s="18"/>
      <c r="CD173" s="18"/>
      <c r="CE173" s="18"/>
      <c r="CH173" s="18"/>
      <c r="CJ173" s="18"/>
      <c r="CU173" s="18"/>
      <c r="CV173" t="s">
        <v>397</v>
      </c>
      <c r="CW173" t="s">
        <v>397</v>
      </c>
      <c r="CX173" t="s">
        <v>397</v>
      </c>
      <c r="CY173" s="25" t="s">
        <v>397</v>
      </c>
    </row>
    <row r="174" spans="1:103" x14ac:dyDescent="0.25">
      <c r="A174">
        <v>176</v>
      </c>
      <c r="B174">
        <v>25</v>
      </c>
      <c r="C174" s="25" t="s">
        <v>157</v>
      </c>
      <c r="D174" s="12">
        <v>3.55</v>
      </c>
      <c r="E174" s="14"/>
      <c r="F174" s="7" t="str">
        <f t="shared" si="26"/>
        <v>X</v>
      </c>
      <c r="G174" s="7">
        <f t="shared" si="27"/>
        <v>3.55</v>
      </c>
      <c r="H174" s="16">
        <f t="shared" si="28"/>
        <v>3.55</v>
      </c>
      <c r="I174" s="11" t="str">
        <f t="shared" si="29"/>
        <v>X</v>
      </c>
      <c r="J174" s="39" t="str">
        <f t="shared" si="30"/>
        <v>X</v>
      </c>
      <c r="K174" s="39" t="str">
        <f t="shared" si="23"/>
        <v>X</v>
      </c>
      <c r="L174" s="39" t="str">
        <f t="shared" si="24"/>
        <v>X</v>
      </c>
      <c r="M174" s="39" t="str">
        <f t="shared" si="31"/>
        <v>X</v>
      </c>
      <c r="N174" s="42">
        <v>0</v>
      </c>
      <c r="O174" s="8">
        <v>0</v>
      </c>
      <c r="P174" s="9">
        <v>0</v>
      </c>
      <c r="Q174" s="9">
        <v>0</v>
      </c>
      <c r="R174" s="8">
        <v>0</v>
      </c>
      <c r="S174" s="9">
        <v>0</v>
      </c>
      <c r="T174" s="9">
        <v>0</v>
      </c>
      <c r="U174" s="8">
        <v>1</v>
      </c>
      <c r="V174" s="9">
        <v>0</v>
      </c>
      <c r="W174" s="9">
        <v>0</v>
      </c>
      <c r="X174" s="9">
        <v>0</v>
      </c>
      <c r="Y174" s="8">
        <v>0</v>
      </c>
      <c r="Z174" s="9">
        <v>0</v>
      </c>
      <c r="AA174" s="8"/>
      <c r="AC174" s="8"/>
      <c r="AJ174" s="9">
        <f t="shared" si="32"/>
        <v>-1</v>
      </c>
      <c r="AK174" s="7">
        <v>7.2</v>
      </c>
      <c r="AO174" s="8"/>
      <c r="AQ174" s="31"/>
      <c r="AT174" s="31"/>
      <c r="AU174" s="21">
        <v>1985</v>
      </c>
      <c r="AV174" s="23">
        <f t="shared" si="25"/>
        <v>3.2977605110991339</v>
      </c>
      <c r="BB174" s="18"/>
      <c r="BD174" s="54"/>
      <c r="BF174" s="18"/>
      <c r="BH174" s="18"/>
      <c r="BJ174" s="18"/>
      <c r="BK174" s="18" t="s">
        <v>156</v>
      </c>
      <c r="BL174">
        <v>1</v>
      </c>
      <c r="BM174">
        <v>0</v>
      </c>
      <c r="BN174">
        <v>0</v>
      </c>
      <c r="BO174">
        <v>0</v>
      </c>
      <c r="BP174">
        <v>0</v>
      </c>
      <c r="BQ174">
        <v>0</v>
      </c>
      <c r="BR174" s="18">
        <v>0</v>
      </c>
      <c r="BS174">
        <v>1</v>
      </c>
      <c r="BT174">
        <v>0</v>
      </c>
      <c r="BU174" s="18">
        <v>0</v>
      </c>
      <c r="BV174" t="s">
        <v>397</v>
      </c>
      <c r="BW174" t="s">
        <v>397</v>
      </c>
      <c r="CB174" s="18"/>
      <c r="CD174" s="18"/>
      <c r="CE174" s="18"/>
      <c r="CH174" s="18"/>
      <c r="CJ174" s="18"/>
      <c r="CU174" s="18"/>
      <c r="CV174" t="s">
        <v>397</v>
      </c>
      <c r="CW174" t="s">
        <v>397</v>
      </c>
      <c r="CX174" t="s">
        <v>397</v>
      </c>
      <c r="CY174" s="25" t="s">
        <v>397</v>
      </c>
    </row>
    <row r="175" spans="1:103" x14ac:dyDescent="0.25">
      <c r="A175">
        <v>177</v>
      </c>
      <c r="B175">
        <v>25</v>
      </c>
      <c r="C175" s="25" t="s">
        <v>157</v>
      </c>
      <c r="D175" s="12">
        <v>2.9</v>
      </c>
      <c r="E175" s="14"/>
      <c r="F175" s="7" t="str">
        <f t="shared" si="26"/>
        <v>X</v>
      </c>
      <c r="G175" s="7">
        <f t="shared" si="27"/>
        <v>2.9</v>
      </c>
      <c r="H175" s="16">
        <f t="shared" si="28"/>
        <v>2.9</v>
      </c>
      <c r="I175" s="11" t="str">
        <f t="shared" si="29"/>
        <v>X</v>
      </c>
      <c r="J175" s="39" t="str">
        <f t="shared" si="30"/>
        <v>X</v>
      </c>
      <c r="K175" s="39" t="str">
        <f t="shared" si="23"/>
        <v>X</v>
      </c>
      <c r="L175" s="39" t="str">
        <f t="shared" si="24"/>
        <v>X</v>
      </c>
      <c r="M175" s="39" t="str">
        <f t="shared" si="31"/>
        <v>X</v>
      </c>
      <c r="N175" s="42">
        <v>0</v>
      </c>
      <c r="O175" s="8">
        <v>0</v>
      </c>
      <c r="P175" s="9">
        <v>0</v>
      </c>
      <c r="Q175" s="9">
        <v>0</v>
      </c>
      <c r="R175" s="8">
        <v>0</v>
      </c>
      <c r="S175" s="9">
        <v>0</v>
      </c>
      <c r="T175" s="9">
        <v>0</v>
      </c>
      <c r="U175" s="8">
        <v>1</v>
      </c>
      <c r="V175" s="9">
        <v>0</v>
      </c>
      <c r="W175" s="9">
        <v>0</v>
      </c>
      <c r="X175" s="9">
        <v>0</v>
      </c>
      <c r="Y175" s="8">
        <v>0</v>
      </c>
      <c r="Z175" s="9">
        <v>0</v>
      </c>
      <c r="AA175" s="8"/>
      <c r="AC175" s="8"/>
      <c r="AJ175" s="9">
        <f t="shared" si="32"/>
        <v>-1</v>
      </c>
      <c r="AK175" s="7">
        <v>7.3</v>
      </c>
      <c r="AO175" s="8"/>
      <c r="AQ175" s="31"/>
      <c r="AT175" s="31"/>
      <c r="AU175" s="21">
        <v>1986</v>
      </c>
      <c r="AV175" s="23">
        <f t="shared" si="25"/>
        <v>3.2979792441593623</v>
      </c>
      <c r="BB175" s="18"/>
      <c r="BD175" s="54"/>
      <c r="BF175" s="18"/>
      <c r="BH175" s="18"/>
      <c r="BJ175" s="18"/>
      <c r="BK175" s="18" t="s">
        <v>156</v>
      </c>
      <c r="BL175">
        <v>1</v>
      </c>
      <c r="BM175">
        <v>0</v>
      </c>
      <c r="BN175">
        <v>0</v>
      </c>
      <c r="BO175">
        <v>0</v>
      </c>
      <c r="BP175">
        <v>0</v>
      </c>
      <c r="BQ175">
        <v>0</v>
      </c>
      <c r="BR175" s="18">
        <v>0</v>
      </c>
      <c r="BS175">
        <v>1</v>
      </c>
      <c r="BT175">
        <v>0</v>
      </c>
      <c r="BU175" s="18">
        <v>0</v>
      </c>
      <c r="BV175" t="s">
        <v>397</v>
      </c>
      <c r="BW175" t="s">
        <v>397</v>
      </c>
      <c r="CB175" s="18"/>
      <c r="CD175" s="18"/>
      <c r="CE175" s="18"/>
      <c r="CH175" s="18"/>
      <c r="CJ175" s="18"/>
      <c r="CU175" s="18"/>
      <c r="CV175" t="s">
        <v>397</v>
      </c>
      <c r="CW175" t="s">
        <v>397</v>
      </c>
      <c r="CX175" t="s">
        <v>397</v>
      </c>
      <c r="CY175" s="25" t="s">
        <v>397</v>
      </c>
    </row>
    <row r="176" spans="1:103" x14ac:dyDescent="0.25">
      <c r="A176">
        <v>178</v>
      </c>
      <c r="B176">
        <v>25</v>
      </c>
      <c r="C176" s="25" t="s">
        <v>157</v>
      </c>
      <c r="D176" s="12">
        <v>3.7</v>
      </c>
      <c r="E176" s="14"/>
      <c r="F176" s="7" t="str">
        <f t="shared" si="26"/>
        <v>X</v>
      </c>
      <c r="G176" s="7">
        <f t="shared" si="27"/>
        <v>3.7</v>
      </c>
      <c r="H176" s="16">
        <f t="shared" si="28"/>
        <v>3.7</v>
      </c>
      <c r="I176" s="11" t="str">
        <f t="shared" si="29"/>
        <v>X</v>
      </c>
      <c r="J176" s="39" t="str">
        <f t="shared" si="30"/>
        <v>X</v>
      </c>
      <c r="K176" s="39" t="str">
        <f t="shared" si="23"/>
        <v>X</v>
      </c>
      <c r="L176" s="39" t="str">
        <f t="shared" si="24"/>
        <v>X</v>
      </c>
      <c r="M176" s="39" t="str">
        <f t="shared" si="31"/>
        <v>X</v>
      </c>
      <c r="N176" s="42">
        <v>0</v>
      </c>
      <c r="O176" s="8">
        <v>0</v>
      </c>
      <c r="P176" s="9">
        <v>0</v>
      </c>
      <c r="Q176" s="9">
        <v>0</v>
      </c>
      <c r="R176" s="8">
        <v>0</v>
      </c>
      <c r="S176" s="9">
        <v>0</v>
      </c>
      <c r="T176" s="9">
        <v>0</v>
      </c>
      <c r="U176" s="8">
        <v>1</v>
      </c>
      <c r="V176" s="9">
        <v>0</v>
      </c>
      <c r="W176" s="9">
        <v>0</v>
      </c>
      <c r="X176" s="9">
        <v>0</v>
      </c>
      <c r="Y176" s="8">
        <v>0</v>
      </c>
      <c r="Z176" s="9">
        <v>0</v>
      </c>
      <c r="AA176" s="8"/>
      <c r="AC176" s="8"/>
      <c r="AJ176" s="9">
        <f t="shared" si="32"/>
        <v>-1</v>
      </c>
      <c r="AK176" s="7">
        <v>7.4</v>
      </c>
      <c r="AO176" s="8"/>
      <c r="AQ176" s="31"/>
      <c r="AT176" s="31"/>
      <c r="AU176" s="21">
        <v>1987</v>
      </c>
      <c r="AV176" s="23">
        <f t="shared" si="25"/>
        <v>3.2981978671098151</v>
      </c>
      <c r="BB176" s="18"/>
      <c r="BD176" s="54"/>
      <c r="BF176" s="18"/>
      <c r="BH176" s="18"/>
      <c r="BJ176" s="18"/>
      <c r="BK176" s="18" t="s">
        <v>156</v>
      </c>
      <c r="BL176">
        <v>1</v>
      </c>
      <c r="BM176">
        <v>0</v>
      </c>
      <c r="BN176">
        <v>0</v>
      </c>
      <c r="BO176">
        <v>0</v>
      </c>
      <c r="BP176">
        <v>0</v>
      </c>
      <c r="BQ176">
        <v>0</v>
      </c>
      <c r="BR176" s="18">
        <v>0</v>
      </c>
      <c r="BS176">
        <v>1</v>
      </c>
      <c r="BT176">
        <v>0</v>
      </c>
      <c r="BU176" s="18">
        <v>0</v>
      </c>
      <c r="BV176" t="s">
        <v>397</v>
      </c>
      <c r="BW176" t="s">
        <v>397</v>
      </c>
      <c r="CB176" s="18"/>
      <c r="CD176" s="18"/>
      <c r="CE176" s="18"/>
      <c r="CH176" s="18"/>
      <c r="CJ176" s="18"/>
      <c r="CU176" s="18"/>
      <c r="CV176" t="s">
        <v>397</v>
      </c>
      <c r="CW176" t="s">
        <v>397</v>
      </c>
      <c r="CX176" t="s">
        <v>397</v>
      </c>
      <c r="CY176" s="25" t="s">
        <v>397</v>
      </c>
    </row>
    <row r="177" spans="1:103" x14ac:dyDescent="0.25">
      <c r="A177">
        <v>179</v>
      </c>
      <c r="B177">
        <v>25</v>
      </c>
      <c r="C177" s="25" t="s">
        <v>157</v>
      </c>
      <c r="D177" s="12">
        <v>3.2</v>
      </c>
      <c r="E177" s="14"/>
      <c r="F177" s="7" t="str">
        <f t="shared" si="26"/>
        <v>X</v>
      </c>
      <c r="G177" s="7">
        <f t="shared" si="27"/>
        <v>3.2</v>
      </c>
      <c r="H177" s="16">
        <f t="shared" si="28"/>
        <v>3.2</v>
      </c>
      <c r="I177" s="11" t="str">
        <f t="shared" si="29"/>
        <v>X</v>
      </c>
      <c r="J177" s="39" t="str">
        <f t="shared" si="30"/>
        <v>X</v>
      </c>
      <c r="K177" s="39" t="str">
        <f t="shared" si="23"/>
        <v>X</v>
      </c>
      <c r="L177" s="39" t="str">
        <f t="shared" si="24"/>
        <v>X</v>
      </c>
      <c r="M177" s="39" t="str">
        <f t="shared" si="31"/>
        <v>X</v>
      </c>
      <c r="N177" s="42">
        <v>0</v>
      </c>
      <c r="O177" s="8">
        <v>0</v>
      </c>
      <c r="P177" s="9">
        <v>0</v>
      </c>
      <c r="Q177" s="9">
        <v>0</v>
      </c>
      <c r="R177" s="8">
        <v>0</v>
      </c>
      <c r="S177" s="9">
        <v>0</v>
      </c>
      <c r="T177" s="9">
        <v>0</v>
      </c>
      <c r="U177" s="8">
        <v>1</v>
      </c>
      <c r="V177" s="9">
        <v>0</v>
      </c>
      <c r="W177" s="9">
        <v>0</v>
      </c>
      <c r="X177" s="9">
        <v>0</v>
      </c>
      <c r="Y177" s="8">
        <v>0</v>
      </c>
      <c r="Z177" s="9">
        <v>0</v>
      </c>
      <c r="AA177" s="8"/>
      <c r="AC177" s="8"/>
      <c r="AJ177" s="9">
        <f t="shared" si="32"/>
        <v>-1</v>
      </c>
      <c r="AK177" s="7">
        <v>7.5</v>
      </c>
      <c r="AO177" s="8"/>
      <c r="AQ177" s="31"/>
      <c r="AT177" s="31"/>
      <c r="AU177" s="21">
        <v>1989</v>
      </c>
      <c r="AV177" s="23">
        <f t="shared" si="25"/>
        <v>3.2986347831244354</v>
      </c>
      <c r="BB177" s="18"/>
      <c r="BD177" s="54"/>
      <c r="BF177" s="18"/>
      <c r="BH177" s="18"/>
      <c r="BJ177" s="18"/>
      <c r="BK177" s="18" t="s">
        <v>156</v>
      </c>
      <c r="BL177">
        <v>1</v>
      </c>
      <c r="BM177">
        <v>0</v>
      </c>
      <c r="BN177">
        <v>0</v>
      </c>
      <c r="BO177">
        <v>0</v>
      </c>
      <c r="BP177">
        <v>0</v>
      </c>
      <c r="BQ177">
        <v>0</v>
      </c>
      <c r="BR177" s="18">
        <v>0</v>
      </c>
      <c r="BS177">
        <v>1</v>
      </c>
      <c r="BT177">
        <v>0</v>
      </c>
      <c r="BU177" s="18">
        <v>0</v>
      </c>
      <c r="BV177" t="s">
        <v>397</v>
      </c>
      <c r="BW177" t="s">
        <v>397</v>
      </c>
      <c r="CB177" s="18"/>
      <c r="CD177" s="18"/>
      <c r="CE177" s="18"/>
      <c r="CH177" s="18"/>
      <c r="CJ177" s="18"/>
      <c r="CU177" s="18"/>
      <c r="CV177" t="s">
        <v>397</v>
      </c>
      <c r="CW177" t="s">
        <v>397</v>
      </c>
      <c r="CX177" t="s">
        <v>397</v>
      </c>
      <c r="CY177" s="25" t="s">
        <v>397</v>
      </c>
    </row>
    <row r="178" spans="1:103" x14ac:dyDescent="0.25">
      <c r="A178">
        <v>180</v>
      </c>
      <c r="B178">
        <v>25</v>
      </c>
      <c r="C178" s="25" t="s">
        <v>157</v>
      </c>
      <c r="D178" s="12">
        <v>3.5</v>
      </c>
      <c r="E178" s="14"/>
      <c r="F178" s="7" t="str">
        <f t="shared" si="26"/>
        <v>X</v>
      </c>
      <c r="G178" s="7">
        <f t="shared" si="27"/>
        <v>3.5</v>
      </c>
      <c r="H178" s="16">
        <f t="shared" si="28"/>
        <v>3.5</v>
      </c>
      <c r="I178" s="11" t="str">
        <f t="shared" si="29"/>
        <v>X</v>
      </c>
      <c r="J178" s="39" t="str">
        <f t="shared" si="30"/>
        <v>X</v>
      </c>
      <c r="K178" s="39" t="str">
        <f t="shared" si="23"/>
        <v>X</v>
      </c>
      <c r="L178" s="39" t="str">
        <f t="shared" si="24"/>
        <v>X</v>
      </c>
      <c r="M178" s="39" t="str">
        <f t="shared" si="31"/>
        <v>X</v>
      </c>
      <c r="N178" s="42">
        <v>0</v>
      </c>
      <c r="O178" s="8">
        <v>0</v>
      </c>
      <c r="P178" s="9">
        <v>0</v>
      </c>
      <c r="Q178" s="9">
        <v>0</v>
      </c>
      <c r="R178" s="8">
        <v>0</v>
      </c>
      <c r="S178" s="9">
        <v>0</v>
      </c>
      <c r="T178" s="9">
        <v>0</v>
      </c>
      <c r="U178" s="8">
        <v>1</v>
      </c>
      <c r="V178" s="9">
        <v>0</v>
      </c>
      <c r="W178" s="9">
        <v>0</v>
      </c>
      <c r="X178" s="9">
        <v>0</v>
      </c>
      <c r="Y178" s="8">
        <v>0</v>
      </c>
      <c r="Z178" s="9">
        <v>0</v>
      </c>
      <c r="AA178" s="8"/>
      <c r="AC178" s="8"/>
      <c r="AJ178" s="9">
        <f t="shared" si="32"/>
        <v>-1</v>
      </c>
      <c r="AK178" s="7">
        <v>7.7</v>
      </c>
      <c r="AO178" s="8"/>
      <c r="AQ178" s="31"/>
      <c r="AT178" s="31"/>
      <c r="AU178" s="21">
        <v>1991</v>
      </c>
      <c r="AV178" s="23">
        <f t="shared" si="25"/>
        <v>3.2990712600274095</v>
      </c>
      <c r="BB178" s="18"/>
      <c r="BD178" s="54"/>
      <c r="BF178" s="18"/>
      <c r="BH178" s="18"/>
      <c r="BJ178" s="18"/>
      <c r="BK178" s="18" t="s">
        <v>156</v>
      </c>
      <c r="BL178">
        <v>1</v>
      </c>
      <c r="BM178">
        <v>0</v>
      </c>
      <c r="BN178">
        <v>0</v>
      </c>
      <c r="BO178">
        <v>0</v>
      </c>
      <c r="BP178">
        <v>0</v>
      </c>
      <c r="BQ178">
        <v>0</v>
      </c>
      <c r="BR178" s="18">
        <v>0</v>
      </c>
      <c r="BS178">
        <v>1</v>
      </c>
      <c r="BT178">
        <v>0</v>
      </c>
      <c r="BU178" s="18">
        <v>0</v>
      </c>
      <c r="BV178" t="s">
        <v>397</v>
      </c>
      <c r="BW178" t="s">
        <v>397</v>
      </c>
      <c r="CB178" s="18"/>
      <c r="CD178" s="18"/>
      <c r="CE178" s="18"/>
      <c r="CH178" s="18"/>
      <c r="CJ178" s="18"/>
      <c r="CU178" s="18"/>
      <c r="CV178" t="s">
        <v>397</v>
      </c>
      <c r="CW178" t="s">
        <v>397</v>
      </c>
      <c r="CX178" t="s">
        <v>397</v>
      </c>
      <c r="CY178" s="25" t="s">
        <v>397</v>
      </c>
    </row>
    <row r="179" spans="1:103" x14ac:dyDescent="0.25">
      <c r="A179">
        <v>181</v>
      </c>
      <c r="B179">
        <v>25</v>
      </c>
      <c r="C179" s="25" t="s">
        <v>157</v>
      </c>
      <c r="D179" s="12">
        <v>4.7</v>
      </c>
      <c r="E179" s="14"/>
      <c r="F179" s="7" t="str">
        <f t="shared" si="26"/>
        <v>X</v>
      </c>
      <c r="G179" s="7">
        <f t="shared" si="27"/>
        <v>4.7</v>
      </c>
      <c r="H179" s="16">
        <f t="shared" si="28"/>
        <v>4.7</v>
      </c>
      <c r="I179" s="11" t="str">
        <f t="shared" si="29"/>
        <v>X</v>
      </c>
      <c r="J179" s="39" t="str">
        <f t="shared" si="30"/>
        <v>X</v>
      </c>
      <c r="K179" s="39" t="str">
        <f t="shared" si="23"/>
        <v>X</v>
      </c>
      <c r="L179" s="39" t="str">
        <f t="shared" si="24"/>
        <v>X</v>
      </c>
      <c r="M179" s="39" t="str">
        <f t="shared" si="31"/>
        <v>X</v>
      </c>
      <c r="N179" s="42">
        <v>0</v>
      </c>
      <c r="O179" s="8">
        <v>0</v>
      </c>
      <c r="P179" s="9">
        <v>0</v>
      </c>
      <c r="Q179" s="9">
        <v>0</v>
      </c>
      <c r="R179" s="8">
        <v>0</v>
      </c>
      <c r="S179" s="9">
        <v>0</v>
      </c>
      <c r="T179" s="9">
        <v>0</v>
      </c>
      <c r="U179" s="8">
        <v>1</v>
      </c>
      <c r="V179" s="9">
        <v>0</v>
      </c>
      <c r="W179" s="9">
        <v>0</v>
      </c>
      <c r="X179" s="9">
        <v>0</v>
      </c>
      <c r="Y179" s="8">
        <v>0</v>
      </c>
      <c r="Z179" s="9">
        <v>0</v>
      </c>
      <c r="AA179" s="8"/>
      <c r="AC179" s="8"/>
      <c r="AJ179" s="9">
        <f t="shared" si="32"/>
        <v>-1</v>
      </c>
      <c r="AK179" s="7">
        <v>8</v>
      </c>
      <c r="AO179" s="8"/>
      <c r="AQ179" s="31"/>
      <c r="AT179" s="31"/>
      <c r="AU179" s="21">
        <v>1993</v>
      </c>
      <c r="AV179" s="23">
        <f t="shared" si="25"/>
        <v>3.2995072987004876</v>
      </c>
      <c r="BB179" s="18"/>
      <c r="BD179" s="54"/>
      <c r="BF179" s="18"/>
      <c r="BH179" s="18"/>
      <c r="BJ179" s="18"/>
      <c r="BK179" s="18" t="s">
        <v>156</v>
      </c>
      <c r="BL179">
        <v>1</v>
      </c>
      <c r="BM179">
        <v>0</v>
      </c>
      <c r="BN179">
        <v>0</v>
      </c>
      <c r="BO179">
        <v>0</v>
      </c>
      <c r="BP179">
        <v>0</v>
      </c>
      <c r="BQ179">
        <v>0</v>
      </c>
      <c r="BR179" s="18">
        <v>0</v>
      </c>
      <c r="BS179">
        <v>1</v>
      </c>
      <c r="BT179">
        <v>0</v>
      </c>
      <c r="BU179" s="18">
        <v>0</v>
      </c>
      <c r="BV179" t="s">
        <v>397</v>
      </c>
      <c r="BW179" t="s">
        <v>397</v>
      </c>
      <c r="CB179" s="18"/>
      <c r="CD179" s="18"/>
      <c r="CE179" s="18"/>
      <c r="CH179" s="18"/>
      <c r="CJ179" s="18"/>
      <c r="CU179" s="18"/>
      <c r="CV179" t="s">
        <v>397</v>
      </c>
      <c r="CW179" t="s">
        <v>397</v>
      </c>
      <c r="CX179" t="s">
        <v>397</v>
      </c>
      <c r="CY179" s="25" t="s">
        <v>397</v>
      </c>
    </row>
    <row r="180" spans="1:103" x14ac:dyDescent="0.25">
      <c r="A180">
        <v>182</v>
      </c>
      <c r="B180">
        <v>25</v>
      </c>
      <c r="C180" s="25" t="s">
        <v>157</v>
      </c>
      <c r="D180" s="12">
        <v>4.5999999999999996</v>
      </c>
      <c r="E180" s="14"/>
      <c r="F180" s="7" t="str">
        <f t="shared" si="26"/>
        <v>X</v>
      </c>
      <c r="G180" s="7">
        <f t="shared" si="27"/>
        <v>4.5999999999999996</v>
      </c>
      <c r="H180" s="16">
        <f t="shared" si="28"/>
        <v>4.5999999999999996</v>
      </c>
      <c r="I180" s="11" t="str">
        <f t="shared" si="29"/>
        <v>X</v>
      </c>
      <c r="J180" s="39" t="str">
        <f t="shared" si="30"/>
        <v>X</v>
      </c>
      <c r="K180" s="39" t="str">
        <f t="shared" si="23"/>
        <v>X</v>
      </c>
      <c r="L180" s="39" t="str">
        <f t="shared" si="24"/>
        <v>X</v>
      </c>
      <c r="M180" s="39" t="str">
        <f t="shared" si="31"/>
        <v>X</v>
      </c>
      <c r="N180" s="42">
        <v>0</v>
      </c>
      <c r="O180" s="8">
        <v>0</v>
      </c>
      <c r="P180" s="9">
        <v>0</v>
      </c>
      <c r="Q180" s="9">
        <v>0</v>
      </c>
      <c r="R180" s="8">
        <v>0</v>
      </c>
      <c r="S180" s="9">
        <v>0</v>
      </c>
      <c r="T180" s="9">
        <v>0</v>
      </c>
      <c r="U180" s="8">
        <v>1</v>
      </c>
      <c r="V180" s="9">
        <v>0</v>
      </c>
      <c r="W180" s="9">
        <v>0</v>
      </c>
      <c r="X180" s="9">
        <v>0</v>
      </c>
      <c r="Y180" s="8">
        <v>0</v>
      </c>
      <c r="Z180" s="9">
        <v>0</v>
      </c>
      <c r="AA180" s="8"/>
      <c r="AC180" s="8"/>
      <c r="AJ180" s="9">
        <f t="shared" si="32"/>
        <v>-1</v>
      </c>
      <c r="AK180" s="7">
        <v>8.3000000000000007</v>
      </c>
      <c r="AO180" s="8"/>
      <c r="AQ180" s="31"/>
      <c r="AT180" s="31"/>
      <c r="AU180" s="21">
        <v>1995</v>
      </c>
      <c r="AV180" s="23">
        <f t="shared" si="25"/>
        <v>3.2999429000227671</v>
      </c>
      <c r="BB180" s="18"/>
      <c r="BD180" s="54"/>
      <c r="BF180" s="18"/>
      <c r="BH180" s="18"/>
      <c r="BJ180" s="18"/>
      <c r="BK180" s="18" t="s">
        <v>156</v>
      </c>
      <c r="BL180">
        <v>1</v>
      </c>
      <c r="BM180">
        <v>0</v>
      </c>
      <c r="BN180">
        <v>0</v>
      </c>
      <c r="BO180">
        <v>0</v>
      </c>
      <c r="BP180">
        <v>0</v>
      </c>
      <c r="BQ180">
        <v>0</v>
      </c>
      <c r="BR180" s="18">
        <v>0</v>
      </c>
      <c r="BS180">
        <v>1</v>
      </c>
      <c r="BT180">
        <v>0</v>
      </c>
      <c r="BU180" s="18">
        <v>0</v>
      </c>
      <c r="BV180" t="s">
        <v>397</v>
      </c>
      <c r="BW180" t="s">
        <v>397</v>
      </c>
      <c r="CB180" s="18"/>
      <c r="CD180" s="18"/>
      <c r="CE180" s="18"/>
      <c r="CH180" s="18"/>
      <c r="CJ180" s="18"/>
      <c r="CU180" s="18"/>
      <c r="CV180" t="s">
        <v>397</v>
      </c>
      <c r="CW180" t="s">
        <v>397</v>
      </c>
      <c r="CX180" t="s">
        <v>397</v>
      </c>
      <c r="CY180" s="25" t="s">
        <v>397</v>
      </c>
    </row>
    <row r="181" spans="1:103" x14ac:dyDescent="0.25">
      <c r="A181">
        <v>183</v>
      </c>
      <c r="B181">
        <v>25</v>
      </c>
      <c r="C181" s="25" t="s">
        <v>157</v>
      </c>
      <c r="D181" s="12">
        <v>5</v>
      </c>
      <c r="E181" s="14"/>
      <c r="F181" s="7" t="str">
        <f t="shared" si="26"/>
        <v>X</v>
      </c>
      <c r="G181" s="7">
        <f t="shared" si="27"/>
        <v>5</v>
      </c>
      <c r="H181" s="16">
        <f t="shared" si="28"/>
        <v>5</v>
      </c>
      <c r="I181" s="11" t="str">
        <f t="shared" si="29"/>
        <v>X</v>
      </c>
      <c r="J181" s="39" t="str">
        <f t="shared" si="30"/>
        <v>X</v>
      </c>
      <c r="K181" s="39" t="str">
        <f t="shared" si="23"/>
        <v>X</v>
      </c>
      <c r="L181" s="39" t="str">
        <f t="shared" si="24"/>
        <v>X</v>
      </c>
      <c r="M181" s="39" t="str">
        <f t="shared" si="31"/>
        <v>X</v>
      </c>
      <c r="N181" s="42">
        <v>0</v>
      </c>
      <c r="O181" s="8">
        <v>0</v>
      </c>
      <c r="P181" s="9">
        <v>0</v>
      </c>
      <c r="Q181" s="9">
        <v>0</v>
      </c>
      <c r="R181" s="8">
        <v>0</v>
      </c>
      <c r="S181" s="9">
        <v>0</v>
      </c>
      <c r="T181" s="9">
        <v>0</v>
      </c>
      <c r="U181" s="8">
        <v>0</v>
      </c>
      <c r="V181" s="9">
        <v>1</v>
      </c>
      <c r="W181" s="9">
        <v>0</v>
      </c>
      <c r="X181" s="9">
        <v>0</v>
      </c>
      <c r="Y181" s="8">
        <v>0</v>
      </c>
      <c r="Z181" s="9">
        <v>0</v>
      </c>
      <c r="AA181" s="8"/>
      <c r="AC181" s="8"/>
      <c r="AJ181" s="9">
        <f t="shared" si="32"/>
        <v>-1</v>
      </c>
      <c r="AK181" s="7">
        <v>6.2</v>
      </c>
      <c r="AO181" s="8"/>
      <c r="AQ181" s="31"/>
      <c r="AT181" s="31"/>
      <c r="AU181" s="21">
        <v>1977</v>
      </c>
      <c r="AV181" s="23">
        <f t="shared" si="25"/>
        <v>3.2960066693136723</v>
      </c>
      <c r="BB181" s="18"/>
      <c r="BD181" s="54"/>
      <c r="BF181" s="18"/>
      <c r="BH181" s="18"/>
      <c r="BJ181" s="18"/>
      <c r="BK181" s="18" t="s">
        <v>156</v>
      </c>
      <c r="BL181">
        <v>1</v>
      </c>
      <c r="BM181">
        <v>0</v>
      </c>
      <c r="BN181">
        <v>0</v>
      </c>
      <c r="BO181">
        <v>0</v>
      </c>
      <c r="BP181">
        <v>0</v>
      </c>
      <c r="BQ181">
        <v>0</v>
      </c>
      <c r="BR181" s="18">
        <v>0</v>
      </c>
      <c r="BS181">
        <v>1</v>
      </c>
      <c r="BT181">
        <v>0</v>
      </c>
      <c r="BU181" s="18">
        <v>0</v>
      </c>
      <c r="BV181" t="s">
        <v>397</v>
      </c>
      <c r="BW181" t="s">
        <v>397</v>
      </c>
      <c r="CB181" s="18"/>
      <c r="CD181" s="18"/>
      <c r="CE181" s="18"/>
      <c r="CH181" s="18"/>
      <c r="CJ181" s="18"/>
      <c r="CU181" s="18"/>
      <c r="CV181" t="s">
        <v>397</v>
      </c>
      <c r="CW181" t="s">
        <v>397</v>
      </c>
      <c r="CX181" t="s">
        <v>397</v>
      </c>
      <c r="CY181" s="25" t="s">
        <v>397</v>
      </c>
    </row>
    <row r="182" spans="1:103" x14ac:dyDescent="0.25">
      <c r="A182">
        <v>184</v>
      </c>
      <c r="B182">
        <v>25</v>
      </c>
      <c r="C182" s="25" t="s">
        <v>157</v>
      </c>
      <c r="D182" s="12">
        <v>4.4000000000000004</v>
      </c>
      <c r="E182" s="14"/>
      <c r="F182" s="7" t="str">
        <f t="shared" si="26"/>
        <v>X</v>
      </c>
      <c r="G182" s="7">
        <f t="shared" si="27"/>
        <v>4.4000000000000004</v>
      </c>
      <c r="H182" s="16">
        <f t="shared" si="28"/>
        <v>4.4000000000000004</v>
      </c>
      <c r="I182" s="11" t="str">
        <f t="shared" si="29"/>
        <v>X</v>
      </c>
      <c r="J182" s="39" t="str">
        <f t="shared" si="30"/>
        <v>X</v>
      </c>
      <c r="K182" s="39" t="str">
        <f t="shared" si="23"/>
        <v>X</v>
      </c>
      <c r="L182" s="39" t="str">
        <f t="shared" si="24"/>
        <v>X</v>
      </c>
      <c r="M182" s="39" t="str">
        <f t="shared" si="31"/>
        <v>X</v>
      </c>
      <c r="N182" s="42">
        <v>0</v>
      </c>
      <c r="O182" s="8">
        <v>0</v>
      </c>
      <c r="P182" s="9">
        <v>0</v>
      </c>
      <c r="Q182" s="9">
        <v>0</v>
      </c>
      <c r="R182" s="8">
        <v>0</v>
      </c>
      <c r="S182" s="9">
        <v>0</v>
      </c>
      <c r="T182" s="9">
        <v>0</v>
      </c>
      <c r="U182" s="8">
        <v>0</v>
      </c>
      <c r="V182" s="9">
        <v>1</v>
      </c>
      <c r="W182" s="9">
        <v>0</v>
      </c>
      <c r="X182" s="9">
        <v>0</v>
      </c>
      <c r="Y182" s="8">
        <v>0</v>
      </c>
      <c r="Z182" s="9">
        <v>0</v>
      </c>
      <c r="AA182" s="8"/>
      <c r="AC182" s="8"/>
      <c r="AJ182" s="9">
        <f t="shared" si="32"/>
        <v>-1</v>
      </c>
      <c r="AK182" s="7">
        <v>6.6</v>
      </c>
      <c r="AO182" s="8"/>
      <c r="AQ182" s="31"/>
      <c r="AT182" s="31"/>
      <c r="AU182" s="21">
        <v>1978</v>
      </c>
      <c r="AV182" s="23">
        <f t="shared" si="25"/>
        <v>3.2962262872611605</v>
      </c>
      <c r="BB182" s="18"/>
      <c r="BD182" s="54"/>
      <c r="BF182" s="18"/>
      <c r="BH182" s="18"/>
      <c r="BJ182" s="18"/>
      <c r="BK182" s="18" t="s">
        <v>156</v>
      </c>
      <c r="BL182">
        <v>1</v>
      </c>
      <c r="BM182">
        <v>0</v>
      </c>
      <c r="BN182">
        <v>0</v>
      </c>
      <c r="BO182">
        <v>0</v>
      </c>
      <c r="BP182">
        <v>0</v>
      </c>
      <c r="BQ182">
        <v>0</v>
      </c>
      <c r="BR182" s="18">
        <v>0</v>
      </c>
      <c r="BS182">
        <v>1</v>
      </c>
      <c r="BT182">
        <v>0</v>
      </c>
      <c r="BU182" s="18">
        <v>0</v>
      </c>
      <c r="BV182" t="s">
        <v>397</v>
      </c>
      <c r="BW182" t="s">
        <v>397</v>
      </c>
      <c r="CB182" s="18"/>
      <c r="CD182" s="18"/>
      <c r="CE182" s="18"/>
      <c r="CH182" s="18"/>
      <c r="CJ182" s="18"/>
      <c r="CU182" s="18"/>
      <c r="CV182" t="s">
        <v>397</v>
      </c>
      <c r="CW182" t="s">
        <v>397</v>
      </c>
      <c r="CX182" t="s">
        <v>397</v>
      </c>
      <c r="CY182" s="25" t="s">
        <v>397</v>
      </c>
    </row>
    <row r="183" spans="1:103" x14ac:dyDescent="0.25">
      <c r="A183">
        <v>185</v>
      </c>
      <c r="B183">
        <v>25</v>
      </c>
      <c r="C183" s="25" t="s">
        <v>157</v>
      </c>
      <c r="D183" s="12">
        <v>4.4000000000000004</v>
      </c>
      <c r="E183" s="14"/>
      <c r="F183" s="7" t="str">
        <f t="shared" si="26"/>
        <v>X</v>
      </c>
      <c r="G183" s="7">
        <f t="shared" si="27"/>
        <v>4.4000000000000004</v>
      </c>
      <c r="H183" s="16">
        <f t="shared" si="28"/>
        <v>4.4000000000000004</v>
      </c>
      <c r="I183" s="11" t="str">
        <f t="shared" si="29"/>
        <v>X</v>
      </c>
      <c r="J183" s="39" t="str">
        <f t="shared" si="30"/>
        <v>X</v>
      </c>
      <c r="K183" s="39" t="str">
        <f t="shared" si="23"/>
        <v>X</v>
      </c>
      <c r="L183" s="39" t="str">
        <f t="shared" si="24"/>
        <v>X</v>
      </c>
      <c r="M183" s="39" t="str">
        <f t="shared" si="31"/>
        <v>X</v>
      </c>
      <c r="N183" s="42">
        <v>0</v>
      </c>
      <c r="O183" s="8">
        <v>0</v>
      </c>
      <c r="P183" s="9">
        <v>0</v>
      </c>
      <c r="Q183" s="9">
        <v>0</v>
      </c>
      <c r="R183" s="8">
        <v>0</v>
      </c>
      <c r="S183" s="9">
        <v>0</v>
      </c>
      <c r="T183" s="9">
        <v>0</v>
      </c>
      <c r="U183" s="8">
        <v>0</v>
      </c>
      <c r="V183" s="9">
        <v>1</v>
      </c>
      <c r="W183" s="9">
        <v>0</v>
      </c>
      <c r="X183" s="9">
        <v>0</v>
      </c>
      <c r="Y183" s="8">
        <v>0</v>
      </c>
      <c r="Z183" s="9">
        <v>0</v>
      </c>
      <c r="AA183" s="8"/>
      <c r="AC183" s="8"/>
      <c r="AJ183" s="9">
        <f t="shared" si="32"/>
        <v>-1</v>
      </c>
      <c r="AK183" s="7">
        <v>6.7</v>
      </c>
      <c r="AO183" s="8"/>
      <c r="AQ183" s="31"/>
      <c r="AT183" s="31"/>
      <c r="AU183" s="21">
        <v>1979</v>
      </c>
      <c r="AV183" s="23">
        <f t="shared" si="25"/>
        <v>3.2964457942063961</v>
      </c>
      <c r="BB183" s="18"/>
      <c r="BD183" s="54"/>
      <c r="BF183" s="18"/>
      <c r="BH183" s="18"/>
      <c r="BJ183" s="18"/>
      <c r="BK183" s="18" t="s">
        <v>156</v>
      </c>
      <c r="BL183">
        <v>1</v>
      </c>
      <c r="BM183">
        <v>0</v>
      </c>
      <c r="BN183">
        <v>0</v>
      </c>
      <c r="BO183">
        <v>0</v>
      </c>
      <c r="BP183">
        <v>0</v>
      </c>
      <c r="BQ183">
        <v>0</v>
      </c>
      <c r="BR183" s="18">
        <v>0</v>
      </c>
      <c r="BS183">
        <v>1</v>
      </c>
      <c r="BT183">
        <v>0</v>
      </c>
      <c r="BU183" s="18">
        <v>0</v>
      </c>
      <c r="BV183" t="s">
        <v>397</v>
      </c>
      <c r="BW183" t="s">
        <v>397</v>
      </c>
      <c r="CB183" s="18"/>
      <c r="CD183" s="18"/>
      <c r="CE183" s="18"/>
      <c r="CH183" s="18"/>
      <c r="CJ183" s="18"/>
      <c r="CU183" s="18"/>
      <c r="CV183" t="s">
        <v>397</v>
      </c>
      <c r="CW183" t="s">
        <v>397</v>
      </c>
      <c r="CX183" t="s">
        <v>397</v>
      </c>
      <c r="CY183" s="25" t="s">
        <v>397</v>
      </c>
    </row>
    <row r="184" spans="1:103" x14ac:dyDescent="0.25">
      <c r="A184">
        <v>186</v>
      </c>
      <c r="B184">
        <v>25</v>
      </c>
      <c r="C184" s="25" t="s">
        <v>157</v>
      </c>
      <c r="D184" s="12">
        <v>4.5</v>
      </c>
      <c r="E184" s="14"/>
      <c r="F184" s="7" t="str">
        <f t="shared" si="26"/>
        <v>X</v>
      </c>
      <c r="G184" s="7">
        <f t="shared" si="27"/>
        <v>4.5</v>
      </c>
      <c r="H184" s="16">
        <f t="shared" si="28"/>
        <v>4.5</v>
      </c>
      <c r="I184" s="11" t="str">
        <f t="shared" si="29"/>
        <v>X</v>
      </c>
      <c r="J184" s="39" t="str">
        <f t="shared" si="30"/>
        <v>X</v>
      </c>
      <c r="K184" s="39" t="str">
        <f t="shared" si="23"/>
        <v>X</v>
      </c>
      <c r="L184" s="39" t="str">
        <f t="shared" si="24"/>
        <v>X</v>
      </c>
      <c r="M184" s="39" t="str">
        <f t="shared" si="31"/>
        <v>X</v>
      </c>
      <c r="N184" s="42">
        <v>0</v>
      </c>
      <c r="O184" s="8">
        <v>0</v>
      </c>
      <c r="P184" s="9">
        <v>0</v>
      </c>
      <c r="Q184" s="9">
        <v>0</v>
      </c>
      <c r="R184" s="8">
        <v>0</v>
      </c>
      <c r="S184" s="9">
        <v>0</v>
      </c>
      <c r="T184" s="9">
        <v>0</v>
      </c>
      <c r="U184" s="8">
        <v>0</v>
      </c>
      <c r="V184" s="9">
        <v>1</v>
      </c>
      <c r="W184" s="9">
        <v>0</v>
      </c>
      <c r="X184" s="9">
        <v>0</v>
      </c>
      <c r="Y184" s="8">
        <v>0</v>
      </c>
      <c r="Z184" s="9">
        <v>0</v>
      </c>
      <c r="AA184" s="8"/>
      <c r="AC184" s="8"/>
      <c r="AJ184" s="9">
        <f t="shared" si="32"/>
        <v>-1</v>
      </c>
      <c r="AK184" s="7">
        <v>6.7</v>
      </c>
      <c r="AO184" s="8"/>
      <c r="AQ184" s="31"/>
      <c r="AT184" s="31"/>
      <c r="AU184" s="21">
        <v>1980</v>
      </c>
      <c r="AV184" s="23">
        <f t="shared" si="25"/>
        <v>3.2966651902615309</v>
      </c>
      <c r="BB184" s="18"/>
      <c r="BD184" s="54"/>
      <c r="BF184" s="18"/>
      <c r="BH184" s="18"/>
      <c r="BJ184" s="18"/>
      <c r="BK184" s="18" t="s">
        <v>156</v>
      </c>
      <c r="BL184">
        <v>1</v>
      </c>
      <c r="BM184">
        <v>0</v>
      </c>
      <c r="BN184">
        <v>0</v>
      </c>
      <c r="BO184">
        <v>0</v>
      </c>
      <c r="BP184">
        <v>0</v>
      </c>
      <c r="BQ184">
        <v>0</v>
      </c>
      <c r="BR184" s="18">
        <v>0</v>
      </c>
      <c r="BS184">
        <v>1</v>
      </c>
      <c r="BT184">
        <v>0</v>
      </c>
      <c r="BU184" s="18">
        <v>0</v>
      </c>
      <c r="BV184" t="s">
        <v>397</v>
      </c>
      <c r="BW184" t="s">
        <v>397</v>
      </c>
      <c r="CB184" s="18"/>
      <c r="CD184" s="18"/>
      <c r="CE184" s="18"/>
      <c r="CH184" s="18"/>
      <c r="CJ184" s="18"/>
      <c r="CU184" s="18"/>
      <c r="CV184" t="s">
        <v>397</v>
      </c>
      <c r="CW184" t="s">
        <v>397</v>
      </c>
      <c r="CX184" t="s">
        <v>397</v>
      </c>
      <c r="CY184" s="25" t="s">
        <v>397</v>
      </c>
    </row>
    <row r="185" spans="1:103" x14ac:dyDescent="0.25">
      <c r="A185">
        <v>187</v>
      </c>
      <c r="B185">
        <v>25</v>
      </c>
      <c r="C185" s="25" t="s">
        <v>157</v>
      </c>
      <c r="D185" s="12">
        <v>4.2</v>
      </c>
      <c r="E185" s="14"/>
      <c r="F185" s="7" t="str">
        <f t="shared" si="26"/>
        <v>X</v>
      </c>
      <c r="G185" s="7">
        <f t="shared" si="27"/>
        <v>4.2</v>
      </c>
      <c r="H185" s="16">
        <f t="shared" si="28"/>
        <v>4.2</v>
      </c>
      <c r="I185" s="11" t="str">
        <f t="shared" si="29"/>
        <v>X</v>
      </c>
      <c r="J185" s="39" t="str">
        <f t="shared" si="30"/>
        <v>X</v>
      </c>
      <c r="K185" s="39" t="str">
        <f t="shared" si="23"/>
        <v>X</v>
      </c>
      <c r="L185" s="39" t="str">
        <f t="shared" si="24"/>
        <v>X</v>
      </c>
      <c r="M185" s="39" t="str">
        <f t="shared" si="31"/>
        <v>X</v>
      </c>
      <c r="N185" s="42">
        <v>0</v>
      </c>
      <c r="O185" s="8">
        <v>0</v>
      </c>
      <c r="P185" s="9">
        <v>0</v>
      </c>
      <c r="Q185" s="9">
        <v>0</v>
      </c>
      <c r="R185" s="8">
        <v>0</v>
      </c>
      <c r="S185" s="9">
        <v>0</v>
      </c>
      <c r="T185" s="9">
        <v>0</v>
      </c>
      <c r="U185" s="8">
        <v>0</v>
      </c>
      <c r="V185" s="9">
        <v>1</v>
      </c>
      <c r="W185" s="9">
        <v>0</v>
      </c>
      <c r="X185" s="9">
        <v>0</v>
      </c>
      <c r="Y185" s="8">
        <v>0</v>
      </c>
      <c r="Z185" s="9">
        <v>0</v>
      </c>
      <c r="AA185" s="8"/>
      <c r="AC185" s="8"/>
      <c r="AJ185" s="9">
        <f t="shared" si="32"/>
        <v>-1</v>
      </c>
      <c r="AK185" s="7">
        <v>6.8</v>
      </c>
      <c r="AO185" s="8"/>
      <c r="AQ185" s="31"/>
      <c r="AT185" s="31"/>
      <c r="AU185" s="21">
        <v>1981</v>
      </c>
      <c r="AV185" s="23">
        <f t="shared" si="25"/>
        <v>3.2968844755385471</v>
      </c>
      <c r="BB185" s="18"/>
      <c r="BD185" s="54"/>
      <c r="BF185" s="18"/>
      <c r="BH185" s="18"/>
      <c r="BJ185" s="18"/>
      <c r="BK185" s="18" t="s">
        <v>156</v>
      </c>
      <c r="BL185">
        <v>1</v>
      </c>
      <c r="BM185">
        <v>0</v>
      </c>
      <c r="BN185">
        <v>0</v>
      </c>
      <c r="BO185">
        <v>0</v>
      </c>
      <c r="BP185">
        <v>0</v>
      </c>
      <c r="BQ185">
        <v>0</v>
      </c>
      <c r="BR185" s="18">
        <v>0</v>
      </c>
      <c r="BS185">
        <v>1</v>
      </c>
      <c r="BT185">
        <v>0</v>
      </c>
      <c r="BU185" s="18">
        <v>0</v>
      </c>
      <c r="BV185" t="s">
        <v>397</v>
      </c>
      <c r="BW185" t="s">
        <v>397</v>
      </c>
      <c r="CB185" s="18"/>
      <c r="CD185" s="18"/>
      <c r="CE185" s="18"/>
      <c r="CH185" s="18"/>
      <c r="CJ185" s="18"/>
      <c r="CU185" s="18"/>
      <c r="CV185" t="s">
        <v>397</v>
      </c>
      <c r="CW185" t="s">
        <v>397</v>
      </c>
      <c r="CX185" t="s">
        <v>397</v>
      </c>
      <c r="CY185" s="25" t="s">
        <v>397</v>
      </c>
    </row>
    <row r="186" spans="1:103" x14ac:dyDescent="0.25">
      <c r="A186">
        <v>188</v>
      </c>
      <c r="B186">
        <v>25</v>
      </c>
      <c r="C186" s="25" t="s">
        <v>157</v>
      </c>
      <c r="D186" s="12">
        <v>4</v>
      </c>
      <c r="E186" s="14"/>
      <c r="F186" s="7" t="str">
        <f t="shared" si="26"/>
        <v>X</v>
      </c>
      <c r="G186" s="7">
        <f t="shared" si="27"/>
        <v>4</v>
      </c>
      <c r="H186" s="16">
        <f t="shared" si="28"/>
        <v>4</v>
      </c>
      <c r="I186" s="11" t="str">
        <f t="shared" si="29"/>
        <v>X</v>
      </c>
      <c r="J186" s="39" t="str">
        <f t="shared" si="30"/>
        <v>X</v>
      </c>
      <c r="K186" s="39" t="str">
        <f t="shared" si="23"/>
        <v>X</v>
      </c>
      <c r="L186" s="39" t="str">
        <f t="shared" si="24"/>
        <v>X</v>
      </c>
      <c r="M186" s="39" t="str">
        <f t="shared" si="31"/>
        <v>X</v>
      </c>
      <c r="N186" s="42">
        <v>0</v>
      </c>
      <c r="O186" s="8">
        <v>0</v>
      </c>
      <c r="P186" s="9">
        <v>0</v>
      </c>
      <c r="Q186" s="9">
        <v>0</v>
      </c>
      <c r="R186" s="8">
        <v>0</v>
      </c>
      <c r="S186" s="9">
        <v>0</v>
      </c>
      <c r="T186" s="9">
        <v>0</v>
      </c>
      <c r="U186" s="8">
        <v>0</v>
      </c>
      <c r="V186" s="9">
        <v>1</v>
      </c>
      <c r="W186" s="9">
        <v>0</v>
      </c>
      <c r="X186" s="9">
        <v>0</v>
      </c>
      <c r="Y186" s="8">
        <v>0</v>
      </c>
      <c r="Z186" s="9">
        <v>0</v>
      </c>
      <c r="AA186" s="8"/>
      <c r="AC186" s="8"/>
      <c r="AJ186" s="9">
        <f t="shared" si="32"/>
        <v>-1</v>
      </c>
      <c r="AK186" s="7">
        <v>6.9</v>
      </c>
      <c r="AO186" s="8"/>
      <c r="AQ186" s="31"/>
      <c r="AT186" s="31"/>
      <c r="AU186" s="21">
        <v>1982</v>
      </c>
      <c r="AV186" s="23">
        <f t="shared" si="25"/>
        <v>3.2971036501492565</v>
      </c>
      <c r="BB186" s="18"/>
      <c r="BD186" s="54"/>
      <c r="BF186" s="18"/>
      <c r="BH186" s="18"/>
      <c r="BJ186" s="18"/>
      <c r="BK186" s="18" t="s">
        <v>156</v>
      </c>
      <c r="BL186">
        <v>1</v>
      </c>
      <c r="BM186">
        <v>0</v>
      </c>
      <c r="BN186">
        <v>0</v>
      </c>
      <c r="BO186">
        <v>0</v>
      </c>
      <c r="BP186">
        <v>0</v>
      </c>
      <c r="BQ186">
        <v>0</v>
      </c>
      <c r="BR186" s="18">
        <v>0</v>
      </c>
      <c r="BS186">
        <v>1</v>
      </c>
      <c r="BT186">
        <v>0</v>
      </c>
      <c r="BU186" s="18">
        <v>0</v>
      </c>
      <c r="BV186" t="s">
        <v>397</v>
      </c>
      <c r="BW186" t="s">
        <v>397</v>
      </c>
      <c r="CB186" s="18"/>
      <c r="CD186" s="18"/>
      <c r="CE186" s="18"/>
      <c r="CH186" s="18"/>
      <c r="CJ186" s="18"/>
      <c r="CU186" s="18"/>
      <c r="CV186" t="s">
        <v>397</v>
      </c>
      <c r="CW186" t="s">
        <v>397</v>
      </c>
      <c r="CX186" t="s">
        <v>397</v>
      </c>
      <c r="CY186" s="25" t="s">
        <v>397</v>
      </c>
    </row>
    <row r="187" spans="1:103" x14ac:dyDescent="0.25">
      <c r="A187">
        <v>189</v>
      </c>
      <c r="B187">
        <v>25</v>
      </c>
      <c r="C187" s="25" t="s">
        <v>157</v>
      </c>
      <c r="D187" s="12">
        <v>3.52</v>
      </c>
      <c r="E187" s="14"/>
      <c r="F187" s="7" t="str">
        <f t="shared" si="26"/>
        <v>X</v>
      </c>
      <c r="G187" s="7">
        <f t="shared" si="27"/>
        <v>3.52</v>
      </c>
      <c r="H187" s="16">
        <f t="shared" si="28"/>
        <v>3.52</v>
      </c>
      <c r="I187" s="11" t="str">
        <f t="shared" si="29"/>
        <v>X</v>
      </c>
      <c r="J187" s="39" t="str">
        <f t="shared" si="30"/>
        <v>X</v>
      </c>
      <c r="K187" s="39" t="str">
        <f t="shared" si="23"/>
        <v>X</v>
      </c>
      <c r="L187" s="39" t="str">
        <f t="shared" si="24"/>
        <v>X</v>
      </c>
      <c r="M187" s="39" t="str">
        <f t="shared" si="31"/>
        <v>X</v>
      </c>
      <c r="N187" s="42">
        <v>0</v>
      </c>
      <c r="O187" s="8">
        <v>0</v>
      </c>
      <c r="P187" s="9">
        <v>0</v>
      </c>
      <c r="Q187" s="9">
        <v>0</v>
      </c>
      <c r="R187" s="8">
        <v>0</v>
      </c>
      <c r="S187" s="9">
        <v>0</v>
      </c>
      <c r="T187" s="9">
        <v>0</v>
      </c>
      <c r="U187" s="8">
        <v>0</v>
      </c>
      <c r="V187" s="9">
        <v>1</v>
      </c>
      <c r="W187" s="9">
        <v>0</v>
      </c>
      <c r="X187" s="9">
        <v>0</v>
      </c>
      <c r="Y187" s="8">
        <v>0</v>
      </c>
      <c r="Z187" s="9">
        <v>0</v>
      </c>
      <c r="AA187" s="8"/>
      <c r="AC187" s="8"/>
      <c r="AJ187" s="9">
        <f t="shared" si="32"/>
        <v>-1</v>
      </c>
      <c r="AK187" s="7">
        <v>7</v>
      </c>
      <c r="AO187" s="8"/>
      <c r="AQ187" s="31"/>
      <c r="AT187" s="31"/>
      <c r="AU187" s="21">
        <v>1983</v>
      </c>
      <c r="AV187" s="23">
        <f t="shared" si="25"/>
        <v>3.2973227142053028</v>
      </c>
      <c r="BB187" s="18"/>
      <c r="BD187" s="54"/>
      <c r="BF187" s="18"/>
      <c r="BH187" s="18"/>
      <c r="BJ187" s="18"/>
      <c r="BK187" s="18" t="s">
        <v>156</v>
      </c>
      <c r="BL187">
        <v>1</v>
      </c>
      <c r="BM187">
        <v>0</v>
      </c>
      <c r="BN187">
        <v>0</v>
      </c>
      <c r="BO187">
        <v>0</v>
      </c>
      <c r="BP187">
        <v>0</v>
      </c>
      <c r="BQ187">
        <v>0</v>
      </c>
      <c r="BR187" s="18">
        <v>0</v>
      </c>
      <c r="BS187">
        <v>1</v>
      </c>
      <c r="BT187">
        <v>0</v>
      </c>
      <c r="BU187" s="18">
        <v>0</v>
      </c>
      <c r="BV187" t="s">
        <v>397</v>
      </c>
      <c r="BW187" t="s">
        <v>397</v>
      </c>
      <c r="CB187" s="18"/>
      <c r="CD187" s="18"/>
      <c r="CE187" s="18"/>
      <c r="CH187" s="18"/>
      <c r="CJ187" s="18"/>
      <c r="CU187" s="18"/>
      <c r="CV187" t="s">
        <v>397</v>
      </c>
      <c r="CW187" t="s">
        <v>397</v>
      </c>
      <c r="CX187" t="s">
        <v>397</v>
      </c>
      <c r="CY187" s="25" t="s">
        <v>397</v>
      </c>
    </row>
    <row r="188" spans="1:103" x14ac:dyDescent="0.25">
      <c r="A188">
        <v>190</v>
      </c>
      <c r="B188">
        <v>25</v>
      </c>
      <c r="C188" s="25" t="s">
        <v>157</v>
      </c>
      <c r="D188" s="12">
        <v>3.7</v>
      </c>
      <c r="E188" s="14"/>
      <c r="F188" s="7" t="str">
        <f t="shared" si="26"/>
        <v>X</v>
      </c>
      <c r="G188" s="7">
        <f t="shared" si="27"/>
        <v>3.7</v>
      </c>
      <c r="H188" s="16">
        <f t="shared" si="28"/>
        <v>3.7</v>
      </c>
      <c r="I188" s="11" t="str">
        <f t="shared" si="29"/>
        <v>X</v>
      </c>
      <c r="J188" s="39" t="str">
        <f t="shared" si="30"/>
        <v>X</v>
      </c>
      <c r="K188" s="39" t="str">
        <f t="shared" si="23"/>
        <v>X</v>
      </c>
      <c r="L188" s="39" t="str">
        <f t="shared" si="24"/>
        <v>X</v>
      </c>
      <c r="M188" s="39" t="str">
        <f t="shared" si="31"/>
        <v>X</v>
      </c>
      <c r="N188" s="42">
        <v>0</v>
      </c>
      <c r="O188" s="8">
        <v>0</v>
      </c>
      <c r="P188" s="9">
        <v>0</v>
      </c>
      <c r="Q188" s="9">
        <v>0</v>
      </c>
      <c r="R188" s="8">
        <v>0</v>
      </c>
      <c r="S188" s="9">
        <v>0</v>
      </c>
      <c r="T188" s="9">
        <v>0</v>
      </c>
      <c r="U188" s="8">
        <v>0</v>
      </c>
      <c r="V188" s="9">
        <v>1</v>
      </c>
      <c r="W188" s="9">
        <v>0</v>
      </c>
      <c r="X188" s="9">
        <v>0</v>
      </c>
      <c r="Y188" s="8">
        <v>0</v>
      </c>
      <c r="Z188" s="9">
        <v>0</v>
      </c>
      <c r="AA188" s="8"/>
      <c r="AC188" s="8"/>
      <c r="AJ188" s="9">
        <f t="shared" si="32"/>
        <v>-1</v>
      </c>
      <c r="AK188" s="7">
        <v>7.1</v>
      </c>
      <c r="AO188" s="8"/>
      <c r="AQ188" s="31"/>
      <c r="AT188" s="31"/>
      <c r="AU188" s="21">
        <v>1984</v>
      </c>
      <c r="AV188" s="23">
        <f t="shared" si="25"/>
        <v>3.2975416678181597</v>
      </c>
      <c r="BB188" s="18"/>
      <c r="BD188" s="54"/>
      <c r="BF188" s="18"/>
      <c r="BH188" s="18"/>
      <c r="BJ188" s="18"/>
      <c r="BK188" s="18" t="s">
        <v>156</v>
      </c>
      <c r="BL188">
        <v>1</v>
      </c>
      <c r="BM188">
        <v>0</v>
      </c>
      <c r="BN188">
        <v>0</v>
      </c>
      <c r="BO188">
        <v>0</v>
      </c>
      <c r="BP188">
        <v>0</v>
      </c>
      <c r="BQ188">
        <v>0</v>
      </c>
      <c r="BR188" s="18">
        <v>0</v>
      </c>
      <c r="BS188">
        <v>1</v>
      </c>
      <c r="BT188">
        <v>0</v>
      </c>
      <c r="BU188" s="18">
        <v>0</v>
      </c>
      <c r="BV188" t="s">
        <v>397</v>
      </c>
      <c r="BW188" t="s">
        <v>397</v>
      </c>
      <c r="CB188" s="18"/>
      <c r="CD188" s="18"/>
      <c r="CE188" s="18"/>
      <c r="CH188" s="18"/>
      <c r="CJ188" s="18"/>
      <c r="CU188" s="18"/>
      <c r="CV188" t="s">
        <v>397</v>
      </c>
      <c r="CW188" t="s">
        <v>397</v>
      </c>
      <c r="CX188" t="s">
        <v>397</v>
      </c>
      <c r="CY188" s="25" t="s">
        <v>397</v>
      </c>
    </row>
    <row r="189" spans="1:103" x14ac:dyDescent="0.25">
      <c r="A189">
        <v>191</v>
      </c>
      <c r="B189">
        <v>25</v>
      </c>
      <c r="C189" s="25" t="s">
        <v>157</v>
      </c>
      <c r="D189" s="12">
        <v>3.92</v>
      </c>
      <c r="E189" s="14"/>
      <c r="F189" s="7" t="str">
        <f t="shared" si="26"/>
        <v>X</v>
      </c>
      <c r="G189" s="7">
        <f t="shared" si="27"/>
        <v>3.92</v>
      </c>
      <c r="H189" s="16">
        <f t="shared" si="28"/>
        <v>3.92</v>
      </c>
      <c r="I189" s="11" t="str">
        <f t="shared" si="29"/>
        <v>X</v>
      </c>
      <c r="J189" s="39" t="str">
        <f t="shared" si="30"/>
        <v>X</v>
      </c>
      <c r="K189" s="39" t="str">
        <f t="shared" si="23"/>
        <v>X</v>
      </c>
      <c r="L189" s="39" t="str">
        <f t="shared" si="24"/>
        <v>X</v>
      </c>
      <c r="M189" s="39" t="str">
        <f t="shared" si="31"/>
        <v>X</v>
      </c>
      <c r="N189" s="42">
        <v>0</v>
      </c>
      <c r="O189" s="8">
        <v>0</v>
      </c>
      <c r="P189" s="9">
        <v>0</v>
      </c>
      <c r="Q189" s="9">
        <v>0</v>
      </c>
      <c r="R189" s="8">
        <v>0</v>
      </c>
      <c r="S189" s="9">
        <v>0</v>
      </c>
      <c r="T189" s="9">
        <v>0</v>
      </c>
      <c r="U189" s="8">
        <v>0</v>
      </c>
      <c r="V189" s="9">
        <v>1</v>
      </c>
      <c r="W189" s="9">
        <v>0</v>
      </c>
      <c r="X189" s="9">
        <v>0</v>
      </c>
      <c r="Y189" s="8">
        <v>0</v>
      </c>
      <c r="Z189" s="9">
        <v>0</v>
      </c>
      <c r="AA189" s="8"/>
      <c r="AC189" s="8"/>
      <c r="AJ189" s="9">
        <f t="shared" si="32"/>
        <v>-1</v>
      </c>
      <c r="AK189" s="7">
        <v>7.2</v>
      </c>
      <c r="AO189" s="8"/>
      <c r="AQ189" s="31"/>
      <c r="AT189" s="31"/>
      <c r="AU189" s="21">
        <v>1985</v>
      </c>
      <c r="AV189" s="23">
        <f t="shared" si="25"/>
        <v>3.2977605110991339</v>
      </c>
      <c r="BB189" s="18"/>
      <c r="BD189" s="54"/>
      <c r="BF189" s="18"/>
      <c r="BH189" s="18"/>
      <c r="BJ189" s="18"/>
      <c r="BK189" s="18" t="s">
        <v>156</v>
      </c>
      <c r="BL189">
        <v>1</v>
      </c>
      <c r="BM189">
        <v>0</v>
      </c>
      <c r="BN189">
        <v>0</v>
      </c>
      <c r="BO189">
        <v>0</v>
      </c>
      <c r="BP189">
        <v>0</v>
      </c>
      <c r="BQ189">
        <v>0</v>
      </c>
      <c r="BR189" s="18">
        <v>0</v>
      </c>
      <c r="BS189">
        <v>1</v>
      </c>
      <c r="BT189">
        <v>0</v>
      </c>
      <c r="BU189" s="18">
        <v>0</v>
      </c>
      <c r="BV189" t="s">
        <v>397</v>
      </c>
      <c r="BW189" t="s">
        <v>397</v>
      </c>
      <c r="CB189" s="18"/>
      <c r="CD189" s="18"/>
      <c r="CE189" s="18"/>
      <c r="CH189" s="18"/>
      <c r="CJ189" s="18"/>
      <c r="CU189" s="18"/>
      <c r="CV189" t="s">
        <v>397</v>
      </c>
      <c r="CW189" t="s">
        <v>397</v>
      </c>
      <c r="CX189" t="s">
        <v>397</v>
      </c>
      <c r="CY189" s="25" t="s">
        <v>397</v>
      </c>
    </row>
    <row r="190" spans="1:103" x14ac:dyDescent="0.25">
      <c r="A190">
        <v>192</v>
      </c>
      <c r="B190">
        <v>25</v>
      </c>
      <c r="C190" s="25" t="s">
        <v>157</v>
      </c>
      <c r="D190" s="12">
        <v>3.8</v>
      </c>
      <c r="E190" s="14"/>
      <c r="F190" s="7" t="str">
        <f t="shared" si="26"/>
        <v>X</v>
      </c>
      <c r="G190" s="7">
        <f t="shared" si="27"/>
        <v>3.8</v>
      </c>
      <c r="H190" s="16">
        <f t="shared" si="28"/>
        <v>3.8</v>
      </c>
      <c r="I190" s="11" t="str">
        <f t="shared" si="29"/>
        <v>X</v>
      </c>
      <c r="J190" s="39" t="str">
        <f t="shared" si="30"/>
        <v>X</v>
      </c>
      <c r="K190" s="39" t="str">
        <f t="shared" si="23"/>
        <v>X</v>
      </c>
      <c r="L190" s="39" t="str">
        <f t="shared" si="24"/>
        <v>X</v>
      </c>
      <c r="M190" s="39" t="str">
        <f t="shared" si="31"/>
        <v>X</v>
      </c>
      <c r="N190" s="42">
        <v>0</v>
      </c>
      <c r="O190" s="8">
        <v>0</v>
      </c>
      <c r="P190" s="9">
        <v>0</v>
      </c>
      <c r="Q190" s="9">
        <v>0</v>
      </c>
      <c r="R190" s="8">
        <v>0</v>
      </c>
      <c r="S190" s="9">
        <v>0</v>
      </c>
      <c r="T190" s="9">
        <v>0</v>
      </c>
      <c r="U190" s="8">
        <v>0</v>
      </c>
      <c r="V190" s="9">
        <v>1</v>
      </c>
      <c r="W190" s="9">
        <v>0</v>
      </c>
      <c r="X190" s="9">
        <v>0</v>
      </c>
      <c r="Y190" s="8">
        <v>0</v>
      </c>
      <c r="Z190" s="9">
        <v>0</v>
      </c>
      <c r="AA190" s="8"/>
      <c r="AC190" s="8"/>
      <c r="AJ190" s="9">
        <f t="shared" si="32"/>
        <v>-1</v>
      </c>
      <c r="AK190" s="7">
        <v>7.3</v>
      </c>
      <c r="AO190" s="8"/>
      <c r="AQ190" s="31"/>
      <c r="AT190" s="31"/>
      <c r="AU190" s="21">
        <v>1986</v>
      </c>
      <c r="AV190" s="23">
        <f t="shared" si="25"/>
        <v>3.2979792441593623</v>
      </c>
      <c r="BB190" s="18"/>
      <c r="BD190" s="54"/>
      <c r="BF190" s="18"/>
      <c r="BH190" s="18"/>
      <c r="BJ190" s="18"/>
      <c r="BK190" s="18" t="s">
        <v>156</v>
      </c>
      <c r="BL190">
        <v>1</v>
      </c>
      <c r="BM190">
        <v>0</v>
      </c>
      <c r="BN190">
        <v>0</v>
      </c>
      <c r="BO190">
        <v>0</v>
      </c>
      <c r="BP190">
        <v>0</v>
      </c>
      <c r="BQ190">
        <v>0</v>
      </c>
      <c r="BR190" s="18">
        <v>0</v>
      </c>
      <c r="BS190">
        <v>1</v>
      </c>
      <c r="BT190">
        <v>0</v>
      </c>
      <c r="BU190" s="18">
        <v>0</v>
      </c>
      <c r="BV190" t="s">
        <v>397</v>
      </c>
      <c r="BW190" t="s">
        <v>397</v>
      </c>
      <c r="CB190" s="18"/>
      <c r="CD190" s="18"/>
      <c r="CE190" s="18"/>
      <c r="CH190" s="18"/>
      <c r="CJ190" s="18"/>
      <c r="CU190" s="18"/>
      <c r="CV190" t="s">
        <v>397</v>
      </c>
      <c r="CW190" t="s">
        <v>397</v>
      </c>
      <c r="CX190" t="s">
        <v>397</v>
      </c>
      <c r="CY190" s="25" t="s">
        <v>397</v>
      </c>
    </row>
    <row r="191" spans="1:103" x14ac:dyDescent="0.25">
      <c r="A191">
        <v>193</v>
      </c>
      <c r="B191">
        <v>25</v>
      </c>
      <c r="C191" s="25" t="s">
        <v>157</v>
      </c>
      <c r="D191" s="12">
        <v>4</v>
      </c>
      <c r="E191" s="14"/>
      <c r="F191" s="7" t="str">
        <f t="shared" si="26"/>
        <v>X</v>
      </c>
      <c r="G191" s="7">
        <f t="shared" si="27"/>
        <v>4</v>
      </c>
      <c r="H191" s="16">
        <f t="shared" si="28"/>
        <v>4</v>
      </c>
      <c r="I191" s="11" t="str">
        <f t="shared" si="29"/>
        <v>X</v>
      </c>
      <c r="J191" s="39" t="str">
        <f t="shared" si="30"/>
        <v>X</v>
      </c>
      <c r="K191" s="39" t="str">
        <f t="shared" si="23"/>
        <v>X</v>
      </c>
      <c r="L191" s="39" t="str">
        <f t="shared" si="24"/>
        <v>X</v>
      </c>
      <c r="M191" s="39" t="str">
        <f t="shared" si="31"/>
        <v>X</v>
      </c>
      <c r="N191" s="42">
        <v>0</v>
      </c>
      <c r="O191" s="8">
        <v>0</v>
      </c>
      <c r="P191" s="9">
        <v>0</v>
      </c>
      <c r="Q191" s="9">
        <v>0</v>
      </c>
      <c r="R191" s="8">
        <v>0</v>
      </c>
      <c r="S191" s="9">
        <v>0</v>
      </c>
      <c r="T191" s="9">
        <v>0</v>
      </c>
      <c r="U191" s="8">
        <v>0</v>
      </c>
      <c r="V191" s="9">
        <v>1</v>
      </c>
      <c r="W191" s="9">
        <v>0</v>
      </c>
      <c r="X191" s="9">
        <v>0</v>
      </c>
      <c r="Y191" s="8">
        <v>0</v>
      </c>
      <c r="Z191" s="9">
        <v>0</v>
      </c>
      <c r="AA191" s="8"/>
      <c r="AC191" s="8"/>
      <c r="AJ191" s="9">
        <f t="shared" si="32"/>
        <v>-1</v>
      </c>
      <c r="AK191" s="7">
        <v>7.4</v>
      </c>
      <c r="AO191" s="8"/>
      <c r="AQ191" s="31"/>
      <c r="AT191" s="31"/>
      <c r="AU191" s="21">
        <v>1987</v>
      </c>
      <c r="AV191" s="23">
        <f t="shared" si="25"/>
        <v>3.2981978671098151</v>
      </c>
      <c r="BB191" s="18"/>
      <c r="BD191" s="54"/>
      <c r="BF191" s="18"/>
      <c r="BH191" s="18"/>
      <c r="BJ191" s="18"/>
      <c r="BK191" s="18" t="s">
        <v>156</v>
      </c>
      <c r="BL191">
        <v>1</v>
      </c>
      <c r="BM191">
        <v>0</v>
      </c>
      <c r="BN191">
        <v>0</v>
      </c>
      <c r="BO191">
        <v>0</v>
      </c>
      <c r="BP191">
        <v>0</v>
      </c>
      <c r="BQ191">
        <v>0</v>
      </c>
      <c r="BR191" s="18">
        <v>0</v>
      </c>
      <c r="BS191">
        <v>1</v>
      </c>
      <c r="BT191">
        <v>0</v>
      </c>
      <c r="BU191" s="18">
        <v>0</v>
      </c>
      <c r="BV191" t="s">
        <v>397</v>
      </c>
      <c r="BW191" t="s">
        <v>397</v>
      </c>
      <c r="CB191" s="18"/>
      <c r="CD191" s="18"/>
      <c r="CE191" s="18"/>
      <c r="CH191" s="18"/>
      <c r="CJ191" s="18"/>
      <c r="CU191" s="18"/>
      <c r="CV191" t="s">
        <v>397</v>
      </c>
      <c r="CW191" t="s">
        <v>397</v>
      </c>
      <c r="CX191" t="s">
        <v>397</v>
      </c>
      <c r="CY191" s="25" t="s">
        <v>397</v>
      </c>
    </row>
    <row r="192" spans="1:103" x14ac:dyDescent="0.25">
      <c r="A192">
        <v>194</v>
      </c>
      <c r="B192">
        <v>25</v>
      </c>
      <c r="C192" s="25" t="s">
        <v>157</v>
      </c>
      <c r="D192" s="12">
        <v>3.6</v>
      </c>
      <c r="E192" s="14"/>
      <c r="F192" s="7" t="str">
        <f t="shared" si="26"/>
        <v>X</v>
      </c>
      <c r="G192" s="7">
        <f t="shared" si="27"/>
        <v>3.6</v>
      </c>
      <c r="H192" s="16">
        <f t="shared" si="28"/>
        <v>3.6</v>
      </c>
      <c r="I192" s="11" t="str">
        <f t="shared" si="29"/>
        <v>X</v>
      </c>
      <c r="J192" s="39" t="str">
        <f t="shared" si="30"/>
        <v>X</v>
      </c>
      <c r="K192" s="39" t="str">
        <f t="shared" si="23"/>
        <v>X</v>
      </c>
      <c r="L192" s="39" t="str">
        <f t="shared" si="24"/>
        <v>X</v>
      </c>
      <c r="M192" s="39" t="str">
        <f t="shared" si="31"/>
        <v>X</v>
      </c>
      <c r="N192" s="42">
        <v>0</v>
      </c>
      <c r="O192" s="8">
        <v>0</v>
      </c>
      <c r="P192" s="9">
        <v>0</v>
      </c>
      <c r="Q192" s="9">
        <v>0</v>
      </c>
      <c r="R192" s="8">
        <v>0</v>
      </c>
      <c r="S192" s="9">
        <v>0</v>
      </c>
      <c r="T192" s="9">
        <v>0</v>
      </c>
      <c r="U192" s="8">
        <v>0</v>
      </c>
      <c r="V192" s="9">
        <v>1</v>
      </c>
      <c r="W192" s="9">
        <v>0</v>
      </c>
      <c r="X192" s="9">
        <v>0</v>
      </c>
      <c r="Y192" s="8">
        <v>0</v>
      </c>
      <c r="Z192" s="9">
        <v>0</v>
      </c>
      <c r="AA192" s="8"/>
      <c r="AC192" s="8"/>
      <c r="AJ192" s="9">
        <f t="shared" si="32"/>
        <v>-1</v>
      </c>
      <c r="AK192" s="7">
        <v>7.5</v>
      </c>
      <c r="AO192" s="8"/>
      <c r="AQ192" s="31"/>
      <c r="AT192" s="31"/>
      <c r="AU192" s="21">
        <v>1989</v>
      </c>
      <c r="AV192" s="23">
        <f t="shared" si="25"/>
        <v>3.2986347831244354</v>
      </c>
      <c r="BB192" s="18"/>
      <c r="BD192" s="54"/>
      <c r="BF192" s="18"/>
      <c r="BH192" s="18"/>
      <c r="BJ192" s="18"/>
      <c r="BK192" s="18" t="s">
        <v>156</v>
      </c>
      <c r="BL192">
        <v>1</v>
      </c>
      <c r="BM192">
        <v>0</v>
      </c>
      <c r="BN192">
        <v>0</v>
      </c>
      <c r="BO192">
        <v>0</v>
      </c>
      <c r="BP192">
        <v>0</v>
      </c>
      <c r="BQ192">
        <v>0</v>
      </c>
      <c r="BR192" s="18">
        <v>0</v>
      </c>
      <c r="BS192">
        <v>1</v>
      </c>
      <c r="BT192">
        <v>0</v>
      </c>
      <c r="BU192" s="18">
        <v>0</v>
      </c>
      <c r="BV192" t="s">
        <v>397</v>
      </c>
      <c r="BW192" t="s">
        <v>397</v>
      </c>
      <c r="CB192" s="18"/>
      <c r="CD192" s="18"/>
      <c r="CE192" s="18"/>
      <c r="CH192" s="18"/>
      <c r="CJ192" s="18"/>
      <c r="CU192" s="18"/>
      <c r="CV192" t="s">
        <v>397</v>
      </c>
      <c r="CW192" t="s">
        <v>397</v>
      </c>
      <c r="CX192" t="s">
        <v>397</v>
      </c>
      <c r="CY192" s="25" t="s">
        <v>397</v>
      </c>
    </row>
    <row r="193" spans="1:103" x14ac:dyDescent="0.25">
      <c r="A193">
        <v>195</v>
      </c>
      <c r="B193">
        <v>25</v>
      </c>
      <c r="C193" s="25" t="s">
        <v>157</v>
      </c>
      <c r="D193" s="12">
        <v>4.5990000000000002</v>
      </c>
      <c r="E193" s="14"/>
      <c r="F193" s="7" t="str">
        <f t="shared" si="26"/>
        <v>X</v>
      </c>
      <c r="G193" s="7">
        <f t="shared" si="27"/>
        <v>4.5990000000000002</v>
      </c>
      <c r="H193" s="16">
        <f t="shared" si="28"/>
        <v>4.5990000000000002</v>
      </c>
      <c r="I193" s="11" t="str">
        <f t="shared" si="29"/>
        <v>X</v>
      </c>
      <c r="J193" s="39" t="str">
        <f t="shared" si="30"/>
        <v>X</v>
      </c>
      <c r="K193" s="39" t="str">
        <f t="shared" si="23"/>
        <v>X</v>
      </c>
      <c r="L193" s="39" t="str">
        <f t="shared" si="24"/>
        <v>X</v>
      </c>
      <c r="M193" s="39" t="str">
        <f t="shared" si="31"/>
        <v>X</v>
      </c>
      <c r="N193" s="42">
        <v>0</v>
      </c>
      <c r="O193" s="8">
        <v>0</v>
      </c>
      <c r="P193" s="9">
        <v>0</v>
      </c>
      <c r="Q193" s="9">
        <v>0</v>
      </c>
      <c r="R193" s="8">
        <v>0</v>
      </c>
      <c r="S193" s="9">
        <v>0</v>
      </c>
      <c r="T193" s="9">
        <v>0</v>
      </c>
      <c r="U193" s="8">
        <v>0</v>
      </c>
      <c r="V193" s="9">
        <v>1</v>
      </c>
      <c r="W193" s="9">
        <v>0</v>
      </c>
      <c r="X193" s="9">
        <v>0</v>
      </c>
      <c r="Y193" s="8">
        <v>0</v>
      </c>
      <c r="Z193" s="9">
        <v>0</v>
      </c>
      <c r="AA193" s="8"/>
      <c r="AC193" s="8"/>
      <c r="AJ193" s="9">
        <f t="shared" si="32"/>
        <v>-1</v>
      </c>
      <c r="AK193" s="7">
        <v>7.7</v>
      </c>
      <c r="AO193" s="8"/>
      <c r="AQ193" s="31"/>
      <c r="AT193" s="31"/>
      <c r="AU193" s="21">
        <v>1991</v>
      </c>
      <c r="AV193" s="23">
        <f t="shared" si="25"/>
        <v>3.2990712600274095</v>
      </c>
      <c r="BB193" s="18"/>
      <c r="BD193" s="54"/>
      <c r="BF193" s="18"/>
      <c r="BH193" s="18"/>
      <c r="BJ193" s="18"/>
      <c r="BK193" s="18" t="s">
        <v>156</v>
      </c>
      <c r="BL193">
        <v>1</v>
      </c>
      <c r="BM193">
        <v>0</v>
      </c>
      <c r="BN193">
        <v>0</v>
      </c>
      <c r="BO193">
        <v>0</v>
      </c>
      <c r="BP193">
        <v>0</v>
      </c>
      <c r="BQ193">
        <v>0</v>
      </c>
      <c r="BR193" s="18">
        <v>0</v>
      </c>
      <c r="BS193">
        <v>1</v>
      </c>
      <c r="BT193">
        <v>0</v>
      </c>
      <c r="BU193" s="18">
        <v>0</v>
      </c>
      <c r="BV193" t="s">
        <v>397</v>
      </c>
      <c r="BW193" t="s">
        <v>397</v>
      </c>
      <c r="CB193" s="18"/>
      <c r="CD193" s="18"/>
      <c r="CE193" s="18"/>
      <c r="CH193" s="18"/>
      <c r="CJ193" s="18"/>
      <c r="CU193" s="18"/>
      <c r="CV193" t="s">
        <v>397</v>
      </c>
      <c r="CW193" t="s">
        <v>397</v>
      </c>
      <c r="CX193" t="s">
        <v>397</v>
      </c>
      <c r="CY193" s="25" t="s">
        <v>397</v>
      </c>
    </row>
    <row r="194" spans="1:103" x14ac:dyDescent="0.25">
      <c r="A194">
        <v>196</v>
      </c>
      <c r="B194">
        <v>25</v>
      </c>
      <c r="C194" s="25" t="s">
        <v>157</v>
      </c>
      <c r="D194" s="12">
        <v>6.9</v>
      </c>
      <c r="E194" s="14"/>
      <c r="F194" s="7" t="str">
        <f t="shared" si="26"/>
        <v>X</v>
      </c>
      <c r="G194" s="7">
        <f t="shared" si="27"/>
        <v>6.9</v>
      </c>
      <c r="H194" s="16">
        <f t="shared" si="28"/>
        <v>6.9</v>
      </c>
      <c r="I194" s="11" t="str">
        <f t="shared" si="29"/>
        <v>X</v>
      </c>
      <c r="J194" s="39" t="str">
        <f t="shared" si="30"/>
        <v>X</v>
      </c>
      <c r="K194" s="39" t="str">
        <f t="shared" si="23"/>
        <v>X</v>
      </c>
      <c r="L194" s="39" t="str">
        <f t="shared" si="24"/>
        <v>X</v>
      </c>
      <c r="M194" s="39" t="str">
        <f t="shared" si="31"/>
        <v>X</v>
      </c>
      <c r="N194" s="42">
        <v>0</v>
      </c>
      <c r="O194" s="8">
        <v>0</v>
      </c>
      <c r="P194" s="9">
        <v>0</v>
      </c>
      <c r="Q194" s="9">
        <v>0</v>
      </c>
      <c r="R194" s="8">
        <v>0</v>
      </c>
      <c r="S194" s="9">
        <v>0</v>
      </c>
      <c r="T194" s="9">
        <v>0</v>
      </c>
      <c r="U194" s="8">
        <v>0</v>
      </c>
      <c r="V194" s="9">
        <v>1</v>
      </c>
      <c r="W194" s="9">
        <v>0</v>
      </c>
      <c r="X194" s="9">
        <v>0</v>
      </c>
      <c r="Y194" s="8">
        <v>0</v>
      </c>
      <c r="Z194" s="9">
        <v>0</v>
      </c>
      <c r="AA194" s="8"/>
      <c r="AC194" s="8"/>
      <c r="AJ194" s="9">
        <f t="shared" si="32"/>
        <v>-1</v>
      </c>
      <c r="AK194" s="7">
        <v>8</v>
      </c>
      <c r="AO194" s="8"/>
      <c r="AQ194" s="31"/>
      <c r="AT194" s="31"/>
      <c r="AU194" s="21">
        <v>1993</v>
      </c>
      <c r="AV194" s="23">
        <f t="shared" si="25"/>
        <v>3.2995072987004876</v>
      </c>
      <c r="BB194" s="18"/>
      <c r="BD194" s="54"/>
      <c r="BF194" s="18"/>
      <c r="BH194" s="18"/>
      <c r="BJ194" s="18"/>
      <c r="BK194" s="18" t="s">
        <v>156</v>
      </c>
      <c r="BL194">
        <v>1</v>
      </c>
      <c r="BM194">
        <v>0</v>
      </c>
      <c r="BN194">
        <v>0</v>
      </c>
      <c r="BO194">
        <v>0</v>
      </c>
      <c r="BP194">
        <v>0</v>
      </c>
      <c r="BQ194">
        <v>0</v>
      </c>
      <c r="BR194" s="18">
        <v>0</v>
      </c>
      <c r="BS194">
        <v>1</v>
      </c>
      <c r="BT194">
        <v>0</v>
      </c>
      <c r="BU194" s="18">
        <v>0</v>
      </c>
      <c r="BV194" t="s">
        <v>397</v>
      </c>
      <c r="BW194" t="s">
        <v>397</v>
      </c>
      <c r="CB194" s="18"/>
      <c r="CD194" s="18"/>
      <c r="CE194" s="18"/>
      <c r="CH194" s="18"/>
      <c r="CJ194" s="18"/>
      <c r="CU194" s="18"/>
      <c r="CV194" t="s">
        <v>397</v>
      </c>
      <c r="CW194" t="s">
        <v>397</v>
      </c>
      <c r="CX194" t="s">
        <v>397</v>
      </c>
      <c r="CY194" s="25" t="s">
        <v>397</v>
      </c>
    </row>
    <row r="195" spans="1:103" x14ac:dyDescent="0.25">
      <c r="A195">
        <v>197</v>
      </c>
      <c r="B195">
        <v>25</v>
      </c>
      <c r="C195" s="25" t="s">
        <v>157</v>
      </c>
      <c r="D195" s="12">
        <v>6.1</v>
      </c>
      <c r="E195" s="14"/>
      <c r="F195" s="7" t="str">
        <f t="shared" si="26"/>
        <v>X</v>
      </c>
      <c r="G195" s="7">
        <f t="shared" si="27"/>
        <v>6.1</v>
      </c>
      <c r="H195" s="16">
        <f t="shared" si="28"/>
        <v>6.1</v>
      </c>
      <c r="I195" s="11" t="str">
        <f t="shared" si="29"/>
        <v>X</v>
      </c>
      <c r="J195" s="39" t="str">
        <f t="shared" si="30"/>
        <v>X</v>
      </c>
      <c r="K195" s="39" t="str">
        <f t="shared" si="23"/>
        <v>X</v>
      </c>
      <c r="L195" s="39" t="str">
        <f t="shared" si="24"/>
        <v>X</v>
      </c>
      <c r="M195" s="39" t="str">
        <f t="shared" si="31"/>
        <v>X</v>
      </c>
      <c r="N195" s="42">
        <v>0</v>
      </c>
      <c r="O195" s="8">
        <v>0</v>
      </c>
      <c r="P195" s="9">
        <v>0</v>
      </c>
      <c r="Q195" s="9">
        <v>0</v>
      </c>
      <c r="R195" s="8">
        <v>0</v>
      </c>
      <c r="S195" s="9">
        <v>0</v>
      </c>
      <c r="T195" s="9">
        <v>0</v>
      </c>
      <c r="U195" s="8">
        <v>0</v>
      </c>
      <c r="V195" s="9">
        <v>1</v>
      </c>
      <c r="W195" s="9">
        <v>0</v>
      </c>
      <c r="X195" s="9">
        <v>0</v>
      </c>
      <c r="Y195" s="8">
        <v>0</v>
      </c>
      <c r="Z195" s="9">
        <v>0</v>
      </c>
      <c r="AA195" s="8"/>
      <c r="AC195" s="8"/>
      <c r="AJ195" s="9">
        <f t="shared" si="32"/>
        <v>-1</v>
      </c>
      <c r="AK195" s="7">
        <v>8.3000000000000007</v>
      </c>
      <c r="AO195" s="8"/>
      <c r="AQ195" s="31"/>
      <c r="AT195" s="31"/>
      <c r="AU195" s="21">
        <v>1995</v>
      </c>
      <c r="AV195" s="23">
        <f t="shared" si="25"/>
        <v>3.2999429000227671</v>
      </c>
      <c r="BB195" s="18"/>
      <c r="BD195" s="54"/>
      <c r="BF195" s="18"/>
      <c r="BH195" s="18"/>
      <c r="BJ195" s="18"/>
      <c r="BK195" s="18" t="s">
        <v>156</v>
      </c>
      <c r="BL195">
        <v>1</v>
      </c>
      <c r="BM195">
        <v>0</v>
      </c>
      <c r="BN195">
        <v>0</v>
      </c>
      <c r="BO195">
        <v>0</v>
      </c>
      <c r="BP195">
        <v>0</v>
      </c>
      <c r="BQ195">
        <v>0</v>
      </c>
      <c r="BR195" s="18">
        <v>0</v>
      </c>
      <c r="BS195">
        <v>1</v>
      </c>
      <c r="BT195">
        <v>0</v>
      </c>
      <c r="BU195" s="18">
        <v>0</v>
      </c>
      <c r="BV195" t="s">
        <v>397</v>
      </c>
      <c r="BW195" t="s">
        <v>397</v>
      </c>
      <c r="CB195" s="18"/>
      <c r="CD195" s="18"/>
      <c r="CE195" s="18"/>
      <c r="CH195" s="18"/>
      <c r="CJ195" s="18"/>
      <c r="CU195" s="18"/>
      <c r="CV195" t="s">
        <v>397</v>
      </c>
      <c r="CW195" t="s">
        <v>397</v>
      </c>
      <c r="CX195" t="s">
        <v>397</v>
      </c>
      <c r="CY195" s="25" t="s">
        <v>397</v>
      </c>
    </row>
    <row r="196" spans="1:103" x14ac:dyDescent="0.25">
      <c r="A196">
        <v>198</v>
      </c>
      <c r="B196">
        <v>26</v>
      </c>
      <c r="C196" s="25" t="s">
        <v>143</v>
      </c>
      <c r="D196" s="12">
        <v>10.7</v>
      </c>
      <c r="E196" s="14"/>
      <c r="F196" s="7" t="str">
        <f t="shared" si="26"/>
        <v>X</v>
      </c>
      <c r="G196" s="7">
        <f t="shared" si="27"/>
        <v>10.7</v>
      </c>
      <c r="H196" s="16">
        <f t="shared" si="28"/>
        <v>10.7</v>
      </c>
      <c r="I196" s="11" t="str">
        <f t="shared" si="29"/>
        <v>X</v>
      </c>
      <c r="J196" s="39" t="str">
        <f t="shared" si="30"/>
        <v>X</v>
      </c>
      <c r="K196" s="39" t="str">
        <f t="shared" si="23"/>
        <v>X</v>
      </c>
      <c r="L196" s="39" t="str">
        <f t="shared" si="24"/>
        <v>X</v>
      </c>
      <c r="M196" s="39" t="str">
        <f t="shared" si="31"/>
        <v>X</v>
      </c>
      <c r="N196" s="42">
        <v>1</v>
      </c>
      <c r="O196" s="8">
        <v>0</v>
      </c>
      <c r="P196" s="9">
        <v>0</v>
      </c>
      <c r="Q196" s="9">
        <v>0</v>
      </c>
      <c r="R196" s="8">
        <v>0</v>
      </c>
      <c r="S196" s="9">
        <v>0</v>
      </c>
      <c r="T196" s="9">
        <v>0</v>
      </c>
      <c r="U196" s="8">
        <v>0</v>
      </c>
      <c r="V196" s="9">
        <v>0</v>
      </c>
      <c r="W196" s="9">
        <v>0</v>
      </c>
      <c r="X196" s="9">
        <v>0</v>
      </c>
      <c r="Y196" s="8">
        <v>0</v>
      </c>
      <c r="Z196" s="9">
        <v>0</v>
      </c>
      <c r="AA196" s="8"/>
      <c r="AC196" s="8"/>
      <c r="AJ196" s="9">
        <f t="shared" si="32"/>
        <v>-1</v>
      </c>
      <c r="AK196" s="7">
        <v>11.6</v>
      </c>
      <c r="AO196" s="8"/>
      <c r="AQ196" s="31"/>
      <c r="AT196" s="31"/>
      <c r="AU196" s="21">
        <v>2004</v>
      </c>
      <c r="AV196" s="23">
        <f t="shared" si="25"/>
        <v>3.301897717195208</v>
      </c>
      <c r="BB196" s="18"/>
      <c r="BD196" s="54"/>
      <c r="BF196" s="18"/>
      <c r="BH196" s="18"/>
      <c r="BJ196" s="18"/>
      <c r="BK196" s="18" t="s">
        <v>141</v>
      </c>
      <c r="BL196">
        <v>1</v>
      </c>
      <c r="BM196">
        <v>0</v>
      </c>
      <c r="BN196">
        <v>0</v>
      </c>
      <c r="BO196">
        <v>0</v>
      </c>
      <c r="BP196">
        <v>0</v>
      </c>
      <c r="BQ196">
        <v>0</v>
      </c>
      <c r="BR196" s="18">
        <v>0</v>
      </c>
      <c r="BS196">
        <v>1</v>
      </c>
      <c r="BT196">
        <v>0</v>
      </c>
      <c r="BU196" s="18">
        <v>0</v>
      </c>
      <c r="BV196" t="s">
        <v>397</v>
      </c>
      <c r="BW196" t="s">
        <v>397</v>
      </c>
      <c r="CB196" s="18"/>
      <c r="CD196" s="18"/>
      <c r="CE196" s="18"/>
      <c r="CH196" s="18"/>
      <c r="CJ196" s="18"/>
      <c r="CU196" s="18"/>
      <c r="CV196" t="s">
        <v>397</v>
      </c>
      <c r="CW196" t="s">
        <v>397</v>
      </c>
      <c r="CX196" t="s">
        <v>397</v>
      </c>
      <c r="CY196" s="25" t="s">
        <v>397</v>
      </c>
    </row>
    <row r="197" spans="1:103" x14ac:dyDescent="0.25">
      <c r="A197">
        <v>199</v>
      </c>
      <c r="B197">
        <v>27</v>
      </c>
      <c r="C197" s="25" t="s">
        <v>200</v>
      </c>
      <c r="D197" s="12">
        <v>8.1</v>
      </c>
      <c r="E197" s="14"/>
      <c r="F197" s="7" t="str">
        <f t="shared" si="26"/>
        <v>X</v>
      </c>
      <c r="G197" s="7">
        <f t="shared" si="27"/>
        <v>8.1</v>
      </c>
      <c r="H197" s="16">
        <f t="shared" si="28"/>
        <v>8.1</v>
      </c>
      <c r="I197" s="11" t="str">
        <f t="shared" si="29"/>
        <v>X</v>
      </c>
      <c r="J197" s="39" t="str">
        <f t="shared" si="30"/>
        <v>X</v>
      </c>
      <c r="K197" s="39" t="str">
        <f t="shared" si="23"/>
        <v>X</v>
      </c>
      <c r="L197" s="39" t="str">
        <f t="shared" si="24"/>
        <v>X</v>
      </c>
      <c r="M197" s="39" t="str">
        <f t="shared" si="31"/>
        <v>X</v>
      </c>
      <c r="N197" s="42">
        <v>1</v>
      </c>
      <c r="O197" s="8">
        <v>0</v>
      </c>
      <c r="P197" s="9">
        <v>0</v>
      </c>
      <c r="Q197" s="9">
        <v>0</v>
      </c>
      <c r="R197" s="8">
        <v>0</v>
      </c>
      <c r="S197" s="9">
        <v>0</v>
      </c>
      <c r="T197" s="9">
        <v>0</v>
      </c>
      <c r="U197" s="8">
        <v>0</v>
      </c>
      <c r="V197" s="9">
        <v>0</v>
      </c>
      <c r="W197" s="9">
        <v>0</v>
      </c>
      <c r="X197" s="9">
        <v>0</v>
      </c>
      <c r="Y197" s="8">
        <v>0</v>
      </c>
      <c r="Z197" s="9">
        <v>0</v>
      </c>
      <c r="AA197" s="8"/>
      <c r="AC197" s="8"/>
      <c r="AJ197" s="9">
        <f t="shared" si="32"/>
        <v>-1</v>
      </c>
      <c r="AK197" s="7">
        <v>10.8</v>
      </c>
      <c r="AO197" s="8"/>
      <c r="AQ197" s="31"/>
      <c r="AT197" s="31"/>
      <c r="AU197" s="21">
        <v>2006</v>
      </c>
      <c r="AV197" s="23">
        <f t="shared" si="25"/>
        <v>3.3023309286843991</v>
      </c>
      <c r="BB197" s="18"/>
      <c r="BD197" s="54"/>
      <c r="BF197" s="18"/>
      <c r="BH197" s="18"/>
      <c r="BJ197" s="18"/>
      <c r="BK197" s="18" t="s">
        <v>198</v>
      </c>
      <c r="BL197">
        <v>1</v>
      </c>
      <c r="BM197">
        <v>0</v>
      </c>
      <c r="BN197">
        <v>0</v>
      </c>
      <c r="BO197">
        <v>0</v>
      </c>
      <c r="BP197">
        <v>0</v>
      </c>
      <c r="BQ197">
        <v>0</v>
      </c>
      <c r="BR197" s="18">
        <v>0</v>
      </c>
      <c r="BS197">
        <v>1</v>
      </c>
      <c r="BT197">
        <v>0</v>
      </c>
      <c r="BU197" s="18">
        <v>0</v>
      </c>
      <c r="BV197" t="s">
        <v>397</v>
      </c>
      <c r="BW197" t="s">
        <v>397</v>
      </c>
      <c r="CB197" s="18"/>
      <c r="CD197" s="18"/>
      <c r="CE197" s="18"/>
      <c r="CH197" s="18"/>
      <c r="CJ197" s="18"/>
      <c r="CU197" s="18"/>
      <c r="CV197" t="s">
        <v>397</v>
      </c>
      <c r="CW197" t="s">
        <v>397</v>
      </c>
      <c r="CX197" t="s">
        <v>397</v>
      </c>
      <c r="CY197" s="25" t="s">
        <v>397</v>
      </c>
    </row>
    <row r="198" spans="1:103" x14ac:dyDescent="0.25">
      <c r="A198">
        <v>200</v>
      </c>
      <c r="B198">
        <v>28</v>
      </c>
      <c r="C198" s="25" t="s">
        <v>188</v>
      </c>
      <c r="D198" s="12">
        <v>15</v>
      </c>
      <c r="E198" s="14"/>
      <c r="F198" s="7" t="str">
        <f t="shared" si="26"/>
        <v>X</v>
      </c>
      <c r="G198" s="7">
        <f t="shared" si="27"/>
        <v>15</v>
      </c>
      <c r="H198" s="16">
        <f t="shared" si="28"/>
        <v>15</v>
      </c>
      <c r="I198" s="11" t="str">
        <f t="shared" si="29"/>
        <v>X</v>
      </c>
      <c r="J198" s="39" t="str">
        <f t="shared" si="30"/>
        <v>X</v>
      </c>
      <c r="K198" s="39" t="str">
        <f t="shared" si="23"/>
        <v>X</v>
      </c>
      <c r="L198" s="39" t="str">
        <f t="shared" si="24"/>
        <v>X</v>
      </c>
      <c r="M198" s="39" t="str">
        <f t="shared" si="31"/>
        <v>X</v>
      </c>
      <c r="N198" s="42">
        <v>1</v>
      </c>
      <c r="O198" s="8">
        <v>0</v>
      </c>
      <c r="P198" s="9">
        <v>0</v>
      </c>
      <c r="Q198" s="9">
        <v>0</v>
      </c>
      <c r="R198" s="8">
        <v>0</v>
      </c>
      <c r="S198" s="9">
        <v>0</v>
      </c>
      <c r="T198" s="9">
        <v>0</v>
      </c>
      <c r="U198" s="8">
        <v>0</v>
      </c>
      <c r="V198" s="9">
        <v>0</v>
      </c>
      <c r="W198" s="9">
        <v>0</v>
      </c>
      <c r="X198" s="9">
        <v>0</v>
      </c>
      <c r="Y198" s="8">
        <v>0</v>
      </c>
      <c r="Z198" s="9">
        <v>0</v>
      </c>
      <c r="AA198" s="8"/>
      <c r="AC198" s="8"/>
      <c r="AJ198" s="9">
        <f t="shared" si="32"/>
        <v>-1</v>
      </c>
      <c r="AK198" s="7">
        <v>2.9</v>
      </c>
      <c r="AO198" s="8"/>
      <c r="AQ198" s="31"/>
      <c r="AT198" s="31"/>
      <c r="AU198" s="21">
        <v>1963</v>
      </c>
      <c r="AV198" s="23">
        <f t="shared" si="25"/>
        <v>3.2929202996000062</v>
      </c>
      <c r="BB198" s="18"/>
      <c r="BD198" s="54"/>
      <c r="BF198" s="18"/>
      <c r="BH198" s="18"/>
      <c r="BJ198" s="18"/>
      <c r="BK198" s="18" t="s">
        <v>187</v>
      </c>
      <c r="BL198">
        <v>0</v>
      </c>
      <c r="BM198">
        <v>0</v>
      </c>
      <c r="BN198">
        <v>0</v>
      </c>
      <c r="BO198">
        <v>1</v>
      </c>
      <c r="BP198">
        <v>0</v>
      </c>
      <c r="BQ198">
        <v>0</v>
      </c>
      <c r="BR198" s="18">
        <v>0</v>
      </c>
      <c r="BS198">
        <v>0</v>
      </c>
      <c r="BT198">
        <v>1</v>
      </c>
      <c r="BU198" s="18">
        <v>0</v>
      </c>
      <c r="BV198" t="s">
        <v>397</v>
      </c>
      <c r="BW198" t="s">
        <v>397</v>
      </c>
      <c r="CB198" s="18"/>
      <c r="CD198" s="18"/>
      <c r="CE198" s="18"/>
      <c r="CH198" s="18"/>
      <c r="CJ198" s="18"/>
      <c r="CU198" s="18"/>
      <c r="CV198" t="s">
        <v>397</v>
      </c>
      <c r="CW198" t="s">
        <v>397</v>
      </c>
      <c r="CX198" t="s">
        <v>397</v>
      </c>
      <c r="CY198" s="25" t="s">
        <v>397</v>
      </c>
    </row>
    <row r="199" spans="1:103" x14ac:dyDescent="0.25">
      <c r="A199">
        <v>201</v>
      </c>
      <c r="B199">
        <v>29</v>
      </c>
      <c r="C199" s="25" t="s">
        <v>179</v>
      </c>
      <c r="D199" s="12">
        <v>10</v>
      </c>
      <c r="E199" s="14"/>
      <c r="F199" s="7" t="str">
        <f t="shared" si="26"/>
        <v>X</v>
      </c>
      <c r="G199" s="7">
        <f t="shared" si="27"/>
        <v>10</v>
      </c>
      <c r="H199" s="16">
        <f t="shared" si="28"/>
        <v>10</v>
      </c>
      <c r="I199" s="11" t="str">
        <f t="shared" si="29"/>
        <v>X</v>
      </c>
      <c r="J199" s="39" t="str">
        <f t="shared" si="30"/>
        <v>X</v>
      </c>
      <c r="K199" s="39" t="str">
        <f t="shared" si="23"/>
        <v>X</v>
      </c>
      <c r="L199" s="39" t="str">
        <f t="shared" si="24"/>
        <v>X</v>
      </c>
      <c r="M199" s="39" t="str">
        <f t="shared" si="31"/>
        <v>X</v>
      </c>
      <c r="N199" s="42">
        <v>1</v>
      </c>
      <c r="O199" s="8">
        <v>0</v>
      </c>
      <c r="P199" s="9">
        <v>0</v>
      </c>
      <c r="Q199" s="9">
        <v>0</v>
      </c>
      <c r="R199" s="8">
        <v>0</v>
      </c>
      <c r="S199" s="9">
        <v>0</v>
      </c>
      <c r="T199" s="9">
        <v>0</v>
      </c>
      <c r="U199" s="8">
        <v>0</v>
      </c>
      <c r="V199" s="9">
        <v>0</v>
      </c>
      <c r="W199" s="9">
        <v>0</v>
      </c>
      <c r="X199" s="9">
        <v>0</v>
      </c>
      <c r="Y199" s="8">
        <v>0</v>
      </c>
      <c r="Z199" s="9">
        <v>0</v>
      </c>
      <c r="AA199" s="8"/>
      <c r="AC199" s="8"/>
      <c r="AJ199" s="9">
        <f t="shared" si="32"/>
        <v>-1</v>
      </c>
      <c r="AK199" s="7">
        <v>4.4000000000000004</v>
      </c>
      <c r="AO199" s="8"/>
      <c r="AQ199" s="31"/>
      <c r="AT199" s="31"/>
      <c r="AU199" s="21">
        <v>2005</v>
      </c>
      <c r="AV199" s="23">
        <f t="shared" si="25"/>
        <v>3.3021143769562009</v>
      </c>
      <c r="BB199" s="18"/>
      <c r="BD199" s="54"/>
      <c r="BF199" s="18"/>
      <c r="BH199" s="18"/>
      <c r="BJ199" s="18"/>
      <c r="BK199" s="18" t="s">
        <v>178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 s="18">
        <v>1</v>
      </c>
      <c r="BS199">
        <v>0</v>
      </c>
      <c r="BT199">
        <v>0</v>
      </c>
      <c r="BU199" s="18">
        <v>1</v>
      </c>
      <c r="BV199" t="s">
        <v>397</v>
      </c>
      <c r="BW199" t="s">
        <v>397</v>
      </c>
      <c r="CB199" s="18"/>
      <c r="CD199" s="18"/>
      <c r="CE199" s="18"/>
      <c r="CH199" s="18"/>
      <c r="CJ199" s="18"/>
      <c r="CU199" s="18"/>
      <c r="CV199" t="s">
        <v>397</v>
      </c>
      <c r="CW199" t="s">
        <v>397</v>
      </c>
      <c r="CX199" t="s">
        <v>397</v>
      </c>
      <c r="CY199" s="25" t="s">
        <v>397</v>
      </c>
    </row>
    <row r="200" spans="1:103" x14ac:dyDescent="0.25">
      <c r="A200">
        <v>202</v>
      </c>
      <c r="B200">
        <v>29</v>
      </c>
      <c r="C200" s="25" t="s">
        <v>179</v>
      </c>
      <c r="D200" s="12">
        <v>9.6999999999999993</v>
      </c>
      <c r="E200" s="14"/>
      <c r="F200" s="7" t="str">
        <f t="shared" si="26"/>
        <v>X</v>
      </c>
      <c r="G200" s="7">
        <f t="shared" si="27"/>
        <v>9.6999999999999993</v>
      </c>
      <c r="H200" s="16">
        <f t="shared" si="28"/>
        <v>9.6999999999999993</v>
      </c>
      <c r="I200" s="11" t="str">
        <f t="shared" si="29"/>
        <v>X</v>
      </c>
      <c r="J200" s="39" t="str">
        <f t="shared" si="30"/>
        <v>X</v>
      </c>
      <c r="K200" s="39" t="str">
        <f t="shared" si="23"/>
        <v>X</v>
      </c>
      <c r="L200" s="39" t="str">
        <f t="shared" si="24"/>
        <v>X</v>
      </c>
      <c r="M200" s="39" t="str">
        <f t="shared" si="31"/>
        <v>X</v>
      </c>
      <c r="N200" s="42">
        <v>0</v>
      </c>
      <c r="O200" s="8">
        <v>0</v>
      </c>
      <c r="P200" s="9">
        <v>0</v>
      </c>
      <c r="Q200" s="9">
        <v>0</v>
      </c>
      <c r="R200" s="8">
        <v>0</v>
      </c>
      <c r="S200" s="9">
        <v>0</v>
      </c>
      <c r="T200" s="9">
        <v>0</v>
      </c>
      <c r="U200" s="8">
        <v>1</v>
      </c>
      <c r="V200" s="9">
        <v>0</v>
      </c>
      <c r="W200" s="9">
        <v>0</v>
      </c>
      <c r="X200" s="9">
        <v>0</v>
      </c>
      <c r="Y200" s="8">
        <v>0</v>
      </c>
      <c r="Z200" s="9">
        <v>0</v>
      </c>
      <c r="AA200" s="8"/>
      <c r="AC200" s="8"/>
      <c r="AJ200" s="9">
        <f t="shared" si="32"/>
        <v>-1</v>
      </c>
      <c r="AK200" s="7">
        <v>4.4000000000000004</v>
      </c>
      <c r="AO200" s="8"/>
      <c r="AQ200" s="31"/>
      <c r="AT200" s="31"/>
      <c r="AU200" s="21">
        <v>2005</v>
      </c>
      <c r="AV200" s="23">
        <f t="shared" si="25"/>
        <v>3.3021143769562009</v>
      </c>
      <c r="BB200" s="18"/>
      <c r="BD200" s="54"/>
      <c r="BF200" s="18"/>
      <c r="BH200" s="18"/>
      <c r="BJ200" s="18"/>
      <c r="BK200" s="18" t="s">
        <v>178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 s="18">
        <v>1</v>
      </c>
      <c r="BS200">
        <v>0</v>
      </c>
      <c r="BT200">
        <v>0</v>
      </c>
      <c r="BU200" s="18">
        <v>1</v>
      </c>
      <c r="BV200" t="s">
        <v>397</v>
      </c>
      <c r="BW200" t="s">
        <v>397</v>
      </c>
      <c r="CB200" s="18"/>
      <c r="CD200" s="18"/>
      <c r="CE200" s="18"/>
      <c r="CH200" s="18"/>
      <c r="CJ200" s="18"/>
      <c r="CU200" s="18"/>
      <c r="CV200" t="s">
        <v>397</v>
      </c>
      <c r="CW200" t="s">
        <v>397</v>
      </c>
      <c r="CX200" t="s">
        <v>397</v>
      </c>
      <c r="CY200" s="25" t="s">
        <v>397</v>
      </c>
    </row>
    <row r="201" spans="1:103" x14ac:dyDescent="0.25">
      <c r="A201">
        <v>203</v>
      </c>
      <c r="B201">
        <v>29</v>
      </c>
      <c r="C201" s="25" t="s">
        <v>179</v>
      </c>
      <c r="D201" s="12">
        <v>11.35</v>
      </c>
      <c r="E201" s="14"/>
      <c r="F201" s="7" t="str">
        <f t="shared" si="26"/>
        <v>X</v>
      </c>
      <c r="G201" s="7">
        <f t="shared" si="27"/>
        <v>11.35</v>
      </c>
      <c r="H201" s="16">
        <f t="shared" si="28"/>
        <v>11.35</v>
      </c>
      <c r="I201" s="11" t="str">
        <f t="shared" si="29"/>
        <v>X</v>
      </c>
      <c r="J201" s="39" t="str">
        <f t="shared" si="30"/>
        <v>X</v>
      </c>
      <c r="K201" s="39" t="str">
        <f t="shared" si="23"/>
        <v>X</v>
      </c>
      <c r="L201" s="39" t="str">
        <f t="shared" si="24"/>
        <v>X</v>
      </c>
      <c r="M201" s="39" t="str">
        <f t="shared" si="31"/>
        <v>X</v>
      </c>
      <c r="N201" s="42">
        <v>0</v>
      </c>
      <c r="O201" s="8">
        <v>0</v>
      </c>
      <c r="P201" s="9">
        <v>0</v>
      </c>
      <c r="Q201" s="9">
        <v>0</v>
      </c>
      <c r="R201" s="8">
        <v>0</v>
      </c>
      <c r="S201" s="9">
        <v>0</v>
      </c>
      <c r="T201" s="9">
        <v>0</v>
      </c>
      <c r="U201" s="8">
        <v>0</v>
      </c>
      <c r="V201" s="9">
        <v>1</v>
      </c>
      <c r="W201" s="9">
        <v>0</v>
      </c>
      <c r="X201" s="9">
        <v>0</v>
      </c>
      <c r="Y201" s="8">
        <v>0</v>
      </c>
      <c r="Z201" s="9">
        <v>0</v>
      </c>
      <c r="AA201" s="8"/>
      <c r="AC201" s="8"/>
      <c r="AJ201" s="9">
        <f t="shared" si="32"/>
        <v>-1</v>
      </c>
      <c r="AK201" s="7">
        <v>4.4000000000000004</v>
      </c>
      <c r="AO201" s="8"/>
      <c r="AQ201" s="31"/>
      <c r="AT201" s="31"/>
      <c r="AU201" s="21">
        <v>2005</v>
      </c>
      <c r="AV201" s="23">
        <f t="shared" si="25"/>
        <v>3.3021143769562009</v>
      </c>
      <c r="BB201" s="18"/>
      <c r="BD201" s="54"/>
      <c r="BF201" s="18"/>
      <c r="BH201" s="18"/>
      <c r="BJ201" s="18"/>
      <c r="BK201" s="18" t="s">
        <v>178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 s="18">
        <v>1</v>
      </c>
      <c r="BS201">
        <v>0</v>
      </c>
      <c r="BT201">
        <v>0</v>
      </c>
      <c r="BU201" s="18">
        <v>1</v>
      </c>
      <c r="BV201" t="s">
        <v>397</v>
      </c>
      <c r="BW201" t="s">
        <v>397</v>
      </c>
      <c r="CB201" s="18"/>
      <c r="CD201" s="18"/>
      <c r="CE201" s="18"/>
      <c r="CH201" s="18"/>
      <c r="CJ201" s="18"/>
      <c r="CU201" s="18"/>
      <c r="CV201" t="s">
        <v>397</v>
      </c>
      <c r="CW201" t="s">
        <v>397</v>
      </c>
      <c r="CX201" t="s">
        <v>397</v>
      </c>
      <c r="CY201" s="25" t="s">
        <v>397</v>
      </c>
    </row>
    <row r="202" spans="1:103" x14ac:dyDescent="0.25">
      <c r="A202">
        <v>204</v>
      </c>
      <c r="B202">
        <v>30</v>
      </c>
      <c r="C202" s="25" t="s">
        <v>167</v>
      </c>
      <c r="D202" s="12">
        <v>11.3</v>
      </c>
      <c r="E202" s="14"/>
      <c r="F202" s="7" t="str">
        <f t="shared" si="26"/>
        <v>X</v>
      </c>
      <c r="G202" s="7">
        <f t="shared" si="27"/>
        <v>11.3</v>
      </c>
      <c r="H202" s="16">
        <f t="shared" si="28"/>
        <v>11.3</v>
      </c>
      <c r="I202" s="11" t="str">
        <f t="shared" si="29"/>
        <v>X</v>
      </c>
      <c r="J202" s="39" t="str">
        <f t="shared" si="30"/>
        <v>X</v>
      </c>
      <c r="K202" s="39" t="str">
        <f t="shared" ref="K202:K264" si="33">IFERROR(1/J202, "X")</f>
        <v>X</v>
      </c>
      <c r="L202" s="39" t="str">
        <f t="shared" ref="L202:L264" si="34">IFERROR(I202-J202, "X")</f>
        <v>X</v>
      </c>
      <c r="M202" s="39" t="str">
        <f t="shared" si="31"/>
        <v>X</v>
      </c>
      <c r="N202" s="42">
        <v>1</v>
      </c>
      <c r="O202" s="8">
        <v>0</v>
      </c>
      <c r="P202" s="9">
        <v>0</v>
      </c>
      <c r="Q202" s="9">
        <v>0</v>
      </c>
      <c r="R202" s="8">
        <v>0</v>
      </c>
      <c r="S202" s="9">
        <v>0</v>
      </c>
      <c r="T202" s="9">
        <v>0</v>
      </c>
      <c r="U202" s="8">
        <v>0</v>
      </c>
      <c r="V202" s="9">
        <v>0</v>
      </c>
      <c r="W202" s="9">
        <v>0</v>
      </c>
      <c r="X202" s="9">
        <v>0</v>
      </c>
      <c r="Y202" s="8">
        <v>0</v>
      </c>
      <c r="Z202" s="9">
        <v>0</v>
      </c>
      <c r="AA202" s="8"/>
      <c r="AC202" s="8"/>
      <c r="AJ202" s="9">
        <f t="shared" si="32"/>
        <v>-1</v>
      </c>
      <c r="AK202" s="7">
        <v>8.3000000000000007</v>
      </c>
      <c r="AO202" s="8"/>
      <c r="AQ202" s="31"/>
      <c r="AT202" s="31"/>
      <c r="AU202" s="21">
        <v>1982</v>
      </c>
      <c r="AV202" s="23">
        <f t="shared" ref="AV202:AV264" si="35">LOG(AU202)</f>
        <v>3.2971036501492565</v>
      </c>
      <c r="BB202" s="18"/>
      <c r="BD202" s="54"/>
      <c r="BF202" s="18"/>
      <c r="BH202" s="18"/>
      <c r="BJ202" s="18"/>
      <c r="BK202" s="18" t="s">
        <v>166</v>
      </c>
      <c r="BL202">
        <v>1</v>
      </c>
      <c r="BM202">
        <v>0</v>
      </c>
      <c r="BN202">
        <v>0</v>
      </c>
      <c r="BO202">
        <v>0</v>
      </c>
      <c r="BP202">
        <v>0</v>
      </c>
      <c r="BQ202">
        <v>0</v>
      </c>
      <c r="BR202" s="18">
        <v>0</v>
      </c>
      <c r="BS202">
        <v>1</v>
      </c>
      <c r="BT202">
        <v>0</v>
      </c>
      <c r="BU202" s="18">
        <v>0</v>
      </c>
      <c r="BV202" t="s">
        <v>397</v>
      </c>
      <c r="BW202" t="s">
        <v>397</v>
      </c>
      <c r="CB202" s="18"/>
      <c r="CD202" s="18"/>
      <c r="CE202" s="18"/>
      <c r="CH202" s="18"/>
      <c r="CJ202" s="18"/>
      <c r="CU202" s="18"/>
      <c r="CV202" t="s">
        <v>397</v>
      </c>
      <c r="CW202" t="s">
        <v>397</v>
      </c>
      <c r="CX202" t="s">
        <v>397</v>
      </c>
      <c r="CY202" s="25" t="s">
        <v>397</v>
      </c>
    </row>
    <row r="203" spans="1:103" x14ac:dyDescent="0.25">
      <c r="A203">
        <v>205</v>
      </c>
      <c r="B203">
        <v>30</v>
      </c>
      <c r="C203" s="25" t="s">
        <v>167</v>
      </c>
      <c r="D203" s="12">
        <v>11.3</v>
      </c>
      <c r="E203" s="14"/>
      <c r="F203" s="7" t="str">
        <f t="shared" si="26"/>
        <v>X</v>
      </c>
      <c r="G203" s="7">
        <f t="shared" si="27"/>
        <v>11.3</v>
      </c>
      <c r="H203" s="16">
        <f t="shared" si="28"/>
        <v>11.3</v>
      </c>
      <c r="I203" s="11" t="str">
        <f t="shared" si="29"/>
        <v>X</v>
      </c>
      <c r="J203" s="39" t="str">
        <f t="shared" si="30"/>
        <v>X</v>
      </c>
      <c r="K203" s="39" t="str">
        <f t="shared" si="33"/>
        <v>X</v>
      </c>
      <c r="L203" s="39" t="str">
        <f t="shared" si="34"/>
        <v>X</v>
      </c>
      <c r="M203" s="39" t="str">
        <f t="shared" si="31"/>
        <v>X</v>
      </c>
      <c r="N203" s="42">
        <v>0</v>
      </c>
      <c r="O203" s="8">
        <v>0</v>
      </c>
      <c r="P203" s="9">
        <v>0</v>
      </c>
      <c r="Q203" s="9">
        <v>0</v>
      </c>
      <c r="R203" s="8">
        <v>0</v>
      </c>
      <c r="S203" s="9">
        <v>0</v>
      </c>
      <c r="T203" s="9">
        <v>0</v>
      </c>
      <c r="U203" s="8">
        <v>1</v>
      </c>
      <c r="V203" s="9">
        <v>0</v>
      </c>
      <c r="W203" s="9">
        <v>0</v>
      </c>
      <c r="X203" s="9">
        <v>0</v>
      </c>
      <c r="Y203" s="8">
        <v>0</v>
      </c>
      <c r="Z203" s="9">
        <v>0</v>
      </c>
      <c r="AA203" s="8"/>
      <c r="AC203" s="8"/>
      <c r="AJ203" s="9">
        <f t="shared" si="32"/>
        <v>-1</v>
      </c>
      <c r="AK203" s="7">
        <v>8.3000000000000007</v>
      </c>
      <c r="AO203" s="8"/>
      <c r="AQ203" s="31"/>
      <c r="AT203" s="31"/>
      <c r="AU203" s="21">
        <v>1982</v>
      </c>
      <c r="AV203" s="23">
        <f t="shared" si="35"/>
        <v>3.2971036501492565</v>
      </c>
      <c r="BB203" s="18"/>
      <c r="BD203" s="54"/>
      <c r="BF203" s="18"/>
      <c r="BH203" s="18"/>
      <c r="BJ203" s="18"/>
      <c r="BK203" s="18" t="s">
        <v>166</v>
      </c>
      <c r="BL203">
        <v>1</v>
      </c>
      <c r="BM203">
        <v>0</v>
      </c>
      <c r="BN203">
        <v>0</v>
      </c>
      <c r="BO203">
        <v>0</v>
      </c>
      <c r="BP203">
        <v>0</v>
      </c>
      <c r="BQ203">
        <v>0</v>
      </c>
      <c r="BR203" s="18">
        <v>0</v>
      </c>
      <c r="BS203">
        <v>1</v>
      </c>
      <c r="BT203">
        <v>0</v>
      </c>
      <c r="BU203" s="18">
        <v>0</v>
      </c>
      <c r="BV203" t="s">
        <v>397</v>
      </c>
      <c r="BW203" t="s">
        <v>397</v>
      </c>
      <c r="CB203" s="18"/>
      <c r="CD203" s="18"/>
      <c r="CE203" s="18"/>
      <c r="CH203" s="18"/>
      <c r="CJ203" s="18"/>
      <c r="CU203" s="18"/>
      <c r="CV203" t="s">
        <v>397</v>
      </c>
      <c r="CW203" t="s">
        <v>397</v>
      </c>
      <c r="CX203" t="s">
        <v>397</v>
      </c>
      <c r="CY203" s="25" t="s">
        <v>397</v>
      </c>
    </row>
    <row r="204" spans="1:103" x14ac:dyDescent="0.25">
      <c r="A204">
        <v>206</v>
      </c>
      <c r="B204">
        <v>30</v>
      </c>
      <c r="C204" s="25" t="s">
        <v>167</v>
      </c>
      <c r="D204" s="12">
        <v>8.9</v>
      </c>
      <c r="E204" s="14"/>
      <c r="F204" s="7" t="str">
        <f t="shared" si="26"/>
        <v>X</v>
      </c>
      <c r="G204" s="7">
        <f t="shared" si="27"/>
        <v>8.9</v>
      </c>
      <c r="H204" s="16">
        <f t="shared" si="28"/>
        <v>8.9</v>
      </c>
      <c r="I204" s="11" t="str">
        <f t="shared" si="29"/>
        <v>X</v>
      </c>
      <c r="J204" s="39" t="str">
        <f t="shared" si="30"/>
        <v>X</v>
      </c>
      <c r="K204" s="39" t="str">
        <f t="shared" si="33"/>
        <v>X</v>
      </c>
      <c r="L204" s="39" t="str">
        <f t="shared" si="34"/>
        <v>X</v>
      </c>
      <c r="M204" s="39" t="str">
        <f t="shared" si="31"/>
        <v>X</v>
      </c>
      <c r="N204" s="42">
        <v>0</v>
      </c>
      <c r="O204" s="8">
        <v>0</v>
      </c>
      <c r="P204" s="9">
        <v>0</v>
      </c>
      <c r="Q204" s="9">
        <v>0</v>
      </c>
      <c r="R204" s="8">
        <v>0</v>
      </c>
      <c r="S204" s="9">
        <v>0</v>
      </c>
      <c r="T204" s="9">
        <v>0</v>
      </c>
      <c r="U204" s="8">
        <v>0</v>
      </c>
      <c r="V204" s="9">
        <v>1</v>
      </c>
      <c r="W204" s="9">
        <v>0</v>
      </c>
      <c r="X204" s="9">
        <v>0</v>
      </c>
      <c r="Y204" s="8">
        <v>0</v>
      </c>
      <c r="Z204" s="9">
        <v>0</v>
      </c>
      <c r="AA204" s="8"/>
      <c r="AC204" s="8"/>
      <c r="AJ204" s="9">
        <f t="shared" si="32"/>
        <v>-1</v>
      </c>
      <c r="AK204" s="7">
        <v>8.3000000000000007</v>
      </c>
      <c r="AO204" s="8"/>
      <c r="AQ204" s="31"/>
      <c r="AT204" s="31"/>
      <c r="AU204" s="21">
        <v>1982</v>
      </c>
      <c r="AV204" s="23">
        <f t="shared" si="35"/>
        <v>3.2971036501492565</v>
      </c>
      <c r="BB204" s="18"/>
      <c r="BD204" s="54"/>
      <c r="BF204" s="18"/>
      <c r="BH204" s="18"/>
      <c r="BJ204" s="18"/>
      <c r="BK204" s="18" t="s">
        <v>166</v>
      </c>
      <c r="BL204">
        <v>1</v>
      </c>
      <c r="BM204">
        <v>0</v>
      </c>
      <c r="BN204">
        <v>0</v>
      </c>
      <c r="BO204">
        <v>0</v>
      </c>
      <c r="BP204">
        <v>0</v>
      </c>
      <c r="BQ204">
        <v>0</v>
      </c>
      <c r="BR204" s="18">
        <v>0</v>
      </c>
      <c r="BS204">
        <v>1</v>
      </c>
      <c r="BT204">
        <v>0</v>
      </c>
      <c r="BU204" s="18">
        <v>0</v>
      </c>
      <c r="BV204" t="s">
        <v>397</v>
      </c>
      <c r="BW204" t="s">
        <v>397</v>
      </c>
      <c r="CB204" s="18"/>
      <c r="CD204" s="18"/>
      <c r="CE204" s="18"/>
      <c r="CH204" s="18"/>
      <c r="CJ204" s="18"/>
      <c r="CU204" s="18"/>
      <c r="CV204" t="s">
        <v>397</v>
      </c>
      <c r="CW204" t="s">
        <v>397</v>
      </c>
      <c r="CX204" t="s">
        <v>397</v>
      </c>
      <c r="CY204" s="25" t="s">
        <v>397</v>
      </c>
    </row>
    <row r="205" spans="1:103" x14ac:dyDescent="0.25">
      <c r="A205">
        <v>207</v>
      </c>
      <c r="B205">
        <v>31</v>
      </c>
      <c r="C205" s="25" t="s">
        <v>87</v>
      </c>
      <c r="D205" s="12">
        <v>2.6</v>
      </c>
      <c r="E205" s="14"/>
      <c r="F205" s="7" t="str">
        <f t="shared" si="26"/>
        <v>X</v>
      </c>
      <c r="G205" s="7">
        <f t="shared" si="27"/>
        <v>2.6</v>
      </c>
      <c r="H205" s="16">
        <f t="shared" si="28"/>
        <v>2.6</v>
      </c>
      <c r="I205" s="11" t="str">
        <f t="shared" si="29"/>
        <v>X</v>
      </c>
      <c r="J205" s="39" t="str">
        <f t="shared" si="30"/>
        <v>X</v>
      </c>
      <c r="K205" s="39" t="str">
        <f t="shared" si="33"/>
        <v>X</v>
      </c>
      <c r="L205" s="39" t="str">
        <f t="shared" si="34"/>
        <v>X</v>
      </c>
      <c r="M205" s="39" t="str">
        <f t="shared" si="31"/>
        <v>X</v>
      </c>
      <c r="N205" s="42">
        <v>1</v>
      </c>
      <c r="O205" s="8">
        <v>0</v>
      </c>
      <c r="P205" s="9">
        <v>0</v>
      </c>
      <c r="Q205" s="9">
        <v>0</v>
      </c>
      <c r="R205" s="8">
        <v>0</v>
      </c>
      <c r="S205" s="9">
        <v>0</v>
      </c>
      <c r="T205" s="9">
        <v>0</v>
      </c>
      <c r="U205" s="8">
        <v>0</v>
      </c>
      <c r="V205" s="9">
        <v>0</v>
      </c>
      <c r="W205" s="9">
        <v>0</v>
      </c>
      <c r="X205" s="9">
        <v>0</v>
      </c>
      <c r="Y205" s="8">
        <v>0</v>
      </c>
      <c r="Z205" s="9">
        <v>0</v>
      </c>
      <c r="AA205" s="8"/>
      <c r="AC205" s="8"/>
      <c r="AJ205" s="9">
        <f t="shared" si="32"/>
        <v>-1</v>
      </c>
      <c r="AK205" s="7">
        <v>8.6999999999999993</v>
      </c>
      <c r="AO205" s="8"/>
      <c r="AQ205" s="31"/>
      <c r="AT205" s="31"/>
      <c r="AU205" s="21">
        <v>1984</v>
      </c>
      <c r="AV205" s="23">
        <f t="shared" si="35"/>
        <v>3.2975416678181597</v>
      </c>
      <c r="BB205" s="18"/>
      <c r="BD205" s="54"/>
      <c r="BF205" s="18"/>
      <c r="BH205" s="18"/>
      <c r="BJ205" s="18"/>
      <c r="BK205" s="18" t="s">
        <v>85</v>
      </c>
      <c r="BL205">
        <v>1</v>
      </c>
      <c r="BM205">
        <v>0</v>
      </c>
      <c r="BN205">
        <v>0</v>
      </c>
      <c r="BO205">
        <v>0</v>
      </c>
      <c r="BP205">
        <v>0</v>
      </c>
      <c r="BQ205">
        <v>0</v>
      </c>
      <c r="BR205" s="18">
        <v>0</v>
      </c>
      <c r="BS205">
        <v>1</v>
      </c>
      <c r="BT205">
        <v>0</v>
      </c>
      <c r="BU205" s="18">
        <v>0</v>
      </c>
      <c r="BV205" t="s">
        <v>397</v>
      </c>
      <c r="BW205" t="s">
        <v>397</v>
      </c>
      <c r="CB205" s="18"/>
      <c r="CD205" s="18"/>
      <c r="CE205" s="18"/>
      <c r="CH205" s="18"/>
      <c r="CJ205" s="18"/>
      <c r="CU205" s="18"/>
      <c r="CV205" t="s">
        <v>397</v>
      </c>
      <c r="CW205" t="s">
        <v>397</v>
      </c>
      <c r="CX205" t="s">
        <v>397</v>
      </c>
      <c r="CY205" s="25" t="s">
        <v>397</v>
      </c>
    </row>
    <row r="206" spans="1:103" x14ac:dyDescent="0.25">
      <c r="A206">
        <v>208</v>
      </c>
      <c r="B206">
        <v>31</v>
      </c>
      <c r="C206" s="25" t="s">
        <v>87</v>
      </c>
      <c r="D206" s="12">
        <v>4.49</v>
      </c>
      <c r="E206" s="14"/>
      <c r="F206" s="7" t="str">
        <f t="shared" si="26"/>
        <v>X</v>
      </c>
      <c r="G206" s="7">
        <f t="shared" si="27"/>
        <v>4.49</v>
      </c>
      <c r="H206" s="16">
        <f t="shared" si="28"/>
        <v>4.49</v>
      </c>
      <c r="I206" s="11" t="str">
        <f t="shared" si="29"/>
        <v>X</v>
      </c>
      <c r="J206" s="39" t="str">
        <f t="shared" si="30"/>
        <v>X</v>
      </c>
      <c r="K206" s="39" t="str">
        <f t="shared" si="33"/>
        <v>X</v>
      </c>
      <c r="L206" s="39" t="str">
        <f t="shared" si="34"/>
        <v>X</v>
      </c>
      <c r="M206" s="39" t="str">
        <f t="shared" si="31"/>
        <v>X</v>
      </c>
      <c r="N206" s="42">
        <v>1</v>
      </c>
      <c r="O206" s="8">
        <v>0</v>
      </c>
      <c r="P206" s="9">
        <v>0</v>
      </c>
      <c r="Q206" s="9">
        <v>0</v>
      </c>
      <c r="R206" s="8">
        <v>0</v>
      </c>
      <c r="S206" s="9">
        <v>0</v>
      </c>
      <c r="T206" s="9">
        <v>0</v>
      </c>
      <c r="U206" s="8">
        <v>0</v>
      </c>
      <c r="V206" s="9">
        <v>0</v>
      </c>
      <c r="W206" s="9">
        <v>0</v>
      </c>
      <c r="X206" s="9">
        <v>0</v>
      </c>
      <c r="Y206" s="8">
        <v>0</v>
      </c>
      <c r="Z206" s="9">
        <v>0</v>
      </c>
      <c r="AA206" s="8"/>
      <c r="AC206" s="8"/>
      <c r="AJ206" s="9">
        <f t="shared" si="32"/>
        <v>-1</v>
      </c>
      <c r="AK206" s="7">
        <v>9.4</v>
      </c>
      <c r="AO206" s="8"/>
      <c r="AQ206" s="31"/>
      <c r="AT206" s="31"/>
      <c r="AU206" s="21">
        <v>1990</v>
      </c>
      <c r="AV206" s="23">
        <f t="shared" si="35"/>
        <v>3.2988530764097068</v>
      </c>
      <c r="BB206" s="18"/>
      <c r="BD206" s="54"/>
      <c r="BF206" s="18"/>
      <c r="BH206" s="18"/>
      <c r="BJ206" s="18"/>
      <c r="BK206" s="18" t="s">
        <v>85</v>
      </c>
      <c r="BL206">
        <v>1</v>
      </c>
      <c r="BM206">
        <v>0</v>
      </c>
      <c r="BN206">
        <v>0</v>
      </c>
      <c r="BO206">
        <v>0</v>
      </c>
      <c r="BP206">
        <v>0</v>
      </c>
      <c r="BQ206">
        <v>0</v>
      </c>
      <c r="BR206" s="18">
        <v>0</v>
      </c>
      <c r="BS206">
        <v>1</v>
      </c>
      <c r="BT206">
        <v>0</v>
      </c>
      <c r="BU206" s="18">
        <v>0</v>
      </c>
      <c r="BV206" t="s">
        <v>397</v>
      </c>
      <c r="BW206" t="s">
        <v>397</v>
      </c>
      <c r="CB206" s="18"/>
      <c r="CD206" s="18"/>
      <c r="CE206" s="18"/>
      <c r="CH206" s="18"/>
      <c r="CJ206" s="18"/>
      <c r="CU206" s="18"/>
      <c r="CV206" t="s">
        <v>397</v>
      </c>
      <c r="CW206" t="s">
        <v>397</v>
      </c>
      <c r="CX206" t="s">
        <v>397</v>
      </c>
      <c r="CY206" s="25" t="s">
        <v>397</v>
      </c>
    </row>
    <row r="207" spans="1:103" x14ac:dyDescent="0.25">
      <c r="A207">
        <v>209</v>
      </c>
      <c r="B207">
        <v>31</v>
      </c>
      <c r="C207" s="25" t="s">
        <v>87</v>
      </c>
      <c r="D207" s="12">
        <v>5.08</v>
      </c>
      <c r="E207" s="14"/>
      <c r="F207" s="7" t="str">
        <f t="shared" ref="F207:F270" si="36">IFERROR(D207/E207, "X")</f>
        <v>X</v>
      </c>
      <c r="G207" s="7">
        <f t="shared" ref="G207:G270" si="37">D207-E207</f>
        <v>5.08</v>
      </c>
      <c r="H207" s="16">
        <f t="shared" ref="H207:H270" si="38">D207+E207</f>
        <v>5.08</v>
      </c>
      <c r="I207" s="11" t="str">
        <f t="shared" ref="I207:I270" si="39">IFERROR(F207/SQRT(F207^2+AJ207), "X")</f>
        <v>X</v>
      </c>
      <c r="J207" s="39" t="str">
        <f t="shared" ref="J207:J270" si="40">IFERROR(SQRT((1-I207^2)/AJ207), "X")</f>
        <v>X</v>
      </c>
      <c r="K207" s="39" t="str">
        <f t="shared" si="33"/>
        <v>X</v>
      </c>
      <c r="L207" s="39" t="str">
        <f t="shared" si="34"/>
        <v>X</v>
      </c>
      <c r="M207" s="39" t="str">
        <f t="shared" ref="M207:M270" si="41">IFERROR(I207+J207, "X")</f>
        <v>X</v>
      </c>
      <c r="N207" s="42">
        <v>0</v>
      </c>
      <c r="O207" s="8">
        <v>0</v>
      </c>
      <c r="P207" s="9">
        <v>0</v>
      </c>
      <c r="Q207" s="9">
        <v>0</v>
      </c>
      <c r="R207" s="8">
        <v>0</v>
      </c>
      <c r="S207" s="9">
        <v>0</v>
      </c>
      <c r="T207" s="9">
        <v>0</v>
      </c>
      <c r="U207" s="8">
        <v>1</v>
      </c>
      <c r="V207" s="9">
        <v>0</v>
      </c>
      <c r="W207" s="9">
        <v>0</v>
      </c>
      <c r="X207" s="9">
        <v>0</v>
      </c>
      <c r="Y207" s="8">
        <v>0</v>
      </c>
      <c r="Z207" s="9">
        <v>0</v>
      </c>
      <c r="AA207" s="8"/>
      <c r="AC207" s="8"/>
      <c r="AJ207" s="9">
        <f t="shared" ref="AJ207:AJ270" si="42">IFERROR(AH207-AI207-1, "X")</f>
        <v>-1</v>
      </c>
      <c r="AK207" s="7">
        <v>9.4</v>
      </c>
      <c r="AO207" s="8"/>
      <c r="AQ207" s="31"/>
      <c r="AT207" s="31"/>
      <c r="AU207" s="21">
        <v>1990</v>
      </c>
      <c r="AV207" s="23">
        <f t="shared" si="35"/>
        <v>3.2988530764097068</v>
      </c>
      <c r="BB207" s="18"/>
      <c r="BD207" s="54"/>
      <c r="BF207" s="18"/>
      <c r="BH207" s="18"/>
      <c r="BJ207" s="18"/>
      <c r="BK207" s="18" t="s">
        <v>85</v>
      </c>
      <c r="BL207">
        <v>1</v>
      </c>
      <c r="BM207">
        <v>0</v>
      </c>
      <c r="BN207">
        <v>0</v>
      </c>
      <c r="BO207">
        <v>0</v>
      </c>
      <c r="BP207">
        <v>0</v>
      </c>
      <c r="BQ207">
        <v>0</v>
      </c>
      <c r="BR207" s="18">
        <v>0</v>
      </c>
      <c r="BS207">
        <v>1</v>
      </c>
      <c r="BT207">
        <v>0</v>
      </c>
      <c r="BU207" s="18">
        <v>0</v>
      </c>
      <c r="BV207" t="s">
        <v>397</v>
      </c>
      <c r="BW207" t="s">
        <v>397</v>
      </c>
      <c r="CB207" s="18"/>
      <c r="CD207" s="18"/>
      <c r="CE207" s="18"/>
      <c r="CH207" s="18"/>
      <c r="CJ207" s="18"/>
      <c r="CU207" s="18"/>
      <c r="CV207" t="s">
        <v>397</v>
      </c>
      <c r="CW207" t="s">
        <v>397</v>
      </c>
      <c r="CX207" t="s">
        <v>397</v>
      </c>
      <c r="CY207" s="25" t="s">
        <v>397</v>
      </c>
    </row>
    <row r="208" spans="1:103" x14ac:dyDescent="0.25">
      <c r="A208">
        <v>210</v>
      </c>
      <c r="B208">
        <v>31</v>
      </c>
      <c r="C208" s="25" t="s">
        <v>87</v>
      </c>
      <c r="D208" s="12">
        <v>3.42</v>
      </c>
      <c r="E208" s="14"/>
      <c r="F208" s="7" t="str">
        <f t="shared" si="36"/>
        <v>X</v>
      </c>
      <c r="G208" s="7">
        <f t="shared" si="37"/>
        <v>3.42</v>
      </c>
      <c r="H208" s="16">
        <f t="shared" si="38"/>
        <v>3.42</v>
      </c>
      <c r="I208" s="11" t="str">
        <f t="shared" si="39"/>
        <v>X</v>
      </c>
      <c r="J208" s="39" t="str">
        <f t="shared" si="40"/>
        <v>X</v>
      </c>
      <c r="K208" s="39" t="str">
        <f t="shared" si="33"/>
        <v>X</v>
      </c>
      <c r="L208" s="39" t="str">
        <f t="shared" si="34"/>
        <v>X</v>
      </c>
      <c r="M208" s="39" t="str">
        <f t="shared" si="41"/>
        <v>X</v>
      </c>
      <c r="N208" s="42">
        <v>0</v>
      </c>
      <c r="O208" s="8">
        <v>0</v>
      </c>
      <c r="P208" s="9">
        <v>0</v>
      </c>
      <c r="Q208" s="9">
        <v>0</v>
      </c>
      <c r="R208" s="8">
        <v>0</v>
      </c>
      <c r="S208" s="9">
        <v>0</v>
      </c>
      <c r="T208" s="9">
        <v>0</v>
      </c>
      <c r="U208" s="8">
        <v>0</v>
      </c>
      <c r="V208" s="9">
        <v>1</v>
      </c>
      <c r="W208" s="9">
        <v>0</v>
      </c>
      <c r="X208" s="9">
        <v>0</v>
      </c>
      <c r="Y208" s="8">
        <v>0</v>
      </c>
      <c r="Z208" s="9">
        <v>0</v>
      </c>
      <c r="AA208" s="8"/>
      <c r="AC208" s="8"/>
      <c r="AJ208" s="9">
        <f t="shared" si="42"/>
        <v>-1</v>
      </c>
      <c r="AK208" s="7">
        <v>9.4</v>
      </c>
      <c r="AO208" s="8"/>
      <c r="AQ208" s="31"/>
      <c r="AT208" s="31"/>
      <c r="AU208" s="21">
        <v>1990</v>
      </c>
      <c r="AV208" s="23">
        <f t="shared" si="35"/>
        <v>3.2988530764097068</v>
      </c>
      <c r="BB208" s="18"/>
      <c r="BD208" s="54"/>
      <c r="BF208" s="18"/>
      <c r="BH208" s="18"/>
      <c r="BJ208" s="18"/>
      <c r="BK208" s="18" t="s">
        <v>85</v>
      </c>
      <c r="BL208">
        <v>1</v>
      </c>
      <c r="BM208">
        <v>0</v>
      </c>
      <c r="BN208">
        <v>0</v>
      </c>
      <c r="BO208">
        <v>0</v>
      </c>
      <c r="BP208">
        <v>0</v>
      </c>
      <c r="BQ208">
        <v>0</v>
      </c>
      <c r="BR208" s="18">
        <v>0</v>
      </c>
      <c r="BS208">
        <v>1</v>
      </c>
      <c r="BT208">
        <v>0</v>
      </c>
      <c r="BU208" s="18">
        <v>0</v>
      </c>
      <c r="BV208" t="s">
        <v>397</v>
      </c>
      <c r="BW208" t="s">
        <v>397</v>
      </c>
      <c r="CB208" s="18"/>
      <c r="CD208" s="18"/>
      <c r="CE208" s="18"/>
      <c r="CH208" s="18"/>
      <c r="CJ208" s="18"/>
      <c r="CU208" s="18"/>
      <c r="CV208" t="s">
        <v>397</v>
      </c>
      <c r="CW208" t="s">
        <v>397</v>
      </c>
      <c r="CX208" t="s">
        <v>397</v>
      </c>
      <c r="CY208" s="25" t="s">
        <v>397</v>
      </c>
    </row>
    <row r="209" spans="1:103" x14ac:dyDescent="0.25">
      <c r="A209">
        <v>211</v>
      </c>
      <c r="B209">
        <v>32</v>
      </c>
      <c r="C209" s="25" t="s">
        <v>120</v>
      </c>
      <c r="D209" s="12">
        <v>7</v>
      </c>
      <c r="E209" s="14"/>
      <c r="F209" s="7" t="str">
        <f t="shared" si="36"/>
        <v>X</v>
      </c>
      <c r="G209" s="7">
        <f t="shared" si="37"/>
        <v>7</v>
      </c>
      <c r="H209" s="16">
        <f t="shared" si="38"/>
        <v>7</v>
      </c>
      <c r="I209" s="11" t="str">
        <f t="shared" si="39"/>
        <v>X</v>
      </c>
      <c r="J209" s="39" t="str">
        <f t="shared" si="40"/>
        <v>X</v>
      </c>
      <c r="K209" s="39" t="str">
        <f t="shared" si="33"/>
        <v>X</v>
      </c>
      <c r="L209" s="39" t="str">
        <f t="shared" si="34"/>
        <v>X</v>
      </c>
      <c r="M209" s="39" t="str">
        <f t="shared" si="41"/>
        <v>X</v>
      </c>
      <c r="N209" s="42">
        <v>1</v>
      </c>
      <c r="O209" s="8">
        <v>0</v>
      </c>
      <c r="P209" s="9">
        <v>0</v>
      </c>
      <c r="Q209" s="9">
        <v>0</v>
      </c>
      <c r="R209" s="8">
        <v>0</v>
      </c>
      <c r="S209" s="9">
        <v>0</v>
      </c>
      <c r="T209" s="9">
        <v>0</v>
      </c>
      <c r="U209" s="8">
        <v>0</v>
      </c>
      <c r="V209" s="9">
        <v>0</v>
      </c>
      <c r="W209" s="9">
        <v>0</v>
      </c>
      <c r="X209" s="9">
        <v>0</v>
      </c>
      <c r="Y209" s="8">
        <v>0</v>
      </c>
      <c r="Z209" s="9">
        <v>0</v>
      </c>
      <c r="AA209" s="8"/>
      <c r="AC209" s="8"/>
      <c r="AJ209" s="9">
        <f t="shared" si="42"/>
        <v>-1</v>
      </c>
      <c r="AK209" s="7">
        <v>5.7</v>
      </c>
      <c r="AO209" s="8"/>
      <c r="AQ209" s="31"/>
      <c r="AT209" s="31"/>
      <c r="AU209" s="21">
        <v>1991</v>
      </c>
      <c r="AV209" s="23">
        <f t="shared" si="35"/>
        <v>3.2990712600274095</v>
      </c>
      <c r="BB209" s="18"/>
      <c r="BD209" s="54"/>
      <c r="BF209" s="18"/>
      <c r="BH209" s="18"/>
      <c r="BJ209" s="18"/>
      <c r="BK209" s="18" t="s">
        <v>118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 s="18">
        <v>1</v>
      </c>
      <c r="BS209">
        <v>0</v>
      </c>
      <c r="BT209">
        <v>0</v>
      </c>
      <c r="BU209" s="18">
        <v>1</v>
      </c>
      <c r="BV209" t="s">
        <v>397</v>
      </c>
      <c r="BW209" t="s">
        <v>397</v>
      </c>
      <c r="CB209" s="18"/>
      <c r="CD209" s="18"/>
      <c r="CE209" s="18"/>
      <c r="CH209" s="18"/>
      <c r="CJ209" s="18"/>
      <c r="CU209" s="18"/>
      <c r="CV209" t="s">
        <v>397</v>
      </c>
      <c r="CW209" t="s">
        <v>397</v>
      </c>
      <c r="CX209" t="s">
        <v>397</v>
      </c>
      <c r="CY209" s="25" t="s">
        <v>397</v>
      </c>
    </row>
    <row r="210" spans="1:103" x14ac:dyDescent="0.25">
      <c r="A210">
        <v>212</v>
      </c>
      <c r="B210">
        <v>32</v>
      </c>
      <c r="C210" s="25" t="s">
        <v>120</v>
      </c>
      <c r="D210" s="12">
        <v>15.1</v>
      </c>
      <c r="E210" s="14"/>
      <c r="F210" s="7" t="str">
        <f t="shared" si="36"/>
        <v>X</v>
      </c>
      <c r="G210" s="7">
        <f t="shared" si="37"/>
        <v>15.1</v>
      </c>
      <c r="H210" s="16">
        <f t="shared" si="38"/>
        <v>15.1</v>
      </c>
      <c r="I210" s="11" t="str">
        <f t="shared" si="39"/>
        <v>X</v>
      </c>
      <c r="J210" s="39" t="str">
        <f t="shared" si="40"/>
        <v>X</v>
      </c>
      <c r="K210" s="39" t="str">
        <f t="shared" si="33"/>
        <v>X</v>
      </c>
      <c r="L210" s="39" t="str">
        <f t="shared" si="34"/>
        <v>X</v>
      </c>
      <c r="M210" s="39" t="str">
        <f t="shared" si="41"/>
        <v>X</v>
      </c>
      <c r="N210" s="42">
        <v>1</v>
      </c>
      <c r="O210" s="8">
        <v>0</v>
      </c>
      <c r="P210" s="9">
        <v>0</v>
      </c>
      <c r="Q210" s="9">
        <v>0</v>
      </c>
      <c r="R210" s="8">
        <v>0</v>
      </c>
      <c r="S210" s="9">
        <v>0</v>
      </c>
      <c r="T210" s="9">
        <v>0</v>
      </c>
      <c r="U210" s="8">
        <v>0</v>
      </c>
      <c r="V210" s="9">
        <v>0</v>
      </c>
      <c r="W210" s="9">
        <v>0</v>
      </c>
      <c r="X210" s="9">
        <v>0</v>
      </c>
      <c r="Y210" s="8">
        <v>0</v>
      </c>
      <c r="Z210" s="9">
        <v>0</v>
      </c>
      <c r="AA210" s="8"/>
      <c r="AC210" s="8"/>
      <c r="AJ210" s="9">
        <f t="shared" si="42"/>
        <v>-1</v>
      </c>
      <c r="AK210" s="7">
        <v>6.1</v>
      </c>
      <c r="AO210" s="8"/>
      <c r="AQ210" s="31"/>
      <c r="AT210" s="31"/>
      <c r="AU210" s="21">
        <v>1993</v>
      </c>
      <c r="AV210" s="23">
        <f t="shared" si="35"/>
        <v>3.2995072987004876</v>
      </c>
      <c r="BB210" s="18"/>
      <c r="BD210" s="54"/>
      <c r="BF210" s="18"/>
      <c r="BH210" s="18"/>
      <c r="BJ210" s="18"/>
      <c r="BK210" s="18" t="s">
        <v>177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 s="18">
        <v>1</v>
      </c>
      <c r="BS210">
        <v>0</v>
      </c>
      <c r="BT210">
        <v>0</v>
      </c>
      <c r="BU210" s="18">
        <v>1</v>
      </c>
      <c r="BV210" t="s">
        <v>397</v>
      </c>
      <c r="BW210" t="s">
        <v>397</v>
      </c>
      <c r="CB210" s="18"/>
      <c r="CD210" s="18"/>
      <c r="CE210" s="18"/>
      <c r="CH210" s="18"/>
      <c r="CJ210" s="18"/>
      <c r="CU210" s="18"/>
      <c r="CV210" t="s">
        <v>397</v>
      </c>
      <c r="CW210" t="s">
        <v>397</v>
      </c>
      <c r="CX210" t="s">
        <v>397</v>
      </c>
      <c r="CY210" s="25" t="s">
        <v>397</v>
      </c>
    </row>
    <row r="211" spans="1:103" x14ac:dyDescent="0.25">
      <c r="A211">
        <v>213</v>
      </c>
      <c r="B211">
        <v>32</v>
      </c>
      <c r="C211" s="25" t="s">
        <v>120</v>
      </c>
      <c r="D211" s="12">
        <v>10</v>
      </c>
      <c r="E211" s="14"/>
      <c r="F211" s="7" t="str">
        <f t="shared" si="36"/>
        <v>X</v>
      </c>
      <c r="G211" s="7">
        <f t="shared" si="37"/>
        <v>10</v>
      </c>
      <c r="H211" s="16">
        <f t="shared" si="38"/>
        <v>10</v>
      </c>
      <c r="I211" s="11" t="str">
        <f t="shared" si="39"/>
        <v>X</v>
      </c>
      <c r="J211" s="39" t="str">
        <f t="shared" si="40"/>
        <v>X</v>
      </c>
      <c r="K211" s="39" t="str">
        <f t="shared" si="33"/>
        <v>X</v>
      </c>
      <c r="L211" s="39" t="str">
        <f t="shared" si="34"/>
        <v>X</v>
      </c>
      <c r="M211" s="39" t="str">
        <f t="shared" si="41"/>
        <v>X</v>
      </c>
      <c r="N211" s="42">
        <v>1</v>
      </c>
      <c r="O211" s="8">
        <v>0</v>
      </c>
      <c r="P211" s="9">
        <v>0</v>
      </c>
      <c r="Q211" s="9">
        <v>0</v>
      </c>
      <c r="R211" s="8">
        <v>0</v>
      </c>
      <c r="S211" s="9">
        <v>0</v>
      </c>
      <c r="T211" s="9">
        <v>0</v>
      </c>
      <c r="U211" s="8">
        <v>0</v>
      </c>
      <c r="V211" s="9">
        <v>0</v>
      </c>
      <c r="W211" s="9">
        <v>0</v>
      </c>
      <c r="X211" s="9">
        <v>0</v>
      </c>
      <c r="Y211" s="8">
        <v>0</v>
      </c>
      <c r="Z211" s="9">
        <v>0</v>
      </c>
      <c r="AA211" s="8"/>
      <c r="AC211" s="8"/>
      <c r="AJ211" s="9">
        <f t="shared" si="42"/>
        <v>-1</v>
      </c>
      <c r="AK211" s="7">
        <v>3.5</v>
      </c>
      <c r="AO211" s="8"/>
      <c r="AQ211" s="31"/>
      <c r="AT211" s="31"/>
      <c r="AU211" s="21">
        <v>1992</v>
      </c>
      <c r="AV211" s="23">
        <f t="shared" si="35"/>
        <v>3.2992893340876801</v>
      </c>
      <c r="BB211" s="18"/>
      <c r="BD211" s="54"/>
      <c r="BF211" s="18"/>
      <c r="BH211" s="18"/>
      <c r="BJ211" s="18"/>
      <c r="BK211" s="18" t="s">
        <v>289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 s="18">
        <v>1</v>
      </c>
      <c r="BS211">
        <v>0</v>
      </c>
      <c r="BT211">
        <v>0</v>
      </c>
      <c r="BU211" s="18">
        <v>1</v>
      </c>
      <c r="BV211" t="s">
        <v>397</v>
      </c>
      <c r="BW211" t="s">
        <v>397</v>
      </c>
      <c r="CB211" s="18"/>
      <c r="CD211" s="18"/>
      <c r="CE211" s="18"/>
      <c r="CH211" s="18"/>
      <c r="CJ211" s="18"/>
      <c r="CU211" s="18"/>
      <c r="CV211" t="s">
        <v>397</v>
      </c>
      <c r="CW211" t="s">
        <v>397</v>
      </c>
      <c r="CX211" t="s">
        <v>397</v>
      </c>
      <c r="CY211" s="25" t="s">
        <v>397</v>
      </c>
    </row>
    <row r="212" spans="1:103" x14ac:dyDescent="0.25">
      <c r="A212">
        <v>214</v>
      </c>
      <c r="B212">
        <v>32</v>
      </c>
      <c r="C212" s="25" t="s">
        <v>120</v>
      </c>
      <c r="D212" s="12">
        <v>10</v>
      </c>
      <c r="E212" s="14"/>
      <c r="F212" s="7" t="str">
        <f t="shared" si="36"/>
        <v>X</v>
      </c>
      <c r="G212" s="7">
        <f t="shared" si="37"/>
        <v>10</v>
      </c>
      <c r="H212" s="16">
        <f t="shared" si="38"/>
        <v>10</v>
      </c>
      <c r="I212" s="11" t="str">
        <f t="shared" si="39"/>
        <v>X</v>
      </c>
      <c r="J212" s="39" t="str">
        <f t="shared" si="40"/>
        <v>X</v>
      </c>
      <c r="K212" s="39" t="str">
        <f t="shared" si="33"/>
        <v>X</v>
      </c>
      <c r="L212" s="39" t="str">
        <f t="shared" si="34"/>
        <v>X</v>
      </c>
      <c r="M212" s="39" t="str">
        <f t="shared" si="41"/>
        <v>X</v>
      </c>
      <c r="N212" s="42">
        <v>1</v>
      </c>
      <c r="O212" s="8">
        <v>0</v>
      </c>
      <c r="P212" s="9">
        <v>0</v>
      </c>
      <c r="Q212" s="9">
        <v>0</v>
      </c>
      <c r="R212" s="8">
        <v>0</v>
      </c>
      <c r="S212" s="9">
        <v>0</v>
      </c>
      <c r="T212" s="9">
        <v>0</v>
      </c>
      <c r="U212" s="8">
        <v>0</v>
      </c>
      <c r="V212" s="9">
        <v>0</v>
      </c>
      <c r="W212" s="9">
        <v>0</v>
      </c>
      <c r="X212" s="9">
        <v>0</v>
      </c>
      <c r="Y212" s="8">
        <v>0</v>
      </c>
      <c r="Z212" s="9">
        <v>0</v>
      </c>
      <c r="AA212" s="8"/>
      <c r="AC212" s="8"/>
      <c r="AJ212" s="9">
        <f t="shared" si="42"/>
        <v>-1</v>
      </c>
      <c r="AK212" s="7">
        <v>3.8</v>
      </c>
      <c r="AO212" s="8"/>
      <c r="AQ212" s="31"/>
      <c r="AT212" s="31"/>
      <c r="AU212" s="21">
        <v>1993</v>
      </c>
      <c r="AV212" s="23">
        <f t="shared" si="35"/>
        <v>3.2995072987004876</v>
      </c>
      <c r="BB212" s="18"/>
      <c r="BD212" s="54"/>
      <c r="BF212" s="18"/>
      <c r="BH212" s="18"/>
      <c r="BJ212" s="18"/>
      <c r="BK212" s="18" t="s">
        <v>289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 s="18">
        <v>1</v>
      </c>
      <c r="BS212">
        <v>0</v>
      </c>
      <c r="BT212">
        <v>0</v>
      </c>
      <c r="BU212" s="18">
        <v>1</v>
      </c>
      <c r="BV212" t="s">
        <v>397</v>
      </c>
      <c r="BW212" t="s">
        <v>397</v>
      </c>
      <c r="CB212" s="18"/>
      <c r="CD212" s="18"/>
      <c r="CE212" s="18"/>
      <c r="CH212" s="18"/>
      <c r="CJ212" s="18"/>
      <c r="CU212" s="18"/>
      <c r="CV212" t="s">
        <v>397</v>
      </c>
      <c r="CW212" t="s">
        <v>397</v>
      </c>
      <c r="CX212" t="s">
        <v>397</v>
      </c>
      <c r="CY212" s="25" t="s">
        <v>397</v>
      </c>
    </row>
    <row r="213" spans="1:103" x14ac:dyDescent="0.25">
      <c r="A213">
        <v>215</v>
      </c>
      <c r="B213">
        <v>33</v>
      </c>
      <c r="C213" s="25" t="s">
        <v>264</v>
      </c>
      <c r="D213" s="12">
        <v>9.3000000000000007</v>
      </c>
      <c r="E213" s="14"/>
      <c r="F213" s="7" t="str">
        <f t="shared" si="36"/>
        <v>X</v>
      </c>
      <c r="G213" s="7">
        <f t="shared" si="37"/>
        <v>9.3000000000000007</v>
      </c>
      <c r="H213" s="16">
        <f t="shared" si="38"/>
        <v>9.3000000000000007</v>
      </c>
      <c r="I213" s="11" t="str">
        <f t="shared" si="39"/>
        <v>X</v>
      </c>
      <c r="J213" s="39" t="str">
        <f t="shared" si="40"/>
        <v>X</v>
      </c>
      <c r="K213" s="39" t="str">
        <f t="shared" si="33"/>
        <v>X</v>
      </c>
      <c r="L213" s="39" t="str">
        <f t="shared" si="34"/>
        <v>X</v>
      </c>
      <c r="M213" s="39" t="str">
        <f t="shared" si="41"/>
        <v>X</v>
      </c>
      <c r="N213" s="42">
        <v>1</v>
      </c>
      <c r="O213" s="8">
        <v>0</v>
      </c>
      <c r="P213" s="9">
        <v>0</v>
      </c>
      <c r="Q213" s="9">
        <v>0</v>
      </c>
      <c r="R213" s="8">
        <v>0</v>
      </c>
      <c r="S213" s="9">
        <v>0</v>
      </c>
      <c r="T213" s="9">
        <v>0</v>
      </c>
      <c r="U213" s="8">
        <v>0</v>
      </c>
      <c r="V213" s="9">
        <v>0</v>
      </c>
      <c r="W213" s="9">
        <v>0</v>
      </c>
      <c r="X213" s="9">
        <v>0</v>
      </c>
      <c r="Y213" s="8">
        <v>0</v>
      </c>
      <c r="Z213" s="9">
        <v>0</v>
      </c>
      <c r="AA213" s="8"/>
      <c r="AC213" s="8"/>
      <c r="AJ213" s="9">
        <f t="shared" si="42"/>
        <v>-1</v>
      </c>
      <c r="AK213" s="7">
        <v>2.1</v>
      </c>
      <c r="AO213" s="8"/>
      <c r="AQ213" s="31"/>
      <c r="AT213" s="31"/>
      <c r="AU213" s="21">
        <v>1989</v>
      </c>
      <c r="AV213" s="23">
        <f t="shared" si="35"/>
        <v>3.2986347831244354</v>
      </c>
      <c r="BB213" s="18"/>
      <c r="BD213" s="54"/>
      <c r="BF213" s="18"/>
      <c r="BH213" s="18"/>
      <c r="BJ213" s="18"/>
      <c r="BK213" s="18" t="s">
        <v>263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 s="18">
        <v>1</v>
      </c>
      <c r="BS213">
        <v>0</v>
      </c>
      <c r="BT213">
        <v>1</v>
      </c>
      <c r="BU213" s="18">
        <v>0</v>
      </c>
      <c r="BV213" t="s">
        <v>397</v>
      </c>
      <c r="BW213" t="s">
        <v>397</v>
      </c>
      <c r="CB213" s="18"/>
      <c r="CD213" s="18"/>
      <c r="CE213" s="18"/>
      <c r="CH213" s="18"/>
      <c r="CJ213" s="18"/>
      <c r="CU213" s="18"/>
      <c r="CV213" t="s">
        <v>397</v>
      </c>
      <c r="CW213" t="s">
        <v>397</v>
      </c>
      <c r="CX213" t="s">
        <v>397</v>
      </c>
      <c r="CY213" s="25" t="s">
        <v>397</v>
      </c>
    </row>
    <row r="214" spans="1:103" x14ac:dyDescent="0.25">
      <c r="A214">
        <v>216</v>
      </c>
      <c r="B214">
        <v>34</v>
      </c>
      <c r="C214" s="25" t="s">
        <v>16</v>
      </c>
      <c r="D214" s="12">
        <v>8</v>
      </c>
      <c r="E214" s="14"/>
      <c r="F214" s="7" t="str">
        <f t="shared" si="36"/>
        <v>X</v>
      </c>
      <c r="G214" s="7">
        <f t="shared" si="37"/>
        <v>8</v>
      </c>
      <c r="H214" s="16">
        <f t="shared" si="38"/>
        <v>8</v>
      </c>
      <c r="I214" s="11" t="str">
        <f t="shared" si="39"/>
        <v>X</v>
      </c>
      <c r="J214" s="39" t="str">
        <f t="shared" si="40"/>
        <v>X</v>
      </c>
      <c r="K214" s="39" t="str">
        <f t="shared" si="33"/>
        <v>X</v>
      </c>
      <c r="L214" s="39" t="str">
        <f t="shared" si="34"/>
        <v>X</v>
      </c>
      <c r="M214" s="39" t="str">
        <f t="shared" si="41"/>
        <v>X</v>
      </c>
      <c r="N214" s="42">
        <v>1</v>
      </c>
      <c r="O214" s="8">
        <v>0</v>
      </c>
      <c r="P214" s="9">
        <v>0</v>
      </c>
      <c r="Q214" s="9">
        <v>0</v>
      </c>
      <c r="R214" s="8">
        <v>0</v>
      </c>
      <c r="S214" s="9">
        <v>0</v>
      </c>
      <c r="T214" s="9">
        <v>0</v>
      </c>
      <c r="U214" s="8">
        <v>0</v>
      </c>
      <c r="V214" s="9">
        <v>0</v>
      </c>
      <c r="W214" s="9">
        <v>0</v>
      </c>
      <c r="X214" s="9">
        <v>0</v>
      </c>
      <c r="Y214" s="8">
        <v>0</v>
      </c>
      <c r="Z214" s="9">
        <v>0</v>
      </c>
      <c r="AA214" s="8"/>
      <c r="AC214" s="8"/>
      <c r="AJ214" s="9">
        <f t="shared" si="42"/>
        <v>-1</v>
      </c>
      <c r="AK214" s="7">
        <v>11.2</v>
      </c>
      <c r="AO214" s="8"/>
      <c r="AQ214" s="31"/>
      <c r="AT214" s="31"/>
      <c r="AU214" s="21">
        <v>1989</v>
      </c>
      <c r="AV214" s="23">
        <f t="shared" si="35"/>
        <v>3.2986347831244354</v>
      </c>
      <c r="BB214" s="18"/>
      <c r="BD214" s="54"/>
      <c r="BF214" s="18"/>
      <c r="BH214" s="18"/>
      <c r="BJ214" s="18"/>
      <c r="BK214" s="18" t="s">
        <v>11</v>
      </c>
      <c r="BL214">
        <v>1</v>
      </c>
      <c r="BM214">
        <v>0</v>
      </c>
      <c r="BN214">
        <v>0</v>
      </c>
      <c r="BO214">
        <v>0</v>
      </c>
      <c r="BP214">
        <v>0</v>
      </c>
      <c r="BQ214">
        <v>0</v>
      </c>
      <c r="BR214" s="18">
        <v>0</v>
      </c>
      <c r="BS214">
        <v>1</v>
      </c>
      <c r="BT214">
        <v>0</v>
      </c>
      <c r="BU214" s="18">
        <v>0</v>
      </c>
      <c r="BV214" t="s">
        <v>397</v>
      </c>
      <c r="BW214" t="s">
        <v>397</v>
      </c>
      <c r="CB214" s="18"/>
      <c r="CD214" s="18"/>
      <c r="CE214" s="18"/>
      <c r="CH214" s="18"/>
      <c r="CJ214" s="18"/>
      <c r="CU214" s="18"/>
      <c r="CV214" t="s">
        <v>397</v>
      </c>
      <c r="CW214" t="s">
        <v>397</v>
      </c>
      <c r="CX214" t="s">
        <v>397</v>
      </c>
      <c r="CY214" s="25" t="s">
        <v>397</v>
      </c>
    </row>
    <row r="215" spans="1:103" x14ac:dyDescent="0.25">
      <c r="A215">
        <v>217</v>
      </c>
      <c r="B215">
        <v>34</v>
      </c>
      <c r="C215" s="25" t="s">
        <v>16</v>
      </c>
      <c r="D215" s="12">
        <v>7.7</v>
      </c>
      <c r="E215" s="14"/>
      <c r="F215" s="7" t="str">
        <f t="shared" si="36"/>
        <v>X</v>
      </c>
      <c r="G215" s="7">
        <f t="shared" si="37"/>
        <v>7.7</v>
      </c>
      <c r="H215" s="16">
        <f t="shared" si="38"/>
        <v>7.7</v>
      </c>
      <c r="I215" s="11" t="str">
        <f t="shared" si="39"/>
        <v>X</v>
      </c>
      <c r="J215" s="39" t="str">
        <f t="shared" si="40"/>
        <v>X</v>
      </c>
      <c r="K215" s="39" t="str">
        <f t="shared" si="33"/>
        <v>X</v>
      </c>
      <c r="L215" s="39" t="str">
        <f t="shared" si="34"/>
        <v>X</v>
      </c>
      <c r="M215" s="39" t="str">
        <f t="shared" si="41"/>
        <v>X</v>
      </c>
      <c r="N215" s="42">
        <v>1</v>
      </c>
      <c r="O215" s="8">
        <v>0</v>
      </c>
      <c r="P215" s="9">
        <v>0</v>
      </c>
      <c r="Q215" s="9">
        <v>0</v>
      </c>
      <c r="R215" s="8">
        <v>0</v>
      </c>
      <c r="S215" s="9">
        <v>0</v>
      </c>
      <c r="T215" s="9">
        <v>0</v>
      </c>
      <c r="U215" s="8">
        <v>0</v>
      </c>
      <c r="V215" s="9">
        <v>0</v>
      </c>
      <c r="W215" s="9">
        <v>0</v>
      </c>
      <c r="X215" s="9">
        <v>0</v>
      </c>
      <c r="Y215" s="8">
        <v>0</v>
      </c>
      <c r="Z215" s="9">
        <v>0</v>
      </c>
      <c r="AA215" s="8"/>
      <c r="AC215" s="8"/>
      <c r="AJ215" s="9">
        <f t="shared" si="42"/>
        <v>-1</v>
      </c>
      <c r="AK215" s="7">
        <v>8.5</v>
      </c>
      <c r="AO215" s="8"/>
      <c r="AQ215" s="31"/>
      <c r="AT215" s="31"/>
      <c r="AU215" s="21">
        <v>1988</v>
      </c>
      <c r="AV215" s="23">
        <f t="shared" si="35"/>
        <v>3.2984163800612945</v>
      </c>
      <c r="BB215" s="18"/>
      <c r="BD215" s="54"/>
      <c r="BF215" s="18"/>
      <c r="BH215" s="18"/>
      <c r="BJ215" s="18"/>
      <c r="BK215" s="18" t="s">
        <v>113</v>
      </c>
      <c r="BL215">
        <v>1</v>
      </c>
      <c r="BM215">
        <v>0</v>
      </c>
      <c r="BN215">
        <v>0</v>
      </c>
      <c r="BO215">
        <v>0</v>
      </c>
      <c r="BP215">
        <v>0</v>
      </c>
      <c r="BQ215">
        <v>0</v>
      </c>
      <c r="BR215" s="18">
        <v>0</v>
      </c>
      <c r="BS215">
        <v>1</v>
      </c>
      <c r="BT215">
        <v>0</v>
      </c>
      <c r="BU215" s="18">
        <v>0</v>
      </c>
      <c r="BV215" t="s">
        <v>397</v>
      </c>
      <c r="BW215" t="s">
        <v>397</v>
      </c>
      <c r="CB215" s="18"/>
      <c r="CD215" s="18"/>
      <c r="CE215" s="18"/>
      <c r="CH215" s="18"/>
      <c r="CJ215" s="18"/>
      <c r="CU215" s="18"/>
      <c r="CV215" t="s">
        <v>397</v>
      </c>
      <c r="CW215" t="s">
        <v>397</v>
      </c>
      <c r="CX215" t="s">
        <v>397</v>
      </c>
      <c r="CY215" s="25" t="s">
        <v>397</v>
      </c>
    </row>
    <row r="216" spans="1:103" x14ac:dyDescent="0.25">
      <c r="A216">
        <v>218</v>
      </c>
      <c r="B216">
        <v>34</v>
      </c>
      <c r="C216" s="25" t="s">
        <v>16</v>
      </c>
      <c r="D216" s="12">
        <v>7.9</v>
      </c>
      <c r="E216" s="14"/>
      <c r="F216" s="7" t="str">
        <f t="shared" si="36"/>
        <v>X</v>
      </c>
      <c r="G216" s="7">
        <f t="shared" si="37"/>
        <v>7.9</v>
      </c>
      <c r="H216" s="16">
        <f t="shared" si="38"/>
        <v>7.9</v>
      </c>
      <c r="I216" s="11" t="str">
        <f t="shared" si="39"/>
        <v>X</v>
      </c>
      <c r="J216" s="39" t="str">
        <f t="shared" si="40"/>
        <v>X</v>
      </c>
      <c r="K216" s="39" t="str">
        <f t="shared" si="33"/>
        <v>X</v>
      </c>
      <c r="L216" s="39" t="str">
        <f t="shared" si="34"/>
        <v>X</v>
      </c>
      <c r="M216" s="39" t="str">
        <f t="shared" si="41"/>
        <v>X</v>
      </c>
      <c r="N216" s="42">
        <v>1</v>
      </c>
      <c r="O216" s="8">
        <v>0</v>
      </c>
      <c r="P216" s="9">
        <v>0</v>
      </c>
      <c r="Q216" s="9">
        <v>0</v>
      </c>
      <c r="R216" s="8">
        <v>0</v>
      </c>
      <c r="S216" s="9">
        <v>0</v>
      </c>
      <c r="T216" s="9">
        <v>0</v>
      </c>
      <c r="U216" s="8">
        <v>0</v>
      </c>
      <c r="V216" s="9">
        <v>0</v>
      </c>
      <c r="W216" s="9">
        <v>0</v>
      </c>
      <c r="X216" s="9">
        <v>0</v>
      </c>
      <c r="Y216" s="8">
        <v>0</v>
      </c>
      <c r="Z216" s="9">
        <v>0</v>
      </c>
      <c r="AA216" s="8"/>
      <c r="AC216" s="8"/>
      <c r="AJ216" s="9">
        <f t="shared" si="42"/>
        <v>-1</v>
      </c>
      <c r="AK216" s="7">
        <v>7.9</v>
      </c>
      <c r="AO216" s="8"/>
      <c r="AQ216" s="31"/>
      <c r="AT216" s="31"/>
      <c r="AU216" s="21">
        <v>1985</v>
      </c>
      <c r="AV216" s="23">
        <f t="shared" si="35"/>
        <v>3.2977605110991339</v>
      </c>
      <c r="BB216" s="18"/>
      <c r="BD216" s="54"/>
      <c r="BF216" s="18"/>
      <c r="BH216" s="18"/>
      <c r="BJ216" s="18"/>
      <c r="BK216" s="18" t="s">
        <v>132</v>
      </c>
      <c r="BL216">
        <v>1</v>
      </c>
      <c r="BM216">
        <v>0</v>
      </c>
      <c r="BN216">
        <v>0</v>
      </c>
      <c r="BO216">
        <v>0</v>
      </c>
      <c r="BP216">
        <v>0</v>
      </c>
      <c r="BQ216">
        <v>0</v>
      </c>
      <c r="BR216" s="18">
        <v>0</v>
      </c>
      <c r="BS216">
        <v>1</v>
      </c>
      <c r="BT216">
        <v>0</v>
      </c>
      <c r="BU216" s="18">
        <v>0</v>
      </c>
      <c r="BV216" t="s">
        <v>397</v>
      </c>
      <c r="BW216" t="s">
        <v>397</v>
      </c>
      <c r="CB216" s="18"/>
      <c r="CD216" s="18"/>
      <c r="CE216" s="18"/>
      <c r="CH216" s="18"/>
      <c r="CJ216" s="18"/>
      <c r="CU216" s="18"/>
      <c r="CV216" t="s">
        <v>397</v>
      </c>
      <c r="CW216" t="s">
        <v>397</v>
      </c>
      <c r="CX216" t="s">
        <v>397</v>
      </c>
      <c r="CY216" s="25" t="s">
        <v>397</v>
      </c>
    </row>
    <row r="217" spans="1:103" x14ac:dyDescent="0.25">
      <c r="A217">
        <v>219</v>
      </c>
      <c r="B217">
        <v>34</v>
      </c>
      <c r="C217" s="25" t="s">
        <v>16</v>
      </c>
      <c r="D217" s="12">
        <v>4.4000000000000004</v>
      </c>
      <c r="E217" s="14"/>
      <c r="F217" s="7" t="str">
        <f t="shared" si="36"/>
        <v>X</v>
      </c>
      <c r="G217" s="7">
        <f t="shared" si="37"/>
        <v>4.4000000000000004</v>
      </c>
      <c r="H217" s="16">
        <f t="shared" si="38"/>
        <v>4.4000000000000004</v>
      </c>
      <c r="I217" s="11" t="str">
        <f t="shared" si="39"/>
        <v>X</v>
      </c>
      <c r="J217" s="39" t="str">
        <f t="shared" si="40"/>
        <v>X</v>
      </c>
      <c r="K217" s="39" t="str">
        <f t="shared" si="33"/>
        <v>X</v>
      </c>
      <c r="L217" s="39" t="str">
        <f t="shared" si="34"/>
        <v>X</v>
      </c>
      <c r="M217" s="39" t="str">
        <f t="shared" si="41"/>
        <v>X</v>
      </c>
      <c r="N217" s="42">
        <v>1</v>
      </c>
      <c r="O217" s="8">
        <v>0</v>
      </c>
      <c r="P217" s="9">
        <v>0</v>
      </c>
      <c r="Q217" s="9">
        <v>0</v>
      </c>
      <c r="R217" s="8">
        <v>0</v>
      </c>
      <c r="S217" s="9">
        <v>0</v>
      </c>
      <c r="T217" s="9">
        <v>0</v>
      </c>
      <c r="U217" s="8">
        <v>0</v>
      </c>
      <c r="V217" s="9">
        <v>0</v>
      </c>
      <c r="W217" s="9">
        <v>0</v>
      </c>
      <c r="X217" s="9">
        <v>0</v>
      </c>
      <c r="Y217" s="8">
        <v>0</v>
      </c>
      <c r="Z217" s="9">
        <v>0</v>
      </c>
      <c r="AA217" s="8"/>
      <c r="AC217" s="8"/>
      <c r="AJ217" s="9">
        <f t="shared" si="42"/>
        <v>-1</v>
      </c>
      <c r="AK217" s="7">
        <v>9</v>
      </c>
      <c r="AO217" s="8"/>
      <c r="AQ217" s="31"/>
      <c r="AT217" s="31"/>
      <c r="AU217" s="21">
        <v>1978</v>
      </c>
      <c r="AV217" s="23">
        <f t="shared" si="35"/>
        <v>3.2962262872611605</v>
      </c>
      <c r="BB217" s="18"/>
      <c r="BD217" s="54"/>
      <c r="BF217" s="18"/>
      <c r="BH217" s="18"/>
      <c r="BJ217" s="18"/>
      <c r="BK217" s="18" t="s">
        <v>160</v>
      </c>
      <c r="BL217">
        <v>1</v>
      </c>
      <c r="BM217">
        <v>0</v>
      </c>
      <c r="BN217">
        <v>0</v>
      </c>
      <c r="BO217">
        <v>0</v>
      </c>
      <c r="BP217">
        <v>0</v>
      </c>
      <c r="BQ217">
        <v>0</v>
      </c>
      <c r="BR217" s="18">
        <v>0</v>
      </c>
      <c r="BS217">
        <v>1</v>
      </c>
      <c r="BT217">
        <v>0</v>
      </c>
      <c r="BU217" s="18">
        <v>0</v>
      </c>
      <c r="BV217" t="s">
        <v>397</v>
      </c>
      <c r="BW217" t="s">
        <v>397</v>
      </c>
      <c r="CB217" s="18"/>
      <c r="CD217" s="18"/>
      <c r="CE217" s="18"/>
      <c r="CH217" s="18"/>
      <c r="CJ217" s="18"/>
      <c r="CU217" s="18"/>
      <c r="CV217" t="s">
        <v>397</v>
      </c>
      <c r="CW217" t="s">
        <v>397</v>
      </c>
      <c r="CX217" t="s">
        <v>397</v>
      </c>
      <c r="CY217" s="25" t="s">
        <v>397</v>
      </c>
    </row>
    <row r="218" spans="1:103" x14ac:dyDescent="0.25">
      <c r="A218">
        <v>220</v>
      </c>
      <c r="B218">
        <v>34</v>
      </c>
      <c r="C218" s="25" t="s">
        <v>16</v>
      </c>
      <c r="D218" s="12">
        <v>13.2</v>
      </c>
      <c r="E218" s="14"/>
      <c r="F218" s="7" t="str">
        <f t="shared" si="36"/>
        <v>X</v>
      </c>
      <c r="G218" s="7">
        <f t="shared" si="37"/>
        <v>13.2</v>
      </c>
      <c r="H218" s="16">
        <f t="shared" si="38"/>
        <v>13.2</v>
      </c>
      <c r="I218" s="11" t="str">
        <f t="shared" si="39"/>
        <v>X</v>
      </c>
      <c r="J218" s="39" t="str">
        <f t="shared" si="40"/>
        <v>X</v>
      </c>
      <c r="K218" s="39" t="str">
        <f t="shared" si="33"/>
        <v>X</v>
      </c>
      <c r="L218" s="39" t="str">
        <f t="shared" si="34"/>
        <v>X</v>
      </c>
      <c r="M218" s="39" t="str">
        <f t="shared" si="41"/>
        <v>X</v>
      </c>
      <c r="N218" s="42">
        <v>1</v>
      </c>
      <c r="O218" s="8">
        <v>0</v>
      </c>
      <c r="P218" s="9">
        <v>0</v>
      </c>
      <c r="Q218" s="9">
        <v>0</v>
      </c>
      <c r="R218" s="8">
        <v>0</v>
      </c>
      <c r="S218" s="9">
        <v>0</v>
      </c>
      <c r="T218" s="9">
        <v>0</v>
      </c>
      <c r="U218" s="8">
        <v>0</v>
      </c>
      <c r="V218" s="9">
        <v>0</v>
      </c>
      <c r="W218" s="9">
        <v>0</v>
      </c>
      <c r="X218" s="9">
        <v>0</v>
      </c>
      <c r="Y218" s="8">
        <v>0</v>
      </c>
      <c r="Z218" s="9">
        <v>0</v>
      </c>
      <c r="AA218" s="8"/>
      <c r="AC218" s="8"/>
      <c r="AJ218" s="9">
        <f t="shared" si="42"/>
        <v>-1</v>
      </c>
      <c r="AK218" s="7">
        <v>9.6999999999999993</v>
      </c>
      <c r="AO218" s="8"/>
      <c r="AQ218" s="31"/>
      <c r="AT218" s="31"/>
      <c r="AU218" s="21">
        <v>1988</v>
      </c>
      <c r="AV218" s="23">
        <f t="shared" si="35"/>
        <v>3.2984163800612945</v>
      </c>
      <c r="BB218" s="18"/>
      <c r="BD218" s="54"/>
      <c r="BF218" s="18"/>
      <c r="BH218" s="18"/>
      <c r="BJ218" s="18"/>
      <c r="BK218" s="18" t="s">
        <v>160</v>
      </c>
      <c r="BL218">
        <v>1</v>
      </c>
      <c r="BM218">
        <v>0</v>
      </c>
      <c r="BN218">
        <v>0</v>
      </c>
      <c r="BO218">
        <v>0</v>
      </c>
      <c r="BP218">
        <v>0</v>
      </c>
      <c r="BQ218">
        <v>0</v>
      </c>
      <c r="BR218" s="18">
        <v>0</v>
      </c>
      <c r="BS218">
        <v>1</v>
      </c>
      <c r="BT218">
        <v>0</v>
      </c>
      <c r="BU218" s="18">
        <v>0</v>
      </c>
      <c r="BV218" t="s">
        <v>397</v>
      </c>
      <c r="BW218" t="s">
        <v>397</v>
      </c>
      <c r="CB218" s="18"/>
      <c r="CD218" s="18"/>
      <c r="CE218" s="18"/>
      <c r="CH218" s="18"/>
      <c r="CJ218" s="18"/>
      <c r="CU218" s="18"/>
      <c r="CV218" t="s">
        <v>397</v>
      </c>
      <c r="CW218" t="s">
        <v>397</v>
      </c>
      <c r="CX218" t="s">
        <v>397</v>
      </c>
      <c r="CY218" s="25" t="s">
        <v>397</v>
      </c>
    </row>
    <row r="219" spans="1:103" x14ac:dyDescent="0.25">
      <c r="A219">
        <v>221</v>
      </c>
      <c r="B219">
        <v>34</v>
      </c>
      <c r="C219" s="25" t="s">
        <v>16</v>
      </c>
      <c r="D219" s="12">
        <v>5.7</v>
      </c>
      <c r="E219" s="14"/>
      <c r="F219" s="7" t="str">
        <f t="shared" si="36"/>
        <v>X</v>
      </c>
      <c r="G219" s="7">
        <f t="shared" si="37"/>
        <v>5.7</v>
      </c>
      <c r="H219" s="16">
        <f t="shared" si="38"/>
        <v>5.7</v>
      </c>
      <c r="I219" s="11" t="str">
        <f t="shared" si="39"/>
        <v>X</v>
      </c>
      <c r="J219" s="39" t="str">
        <f t="shared" si="40"/>
        <v>X</v>
      </c>
      <c r="K219" s="39" t="str">
        <f t="shared" si="33"/>
        <v>X</v>
      </c>
      <c r="L219" s="39" t="str">
        <f t="shared" si="34"/>
        <v>X</v>
      </c>
      <c r="M219" s="39" t="str">
        <f t="shared" si="41"/>
        <v>X</v>
      </c>
      <c r="N219" s="42">
        <v>1</v>
      </c>
      <c r="O219" s="8">
        <v>0</v>
      </c>
      <c r="P219" s="9">
        <v>0</v>
      </c>
      <c r="Q219" s="9">
        <v>0</v>
      </c>
      <c r="R219" s="8">
        <v>0</v>
      </c>
      <c r="S219" s="9">
        <v>0</v>
      </c>
      <c r="T219" s="9">
        <v>0</v>
      </c>
      <c r="U219" s="8">
        <v>0</v>
      </c>
      <c r="V219" s="9">
        <v>0</v>
      </c>
      <c r="W219" s="9">
        <v>0</v>
      </c>
      <c r="X219" s="9">
        <v>0</v>
      </c>
      <c r="Y219" s="8">
        <v>0</v>
      </c>
      <c r="Z219" s="9">
        <v>0</v>
      </c>
      <c r="AA219" s="8"/>
      <c r="AC219" s="8"/>
      <c r="AJ219" s="9">
        <f t="shared" si="42"/>
        <v>-1</v>
      </c>
      <c r="AK219" s="7">
        <v>10.1</v>
      </c>
      <c r="AO219" s="8"/>
      <c r="AQ219" s="31"/>
      <c r="AT219" s="31"/>
      <c r="AU219" s="21">
        <v>1988</v>
      </c>
      <c r="AV219" s="23">
        <f t="shared" si="35"/>
        <v>3.2984163800612945</v>
      </c>
      <c r="BB219" s="18"/>
      <c r="BD219" s="54"/>
      <c r="BF219" s="18"/>
      <c r="BH219" s="18"/>
      <c r="BJ219" s="18"/>
      <c r="BK219" s="18" t="s">
        <v>198</v>
      </c>
      <c r="BL219">
        <v>1</v>
      </c>
      <c r="BM219">
        <v>0</v>
      </c>
      <c r="BN219">
        <v>0</v>
      </c>
      <c r="BO219">
        <v>0</v>
      </c>
      <c r="BP219">
        <v>0</v>
      </c>
      <c r="BQ219">
        <v>0</v>
      </c>
      <c r="BR219" s="18">
        <v>0</v>
      </c>
      <c r="BS219">
        <v>1</v>
      </c>
      <c r="BT219">
        <v>0</v>
      </c>
      <c r="BU219" s="18">
        <v>0</v>
      </c>
      <c r="BV219" t="s">
        <v>397</v>
      </c>
      <c r="BW219" t="s">
        <v>397</v>
      </c>
      <c r="CB219" s="18"/>
      <c r="CD219" s="18"/>
      <c r="CE219" s="18"/>
      <c r="CH219" s="18"/>
      <c r="CJ219" s="18"/>
      <c r="CU219" s="18"/>
      <c r="CV219" t="s">
        <v>397</v>
      </c>
      <c r="CW219" t="s">
        <v>397</v>
      </c>
      <c r="CX219" t="s">
        <v>397</v>
      </c>
      <c r="CY219" s="25" t="s">
        <v>397</v>
      </c>
    </row>
    <row r="220" spans="1:103" x14ac:dyDescent="0.25">
      <c r="A220">
        <v>222</v>
      </c>
      <c r="B220">
        <v>34</v>
      </c>
      <c r="C220" s="25" t="s">
        <v>16</v>
      </c>
      <c r="D220" s="12">
        <v>7.7</v>
      </c>
      <c r="E220" s="14"/>
      <c r="F220" s="7" t="str">
        <f t="shared" si="36"/>
        <v>X</v>
      </c>
      <c r="G220" s="7">
        <f t="shared" si="37"/>
        <v>7.7</v>
      </c>
      <c r="H220" s="16">
        <f t="shared" si="38"/>
        <v>7.7</v>
      </c>
      <c r="I220" s="11" t="str">
        <f t="shared" si="39"/>
        <v>X</v>
      </c>
      <c r="J220" s="39" t="str">
        <f t="shared" si="40"/>
        <v>X</v>
      </c>
      <c r="K220" s="39" t="str">
        <f t="shared" si="33"/>
        <v>X</v>
      </c>
      <c r="L220" s="39" t="str">
        <f t="shared" si="34"/>
        <v>X</v>
      </c>
      <c r="M220" s="39" t="str">
        <f t="shared" si="41"/>
        <v>X</v>
      </c>
      <c r="N220" s="42">
        <v>1</v>
      </c>
      <c r="O220" s="8">
        <v>0</v>
      </c>
      <c r="P220" s="9">
        <v>0</v>
      </c>
      <c r="Q220" s="9">
        <v>0</v>
      </c>
      <c r="R220" s="8">
        <v>0</v>
      </c>
      <c r="S220" s="9">
        <v>0</v>
      </c>
      <c r="T220" s="9">
        <v>0</v>
      </c>
      <c r="U220" s="8">
        <v>0</v>
      </c>
      <c r="V220" s="9">
        <v>0</v>
      </c>
      <c r="W220" s="9">
        <v>0</v>
      </c>
      <c r="X220" s="9">
        <v>0</v>
      </c>
      <c r="Y220" s="8">
        <v>0</v>
      </c>
      <c r="Z220" s="9">
        <v>0</v>
      </c>
      <c r="AA220" s="8"/>
      <c r="AC220" s="8"/>
      <c r="AJ220" s="9">
        <f t="shared" si="42"/>
        <v>-1</v>
      </c>
      <c r="AK220" s="7">
        <v>6.9</v>
      </c>
      <c r="AO220" s="8"/>
      <c r="AQ220" s="31"/>
      <c r="AT220" s="31"/>
      <c r="AU220" s="21">
        <v>1985</v>
      </c>
      <c r="AV220" s="23">
        <f t="shared" si="35"/>
        <v>3.2977605110991339</v>
      </c>
      <c r="BB220" s="18"/>
      <c r="BD220" s="54"/>
      <c r="BF220" s="18"/>
      <c r="BH220" s="18"/>
      <c r="BJ220" s="18"/>
      <c r="BK220" s="18" t="s">
        <v>260</v>
      </c>
      <c r="BL220">
        <v>1</v>
      </c>
      <c r="BM220">
        <v>0</v>
      </c>
      <c r="BN220">
        <v>0</v>
      </c>
      <c r="BO220">
        <v>0</v>
      </c>
      <c r="BP220">
        <v>0</v>
      </c>
      <c r="BQ220">
        <v>0</v>
      </c>
      <c r="BR220" s="18">
        <v>0</v>
      </c>
      <c r="BS220">
        <v>1</v>
      </c>
      <c r="BT220">
        <v>0</v>
      </c>
      <c r="BU220" s="18">
        <v>0</v>
      </c>
      <c r="BV220" t="s">
        <v>397</v>
      </c>
      <c r="BW220" t="s">
        <v>397</v>
      </c>
      <c r="CB220" s="18"/>
      <c r="CD220" s="18"/>
      <c r="CE220" s="18"/>
      <c r="CH220" s="18"/>
      <c r="CJ220" s="18"/>
      <c r="CU220" s="18"/>
      <c r="CV220" t="s">
        <v>397</v>
      </c>
      <c r="CW220" t="s">
        <v>397</v>
      </c>
      <c r="CX220" t="s">
        <v>397</v>
      </c>
      <c r="CY220" s="25" t="s">
        <v>397</v>
      </c>
    </row>
    <row r="221" spans="1:103" x14ac:dyDescent="0.25">
      <c r="A221">
        <v>223</v>
      </c>
      <c r="B221">
        <v>35</v>
      </c>
      <c r="C221" s="25" t="s">
        <v>290</v>
      </c>
      <c r="D221" s="12">
        <v>7.2</v>
      </c>
      <c r="E221" s="14"/>
      <c r="F221" s="7" t="str">
        <f t="shared" si="36"/>
        <v>X</v>
      </c>
      <c r="G221" s="7">
        <f t="shared" si="37"/>
        <v>7.2</v>
      </c>
      <c r="H221" s="16">
        <f t="shared" si="38"/>
        <v>7.2</v>
      </c>
      <c r="I221" s="11" t="str">
        <f t="shared" si="39"/>
        <v>X</v>
      </c>
      <c r="J221" s="39" t="str">
        <f t="shared" si="40"/>
        <v>X</v>
      </c>
      <c r="K221" s="39" t="str">
        <f t="shared" si="33"/>
        <v>X</v>
      </c>
      <c r="L221" s="39" t="str">
        <f t="shared" si="34"/>
        <v>X</v>
      </c>
      <c r="M221" s="39" t="str">
        <f t="shared" si="41"/>
        <v>X</v>
      </c>
      <c r="N221" s="42">
        <v>1</v>
      </c>
      <c r="O221" s="8">
        <v>0</v>
      </c>
      <c r="P221" s="9">
        <v>0</v>
      </c>
      <c r="Q221" s="9">
        <v>0</v>
      </c>
      <c r="R221" s="8">
        <v>0</v>
      </c>
      <c r="S221" s="9">
        <v>0</v>
      </c>
      <c r="T221" s="9">
        <v>0</v>
      </c>
      <c r="U221" s="8">
        <v>0</v>
      </c>
      <c r="V221" s="9">
        <v>0</v>
      </c>
      <c r="W221" s="9">
        <v>0</v>
      </c>
      <c r="X221" s="9">
        <v>0</v>
      </c>
      <c r="Y221" s="8">
        <v>0</v>
      </c>
      <c r="Z221" s="9">
        <v>0</v>
      </c>
      <c r="AA221" s="8"/>
      <c r="AC221" s="8"/>
      <c r="AJ221" s="9">
        <f t="shared" si="42"/>
        <v>-1</v>
      </c>
      <c r="AK221" s="7">
        <v>5</v>
      </c>
      <c r="AO221" s="8"/>
      <c r="AQ221" s="31"/>
      <c r="AT221" s="31"/>
      <c r="AU221" s="21">
        <v>2003</v>
      </c>
      <c r="AV221" s="23">
        <f t="shared" si="35"/>
        <v>3.3016809492935764</v>
      </c>
      <c r="BB221" s="18"/>
      <c r="BD221" s="54"/>
      <c r="BF221" s="18"/>
      <c r="BH221" s="18"/>
      <c r="BJ221" s="18"/>
      <c r="BK221" s="18" t="s">
        <v>289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 s="18">
        <v>1</v>
      </c>
      <c r="BS221">
        <v>0</v>
      </c>
      <c r="BT221">
        <v>0</v>
      </c>
      <c r="BU221" s="18">
        <v>1</v>
      </c>
      <c r="BV221" t="s">
        <v>397</v>
      </c>
      <c r="BW221" t="s">
        <v>397</v>
      </c>
      <c r="CB221" s="18"/>
      <c r="CD221" s="18"/>
      <c r="CE221" s="18"/>
      <c r="CH221" s="18"/>
      <c r="CJ221" s="18"/>
      <c r="CU221" s="18"/>
      <c r="CV221" t="s">
        <v>397</v>
      </c>
      <c r="CW221" t="s">
        <v>397</v>
      </c>
      <c r="CX221" t="s">
        <v>397</v>
      </c>
      <c r="CY221" s="25" t="s">
        <v>397</v>
      </c>
    </row>
    <row r="222" spans="1:103" x14ac:dyDescent="0.25">
      <c r="A222">
        <v>224</v>
      </c>
      <c r="B222">
        <v>35</v>
      </c>
      <c r="C222" s="25" t="s">
        <v>290</v>
      </c>
      <c r="D222" s="12">
        <v>5.8</v>
      </c>
      <c r="E222" s="14"/>
      <c r="F222" s="7" t="str">
        <f t="shared" si="36"/>
        <v>X</v>
      </c>
      <c r="G222" s="7">
        <f t="shared" si="37"/>
        <v>5.8</v>
      </c>
      <c r="H222" s="16">
        <f t="shared" si="38"/>
        <v>5.8</v>
      </c>
      <c r="I222" s="11" t="str">
        <f t="shared" si="39"/>
        <v>X</v>
      </c>
      <c r="J222" s="39" t="str">
        <f t="shared" si="40"/>
        <v>X</v>
      </c>
      <c r="K222" s="39" t="str">
        <f t="shared" si="33"/>
        <v>X</v>
      </c>
      <c r="L222" s="39" t="str">
        <f t="shared" si="34"/>
        <v>X</v>
      </c>
      <c r="M222" s="39" t="str">
        <f t="shared" si="41"/>
        <v>X</v>
      </c>
      <c r="N222" s="42">
        <v>1</v>
      </c>
      <c r="O222" s="8">
        <v>0</v>
      </c>
      <c r="P222" s="9">
        <v>0</v>
      </c>
      <c r="Q222" s="9">
        <v>0</v>
      </c>
      <c r="R222" s="8">
        <v>0</v>
      </c>
      <c r="S222" s="9">
        <v>0</v>
      </c>
      <c r="T222" s="9">
        <v>0</v>
      </c>
      <c r="U222" s="8">
        <v>0</v>
      </c>
      <c r="V222" s="9">
        <v>0</v>
      </c>
      <c r="W222" s="9">
        <v>0</v>
      </c>
      <c r="X222" s="9">
        <v>0</v>
      </c>
      <c r="Y222" s="8">
        <v>0</v>
      </c>
      <c r="Z222" s="9">
        <v>0</v>
      </c>
      <c r="AA222" s="8"/>
      <c r="AC222" s="8"/>
      <c r="AJ222" s="9">
        <f t="shared" si="42"/>
        <v>-1</v>
      </c>
      <c r="AK222" s="7">
        <v>6.4</v>
      </c>
      <c r="AO222" s="8"/>
      <c r="AQ222" s="31"/>
      <c r="AT222" s="31"/>
      <c r="AU222" s="21">
        <v>2006</v>
      </c>
      <c r="AV222" s="23">
        <f t="shared" si="35"/>
        <v>3.3023309286843991</v>
      </c>
      <c r="BB222" s="18"/>
      <c r="BD222" s="54"/>
      <c r="BF222" s="18"/>
      <c r="BH222" s="18"/>
      <c r="BJ222" s="18"/>
      <c r="BK222" s="18" t="s">
        <v>289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 s="18">
        <v>1</v>
      </c>
      <c r="BS222">
        <v>0</v>
      </c>
      <c r="BT222">
        <v>0</v>
      </c>
      <c r="BU222" s="18">
        <v>1</v>
      </c>
      <c r="BV222" t="s">
        <v>397</v>
      </c>
      <c r="BW222" t="s">
        <v>397</v>
      </c>
      <c r="CB222" s="18"/>
      <c r="CD222" s="18"/>
      <c r="CE222" s="18"/>
      <c r="CH222" s="18"/>
      <c r="CJ222" s="18"/>
      <c r="CU222" s="18"/>
      <c r="CV222" t="s">
        <v>397</v>
      </c>
      <c r="CW222" t="s">
        <v>397</v>
      </c>
      <c r="CX222" t="s">
        <v>397</v>
      </c>
      <c r="CY222" s="25" t="s">
        <v>397</v>
      </c>
    </row>
    <row r="223" spans="1:103" x14ac:dyDescent="0.25">
      <c r="A223">
        <v>225</v>
      </c>
      <c r="B223">
        <v>35</v>
      </c>
      <c r="C223" s="25" t="s">
        <v>290</v>
      </c>
      <c r="D223" s="12">
        <v>1.4</v>
      </c>
      <c r="E223" s="14"/>
      <c r="F223" s="7" t="str">
        <f t="shared" si="36"/>
        <v>X</v>
      </c>
      <c r="G223" s="7">
        <f t="shared" si="37"/>
        <v>1.4</v>
      </c>
      <c r="H223" s="16">
        <f t="shared" si="38"/>
        <v>1.4</v>
      </c>
      <c r="I223" s="11" t="str">
        <f t="shared" si="39"/>
        <v>X</v>
      </c>
      <c r="J223" s="39" t="str">
        <f t="shared" si="40"/>
        <v>X</v>
      </c>
      <c r="K223" s="39" t="str">
        <f t="shared" si="33"/>
        <v>X</v>
      </c>
      <c r="L223" s="39" t="str">
        <f t="shared" si="34"/>
        <v>X</v>
      </c>
      <c r="M223" s="39" t="str">
        <f t="shared" si="41"/>
        <v>X</v>
      </c>
      <c r="N223" s="42">
        <v>0</v>
      </c>
      <c r="O223" s="8">
        <v>1</v>
      </c>
      <c r="P223" s="9">
        <v>0</v>
      </c>
      <c r="Q223" s="9">
        <v>0</v>
      </c>
      <c r="R223" s="8">
        <v>0</v>
      </c>
      <c r="S223" s="9">
        <v>0</v>
      </c>
      <c r="T223" s="9">
        <v>0</v>
      </c>
      <c r="U223" s="8">
        <v>0</v>
      </c>
      <c r="V223" s="9">
        <v>0</v>
      </c>
      <c r="W223" s="9">
        <v>0</v>
      </c>
      <c r="X223" s="9">
        <v>0</v>
      </c>
      <c r="Y223" s="8">
        <v>0</v>
      </c>
      <c r="Z223" s="9">
        <v>0</v>
      </c>
      <c r="AA223" s="8"/>
      <c r="AC223" s="8"/>
      <c r="AJ223" s="9">
        <f t="shared" si="42"/>
        <v>-1</v>
      </c>
      <c r="AK223" s="7">
        <v>5</v>
      </c>
      <c r="AO223" s="8"/>
      <c r="AQ223" s="31"/>
      <c r="AT223" s="31"/>
      <c r="AU223" s="21">
        <v>2003</v>
      </c>
      <c r="AV223" s="23">
        <f t="shared" si="35"/>
        <v>3.3016809492935764</v>
      </c>
      <c r="BB223" s="18"/>
      <c r="BD223" s="54"/>
      <c r="BF223" s="18"/>
      <c r="BH223" s="18"/>
      <c r="BJ223" s="18"/>
      <c r="BK223" s="18" t="s">
        <v>289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 s="18">
        <v>1</v>
      </c>
      <c r="BS223">
        <v>0</v>
      </c>
      <c r="BT223">
        <v>0</v>
      </c>
      <c r="BU223" s="18">
        <v>1</v>
      </c>
      <c r="BV223" t="s">
        <v>397</v>
      </c>
      <c r="BW223" t="s">
        <v>397</v>
      </c>
      <c r="CB223" s="18"/>
      <c r="CD223" s="18"/>
      <c r="CE223" s="18"/>
      <c r="CH223" s="18"/>
      <c r="CJ223" s="18"/>
      <c r="CU223" s="18"/>
      <c r="CV223" t="s">
        <v>397</v>
      </c>
      <c r="CW223" t="s">
        <v>397</v>
      </c>
      <c r="CX223" t="s">
        <v>397</v>
      </c>
      <c r="CY223" s="25" t="s">
        <v>397</v>
      </c>
    </row>
    <row r="224" spans="1:103" x14ac:dyDescent="0.25">
      <c r="A224">
        <v>226</v>
      </c>
      <c r="B224">
        <v>35</v>
      </c>
      <c r="C224" s="25" t="s">
        <v>290</v>
      </c>
      <c r="D224" s="12">
        <v>3.5</v>
      </c>
      <c r="E224" s="14"/>
      <c r="F224" s="7" t="str">
        <f t="shared" si="36"/>
        <v>X</v>
      </c>
      <c r="G224" s="7">
        <f t="shared" si="37"/>
        <v>3.5</v>
      </c>
      <c r="H224" s="16">
        <f t="shared" si="38"/>
        <v>3.5</v>
      </c>
      <c r="I224" s="11" t="str">
        <f t="shared" si="39"/>
        <v>X</v>
      </c>
      <c r="J224" s="39" t="str">
        <f t="shared" si="40"/>
        <v>X</v>
      </c>
      <c r="K224" s="39" t="str">
        <f t="shared" si="33"/>
        <v>X</v>
      </c>
      <c r="L224" s="39" t="str">
        <f t="shared" si="34"/>
        <v>X</v>
      </c>
      <c r="M224" s="39" t="str">
        <f t="shared" si="41"/>
        <v>X</v>
      </c>
      <c r="N224" s="42">
        <v>0</v>
      </c>
      <c r="O224" s="8">
        <v>1</v>
      </c>
      <c r="P224" s="9">
        <v>0</v>
      </c>
      <c r="Q224" s="9">
        <v>0</v>
      </c>
      <c r="R224" s="8">
        <v>0</v>
      </c>
      <c r="S224" s="9">
        <v>0</v>
      </c>
      <c r="T224" s="9">
        <v>0</v>
      </c>
      <c r="U224" s="8">
        <v>0</v>
      </c>
      <c r="V224" s="9">
        <v>0</v>
      </c>
      <c r="W224" s="9">
        <v>0</v>
      </c>
      <c r="X224" s="9">
        <v>0</v>
      </c>
      <c r="Y224" s="8">
        <v>0</v>
      </c>
      <c r="Z224" s="9">
        <v>0</v>
      </c>
      <c r="AA224" s="8"/>
      <c r="AC224" s="8"/>
      <c r="AJ224" s="9">
        <f t="shared" si="42"/>
        <v>-1</v>
      </c>
      <c r="AK224" s="7">
        <v>6.4</v>
      </c>
      <c r="AO224" s="8"/>
      <c r="AQ224" s="31"/>
      <c r="AT224" s="31"/>
      <c r="AU224" s="21">
        <v>2006</v>
      </c>
      <c r="AV224" s="23">
        <f t="shared" si="35"/>
        <v>3.3023309286843991</v>
      </c>
      <c r="BB224" s="18"/>
      <c r="BD224" s="54"/>
      <c r="BF224" s="18"/>
      <c r="BH224" s="18"/>
      <c r="BJ224" s="18"/>
      <c r="BK224" s="18" t="s">
        <v>289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 s="18">
        <v>1</v>
      </c>
      <c r="BS224">
        <v>0</v>
      </c>
      <c r="BT224">
        <v>0</v>
      </c>
      <c r="BU224" s="18">
        <v>1</v>
      </c>
      <c r="BV224" t="s">
        <v>397</v>
      </c>
      <c r="BW224" t="s">
        <v>397</v>
      </c>
      <c r="CB224" s="18"/>
      <c r="CD224" s="18"/>
      <c r="CE224" s="18"/>
      <c r="CH224" s="18"/>
      <c r="CJ224" s="18"/>
      <c r="CU224" s="18"/>
      <c r="CV224" t="s">
        <v>397</v>
      </c>
      <c r="CW224" t="s">
        <v>397</v>
      </c>
      <c r="CX224" t="s">
        <v>397</v>
      </c>
      <c r="CY224" s="25" t="s">
        <v>397</v>
      </c>
    </row>
    <row r="225" spans="1:103" x14ac:dyDescent="0.25">
      <c r="A225">
        <v>227</v>
      </c>
      <c r="B225">
        <v>35</v>
      </c>
      <c r="C225" s="25" t="s">
        <v>290</v>
      </c>
      <c r="D225" s="12">
        <v>10.6</v>
      </c>
      <c r="E225" s="14"/>
      <c r="F225" s="7" t="str">
        <f t="shared" si="36"/>
        <v>X</v>
      </c>
      <c r="G225" s="7">
        <f t="shared" si="37"/>
        <v>10.6</v>
      </c>
      <c r="H225" s="16">
        <f t="shared" si="38"/>
        <v>10.6</v>
      </c>
      <c r="I225" s="11" t="str">
        <f t="shared" si="39"/>
        <v>X</v>
      </c>
      <c r="J225" s="39" t="str">
        <f t="shared" si="40"/>
        <v>X</v>
      </c>
      <c r="K225" s="39" t="str">
        <f t="shared" si="33"/>
        <v>X</v>
      </c>
      <c r="L225" s="39" t="str">
        <f t="shared" si="34"/>
        <v>X</v>
      </c>
      <c r="M225" s="39" t="str">
        <f t="shared" si="41"/>
        <v>X</v>
      </c>
      <c r="N225" s="42">
        <v>0</v>
      </c>
      <c r="O225" s="8">
        <v>0</v>
      </c>
      <c r="P225" s="9">
        <v>1</v>
      </c>
      <c r="Q225" s="9">
        <v>0</v>
      </c>
      <c r="R225" s="8">
        <v>0</v>
      </c>
      <c r="S225" s="9">
        <v>0</v>
      </c>
      <c r="T225" s="9">
        <v>0</v>
      </c>
      <c r="U225" s="8">
        <v>0</v>
      </c>
      <c r="V225" s="9">
        <v>0</v>
      </c>
      <c r="W225" s="9">
        <v>0</v>
      </c>
      <c r="X225" s="9">
        <v>0</v>
      </c>
      <c r="Y225" s="8">
        <v>0</v>
      </c>
      <c r="Z225" s="9">
        <v>0</v>
      </c>
      <c r="AA225" s="8"/>
      <c r="AC225" s="8"/>
      <c r="AJ225" s="9">
        <f t="shared" si="42"/>
        <v>-1</v>
      </c>
      <c r="AK225" s="7">
        <v>5</v>
      </c>
      <c r="AO225" s="8"/>
      <c r="AQ225" s="31"/>
      <c r="AT225" s="31"/>
      <c r="AU225" s="21">
        <v>2003</v>
      </c>
      <c r="AV225" s="23">
        <f t="shared" si="35"/>
        <v>3.3016809492935764</v>
      </c>
      <c r="BB225" s="18"/>
      <c r="BD225" s="54"/>
      <c r="BF225" s="18"/>
      <c r="BH225" s="18"/>
      <c r="BJ225" s="18"/>
      <c r="BK225" s="18" t="s">
        <v>289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 s="18">
        <v>1</v>
      </c>
      <c r="BS225">
        <v>0</v>
      </c>
      <c r="BT225">
        <v>0</v>
      </c>
      <c r="BU225" s="18">
        <v>1</v>
      </c>
      <c r="BV225" t="s">
        <v>397</v>
      </c>
      <c r="BW225" t="s">
        <v>397</v>
      </c>
      <c r="CB225" s="18"/>
      <c r="CD225" s="18"/>
      <c r="CE225" s="18"/>
      <c r="CH225" s="18"/>
      <c r="CJ225" s="18"/>
      <c r="CU225" s="18"/>
      <c r="CV225" t="s">
        <v>397</v>
      </c>
      <c r="CW225" t="s">
        <v>397</v>
      </c>
      <c r="CX225" t="s">
        <v>397</v>
      </c>
      <c r="CY225" s="25" t="s">
        <v>397</v>
      </c>
    </row>
    <row r="226" spans="1:103" x14ac:dyDescent="0.25">
      <c r="A226">
        <v>228</v>
      </c>
      <c r="B226">
        <v>35</v>
      </c>
      <c r="C226" s="25" t="s">
        <v>290</v>
      </c>
      <c r="D226" s="12">
        <v>8.4</v>
      </c>
      <c r="E226" s="14"/>
      <c r="F226" s="7" t="str">
        <f t="shared" si="36"/>
        <v>X</v>
      </c>
      <c r="G226" s="7">
        <f t="shared" si="37"/>
        <v>8.4</v>
      </c>
      <c r="H226" s="16">
        <f t="shared" si="38"/>
        <v>8.4</v>
      </c>
      <c r="I226" s="11" t="str">
        <f t="shared" si="39"/>
        <v>X</v>
      </c>
      <c r="J226" s="39" t="str">
        <f t="shared" si="40"/>
        <v>X</v>
      </c>
      <c r="K226" s="39" t="str">
        <f t="shared" si="33"/>
        <v>X</v>
      </c>
      <c r="L226" s="39" t="str">
        <f t="shared" si="34"/>
        <v>X</v>
      </c>
      <c r="M226" s="39" t="str">
        <f t="shared" si="41"/>
        <v>X</v>
      </c>
      <c r="N226" s="42">
        <v>0</v>
      </c>
      <c r="O226" s="8">
        <v>0</v>
      </c>
      <c r="P226" s="9">
        <v>1</v>
      </c>
      <c r="Q226" s="9">
        <v>0</v>
      </c>
      <c r="R226" s="8">
        <v>0</v>
      </c>
      <c r="S226" s="9">
        <v>0</v>
      </c>
      <c r="T226" s="9">
        <v>0</v>
      </c>
      <c r="U226" s="8">
        <v>0</v>
      </c>
      <c r="V226" s="9">
        <v>0</v>
      </c>
      <c r="W226" s="9">
        <v>0</v>
      </c>
      <c r="X226" s="9">
        <v>0</v>
      </c>
      <c r="Y226" s="8">
        <v>0</v>
      </c>
      <c r="Z226" s="9">
        <v>0</v>
      </c>
      <c r="AA226" s="8"/>
      <c r="AC226" s="8"/>
      <c r="AJ226" s="9">
        <f t="shared" si="42"/>
        <v>-1</v>
      </c>
      <c r="AK226" s="7">
        <v>6.4</v>
      </c>
      <c r="AO226" s="8"/>
      <c r="AQ226" s="31"/>
      <c r="AT226" s="31"/>
      <c r="AU226" s="21">
        <v>2006</v>
      </c>
      <c r="AV226" s="23">
        <f t="shared" si="35"/>
        <v>3.3023309286843991</v>
      </c>
      <c r="BB226" s="18"/>
      <c r="BD226" s="54"/>
      <c r="BF226" s="18"/>
      <c r="BH226" s="18"/>
      <c r="BJ226" s="18"/>
      <c r="BK226" s="18" t="s">
        <v>289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 s="18">
        <v>1</v>
      </c>
      <c r="BS226">
        <v>0</v>
      </c>
      <c r="BT226">
        <v>0</v>
      </c>
      <c r="BU226" s="18">
        <v>1</v>
      </c>
      <c r="BV226" t="s">
        <v>397</v>
      </c>
      <c r="BW226" t="s">
        <v>397</v>
      </c>
      <c r="CB226" s="18"/>
      <c r="CD226" s="18"/>
      <c r="CE226" s="18"/>
      <c r="CH226" s="18"/>
      <c r="CJ226" s="18"/>
      <c r="CU226" s="18"/>
      <c r="CV226" t="s">
        <v>397</v>
      </c>
      <c r="CW226" t="s">
        <v>397</v>
      </c>
      <c r="CX226" t="s">
        <v>397</v>
      </c>
      <c r="CY226" s="25" t="s">
        <v>397</v>
      </c>
    </row>
    <row r="227" spans="1:103" x14ac:dyDescent="0.25">
      <c r="A227">
        <v>229</v>
      </c>
      <c r="B227">
        <v>35</v>
      </c>
      <c r="C227" s="25" t="s">
        <v>290</v>
      </c>
      <c r="D227" s="12">
        <v>21.8</v>
      </c>
      <c r="E227" s="14"/>
      <c r="F227" s="7" t="str">
        <f t="shared" si="36"/>
        <v>X</v>
      </c>
      <c r="G227" s="7">
        <f t="shared" si="37"/>
        <v>21.8</v>
      </c>
      <c r="H227" s="16">
        <f t="shared" si="38"/>
        <v>21.8</v>
      </c>
      <c r="I227" s="11" t="str">
        <f t="shared" si="39"/>
        <v>X</v>
      </c>
      <c r="J227" s="39" t="str">
        <f t="shared" si="40"/>
        <v>X</v>
      </c>
      <c r="K227" s="39" t="str">
        <f t="shared" si="33"/>
        <v>X</v>
      </c>
      <c r="L227" s="39" t="str">
        <f t="shared" si="34"/>
        <v>X</v>
      </c>
      <c r="M227" s="39" t="str">
        <f t="shared" si="41"/>
        <v>X</v>
      </c>
      <c r="N227" s="42">
        <v>0</v>
      </c>
      <c r="O227" s="8">
        <v>0</v>
      </c>
      <c r="P227" s="9">
        <v>0</v>
      </c>
      <c r="Q227" s="9">
        <v>1</v>
      </c>
      <c r="R227" s="8">
        <v>0</v>
      </c>
      <c r="S227" s="9">
        <v>0</v>
      </c>
      <c r="T227" s="9">
        <v>0</v>
      </c>
      <c r="U227" s="8">
        <v>0</v>
      </c>
      <c r="V227" s="9">
        <v>0</v>
      </c>
      <c r="W227" s="9">
        <v>0</v>
      </c>
      <c r="X227" s="9">
        <v>0</v>
      </c>
      <c r="Y227" s="8">
        <v>0</v>
      </c>
      <c r="Z227" s="9">
        <v>0</v>
      </c>
      <c r="AA227" s="8"/>
      <c r="AC227" s="8"/>
      <c r="AJ227" s="9">
        <f t="shared" si="42"/>
        <v>-1</v>
      </c>
      <c r="AK227" s="7">
        <v>5</v>
      </c>
      <c r="AO227" s="8"/>
      <c r="AQ227" s="31"/>
      <c r="AT227" s="31"/>
      <c r="AU227" s="21">
        <v>2003</v>
      </c>
      <c r="AV227" s="23">
        <f t="shared" si="35"/>
        <v>3.3016809492935764</v>
      </c>
      <c r="BB227" s="18"/>
      <c r="BD227" s="54"/>
      <c r="BF227" s="18"/>
      <c r="BH227" s="18"/>
      <c r="BJ227" s="18"/>
      <c r="BK227" s="18" t="s">
        <v>289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 s="18">
        <v>1</v>
      </c>
      <c r="BS227">
        <v>0</v>
      </c>
      <c r="BT227">
        <v>0</v>
      </c>
      <c r="BU227" s="18">
        <v>1</v>
      </c>
      <c r="BV227" t="s">
        <v>397</v>
      </c>
      <c r="BW227" t="s">
        <v>397</v>
      </c>
      <c r="CB227" s="18"/>
      <c r="CD227" s="18"/>
      <c r="CE227" s="18"/>
      <c r="CH227" s="18"/>
      <c r="CJ227" s="18"/>
      <c r="CU227" s="18"/>
      <c r="CV227" t="s">
        <v>397</v>
      </c>
      <c r="CW227" t="s">
        <v>397</v>
      </c>
      <c r="CX227" t="s">
        <v>397</v>
      </c>
      <c r="CY227" s="25" t="s">
        <v>397</v>
      </c>
    </row>
    <row r="228" spans="1:103" x14ac:dyDescent="0.25">
      <c r="A228">
        <v>230</v>
      </c>
      <c r="B228">
        <v>35</v>
      </c>
      <c r="C228" s="25" t="s">
        <v>290</v>
      </c>
      <c r="D228" s="12">
        <v>15.1</v>
      </c>
      <c r="E228" s="14"/>
      <c r="F228" s="7" t="str">
        <f t="shared" si="36"/>
        <v>X</v>
      </c>
      <c r="G228" s="7">
        <f t="shared" si="37"/>
        <v>15.1</v>
      </c>
      <c r="H228" s="16">
        <f t="shared" si="38"/>
        <v>15.1</v>
      </c>
      <c r="I228" s="11" t="str">
        <f t="shared" si="39"/>
        <v>X</v>
      </c>
      <c r="J228" s="39" t="str">
        <f t="shared" si="40"/>
        <v>X</v>
      </c>
      <c r="K228" s="39" t="str">
        <f t="shared" si="33"/>
        <v>X</v>
      </c>
      <c r="L228" s="39" t="str">
        <f t="shared" si="34"/>
        <v>X</v>
      </c>
      <c r="M228" s="39" t="str">
        <f t="shared" si="41"/>
        <v>X</v>
      </c>
      <c r="N228" s="42">
        <v>0</v>
      </c>
      <c r="O228" s="8">
        <v>0</v>
      </c>
      <c r="P228" s="9">
        <v>0</v>
      </c>
      <c r="Q228" s="9">
        <v>1</v>
      </c>
      <c r="R228" s="8">
        <v>0</v>
      </c>
      <c r="S228" s="9">
        <v>0</v>
      </c>
      <c r="T228" s="9">
        <v>0</v>
      </c>
      <c r="U228" s="8">
        <v>0</v>
      </c>
      <c r="V228" s="9">
        <v>0</v>
      </c>
      <c r="W228" s="9">
        <v>0</v>
      </c>
      <c r="X228" s="9">
        <v>0</v>
      </c>
      <c r="Y228" s="8">
        <v>0</v>
      </c>
      <c r="Z228" s="9">
        <v>0</v>
      </c>
      <c r="AA228" s="8"/>
      <c r="AC228" s="8"/>
      <c r="AJ228" s="9">
        <f t="shared" si="42"/>
        <v>-1</v>
      </c>
      <c r="AK228" s="7">
        <v>6.4</v>
      </c>
      <c r="AO228" s="8"/>
      <c r="AQ228" s="31"/>
      <c r="AT228" s="31"/>
      <c r="AU228" s="21">
        <v>2006</v>
      </c>
      <c r="AV228" s="23">
        <f t="shared" si="35"/>
        <v>3.3023309286843991</v>
      </c>
      <c r="BB228" s="18"/>
      <c r="BD228" s="54"/>
      <c r="BF228" s="18"/>
      <c r="BH228" s="18"/>
      <c r="BJ228" s="18"/>
      <c r="BK228" s="18" t="s">
        <v>289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 s="18">
        <v>1</v>
      </c>
      <c r="BS228">
        <v>0</v>
      </c>
      <c r="BT228">
        <v>0</v>
      </c>
      <c r="BU228" s="18">
        <v>1</v>
      </c>
      <c r="BV228" t="s">
        <v>397</v>
      </c>
      <c r="BW228" t="s">
        <v>397</v>
      </c>
      <c r="CB228" s="18"/>
      <c r="CD228" s="18"/>
      <c r="CE228" s="18"/>
      <c r="CH228" s="18"/>
      <c r="CJ228" s="18"/>
      <c r="CU228" s="18"/>
      <c r="CV228" t="s">
        <v>397</v>
      </c>
      <c r="CW228" t="s">
        <v>397</v>
      </c>
      <c r="CX228" t="s">
        <v>397</v>
      </c>
      <c r="CY228" s="25" t="s">
        <v>397</v>
      </c>
    </row>
    <row r="229" spans="1:103" x14ac:dyDescent="0.25">
      <c r="A229">
        <v>231</v>
      </c>
      <c r="B229">
        <v>37</v>
      </c>
      <c r="C229" s="25" t="s">
        <v>220</v>
      </c>
      <c r="D229" s="12">
        <v>1.7</v>
      </c>
      <c r="E229" s="14"/>
      <c r="F229" s="7" t="str">
        <f t="shared" si="36"/>
        <v>X</v>
      </c>
      <c r="G229" s="7">
        <f t="shared" si="37"/>
        <v>1.7</v>
      </c>
      <c r="H229" s="16">
        <f t="shared" si="38"/>
        <v>1.7</v>
      </c>
      <c r="I229" s="11" t="str">
        <f t="shared" si="39"/>
        <v>X</v>
      </c>
      <c r="J229" s="39" t="str">
        <f t="shared" si="40"/>
        <v>X</v>
      </c>
      <c r="K229" s="39" t="str">
        <f t="shared" si="33"/>
        <v>X</v>
      </c>
      <c r="L229" s="39" t="str">
        <f t="shared" si="34"/>
        <v>X</v>
      </c>
      <c r="M229" s="39" t="str">
        <f t="shared" si="41"/>
        <v>X</v>
      </c>
      <c r="N229" s="42">
        <v>1</v>
      </c>
      <c r="O229" s="8">
        <v>0</v>
      </c>
      <c r="P229" s="9">
        <v>0</v>
      </c>
      <c r="Q229" s="9">
        <v>0</v>
      </c>
      <c r="R229" s="8">
        <v>0</v>
      </c>
      <c r="S229" s="9">
        <v>0</v>
      </c>
      <c r="T229" s="9">
        <v>0</v>
      </c>
      <c r="U229" s="8">
        <v>0</v>
      </c>
      <c r="V229" s="9">
        <v>0</v>
      </c>
      <c r="W229" s="9">
        <v>0</v>
      </c>
      <c r="X229" s="9">
        <v>0</v>
      </c>
      <c r="Y229" s="8">
        <v>0</v>
      </c>
      <c r="Z229" s="9">
        <v>0</v>
      </c>
      <c r="AA229" s="8"/>
      <c r="AC229" s="8"/>
      <c r="AJ229" s="9">
        <f t="shared" si="42"/>
        <v>-1</v>
      </c>
      <c r="AK229" s="7">
        <v>8.6999999999999993</v>
      </c>
      <c r="AO229" s="8"/>
      <c r="AQ229" s="31"/>
      <c r="AT229" s="31"/>
      <c r="AU229" s="21">
        <v>1991</v>
      </c>
      <c r="AV229" s="23">
        <f t="shared" si="35"/>
        <v>3.2990712600274095</v>
      </c>
      <c r="BB229" s="18"/>
      <c r="BD229" s="54"/>
      <c r="BF229" s="18"/>
      <c r="BH229" s="18"/>
      <c r="BJ229" s="18"/>
      <c r="BK229" s="18" t="s">
        <v>218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0</v>
      </c>
      <c r="BR229" s="18">
        <v>0</v>
      </c>
      <c r="BS229">
        <v>0</v>
      </c>
      <c r="BT229">
        <v>1</v>
      </c>
      <c r="BU229" s="18">
        <v>0</v>
      </c>
      <c r="BV229" t="s">
        <v>397</v>
      </c>
      <c r="BW229" t="s">
        <v>397</v>
      </c>
      <c r="CB229" s="18"/>
      <c r="CD229" s="18"/>
      <c r="CE229" s="18"/>
      <c r="CH229" s="18"/>
      <c r="CJ229" s="18"/>
      <c r="CU229" s="18"/>
      <c r="CV229" t="s">
        <v>397</v>
      </c>
      <c r="CW229" t="s">
        <v>397</v>
      </c>
      <c r="CX229" t="s">
        <v>397</v>
      </c>
      <c r="CY229" s="25" t="s">
        <v>397</v>
      </c>
    </row>
    <row r="230" spans="1:103" x14ac:dyDescent="0.25">
      <c r="A230">
        <v>232</v>
      </c>
      <c r="B230">
        <v>37</v>
      </c>
      <c r="C230" s="25" t="s">
        <v>220</v>
      </c>
      <c r="D230" s="12">
        <v>2.8</v>
      </c>
      <c r="E230" s="14"/>
      <c r="F230" s="7" t="str">
        <f t="shared" si="36"/>
        <v>X</v>
      </c>
      <c r="G230" s="7">
        <f t="shared" si="37"/>
        <v>2.8</v>
      </c>
      <c r="H230" s="16">
        <f t="shared" si="38"/>
        <v>2.8</v>
      </c>
      <c r="I230" s="11" t="str">
        <f t="shared" si="39"/>
        <v>X</v>
      </c>
      <c r="J230" s="39" t="str">
        <f t="shared" si="40"/>
        <v>X</v>
      </c>
      <c r="K230" s="39" t="str">
        <f t="shared" si="33"/>
        <v>X</v>
      </c>
      <c r="L230" s="39" t="str">
        <f t="shared" si="34"/>
        <v>X</v>
      </c>
      <c r="M230" s="39" t="str">
        <f t="shared" si="41"/>
        <v>X</v>
      </c>
      <c r="N230" s="42">
        <v>1</v>
      </c>
      <c r="O230" s="8">
        <v>0</v>
      </c>
      <c r="P230" s="9">
        <v>0</v>
      </c>
      <c r="Q230" s="9">
        <v>0</v>
      </c>
      <c r="R230" s="8">
        <v>0</v>
      </c>
      <c r="S230" s="9">
        <v>0</v>
      </c>
      <c r="T230" s="9">
        <v>0</v>
      </c>
      <c r="U230" s="8">
        <v>0</v>
      </c>
      <c r="V230" s="9">
        <v>0</v>
      </c>
      <c r="W230" s="9">
        <v>0</v>
      </c>
      <c r="X230" s="9">
        <v>0</v>
      </c>
      <c r="Y230" s="8">
        <v>0</v>
      </c>
      <c r="Z230" s="9">
        <v>0</v>
      </c>
      <c r="AA230" s="8"/>
      <c r="AC230" s="8"/>
      <c r="AJ230" s="9">
        <f t="shared" si="42"/>
        <v>-1</v>
      </c>
      <c r="AK230" s="7">
        <v>8.4</v>
      </c>
      <c r="AO230" s="8"/>
      <c r="AQ230" s="31"/>
      <c r="AT230" s="31"/>
      <c r="AU230" s="21">
        <v>1999</v>
      </c>
      <c r="AV230" s="23">
        <f t="shared" si="35"/>
        <v>3.3008127941181171</v>
      </c>
      <c r="BB230" s="18"/>
      <c r="BD230" s="54"/>
      <c r="BF230" s="18"/>
      <c r="BH230" s="18"/>
      <c r="BJ230" s="18"/>
      <c r="BK230" s="18" t="s">
        <v>218</v>
      </c>
      <c r="BL230">
        <v>0</v>
      </c>
      <c r="BM230">
        <v>0</v>
      </c>
      <c r="BN230">
        <v>0</v>
      </c>
      <c r="BO230">
        <v>0</v>
      </c>
      <c r="BP230">
        <v>1</v>
      </c>
      <c r="BQ230">
        <v>0</v>
      </c>
      <c r="BR230" s="18">
        <v>0</v>
      </c>
      <c r="BS230">
        <v>0</v>
      </c>
      <c r="BT230">
        <v>1</v>
      </c>
      <c r="BU230" s="18">
        <v>0</v>
      </c>
      <c r="BV230" t="s">
        <v>397</v>
      </c>
      <c r="BW230" t="s">
        <v>397</v>
      </c>
      <c r="CB230" s="18"/>
      <c r="CD230" s="18"/>
      <c r="CE230" s="18"/>
      <c r="CH230" s="18"/>
      <c r="CJ230" s="18"/>
      <c r="CU230" s="18"/>
      <c r="CV230" t="s">
        <v>397</v>
      </c>
      <c r="CW230" t="s">
        <v>397</v>
      </c>
      <c r="CX230" t="s">
        <v>397</v>
      </c>
      <c r="CY230" s="25" t="s">
        <v>397</v>
      </c>
    </row>
    <row r="231" spans="1:103" x14ac:dyDescent="0.25">
      <c r="A231">
        <v>233</v>
      </c>
      <c r="B231">
        <v>37</v>
      </c>
      <c r="C231" s="25" t="s">
        <v>220</v>
      </c>
      <c r="D231" s="12">
        <v>2.6</v>
      </c>
      <c r="E231" s="14"/>
      <c r="F231" s="7" t="str">
        <f t="shared" si="36"/>
        <v>X</v>
      </c>
      <c r="G231" s="7">
        <f t="shared" si="37"/>
        <v>2.6</v>
      </c>
      <c r="H231" s="16">
        <f t="shared" si="38"/>
        <v>2.6</v>
      </c>
      <c r="I231" s="11" t="str">
        <f t="shared" si="39"/>
        <v>X</v>
      </c>
      <c r="J231" s="39" t="str">
        <f t="shared" si="40"/>
        <v>X</v>
      </c>
      <c r="K231" s="39" t="str">
        <f t="shared" si="33"/>
        <v>X</v>
      </c>
      <c r="L231" s="39" t="str">
        <f t="shared" si="34"/>
        <v>X</v>
      </c>
      <c r="M231" s="39" t="str">
        <f t="shared" si="41"/>
        <v>X</v>
      </c>
      <c r="N231" s="42">
        <v>1</v>
      </c>
      <c r="O231" s="8">
        <v>0</v>
      </c>
      <c r="P231" s="9">
        <v>0</v>
      </c>
      <c r="Q231" s="9">
        <v>0</v>
      </c>
      <c r="R231" s="8">
        <v>0</v>
      </c>
      <c r="S231" s="9">
        <v>0</v>
      </c>
      <c r="T231" s="9">
        <v>0</v>
      </c>
      <c r="U231" s="8">
        <v>0</v>
      </c>
      <c r="V231" s="9">
        <v>0</v>
      </c>
      <c r="W231" s="9">
        <v>0</v>
      </c>
      <c r="X231" s="9">
        <v>0</v>
      </c>
      <c r="Y231" s="8">
        <v>0</v>
      </c>
      <c r="Z231" s="9">
        <v>0</v>
      </c>
      <c r="AA231" s="8"/>
      <c r="AC231" s="8"/>
      <c r="AJ231" s="9">
        <f t="shared" si="42"/>
        <v>-1</v>
      </c>
      <c r="AK231" s="7">
        <v>8.6999999999999993</v>
      </c>
      <c r="AO231" s="8"/>
      <c r="AQ231" s="31"/>
      <c r="AT231" s="31"/>
      <c r="AU231" s="21">
        <v>2001</v>
      </c>
      <c r="AV231" s="23">
        <f t="shared" si="35"/>
        <v>3.3012470886362113</v>
      </c>
      <c r="BB231" s="18"/>
      <c r="BD231" s="54"/>
      <c r="BF231" s="18"/>
      <c r="BH231" s="18"/>
      <c r="BJ231" s="18"/>
      <c r="BK231" s="18" t="s">
        <v>218</v>
      </c>
      <c r="BL231">
        <v>0</v>
      </c>
      <c r="BM231">
        <v>0</v>
      </c>
      <c r="BN231">
        <v>0</v>
      </c>
      <c r="BO231">
        <v>0</v>
      </c>
      <c r="BP231">
        <v>1</v>
      </c>
      <c r="BQ231">
        <v>0</v>
      </c>
      <c r="BR231" s="18">
        <v>0</v>
      </c>
      <c r="BS231">
        <v>0</v>
      </c>
      <c r="BT231">
        <v>1</v>
      </c>
      <c r="BU231" s="18">
        <v>0</v>
      </c>
      <c r="BV231" t="s">
        <v>397</v>
      </c>
      <c r="BW231" t="s">
        <v>397</v>
      </c>
      <c r="CB231" s="18"/>
      <c r="CD231" s="18"/>
      <c r="CE231" s="18"/>
      <c r="CH231" s="18"/>
      <c r="CJ231" s="18"/>
      <c r="CU231" s="18"/>
      <c r="CV231" t="s">
        <v>397</v>
      </c>
      <c r="CW231" t="s">
        <v>397</v>
      </c>
      <c r="CX231" t="s">
        <v>397</v>
      </c>
      <c r="CY231" s="25" t="s">
        <v>397</v>
      </c>
    </row>
    <row r="232" spans="1:103" x14ac:dyDescent="0.25">
      <c r="A232">
        <v>234</v>
      </c>
      <c r="B232">
        <v>37</v>
      </c>
      <c r="C232" s="25" t="s">
        <v>220</v>
      </c>
      <c r="D232" s="12">
        <v>1.4</v>
      </c>
      <c r="E232" s="14"/>
      <c r="F232" s="7" t="str">
        <f t="shared" si="36"/>
        <v>X</v>
      </c>
      <c r="G232" s="7">
        <f t="shared" si="37"/>
        <v>1.4</v>
      </c>
      <c r="H232" s="16">
        <f t="shared" si="38"/>
        <v>1.4</v>
      </c>
      <c r="I232" s="11" t="str">
        <f t="shared" si="39"/>
        <v>X</v>
      </c>
      <c r="J232" s="39" t="str">
        <f t="shared" si="40"/>
        <v>X</v>
      </c>
      <c r="K232" s="39" t="str">
        <f t="shared" si="33"/>
        <v>X</v>
      </c>
      <c r="L232" s="39" t="str">
        <f t="shared" si="34"/>
        <v>X</v>
      </c>
      <c r="M232" s="39" t="str">
        <f t="shared" si="41"/>
        <v>X</v>
      </c>
      <c r="N232" s="42">
        <v>0</v>
      </c>
      <c r="O232" s="8">
        <v>0</v>
      </c>
      <c r="P232" s="9">
        <v>0</v>
      </c>
      <c r="Q232" s="9">
        <v>0</v>
      </c>
      <c r="R232" s="8">
        <v>0</v>
      </c>
      <c r="S232" s="9">
        <v>0</v>
      </c>
      <c r="T232" s="9">
        <v>0</v>
      </c>
      <c r="U232" s="8">
        <v>1</v>
      </c>
      <c r="V232" s="9">
        <v>0</v>
      </c>
      <c r="W232" s="9">
        <v>0</v>
      </c>
      <c r="X232" s="9">
        <v>0</v>
      </c>
      <c r="Y232" s="8">
        <v>0</v>
      </c>
      <c r="Z232" s="9">
        <v>0</v>
      </c>
      <c r="AA232" s="8"/>
      <c r="AC232" s="8"/>
      <c r="AJ232" s="9">
        <f t="shared" si="42"/>
        <v>-1</v>
      </c>
      <c r="AK232" s="7">
        <v>8.4</v>
      </c>
      <c r="AO232" s="8"/>
      <c r="AQ232" s="31"/>
      <c r="AT232" s="31"/>
      <c r="AU232" s="21">
        <v>1999</v>
      </c>
      <c r="AV232" s="23">
        <f t="shared" si="35"/>
        <v>3.3008127941181171</v>
      </c>
      <c r="BB232" s="18"/>
      <c r="BD232" s="54"/>
      <c r="BF232" s="18"/>
      <c r="BH232" s="18"/>
      <c r="BJ232" s="18"/>
      <c r="BK232" s="18" t="s">
        <v>218</v>
      </c>
      <c r="BL232">
        <v>0</v>
      </c>
      <c r="BM232">
        <v>0</v>
      </c>
      <c r="BN232">
        <v>0</v>
      </c>
      <c r="BO232">
        <v>0</v>
      </c>
      <c r="BP232">
        <v>1</v>
      </c>
      <c r="BQ232">
        <v>0</v>
      </c>
      <c r="BR232" s="18">
        <v>0</v>
      </c>
      <c r="BS232">
        <v>0</v>
      </c>
      <c r="BT232">
        <v>1</v>
      </c>
      <c r="BU232" s="18">
        <v>0</v>
      </c>
      <c r="BV232" t="s">
        <v>397</v>
      </c>
      <c r="BW232" t="s">
        <v>397</v>
      </c>
      <c r="CB232" s="18"/>
      <c r="CD232" s="18"/>
      <c r="CE232" s="18"/>
      <c r="CH232" s="18"/>
      <c r="CJ232" s="18"/>
      <c r="CU232" s="18"/>
      <c r="CV232" t="s">
        <v>397</v>
      </c>
      <c r="CW232" t="s">
        <v>397</v>
      </c>
      <c r="CX232" t="s">
        <v>397</v>
      </c>
      <c r="CY232" s="25" t="s">
        <v>397</v>
      </c>
    </row>
    <row r="233" spans="1:103" x14ac:dyDescent="0.25">
      <c r="A233">
        <v>235</v>
      </c>
      <c r="B233">
        <v>37</v>
      </c>
      <c r="C233" s="25" t="s">
        <v>220</v>
      </c>
      <c r="D233" s="12">
        <v>2.7</v>
      </c>
      <c r="E233" s="14"/>
      <c r="F233" s="7" t="str">
        <f t="shared" si="36"/>
        <v>X</v>
      </c>
      <c r="G233" s="7">
        <f t="shared" si="37"/>
        <v>2.7</v>
      </c>
      <c r="H233" s="16">
        <f t="shared" si="38"/>
        <v>2.7</v>
      </c>
      <c r="I233" s="11" t="str">
        <f t="shared" si="39"/>
        <v>X</v>
      </c>
      <c r="J233" s="39" t="str">
        <f t="shared" si="40"/>
        <v>X</v>
      </c>
      <c r="K233" s="39" t="str">
        <f t="shared" si="33"/>
        <v>X</v>
      </c>
      <c r="L233" s="39" t="str">
        <f t="shared" si="34"/>
        <v>X</v>
      </c>
      <c r="M233" s="39" t="str">
        <f t="shared" si="41"/>
        <v>X</v>
      </c>
      <c r="N233" s="42">
        <v>0</v>
      </c>
      <c r="O233" s="8">
        <v>0</v>
      </c>
      <c r="P233" s="9">
        <v>0</v>
      </c>
      <c r="Q233" s="9">
        <v>0</v>
      </c>
      <c r="R233" s="8">
        <v>0</v>
      </c>
      <c r="S233" s="9">
        <v>0</v>
      </c>
      <c r="T233" s="9">
        <v>0</v>
      </c>
      <c r="U233" s="8">
        <v>1</v>
      </c>
      <c r="V233" s="9">
        <v>0</v>
      </c>
      <c r="W233" s="9">
        <v>0</v>
      </c>
      <c r="X233" s="9">
        <v>0</v>
      </c>
      <c r="Y233" s="8">
        <v>0</v>
      </c>
      <c r="Z233" s="9">
        <v>0</v>
      </c>
      <c r="AA233" s="8"/>
      <c r="AC233" s="8"/>
      <c r="AJ233" s="9">
        <f t="shared" si="42"/>
        <v>-1</v>
      </c>
      <c r="AK233" s="7">
        <v>8.6999999999999993</v>
      </c>
      <c r="AO233" s="8"/>
      <c r="AQ233" s="31"/>
      <c r="AT233" s="31"/>
      <c r="AU233" s="21">
        <v>2001</v>
      </c>
      <c r="AV233" s="23">
        <f t="shared" si="35"/>
        <v>3.3012470886362113</v>
      </c>
      <c r="BB233" s="18"/>
      <c r="BD233" s="54"/>
      <c r="BF233" s="18"/>
      <c r="BH233" s="18"/>
      <c r="BJ233" s="18"/>
      <c r="BK233" s="18" t="s">
        <v>218</v>
      </c>
      <c r="BL233">
        <v>0</v>
      </c>
      <c r="BM233">
        <v>0</v>
      </c>
      <c r="BN233">
        <v>0</v>
      </c>
      <c r="BO233">
        <v>0</v>
      </c>
      <c r="BP233">
        <v>1</v>
      </c>
      <c r="BQ233">
        <v>0</v>
      </c>
      <c r="BR233" s="18">
        <v>0</v>
      </c>
      <c r="BS233">
        <v>0</v>
      </c>
      <c r="BT233">
        <v>1</v>
      </c>
      <c r="BU233" s="18">
        <v>0</v>
      </c>
      <c r="BV233" t="s">
        <v>397</v>
      </c>
      <c r="BW233" t="s">
        <v>397</v>
      </c>
      <c r="CB233" s="18"/>
      <c r="CD233" s="18"/>
      <c r="CE233" s="18"/>
      <c r="CH233" s="18"/>
      <c r="CJ233" s="18"/>
      <c r="CU233" s="18"/>
      <c r="CV233" t="s">
        <v>397</v>
      </c>
      <c r="CW233" t="s">
        <v>397</v>
      </c>
      <c r="CX233" t="s">
        <v>397</v>
      </c>
      <c r="CY233" s="25" t="s">
        <v>397</v>
      </c>
    </row>
    <row r="234" spans="1:103" x14ac:dyDescent="0.25">
      <c r="A234">
        <v>236</v>
      </c>
      <c r="B234">
        <v>37</v>
      </c>
      <c r="C234" s="25" t="s">
        <v>220</v>
      </c>
      <c r="D234" s="12">
        <v>0.6</v>
      </c>
      <c r="E234" s="14"/>
      <c r="F234" s="7" t="str">
        <f t="shared" si="36"/>
        <v>X</v>
      </c>
      <c r="G234" s="7">
        <f t="shared" si="37"/>
        <v>0.6</v>
      </c>
      <c r="H234" s="16">
        <f t="shared" si="38"/>
        <v>0.6</v>
      </c>
      <c r="I234" s="11" t="str">
        <f t="shared" si="39"/>
        <v>X</v>
      </c>
      <c r="J234" s="39" t="str">
        <f t="shared" si="40"/>
        <v>X</v>
      </c>
      <c r="K234" s="39" t="str">
        <f t="shared" si="33"/>
        <v>X</v>
      </c>
      <c r="L234" s="39" t="str">
        <f t="shared" si="34"/>
        <v>X</v>
      </c>
      <c r="M234" s="39" t="str">
        <f t="shared" si="41"/>
        <v>X</v>
      </c>
      <c r="N234" s="42">
        <v>0</v>
      </c>
      <c r="O234" s="8">
        <v>0</v>
      </c>
      <c r="P234" s="9">
        <v>0</v>
      </c>
      <c r="Q234" s="9">
        <v>0</v>
      </c>
      <c r="R234" s="8">
        <v>0</v>
      </c>
      <c r="S234" s="9">
        <v>0</v>
      </c>
      <c r="T234" s="9">
        <v>0</v>
      </c>
      <c r="U234" s="8">
        <v>0</v>
      </c>
      <c r="V234" s="9">
        <v>1</v>
      </c>
      <c r="W234" s="9">
        <v>0</v>
      </c>
      <c r="X234" s="9">
        <v>0</v>
      </c>
      <c r="Y234" s="8">
        <v>0</v>
      </c>
      <c r="Z234" s="9">
        <v>0</v>
      </c>
      <c r="AA234" s="8"/>
      <c r="AC234" s="8"/>
      <c r="AJ234" s="9">
        <f t="shared" si="42"/>
        <v>-1</v>
      </c>
      <c r="AK234" s="7">
        <v>8.4</v>
      </c>
      <c r="AO234" s="8"/>
      <c r="AQ234" s="31"/>
      <c r="AT234" s="31"/>
      <c r="AU234" s="21">
        <v>1999</v>
      </c>
      <c r="AV234" s="23">
        <f t="shared" si="35"/>
        <v>3.3008127941181171</v>
      </c>
      <c r="BB234" s="18"/>
      <c r="BD234" s="54"/>
      <c r="BF234" s="18"/>
      <c r="BH234" s="18"/>
      <c r="BJ234" s="18"/>
      <c r="BK234" s="18" t="s">
        <v>218</v>
      </c>
      <c r="BL234">
        <v>0</v>
      </c>
      <c r="BM234">
        <v>0</v>
      </c>
      <c r="BN234">
        <v>0</v>
      </c>
      <c r="BO234">
        <v>0</v>
      </c>
      <c r="BP234">
        <v>1</v>
      </c>
      <c r="BQ234">
        <v>0</v>
      </c>
      <c r="BR234" s="18">
        <v>0</v>
      </c>
      <c r="BS234">
        <v>0</v>
      </c>
      <c r="BT234">
        <v>1</v>
      </c>
      <c r="BU234" s="18">
        <v>0</v>
      </c>
      <c r="BV234" t="s">
        <v>397</v>
      </c>
      <c r="BW234" t="s">
        <v>397</v>
      </c>
      <c r="CB234" s="18"/>
      <c r="CD234" s="18"/>
      <c r="CE234" s="18"/>
      <c r="CH234" s="18"/>
      <c r="CJ234" s="18"/>
      <c r="CU234" s="18"/>
      <c r="CV234" t="s">
        <v>397</v>
      </c>
      <c r="CW234" t="s">
        <v>397</v>
      </c>
      <c r="CX234" t="s">
        <v>397</v>
      </c>
      <c r="CY234" s="25" t="s">
        <v>397</v>
      </c>
    </row>
    <row r="235" spans="1:103" x14ac:dyDescent="0.25">
      <c r="A235">
        <v>237</v>
      </c>
      <c r="B235">
        <v>37</v>
      </c>
      <c r="C235" s="25" t="s">
        <v>220</v>
      </c>
      <c r="D235" s="12">
        <v>0</v>
      </c>
      <c r="E235" s="14"/>
      <c r="F235" s="7" t="str">
        <f t="shared" si="36"/>
        <v>X</v>
      </c>
      <c r="G235" s="7">
        <f t="shared" si="37"/>
        <v>0</v>
      </c>
      <c r="H235" s="16">
        <f t="shared" si="38"/>
        <v>0</v>
      </c>
      <c r="I235" s="11" t="str">
        <f t="shared" si="39"/>
        <v>X</v>
      </c>
      <c r="J235" s="39" t="str">
        <f t="shared" si="40"/>
        <v>X</v>
      </c>
      <c r="K235" s="39" t="str">
        <f t="shared" si="33"/>
        <v>X</v>
      </c>
      <c r="L235" s="39" t="str">
        <f t="shared" si="34"/>
        <v>X</v>
      </c>
      <c r="M235" s="39" t="str">
        <f t="shared" si="41"/>
        <v>X</v>
      </c>
      <c r="N235" s="42">
        <v>0</v>
      </c>
      <c r="O235" s="8">
        <v>0</v>
      </c>
      <c r="P235" s="9">
        <v>0</v>
      </c>
      <c r="Q235" s="9">
        <v>0</v>
      </c>
      <c r="R235" s="8">
        <v>0</v>
      </c>
      <c r="S235" s="9">
        <v>0</v>
      </c>
      <c r="T235" s="9">
        <v>0</v>
      </c>
      <c r="U235" s="8">
        <v>0</v>
      </c>
      <c r="V235" s="9">
        <v>1</v>
      </c>
      <c r="W235" s="9">
        <v>0</v>
      </c>
      <c r="X235" s="9">
        <v>0</v>
      </c>
      <c r="Y235" s="8">
        <v>0</v>
      </c>
      <c r="Z235" s="9">
        <v>0</v>
      </c>
      <c r="AA235" s="8"/>
      <c r="AC235" s="8"/>
      <c r="AJ235" s="9">
        <f t="shared" si="42"/>
        <v>-1</v>
      </c>
      <c r="AK235" s="7">
        <v>8.6999999999999993</v>
      </c>
      <c r="AO235" s="8"/>
      <c r="AQ235" s="31"/>
      <c r="AT235" s="31"/>
      <c r="AU235" s="21">
        <v>2001</v>
      </c>
      <c r="AV235" s="23">
        <f t="shared" si="35"/>
        <v>3.3012470886362113</v>
      </c>
      <c r="BB235" s="18"/>
      <c r="BD235" s="54"/>
      <c r="BF235" s="18"/>
      <c r="BH235" s="18"/>
      <c r="BJ235" s="18"/>
      <c r="BK235" s="18" t="s">
        <v>218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0</v>
      </c>
      <c r="BR235" s="18">
        <v>0</v>
      </c>
      <c r="BS235">
        <v>0</v>
      </c>
      <c r="BT235">
        <v>1</v>
      </c>
      <c r="BU235" s="18">
        <v>0</v>
      </c>
      <c r="BV235" t="s">
        <v>397</v>
      </c>
      <c r="BW235" t="s">
        <v>397</v>
      </c>
      <c r="CB235" s="18"/>
      <c r="CD235" s="18"/>
      <c r="CE235" s="18"/>
      <c r="CH235" s="18"/>
      <c r="CJ235" s="18"/>
      <c r="CU235" s="18"/>
      <c r="CV235" t="s">
        <v>397</v>
      </c>
      <c r="CW235" t="s">
        <v>397</v>
      </c>
      <c r="CX235" t="s">
        <v>397</v>
      </c>
      <c r="CY235" s="25" t="s">
        <v>397</v>
      </c>
    </row>
    <row r="236" spans="1:103" x14ac:dyDescent="0.25">
      <c r="A236">
        <v>238</v>
      </c>
      <c r="B236">
        <v>38</v>
      </c>
      <c r="C236" s="25" t="s">
        <v>307</v>
      </c>
      <c r="D236" s="12">
        <v>2.9</v>
      </c>
      <c r="E236" s="14"/>
      <c r="F236" s="7" t="str">
        <f t="shared" si="36"/>
        <v>X</v>
      </c>
      <c r="G236" s="7">
        <f t="shared" si="37"/>
        <v>2.9</v>
      </c>
      <c r="H236" s="16">
        <f t="shared" si="38"/>
        <v>2.9</v>
      </c>
      <c r="I236" s="11" t="str">
        <f t="shared" si="39"/>
        <v>X</v>
      </c>
      <c r="J236" s="39" t="str">
        <f t="shared" si="40"/>
        <v>X</v>
      </c>
      <c r="K236" s="39" t="str">
        <f t="shared" si="33"/>
        <v>X</v>
      </c>
      <c r="L236" s="39" t="str">
        <f t="shared" si="34"/>
        <v>X</v>
      </c>
      <c r="M236" s="39" t="str">
        <f t="shared" si="41"/>
        <v>X</v>
      </c>
      <c r="N236" s="42">
        <v>1</v>
      </c>
      <c r="O236" s="8">
        <v>0</v>
      </c>
      <c r="P236" s="9">
        <v>0</v>
      </c>
      <c r="Q236" s="9">
        <v>0</v>
      </c>
      <c r="R236" s="8">
        <v>0</v>
      </c>
      <c r="S236" s="9">
        <v>0</v>
      </c>
      <c r="T236" s="9">
        <v>0</v>
      </c>
      <c r="U236" s="8">
        <v>0</v>
      </c>
      <c r="V236" s="9">
        <v>0</v>
      </c>
      <c r="W236" s="9">
        <v>0</v>
      </c>
      <c r="X236" s="9">
        <v>0</v>
      </c>
      <c r="Y236" s="8">
        <v>0</v>
      </c>
      <c r="Z236" s="9">
        <v>0</v>
      </c>
      <c r="AA236" s="8"/>
      <c r="AC236" s="8"/>
      <c r="AJ236" s="9">
        <f t="shared" si="42"/>
        <v>-1</v>
      </c>
      <c r="AK236" s="7">
        <v>9.1999999999999993</v>
      </c>
      <c r="AO236" s="8"/>
      <c r="AQ236" s="31"/>
      <c r="AT236" s="31"/>
      <c r="AU236" s="21">
        <v>1998</v>
      </c>
      <c r="AV236" s="23">
        <f t="shared" si="35"/>
        <v>3.3005954838899636</v>
      </c>
      <c r="BB236" s="18"/>
      <c r="BD236" s="54"/>
      <c r="BF236" s="18"/>
      <c r="BH236" s="18"/>
      <c r="BJ236" s="18"/>
      <c r="BK236" s="18" t="s">
        <v>303</v>
      </c>
      <c r="BL236">
        <v>0</v>
      </c>
      <c r="BM236">
        <v>1</v>
      </c>
      <c r="BN236">
        <v>0</v>
      </c>
      <c r="BO236">
        <v>0</v>
      </c>
      <c r="BP236">
        <v>0</v>
      </c>
      <c r="BQ236">
        <v>0</v>
      </c>
      <c r="BR236" s="18">
        <v>0</v>
      </c>
      <c r="BS236">
        <v>0</v>
      </c>
      <c r="BT236">
        <v>1</v>
      </c>
      <c r="BU236" s="18">
        <v>0</v>
      </c>
      <c r="BV236" t="s">
        <v>397</v>
      </c>
      <c r="BW236" t="s">
        <v>397</v>
      </c>
      <c r="CB236" s="18"/>
      <c r="CD236" s="18"/>
      <c r="CE236" s="18"/>
      <c r="CH236" s="18"/>
      <c r="CJ236" s="18"/>
      <c r="CU236" s="18"/>
      <c r="CV236" t="s">
        <v>397</v>
      </c>
      <c r="CW236" t="s">
        <v>397</v>
      </c>
      <c r="CX236" t="s">
        <v>397</v>
      </c>
      <c r="CY236" s="25" t="s">
        <v>397</v>
      </c>
    </row>
    <row r="237" spans="1:103" x14ac:dyDescent="0.25">
      <c r="A237">
        <v>239</v>
      </c>
      <c r="B237">
        <v>38</v>
      </c>
      <c r="C237" s="25" t="s">
        <v>307</v>
      </c>
      <c r="D237" s="12">
        <v>7.6</v>
      </c>
      <c r="E237" s="14"/>
      <c r="F237" s="7" t="str">
        <f t="shared" si="36"/>
        <v>X</v>
      </c>
      <c r="G237" s="7">
        <f t="shared" si="37"/>
        <v>7.6</v>
      </c>
      <c r="H237" s="16">
        <f t="shared" si="38"/>
        <v>7.6</v>
      </c>
      <c r="I237" s="11" t="str">
        <f t="shared" si="39"/>
        <v>X</v>
      </c>
      <c r="J237" s="39" t="str">
        <f t="shared" si="40"/>
        <v>X</v>
      </c>
      <c r="K237" s="39" t="str">
        <f t="shared" si="33"/>
        <v>X</v>
      </c>
      <c r="L237" s="39" t="str">
        <f t="shared" si="34"/>
        <v>X</v>
      </c>
      <c r="M237" s="39" t="str">
        <f t="shared" si="41"/>
        <v>X</v>
      </c>
      <c r="N237" s="42">
        <v>1</v>
      </c>
      <c r="O237" s="8">
        <v>0</v>
      </c>
      <c r="P237" s="9">
        <v>0</v>
      </c>
      <c r="Q237" s="9">
        <v>0</v>
      </c>
      <c r="R237" s="8">
        <v>0</v>
      </c>
      <c r="S237" s="9">
        <v>0</v>
      </c>
      <c r="T237" s="9">
        <v>0</v>
      </c>
      <c r="U237" s="8">
        <v>0</v>
      </c>
      <c r="V237" s="9">
        <v>0</v>
      </c>
      <c r="W237" s="9">
        <v>0</v>
      </c>
      <c r="X237" s="9">
        <v>0</v>
      </c>
      <c r="Y237" s="8">
        <v>0</v>
      </c>
      <c r="Z237" s="9">
        <v>0</v>
      </c>
      <c r="AA237" s="8"/>
      <c r="AC237" s="8"/>
      <c r="AJ237" s="9">
        <f t="shared" si="42"/>
        <v>-1</v>
      </c>
      <c r="AK237" s="7">
        <v>8.1999999999999993</v>
      </c>
      <c r="AO237" s="8"/>
      <c r="AQ237" s="31"/>
      <c r="AT237" s="31"/>
      <c r="AU237" s="21">
        <v>2002</v>
      </c>
      <c r="AV237" s="23">
        <f t="shared" si="35"/>
        <v>3.3014640731433</v>
      </c>
      <c r="BB237" s="18"/>
      <c r="BD237" s="54"/>
      <c r="BF237" s="18"/>
      <c r="BH237" s="18"/>
      <c r="BJ237" s="18"/>
      <c r="BK237" s="18" t="s">
        <v>303</v>
      </c>
      <c r="BL237">
        <v>0</v>
      </c>
      <c r="BM237">
        <v>1</v>
      </c>
      <c r="BN237">
        <v>0</v>
      </c>
      <c r="BO237">
        <v>0</v>
      </c>
      <c r="BP237">
        <v>0</v>
      </c>
      <c r="BQ237">
        <v>0</v>
      </c>
      <c r="BR237" s="18">
        <v>0</v>
      </c>
      <c r="BS237">
        <v>0</v>
      </c>
      <c r="BT237">
        <v>1</v>
      </c>
      <c r="BU237" s="18">
        <v>0</v>
      </c>
      <c r="BV237" t="s">
        <v>397</v>
      </c>
      <c r="BW237" t="s">
        <v>397</v>
      </c>
      <c r="CB237" s="18"/>
      <c r="CD237" s="18"/>
      <c r="CE237" s="18"/>
      <c r="CH237" s="18"/>
      <c r="CJ237" s="18"/>
      <c r="CU237" s="18"/>
      <c r="CV237" t="s">
        <v>397</v>
      </c>
      <c r="CW237" t="s">
        <v>397</v>
      </c>
      <c r="CX237" t="s">
        <v>397</v>
      </c>
      <c r="CY237" s="25" t="s">
        <v>397</v>
      </c>
    </row>
    <row r="238" spans="1:103" x14ac:dyDescent="0.25">
      <c r="A238">
        <v>240</v>
      </c>
      <c r="B238">
        <v>38</v>
      </c>
      <c r="C238" s="25" t="s">
        <v>307</v>
      </c>
      <c r="D238" s="12">
        <v>8.4</v>
      </c>
      <c r="E238" s="14"/>
      <c r="F238" s="7" t="str">
        <f t="shared" si="36"/>
        <v>X</v>
      </c>
      <c r="G238" s="7">
        <f t="shared" si="37"/>
        <v>8.4</v>
      </c>
      <c r="H238" s="16">
        <f t="shared" si="38"/>
        <v>8.4</v>
      </c>
      <c r="I238" s="11" t="str">
        <f t="shared" si="39"/>
        <v>X</v>
      </c>
      <c r="J238" s="39" t="str">
        <f t="shared" si="40"/>
        <v>X</v>
      </c>
      <c r="K238" s="39" t="str">
        <f t="shared" si="33"/>
        <v>X</v>
      </c>
      <c r="L238" s="39" t="str">
        <f t="shared" si="34"/>
        <v>X</v>
      </c>
      <c r="M238" s="39" t="str">
        <f t="shared" si="41"/>
        <v>X</v>
      </c>
      <c r="N238" s="42">
        <v>1</v>
      </c>
      <c r="O238" s="8">
        <v>0</v>
      </c>
      <c r="P238" s="9">
        <v>0</v>
      </c>
      <c r="Q238" s="9">
        <v>0</v>
      </c>
      <c r="R238" s="8">
        <v>0</v>
      </c>
      <c r="S238" s="9">
        <v>0</v>
      </c>
      <c r="T238" s="9">
        <v>0</v>
      </c>
      <c r="U238" s="8">
        <v>0</v>
      </c>
      <c r="V238" s="9">
        <v>0</v>
      </c>
      <c r="W238" s="9">
        <v>0</v>
      </c>
      <c r="X238" s="9">
        <v>0</v>
      </c>
      <c r="Y238" s="8">
        <v>0</v>
      </c>
      <c r="Z238" s="9">
        <v>0</v>
      </c>
      <c r="AA238" s="8"/>
      <c r="AC238" s="8"/>
      <c r="AJ238" s="9">
        <f t="shared" si="42"/>
        <v>-1</v>
      </c>
      <c r="AK238" s="7">
        <v>9.6999999999999993</v>
      </c>
      <c r="AO238" s="8"/>
      <c r="AQ238" s="31"/>
      <c r="AT238" s="31"/>
      <c r="AU238" s="21">
        <v>2004</v>
      </c>
      <c r="AV238" s="23">
        <f t="shared" si="35"/>
        <v>3.301897717195208</v>
      </c>
      <c r="BB238" s="18"/>
      <c r="BD238" s="54"/>
      <c r="BF238" s="18"/>
      <c r="BH238" s="18"/>
      <c r="BJ238" s="18"/>
      <c r="BK238" s="18" t="s">
        <v>303</v>
      </c>
      <c r="BL238">
        <v>0</v>
      </c>
      <c r="BM238">
        <v>1</v>
      </c>
      <c r="BN238">
        <v>0</v>
      </c>
      <c r="BO238">
        <v>0</v>
      </c>
      <c r="BP238">
        <v>0</v>
      </c>
      <c r="BQ238">
        <v>0</v>
      </c>
      <c r="BR238" s="18">
        <v>0</v>
      </c>
      <c r="BS238">
        <v>0</v>
      </c>
      <c r="BT238">
        <v>1</v>
      </c>
      <c r="BU238" s="18">
        <v>0</v>
      </c>
      <c r="BV238" t="s">
        <v>397</v>
      </c>
      <c r="BW238" t="s">
        <v>397</v>
      </c>
      <c r="CB238" s="18"/>
      <c r="CD238" s="18"/>
      <c r="CE238" s="18"/>
      <c r="CH238" s="18"/>
      <c r="CJ238" s="18"/>
      <c r="CU238" s="18"/>
      <c r="CV238" t="s">
        <v>397</v>
      </c>
      <c r="CW238" t="s">
        <v>397</v>
      </c>
      <c r="CX238" t="s">
        <v>397</v>
      </c>
      <c r="CY238" s="25" t="s">
        <v>397</v>
      </c>
    </row>
    <row r="239" spans="1:103" x14ac:dyDescent="0.25">
      <c r="A239">
        <v>241</v>
      </c>
      <c r="B239">
        <v>38</v>
      </c>
      <c r="C239" s="25" t="s">
        <v>307</v>
      </c>
      <c r="D239" s="12">
        <v>8.8000000000000007</v>
      </c>
      <c r="E239" s="14"/>
      <c r="F239" s="7" t="str">
        <f t="shared" si="36"/>
        <v>X</v>
      </c>
      <c r="G239" s="7">
        <f t="shared" si="37"/>
        <v>8.8000000000000007</v>
      </c>
      <c r="H239" s="16">
        <f t="shared" si="38"/>
        <v>8.8000000000000007</v>
      </c>
      <c r="I239" s="11" t="str">
        <f t="shared" si="39"/>
        <v>X</v>
      </c>
      <c r="J239" s="39" t="str">
        <f t="shared" si="40"/>
        <v>X</v>
      </c>
      <c r="K239" s="39" t="str">
        <f t="shared" si="33"/>
        <v>X</v>
      </c>
      <c r="L239" s="39" t="str">
        <f t="shared" si="34"/>
        <v>X</v>
      </c>
      <c r="M239" s="39" t="str">
        <f t="shared" si="41"/>
        <v>X</v>
      </c>
      <c r="N239" s="42">
        <v>1</v>
      </c>
      <c r="O239" s="8">
        <v>0</v>
      </c>
      <c r="P239" s="9">
        <v>0</v>
      </c>
      <c r="Q239" s="9">
        <v>0</v>
      </c>
      <c r="R239" s="8">
        <v>0</v>
      </c>
      <c r="S239" s="9">
        <v>0</v>
      </c>
      <c r="T239" s="9">
        <v>0</v>
      </c>
      <c r="U239" s="8">
        <v>0</v>
      </c>
      <c r="V239" s="9">
        <v>0</v>
      </c>
      <c r="W239" s="9">
        <v>0</v>
      </c>
      <c r="X239" s="9">
        <v>0</v>
      </c>
      <c r="Y239" s="8">
        <v>0</v>
      </c>
      <c r="Z239" s="9">
        <v>0</v>
      </c>
      <c r="AA239" s="8"/>
      <c r="AC239" s="8"/>
      <c r="AJ239" s="9">
        <f t="shared" si="42"/>
        <v>-1</v>
      </c>
      <c r="AK239" s="7">
        <v>9.8000000000000007</v>
      </c>
      <c r="AO239" s="8"/>
      <c r="AQ239" s="31"/>
      <c r="AT239" s="31"/>
      <c r="AU239" s="21">
        <v>2006</v>
      </c>
      <c r="AV239" s="23">
        <f t="shared" si="35"/>
        <v>3.3023309286843991</v>
      </c>
      <c r="BB239" s="18"/>
      <c r="BD239" s="54"/>
      <c r="BF239" s="18"/>
      <c r="BH239" s="18"/>
      <c r="BJ239" s="18"/>
      <c r="BK239" s="18" t="s">
        <v>303</v>
      </c>
      <c r="BL239">
        <v>0</v>
      </c>
      <c r="BM239">
        <v>1</v>
      </c>
      <c r="BN239">
        <v>0</v>
      </c>
      <c r="BO239">
        <v>0</v>
      </c>
      <c r="BP239">
        <v>0</v>
      </c>
      <c r="BQ239">
        <v>0</v>
      </c>
      <c r="BR239" s="18">
        <v>0</v>
      </c>
      <c r="BS239">
        <v>0</v>
      </c>
      <c r="BT239">
        <v>1</v>
      </c>
      <c r="BU239" s="18">
        <v>0</v>
      </c>
      <c r="BV239" t="s">
        <v>397</v>
      </c>
      <c r="BW239" t="s">
        <v>397</v>
      </c>
      <c r="CB239" s="18"/>
      <c r="CD239" s="18"/>
      <c r="CE239" s="18"/>
      <c r="CH239" s="18"/>
      <c r="CJ239" s="18"/>
      <c r="CU239" s="18"/>
      <c r="CV239" t="s">
        <v>397</v>
      </c>
      <c r="CW239" t="s">
        <v>397</v>
      </c>
      <c r="CX239" t="s">
        <v>397</v>
      </c>
      <c r="CY239" s="25" t="s">
        <v>397</v>
      </c>
    </row>
    <row r="240" spans="1:103" x14ac:dyDescent="0.25">
      <c r="A240">
        <v>242</v>
      </c>
      <c r="B240">
        <v>38</v>
      </c>
      <c r="C240" s="25" t="s">
        <v>307</v>
      </c>
      <c r="D240" s="12">
        <v>9.5</v>
      </c>
      <c r="E240" s="14"/>
      <c r="F240" s="7" t="str">
        <f t="shared" si="36"/>
        <v>X</v>
      </c>
      <c r="G240" s="7">
        <f t="shared" si="37"/>
        <v>9.5</v>
      </c>
      <c r="H240" s="16">
        <f t="shared" si="38"/>
        <v>9.5</v>
      </c>
      <c r="I240" s="11" t="str">
        <f t="shared" si="39"/>
        <v>X</v>
      </c>
      <c r="J240" s="39" t="str">
        <f t="shared" si="40"/>
        <v>X</v>
      </c>
      <c r="K240" s="39" t="str">
        <f t="shared" si="33"/>
        <v>X</v>
      </c>
      <c r="L240" s="39" t="str">
        <f t="shared" si="34"/>
        <v>X</v>
      </c>
      <c r="M240" s="39" t="str">
        <f t="shared" si="41"/>
        <v>X</v>
      </c>
      <c r="N240" s="42">
        <v>1</v>
      </c>
      <c r="O240" s="8">
        <v>0</v>
      </c>
      <c r="P240" s="9">
        <v>0</v>
      </c>
      <c r="Q240" s="9">
        <v>0</v>
      </c>
      <c r="R240" s="8">
        <v>0</v>
      </c>
      <c r="S240" s="9">
        <v>0</v>
      </c>
      <c r="T240" s="9">
        <v>0</v>
      </c>
      <c r="U240" s="8">
        <v>0</v>
      </c>
      <c r="V240" s="9">
        <v>0</v>
      </c>
      <c r="W240" s="9">
        <v>0</v>
      </c>
      <c r="X240" s="9">
        <v>0</v>
      </c>
      <c r="Y240" s="8">
        <v>0</v>
      </c>
      <c r="Z240" s="9">
        <v>0</v>
      </c>
      <c r="AA240" s="8"/>
      <c r="AC240" s="8"/>
      <c r="AJ240" s="9">
        <f t="shared" si="42"/>
        <v>-1</v>
      </c>
      <c r="AK240" s="7">
        <v>10</v>
      </c>
      <c r="AO240" s="8"/>
      <c r="AQ240" s="31"/>
      <c r="AT240" s="31"/>
      <c r="AU240" s="21">
        <v>2008</v>
      </c>
      <c r="AV240" s="23">
        <f t="shared" si="35"/>
        <v>3.3027637084729817</v>
      </c>
      <c r="BB240" s="18"/>
      <c r="BD240" s="54"/>
      <c r="BF240" s="18"/>
      <c r="BH240" s="18"/>
      <c r="BJ240" s="18"/>
      <c r="BK240" s="18" t="s">
        <v>303</v>
      </c>
      <c r="BL240">
        <v>0</v>
      </c>
      <c r="BM240">
        <v>1</v>
      </c>
      <c r="BN240">
        <v>0</v>
      </c>
      <c r="BO240">
        <v>0</v>
      </c>
      <c r="BP240">
        <v>0</v>
      </c>
      <c r="BQ240">
        <v>0</v>
      </c>
      <c r="BR240" s="18">
        <v>0</v>
      </c>
      <c r="BS240">
        <v>0</v>
      </c>
      <c r="BT240">
        <v>1</v>
      </c>
      <c r="BU240" s="18">
        <v>0</v>
      </c>
      <c r="BV240" t="s">
        <v>397</v>
      </c>
      <c r="BW240" t="s">
        <v>397</v>
      </c>
      <c r="CB240" s="18"/>
      <c r="CD240" s="18"/>
      <c r="CE240" s="18"/>
      <c r="CH240" s="18"/>
      <c r="CJ240" s="18"/>
      <c r="CU240" s="18"/>
      <c r="CV240" t="s">
        <v>397</v>
      </c>
      <c r="CW240" t="s">
        <v>397</v>
      </c>
      <c r="CX240" t="s">
        <v>397</v>
      </c>
      <c r="CY240" s="25" t="s">
        <v>397</v>
      </c>
    </row>
    <row r="241" spans="1:103" x14ac:dyDescent="0.25">
      <c r="A241">
        <v>243</v>
      </c>
      <c r="B241">
        <v>38</v>
      </c>
      <c r="C241" s="25" t="s">
        <v>307</v>
      </c>
      <c r="D241" s="12">
        <v>7.2</v>
      </c>
      <c r="E241" s="14"/>
      <c r="F241" s="7" t="str">
        <f t="shared" si="36"/>
        <v>X</v>
      </c>
      <c r="G241" s="7">
        <f t="shared" si="37"/>
        <v>7.2</v>
      </c>
      <c r="H241" s="16">
        <f t="shared" si="38"/>
        <v>7.2</v>
      </c>
      <c r="I241" s="11" t="str">
        <f t="shared" si="39"/>
        <v>X</v>
      </c>
      <c r="J241" s="39" t="str">
        <f t="shared" si="40"/>
        <v>X</v>
      </c>
      <c r="K241" s="39" t="str">
        <f t="shared" si="33"/>
        <v>X</v>
      </c>
      <c r="L241" s="39" t="str">
        <f t="shared" si="34"/>
        <v>X</v>
      </c>
      <c r="M241" s="39" t="str">
        <f t="shared" si="41"/>
        <v>X</v>
      </c>
      <c r="N241" s="42">
        <v>1</v>
      </c>
      <c r="O241" s="8">
        <v>0</v>
      </c>
      <c r="P241" s="9">
        <v>0</v>
      </c>
      <c r="Q241" s="9">
        <v>0</v>
      </c>
      <c r="R241" s="8">
        <v>0</v>
      </c>
      <c r="S241" s="9">
        <v>0</v>
      </c>
      <c r="T241" s="9">
        <v>0</v>
      </c>
      <c r="U241" s="8">
        <v>0</v>
      </c>
      <c r="V241" s="9">
        <v>0</v>
      </c>
      <c r="W241" s="9">
        <v>0</v>
      </c>
      <c r="X241" s="9">
        <v>0</v>
      </c>
      <c r="Y241" s="8">
        <v>0</v>
      </c>
      <c r="Z241" s="9">
        <v>0</v>
      </c>
      <c r="AA241" s="8"/>
      <c r="AC241" s="8"/>
      <c r="AJ241" s="9">
        <f t="shared" si="42"/>
        <v>-1</v>
      </c>
      <c r="AK241" s="7">
        <v>9.5</v>
      </c>
      <c r="AO241" s="8"/>
      <c r="AQ241" s="31"/>
      <c r="AT241" s="31"/>
      <c r="AU241" s="21">
        <v>2010</v>
      </c>
      <c r="AV241" s="23">
        <f t="shared" si="35"/>
        <v>3.3031960574204891</v>
      </c>
      <c r="BB241" s="18"/>
      <c r="BD241" s="54"/>
      <c r="BF241" s="18"/>
      <c r="BH241" s="18"/>
      <c r="BJ241" s="18"/>
      <c r="BK241" s="18" t="s">
        <v>303</v>
      </c>
      <c r="BL241">
        <v>0</v>
      </c>
      <c r="BM241">
        <v>1</v>
      </c>
      <c r="BN241">
        <v>0</v>
      </c>
      <c r="BO241">
        <v>0</v>
      </c>
      <c r="BP241">
        <v>0</v>
      </c>
      <c r="BQ241">
        <v>0</v>
      </c>
      <c r="BR241" s="18">
        <v>0</v>
      </c>
      <c r="BS241">
        <v>0</v>
      </c>
      <c r="BT241">
        <v>1</v>
      </c>
      <c r="BU241" s="18">
        <v>0</v>
      </c>
      <c r="BV241" t="s">
        <v>397</v>
      </c>
      <c r="BW241" t="s">
        <v>397</v>
      </c>
      <c r="CB241" s="18"/>
      <c r="CD241" s="18"/>
      <c r="CE241" s="18"/>
      <c r="CH241" s="18"/>
      <c r="CJ241" s="18"/>
      <c r="CU241" s="18"/>
      <c r="CV241" t="s">
        <v>397</v>
      </c>
      <c r="CW241" t="s">
        <v>397</v>
      </c>
      <c r="CX241" t="s">
        <v>397</v>
      </c>
      <c r="CY241" s="25" t="s">
        <v>397</v>
      </c>
    </row>
    <row r="242" spans="1:103" x14ac:dyDescent="0.25">
      <c r="A242">
        <v>244</v>
      </c>
      <c r="B242">
        <v>38</v>
      </c>
      <c r="C242" s="25" t="s">
        <v>307</v>
      </c>
      <c r="D242" s="12">
        <v>6</v>
      </c>
      <c r="E242" s="14"/>
      <c r="F242" s="7" t="str">
        <f t="shared" si="36"/>
        <v>X</v>
      </c>
      <c r="G242" s="7">
        <f t="shared" si="37"/>
        <v>6</v>
      </c>
      <c r="H242" s="16">
        <f t="shared" si="38"/>
        <v>6</v>
      </c>
      <c r="I242" s="11" t="str">
        <f t="shared" si="39"/>
        <v>X</v>
      </c>
      <c r="J242" s="39" t="str">
        <f t="shared" si="40"/>
        <v>X</v>
      </c>
      <c r="K242" s="39" t="str">
        <f t="shared" si="33"/>
        <v>X</v>
      </c>
      <c r="L242" s="39" t="str">
        <f t="shared" si="34"/>
        <v>X</v>
      </c>
      <c r="M242" s="39" t="str">
        <f t="shared" si="41"/>
        <v>X</v>
      </c>
      <c r="N242" s="42">
        <v>1</v>
      </c>
      <c r="O242" s="8">
        <v>0</v>
      </c>
      <c r="P242" s="9">
        <v>0</v>
      </c>
      <c r="Q242" s="9">
        <v>0</v>
      </c>
      <c r="R242" s="8">
        <v>0</v>
      </c>
      <c r="S242" s="9">
        <v>0</v>
      </c>
      <c r="T242" s="9">
        <v>0</v>
      </c>
      <c r="U242" s="8">
        <v>0</v>
      </c>
      <c r="V242" s="9">
        <v>0</v>
      </c>
      <c r="W242" s="9">
        <v>0</v>
      </c>
      <c r="X242" s="9">
        <v>0</v>
      </c>
      <c r="Y242" s="8">
        <v>0</v>
      </c>
      <c r="Z242" s="9">
        <v>0</v>
      </c>
      <c r="AA242" s="8"/>
      <c r="AC242" s="8"/>
      <c r="AJ242" s="9">
        <f t="shared" si="42"/>
        <v>-1</v>
      </c>
      <c r="AK242" s="7">
        <v>9.4</v>
      </c>
      <c r="AO242" s="8"/>
      <c r="AQ242" s="31"/>
      <c r="AT242" s="31"/>
      <c r="AU242" s="21">
        <v>2012</v>
      </c>
      <c r="AV242" s="23">
        <f t="shared" si="35"/>
        <v>3.3036279763838898</v>
      </c>
      <c r="BB242" s="18"/>
      <c r="BD242" s="54"/>
      <c r="BF242" s="18"/>
      <c r="BH242" s="18"/>
      <c r="BJ242" s="18"/>
      <c r="BK242" s="18" t="s">
        <v>303</v>
      </c>
      <c r="BL242">
        <v>0</v>
      </c>
      <c r="BM242">
        <v>1</v>
      </c>
      <c r="BN242">
        <v>0</v>
      </c>
      <c r="BO242">
        <v>0</v>
      </c>
      <c r="BP242">
        <v>0</v>
      </c>
      <c r="BQ242">
        <v>0</v>
      </c>
      <c r="BR242" s="18">
        <v>0</v>
      </c>
      <c r="BS242">
        <v>0</v>
      </c>
      <c r="BT242">
        <v>1</v>
      </c>
      <c r="BU242" s="18">
        <v>0</v>
      </c>
      <c r="BV242" t="s">
        <v>397</v>
      </c>
      <c r="BW242" t="s">
        <v>397</v>
      </c>
      <c r="CB242" s="18"/>
      <c r="CD242" s="18"/>
      <c r="CE242" s="18"/>
      <c r="CH242" s="18"/>
      <c r="CJ242" s="18"/>
      <c r="CU242" s="18"/>
      <c r="CV242" t="s">
        <v>397</v>
      </c>
      <c r="CW242" t="s">
        <v>397</v>
      </c>
      <c r="CX242" t="s">
        <v>397</v>
      </c>
      <c r="CY242" s="25" t="s">
        <v>397</v>
      </c>
    </row>
    <row r="243" spans="1:103" x14ac:dyDescent="0.25">
      <c r="A243">
        <v>245</v>
      </c>
      <c r="B243">
        <v>38</v>
      </c>
      <c r="C243" s="25" t="s">
        <v>307</v>
      </c>
      <c r="D243" s="12">
        <v>5.7</v>
      </c>
      <c r="E243" s="14"/>
      <c r="F243" s="7" t="str">
        <f t="shared" si="36"/>
        <v>X</v>
      </c>
      <c r="G243" s="7">
        <f t="shared" si="37"/>
        <v>5.7</v>
      </c>
      <c r="H243" s="16">
        <f t="shared" si="38"/>
        <v>5.7</v>
      </c>
      <c r="I243" s="11" t="str">
        <f t="shared" si="39"/>
        <v>X</v>
      </c>
      <c r="J243" s="39" t="str">
        <f t="shared" si="40"/>
        <v>X</v>
      </c>
      <c r="K243" s="39" t="str">
        <f t="shared" si="33"/>
        <v>X</v>
      </c>
      <c r="L243" s="39" t="str">
        <f t="shared" si="34"/>
        <v>X</v>
      </c>
      <c r="M243" s="39" t="str">
        <f t="shared" si="41"/>
        <v>X</v>
      </c>
      <c r="N243" s="42">
        <v>1</v>
      </c>
      <c r="O243" s="8">
        <v>0</v>
      </c>
      <c r="P243" s="9">
        <v>0</v>
      </c>
      <c r="Q243" s="9">
        <v>0</v>
      </c>
      <c r="R243" s="8">
        <v>0</v>
      </c>
      <c r="S243" s="9">
        <v>0</v>
      </c>
      <c r="T243" s="9">
        <v>0</v>
      </c>
      <c r="U243" s="8">
        <v>0</v>
      </c>
      <c r="V243" s="9">
        <v>0</v>
      </c>
      <c r="W243" s="9">
        <v>0</v>
      </c>
      <c r="X243" s="9">
        <v>0</v>
      </c>
      <c r="Y243" s="8">
        <v>0</v>
      </c>
      <c r="Z243" s="9">
        <v>0</v>
      </c>
      <c r="AA243" s="8"/>
      <c r="AC243" s="8"/>
      <c r="AJ243" s="9">
        <f t="shared" si="42"/>
        <v>-1</v>
      </c>
      <c r="AK243" s="7">
        <v>10.4</v>
      </c>
      <c r="AO243" s="8"/>
      <c r="AQ243" s="31"/>
      <c r="AT243" s="31"/>
      <c r="AU243" s="21">
        <v>2014</v>
      </c>
      <c r="AV243" s="23">
        <f t="shared" si="35"/>
        <v>3.3040594662175993</v>
      </c>
      <c r="BB243" s="18"/>
      <c r="BD243" s="54"/>
      <c r="BF243" s="18"/>
      <c r="BH243" s="18"/>
      <c r="BJ243" s="18"/>
      <c r="BK243" s="18" t="s">
        <v>303</v>
      </c>
      <c r="BL243">
        <v>0</v>
      </c>
      <c r="BM243">
        <v>1</v>
      </c>
      <c r="BN243">
        <v>0</v>
      </c>
      <c r="BO243">
        <v>0</v>
      </c>
      <c r="BP243">
        <v>0</v>
      </c>
      <c r="BQ243">
        <v>0</v>
      </c>
      <c r="BR243" s="18">
        <v>0</v>
      </c>
      <c r="BS243">
        <v>0</v>
      </c>
      <c r="BT243">
        <v>1</v>
      </c>
      <c r="BU243" s="18">
        <v>0</v>
      </c>
      <c r="BV243" t="s">
        <v>397</v>
      </c>
      <c r="BW243" t="s">
        <v>397</v>
      </c>
      <c r="CB243" s="18"/>
      <c r="CD243" s="18"/>
      <c r="CE243" s="18"/>
      <c r="CH243" s="18"/>
      <c r="CJ243" s="18"/>
      <c r="CU243" s="18"/>
      <c r="CV243" t="s">
        <v>397</v>
      </c>
      <c r="CW243" t="s">
        <v>397</v>
      </c>
      <c r="CX243" t="s">
        <v>397</v>
      </c>
      <c r="CY243" s="25" t="s">
        <v>397</v>
      </c>
    </row>
    <row r="244" spans="1:103" x14ac:dyDescent="0.25">
      <c r="A244">
        <v>246</v>
      </c>
      <c r="B244">
        <v>38</v>
      </c>
      <c r="C244" s="25" t="s">
        <v>307</v>
      </c>
      <c r="D244" s="12">
        <v>5.45</v>
      </c>
      <c r="E244" s="14"/>
      <c r="F244" s="7" t="str">
        <f t="shared" si="36"/>
        <v>X</v>
      </c>
      <c r="G244" s="7">
        <f t="shared" si="37"/>
        <v>5.45</v>
      </c>
      <c r="H244" s="16">
        <f t="shared" si="38"/>
        <v>5.45</v>
      </c>
      <c r="I244" s="11" t="str">
        <f t="shared" si="39"/>
        <v>X</v>
      </c>
      <c r="J244" s="39" t="str">
        <f t="shared" si="40"/>
        <v>X</v>
      </c>
      <c r="K244" s="39" t="str">
        <f t="shared" si="33"/>
        <v>X</v>
      </c>
      <c r="L244" s="39" t="str">
        <f t="shared" si="34"/>
        <v>X</v>
      </c>
      <c r="M244" s="39" t="str">
        <f t="shared" si="41"/>
        <v>X</v>
      </c>
      <c r="N244" s="42">
        <v>0</v>
      </c>
      <c r="O244" s="8">
        <v>1</v>
      </c>
      <c r="P244" s="9">
        <v>0</v>
      </c>
      <c r="Q244" s="9">
        <v>0</v>
      </c>
      <c r="R244" s="8">
        <v>0</v>
      </c>
      <c r="S244" s="9">
        <v>0</v>
      </c>
      <c r="T244" s="9">
        <v>0</v>
      </c>
      <c r="U244" s="8">
        <v>0</v>
      </c>
      <c r="V244" s="9">
        <v>0</v>
      </c>
      <c r="W244" s="9">
        <v>0</v>
      </c>
      <c r="X244" s="9">
        <v>0</v>
      </c>
      <c r="Y244" s="8">
        <v>0</v>
      </c>
      <c r="Z244" s="9">
        <v>0</v>
      </c>
      <c r="AA244" s="8"/>
      <c r="AC244" s="8"/>
      <c r="AJ244" s="9">
        <f t="shared" si="42"/>
        <v>-1</v>
      </c>
      <c r="AK244" s="7">
        <v>9.1999999999999993</v>
      </c>
      <c r="AO244" s="8"/>
      <c r="AQ244" s="31"/>
      <c r="AT244" s="31"/>
      <c r="AU244" s="21">
        <v>1998</v>
      </c>
      <c r="AV244" s="23">
        <f t="shared" si="35"/>
        <v>3.3005954838899636</v>
      </c>
      <c r="BB244" s="18"/>
      <c r="BD244" s="54"/>
      <c r="BF244" s="18"/>
      <c r="BH244" s="18"/>
      <c r="BJ244" s="18"/>
      <c r="BK244" s="18" t="s">
        <v>303</v>
      </c>
      <c r="BL244">
        <v>0</v>
      </c>
      <c r="BM244">
        <v>1</v>
      </c>
      <c r="BN244">
        <v>0</v>
      </c>
      <c r="BO244">
        <v>0</v>
      </c>
      <c r="BP244">
        <v>0</v>
      </c>
      <c r="BQ244">
        <v>0</v>
      </c>
      <c r="BR244" s="18">
        <v>0</v>
      </c>
      <c r="BS244">
        <v>0</v>
      </c>
      <c r="BT244">
        <v>1</v>
      </c>
      <c r="BU244" s="18">
        <v>0</v>
      </c>
      <c r="BV244" t="s">
        <v>397</v>
      </c>
      <c r="BW244" t="s">
        <v>397</v>
      </c>
      <c r="CB244" s="18"/>
      <c r="CD244" s="18"/>
      <c r="CE244" s="18"/>
      <c r="CH244" s="18"/>
      <c r="CJ244" s="18"/>
      <c r="CU244" s="18"/>
      <c r="CV244" t="s">
        <v>397</v>
      </c>
      <c r="CW244" t="s">
        <v>397</v>
      </c>
      <c r="CX244" t="s">
        <v>397</v>
      </c>
      <c r="CY244" s="25" t="s">
        <v>397</v>
      </c>
    </row>
    <row r="245" spans="1:103" x14ac:dyDescent="0.25">
      <c r="A245">
        <v>247</v>
      </c>
      <c r="B245">
        <v>38</v>
      </c>
      <c r="C245" s="25" t="s">
        <v>307</v>
      </c>
      <c r="D245" s="12">
        <v>7.7050000000000001</v>
      </c>
      <c r="E245" s="14"/>
      <c r="F245" s="7" t="str">
        <f t="shared" si="36"/>
        <v>X</v>
      </c>
      <c r="G245" s="7">
        <f t="shared" si="37"/>
        <v>7.7050000000000001</v>
      </c>
      <c r="H245" s="16">
        <f t="shared" si="38"/>
        <v>7.7050000000000001</v>
      </c>
      <c r="I245" s="11" t="str">
        <f t="shared" si="39"/>
        <v>X</v>
      </c>
      <c r="J245" s="39" t="str">
        <f t="shared" si="40"/>
        <v>X</v>
      </c>
      <c r="K245" s="39" t="str">
        <f t="shared" si="33"/>
        <v>X</v>
      </c>
      <c r="L245" s="39" t="str">
        <f t="shared" si="34"/>
        <v>X</v>
      </c>
      <c r="M245" s="39" t="str">
        <f t="shared" si="41"/>
        <v>X</v>
      </c>
      <c r="N245" s="42">
        <v>0</v>
      </c>
      <c r="O245" s="8">
        <v>1</v>
      </c>
      <c r="P245" s="9">
        <v>0</v>
      </c>
      <c r="Q245" s="9">
        <v>0</v>
      </c>
      <c r="R245" s="8">
        <v>0</v>
      </c>
      <c r="S245" s="9">
        <v>0</v>
      </c>
      <c r="T245" s="9">
        <v>0</v>
      </c>
      <c r="U245" s="8">
        <v>0</v>
      </c>
      <c r="V245" s="9">
        <v>0</v>
      </c>
      <c r="W245" s="9">
        <v>0</v>
      </c>
      <c r="X245" s="9">
        <v>0</v>
      </c>
      <c r="Y245" s="8">
        <v>0</v>
      </c>
      <c r="Z245" s="9">
        <v>0</v>
      </c>
      <c r="AA245" s="8"/>
      <c r="AC245" s="8"/>
      <c r="AJ245" s="9">
        <f t="shared" si="42"/>
        <v>-1</v>
      </c>
      <c r="AK245" s="7">
        <v>8.1999999999999993</v>
      </c>
      <c r="AO245" s="8"/>
      <c r="AQ245" s="31"/>
      <c r="AT245" s="31"/>
      <c r="AU245" s="21">
        <v>2002</v>
      </c>
      <c r="AV245" s="23">
        <f t="shared" si="35"/>
        <v>3.3014640731433</v>
      </c>
      <c r="BB245" s="18"/>
      <c r="BD245" s="54"/>
      <c r="BF245" s="18"/>
      <c r="BH245" s="18"/>
      <c r="BJ245" s="18"/>
      <c r="BK245" s="18" t="s">
        <v>303</v>
      </c>
      <c r="BL245">
        <v>0</v>
      </c>
      <c r="BM245">
        <v>1</v>
      </c>
      <c r="BN245">
        <v>0</v>
      </c>
      <c r="BO245">
        <v>0</v>
      </c>
      <c r="BP245">
        <v>0</v>
      </c>
      <c r="BQ245">
        <v>0</v>
      </c>
      <c r="BR245" s="18">
        <v>0</v>
      </c>
      <c r="BS245">
        <v>0</v>
      </c>
      <c r="BT245">
        <v>1</v>
      </c>
      <c r="BU245" s="18">
        <v>0</v>
      </c>
      <c r="BV245" t="s">
        <v>397</v>
      </c>
      <c r="BW245" t="s">
        <v>397</v>
      </c>
      <c r="CB245" s="18"/>
      <c r="CD245" s="18"/>
      <c r="CE245" s="18"/>
      <c r="CH245" s="18"/>
      <c r="CJ245" s="18"/>
      <c r="CU245" s="18"/>
      <c r="CV245" t="s">
        <v>397</v>
      </c>
      <c r="CW245" t="s">
        <v>397</v>
      </c>
      <c r="CX245" t="s">
        <v>397</v>
      </c>
      <c r="CY245" s="25" t="s">
        <v>397</v>
      </c>
    </row>
    <row r="246" spans="1:103" x14ac:dyDescent="0.25">
      <c r="A246">
        <v>248</v>
      </c>
      <c r="B246">
        <v>38</v>
      </c>
      <c r="C246" s="25" t="s">
        <v>307</v>
      </c>
      <c r="D246" s="12">
        <v>6.0449999999999999</v>
      </c>
      <c r="E246" s="14"/>
      <c r="F246" s="7" t="str">
        <f t="shared" si="36"/>
        <v>X</v>
      </c>
      <c r="G246" s="7">
        <f t="shared" si="37"/>
        <v>6.0449999999999999</v>
      </c>
      <c r="H246" s="16">
        <f t="shared" si="38"/>
        <v>6.0449999999999999</v>
      </c>
      <c r="I246" s="11" t="str">
        <f t="shared" si="39"/>
        <v>X</v>
      </c>
      <c r="J246" s="39" t="str">
        <f t="shared" si="40"/>
        <v>X</v>
      </c>
      <c r="K246" s="39" t="str">
        <f t="shared" si="33"/>
        <v>X</v>
      </c>
      <c r="L246" s="39" t="str">
        <f t="shared" si="34"/>
        <v>X</v>
      </c>
      <c r="M246" s="39" t="str">
        <f t="shared" si="41"/>
        <v>X</v>
      </c>
      <c r="N246" s="42">
        <v>0</v>
      </c>
      <c r="O246" s="8">
        <v>1</v>
      </c>
      <c r="P246" s="9">
        <v>0</v>
      </c>
      <c r="Q246" s="9">
        <v>0</v>
      </c>
      <c r="R246" s="8">
        <v>0</v>
      </c>
      <c r="S246" s="9">
        <v>0</v>
      </c>
      <c r="T246" s="9">
        <v>0</v>
      </c>
      <c r="U246" s="8">
        <v>0</v>
      </c>
      <c r="V246" s="9">
        <v>0</v>
      </c>
      <c r="W246" s="9">
        <v>0</v>
      </c>
      <c r="X246" s="9">
        <v>0</v>
      </c>
      <c r="Y246" s="8">
        <v>0</v>
      </c>
      <c r="Z246" s="9">
        <v>0</v>
      </c>
      <c r="AA246" s="8"/>
      <c r="AC246" s="8"/>
      <c r="AJ246" s="9">
        <f t="shared" si="42"/>
        <v>-1</v>
      </c>
      <c r="AK246" s="7">
        <v>9.6999999999999993</v>
      </c>
      <c r="AO246" s="8"/>
      <c r="AQ246" s="31"/>
      <c r="AT246" s="31"/>
      <c r="AU246" s="21">
        <v>2004</v>
      </c>
      <c r="AV246" s="23">
        <f t="shared" si="35"/>
        <v>3.301897717195208</v>
      </c>
      <c r="BB246" s="18"/>
      <c r="BD246" s="54"/>
      <c r="BF246" s="18"/>
      <c r="BH246" s="18"/>
      <c r="BJ246" s="18"/>
      <c r="BK246" s="18" t="s">
        <v>303</v>
      </c>
      <c r="BL246">
        <v>0</v>
      </c>
      <c r="BM246">
        <v>1</v>
      </c>
      <c r="BN246">
        <v>0</v>
      </c>
      <c r="BO246">
        <v>0</v>
      </c>
      <c r="BP246">
        <v>0</v>
      </c>
      <c r="BQ246">
        <v>0</v>
      </c>
      <c r="BR246" s="18">
        <v>0</v>
      </c>
      <c r="BS246">
        <v>0</v>
      </c>
      <c r="BT246">
        <v>1</v>
      </c>
      <c r="BU246" s="18">
        <v>0</v>
      </c>
      <c r="BV246" t="s">
        <v>397</v>
      </c>
      <c r="BW246" t="s">
        <v>397</v>
      </c>
      <c r="CB246" s="18"/>
      <c r="CD246" s="18"/>
      <c r="CE246" s="18"/>
      <c r="CH246" s="18"/>
      <c r="CJ246" s="18"/>
      <c r="CU246" s="18"/>
      <c r="CV246" t="s">
        <v>397</v>
      </c>
      <c r="CW246" t="s">
        <v>397</v>
      </c>
      <c r="CX246" t="s">
        <v>397</v>
      </c>
      <c r="CY246" s="25" t="s">
        <v>397</v>
      </c>
    </row>
    <row r="247" spans="1:103" x14ac:dyDescent="0.25">
      <c r="A247">
        <v>249</v>
      </c>
      <c r="B247">
        <v>38</v>
      </c>
      <c r="C247" s="25" t="s">
        <v>307</v>
      </c>
      <c r="D247" s="12">
        <v>3.19</v>
      </c>
      <c r="E247" s="14"/>
      <c r="F247" s="7" t="str">
        <f t="shared" si="36"/>
        <v>X</v>
      </c>
      <c r="G247" s="7">
        <f t="shared" si="37"/>
        <v>3.19</v>
      </c>
      <c r="H247" s="16">
        <f t="shared" si="38"/>
        <v>3.19</v>
      </c>
      <c r="I247" s="11" t="str">
        <f t="shared" si="39"/>
        <v>X</v>
      </c>
      <c r="J247" s="39" t="str">
        <f t="shared" si="40"/>
        <v>X</v>
      </c>
      <c r="K247" s="39" t="str">
        <f t="shared" si="33"/>
        <v>X</v>
      </c>
      <c r="L247" s="39" t="str">
        <f t="shared" si="34"/>
        <v>X</v>
      </c>
      <c r="M247" s="39" t="str">
        <f t="shared" si="41"/>
        <v>X</v>
      </c>
      <c r="N247" s="42">
        <v>0</v>
      </c>
      <c r="O247" s="8">
        <v>1</v>
      </c>
      <c r="P247" s="9">
        <v>0</v>
      </c>
      <c r="Q247" s="9">
        <v>0</v>
      </c>
      <c r="R247" s="8">
        <v>0</v>
      </c>
      <c r="S247" s="9">
        <v>0</v>
      </c>
      <c r="T247" s="9">
        <v>0</v>
      </c>
      <c r="U247" s="8">
        <v>0</v>
      </c>
      <c r="V247" s="9">
        <v>0</v>
      </c>
      <c r="W247" s="9">
        <v>0</v>
      </c>
      <c r="X247" s="9">
        <v>0</v>
      </c>
      <c r="Y247" s="8">
        <v>0</v>
      </c>
      <c r="Z247" s="9">
        <v>0</v>
      </c>
      <c r="AA247" s="8"/>
      <c r="AC247" s="8"/>
      <c r="AJ247" s="9">
        <f t="shared" si="42"/>
        <v>-1</v>
      </c>
      <c r="AK247" s="7">
        <v>9.8000000000000007</v>
      </c>
      <c r="AO247" s="8"/>
      <c r="AQ247" s="31"/>
      <c r="AT247" s="31"/>
      <c r="AU247" s="21">
        <v>2006</v>
      </c>
      <c r="AV247" s="23">
        <f t="shared" si="35"/>
        <v>3.3023309286843991</v>
      </c>
      <c r="BB247" s="18"/>
      <c r="BD247" s="54"/>
      <c r="BF247" s="18"/>
      <c r="BH247" s="18"/>
      <c r="BJ247" s="18"/>
      <c r="BK247" s="18" t="s">
        <v>303</v>
      </c>
      <c r="BL247">
        <v>0</v>
      </c>
      <c r="BM247">
        <v>1</v>
      </c>
      <c r="BN247">
        <v>0</v>
      </c>
      <c r="BO247">
        <v>0</v>
      </c>
      <c r="BP247">
        <v>0</v>
      </c>
      <c r="BQ247">
        <v>0</v>
      </c>
      <c r="BR247" s="18">
        <v>0</v>
      </c>
      <c r="BS247">
        <v>0</v>
      </c>
      <c r="BT247">
        <v>1</v>
      </c>
      <c r="BU247" s="18">
        <v>0</v>
      </c>
      <c r="BV247" t="s">
        <v>397</v>
      </c>
      <c r="BW247" t="s">
        <v>397</v>
      </c>
      <c r="CB247" s="18"/>
      <c r="CD247" s="18"/>
      <c r="CE247" s="18"/>
      <c r="CH247" s="18"/>
      <c r="CJ247" s="18"/>
      <c r="CU247" s="18"/>
      <c r="CV247" t="s">
        <v>397</v>
      </c>
      <c r="CW247" t="s">
        <v>397</v>
      </c>
      <c r="CX247" t="s">
        <v>397</v>
      </c>
      <c r="CY247" s="25" t="s">
        <v>397</v>
      </c>
    </row>
    <row r="248" spans="1:103" x14ac:dyDescent="0.25">
      <c r="A248">
        <v>250</v>
      </c>
      <c r="B248">
        <v>38</v>
      </c>
      <c r="C248" s="25" t="s">
        <v>307</v>
      </c>
      <c r="D248" s="12">
        <v>-16.835000000000001</v>
      </c>
      <c r="E248" s="14"/>
      <c r="F248" s="7" t="str">
        <f t="shared" si="36"/>
        <v>X</v>
      </c>
      <c r="G248" s="7">
        <f t="shared" si="37"/>
        <v>-16.835000000000001</v>
      </c>
      <c r="H248" s="16">
        <f t="shared" si="38"/>
        <v>-16.835000000000001</v>
      </c>
      <c r="I248" s="11" t="str">
        <f t="shared" si="39"/>
        <v>X</v>
      </c>
      <c r="J248" s="39" t="str">
        <f t="shared" si="40"/>
        <v>X</v>
      </c>
      <c r="K248" s="39" t="str">
        <f t="shared" si="33"/>
        <v>X</v>
      </c>
      <c r="L248" s="39" t="str">
        <f t="shared" si="34"/>
        <v>X</v>
      </c>
      <c r="M248" s="39" t="str">
        <f t="shared" si="41"/>
        <v>X</v>
      </c>
      <c r="N248" s="42">
        <v>0</v>
      </c>
      <c r="O248" s="8">
        <v>1</v>
      </c>
      <c r="P248" s="9">
        <v>0</v>
      </c>
      <c r="Q248" s="9">
        <v>0</v>
      </c>
      <c r="R248" s="8">
        <v>0</v>
      </c>
      <c r="S248" s="9">
        <v>0</v>
      </c>
      <c r="T248" s="9">
        <v>0</v>
      </c>
      <c r="U248" s="8">
        <v>0</v>
      </c>
      <c r="V248" s="9">
        <v>0</v>
      </c>
      <c r="W248" s="9">
        <v>0</v>
      </c>
      <c r="X248" s="9">
        <v>0</v>
      </c>
      <c r="Y248" s="8">
        <v>0</v>
      </c>
      <c r="Z248" s="9">
        <v>0</v>
      </c>
      <c r="AA248" s="8"/>
      <c r="AC248" s="8"/>
      <c r="AJ248" s="9">
        <f t="shared" si="42"/>
        <v>-1</v>
      </c>
      <c r="AK248" s="7">
        <v>10</v>
      </c>
      <c r="AO248" s="8"/>
      <c r="AQ248" s="31"/>
      <c r="AT248" s="31"/>
      <c r="AU248" s="21">
        <v>2008</v>
      </c>
      <c r="AV248" s="23">
        <f t="shared" si="35"/>
        <v>3.3027637084729817</v>
      </c>
      <c r="BB248" s="18"/>
      <c r="BD248" s="54"/>
      <c r="BF248" s="18"/>
      <c r="BH248" s="18"/>
      <c r="BJ248" s="18"/>
      <c r="BK248" s="18" t="s">
        <v>303</v>
      </c>
      <c r="BL248">
        <v>0</v>
      </c>
      <c r="BM248">
        <v>1</v>
      </c>
      <c r="BN248">
        <v>0</v>
      </c>
      <c r="BO248">
        <v>0</v>
      </c>
      <c r="BP248">
        <v>0</v>
      </c>
      <c r="BQ248">
        <v>0</v>
      </c>
      <c r="BR248" s="18">
        <v>0</v>
      </c>
      <c r="BS248">
        <v>0</v>
      </c>
      <c r="BT248">
        <v>1</v>
      </c>
      <c r="BU248" s="18">
        <v>0</v>
      </c>
      <c r="BV248" t="s">
        <v>397</v>
      </c>
      <c r="BW248" t="s">
        <v>397</v>
      </c>
      <c r="CB248" s="18"/>
      <c r="CD248" s="18"/>
      <c r="CE248" s="18"/>
      <c r="CH248" s="18"/>
      <c r="CJ248" s="18"/>
      <c r="CU248" s="18"/>
      <c r="CV248" t="s">
        <v>397</v>
      </c>
      <c r="CW248" t="s">
        <v>397</v>
      </c>
      <c r="CX248" t="s">
        <v>397</v>
      </c>
      <c r="CY248" s="25" t="s">
        <v>397</v>
      </c>
    </row>
    <row r="249" spans="1:103" x14ac:dyDescent="0.25">
      <c r="A249">
        <v>251</v>
      </c>
      <c r="B249">
        <v>38</v>
      </c>
      <c r="C249" s="25" t="s">
        <v>307</v>
      </c>
      <c r="D249" s="12">
        <v>4.5</v>
      </c>
      <c r="E249" s="14"/>
      <c r="F249" s="7" t="str">
        <f t="shared" si="36"/>
        <v>X</v>
      </c>
      <c r="G249" s="7">
        <f t="shared" si="37"/>
        <v>4.5</v>
      </c>
      <c r="H249" s="16">
        <f t="shared" si="38"/>
        <v>4.5</v>
      </c>
      <c r="I249" s="11" t="str">
        <f t="shared" si="39"/>
        <v>X</v>
      </c>
      <c r="J249" s="39" t="str">
        <f t="shared" si="40"/>
        <v>X</v>
      </c>
      <c r="K249" s="39" t="str">
        <f t="shared" si="33"/>
        <v>X</v>
      </c>
      <c r="L249" s="39" t="str">
        <f t="shared" si="34"/>
        <v>X</v>
      </c>
      <c r="M249" s="39" t="str">
        <f t="shared" si="41"/>
        <v>X</v>
      </c>
      <c r="N249" s="42">
        <v>0</v>
      </c>
      <c r="O249" s="8">
        <v>1</v>
      </c>
      <c r="P249" s="9">
        <v>0</v>
      </c>
      <c r="Q249" s="9">
        <v>0</v>
      </c>
      <c r="R249" s="8">
        <v>0</v>
      </c>
      <c r="S249" s="9">
        <v>0</v>
      </c>
      <c r="T249" s="9">
        <v>0</v>
      </c>
      <c r="U249" s="8">
        <v>0</v>
      </c>
      <c r="V249" s="9">
        <v>0</v>
      </c>
      <c r="W249" s="9">
        <v>0</v>
      </c>
      <c r="X249" s="9">
        <v>0</v>
      </c>
      <c r="Y249" s="8">
        <v>0</v>
      </c>
      <c r="Z249" s="9">
        <v>0</v>
      </c>
      <c r="AA249" s="8"/>
      <c r="AC249" s="8"/>
      <c r="AJ249" s="9">
        <f t="shared" si="42"/>
        <v>-1</v>
      </c>
      <c r="AK249" s="7">
        <v>9.5</v>
      </c>
      <c r="AO249" s="8"/>
      <c r="AQ249" s="31"/>
      <c r="AT249" s="31"/>
      <c r="AU249" s="21">
        <v>2010</v>
      </c>
      <c r="AV249" s="23">
        <f t="shared" si="35"/>
        <v>3.3031960574204891</v>
      </c>
      <c r="BB249" s="18"/>
      <c r="BD249" s="54"/>
      <c r="BF249" s="18"/>
      <c r="BH249" s="18"/>
      <c r="BJ249" s="18"/>
      <c r="BK249" s="18" t="s">
        <v>303</v>
      </c>
      <c r="BL249">
        <v>0</v>
      </c>
      <c r="BM249">
        <v>1</v>
      </c>
      <c r="BN249">
        <v>0</v>
      </c>
      <c r="BO249">
        <v>0</v>
      </c>
      <c r="BP249">
        <v>0</v>
      </c>
      <c r="BQ249">
        <v>0</v>
      </c>
      <c r="BR249" s="18">
        <v>0</v>
      </c>
      <c r="BS249">
        <v>0</v>
      </c>
      <c r="BT249">
        <v>1</v>
      </c>
      <c r="BU249" s="18">
        <v>0</v>
      </c>
      <c r="BV249" t="s">
        <v>397</v>
      </c>
      <c r="BW249" t="s">
        <v>397</v>
      </c>
      <c r="CB249" s="18"/>
      <c r="CD249" s="18"/>
      <c r="CE249" s="18"/>
      <c r="CH249" s="18"/>
      <c r="CJ249" s="18"/>
      <c r="CU249" s="18"/>
      <c r="CV249" t="s">
        <v>397</v>
      </c>
      <c r="CW249" t="s">
        <v>397</v>
      </c>
      <c r="CX249" t="s">
        <v>397</v>
      </c>
      <c r="CY249" s="25" t="s">
        <v>397</v>
      </c>
    </row>
    <row r="250" spans="1:103" x14ac:dyDescent="0.25">
      <c r="A250">
        <v>252</v>
      </c>
      <c r="B250">
        <v>38</v>
      </c>
      <c r="C250" s="25" t="s">
        <v>307</v>
      </c>
      <c r="D250" s="12">
        <v>9.0399999999999991</v>
      </c>
      <c r="E250" s="14"/>
      <c r="F250" s="7" t="str">
        <f t="shared" si="36"/>
        <v>X</v>
      </c>
      <c r="G250" s="7">
        <f t="shared" si="37"/>
        <v>9.0399999999999991</v>
      </c>
      <c r="H250" s="16">
        <f t="shared" si="38"/>
        <v>9.0399999999999991</v>
      </c>
      <c r="I250" s="11" t="str">
        <f t="shared" si="39"/>
        <v>X</v>
      </c>
      <c r="J250" s="39" t="str">
        <f t="shared" si="40"/>
        <v>X</v>
      </c>
      <c r="K250" s="39" t="str">
        <f t="shared" si="33"/>
        <v>X</v>
      </c>
      <c r="L250" s="39" t="str">
        <f t="shared" si="34"/>
        <v>X</v>
      </c>
      <c r="M250" s="39" t="str">
        <f t="shared" si="41"/>
        <v>X</v>
      </c>
      <c r="N250" s="42">
        <v>0</v>
      </c>
      <c r="O250" s="8">
        <v>1</v>
      </c>
      <c r="P250" s="9">
        <v>0</v>
      </c>
      <c r="Q250" s="9">
        <v>0</v>
      </c>
      <c r="R250" s="8">
        <v>0</v>
      </c>
      <c r="S250" s="9">
        <v>0</v>
      </c>
      <c r="T250" s="9">
        <v>0</v>
      </c>
      <c r="U250" s="8">
        <v>0</v>
      </c>
      <c r="V250" s="9">
        <v>0</v>
      </c>
      <c r="W250" s="9">
        <v>0</v>
      </c>
      <c r="X250" s="9">
        <v>0</v>
      </c>
      <c r="Y250" s="8">
        <v>0</v>
      </c>
      <c r="Z250" s="9">
        <v>0</v>
      </c>
      <c r="AA250" s="8"/>
      <c r="AC250" s="8"/>
      <c r="AJ250" s="9">
        <f t="shared" si="42"/>
        <v>-1</v>
      </c>
      <c r="AK250" s="7">
        <v>9.4</v>
      </c>
      <c r="AO250" s="8"/>
      <c r="AQ250" s="31"/>
      <c r="AT250" s="31"/>
      <c r="AU250" s="21">
        <v>2012</v>
      </c>
      <c r="AV250" s="23">
        <f t="shared" si="35"/>
        <v>3.3036279763838898</v>
      </c>
      <c r="BB250" s="18"/>
      <c r="BD250" s="54"/>
      <c r="BF250" s="18"/>
      <c r="BH250" s="18"/>
      <c r="BJ250" s="18"/>
      <c r="BK250" s="18" t="s">
        <v>303</v>
      </c>
      <c r="BL250">
        <v>0</v>
      </c>
      <c r="BM250">
        <v>1</v>
      </c>
      <c r="BN250">
        <v>0</v>
      </c>
      <c r="BO250">
        <v>0</v>
      </c>
      <c r="BP250">
        <v>0</v>
      </c>
      <c r="BQ250">
        <v>0</v>
      </c>
      <c r="BR250" s="18">
        <v>0</v>
      </c>
      <c r="BS250">
        <v>0</v>
      </c>
      <c r="BT250">
        <v>1</v>
      </c>
      <c r="BU250" s="18">
        <v>0</v>
      </c>
      <c r="BV250" t="s">
        <v>397</v>
      </c>
      <c r="BW250" t="s">
        <v>397</v>
      </c>
      <c r="CB250" s="18"/>
      <c r="CD250" s="18"/>
      <c r="CE250" s="18"/>
      <c r="CH250" s="18"/>
      <c r="CJ250" s="18"/>
      <c r="CU250" s="18"/>
      <c r="CV250" t="s">
        <v>397</v>
      </c>
      <c r="CW250" t="s">
        <v>397</v>
      </c>
      <c r="CX250" t="s">
        <v>397</v>
      </c>
      <c r="CY250" s="25" t="s">
        <v>397</v>
      </c>
    </row>
    <row r="251" spans="1:103" x14ac:dyDescent="0.25">
      <c r="A251">
        <v>253</v>
      </c>
      <c r="B251">
        <v>38</v>
      </c>
      <c r="C251" s="25" t="s">
        <v>307</v>
      </c>
      <c r="D251" s="12">
        <v>7.16</v>
      </c>
      <c r="E251" s="14"/>
      <c r="F251" s="7" t="str">
        <f t="shared" si="36"/>
        <v>X</v>
      </c>
      <c r="G251" s="7">
        <f t="shared" si="37"/>
        <v>7.16</v>
      </c>
      <c r="H251" s="16">
        <f t="shared" si="38"/>
        <v>7.16</v>
      </c>
      <c r="I251" s="11" t="str">
        <f t="shared" si="39"/>
        <v>X</v>
      </c>
      <c r="J251" s="39" t="str">
        <f t="shared" si="40"/>
        <v>X</v>
      </c>
      <c r="K251" s="39" t="str">
        <f t="shared" si="33"/>
        <v>X</v>
      </c>
      <c r="L251" s="39" t="str">
        <f t="shared" si="34"/>
        <v>X</v>
      </c>
      <c r="M251" s="39" t="str">
        <f t="shared" si="41"/>
        <v>X</v>
      </c>
      <c r="N251" s="42">
        <v>0</v>
      </c>
      <c r="O251" s="8">
        <v>1</v>
      </c>
      <c r="P251" s="9">
        <v>0</v>
      </c>
      <c r="Q251" s="9">
        <v>0</v>
      </c>
      <c r="R251" s="8">
        <v>0</v>
      </c>
      <c r="S251" s="9">
        <v>0</v>
      </c>
      <c r="T251" s="9">
        <v>0</v>
      </c>
      <c r="U251" s="8">
        <v>0</v>
      </c>
      <c r="V251" s="9">
        <v>0</v>
      </c>
      <c r="W251" s="9">
        <v>0</v>
      </c>
      <c r="X251" s="9">
        <v>0</v>
      </c>
      <c r="Y251" s="8">
        <v>0</v>
      </c>
      <c r="Z251" s="9">
        <v>0</v>
      </c>
      <c r="AA251" s="8"/>
      <c r="AC251" s="8"/>
      <c r="AJ251" s="9">
        <f t="shared" si="42"/>
        <v>-1</v>
      </c>
      <c r="AK251" s="7">
        <v>10.4</v>
      </c>
      <c r="AO251" s="8"/>
      <c r="AQ251" s="31"/>
      <c r="AT251" s="31"/>
      <c r="AU251" s="21">
        <v>2014</v>
      </c>
      <c r="AV251" s="23">
        <f t="shared" si="35"/>
        <v>3.3040594662175993</v>
      </c>
      <c r="BB251" s="18"/>
      <c r="BD251" s="54"/>
      <c r="BF251" s="18"/>
      <c r="BH251" s="18"/>
      <c r="BJ251" s="18"/>
      <c r="BK251" s="18" t="s">
        <v>303</v>
      </c>
      <c r="BL251">
        <v>0</v>
      </c>
      <c r="BM251">
        <v>1</v>
      </c>
      <c r="BN251">
        <v>0</v>
      </c>
      <c r="BO251">
        <v>0</v>
      </c>
      <c r="BP251">
        <v>0</v>
      </c>
      <c r="BQ251">
        <v>0</v>
      </c>
      <c r="BR251" s="18">
        <v>0</v>
      </c>
      <c r="BS251">
        <v>0</v>
      </c>
      <c r="BT251">
        <v>1</v>
      </c>
      <c r="BU251" s="18">
        <v>0</v>
      </c>
      <c r="BV251" t="s">
        <v>397</v>
      </c>
      <c r="BW251" t="s">
        <v>397</v>
      </c>
      <c r="CB251" s="18"/>
      <c r="CD251" s="18"/>
      <c r="CE251" s="18"/>
      <c r="CH251" s="18"/>
      <c r="CJ251" s="18"/>
      <c r="CU251" s="18"/>
      <c r="CV251" t="s">
        <v>397</v>
      </c>
      <c r="CW251" t="s">
        <v>397</v>
      </c>
      <c r="CX251" t="s">
        <v>397</v>
      </c>
      <c r="CY251" s="25" t="s">
        <v>397</v>
      </c>
    </row>
    <row r="252" spans="1:103" x14ac:dyDescent="0.25">
      <c r="A252">
        <v>254</v>
      </c>
      <c r="B252">
        <v>38</v>
      </c>
      <c r="C252" s="25" t="s">
        <v>307</v>
      </c>
      <c r="D252" s="12">
        <v>3.2666666666666671</v>
      </c>
      <c r="E252" s="14"/>
      <c r="F252" s="7" t="str">
        <f t="shared" si="36"/>
        <v>X</v>
      </c>
      <c r="G252" s="7">
        <f t="shared" si="37"/>
        <v>3.2666666666666671</v>
      </c>
      <c r="H252" s="16">
        <f t="shared" si="38"/>
        <v>3.2666666666666671</v>
      </c>
      <c r="I252" s="11" t="str">
        <f t="shared" si="39"/>
        <v>X</v>
      </c>
      <c r="J252" s="39" t="str">
        <f t="shared" si="40"/>
        <v>X</v>
      </c>
      <c r="K252" s="39" t="str">
        <f t="shared" si="33"/>
        <v>X</v>
      </c>
      <c r="L252" s="39" t="str">
        <f t="shared" si="34"/>
        <v>X</v>
      </c>
      <c r="M252" s="39" t="str">
        <f t="shared" si="41"/>
        <v>X</v>
      </c>
      <c r="N252" s="42">
        <v>0</v>
      </c>
      <c r="O252" s="8">
        <v>0</v>
      </c>
      <c r="P252" s="9">
        <v>1</v>
      </c>
      <c r="Q252" s="9">
        <v>0</v>
      </c>
      <c r="R252" s="8">
        <v>0</v>
      </c>
      <c r="S252" s="9">
        <v>0</v>
      </c>
      <c r="T252" s="9">
        <v>0</v>
      </c>
      <c r="U252" s="8">
        <v>0</v>
      </c>
      <c r="V252" s="9">
        <v>0</v>
      </c>
      <c r="W252" s="9">
        <v>0</v>
      </c>
      <c r="X252" s="9">
        <v>0</v>
      </c>
      <c r="Y252" s="8">
        <v>0</v>
      </c>
      <c r="Z252" s="9">
        <v>0</v>
      </c>
      <c r="AA252" s="8"/>
      <c r="AC252" s="8"/>
      <c r="AJ252" s="9">
        <f t="shared" si="42"/>
        <v>-1</v>
      </c>
      <c r="AK252" s="7">
        <v>9.1999999999999993</v>
      </c>
      <c r="AO252" s="8"/>
      <c r="AQ252" s="31"/>
      <c r="AT252" s="31"/>
      <c r="AU252" s="21">
        <v>1998</v>
      </c>
      <c r="AV252" s="23">
        <f t="shared" si="35"/>
        <v>3.3005954838899636</v>
      </c>
      <c r="BB252" s="18"/>
      <c r="BD252" s="54"/>
      <c r="BF252" s="18"/>
      <c r="BH252" s="18"/>
      <c r="BJ252" s="18"/>
      <c r="BK252" s="18" t="s">
        <v>303</v>
      </c>
      <c r="BL252">
        <v>0</v>
      </c>
      <c r="BM252">
        <v>1</v>
      </c>
      <c r="BN252">
        <v>0</v>
      </c>
      <c r="BO252">
        <v>0</v>
      </c>
      <c r="BP252">
        <v>0</v>
      </c>
      <c r="BQ252">
        <v>0</v>
      </c>
      <c r="BR252" s="18">
        <v>0</v>
      </c>
      <c r="BS252">
        <v>0</v>
      </c>
      <c r="BT252">
        <v>1</v>
      </c>
      <c r="BU252" s="18">
        <v>0</v>
      </c>
      <c r="BV252" t="s">
        <v>397</v>
      </c>
      <c r="BW252" t="s">
        <v>397</v>
      </c>
      <c r="CB252" s="18"/>
      <c r="CD252" s="18"/>
      <c r="CE252" s="18"/>
      <c r="CH252" s="18"/>
      <c r="CJ252" s="18"/>
      <c r="CU252" s="18"/>
      <c r="CV252" t="s">
        <v>397</v>
      </c>
      <c r="CW252" t="s">
        <v>397</v>
      </c>
      <c r="CX252" t="s">
        <v>397</v>
      </c>
      <c r="CY252" s="25" t="s">
        <v>397</v>
      </c>
    </row>
    <row r="253" spans="1:103" x14ac:dyDescent="0.25">
      <c r="A253">
        <v>255</v>
      </c>
      <c r="B253">
        <v>38</v>
      </c>
      <c r="C253" s="25" t="s">
        <v>307</v>
      </c>
      <c r="D253" s="12">
        <v>7.1116666666666664</v>
      </c>
      <c r="E253" s="14"/>
      <c r="F253" s="7" t="str">
        <f t="shared" si="36"/>
        <v>X</v>
      </c>
      <c r="G253" s="7">
        <f t="shared" si="37"/>
        <v>7.1116666666666664</v>
      </c>
      <c r="H253" s="16">
        <f t="shared" si="38"/>
        <v>7.1116666666666664</v>
      </c>
      <c r="I253" s="11" t="str">
        <f t="shared" si="39"/>
        <v>X</v>
      </c>
      <c r="J253" s="39" t="str">
        <f t="shared" si="40"/>
        <v>X</v>
      </c>
      <c r="K253" s="39" t="str">
        <f t="shared" si="33"/>
        <v>X</v>
      </c>
      <c r="L253" s="39" t="str">
        <f t="shared" si="34"/>
        <v>X</v>
      </c>
      <c r="M253" s="39" t="str">
        <f t="shared" si="41"/>
        <v>X</v>
      </c>
      <c r="N253" s="42">
        <v>0</v>
      </c>
      <c r="O253" s="8">
        <v>0</v>
      </c>
      <c r="P253" s="9">
        <v>1</v>
      </c>
      <c r="Q253" s="9">
        <v>0</v>
      </c>
      <c r="R253" s="8">
        <v>0</v>
      </c>
      <c r="S253" s="9">
        <v>0</v>
      </c>
      <c r="T253" s="9">
        <v>0</v>
      </c>
      <c r="U253" s="8">
        <v>0</v>
      </c>
      <c r="V253" s="9">
        <v>0</v>
      </c>
      <c r="W253" s="9">
        <v>0</v>
      </c>
      <c r="X253" s="9">
        <v>0</v>
      </c>
      <c r="Y253" s="8">
        <v>0</v>
      </c>
      <c r="Z253" s="9">
        <v>0</v>
      </c>
      <c r="AA253" s="8"/>
      <c r="AC253" s="8"/>
      <c r="AJ253" s="9">
        <f t="shared" si="42"/>
        <v>-1</v>
      </c>
      <c r="AK253" s="7">
        <v>8.1999999999999993</v>
      </c>
      <c r="AO253" s="8"/>
      <c r="AQ253" s="31"/>
      <c r="AT253" s="31"/>
      <c r="AU253" s="21">
        <v>2002</v>
      </c>
      <c r="AV253" s="23">
        <f t="shared" si="35"/>
        <v>3.3014640731433</v>
      </c>
      <c r="BB253" s="18"/>
      <c r="BD253" s="54"/>
      <c r="BF253" s="18"/>
      <c r="BH253" s="18"/>
      <c r="BJ253" s="18"/>
      <c r="BK253" s="18" t="s">
        <v>303</v>
      </c>
      <c r="BL253">
        <v>0</v>
      </c>
      <c r="BM253">
        <v>1</v>
      </c>
      <c r="BN253">
        <v>0</v>
      </c>
      <c r="BO253">
        <v>0</v>
      </c>
      <c r="BP253">
        <v>0</v>
      </c>
      <c r="BQ253">
        <v>0</v>
      </c>
      <c r="BR253" s="18">
        <v>0</v>
      </c>
      <c r="BS253">
        <v>0</v>
      </c>
      <c r="BT253">
        <v>1</v>
      </c>
      <c r="BU253" s="18">
        <v>0</v>
      </c>
      <c r="BV253" t="s">
        <v>397</v>
      </c>
      <c r="BW253" t="s">
        <v>397</v>
      </c>
      <c r="CB253" s="18"/>
      <c r="CD253" s="18"/>
      <c r="CE253" s="18"/>
      <c r="CH253" s="18"/>
      <c r="CJ253" s="18"/>
      <c r="CU253" s="18"/>
      <c r="CV253" t="s">
        <v>397</v>
      </c>
      <c r="CW253" t="s">
        <v>397</v>
      </c>
      <c r="CX253" t="s">
        <v>397</v>
      </c>
      <c r="CY253" s="25" t="s">
        <v>397</v>
      </c>
    </row>
    <row r="254" spans="1:103" x14ac:dyDescent="0.25">
      <c r="A254">
        <v>256</v>
      </c>
      <c r="B254">
        <v>38</v>
      </c>
      <c r="C254" s="25" t="s">
        <v>307</v>
      </c>
      <c r="D254" s="12">
        <v>6.2333333333333334</v>
      </c>
      <c r="E254" s="14"/>
      <c r="F254" s="7" t="str">
        <f t="shared" si="36"/>
        <v>X</v>
      </c>
      <c r="G254" s="7">
        <f t="shared" si="37"/>
        <v>6.2333333333333334</v>
      </c>
      <c r="H254" s="16">
        <f t="shared" si="38"/>
        <v>6.2333333333333334</v>
      </c>
      <c r="I254" s="11" t="str">
        <f t="shared" si="39"/>
        <v>X</v>
      </c>
      <c r="J254" s="39" t="str">
        <f t="shared" si="40"/>
        <v>X</v>
      </c>
      <c r="K254" s="39" t="str">
        <f t="shared" si="33"/>
        <v>X</v>
      </c>
      <c r="L254" s="39" t="str">
        <f t="shared" si="34"/>
        <v>X</v>
      </c>
      <c r="M254" s="39" t="str">
        <f t="shared" si="41"/>
        <v>X</v>
      </c>
      <c r="N254" s="42">
        <v>0</v>
      </c>
      <c r="O254" s="8">
        <v>0</v>
      </c>
      <c r="P254" s="9">
        <v>1</v>
      </c>
      <c r="Q254" s="9">
        <v>0</v>
      </c>
      <c r="R254" s="8">
        <v>0</v>
      </c>
      <c r="S254" s="9">
        <v>0</v>
      </c>
      <c r="T254" s="9">
        <v>0</v>
      </c>
      <c r="U254" s="8">
        <v>0</v>
      </c>
      <c r="V254" s="9">
        <v>0</v>
      </c>
      <c r="W254" s="9">
        <v>0</v>
      </c>
      <c r="X254" s="9">
        <v>0</v>
      </c>
      <c r="Y254" s="8">
        <v>0</v>
      </c>
      <c r="Z254" s="9">
        <v>0</v>
      </c>
      <c r="AA254" s="8"/>
      <c r="AC254" s="8"/>
      <c r="AJ254" s="9">
        <f t="shared" si="42"/>
        <v>-1</v>
      </c>
      <c r="AK254" s="7">
        <v>9.6999999999999993</v>
      </c>
      <c r="AO254" s="8"/>
      <c r="AQ254" s="31"/>
      <c r="AT254" s="31"/>
      <c r="AU254" s="21">
        <v>2004</v>
      </c>
      <c r="AV254" s="23">
        <f t="shared" si="35"/>
        <v>3.301897717195208</v>
      </c>
      <c r="BB254" s="18"/>
      <c r="BD254" s="54"/>
      <c r="BF254" s="18"/>
      <c r="BH254" s="18"/>
      <c r="BJ254" s="18"/>
      <c r="BK254" s="18" t="s">
        <v>303</v>
      </c>
      <c r="BL254">
        <v>0</v>
      </c>
      <c r="BM254">
        <v>1</v>
      </c>
      <c r="BN254">
        <v>0</v>
      </c>
      <c r="BO254">
        <v>0</v>
      </c>
      <c r="BP254">
        <v>0</v>
      </c>
      <c r="BQ254">
        <v>0</v>
      </c>
      <c r="BR254" s="18">
        <v>0</v>
      </c>
      <c r="BS254">
        <v>0</v>
      </c>
      <c r="BT254">
        <v>1</v>
      </c>
      <c r="BU254" s="18">
        <v>0</v>
      </c>
      <c r="BV254" t="s">
        <v>397</v>
      </c>
      <c r="BW254" t="s">
        <v>397</v>
      </c>
      <c r="CB254" s="18"/>
      <c r="CD254" s="18"/>
      <c r="CE254" s="18"/>
      <c r="CH254" s="18"/>
      <c r="CJ254" s="18"/>
      <c r="CU254" s="18"/>
      <c r="CV254" t="s">
        <v>397</v>
      </c>
      <c r="CW254" t="s">
        <v>397</v>
      </c>
      <c r="CX254" t="s">
        <v>397</v>
      </c>
      <c r="CY254" s="25" t="s">
        <v>397</v>
      </c>
    </row>
    <row r="255" spans="1:103" x14ac:dyDescent="0.25">
      <c r="A255">
        <v>257</v>
      </c>
      <c r="B255">
        <v>38</v>
      </c>
      <c r="C255" s="25" t="s">
        <v>307</v>
      </c>
      <c r="D255" s="12">
        <v>5.5333333333333341</v>
      </c>
      <c r="E255" s="14"/>
      <c r="F255" s="7" t="str">
        <f t="shared" si="36"/>
        <v>X</v>
      </c>
      <c r="G255" s="7">
        <f t="shared" si="37"/>
        <v>5.5333333333333341</v>
      </c>
      <c r="H255" s="16">
        <f t="shared" si="38"/>
        <v>5.5333333333333341</v>
      </c>
      <c r="I255" s="11" t="str">
        <f t="shared" si="39"/>
        <v>X</v>
      </c>
      <c r="J255" s="39" t="str">
        <f t="shared" si="40"/>
        <v>X</v>
      </c>
      <c r="K255" s="39" t="str">
        <f t="shared" si="33"/>
        <v>X</v>
      </c>
      <c r="L255" s="39" t="str">
        <f t="shared" si="34"/>
        <v>X</v>
      </c>
      <c r="M255" s="39" t="str">
        <f t="shared" si="41"/>
        <v>X</v>
      </c>
      <c r="N255" s="42">
        <v>0</v>
      </c>
      <c r="O255" s="8">
        <v>0</v>
      </c>
      <c r="P255" s="9">
        <v>1</v>
      </c>
      <c r="Q255" s="9">
        <v>0</v>
      </c>
      <c r="R255" s="8">
        <v>0</v>
      </c>
      <c r="S255" s="9">
        <v>0</v>
      </c>
      <c r="T255" s="9">
        <v>0</v>
      </c>
      <c r="U255" s="8">
        <v>0</v>
      </c>
      <c r="V255" s="9">
        <v>0</v>
      </c>
      <c r="W255" s="9">
        <v>0</v>
      </c>
      <c r="X255" s="9">
        <v>0</v>
      </c>
      <c r="Y255" s="8">
        <v>0</v>
      </c>
      <c r="Z255" s="9">
        <v>0</v>
      </c>
      <c r="AA255" s="8"/>
      <c r="AC255" s="8"/>
      <c r="AJ255" s="9">
        <f t="shared" si="42"/>
        <v>-1</v>
      </c>
      <c r="AK255" s="7">
        <v>9.8000000000000007</v>
      </c>
      <c r="AO255" s="8"/>
      <c r="AQ255" s="31"/>
      <c r="AT255" s="31"/>
      <c r="AU255" s="21">
        <v>2006</v>
      </c>
      <c r="AV255" s="23">
        <f t="shared" si="35"/>
        <v>3.3023309286843991</v>
      </c>
      <c r="BB255" s="18"/>
      <c r="BD255" s="54"/>
      <c r="BF255" s="18"/>
      <c r="BH255" s="18"/>
      <c r="BJ255" s="18"/>
      <c r="BK255" s="18" t="s">
        <v>303</v>
      </c>
      <c r="BL255">
        <v>0</v>
      </c>
      <c r="BM255">
        <v>1</v>
      </c>
      <c r="BN255">
        <v>0</v>
      </c>
      <c r="BO255">
        <v>0</v>
      </c>
      <c r="BP255">
        <v>0</v>
      </c>
      <c r="BQ255">
        <v>0</v>
      </c>
      <c r="BR255" s="18">
        <v>0</v>
      </c>
      <c r="BS255">
        <v>0</v>
      </c>
      <c r="BT255">
        <v>1</v>
      </c>
      <c r="BU255" s="18">
        <v>0</v>
      </c>
      <c r="BV255" t="s">
        <v>397</v>
      </c>
      <c r="BW255" t="s">
        <v>397</v>
      </c>
      <c r="CB255" s="18"/>
      <c r="CD255" s="18"/>
      <c r="CE255" s="18"/>
      <c r="CH255" s="18"/>
      <c r="CJ255" s="18"/>
      <c r="CU255" s="18"/>
      <c r="CV255" t="s">
        <v>397</v>
      </c>
      <c r="CW255" t="s">
        <v>397</v>
      </c>
      <c r="CX255" t="s">
        <v>397</v>
      </c>
      <c r="CY255" s="25" t="s">
        <v>397</v>
      </c>
    </row>
    <row r="256" spans="1:103" x14ac:dyDescent="0.25">
      <c r="A256">
        <v>258</v>
      </c>
      <c r="B256">
        <v>38</v>
      </c>
      <c r="C256" s="25" t="s">
        <v>307</v>
      </c>
      <c r="D256" s="12">
        <v>5.6683333333333339</v>
      </c>
      <c r="E256" s="14"/>
      <c r="F256" s="7" t="str">
        <f t="shared" si="36"/>
        <v>X</v>
      </c>
      <c r="G256" s="7">
        <f t="shared" si="37"/>
        <v>5.6683333333333339</v>
      </c>
      <c r="H256" s="16">
        <f t="shared" si="38"/>
        <v>5.6683333333333339</v>
      </c>
      <c r="I256" s="11" t="str">
        <f t="shared" si="39"/>
        <v>X</v>
      </c>
      <c r="J256" s="39" t="str">
        <f t="shared" si="40"/>
        <v>X</v>
      </c>
      <c r="K256" s="39" t="str">
        <f t="shared" si="33"/>
        <v>X</v>
      </c>
      <c r="L256" s="39" t="str">
        <f t="shared" si="34"/>
        <v>X</v>
      </c>
      <c r="M256" s="39" t="str">
        <f t="shared" si="41"/>
        <v>X</v>
      </c>
      <c r="N256" s="42">
        <v>0</v>
      </c>
      <c r="O256" s="8">
        <v>0</v>
      </c>
      <c r="P256" s="9">
        <v>1</v>
      </c>
      <c r="Q256" s="9">
        <v>0</v>
      </c>
      <c r="R256" s="8">
        <v>0</v>
      </c>
      <c r="S256" s="9">
        <v>0</v>
      </c>
      <c r="T256" s="9">
        <v>0</v>
      </c>
      <c r="U256" s="8">
        <v>0</v>
      </c>
      <c r="V256" s="9">
        <v>0</v>
      </c>
      <c r="W256" s="9">
        <v>0</v>
      </c>
      <c r="X256" s="9">
        <v>0</v>
      </c>
      <c r="Y256" s="8">
        <v>0</v>
      </c>
      <c r="Z256" s="9">
        <v>0</v>
      </c>
      <c r="AA256" s="8"/>
      <c r="AC256" s="8"/>
      <c r="AJ256" s="9">
        <f t="shared" si="42"/>
        <v>-1</v>
      </c>
      <c r="AK256" s="7">
        <v>10</v>
      </c>
      <c r="AO256" s="8"/>
      <c r="AQ256" s="31"/>
      <c r="AT256" s="31"/>
      <c r="AU256" s="21">
        <v>2008</v>
      </c>
      <c r="AV256" s="23">
        <f t="shared" si="35"/>
        <v>3.3027637084729817</v>
      </c>
      <c r="BB256" s="18"/>
      <c r="BD256" s="54"/>
      <c r="BF256" s="18"/>
      <c r="BH256" s="18"/>
      <c r="BJ256" s="18"/>
      <c r="BK256" s="18" t="s">
        <v>303</v>
      </c>
      <c r="BL256">
        <v>0</v>
      </c>
      <c r="BM256">
        <v>1</v>
      </c>
      <c r="BN256">
        <v>0</v>
      </c>
      <c r="BO256">
        <v>0</v>
      </c>
      <c r="BP256">
        <v>0</v>
      </c>
      <c r="BQ256">
        <v>0</v>
      </c>
      <c r="BR256" s="18">
        <v>0</v>
      </c>
      <c r="BS256">
        <v>0</v>
      </c>
      <c r="BT256">
        <v>1</v>
      </c>
      <c r="BU256" s="18">
        <v>0</v>
      </c>
      <c r="BV256" t="s">
        <v>397</v>
      </c>
      <c r="BW256" t="s">
        <v>397</v>
      </c>
      <c r="CB256" s="18"/>
      <c r="CD256" s="18"/>
      <c r="CE256" s="18"/>
      <c r="CH256" s="18"/>
      <c r="CJ256" s="18"/>
      <c r="CU256" s="18"/>
      <c r="CV256" t="s">
        <v>397</v>
      </c>
      <c r="CW256" t="s">
        <v>397</v>
      </c>
      <c r="CX256" t="s">
        <v>397</v>
      </c>
      <c r="CY256" s="25" t="s">
        <v>397</v>
      </c>
    </row>
    <row r="257" spans="1:103" x14ac:dyDescent="0.25">
      <c r="A257">
        <v>259</v>
      </c>
      <c r="B257">
        <v>38</v>
      </c>
      <c r="C257" s="25" t="s">
        <v>307</v>
      </c>
      <c r="D257" s="12">
        <v>2.890000000000001</v>
      </c>
      <c r="E257" s="14"/>
      <c r="F257" s="7" t="str">
        <f t="shared" si="36"/>
        <v>X</v>
      </c>
      <c r="G257" s="7">
        <f t="shared" si="37"/>
        <v>2.890000000000001</v>
      </c>
      <c r="H257" s="16">
        <f t="shared" si="38"/>
        <v>2.890000000000001</v>
      </c>
      <c r="I257" s="11" t="str">
        <f t="shared" si="39"/>
        <v>X</v>
      </c>
      <c r="J257" s="39" t="str">
        <f t="shared" si="40"/>
        <v>X</v>
      </c>
      <c r="K257" s="39" t="str">
        <f t="shared" si="33"/>
        <v>X</v>
      </c>
      <c r="L257" s="39" t="str">
        <f t="shared" si="34"/>
        <v>X</v>
      </c>
      <c r="M257" s="39" t="str">
        <f t="shared" si="41"/>
        <v>X</v>
      </c>
      <c r="N257" s="42">
        <v>0</v>
      </c>
      <c r="O257" s="8">
        <v>0</v>
      </c>
      <c r="P257" s="9">
        <v>1</v>
      </c>
      <c r="Q257" s="9">
        <v>0</v>
      </c>
      <c r="R257" s="8">
        <v>0</v>
      </c>
      <c r="S257" s="9">
        <v>0</v>
      </c>
      <c r="T257" s="9">
        <v>0</v>
      </c>
      <c r="U257" s="8">
        <v>0</v>
      </c>
      <c r="V257" s="9">
        <v>0</v>
      </c>
      <c r="W257" s="9">
        <v>0</v>
      </c>
      <c r="X257" s="9">
        <v>0</v>
      </c>
      <c r="Y257" s="8">
        <v>0</v>
      </c>
      <c r="Z257" s="9">
        <v>0</v>
      </c>
      <c r="AA257" s="8"/>
      <c r="AC257" s="8"/>
      <c r="AJ257" s="9">
        <f t="shared" si="42"/>
        <v>-1</v>
      </c>
      <c r="AK257" s="7">
        <v>9.5</v>
      </c>
      <c r="AO257" s="8"/>
      <c r="AQ257" s="31"/>
      <c r="AT257" s="31"/>
      <c r="AU257" s="21">
        <v>2010</v>
      </c>
      <c r="AV257" s="23">
        <f t="shared" si="35"/>
        <v>3.3031960574204891</v>
      </c>
      <c r="BB257" s="18"/>
      <c r="BD257" s="54"/>
      <c r="BF257" s="18"/>
      <c r="BH257" s="18"/>
      <c r="BJ257" s="18"/>
      <c r="BK257" s="18" t="s">
        <v>303</v>
      </c>
      <c r="BL257">
        <v>0</v>
      </c>
      <c r="BM257">
        <v>1</v>
      </c>
      <c r="BN257">
        <v>0</v>
      </c>
      <c r="BO257">
        <v>0</v>
      </c>
      <c r="BP257">
        <v>0</v>
      </c>
      <c r="BQ257">
        <v>0</v>
      </c>
      <c r="BR257" s="18">
        <v>0</v>
      </c>
      <c r="BS257">
        <v>0</v>
      </c>
      <c r="BT257">
        <v>1</v>
      </c>
      <c r="BU257" s="18">
        <v>0</v>
      </c>
      <c r="BV257" t="s">
        <v>397</v>
      </c>
      <c r="BW257" t="s">
        <v>397</v>
      </c>
      <c r="CB257" s="18"/>
      <c r="CD257" s="18"/>
      <c r="CE257" s="18"/>
      <c r="CH257" s="18"/>
      <c r="CJ257" s="18"/>
      <c r="CU257" s="18"/>
      <c r="CV257" t="s">
        <v>397</v>
      </c>
      <c r="CW257" t="s">
        <v>397</v>
      </c>
      <c r="CX257" t="s">
        <v>397</v>
      </c>
      <c r="CY257" s="25" t="s">
        <v>397</v>
      </c>
    </row>
    <row r="258" spans="1:103" x14ac:dyDescent="0.25">
      <c r="A258">
        <v>260</v>
      </c>
      <c r="B258">
        <v>38</v>
      </c>
      <c r="C258" s="25" t="s">
        <v>307</v>
      </c>
      <c r="D258" s="12">
        <v>4.041666666666667</v>
      </c>
      <c r="E258" s="14"/>
      <c r="F258" s="7" t="str">
        <f t="shared" si="36"/>
        <v>X</v>
      </c>
      <c r="G258" s="7">
        <f t="shared" si="37"/>
        <v>4.041666666666667</v>
      </c>
      <c r="H258" s="16">
        <f t="shared" si="38"/>
        <v>4.041666666666667</v>
      </c>
      <c r="I258" s="11" t="str">
        <f t="shared" si="39"/>
        <v>X</v>
      </c>
      <c r="J258" s="39" t="str">
        <f t="shared" si="40"/>
        <v>X</v>
      </c>
      <c r="K258" s="39" t="str">
        <f t="shared" si="33"/>
        <v>X</v>
      </c>
      <c r="L258" s="39" t="str">
        <f t="shared" si="34"/>
        <v>X</v>
      </c>
      <c r="M258" s="39" t="str">
        <f t="shared" si="41"/>
        <v>X</v>
      </c>
      <c r="N258" s="42">
        <v>0</v>
      </c>
      <c r="O258" s="8">
        <v>0</v>
      </c>
      <c r="P258" s="9">
        <v>1</v>
      </c>
      <c r="Q258" s="9">
        <v>0</v>
      </c>
      <c r="R258" s="8">
        <v>0</v>
      </c>
      <c r="S258" s="9">
        <v>0</v>
      </c>
      <c r="T258" s="9">
        <v>0</v>
      </c>
      <c r="U258" s="8">
        <v>0</v>
      </c>
      <c r="V258" s="9">
        <v>0</v>
      </c>
      <c r="W258" s="9">
        <v>0</v>
      </c>
      <c r="X258" s="9">
        <v>0</v>
      </c>
      <c r="Y258" s="8">
        <v>0</v>
      </c>
      <c r="Z258" s="9">
        <v>0</v>
      </c>
      <c r="AA258" s="8"/>
      <c r="AC258" s="8"/>
      <c r="AJ258" s="9">
        <f t="shared" si="42"/>
        <v>-1</v>
      </c>
      <c r="AK258" s="7">
        <v>9.4</v>
      </c>
      <c r="AO258" s="8"/>
      <c r="AQ258" s="31"/>
      <c r="AT258" s="31"/>
      <c r="AU258" s="21">
        <v>2012</v>
      </c>
      <c r="AV258" s="23">
        <f t="shared" si="35"/>
        <v>3.3036279763838898</v>
      </c>
      <c r="BB258" s="18"/>
      <c r="BD258" s="54"/>
      <c r="BF258" s="18"/>
      <c r="BH258" s="18"/>
      <c r="BJ258" s="18"/>
      <c r="BK258" s="18" t="s">
        <v>303</v>
      </c>
      <c r="BL258">
        <v>0</v>
      </c>
      <c r="BM258">
        <v>1</v>
      </c>
      <c r="BN258">
        <v>0</v>
      </c>
      <c r="BO258">
        <v>0</v>
      </c>
      <c r="BP258">
        <v>0</v>
      </c>
      <c r="BQ258">
        <v>0</v>
      </c>
      <c r="BR258" s="18">
        <v>0</v>
      </c>
      <c r="BS258">
        <v>0</v>
      </c>
      <c r="BT258">
        <v>1</v>
      </c>
      <c r="BU258" s="18">
        <v>0</v>
      </c>
      <c r="BV258" t="s">
        <v>397</v>
      </c>
      <c r="BW258" t="s">
        <v>397</v>
      </c>
      <c r="CB258" s="18"/>
      <c r="CD258" s="18"/>
      <c r="CE258" s="18"/>
      <c r="CH258" s="18"/>
      <c r="CJ258" s="18"/>
      <c r="CU258" s="18"/>
      <c r="CV258" t="s">
        <v>397</v>
      </c>
      <c r="CW258" t="s">
        <v>397</v>
      </c>
      <c r="CX258" t="s">
        <v>397</v>
      </c>
      <c r="CY258" s="25" t="s">
        <v>397</v>
      </c>
    </row>
    <row r="259" spans="1:103" x14ac:dyDescent="0.25">
      <c r="A259">
        <v>261</v>
      </c>
      <c r="B259">
        <v>38</v>
      </c>
      <c r="C259" s="25" t="s">
        <v>307</v>
      </c>
      <c r="D259" s="12">
        <v>5.0333333333333332</v>
      </c>
      <c r="E259" s="14"/>
      <c r="F259" s="7" t="str">
        <f t="shared" si="36"/>
        <v>X</v>
      </c>
      <c r="G259" s="7">
        <f t="shared" si="37"/>
        <v>5.0333333333333332</v>
      </c>
      <c r="H259" s="16">
        <f t="shared" si="38"/>
        <v>5.0333333333333332</v>
      </c>
      <c r="I259" s="11" t="str">
        <f t="shared" si="39"/>
        <v>X</v>
      </c>
      <c r="J259" s="39" t="str">
        <f t="shared" si="40"/>
        <v>X</v>
      </c>
      <c r="K259" s="39" t="str">
        <f t="shared" si="33"/>
        <v>X</v>
      </c>
      <c r="L259" s="39" t="str">
        <f t="shared" si="34"/>
        <v>X</v>
      </c>
      <c r="M259" s="39" t="str">
        <f t="shared" si="41"/>
        <v>X</v>
      </c>
      <c r="N259" s="42">
        <v>0</v>
      </c>
      <c r="O259" s="8">
        <v>0</v>
      </c>
      <c r="P259" s="9">
        <v>1</v>
      </c>
      <c r="Q259" s="9">
        <v>0</v>
      </c>
      <c r="R259" s="8">
        <v>0</v>
      </c>
      <c r="S259" s="9">
        <v>0</v>
      </c>
      <c r="T259" s="9">
        <v>0</v>
      </c>
      <c r="U259" s="8">
        <v>0</v>
      </c>
      <c r="V259" s="9">
        <v>0</v>
      </c>
      <c r="W259" s="9">
        <v>0</v>
      </c>
      <c r="X259" s="9">
        <v>0</v>
      </c>
      <c r="Y259" s="8">
        <v>0</v>
      </c>
      <c r="Z259" s="9">
        <v>0</v>
      </c>
      <c r="AA259" s="8"/>
      <c r="AC259" s="8"/>
      <c r="AJ259" s="9">
        <f t="shared" si="42"/>
        <v>-1</v>
      </c>
      <c r="AK259" s="7">
        <v>10.4</v>
      </c>
      <c r="AO259" s="8"/>
      <c r="AQ259" s="31"/>
      <c r="AT259" s="31"/>
      <c r="AU259" s="21">
        <v>2014</v>
      </c>
      <c r="AV259" s="23">
        <f t="shared" si="35"/>
        <v>3.3040594662175993</v>
      </c>
      <c r="BB259" s="18"/>
      <c r="BD259" s="54"/>
      <c r="BF259" s="18"/>
      <c r="BH259" s="18"/>
      <c r="BJ259" s="18"/>
      <c r="BK259" s="18" t="s">
        <v>303</v>
      </c>
      <c r="BL259">
        <v>0</v>
      </c>
      <c r="BM259">
        <v>1</v>
      </c>
      <c r="BN259">
        <v>0</v>
      </c>
      <c r="BO259">
        <v>0</v>
      </c>
      <c r="BP259">
        <v>0</v>
      </c>
      <c r="BQ259">
        <v>0</v>
      </c>
      <c r="BR259" s="18">
        <v>0</v>
      </c>
      <c r="BS259">
        <v>0</v>
      </c>
      <c r="BT259">
        <v>1</v>
      </c>
      <c r="BU259" s="18">
        <v>0</v>
      </c>
      <c r="BV259" t="s">
        <v>397</v>
      </c>
      <c r="BW259" t="s">
        <v>397</v>
      </c>
      <c r="CB259" s="18"/>
      <c r="CD259" s="18"/>
      <c r="CE259" s="18"/>
      <c r="CH259" s="18"/>
      <c r="CJ259" s="18"/>
      <c r="CU259" s="18"/>
      <c r="CV259" t="s">
        <v>397</v>
      </c>
      <c r="CW259" t="s">
        <v>397</v>
      </c>
      <c r="CX259" t="s">
        <v>397</v>
      </c>
      <c r="CY259" s="25" t="s">
        <v>397</v>
      </c>
    </row>
    <row r="260" spans="1:103" x14ac:dyDescent="0.25">
      <c r="A260">
        <v>262</v>
      </c>
      <c r="B260">
        <v>38</v>
      </c>
      <c r="C260" s="25" t="s">
        <v>307</v>
      </c>
      <c r="D260" s="12">
        <v>13.8</v>
      </c>
      <c r="E260" s="14"/>
      <c r="F260" s="7" t="str">
        <f t="shared" si="36"/>
        <v>X</v>
      </c>
      <c r="G260" s="7">
        <f t="shared" si="37"/>
        <v>13.8</v>
      </c>
      <c r="H260" s="16">
        <f t="shared" si="38"/>
        <v>13.8</v>
      </c>
      <c r="I260" s="11" t="str">
        <f t="shared" si="39"/>
        <v>X</v>
      </c>
      <c r="J260" s="39" t="str">
        <f t="shared" si="40"/>
        <v>X</v>
      </c>
      <c r="K260" s="39" t="str">
        <f t="shared" si="33"/>
        <v>X</v>
      </c>
      <c r="L260" s="39" t="str">
        <f t="shared" si="34"/>
        <v>X</v>
      </c>
      <c r="M260" s="39" t="str">
        <f t="shared" si="41"/>
        <v>X</v>
      </c>
      <c r="N260" s="42">
        <v>0</v>
      </c>
      <c r="O260" s="8">
        <v>0</v>
      </c>
      <c r="P260" s="9">
        <v>0</v>
      </c>
      <c r="Q260" s="9">
        <v>1</v>
      </c>
      <c r="R260" s="8">
        <v>0</v>
      </c>
      <c r="S260" s="9">
        <v>0</v>
      </c>
      <c r="T260" s="9">
        <v>0</v>
      </c>
      <c r="U260" s="8">
        <v>0</v>
      </c>
      <c r="V260" s="9">
        <v>0</v>
      </c>
      <c r="W260" s="9">
        <v>0</v>
      </c>
      <c r="X260" s="9">
        <v>0</v>
      </c>
      <c r="Y260" s="8">
        <v>0</v>
      </c>
      <c r="Z260" s="9">
        <v>0</v>
      </c>
      <c r="AA260" s="8"/>
      <c r="AC260" s="8"/>
      <c r="AJ260" s="9">
        <f t="shared" si="42"/>
        <v>-1</v>
      </c>
      <c r="AK260" s="7">
        <v>9.1999999999999993</v>
      </c>
      <c r="AO260" s="8"/>
      <c r="AQ260" s="31"/>
      <c r="AT260" s="31"/>
      <c r="AU260" s="21">
        <v>1998</v>
      </c>
      <c r="AV260" s="23">
        <f t="shared" si="35"/>
        <v>3.3005954838899636</v>
      </c>
      <c r="BB260" s="18"/>
      <c r="BD260" s="54"/>
      <c r="BF260" s="18"/>
      <c r="BH260" s="18"/>
      <c r="BJ260" s="18"/>
      <c r="BK260" s="18" t="s">
        <v>303</v>
      </c>
      <c r="BL260">
        <v>0</v>
      </c>
      <c r="BM260">
        <v>1</v>
      </c>
      <c r="BN260">
        <v>0</v>
      </c>
      <c r="BO260">
        <v>0</v>
      </c>
      <c r="BP260">
        <v>0</v>
      </c>
      <c r="BQ260">
        <v>0</v>
      </c>
      <c r="BR260" s="18">
        <v>0</v>
      </c>
      <c r="BS260">
        <v>0</v>
      </c>
      <c r="BT260">
        <v>1</v>
      </c>
      <c r="BU260" s="18">
        <v>0</v>
      </c>
      <c r="BV260" t="s">
        <v>397</v>
      </c>
      <c r="BW260" t="s">
        <v>397</v>
      </c>
      <c r="CB260" s="18"/>
      <c r="CD260" s="18"/>
      <c r="CE260" s="18"/>
      <c r="CH260" s="18"/>
      <c r="CJ260" s="18"/>
      <c r="CU260" s="18"/>
      <c r="CV260" t="s">
        <v>397</v>
      </c>
      <c r="CW260" t="s">
        <v>397</v>
      </c>
      <c r="CX260" t="s">
        <v>397</v>
      </c>
      <c r="CY260" s="25" t="s">
        <v>397</v>
      </c>
    </row>
    <row r="261" spans="1:103" x14ac:dyDescent="0.25">
      <c r="A261">
        <v>263</v>
      </c>
      <c r="B261">
        <v>38</v>
      </c>
      <c r="C261" s="25" t="s">
        <v>307</v>
      </c>
      <c r="D261" s="12">
        <v>20.862500000000001</v>
      </c>
      <c r="E261" s="14"/>
      <c r="F261" s="7" t="str">
        <f t="shared" si="36"/>
        <v>X</v>
      </c>
      <c r="G261" s="7">
        <f t="shared" si="37"/>
        <v>20.862500000000001</v>
      </c>
      <c r="H261" s="16">
        <f t="shared" si="38"/>
        <v>20.862500000000001</v>
      </c>
      <c r="I261" s="11" t="str">
        <f t="shared" si="39"/>
        <v>X</v>
      </c>
      <c r="J261" s="39" t="str">
        <f t="shared" si="40"/>
        <v>X</v>
      </c>
      <c r="K261" s="39" t="str">
        <f t="shared" si="33"/>
        <v>X</v>
      </c>
      <c r="L261" s="39" t="str">
        <f t="shared" si="34"/>
        <v>X</v>
      </c>
      <c r="M261" s="39" t="str">
        <f t="shared" si="41"/>
        <v>X</v>
      </c>
      <c r="N261" s="42">
        <v>0</v>
      </c>
      <c r="O261" s="8">
        <v>0</v>
      </c>
      <c r="P261" s="9">
        <v>0</v>
      </c>
      <c r="Q261" s="9">
        <v>1</v>
      </c>
      <c r="R261" s="8">
        <v>0</v>
      </c>
      <c r="S261" s="9">
        <v>0</v>
      </c>
      <c r="T261" s="9">
        <v>0</v>
      </c>
      <c r="U261" s="8">
        <v>0</v>
      </c>
      <c r="V261" s="9">
        <v>0</v>
      </c>
      <c r="W261" s="9">
        <v>0</v>
      </c>
      <c r="X261" s="9">
        <v>0</v>
      </c>
      <c r="Y261" s="8">
        <v>0</v>
      </c>
      <c r="Z261" s="9">
        <v>0</v>
      </c>
      <c r="AA261" s="8"/>
      <c r="AC261" s="8"/>
      <c r="AJ261" s="9">
        <f t="shared" si="42"/>
        <v>-1</v>
      </c>
      <c r="AK261" s="7">
        <v>8.1999999999999993</v>
      </c>
      <c r="AO261" s="8"/>
      <c r="AQ261" s="31"/>
      <c r="AT261" s="31"/>
      <c r="AU261" s="21">
        <v>2002</v>
      </c>
      <c r="AV261" s="23">
        <f t="shared" si="35"/>
        <v>3.3014640731433</v>
      </c>
      <c r="BB261" s="18"/>
      <c r="BD261" s="54"/>
      <c r="BF261" s="18"/>
      <c r="BH261" s="18"/>
      <c r="BJ261" s="18"/>
      <c r="BK261" s="18" t="s">
        <v>303</v>
      </c>
      <c r="BL261">
        <v>0</v>
      </c>
      <c r="BM261">
        <v>1</v>
      </c>
      <c r="BN261">
        <v>0</v>
      </c>
      <c r="BO261">
        <v>0</v>
      </c>
      <c r="BP261">
        <v>0</v>
      </c>
      <c r="BQ261">
        <v>0</v>
      </c>
      <c r="BR261" s="18">
        <v>0</v>
      </c>
      <c r="BS261">
        <v>0</v>
      </c>
      <c r="BT261">
        <v>1</v>
      </c>
      <c r="BU261" s="18">
        <v>0</v>
      </c>
      <c r="BV261" t="s">
        <v>397</v>
      </c>
      <c r="BW261" t="s">
        <v>397</v>
      </c>
      <c r="CB261" s="18"/>
      <c r="CD261" s="18"/>
      <c r="CE261" s="18"/>
      <c r="CH261" s="18"/>
      <c r="CJ261" s="18"/>
      <c r="CU261" s="18"/>
      <c r="CV261" t="s">
        <v>397</v>
      </c>
      <c r="CW261" t="s">
        <v>397</v>
      </c>
      <c r="CX261" t="s">
        <v>397</v>
      </c>
      <c r="CY261" s="25" t="s">
        <v>397</v>
      </c>
    </row>
    <row r="262" spans="1:103" x14ac:dyDescent="0.25">
      <c r="A262">
        <v>264</v>
      </c>
      <c r="B262">
        <v>38</v>
      </c>
      <c r="C262" s="25" t="s">
        <v>307</v>
      </c>
      <c r="D262" s="12">
        <v>21.122499999999999</v>
      </c>
      <c r="E262" s="14"/>
      <c r="F262" s="7" t="str">
        <f t="shared" si="36"/>
        <v>X</v>
      </c>
      <c r="G262" s="7">
        <f t="shared" si="37"/>
        <v>21.122499999999999</v>
      </c>
      <c r="H262" s="16">
        <f t="shared" si="38"/>
        <v>21.122499999999999</v>
      </c>
      <c r="I262" s="11" t="str">
        <f t="shared" si="39"/>
        <v>X</v>
      </c>
      <c r="J262" s="39" t="str">
        <f t="shared" si="40"/>
        <v>X</v>
      </c>
      <c r="K262" s="39" t="str">
        <f t="shared" si="33"/>
        <v>X</v>
      </c>
      <c r="L262" s="39" t="str">
        <f t="shared" si="34"/>
        <v>X</v>
      </c>
      <c r="M262" s="39" t="str">
        <f t="shared" si="41"/>
        <v>X</v>
      </c>
      <c r="N262" s="42">
        <v>0</v>
      </c>
      <c r="O262" s="8">
        <v>0</v>
      </c>
      <c r="P262" s="9">
        <v>0</v>
      </c>
      <c r="Q262" s="9">
        <v>1</v>
      </c>
      <c r="R262" s="8">
        <v>0</v>
      </c>
      <c r="S262" s="9">
        <v>0</v>
      </c>
      <c r="T262" s="9">
        <v>0</v>
      </c>
      <c r="U262" s="8">
        <v>0</v>
      </c>
      <c r="V262" s="9">
        <v>0</v>
      </c>
      <c r="W262" s="9">
        <v>0</v>
      </c>
      <c r="X262" s="9">
        <v>0</v>
      </c>
      <c r="Y262" s="8">
        <v>0</v>
      </c>
      <c r="Z262" s="9">
        <v>0</v>
      </c>
      <c r="AA262" s="8"/>
      <c r="AC262" s="8"/>
      <c r="AJ262" s="9">
        <f t="shared" si="42"/>
        <v>-1</v>
      </c>
      <c r="AK262" s="7">
        <v>9.6999999999999993</v>
      </c>
      <c r="AO262" s="8"/>
      <c r="AQ262" s="31"/>
      <c r="AT262" s="31"/>
      <c r="AU262" s="21">
        <v>2004</v>
      </c>
      <c r="AV262" s="23">
        <f t="shared" si="35"/>
        <v>3.301897717195208</v>
      </c>
      <c r="BB262" s="18"/>
      <c r="BD262" s="54"/>
      <c r="BF262" s="18"/>
      <c r="BH262" s="18"/>
      <c r="BJ262" s="18"/>
      <c r="BK262" s="18" t="s">
        <v>303</v>
      </c>
      <c r="BL262">
        <v>0</v>
      </c>
      <c r="BM262">
        <v>1</v>
      </c>
      <c r="BN262">
        <v>0</v>
      </c>
      <c r="BO262">
        <v>0</v>
      </c>
      <c r="BP262">
        <v>0</v>
      </c>
      <c r="BQ262">
        <v>0</v>
      </c>
      <c r="BR262" s="18">
        <v>0</v>
      </c>
      <c r="BS262">
        <v>0</v>
      </c>
      <c r="BT262">
        <v>1</v>
      </c>
      <c r="BU262" s="18">
        <v>0</v>
      </c>
      <c r="BV262" t="s">
        <v>397</v>
      </c>
      <c r="BW262" t="s">
        <v>397</v>
      </c>
      <c r="CB262" s="18"/>
      <c r="CD262" s="18"/>
      <c r="CE262" s="18"/>
      <c r="CH262" s="18"/>
      <c r="CJ262" s="18"/>
      <c r="CU262" s="18"/>
      <c r="CV262" t="s">
        <v>397</v>
      </c>
      <c r="CW262" t="s">
        <v>397</v>
      </c>
      <c r="CX262" t="s">
        <v>397</v>
      </c>
      <c r="CY262" s="25" t="s">
        <v>397</v>
      </c>
    </row>
    <row r="263" spans="1:103" x14ac:dyDescent="0.25">
      <c r="A263">
        <v>265</v>
      </c>
      <c r="B263">
        <v>38</v>
      </c>
      <c r="C263" s="25" t="s">
        <v>307</v>
      </c>
      <c r="D263" s="12">
        <v>23.85</v>
      </c>
      <c r="E263" s="14"/>
      <c r="F263" s="7" t="str">
        <f t="shared" si="36"/>
        <v>X</v>
      </c>
      <c r="G263" s="7">
        <f t="shared" si="37"/>
        <v>23.85</v>
      </c>
      <c r="H263" s="16">
        <f t="shared" si="38"/>
        <v>23.85</v>
      </c>
      <c r="I263" s="11" t="str">
        <f t="shared" si="39"/>
        <v>X</v>
      </c>
      <c r="J263" s="39" t="str">
        <f t="shared" si="40"/>
        <v>X</v>
      </c>
      <c r="K263" s="39" t="str">
        <f t="shared" si="33"/>
        <v>X</v>
      </c>
      <c r="L263" s="39" t="str">
        <f t="shared" si="34"/>
        <v>X</v>
      </c>
      <c r="M263" s="39" t="str">
        <f t="shared" si="41"/>
        <v>X</v>
      </c>
      <c r="N263" s="42">
        <v>0</v>
      </c>
      <c r="O263" s="8">
        <v>0</v>
      </c>
      <c r="P263" s="9">
        <v>0</v>
      </c>
      <c r="Q263" s="9">
        <v>1</v>
      </c>
      <c r="R263" s="8">
        <v>0</v>
      </c>
      <c r="S263" s="9">
        <v>0</v>
      </c>
      <c r="T263" s="9">
        <v>0</v>
      </c>
      <c r="U263" s="8">
        <v>0</v>
      </c>
      <c r="V263" s="9">
        <v>0</v>
      </c>
      <c r="W263" s="9">
        <v>0</v>
      </c>
      <c r="X263" s="9">
        <v>0</v>
      </c>
      <c r="Y263" s="8">
        <v>0</v>
      </c>
      <c r="Z263" s="9">
        <v>0</v>
      </c>
      <c r="AA263" s="8"/>
      <c r="AC263" s="8"/>
      <c r="AJ263" s="9">
        <f t="shared" si="42"/>
        <v>-1</v>
      </c>
      <c r="AK263" s="7">
        <v>9.8000000000000007</v>
      </c>
      <c r="AO263" s="8"/>
      <c r="AQ263" s="31"/>
      <c r="AT263" s="31"/>
      <c r="AU263" s="21">
        <v>2006</v>
      </c>
      <c r="AV263" s="23">
        <f t="shared" si="35"/>
        <v>3.3023309286843991</v>
      </c>
      <c r="BB263" s="18"/>
      <c r="BD263" s="54"/>
      <c r="BF263" s="18"/>
      <c r="BH263" s="18"/>
      <c r="BJ263" s="18"/>
      <c r="BK263" s="18" t="s">
        <v>303</v>
      </c>
      <c r="BL263">
        <v>0</v>
      </c>
      <c r="BM263">
        <v>1</v>
      </c>
      <c r="BN263">
        <v>0</v>
      </c>
      <c r="BO263">
        <v>0</v>
      </c>
      <c r="BP263">
        <v>0</v>
      </c>
      <c r="BQ263">
        <v>0</v>
      </c>
      <c r="BR263" s="18">
        <v>0</v>
      </c>
      <c r="BS263">
        <v>0</v>
      </c>
      <c r="BT263">
        <v>1</v>
      </c>
      <c r="BU263" s="18">
        <v>0</v>
      </c>
      <c r="BV263" t="s">
        <v>397</v>
      </c>
      <c r="BW263" t="s">
        <v>397</v>
      </c>
      <c r="CB263" s="18"/>
      <c r="CD263" s="18"/>
      <c r="CE263" s="18"/>
      <c r="CH263" s="18"/>
      <c r="CJ263" s="18"/>
      <c r="CU263" s="18"/>
      <c r="CV263" t="s">
        <v>397</v>
      </c>
      <c r="CW263" t="s">
        <v>397</v>
      </c>
      <c r="CX263" t="s">
        <v>397</v>
      </c>
      <c r="CY263" s="25" t="s">
        <v>397</v>
      </c>
    </row>
    <row r="264" spans="1:103" x14ac:dyDescent="0.25">
      <c r="A264">
        <v>266</v>
      </c>
      <c r="B264">
        <v>38</v>
      </c>
      <c r="C264" s="25" t="s">
        <v>307</v>
      </c>
      <c r="D264" s="12">
        <v>24.372499999999999</v>
      </c>
      <c r="E264" s="14"/>
      <c r="F264" s="7" t="str">
        <f t="shared" si="36"/>
        <v>X</v>
      </c>
      <c r="G264" s="7">
        <f t="shared" si="37"/>
        <v>24.372499999999999</v>
      </c>
      <c r="H264" s="16">
        <f t="shared" si="38"/>
        <v>24.372499999999999</v>
      </c>
      <c r="I264" s="11" t="str">
        <f t="shared" si="39"/>
        <v>X</v>
      </c>
      <c r="J264" s="39" t="str">
        <f t="shared" si="40"/>
        <v>X</v>
      </c>
      <c r="K264" s="39" t="str">
        <f t="shared" si="33"/>
        <v>X</v>
      </c>
      <c r="L264" s="39" t="str">
        <f t="shared" si="34"/>
        <v>X</v>
      </c>
      <c r="M264" s="39" t="str">
        <f t="shared" si="41"/>
        <v>X</v>
      </c>
      <c r="N264" s="42">
        <v>0</v>
      </c>
      <c r="O264" s="8">
        <v>0</v>
      </c>
      <c r="P264" s="9">
        <v>0</v>
      </c>
      <c r="Q264" s="9">
        <v>1</v>
      </c>
      <c r="R264" s="8">
        <v>0</v>
      </c>
      <c r="S264" s="9">
        <v>0</v>
      </c>
      <c r="T264" s="9">
        <v>0</v>
      </c>
      <c r="U264" s="8">
        <v>0</v>
      </c>
      <c r="V264" s="9">
        <v>0</v>
      </c>
      <c r="W264" s="9">
        <v>0</v>
      </c>
      <c r="X264" s="9">
        <v>0</v>
      </c>
      <c r="Y264" s="8">
        <v>0</v>
      </c>
      <c r="Z264" s="9">
        <v>0</v>
      </c>
      <c r="AA264" s="8"/>
      <c r="AC264" s="8"/>
      <c r="AJ264" s="9">
        <f t="shared" si="42"/>
        <v>-1</v>
      </c>
      <c r="AK264" s="7">
        <v>10</v>
      </c>
      <c r="AO264" s="8"/>
      <c r="AQ264" s="31"/>
      <c r="AT264" s="31"/>
      <c r="AU264" s="21">
        <v>2008</v>
      </c>
      <c r="AV264" s="23">
        <f t="shared" si="35"/>
        <v>3.3027637084729817</v>
      </c>
      <c r="BB264" s="18"/>
      <c r="BD264" s="54"/>
      <c r="BF264" s="18"/>
      <c r="BH264" s="18"/>
      <c r="BJ264" s="18"/>
      <c r="BK264" s="18" t="s">
        <v>303</v>
      </c>
      <c r="BL264">
        <v>0</v>
      </c>
      <c r="BM264">
        <v>1</v>
      </c>
      <c r="BN264">
        <v>0</v>
      </c>
      <c r="BO264">
        <v>0</v>
      </c>
      <c r="BP264">
        <v>0</v>
      </c>
      <c r="BQ264">
        <v>0</v>
      </c>
      <c r="BR264" s="18">
        <v>0</v>
      </c>
      <c r="BS264">
        <v>0</v>
      </c>
      <c r="BT264">
        <v>1</v>
      </c>
      <c r="BU264" s="18">
        <v>0</v>
      </c>
      <c r="BV264" t="s">
        <v>397</v>
      </c>
      <c r="BW264" t="s">
        <v>397</v>
      </c>
      <c r="CB264" s="18"/>
      <c r="CD264" s="18"/>
      <c r="CE264" s="18"/>
      <c r="CH264" s="18"/>
      <c r="CJ264" s="18"/>
      <c r="CU264" s="18"/>
      <c r="CV264" t="s">
        <v>397</v>
      </c>
      <c r="CW264" t="s">
        <v>397</v>
      </c>
      <c r="CX264" t="s">
        <v>397</v>
      </c>
      <c r="CY264" s="25" t="s">
        <v>397</v>
      </c>
    </row>
    <row r="265" spans="1:103" x14ac:dyDescent="0.25">
      <c r="A265">
        <v>267</v>
      </c>
      <c r="B265">
        <v>38</v>
      </c>
      <c r="C265" s="25" t="s">
        <v>307</v>
      </c>
      <c r="D265" s="12">
        <v>23.977499999999999</v>
      </c>
      <c r="E265" s="14"/>
      <c r="F265" s="7" t="str">
        <f t="shared" si="36"/>
        <v>X</v>
      </c>
      <c r="G265" s="7">
        <f t="shared" si="37"/>
        <v>23.977499999999999</v>
      </c>
      <c r="H265" s="16">
        <f t="shared" si="38"/>
        <v>23.977499999999999</v>
      </c>
      <c r="I265" s="11" t="str">
        <f t="shared" si="39"/>
        <v>X</v>
      </c>
      <c r="J265" s="39" t="str">
        <f t="shared" si="40"/>
        <v>X</v>
      </c>
      <c r="K265" s="39" t="str">
        <f t="shared" ref="K265:K328" si="43">IFERROR(1/J265, "X")</f>
        <v>X</v>
      </c>
      <c r="L265" s="39" t="str">
        <f t="shared" ref="L265:L328" si="44">IFERROR(I265-J265, "X")</f>
        <v>X</v>
      </c>
      <c r="M265" s="39" t="str">
        <f t="shared" si="41"/>
        <v>X</v>
      </c>
      <c r="N265" s="42">
        <v>0</v>
      </c>
      <c r="O265" s="8">
        <v>0</v>
      </c>
      <c r="P265" s="9">
        <v>0</v>
      </c>
      <c r="Q265" s="9">
        <v>1</v>
      </c>
      <c r="R265" s="8">
        <v>0</v>
      </c>
      <c r="S265" s="9">
        <v>0</v>
      </c>
      <c r="T265" s="9">
        <v>0</v>
      </c>
      <c r="U265" s="8">
        <v>0</v>
      </c>
      <c r="V265" s="9">
        <v>0</v>
      </c>
      <c r="W265" s="9">
        <v>0</v>
      </c>
      <c r="X265" s="9">
        <v>0</v>
      </c>
      <c r="Y265" s="8">
        <v>0</v>
      </c>
      <c r="Z265" s="9">
        <v>0</v>
      </c>
      <c r="AA265" s="8"/>
      <c r="AC265" s="8"/>
      <c r="AJ265" s="9">
        <f t="shared" si="42"/>
        <v>-1</v>
      </c>
      <c r="AK265" s="7">
        <v>9.5</v>
      </c>
      <c r="AO265" s="8"/>
      <c r="AQ265" s="31"/>
      <c r="AT265" s="31"/>
      <c r="AU265" s="21">
        <v>2010</v>
      </c>
      <c r="AV265" s="23">
        <f t="shared" ref="AV265:AV328" si="45">LOG(AU265)</f>
        <v>3.3031960574204891</v>
      </c>
      <c r="BB265" s="18"/>
      <c r="BD265" s="54"/>
      <c r="BF265" s="18"/>
      <c r="BH265" s="18"/>
      <c r="BJ265" s="18"/>
      <c r="BK265" s="18" t="s">
        <v>303</v>
      </c>
      <c r="BL265">
        <v>0</v>
      </c>
      <c r="BM265">
        <v>1</v>
      </c>
      <c r="BN265">
        <v>0</v>
      </c>
      <c r="BO265">
        <v>0</v>
      </c>
      <c r="BP265">
        <v>0</v>
      </c>
      <c r="BQ265">
        <v>0</v>
      </c>
      <c r="BR265" s="18">
        <v>0</v>
      </c>
      <c r="BS265">
        <v>0</v>
      </c>
      <c r="BT265">
        <v>1</v>
      </c>
      <c r="BU265" s="18">
        <v>0</v>
      </c>
      <c r="BV265" t="s">
        <v>397</v>
      </c>
      <c r="BW265" t="s">
        <v>397</v>
      </c>
      <c r="CB265" s="18"/>
      <c r="CD265" s="18"/>
      <c r="CE265" s="18"/>
      <c r="CH265" s="18"/>
      <c r="CJ265" s="18"/>
      <c r="CU265" s="18"/>
      <c r="CV265" t="s">
        <v>397</v>
      </c>
      <c r="CW265" t="s">
        <v>397</v>
      </c>
      <c r="CX265" t="s">
        <v>397</v>
      </c>
      <c r="CY265" s="25" t="s">
        <v>397</v>
      </c>
    </row>
    <row r="266" spans="1:103" x14ac:dyDescent="0.25">
      <c r="A266">
        <v>268</v>
      </c>
      <c r="B266">
        <v>38</v>
      </c>
      <c r="C266" s="25" t="s">
        <v>307</v>
      </c>
      <c r="D266" s="12">
        <v>18.5075</v>
      </c>
      <c r="E266" s="14"/>
      <c r="F266" s="7" t="str">
        <f t="shared" si="36"/>
        <v>X</v>
      </c>
      <c r="G266" s="7">
        <f t="shared" si="37"/>
        <v>18.5075</v>
      </c>
      <c r="H266" s="16">
        <f t="shared" si="38"/>
        <v>18.5075</v>
      </c>
      <c r="I266" s="11" t="str">
        <f t="shared" si="39"/>
        <v>X</v>
      </c>
      <c r="J266" s="39" t="str">
        <f t="shared" si="40"/>
        <v>X</v>
      </c>
      <c r="K266" s="39" t="str">
        <f t="shared" si="43"/>
        <v>X</v>
      </c>
      <c r="L266" s="39" t="str">
        <f t="shared" si="44"/>
        <v>X</v>
      </c>
      <c r="M266" s="39" t="str">
        <f t="shared" si="41"/>
        <v>X</v>
      </c>
      <c r="N266" s="42">
        <v>0</v>
      </c>
      <c r="O266" s="8">
        <v>0</v>
      </c>
      <c r="P266" s="9">
        <v>0</v>
      </c>
      <c r="Q266" s="9">
        <v>1</v>
      </c>
      <c r="R266" s="8">
        <v>0</v>
      </c>
      <c r="S266" s="9">
        <v>0</v>
      </c>
      <c r="T266" s="9">
        <v>0</v>
      </c>
      <c r="U266" s="8">
        <v>0</v>
      </c>
      <c r="V266" s="9">
        <v>0</v>
      </c>
      <c r="W266" s="9">
        <v>0</v>
      </c>
      <c r="X266" s="9">
        <v>0</v>
      </c>
      <c r="Y266" s="8">
        <v>0</v>
      </c>
      <c r="Z266" s="9">
        <v>0</v>
      </c>
      <c r="AA266" s="8"/>
      <c r="AC266" s="8"/>
      <c r="AJ266" s="9">
        <f t="shared" si="42"/>
        <v>-1</v>
      </c>
      <c r="AK266" s="7">
        <v>9.4</v>
      </c>
      <c r="AO266" s="8"/>
      <c r="AQ266" s="31"/>
      <c r="AT266" s="31"/>
      <c r="AU266" s="21">
        <v>2012</v>
      </c>
      <c r="AV266" s="23">
        <f t="shared" si="45"/>
        <v>3.3036279763838898</v>
      </c>
      <c r="BB266" s="18"/>
      <c r="BD266" s="54"/>
      <c r="BF266" s="18"/>
      <c r="BH266" s="18"/>
      <c r="BJ266" s="18"/>
      <c r="BK266" s="18" t="s">
        <v>303</v>
      </c>
      <c r="BL266">
        <v>0</v>
      </c>
      <c r="BM266">
        <v>1</v>
      </c>
      <c r="BN266">
        <v>0</v>
      </c>
      <c r="BO266">
        <v>0</v>
      </c>
      <c r="BP266">
        <v>0</v>
      </c>
      <c r="BQ266">
        <v>0</v>
      </c>
      <c r="BR266" s="18">
        <v>0</v>
      </c>
      <c r="BS266">
        <v>0</v>
      </c>
      <c r="BT266">
        <v>1</v>
      </c>
      <c r="BU266" s="18">
        <v>0</v>
      </c>
      <c r="BV266" t="s">
        <v>397</v>
      </c>
      <c r="BW266" t="s">
        <v>397</v>
      </c>
      <c r="CB266" s="18"/>
      <c r="CD266" s="18"/>
      <c r="CE266" s="18"/>
      <c r="CH266" s="18"/>
      <c r="CJ266" s="18"/>
      <c r="CU266" s="18"/>
      <c r="CV266" t="s">
        <v>397</v>
      </c>
      <c r="CW266" t="s">
        <v>397</v>
      </c>
      <c r="CX266" t="s">
        <v>397</v>
      </c>
      <c r="CY266" s="25" t="s">
        <v>397</v>
      </c>
    </row>
    <row r="267" spans="1:103" x14ac:dyDescent="0.25">
      <c r="A267">
        <v>269</v>
      </c>
      <c r="B267">
        <v>38</v>
      </c>
      <c r="C267" s="25" t="s">
        <v>307</v>
      </c>
      <c r="D267" s="12">
        <v>14.0425</v>
      </c>
      <c r="E267" s="14"/>
      <c r="F267" s="7" t="str">
        <f t="shared" si="36"/>
        <v>X</v>
      </c>
      <c r="G267" s="7">
        <f t="shared" si="37"/>
        <v>14.0425</v>
      </c>
      <c r="H267" s="16">
        <f t="shared" si="38"/>
        <v>14.0425</v>
      </c>
      <c r="I267" s="11" t="str">
        <f t="shared" si="39"/>
        <v>X</v>
      </c>
      <c r="J267" s="39" t="str">
        <f t="shared" si="40"/>
        <v>X</v>
      </c>
      <c r="K267" s="39" t="str">
        <f t="shared" si="43"/>
        <v>X</v>
      </c>
      <c r="L267" s="39" t="str">
        <f t="shared" si="44"/>
        <v>X</v>
      </c>
      <c r="M267" s="39" t="str">
        <f t="shared" si="41"/>
        <v>X</v>
      </c>
      <c r="N267" s="42">
        <v>0</v>
      </c>
      <c r="O267" s="8">
        <v>0</v>
      </c>
      <c r="P267" s="9">
        <v>0</v>
      </c>
      <c r="Q267" s="9">
        <v>1</v>
      </c>
      <c r="R267" s="8">
        <v>0</v>
      </c>
      <c r="S267" s="9">
        <v>0</v>
      </c>
      <c r="T267" s="9">
        <v>0</v>
      </c>
      <c r="U267" s="8">
        <v>0</v>
      </c>
      <c r="V267" s="9">
        <v>0</v>
      </c>
      <c r="W267" s="9">
        <v>0</v>
      </c>
      <c r="X267" s="9">
        <v>0</v>
      </c>
      <c r="Y267" s="8">
        <v>0</v>
      </c>
      <c r="Z267" s="9">
        <v>0</v>
      </c>
      <c r="AA267" s="8"/>
      <c r="AC267" s="8"/>
      <c r="AJ267" s="9">
        <f t="shared" si="42"/>
        <v>-1</v>
      </c>
      <c r="AK267" s="7">
        <v>10.4</v>
      </c>
      <c r="AO267" s="8"/>
      <c r="AQ267" s="31"/>
      <c r="AT267" s="31"/>
      <c r="AU267" s="21">
        <v>2014</v>
      </c>
      <c r="AV267" s="23">
        <f t="shared" si="45"/>
        <v>3.3040594662175993</v>
      </c>
      <c r="BB267" s="18"/>
      <c r="BD267" s="54"/>
      <c r="BF267" s="18"/>
      <c r="BH267" s="18"/>
      <c r="BJ267" s="18"/>
      <c r="BK267" s="18" t="s">
        <v>303</v>
      </c>
      <c r="BL267">
        <v>0</v>
      </c>
      <c r="BM267">
        <v>1</v>
      </c>
      <c r="BN267">
        <v>0</v>
      </c>
      <c r="BO267">
        <v>0</v>
      </c>
      <c r="BP267">
        <v>0</v>
      </c>
      <c r="BQ267">
        <v>0</v>
      </c>
      <c r="BR267" s="18">
        <v>0</v>
      </c>
      <c r="BS267">
        <v>0</v>
      </c>
      <c r="BT267">
        <v>1</v>
      </c>
      <c r="BU267" s="18">
        <v>0</v>
      </c>
      <c r="BV267" t="s">
        <v>397</v>
      </c>
      <c r="BW267" t="s">
        <v>397</v>
      </c>
      <c r="CB267" s="18"/>
      <c r="CD267" s="18"/>
      <c r="CE267" s="18"/>
      <c r="CH267" s="18"/>
      <c r="CJ267" s="18"/>
      <c r="CU267" s="18"/>
      <c r="CV267" t="s">
        <v>397</v>
      </c>
      <c r="CW267" t="s">
        <v>397</v>
      </c>
      <c r="CX267" t="s">
        <v>397</v>
      </c>
      <c r="CY267" s="25" t="s">
        <v>397</v>
      </c>
    </row>
    <row r="268" spans="1:103" x14ac:dyDescent="0.25">
      <c r="A268">
        <v>270</v>
      </c>
      <c r="B268">
        <v>39</v>
      </c>
      <c r="C268" s="25" t="s">
        <v>150</v>
      </c>
      <c r="D268" s="12">
        <v>7.8</v>
      </c>
      <c r="E268" s="14"/>
      <c r="F268" s="7" t="str">
        <f t="shared" si="36"/>
        <v>X</v>
      </c>
      <c r="G268" s="7">
        <f t="shared" si="37"/>
        <v>7.8</v>
      </c>
      <c r="H268" s="16">
        <f t="shared" si="38"/>
        <v>7.8</v>
      </c>
      <c r="I268" s="11" t="str">
        <f t="shared" si="39"/>
        <v>X</v>
      </c>
      <c r="J268" s="39" t="str">
        <f t="shared" si="40"/>
        <v>X</v>
      </c>
      <c r="K268" s="39" t="str">
        <f t="shared" si="43"/>
        <v>X</v>
      </c>
      <c r="L268" s="39" t="str">
        <f t="shared" si="44"/>
        <v>X</v>
      </c>
      <c r="M268" s="39" t="str">
        <f t="shared" si="41"/>
        <v>X</v>
      </c>
      <c r="N268" s="42">
        <v>1</v>
      </c>
      <c r="O268" s="8">
        <v>0</v>
      </c>
      <c r="P268" s="9">
        <v>0</v>
      </c>
      <c r="Q268" s="9">
        <v>0</v>
      </c>
      <c r="R268" s="8">
        <v>0</v>
      </c>
      <c r="S268" s="9">
        <v>0</v>
      </c>
      <c r="T268" s="9">
        <v>0</v>
      </c>
      <c r="U268" s="8">
        <v>0</v>
      </c>
      <c r="V268" s="9">
        <v>0</v>
      </c>
      <c r="W268" s="9">
        <v>0</v>
      </c>
      <c r="X268" s="9">
        <v>0</v>
      </c>
      <c r="Y268" s="8">
        <v>0</v>
      </c>
      <c r="Z268" s="9">
        <v>0</v>
      </c>
      <c r="AA268" s="8"/>
      <c r="AC268" s="8"/>
      <c r="AJ268" s="9">
        <f t="shared" si="42"/>
        <v>-1</v>
      </c>
      <c r="AK268" s="7">
        <v>4.5999999999999996</v>
      </c>
      <c r="AO268" s="8"/>
      <c r="AQ268" s="31"/>
      <c r="AT268" s="31"/>
      <c r="AU268" s="21">
        <v>1995</v>
      </c>
      <c r="AV268" s="23">
        <f t="shared" si="45"/>
        <v>3.2999429000227671</v>
      </c>
      <c r="BB268" s="18"/>
      <c r="BD268" s="54"/>
      <c r="BF268" s="18"/>
      <c r="BH268" s="18"/>
      <c r="BJ268" s="18"/>
      <c r="BK268" s="18" t="s">
        <v>149</v>
      </c>
      <c r="BL268">
        <v>0</v>
      </c>
      <c r="BM268">
        <v>1</v>
      </c>
      <c r="BN268">
        <v>0</v>
      </c>
      <c r="BO268">
        <v>0</v>
      </c>
      <c r="BP268">
        <v>0</v>
      </c>
      <c r="BQ268">
        <v>0</v>
      </c>
      <c r="BR268" s="18">
        <v>0</v>
      </c>
      <c r="BS268">
        <v>0</v>
      </c>
      <c r="BT268">
        <v>1</v>
      </c>
      <c r="BU268" s="18">
        <v>0</v>
      </c>
      <c r="BV268" t="s">
        <v>397</v>
      </c>
      <c r="BW268" t="s">
        <v>397</v>
      </c>
      <c r="CB268" s="18"/>
      <c r="CD268" s="18"/>
      <c r="CE268" s="18"/>
      <c r="CH268" s="18"/>
      <c r="CJ268" s="18"/>
      <c r="CU268" s="18"/>
      <c r="CV268" t="s">
        <v>397</v>
      </c>
      <c r="CW268" t="s">
        <v>397</v>
      </c>
      <c r="CX268" t="s">
        <v>397</v>
      </c>
      <c r="CY268" s="25" t="s">
        <v>397</v>
      </c>
    </row>
    <row r="269" spans="1:103" x14ac:dyDescent="0.25">
      <c r="A269">
        <v>271</v>
      </c>
      <c r="B269">
        <v>39</v>
      </c>
      <c r="C269" s="25" t="s">
        <v>150</v>
      </c>
      <c r="D269" s="12">
        <v>11.4</v>
      </c>
      <c r="E269" s="14"/>
      <c r="F269" s="7" t="str">
        <f t="shared" si="36"/>
        <v>X</v>
      </c>
      <c r="G269" s="7">
        <f t="shared" si="37"/>
        <v>11.4</v>
      </c>
      <c r="H269" s="16">
        <f t="shared" si="38"/>
        <v>11.4</v>
      </c>
      <c r="I269" s="11" t="str">
        <f t="shared" si="39"/>
        <v>X</v>
      </c>
      <c r="J269" s="39" t="str">
        <f t="shared" si="40"/>
        <v>X</v>
      </c>
      <c r="K269" s="39" t="str">
        <f t="shared" si="43"/>
        <v>X</v>
      </c>
      <c r="L269" s="39" t="str">
        <f t="shared" si="44"/>
        <v>X</v>
      </c>
      <c r="M269" s="39" t="str">
        <f t="shared" si="41"/>
        <v>X</v>
      </c>
      <c r="N269" s="42">
        <v>1</v>
      </c>
      <c r="O269" s="8">
        <v>0</v>
      </c>
      <c r="P269" s="9">
        <v>0</v>
      </c>
      <c r="Q269" s="9">
        <v>0</v>
      </c>
      <c r="R269" s="8">
        <v>0</v>
      </c>
      <c r="S269" s="9">
        <v>0</v>
      </c>
      <c r="T269" s="9">
        <v>0</v>
      </c>
      <c r="U269" s="8">
        <v>0</v>
      </c>
      <c r="V269" s="9">
        <v>0</v>
      </c>
      <c r="W269" s="9">
        <v>0</v>
      </c>
      <c r="X269" s="9">
        <v>0</v>
      </c>
      <c r="Y269" s="8">
        <v>0</v>
      </c>
      <c r="Z269" s="9">
        <v>0</v>
      </c>
      <c r="AA269" s="8"/>
      <c r="AC269" s="8"/>
      <c r="AJ269" s="9">
        <f t="shared" si="42"/>
        <v>-1</v>
      </c>
      <c r="AK269" s="7">
        <v>6.4</v>
      </c>
      <c r="AO269" s="8"/>
      <c r="AQ269" s="31"/>
      <c r="AT269" s="31"/>
      <c r="AU269" s="21">
        <v>2003</v>
      </c>
      <c r="AV269" s="23">
        <f t="shared" si="45"/>
        <v>3.3016809492935764</v>
      </c>
      <c r="BB269" s="18"/>
      <c r="BD269" s="54"/>
      <c r="BF269" s="18"/>
      <c r="BH269" s="18"/>
      <c r="BJ269" s="18"/>
      <c r="BK269" s="18" t="s">
        <v>149</v>
      </c>
      <c r="BL269">
        <v>0</v>
      </c>
      <c r="BM269">
        <v>1</v>
      </c>
      <c r="BN269">
        <v>0</v>
      </c>
      <c r="BO269">
        <v>0</v>
      </c>
      <c r="BP269">
        <v>0</v>
      </c>
      <c r="BQ269">
        <v>0</v>
      </c>
      <c r="BR269" s="18">
        <v>0</v>
      </c>
      <c r="BS269">
        <v>0</v>
      </c>
      <c r="BT269">
        <v>1</v>
      </c>
      <c r="BU269" s="18">
        <v>0</v>
      </c>
      <c r="BV269" t="s">
        <v>397</v>
      </c>
      <c r="BW269" t="s">
        <v>397</v>
      </c>
      <c r="CB269" s="18"/>
      <c r="CD269" s="18"/>
      <c r="CE269" s="18"/>
      <c r="CH269" s="18"/>
      <c r="CJ269" s="18"/>
      <c r="CU269" s="18"/>
      <c r="CV269" t="s">
        <v>397</v>
      </c>
      <c r="CW269" t="s">
        <v>397</v>
      </c>
      <c r="CX269" t="s">
        <v>397</v>
      </c>
      <c r="CY269" s="25" t="s">
        <v>397</v>
      </c>
    </row>
    <row r="270" spans="1:103" x14ac:dyDescent="0.25">
      <c r="A270">
        <v>272</v>
      </c>
      <c r="B270">
        <v>40</v>
      </c>
      <c r="C270" s="25" t="s">
        <v>215</v>
      </c>
      <c r="D270" s="12">
        <v>5.3</v>
      </c>
      <c r="E270" s="14"/>
      <c r="F270" s="7" t="str">
        <f t="shared" si="36"/>
        <v>X</v>
      </c>
      <c r="G270" s="7">
        <f t="shared" si="37"/>
        <v>5.3</v>
      </c>
      <c r="H270" s="16">
        <f t="shared" si="38"/>
        <v>5.3</v>
      </c>
      <c r="I270" s="11" t="str">
        <f t="shared" si="39"/>
        <v>X</v>
      </c>
      <c r="J270" s="39" t="str">
        <f t="shared" si="40"/>
        <v>X</v>
      </c>
      <c r="K270" s="39" t="str">
        <f t="shared" si="43"/>
        <v>X</v>
      </c>
      <c r="L270" s="39" t="str">
        <f t="shared" si="44"/>
        <v>X</v>
      </c>
      <c r="M270" s="39" t="str">
        <f t="shared" si="41"/>
        <v>X</v>
      </c>
      <c r="N270" s="42">
        <v>1</v>
      </c>
      <c r="O270" s="8">
        <v>0</v>
      </c>
      <c r="P270" s="9">
        <v>0</v>
      </c>
      <c r="Q270" s="9">
        <v>0</v>
      </c>
      <c r="R270" s="8">
        <v>0</v>
      </c>
      <c r="S270" s="9">
        <v>0</v>
      </c>
      <c r="T270" s="9">
        <v>0</v>
      </c>
      <c r="U270" s="8">
        <v>0</v>
      </c>
      <c r="V270" s="9">
        <v>0</v>
      </c>
      <c r="W270" s="9">
        <v>0</v>
      </c>
      <c r="X270" s="9">
        <v>0</v>
      </c>
      <c r="Y270" s="8">
        <v>0</v>
      </c>
      <c r="Z270" s="9">
        <v>0</v>
      </c>
      <c r="AA270" s="8"/>
      <c r="AC270" s="8"/>
      <c r="AJ270" s="9">
        <f t="shared" si="42"/>
        <v>-1</v>
      </c>
      <c r="AK270" s="7">
        <v>4.9000000000000004</v>
      </c>
      <c r="AO270" s="8"/>
      <c r="AQ270" s="31"/>
      <c r="AT270" s="31"/>
      <c r="AU270" s="21">
        <v>2005</v>
      </c>
      <c r="AV270" s="23">
        <f t="shared" si="45"/>
        <v>3.3021143769562009</v>
      </c>
      <c r="BB270" s="18"/>
      <c r="BD270" s="54"/>
      <c r="BF270" s="18"/>
      <c r="BH270" s="18"/>
      <c r="BJ270" s="18"/>
      <c r="BK270" s="18" t="s">
        <v>214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1</v>
      </c>
      <c r="BR270" s="18">
        <v>0</v>
      </c>
      <c r="BS270">
        <v>0</v>
      </c>
      <c r="BT270">
        <v>1</v>
      </c>
      <c r="BU270" s="18">
        <v>0</v>
      </c>
      <c r="BV270" t="s">
        <v>397</v>
      </c>
      <c r="BW270" t="s">
        <v>397</v>
      </c>
      <c r="CB270" s="18"/>
      <c r="CD270" s="18"/>
      <c r="CE270" s="18"/>
      <c r="CH270" s="18"/>
      <c r="CJ270" s="18"/>
      <c r="CU270" s="18"/>
      <c r="CV270" t="s">
        <v>397</v>
      </c>
      <c r="CW270" t="s">
        <v>397</v>
      </c>
      <c r="CX270" t="s">
        <v>397</v>
      </c>
      <c r="CY270" s="25" t="s">
        <v>397</v>
      </c>
    </row>
    <row r="271" spans="1:103" x14ac:dyDescent="0.25">
      <c r="A271">
        <v>273</v>
      </c>
      <c r="B271">
        <v>41</v>
      </c>
      <c r="C271" s="25" t="s">
        <v>123</v>
      </c>
      <c r="D271" s="12">
        <v>9.1</v>
      </c>
      <c r="E271" s="14"/>
      <c r="F271" s="7" t="str">
        <f t="shared" ref="F271:F334" si="46">IFERROR(D271/E271, "X")</f>
        <v>X</v>
      </c>
      <c r="G271" s="7">
        <f t="shared" ref="G271:G334" si="47">D271-E271</f>
        <v>9.1</v>
      </c>
      <c r="H271" s="16">
        <f t="shared" ref="H271:H334" si="48">D271+E271</f>
        <v>9.1</v>
      </c>
      <c r="I271" s="11" t="str">
        <f t="shared" ref="I271:I334" si="49">IFERROR(F271/SQRT(F271^2+AJ271), "X")</f>
        <v>X</v>
      </c>
      <c r="J271" s="39" t="str">
        <f t="shared" ref="J271:J334" si="50">IFERROR(SQRT((1-I271^2)/AJ271), "X")</f>
        <v>X</v>
      </c>
      <c r="K271" s="39" t="str">
        <f t="shared" si="43"/>
        <v>X</v>
      </c>
      <c r="L271" s="39" t="str">
        <f t="shared" si="44"/>
        <v>X</v>
      </c>
      <c r="M271" s="39" t="str">
        <f t="shared" ref="M271:M334" si="51">IFERROR(I271+J271, "X")</f>
        <v>X</v>
      </c>
      <c r="N271" s="42">
        <v>1</v>
      </c>
      <c r="O271" s="8">
        <v>0</v>
      </c>
      <c r="P271" s="9">
        <v>0</v>
      </c>
      <c r="Q271" s="9">
        <v>0</v>
      </c>
      <c r="R271" s="8">
        <v>0</v>
      </c>
      <c r="S271" s="9">
        <v>0</v>
      </c>
      <c r="T271" s="9">
        <v>0</v>
      </c>
      <c r="U271" s="8">
        <v>0</v>
      </c>
      <c r="V271" s="9">
        <v>0</v>
      </c>
      <c r="W271" s="9">
        <v>0</v>
      </c>
      <c r="X271" s="9">
        <v>0</v>
      </c>
      <c r="Y271" s="8">
        <v>0</v>
      </c>
      <c r="Z271" s="9">
        <v>0</v>
      </c>
      <c r="AA271" s="8"/>
      <c r="AC271" s="8"/>
      <c r="AJ271" s="9">
        <f t="shared" ref="AJ271:AJ334" si="52">IFERROR(AH271-AI271-1, "X")</f>
        <v>-1</v>
      </c>
      <c r="AK271" s="7">
        <v>6.2</v>
      </c>
      <c r="AO271" s="8"/>
      <c r="AQ271" s="31"/>
      <c r="AT271" s="31"/>
      <c r="AU271" s="21">
        <v>2006</v>
      </c>
      <c r="AV271" s="23">
        <f t="shared" si="45"/>
        <v>3.3023309286843991</v>
      </c>
      <c r="BB271" s="18"/>
      <c r="BD271" s="54"/>
      <c r="BF271" s="18"/>
      <c r="BH271" s="18"/>
      <c r="BJ271" s="18"/>
      <c r="BK271" s="18" t="s">
        <v>118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 s="18">
        <v>1</v>
      </c>
      <c r="BS271">
        <v>0</v>
      </c>
      <c r="BT271">
        <v>0</v>
      </c>
      <c r="BU271" s="18">
        <v>1</v>
      </c>
      <c r="BV271" t="s">
        <v>397</v>
      </c>
      <c r="BW271" t="s">
        <v>397</v>
      </c>
      <c r="CB271" s="18"/>
      <c r="CD271" s="18"/>
      <c r="CE271" s="18"/>
      <c r="CH271" s="18"/>
      <c r="CJ271" s="18"/>
      <c r="CU271" s="18"/>
      <c r="CV271" t="s">
        <v>397</v>
      </c>
      <c r="CW271" t="s">
        <v>397</v>
      </c>
      <c r="CX271" t="s">
        <v>397</v>
      </c>
      <c r="CY271" s="25" t="s">
        <v>397</v>
      </c>
    </row>
    <row r="272" spans="1:103" x14ac:dyDescent="0.25">
      <c r="A272">
        <v>274</v>
      </c>
      <c r="B272">
        <v>41</v>
      </c>
      <c r="C272" s="25" t="s">
        <v>123</v>
      </c>
      <c r="D272" s="12">
        <v>8.6999999999999993</v>
      </c>
      <c r="E272" s="14"/>
      <c r="F272" s="7" t="str">
        <f t="shared" si="46"/>
        <v>X</v>
      </c>
      <c r="G272" s="7">
        <f t="shared" si="47"/>
        <v>8.6999999999999993</v>
      </c>
      <c r="H272" s="16">
        <f t="shared" si="48"/>
        <v>8.6999999999999993</v>
      </c>
      <c r="I272" s="11" t="str">
        <f t="shared" si="49"/>
        <v>X</v>
      </c>
      <c r="J272" s="39" t="str">
        <f t="shared" si="50"/>
        <v>X</v>
      </c>
      <c r="K272" s="39" t="str">
        <f t="shared" si="43"/>
        <v>X</v>
      </c>
      <c r="L272" s="39" t="str">
        <f t="shared" si="44"/>
        <v>X</v>
      </c>
      <c r="M272" s="39" t="str">
        <f t="shared" si="51"/>
        <v>X</v>
      </c>
      <c r="N272" s="42">
        <v>0</v>
      </c>
      <c r="O272" s="8">
        <v>0</v>
      </c>
      <c r="P272" s="9">
        <v>0</v>
      </c>
      <c r="Q272" s="9">
        <v>0</v>
      </c>
      <c r="R272" s="8">
        <v>0</v>
      </c>
      <c r="S272" s="9">
        <v>0</v>
      </c>
      <c r="T272" s="9">
        <v>0</v>
      </c>
      <c r="U272" s="8">
        <v>1</v>
      </c>
      <c r="V272" s="9">
        <v>0</v>
      </c>
      <c r="W272" s="9">
        <v>0</v>
      </c>
      <c r="X272" s="9">
        <v>0</v>
      </c>
      <c r="Y272" s="8">
        <v>0</v>
      </c>
      <c r="Z272" s="9">
        <v>0</v>
      </c>
      <c r="AA272" s="8"/>
      <c r="AC272" s="8"/>
      <c r="AJ272" s="9">
        <f t="shared" si="52"/>
        <v>-1</v>
      </c>
      <c r="AK272" s="7">
        <v>6.2</v>
      </c>
      <c r="AO272" s="8"/>
      <c r="AQ272" s="31"/>
      <c r="AT272" s="31"/>
      <c r="AU272" s="21">
        <v>2006</v>
      </c>
      <c r="AV272" s="23">
        <f t="shared" si="45"/>
        <v>3.3023309286843991</v>
      </c>
      <c r="BB272" s="18"/>
      <c r="BD272" s="54"/>
      <c r="BF272" s="18"/>
      <c r="BH272" s="18"/>
      <c r="BJ272" s="18"/>
      <c r="BK272" s="18" t="s">
        <v>118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 s="18">
        <v>1</v>
      </c>
      <c r="BS272">
        <v>0</v>
      </c>
      <c r="BT272">
        <v>0</v>
      </c>
      <c r="BU272" s="18">
        <v>1</v>
      </c>
      <c r="BV272" t="s">
        <v>397</v>
      </c>
      <c r="BW272" t="s">
        <v>397</v>
      </c>
      <c r="CB272" s="18"/>
      <c r="CD272" s="18"/>
      <c r="CE272" s="18"/>
      <c r="CH272" s="18"/>
      <c r="CJ272" s="18"/>
      <c r="CU272" s="18"/>
      <c r="CV272" t="s">
        <v>397</v>
      </c>
      <c r="CW272" t="s">
        <v>397</v>
      </c>
      <c r="CX272" t="s">
        <v>397</v>
      </c>
      <c r="CY272" s="25" t="s">
        <v>397</v>
      </c>
    </row>
    <row r="273" spans="1:103" x14ac:dyDescent="0.25">
      <c r="A273">
        <v>275</v>
      </c>
      <c r="B273">
        <v>41</v>
      </c>
      <c r="C273" s="25" t="s">
        <v>123</v>
      </c>
      <c r="D273" s="12">
        <v>8.6</v>
      </c>
      <c r="E273" s="14"/>
      <c r="F273" s="7" t="str">
        <f t="shared" si="46"/>
        <v>X</v>
      </c>
      <c r="G273" s="7">
        <f t="shared" si="47"/>
        <v>8.6</v>
      </c>
      <c r="H273" s="16">
        <f t="shared" si="48"/>
        <v>8.6</v>
      </c>
      <c r="I273" s="11" t="str">
        <f t="shared" si="49"/>
        <v>X</v>
      </c>
      <c r="J273" s="39" t="str">
        <f t="shared" si="50"/>
        <v>X</v>
      </c>
      <c r="K273" s="39" t="str">
        <f t="shared" si="43"/>
        <v>X</v>
      </c>
      <c r="L273" s="39" t="str">
        <f t="shared" si="44"/>
        <v>X</v>
      </c>
      <c r="M273" s="39" t="str">
        <f t="shared" si="51"/>
        <v>X</v>
      </c>
      <c r="N273" s="42">
        <v>0</v>
      </c>
      <c r="O273" s="8">
        <v>0</v>
      </c>
      <c r="P273" s="9">
        <v>0</v>
      </c>
      <c r="Q273" s="9">
        <v>0</v>
      </c>
      <c r="R273" s="8">
        <v>0</v>
      </c>
      <c r="S273" s="9">
        <v>0</v>
      </c>
      <c r="T273" s="9">
        <v>0</v>
      </c>
      <c r="U273" s="8">
        <v>0</v>
      </c>
      <c r="V273" s="9">
        <v>1</v>
      </c>
      <c r="W273" s="9">
        <v>0</v>
      </c>
      <c r="X273" s="9">
        <v>0</v>
      </c>
      <c r="Y273" s="8">
        <v>0</v>
      </c>
      <c r="Z273" s="9">
        <v>0</v>
      </c>
      <c r="AA273" s="8"/>
      <c r="AC273" s="8"/>
      <c r="AJ273" s="9">
        <f t="shared" si="52"/>
        <v>-1</v>
      </c>
      <c r="AK273" s="7">
        <v>6.2</v>
      </c>
      <c r="AO273" s="8"/>
      <c r="AQ273" s="31"/>
      <c r="AT273" s="31"/>
      <c r="AU273" s="21">
        <v>2006</v>
      </c>
      <c r="AV273" s="23">
        <f t="shared" si="45"/>
        <v>3.3023309286843991</v>
      </c>
      <c r="BB273" s="18"/>
      <c r="BD273" s="54"/>
      <c r="BF273" s="18"/>
      <c r="BH273" s="18"/>
      <c r="BJ273" s="18"/>
      <c r="BK273" s="18" t="s">
        <v>118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 s="18">
        <v>1</v>
      </c>
      <c r="BS273">
        <v>0</v>
      </c>
      <c r="BT273">
        <v>0</v>
      </c>
      <c r="BU273" s="18">
        <v>1</v>
      </c>
      <c r="BV273" t="s">
        <v>397</v>
      </c>
      <c r="BW273" t="s">
        <v>397</v>
      </c>
      <c r="CB273" s="18"/>
      <c r="CD273" s="18"/>
      <c r="CE273" s="18"/>
      <c r="CH273" s="18"/>
      <c r="CJ273" s="18"/>
      <c r="CU273" s="18"/>
      <c r="CV273" t="s">
        <v>397</v>
      </c>
      <c r="CW273" t="s">
        <v>397</v>
      </c>
      <c r="CX273" t="s">
        <v>397</v>
      </c>
      <c r="CY273" s="25" t="s">
        <v>397</v>
      </c>
    </row>
    <row r="274" spans="1:103" x14ac:dyDescent="0.25">
      <c r="A274">
        <v>276</v>
      </c>
      <c r="B274">
        <v>42</v>
      </c>
      <c r="C274" s="25" t="s">
        <v>22</v>
      </c>
      <c r="D274" s="12">
        <v>9.4</v>
      </c>
      <c r="E274" s="14"/>
      <c r="F274" s="7" t="str">
        <f t="shared" si="46"/>
        <v>X</v>
      </c>
      <c r="G274" s="7">
        <f t="shared" si="47"/>
        <v>9.4</v>
      </c>
      <c r="H274" s="16">
        <f t="shared" si="48"/>
        <v>9.4</v>
      </c>
      <c r="I274" s="11" t="str">
        <f t="shared" si="49"/>
        <v>X</v>
      </c>
      <c r="J274" s="39" t="str">
        <f t="shared" si="50"/>
        <v>X</v>
      </c>
      <c r="K274" s="39" t="str">
        <f t="shared" si="43"/>
        <v>X</v>
      </c>
      <c r="L274" s="39" t="str">
        <f t="shared" si="44"/>
        <v>X</v>
      </c>
      <c r="M274" s="39" t="str">
        <f t="shared" si="51"/>
        <v>X</v>
      </c>
      <c r="N274" s="42">
        <v>0</v>
      </c>
      <c r="O274" s="8">
        <v>0</v>
      </c>
      <c r="P274" s="9">
        <v>0</v>
      </c>
      <c r="Q274" s="9">
        <v>0</v>
      </c>
      <c r="R274" s="8">
        <v>0</v>
      </c>
      <c r="S274" s="9">
        <v>0</v>
      </c>
      <c r="T274" s="9">
        <v>0</v>
      </c>
      <c r="U274" s="8">
        <v>1</v>
      </c>
      <c r="V274" s="9">
        <v>0</v>
      </c>
      <c r="W274" s="9">
        <v>0</v>
      </c>
      <c r="X274" s="9">
        <v>0</v>
      </c>
      <c r="Y274" s="8">
        <v>0</v>
      </c>
      <c r="Z274" s="9">
        <v>0</v>
      </c>
      <c r="AA274" s="8"/>
      <c r="AC274" s="8"/>
      <c r="AJ274" s="9">
        <f t="shared" si="52"/>
        <v>-1</v>
      </c>
      <c r="AK274" s="7">
        <v>7.9</v>
      </c>
      <c r="AO274" s="8"/>
      <c r="AQ274" s="31"/>
      <c r="AT274" s="31"/>
      <c r="AU274" s="21">
        <v>1981</v>
      </c>
      <c r="AV274" s="23">
        <f t="shared" si="45"/>
        <v>3.2968844755385471</v>
      </c>
      <c r="BB274" s="18"/>
      <c r="BD274" s="54"/>
      <c r="BF274" s="18"/>
      <c r="BH274" s="18"/>
      <c r="BJ274" s="18"/>
      <c r="BK274" s="18" t="s">
        <v>21</v>
      </c>
      <c r="BL274">
        <v>1</v>
      </c>
      <c r="BM274">
        <v>0</v>
      </c>
      <c r="BN274">
        <v>0</v>
      </c>
      <c r="BO274">
        <v>0</v>
      </c>
      <c r="BP274">
        <v>0</v>
      </c>
      <c r="BQ274">
        <v>0</v>
      </c>
      <c r="BR274" s="18">
        <v>0</v>
      </c>
      <c r="BS274">
        <v>1</v>
      </c>
      <c r="BT274">
        <v>0</v>
      </c>
      <c r="BU274" s="18">
        <v>0</v>
      </c>
      <c r="BV274" t="s">
        <v>397</v>
      </c>
      <c r="BW274" t="s">
        <v>397</v>
      </c>
      <c r="CB274" s="18"/>
      <c r="CD274" s="18"/>
      <c r="CE274" s="18"/>
      <c r="CH274" s="18"/>
      <c r="CJ274" s="18"/>
      <c r="CU274" s="18"/>
      <c r="CV274" t="s">
        <v>397</v>
      </c>
      <c r="CW274" t="s">
        <v>397</v>
      </c>
      <c r="CX274" t="s">
        <v>397</v>
      </c>
      <c r="CY274" s="25" t="s">
        <v>397</v>
      </c>
    </row>
    <row r="275" spans="1:103" x14ac:dyDescent="0.25">
      <c r="A275">
        <v>277</v>
      </c>
      <c r="B275">
        <v>42</v>
      </c>
      <c r="C275" s="25" t="s">
        <v>22</v>
      </c>
      <c r="D275" s="12">
        <v>8.9</v>
      </c>
      <c r="E275" s="14"/>
      <c r="F275" s="7" t="str">
        <f t="shared" si="46"/>
        <v>X</v>
      </c>
      <c r="G275" s="7">
        <f t="shared" si="47"/>
        <v>8.9</v>
      </c>
      <c r="H275" s="16">
        <f t="shared" si="48"/>
        <v>8.9</v>
      </c>
      <c r="I275" s="11" t="str">
        <f t="shared" si="49"/>
        <v>X</v>
      </c>
      <c r="J275" s="39" t="str">
        <f t="shared" si="50"/>
        <v>X</v>
      </c>
      <c r="K275" s="39" t="str">
        <f t="shared" si="43"/>
        <v>X</v>
      </c>
      <c r="L275" s="39" t="str">
        <f t="shared" si="44"/>
        <v>X</v>
      </c>
      <c r="M275" s="39" t="str">
        <f t="shared" si="51"/>
        <v>X</v>
      </c>
      <c r="N275" s="42">
        <v>0</v>
      </c>
      <c r="O275" s="8">
        <v>0</v>
      </c>
      <c r="P275" s="9">
        <v>0</v>
      </c>
      <c r="Q275" s="9">
        <v>0</v>
      </c>
      <c r="R275" s="8">
        <v>0</v>
      </c>
      <c r="S275" s="9">
        <v>0</v>
      </c>
      <c r="T275" s="9">
        <v>0</v>
      </c>
      <c r="U275" s="8">
        <v>1</v>
      </c>
      <c r="V275" s="9">
        <v>0</v>
      </c>
      <c r="W275" s="9">
        <v>0</v>
      </c>
      <c r="X275" s="9">
        <v>0</v>
      </c>
      <c r="Y275" s="8">
        <v>0</v>
      </c>
      <c r="Z275" s="9">
        <v>0</v>
      </c>
      <c r="AA275" s="8"/>
      <c r="AC275" s="8"/>
      <c r="AJ275" s="9">
        <f t="shared" si="52"/>
        <v>-1</v>
      </c>
      <c r="AK275" s="7">
        <v>8</v>
      </c>
      <c r="AO275" s="8"/>
      <c r="AQ275" s="31"/>
      <c r="AT275" s="31"/>
      <c r="AU275" s="21">
        <v>1983</v>
      </c>
      <c r="AV275" s="23">
        <f t="shared" si="45"/>
        <v>3.2973227142053028</v>
      </c>
      <c r="BB275" s="18"/>
      <c r="BD275" s="54"/>
      <c r="BF275" s="18"/>
      <c r="BH275" s="18"/>
      <c r="BJ275" s="18"/>
      <c r="BK275" s="18" t="s">
        <v>21</v>
      </c>
      <c r="BL275">
        <v>1</v>
      </c>
      <c r="BM275">
        <v>0</v>
      </c>
      <c r="BN275">
        <v>0</v>
      </c>
      <c r="BO275">
        <v>0</v>
      </c>
      <c r="BP275">
        <v>0</v>
      </c>
      <c r="BQ275">
        <v>0</v>
      </c>
      <c r="BR275" s="18">
        <v>0</v>
      </c>
      <c r="BS275">
        <v>1</v>
      </c>
      <c r="BT275">
        <v>0</v>
      </c>
      <c r="BU275" s="18">
        <v>0</v>
      </c>
      <c r="BV275" t="s">
        <v>397</v>
      </c>
      <c r="BW275" t="s">
        <v>397</v>
      </c>
      <c r="CB275" s="18"/>
      <c r="CD275" s="18"/>
      <c r="CE275" s="18"/>
      <c r="CH275" s="18"/>
      <c r="CJ275" s="18"/>
      <c r="CU275" s="18"/>
      <c r="CV275" t="s">
        <v>397</v>
      </c>
      <c r="CW275" t="s">
        <v>397</v>
      </c>
      <c r="CX275" t="s">
        <v>397</v>
      </c>
      <c r="CY275" s="25" t="s">
        <v>397</v>
      </c>
    </row>
    <row r="276" spans="1:103" x14ac:dyDescent="0.25">
      <c r="A276">
        <v>278</v>
      </c>
      <c r="B276">
        <v>42</v>
      </c>
      <c r="C276" s="25" t="s">
        <v>22</v>
      </c>
      <c r="D276" s="12">
        <v>8</v>
      </c>
      <c r="E276" s="14"/>
      <c r="F276" s="7" t="str">
        <f t="shared" si="46"/>
        <v>X</v>
      </c>
      <c r="G276" s="7">
        <f t="shared" si="47"/>
        <v>8</v>
      </c>
      <c r="H276" s="16">
        <f t="shared" si="48"/>
        <v>8</v>
      </c>
      <c r="I276" s="11" t="str">
        <f t="shared" si="49"/>
        <v>X</v>
      </c>
      <c r="J276" s="39" t="str">
        <f t="shared" si="50"/>
        <v>X</v>
      </c>
      <c r="K276" s="39" t="str">
        <f t="shared" si="43"/>
        <v>X</v>
      </c>
      <c r="L276" s="39" t="str">
        <f t="shared" si="44"/>
        <v>X</v>
      </c>
      <c r="M276" s="39" t="str">
        <f t="shared" si="51"/>
        <v>X</v>
      </c>
      <c r="N276" s="42">
        <v>0</v>
      </c>
      <c r="O276" s="8">
        <v>0</v>
      </c>
      <c r="P276" s="9">
        <v>0</v>
      </c>
      <c r="Q276" s="9">
        <v>0</v>
      </c>
      <c r="R276" s="8">
        <v>0</v>
      </c>
      <c r="S276" s="9">
        <v>0</v>
      </c>
      <c r="T276" s="9">
        <v>0</v>
      </c>
      <c r="U276" s="8">
        <v>1</v>
      </c>
      <c r="V276" s="9">
        <v>0</v>
      </c>
      <c r="W276" s="9">
        <v>0</v>
      </c>
      <c r="X276" s="9">
        <v>0</v>
      </c>
      <c r="Y276" s="8">
        <v>0</v>
      </c>
      <c r="Z276" s="9">
        <v>0</v>
      </c>
      <c r="AA276" s="8"/>
      <c r="AC276" s="8"/>
      <c r="AJ276" s="9">
        <f t="shared" si="52"/>
        <v>-1</v>
      </c>
      <c r="AK276" s="7">
        <v>8.1999999999999993</v>
      </c>
      <c r="AO276" s="8"/>
      <c r="AQ276" s="31"/>
      <c r="AT276" s="31"/>
      <c r="AU276" s="21">
        <v>1987</v>
      </c>
      <c r="AV276" s="23">
        <f t="shared" si="45"/>
        <v>3.2981978671098151</v>
      </c>
      <c r="BB276" s="18"/>
      <c r="BD276" s="54"/>
      <c r="BF276" s="18"/>
      <c r="BH276" s="18"/>
      <c r="BJ276" s="18"/>
      <c r="BK276" s="18" t="s">
        <v>21</v>
      </c>
      <c r="BL276">
        <v>1</v>
      </c>
      <c r="BM276">
        <v>0</v>
      </c>
      <c r="BN276">
        <v>0</v>
      </c>
      <c r="BO276">
        <v>0</v>
      </c>
      <c r="BP276">
        <v>0</v>
      </c>
      <c r="BQ276">
        <v>0</v>
      </c>
      <c r="BR276" s="18">
        <v>0</v>
      </c>
      <c r="BS276">
        <v>1</v>
      </c>
      <c r="BT276">
        <v>0</v>
      </c>
      <c r="BU276" s="18">
        <v>0</v>
      </c>
      <c r="BV276" t="s">
        <v>397</v>
      </c>
      <c r="BW276" t="s">
        <v>397</v>
      </c>
      <c r="CB276" s="18"/>
      <c r="CD276" s="18"/>
      <c r="CE276" s="18"/>
      <c r="CH276" s="18"/>
      <c r="CJ276" s="18"/>
      <c r="CU276" s="18"/>
      <c r="CV276" t="s">
        <v>397</v>
      </c>
      <c r="CW276" t="s">
        <v>397</v>
      </c>
      <c r="CX276" t="s">
        <v>397</v>
      </c>
      <c r="CY276" s="25" t="s">
        <v>397</v>
      </c>
    </row>
    <row r="277" spans="1:103" x14ac:dyDescent="0.25">
      <c r="A277">
        <v>279</v>
      </c>
      <c r="B277">
        <v>42</v>
      </c>
      <c r="C277" s="25" t="s">
        <v>22</v>
      </c>
      <c r="D277" s="12">
        <v>8.3000000000000007</v>
      </c>
      <c r="E277" s="14"/>
      <c r="F277" s="7" t="str">
        <f t="shared" si="46"/>
        <v>X</v>
      </c>
      <c r="G277" s="7">
        <f t="shared" si="47"/>
        <v>8.3000000000000007</v>
      </c>
      <c r="H277" s="16">
        <f t="shared" si="48"/>
        <v>8.3000000000000007</v>
      </c>
      <c r="I277" s="11" t="str">
        <f t="shared" si="49"/>
        <v>X</v>
      </c>
      <c r="J277" s="39" t="str">
        <f t="shared" si="50"/>
        <v>X</v>
      </c>
      <c r="K277" s="39" t="str">
        <f t="shared" si="43"/>
        <v>X</v>
      </c>
      <c r="L277" s="39" t="str">
        <f t="shared" si="44"/>
        <v>X</v>
      </c>
      <c r="M277" s="39" t="str">
        <f t="shared" si="51"/>
        <v>X</v>
      </c>
      <c r="N277" s="42">
        <v>0</v>
      </c>
      <c r="O277" s="8">
        <v>0</v>
      </c>
      <c r="P277" s="9">
        <v>0</v>
      </c>
      <c r="Q277" s="9">
        <v>0</v>
      </c>
      <c r="R277" s="8">
        <v>0</v>
      </c>
      <c r="S277" s="9">
        <v>0</v>
      </c>
      <c r="T277" s="9">
        <v>0</v>
      </c>
      <c r="U277" s="8">
        <v>1</v>
      </c>
      <c r="V277" s="9">
        <v>0</v>
      </c>
      <c r="W277" s="9">
        <v>0</v>
      </c>
      <c r="X277" s="9">
        <v>0</v>
      </c>
      <c r="Y277" s="8">
        <v>0</v>
      </c>
      <c r="Z277" s="9">
        <v>0</v>
      </c>
      <c r="AA277" s="8"/>
      <c r="AC277" s="8"/>
      <c r="AJ277" s="9">
        <f t="shared" si="52"/>
        <v>-1</v>
      </c>
      <c r="AK277" s="7">
        <v>8.3000000000000007</v>
      </c>
      <c r="AO277" s="8"/>
      <c r="AQ277" s="31"/>
      <c r="AT277" s="31"/>
      <c r="AU277" s="21">
        <v>1989</v>
      </c>
      <c r="AV277" s="23">
        <f t="shared" si="45"/>
        <v>3.2986347831244354</v>
      </c>
      <c r="BB277" s="18"/>
      <c r="BD277" s="54"/>
      <c r="BF277" s="18"/>
      <c r="BH277" s="18"/>
      <c r="BJ277" s="18"/>
      <c r="BK277" s="18" t="s">
        <v>21</v>
      </c>
      <c r="BL277">
        <v>1</v>
      </c>
      <c r="BM277">
        <v>0</v>
      </c>
      <c r="BN277">
        <v>0</v>
      </c>
      <c r="BO277">
        <v>0</v>
      </c>
      <c r="BP277">
        <v>0</v>
      </c>
      <c r="BQ277">
        <v>0</v>
      </c>
      <c r="BR277" s="18">
        <v>0</v>
      </c>
      <c r="BS277">
        <v>1</v>
      </c>
      <c r="BT277">
        <v>0</v>
      </c>
      <c r="BU277" s="18">
        <v>0</v>
      </c>
      <c r="BV277" t="s">
        <v>397</v>
      </c>
      <c r="BW277" t="s">
        <v>397</v>
      </c>
      <c r="CB277" s="18"/>
      <c r="CD277" s="18"/>
      <c r="CE277" s="18"/>
      <c r="CH277" s="18"/>
      <c r="CJ277" s="18"/>
      <c r="CU277" s="18"/>
      <c r="CV277" t="s">
        <v>397</v>
      </c>
      <c r="CW277" t="s">
        <v>397</v>
      </c>
      <c r="CX277" t="s">
        <v>397</v>
      </c>
      <c r="CY277" s="25" t="s">
        <v>397</v>
      </c>
    </row>
    <row r="278" spans="1:103" x14ac:dyDescent="0.25">
      <c r="A278">
        <v>280</v>
      </c>
      <c r="B278">
        <v>42</v>
      </c>
      <c r="C278" s="25" t="s">
        <v>22</v>
      </c>
      <c r="D278" s="12">
        <v>7.7</v>
      </c>
      <c r="E278" s="14"/>
      <c r="F278" s="7" t="str">
        <f t="shared" si="46"/>
        <v>X</v>
      </c>
      <c r="G278" s="7">
        <f t="shared" si="47"/>
        <v>7.7</v>
      </c>
      <c r="H278" s="16">
        <f t="shared" si="48"/>
        <v>7.7</v>
      </c>
      <c r="I278" s="11" t="str">
        <f t="shared" si="49"/>
        <v>X</v>
      </c>
      <c r="J278" s="39" t="str">
        <f t="shared" si="50"/>
        <v>X</v>
      </c>
      <c r="K278" s="39" t="str">
        <f t="shared" si="43"/>
        <v>X</v>
      </c>
      <c r="L278" s="39" t="str">
        <f t="shared" si="44"/>
        <v>X</v>
      </c>
      <c r="M278" s="39" t="str">
        <f t="shared" si="51"/>
        <v>X</v>
      </c>
      <c r="N278" s="42">
        <v>0</v>
      </c>
      <c r="O278" s="8">
        <v>0</v>
      </c>
      <c r="P278" s="9">
        <v>0</v>
      </c>
      <c r="Q278" s="9">
        <v>0</v>
      </c>
      <c r="R278" s="8">
        <v>0</v>
      </c>
      <c r="S278" s="9">
        <v>0</v>
      </c>
      <c r="T278" s="9">
        <v>0</v>
      </c>
      <c r="U278" s="8">
        <v>1</v>
      </c>
      <c r="V278" s="9">
        <v>0</v>
      </c>
      <c r="W278" s="9">
        <v>0</v>
      </c>
      <c r="X278" s="9">
        <v>0</v>
      </c>
      <c r="Y278" s="8">
        <v>0</v>
      </c>
      <c r="Z278" s="9">
        <v>0</v>
      </c>
      <c r="AA278" s="8"/>
      <c r="AC278" s="8"/>
      <c r="AJ278" s="9">
        <f t="shared" si="52"/>
        <v>-1</v>
      </c>
      <c r="AK278" s="7">
        <v>8.4</v>
      </c>
      <c r="AO278" s="8"/>
      <c r="AQ278" s="31"/>
      <c r="AT278" s="31"/>
      <c r="AU278" s="21">
        <v>1991</v>
      </c>
      <c r="AV278" s="23">
        <f t="shared" si="45"/>
        <v>3.2990712600274095</v>
      </c>
      <c r="BB278" s="18"/>
      <c r="BD278" s="54"/>
      <c r="BF278" s="18"/>
      <c r="BH278" s="18"/>
      <c r="BJ278" s="18"/>
      <c r="BK278" s="18" t="s">
        <v>21</v>
      </c>
      <c r="BL278">
        <v>1</v>
      </c>
      <c r="BM278">
        <v>0</v>
      </c>
      <c r="BN278">
        <v>0</v>
      </c>
      <c r="BO278">
        <v>0</v>
      </c>
      <c r="BP278">
        <v>0</v>
      </c>
      <c r="BQ278">
        <v>0</v>
      </c>
      <c r="BR278" s="18">
        <v>0</v>
      </c>
      <c r="BS278">
        <v>1</v>
      </c>
      <c r="BT278">
        <v>0</v>
      </c>
      <c r="BU278" s="18">
        <v>0</v>
      </c>
      <c r="BV278" t="s">
        <v>397</v>
      </c>
      <c r="BW278" t="s">
        <v>397</v>
      </c>
      <c r="CB278" s="18"/>
      <c r="CD278" s="18"/>
      <c r="CE278" s="18"/>
      <c r="CH278" s="18"/>
      <c r="CJ278" s="18"/>
      <c r="CU278" s="18"/>
      <c r="CV278" t="s">
        <v>397</v>
      </c>
      <c r="CW278" t="s">
        <v>397</v>
      </c>
      <c r="CX278" t="s">
        <v>397</v>
      </c>
      <c r="CY278" s="25" t="s">
        <v>397</v>
      </c>
    </row>
    <row r="279" spans="1:103" x14ac:dyDescent="0.25">
      <c r="A279">
        <v>281</v>
      </c>
      <c r="B279">
        <v>42</v>
      </c>
      <c r="C279" s="25" t="s">
        <v>22</v>
      </c>
      <c r="D279" s="12">
        <v>6.6</v>
      </c>
      <c r="E279" s="14"/>
      <c r="F279" s="7" t="str">
        <f t="shared" si="46"/>
        <v>X</v>
      </c>
      <c r="G279" s="7">
        <f t="shared" si="47"/>
        <v>6.6</v>
      </c>
      <c r="H279" s="16">
        <f t="shared" si="48"/>
        <v>6.6</v>
      </c>
      <c r="I279" s="11" t="str">
        <f t="shared" si="49"/>
        <v>X</v>
      </c>
      <c r="J279" s="39" t="str">
        <f t="shared" si="50"/>
        <v>X</v>
      </c>
      <c r="K279" s="39" t="str">
        <f t="shared" si="43"/>
        <v>X</v>
      </c>
      <c r="L279" s="39" t="str">
        <f t="shared" si="44"/>
        <v>X</v>
      </c>
      <c r="M279" s="39" t="str">
        <f t="shared" si="51"/>
        <v>X</v>
      </c>
      <c r="N279" s="42">
        <v>0</v>
      </c>
      <c r="O279" s="8">
        <v>0</v>
      </c>
      <c r="P279" s="9">
        <v>0</v>
      </c>
      <c r="Q279" s="9">
        <v>0</v>
      </c>
      <c r="R279" s="8">
        <v>0</v>
      </c>
      <c r="S279" s="9">
        <v>0</v>
      </c>
      <c r="T279" s="9">
        <v>0</v>
      </c>
      <c r="U279" s="8">
        <v>1</v>
      </c>
      <c r="V279" s="9">
        <v>0</v>
      </c>
      <c r="W279" s="9">
        <v>0</v>
      </c>
      <c r="X279" s="9">
        <v>0</v>
      </c>
      <c r="Y279" s="8">
        <v>0</v>
      </c>
      <c r="Z279" s="9">
        <v>0</v>
      </c>
      <c r="AA279" s="8"/>
      <c r="AC279" s="8"/>
      <c r="AJ279" s="9">
        <f t="shared" si="52"/>
        <v>-1</v>
      </c>
      <c r="AK279" s="7">
        <v>8.9</v>
      </c>
      <c r="AO279" s="8"/>
      <c r="AQ279" s="31"/>
      <c r="AT279" s="31"/>
      <c r="AU279" s="21">
        <v>1997</v>
      </c>
      <c r="AV279" s="23">
        <f t="shared" si="45"/>
        <v>3.3003780648707024</v>
      </c>
      <c r="BB279" s="18"/>
      <c r="BD279" s="54"/>
      <c r="BF279" s="18"/>
      <c r="BH279" s="18"/>
      <c r="BJ279" s="18"/>
      <c r="BK279" s="18" t="s">
        <v>21</v>
      </c>
      <c r="BL279">
        <v>1</v>
      </c>
      <c r="BM279">
        <v>0</v>
      </c>
      <c r="BN279">
        <v>0</v>
      </c>
      <c r="BO279">
        <v>0</v>
      </c>
      <c r="BP279">
        <v>0</v>
      </c>
      <c r="BQ279">
        <v>0</v>
      </c>
      <c r="BR279" s="18">
        <v>0</v>
      </c>
      <c r="BS279">
        <v>1</v>
      </c>
      <c r="BT279">
        <v>0</v>
      </c>
      <c r="BU279" s="18">
        <v>0</v>
      </c>
      <c r="BV279" t="s">
        <v>397</v>
      </c>
      <c r="BW279" t="s">
        <v>397</v>
      </c>
      <c r="CB279" s="18"/>
      <c r="CD279" s="18"/>
      <c r="CE279" s="18"/>
      <c r="CH279" s="18"/>
      <c r="CJ279" s="18"/>
      <c r="CU279" s="18"/>
      <c r="CV279" t="s">
        <v>397</v>
      </c>
      <c r="CW279" t="s">
        <v>397</v>
      </c>
      <c r="CX279" t="s">
        <v>397</v>
      </c>
      <c r="CY279" s="25" t="s">
        <v>397</v>
      </c>
    </row>
    <row r="280" spans="1:103" x14ac:dyDescent="0.25">
      <c r="A280">
        <v>282</v>
      </c>
      <c r="B280">
        <v>42</v>
      </c>
      <c r="C280" s="25" t="s">
        <v>22</v>
      </c>
      <c r="D280" s="12">
        <v>11.3</v>
      </c>
      <c r="E280" s="14"/>
      <c r="F280" s="7" t="str">
        <f t="shared" si="46"/>
        <v>X</v>
      </c>
      <c r="G280" s="7">
        <f t="shared" si="47"/>
        <v>11.3</v>
      </c>
      <c r="H280" s="16">
        <f t="shared" si="48"/>
        <v>11.3</v>
      </c>
      <c r="I280" s="11" t="str">
        <f t="shared" si="49"/>
        <v>X</v>
      </c>
      <c r="J280" s="39" t="str">
        <f t="shared" si="50"/>
        <v>X</v>
      </c>
      <c r="K280" s="39" t="str">
        <f t="shared" si="43"/>
        <v>X</v>
      </c>
      <c r="L280" s="39" t="str">
        <f t="shared" si="44"/>
        <v>X</v>
      </c>
      <c r="M280" s="39" t="str">
        <f t="shared" si="51"/>
        <v>X</v>
      </c>
      <c r="N280" s="42">
        <v>0</v>
      </c>
      <c r="O280" s="8">
        <v>0</v>
      </c>
      <c r="P280" s="9">
        <v>0</v>
      </c>
      <c r="Q280" s="9">
        <v>0</v>
      </c>
      <c r="R280" s="8">
        <v>0</v>
      </c>
      <c r="S280" s="9">
        <v>0</v>
      </c>
      <c r="T280" s="9">
        <v>0</v>
      </c>
      <c r="U280" s="8">
        <v>0</v>
      </c>
      <c r="V280" s="9">
        <v>1</v>
      </c>
      <c r="W280" s="9">
        <v>0</v>
      </c>
      <c r="X280" s="9">
        <v>0</v>
      </c>
      <c r="Y280" s="8">
        <v>0</v>
      </c>
      <c r="Z280" s="9">
        <v>0</v>
      </c>
      <c r="AA280" s="8"/>
      <c r="AC280" s="8"/>
      <c r="AJ280" s="9">
        <f t="shared" si="52"/>
        <v>-1</v>
      </c>
      <c r="AK280" s="7">
        <v>7.9</v>
      </c>
      <c r="AO280" s="8"/>
      <c r="AQ280" s="31"/>
      <c r="AT280" s="31"/>
      <c r="AU280" s="21">
        <v>1981</v>
      </c>
      <c r="AV280" s="23">
        <f t="shared" si="45"/>
        <v>3.2968844755385471</v>
      </c>
      <c r="BB280" s="18"/>
      <c r="BD280" s="54"/>
      <c r="BF280" s="18"/>
      <c r="BH280" s="18"/>
      <c r="BJ280" s="18"/>
      <c r="BK280" s="18" t="s">
        <v>21</v>
      </c>
      <c r="BL280">
        <v>1</v>
      </c>
      <c r="BM280">
        <v>0</v>
      </c>
      <c r="BN280">
        <v>0</v>
      </c>
      <c r="BO280">
        <v>0</v>
      </c>
      <c r="BP280">
        <v>0</v>
      </c>
      <c r="BQ280">
        <v>0</v>
      </c>
      <c r="BR280" s="18">
        <v>0</v>
      </c>
      <c r="BS280">
        <v>1</v>
      </c>
      <c r="BT280">
        <v>0</v>
      </c>
      <c r="BU280" s="18">
        <v>0</v>
      </c>
      <c r="BV280" t="s">
        <v>397</v>
      </c>
      <c r="BW280" t="s">
        <v>397</v>
      </c>
      <c r="CB280" s="18"/>
      <c r="CD280" s="18"/>
      <c r="CE280" s="18"/>
      <c r="CH280" s="18"/>
      <c r="CJ280" s="18"/>
      <c r="CU280" s="18"/>
      <c r="CV280" t="s">
        <v>397</v>
      </c>
      <c r="CW280" t="s">
        <v>397</v>
      </c>
      <c r="CX280" t="s">
        <v>397</v>
      </c>
      <c r="CY280" s="25" t="s">
        <v>397</v>
      </c>
    </row>
    <row r="281" spans="1:103" x14ac:dyDescent="0.25">
      <c r="A281">
        <v>283</v>
      </c>
      <c r="B281">
        <v>42</v>
      </c>
      <c r="C281" s="25" t="s">
        <v>22</v>
      </c>
      <c r="D281" s="12">
        <v>10.6</v>
      </c>
      <c r="E281" s="14"/>
      <c r="F281" s="7" t="str">
        <f t="shared" si="46"/>
        <v>X</v>
      </c>
      <c r="G281" s="7">
        <f t="shared" si="47"/>
        <v>10.6</v>
      </c>
      <c r="H281" s="16">
        <f t="shared" si="48"/>
        <v>10.6</v>
      </c>
      <c r="I281" s="11" t="str">
        <f t="shared" si="49"/>
        <v>X</v>
      </c>
      <c r="J281" s="39" t="str">
        <f t="shared" si="50"/>
        <v>X</v>
      </c>
      <c r="K281" s="39" t="str">
        <f t="shared" si="43"/>
        <v>X</v>
      </c>
      <c r="L281" s="39" t="str">
        <f t="shared" si="44"/>
        <v>X</v>
      </c>
      <c r="M281" s="39" t="str">
        <f t="shared" si="51"/>
        <v>X</v>
      </c>
      <c r="N281" s="42">
        <v>0</v>
      </c>
      <c r="O281" s="8">
        <v>0</v>
      </c>
      <c r="P281" s="9">
        <v>0</v>
      </c>
      <c r="Q281" s="9">
        <v>0</v>
      </c>
      <c r="R281" s="8">
        <v>0</v>
      </c>
      <c r="S281" s="9">
        <v>0</v>
      </c>
      <c r="T281" s="9">
        <v>0</v>
      </c>
      <c r="U281" s="8">
        <v>0</v>
      </c>
      <c r="V281" s="9">
        <v>1</v>
      </c>
      <c r="W281" s="9">
        <v>0</v>
      </c>
      <c r="X281" s="9">
        <v>0</v>
      </c>
      <c r="Y281" s="8">
        <v>0</v>
      </c>
      <c r="Z281" s="9">
        <v>0</v>
      </c>
      <c r="AA281" s="8"/>
      <c r="AC281" s="8"/>
      <c r="AJ281" s="9">
        <f t="shared" si="52"/>
        <v>-1</v>
      </c>
      <c r="AK281" s="7">
        <v>8</v>
      </c>
      <c r="AO281" s="8"/>
      <c r="AQ281" s="31"/>
      <c r="AT281" s="31"/>
      <c r="AU281" s="21">
        <v>1983</v>
      </c>
      <c r="AV281" s="23">
        <f t="shared" si="45"/>
        <v>3.2973227142053028</v>
      </c>
      <c r="BB281" s="18"/>
      <c r="BD281" s="54"/>
      <c r="BF281" s="18"/>
      <c r="BH281" s="18"/>
      <c r="BJ281" s="18"/>
      <c r="BK281" s="18" t="s">
        <v>21</v>
      </c>
      <c r="BL281">
        <v>1</v>
      </c>
      <c r="BM281">
        <v>0</v>
      </c>
      <c r="BN281">
        <v>0</v>
      </c>
      <c r="BO281">
        <v>0</v>
      </c>
      <c r="BP281">
        <v>0</v>
      </c>
      <c r="BQ281">
        <v>0</v>
      </c>
      <c r="BR281" s="18">
        <v>0</v>
      </c>
      <c r="BS281">
        <v>1</v>
      </c>
      <c r="BT281">
        <v>0</v>
      </c>
      <c r="BU281" s="18">
        <v>0</v>
      </c>
      <c r="BV281" t="s">
        <v>397</v>
      </c>
      <c r="BW281" t="s">
        <v>397</v>
      </c>
      <c r="CB281" s="18"/>
      <c r="CD281" s="18"/>
      <c r="CE281" s="18"/>
      <c r="CH281" s="18"/>
      <c r="CJ281" s="18"/>
      <c r="CU281" s="18"/>
      <c r="CV281" t="s">
        <v>397</v>
      </c>
      <c r="CW281" t="s">
        <v>397</v>
      </c>
      <c r="CX281" t="s">
        <v>397</v>
      </c>
      <c r="CY281" s="25" t="s">
        <v>397</v>
      </c>
    </row>
    <row r="282" spans="1:103" x14ac:dyDescent="0.25">
      <c r="A282">
        <v>284</v>
      </c>
      <c r="B282">
        <v>42</v>
      </c>
      <c r="C282" s="25" t="s">
        <v>22</v>
      </c>
      <c r="D282" s="12">
        <v>7.6</v>
      </c>
      <c r="E282" s="14"/>
      <c r="F282" s="7" t="str">
        <f t="shared" si="46"/>
        <v>X</v>
      </c>
      <c r="G282" s="7">
        <f t="shared" si="47"/>
        <v>7.6</v>
      </c>
      <c r="H282" s="16">
        <f t="shared" si="48"/>
        <v>7.6</v>
      </c>
      <c r="I282" s="11" t="str">
        <f t="shared" si="49"/>
        <v>X</v>
      </c>
      <c r="J282" s="39" t="str">
        <f t="shared" si="50"/>
        <v>X</v>
      </c>
      <c r="K282" s="39" t="str">
        <f t="shared" si="43"/>
        <v>X</v>
      </c>
      <c r="L282" s="39" t="str">
        <f t="shared" si="44"/>
        <v>X</v>
      </c>
      <c r="M282" s="39" t="str">
        <f t="shared" si="51"/>
        <v>X</v>
      </c>
      <c r="N282" s="42">
        <v>0</v>
      </c>
      <c r="O282" s="8">
        <v>0</v>
      </c>
      <c r="P282" s="9">
        <v>0</v>
      </c>
      <c r="Q282" s="9">
        <v>0</v>
      </c>
      <c r="R282" s="8">
        <v>0</v>
      </c>
      <c r="S282" s="9">
        <v>0</v>
      </c>
      <c r="T282" s="9">
        <v>0</v>
      </c>
      <c r="U282" s="8">
        <v>0</v>
      </c>
      <c r="V282" s="9">
        <v>1</v>
      </c>
      <c r="W282" s="9">
        <v>0</v>
      </c>
      <c r="X282" s="9">
        <v>0</v>
      </c>
      <c r="Y282" s="8">
        <v>0</v>
      </c>
      <c r="Z282" s="9">
        <v>0</v>
      </c>
      <c r="AA282" s="8"/>
      <c r="AC282" s="8"/>
      <c r="AJ282" s="9">
        <f t="shared" si="52"/>
        <v>-1</v>
      </c>
      <c r="AK282" s="7">
        <v>8.1999999999999993</v>
      </c>
      <c r="AO282" s="8"/>
      <c r="AQ282" s="31"/>
      <c r="AT282" s="31"/>
      <c r="AU282" s="21">
        <v>1987</v>
      </c>
      <c r="AV282" s="23">
        <f t="shared" si="45"/>
        <v>3.2981978671098151</v>
      </c>
      <c r="BB282" s="18"/>
      <c r="BD282" s="54"/>
      <c r="BF282" s="18"/>
      <c r="BH282" s="18"/>
      <c r="BJ282" s="18"/>
      <c r="BK282" s="18" t="s">
        <v>21</v>
      </c>
      <c r="BL282">
        <v>1</v>
      </c>
      <c r="BM282">
        <v>0</v>
      </c>
      <c r="BN282">
        <v>0</v>
      </c>
      <c r="BO282">
        <v>0</v>
      </c>
      <c r="BP282">
        <v>0</v>
      </c>
      <c r="BQ282">
        <v>0</v>
      </c>
      <c r="BR282" s="18">
        <v>0</v>
      </c>
      <c r="BS282">
        <v>1</v>
      </c>
      <c r="BT282">
        <v>0</v>
      </c>
      <c r="BU282" s="18">
        <v>0</v>
      </c>
      <c r="BV282" t="s">
        <v>397</v>
      </c>
      <c r="BW282" t="s">
        <v>397</v>
      </c>
      <c r="CB282" s="18"/>
      <c r="CD282" s="18"/>
      <c r="CE282" s="18"/>
      <c r="CH282" s="18"/>
      <c r="CJ282" s="18"/>
      <c r="CU282" s="18"/>
      <c r="CV282" t="s">
        <v>397</v>
      </c>
      <c r="CW282" t="s">
        <v>397</v>
      </c>
      <c r="CX282" t="s">
        <v>397</v>
      </c>
      <c r="CY282" s="25" t="s">
        <v>397</v>
      </c>
    </row>
    <row r="283" spans="1:103" x14ac:dyDescent="0.25">
      <c r="A283">
        <v>285</v>
      </c>
      <c r="B283">
        <v>42</v>
      </c>
      <c r="C283" s="25" t="s">
        <v>22</v>
      </c>
      <c r="D283" s="12">
        <v>8.5</v>
      </c>
      <c r="E283" s="14"/>
      <c r="F283" s="7" t="str">
        <f t="shared" si="46"/>
        <v>X</v>
      </c>
      <c r="G283" s="7">
        <f t="shared" si="47"/>
        <v>8.5</v>
      </c>
      <c r="H283" s="16">
        <f t="shared" si="48"/>
        <v>8.5</v>
      </c>
      <c r="I283" s="11" t="str">
        <f t="shared" si="49"/>
        <v>X</v>
      </c>
      <c r="J283" s="39" t="str">
        <f t="shared" si="50"/>
        <v>X</v>
      </c>
      <c r="K283" s="39" t="str">
        <f t="shared" si="43"/>
        <v>X</v>
      </c>
      <c r="L283" s="39" t="str">
        <f t="shared" si="44"/>
        <v>X</v>
      </c>
      <c r="M283" s="39" t="str">
        <f t="shared" si="51"/>
        <v>X</v>
      </c>
      <c r="N283" s="42">
        <v>0</v>
      </c>
      <c r="O283" s="8">
        <v>0</v>
      </c>
      <c r="P283" s="9">
        <v>0</v>
      </c>
      <c r="Q283" s="9">
        <v>0</v>
      </c>
      <c r="R283" s="8">
        <v>0</v>
      </c>
      <c r="S283" s="9">
        <v>0</v>
      </c>
      <c r="T283" s="9">
        <v>0</v>
      </c>
      <c r="U283" s="8">
        <v>0</v>
      </c>
      <c r="V283" s="9">
        <v>1</v>
      </c>
      <c r="W283" s="9">
        <v>0</v>
      </c>
      <c r="X283" s="9">
        <v>0</v>
      </c>
      <c r="Y283" s="8">
        <v>0</v>
      </c>
      <c r="Z283" s="9">
        <v>0</v>
      </c>
      <c r="AA283" s="8"/>
      <c r="AC283" s="8"/>
      <c r="AJ283" s="9">
        <f t="shared" si="52"/>
        <v>-1</v>
      </c>
      <c r="AK283" s="7">
        <v>8.3000000000000007</v>
      </c>
      <c r="AO283" s="8"/>
      <c r="AQ283" s="31"/>
      <c r="AT283" s="31"/>
      <c r="AU283" s="21">
        <v>1989</v>
      </c>
      <c r="AV283" s="23">
        <f t="shared" si="45"/>
        <v>3.2986347831244354</v>
      </c>
      <c r="BB283" s="18"/>
      <c r="BD283" s="54"/>
      <c r="BF283" s="18"/>
      <c r="BH283" s="18"/>
      <c r="BJ283" s="18"/>
      <c r="BK283" s="18" t="s">
        <v>21</v>
      </c>
      <c r="BL283">
        <v>1</v>
      </c>
      <c r="BM283">
        <v>0</v>
      </c>
      <c r="BN283">
        <v>0</v>
      </c>
      <c r="BO283">
        <v>0</v>
      </c>
      <c r="BP283">
        <v>0</v>
      </c>
      <c r="BQ283">
        <v>0</v>
      </c>
      <c r="BR283" s="18">
        <v>0</v>
      </c>
      <c r="BS283">
        <v>1</v>
      </c>
      <c r="BT283">
        <v>0</v>
      </c>
      <c r="BU283" s="18">
        <v>0</v>
      </c>
      <c r="BV283" t="s">
        <v>397</v>
      </c>
      <c r="BW283" t="s">
        <v>397</v>
      </c>
      <c r="CB283" s="18"/>
      <c r="CD283" s="18"/>
      <c r="CE283" s="18"/>
      <c r="CH283" s="18"/>
      <c r="CJ283" s="18"/>
      <c r="CU283" s="18"/>
      <c r="CV283" t="s">
        <v>397</v>
      </c>
      <c r="CW283" t="s">
        <v>397</v>
      </c>
      <c r="CX283" t="s">
        <v>397</v>
      </c>
      <c r="CY283" s="25" t="s">
        <v>397</v>
      </c>
    </row>
    <row r="284" spans="1:103" x14ac:dyDescent="0.25">
      <c r="A284">
        <v>286</v>
      </c>
      <c r="B284">
        <v>42</v>
      </c>
      <c r="C284" s="25" t="s">
        <v>22</v>
      </c>
      <c r="D284" s="12">
        <v>7.9</v>
      </c>
      <c r="E284" s="14"/>
      <c r="F284" s="7" t="str">
        <f t="shared" si="46"/>
        <v>X</v>
      </c>
      <c r="G284" s="7">
        <f t="shared" si="47"/>
        <v>7.9</v>
      </c>
      <c r="H284" s="16">
        <f t="shared" si="48"/>
        <v>7.9</v>
      </c>
      <c r="I284" s="11" t="str">
        <f t="shared" si="49"/>
        <v>X</v>
      </c>
      <c r="J284" s="39" t="str">
        <f t="shared" si="50"/>
        <v>X</v>
      </c>
      <c r="K284" s="39" t="str">
        <f t="shared" si="43"/>
        <v>X</v>
      </c>
      <c r="L284" s="39" t="str">
        <f t="shared" si="44"/>
        <v>X</v>
      </c>
      <c r="M284" s="39" t="str">
        <f t="shared" si="51"/>
        <v>X</v>
      </c>
      <c r="N284" s="42">
        <v>0</v>
      </c>
      <c r="O284" s="8">
        <v>0</v>
      </c>
      <c r="P284" s="9">
        <v>0</v>
      </c>
      <c r="Q284" s="9">
        <v>0</v>
      </c>
      <c r="R284" s="8">
        <v>0</v>
      </c>
      <c r="S284" s="9">
        <v>0</v>
      </c>
      <c r="T284" s="9">
        <v>0</v>
      </c>
      <c r="U284" s="8">
        <v>0</v>
      </c>
      <c r="V284" s="9">
        <v>1</v>
      </c>
      <c r="W284" s="9">
        <v>0</v>
      </c>
      <c r="X284" s="9">
        <v>0</v>
      </c>
      <c r="Y284" s="8">
        <v>0</v>
      </c>
      <c r="Z284" s="9">
        <v>0</v>
      </c>
      <c r="AA284" s="8"/>
      <c r="AC284" s="8"/>
      <c r="AJ284" s="9">
        <f t="shared" si="52"/>
        <v>-1</v>
      </c>
      <c r="AK284" s="7">
        <v>8.4</v>
      </c>
      <c r="AO284" s="8"/>
      <c r="AQ284" s="31"/>
      <c r="AT284" s="31"/>
      <c r="AU284" s="21">
        <v>1991</v>
      </c>
      <c r="AV284" s="23">
        <f t="shared" si="45"/>
        <v>3.2990712600274095</v>
      </c>
      <c r="BB284" s="18"/>
      <c r="BD284" s="54"/>
      <c r="BF284" s="18"/>
      <c r="BH284" s="18"/>
      <c r="BJ284" s="18"/>
      <c r="BK284" s="18" t="s">
        <v>21</v>
      </c>
      <c r="BL284">
        <v>1</v>
      </c>
      <c r="BM284">
        <v>0</v>
      </c>
      <c r="BN284">
        <v>0</v>
      </c>
      <c r="BO284">
        <v>0</v>
      </c>
      <c r="BP284">
        <v>0</v>
      </c>
      <c r="BQ284">
        <v>0</v>
      </c>
      <c r="BR284" s="18">
        <v>0</v>
      </c>
      <c r="BS284">
        <v>1</v>
      </c>
      <c r="BT284">
        <v>0</v>
      </c>
      <c r="BU284" s="18">
        <v>0</v>
      </c>
      <c r="BV284" t="s">
        <v>397</v>
      </c>
      <c r="BW284" t="s">
        <v>397</v>
      </c>
      <c r="CB284" s="18"/>
      <c r="CD284" s="18"/>
      <c r="CE284" s="18"/>
      <c r="CH284" s="18"/>
      <c r="CJ284" s="18"/>
      <c r="CU284" s="18"/>
      <c r="CV284" t="s">
        <v>397</v>
      </c>
      <c r="CW284" t="s">
        <v>397</v>
      </c>
      <c r="CX284" t="s">
        <v>397</v>
      </c>
      <c r="CY284" s="25" t="s">
        <v>397</v>
      </c>
    </row>
    <row r="285" spans="1:103" x14ac:dyDescent="0.25">
      <c r="A285">
        <v>287</v>
      </c>
      <c r="B285">
        <v>42</v>
      </c>
      <c r="C285" s="25" t="s">
        <v>22</v>
      </c>
      <c r="D285" s="12">
        <v>6.6</v>
      </c>
      <c r="E285" s="14"/>
      <c r="F285" s="7" t="str">
        <f t="shared" si="46"/>
        <v>X</v>
      </c>
      <c r="G285" s="7">
        <f t="shared" si="47"/>
        <v>6.6</v>
      </c>
      <c r="H285" s="16">
        <f t="shared" si="48"/>
        <v>6.6</v>
      </c>
      <c r="I285" s="11" t="str">
        <f t="shared" si="49"/>
        <v>X</v>
      </c>
      <c r="J285" s="39" t="str">
        <f t="shared" si="50"/>
        <v>X</v>
      </c>
      <c r="K285" s="39" t="str">
        <f t="shared" si="43"/>
        <v>X</v>
      </c>
      <c r="L285" s="39" t="str">
        <f t="shared" si="44"/>
        <v>X</v>
      </c>
      <c r="M285" s="39" t="str">
        <f t="shared" si="51"/>
        <v>X</v>
      </c>
      <c r="N285" s="42">
        <v>0</v>
      </c>
      <c r="O285" s="8">
        <v>0</v>
      </c>
      <c r="P285" s="9">
        <v>0</v>
      </c>
      <c r="Q285" s="9">
        <v>0</v>
      </c>
      <c r="R285" s="8">
        <v>0</v>
      </c>
      <c r="S285" s="9">
        <v>0</v>
      </c>
      <c r="T285" s="9">
        <v>0</v>
      </c>
      <c r="U285" s="8">
        <v>0</v>
      </c>
      <c r="V285" s="9">
        <v>1</v>
      </c>
      <c r="W285" s="9">
        <v>0</v>
      </c>
      <c r="X285" s="9">
        <v>0</v>
      </c>
      <c r="Y285" s="8">
        <v>0</v>
      </c>
      <c r="Z285" s="9">
        <v>0</v>
      </c>
      <c r="AA285" s="8"/>
      <c r="AC285" s="8"/>
      <c r="AJ285" s="9">
        <f t="shared" si="52"/>
        <v>-1</v>
      </c>
      <c r="AK285" s="7">
        <v>8.9</v>
      </c>
      <c r="AO285" s="8"/>
      <c r="AQ285" s="31"/>
      <c r="AT285" s="31"/>
      <c r="AU285" s="21">
        <v>1997</v>
      </c>
      <c r="AV285" s="23">
        <f t="shared" si="45"/>
        <v>3.3003780648707024</v>
      </c>
      <c r="BB285" s="18"/>
      <c r="BD285" s="54"/>
      <c r="BF285" s="18"/>
      <c r="BH285" s="18"/>
      <c r="BJ285" s="18"/>
      <c r="BK285" s="18" t="s">
        <v>21</v>
      </c>
      <c r="BL285">
        <v>1</v>
      </c>
      <c r="BM285">
        <v>0</v>
      </c>
      <c r="BN285">
        <v>0</v>
      </c>
      <c r="BO285">
        <v>0</v>
      </c>
      <c r="BP285">
        <v>0</v>
      </c>
      <c r="BQ285">
        <v>0</v>
      </c>
      <c r="BR285" s="18">
        <v>0</v>
      </c>
      <c r="BS285">
        <v>1</v>
      </c>
      <c r="BT285">
        <v>0</v>
      </c>
      <c r="BU285" s="18">
        <v>0</v>
      </c>
      <c r="BV285" t="s">
        <v>397</v>
      </c>
      <c r="BW285" t="s">
        <v>397</v>
      </c>
      <c r="CB285" s="18"/>
      <c r="CD285" s="18"/>
      <c r="CE285" s="18"/>
      <c r="CH285" s="18"/>
      <c r="CJ285" s="18"/>
      <c r="CU285" s="18"/>
      <c r="CV285" t="s">
        <v>397</v>
      </c>
      <c r="CW285" t="s">
        <v>397</v>
      </c>
      <c r="CX285" t="s">
        <v>397</v>
      </c>
      <c r="CY285" s="25" t="s">
        <v>397</v>
      </c>
    </row>
    <row r="286" spans="1:103" x14ac:dyDescent="0.25">
      <c r="A286">
        <v>288</v>
      </c>
      <c r="B286">
        <v>43</v>
      </c>
      <c r="C286" s="25" t="s">
        <v>23</v>
      </c>
      <c r="D286" s="12">
        <v>7.4</v>
      </c>
      <c r="E286" s="14"/>
      <c r="F286" s="7" t="str">
        <f t="shared" si="46"/>
        <v>X</v>
      </c>
      <c r="G286" s="7">
        <f t="shared" si="47"/>
        <v>7.4</v>
      </c>
      <c r="H286" s="16">
        <f t="shared" si="48"/>
        <v>7.4</v>
      </c>
      <c r="I286" s="11" t="str">
        <f t="shared" si="49"/>
        <v>X</v>
      </c>
      <c r="J286" s="39" t="str">
        <f t="shared" si="50"/>
        <v>X</v>
      </c>
      <c r="K286" s="39" t="str">
        <f t="shared" si="43"/>
        <v>X</v>
      </c>
      <c r="L286" s="39" t="str">
        <f t="shared" si="44"/>
        <v>X</v>
      </c>
      <c r="M286" s="39" t="str">
        <f t="shared" si="51"/>
        <v>X</v>
      </c>
      <c r="N286" s="42">
        <v>1</v>
      </c>
      <c r="O286" s="8">
        <v>0</v>
      </c>
      <c r="P286" s="9">
        <v>0</v>
      </c>
      <c r="Q286" s="9">
        <v>0</v>
      </c>
      <c r="R286" s="8">
        <v>0</v>
      </c>
      <c r="S286" s="9">
        <v>0</v>
      </c>
      <c r="T286" s="9">
        <v>0</v>
      </c>
      <c r="U286" s="8">
        <v>0</v>
      </c>
      <c r="V286" s="9">
        <v>0</v>
      </c>
      <c r="W286" s="9">
        <v>0</v>
      </c>
      <c r="X286" s="9">
        <v>0</v>
      </c>
      <c r="Y286" s="8">
        <v>0</v>
      </c>
      <c r="Z286" s="9">
        <v>0</v>
      </c>
      <c r="AA286" s="8"/>
      <c r="AC286" s="8"/>
      <c r="AJ286" s="9">
        <f t="shared" si="52"/>
        <v>-1</v>
      </c>
      <c r="AK286" s="7">
        <v>8.1</v>
      </c>
      <c r="AO286" s="8"/>
      <c r="AQ286" s="31"/>
      <c r="AT286" s="31"/>
      <c r="AU286" s="21">
        <v>1985</v>
      </c>
      <c r="AV286" s="23">
        <f t="shared" si="45"/>
        <v>3.2977605110991339</v>
      </c>
      <c r="BB286" s="18"/>
      <c r="BD286" s="54"/>
      <c r="BF286" s="18"/>
      <c r="BH286" s="18"/>
      <c r="BJ286" s="18"/>
      <c r="BK286" s="18" t="s">
        <v>21</v>
      </c>
      <c r="BL286">
        <v>1</v>
      </c>
      <c r="BM286">
        <v>0</v>
      </c>
      <c r="BN286">
        <v>0</v>
      </c>
      <c r="BO286">
        <v>0</v>
      </c>
      <c r="BP286">
        <v>0</v>
      </c>
      <c r="BQ286">
        <v>0</v>
      </c>
      <c r="BR286" s="18">
        <v>0</v>
      </c>
      <c r="BS286">
        <v>1</v>
      </c>
      <c r="BT286">
        <v>0</v>
      </c>
      <c r="BU286" s="18">
        <v>0</v>
      </c>
      <c r="BV286" t="s">
        <v>397</v>
      </c>
      <c r="BW286" t="s">
        <v>397</v>
      </c>
      <c r="CB286" s="18"/>
      <c r="CD286" s="18"/>
      <c r="CE286" s="18"/>
      <c r="CH286" s="18"/>
      <c r="CJ286" s="18"/>
      <c r="CU286" s="18"/>
      <c r="CV286" t="s">
        <v>397</v>
      </c>
      <c r="CW286" t="s">
        <v>397</v>
      </c>
      <c r="CX286" t="s">
        <v>397</v>
      </c>
      <c r="CY286" s="25" t="s">
        <v>397</v>
      </c>
    </row>
    <row r="287" spans="1:103" x14ac:dyDescent="0.25">
      <c r="A287">
        <v>289</v>
      </c>
      <c r="B287">
        <v>43</v>
      </c>
      <c r="C287" s="25" t="s">
        <v>23</v>
      </c>
      <c r="D287" s="12">
        <v>7.2</v>
      </c>
      <c r="E287" s="14"/>
      <c r="F287" s="7" t="str">
        <f t="shared" si="46"/>
        <v>X</v>
      </c>
      <c r="G287" s="7">
        <f t="shared" si="47"/>
        <v>7.2</v>
      </c>
      <c r="H287" s="16">
        <f t="shared" si="48"/>
        <v>7.2</v>
      </c>
      <c r="I287" s="11" t="str">
        <f t="shared" si="49"/>
        <v>X</v>
      </c>
      <c r="J287" s="39" t="str">
        <f t="shared" si="50"/>
        <v>X</v>
      </c>
      <c r="K287" s="39" t="str">
        <f t="shared" si="43"/>
        <v>X</v>
      </c>
      <c r="L287" s="39" t="str">
        <f t="shared" si="44"/>
        <v>X</v>
      </c>
      <c r="M287" s="39" t="str">
        <f t="shared" si="51"/>
        <v>X</v>
      </c>
      <c r="N287" s="42">
        <v>1</v>
      </c>
      <c r="O287" s="8">
        <v>0</v>
      </c>
      <c r="P287" s="9">
        <v>0</v>
      </c>
      <c r="Q287" s="9">
        <v>0</v>
      </c>
      <c r="R287" s="8">
        <v>0</v>
      </c>
      <c r="S287" s="9">
        <v>0</v>
      </c>
      <c r="T287" s="9">
        <v>0</v>
      </c>
      <c r="U287" s="8">
        <v>0</v>
      </c>
      <c r="V287" s="9">
        <v>0</v>
      </c>
      <c r="W287" s="9">
        <v>0</v>
      </c>
      <c r="X287" s="9">
        <v>0</v>
      </c>
      <c r="Y287" s="8">
        <v>0</v>
      </c>
      <c r="Z287" s="9">
        <v>0</v>
      </c>
      <c r="AA287" s="8"/>
      <c r="AC287" s="8"/>
      <c r="AJ287" s="9">
        <f t="shared" si="52"/>
        <v>-1</v>
      </c>
      <c r="AK287" s="7">
        <v>8.8000000000000007</v>
      </c>
      <c r="AO287" s="8"/>
      <c r="AQ287" s="31"/>
      <c r="AT287" s="31"/>
      <c r="AU287" s="21">
        <v>1995</v>
      </c>
      <c r="AV287" s="23">
        <f t="shared" si="45"/>
        <v>3.2999429000227671</v>
      </c>
      <c r="BB287" s="18"/>
      <c r="BD287" s="54"/>
      <c r="BF287" s="18"/>
      <c r="BH287" s="18"/>
      <c r="BJ287" s="18"/>
      <c r="BK287" s="18" t="s">
        <v>21</v>
      </c>
      <c r="BL287">
        <v>1</v>
      </c>
      <c r="BM287">
        <v>0</v>
      </c>
      <c r="BN287">
        <v>0</v>
      </c>
      <c r="BO287">
        <v>0</v>
      </c>
      <c r="BP287">
        <v>0</v>
      </c>
      <c r="BQ287">
        <v>0</v>
      </c>
      <c r="BR287" s="18">
        <v>0</v>
      </c>
      <c r="BS287">
        <v>1</v>
      </c>
      <c r="BT287">
        <v>0</v>
      </c>
      <c r="BU287" s="18">
        <v>0</v>
      </c>
      <c r="BV287" t="s">
        <v>397</v>
      </c>
      <c r="BW287" t="s">
        <v>397</v>
      </c>
      <c r="CB287" s="18"/>
      <c r="CD287" s="18"/>
      <c r="CE287" s="18"/>
      <c r="CH287" s="18"/>
      <c r="CJ287" s="18"/>
      <c r="CU287" s="18"/>
      <c r="CV287" t="s">
        <v>397</v>
      </c>
      <c r="CW287" t="s">
        <v>397</v>
      </c>
      <c r="CX287" t="s">
        <v>397</v>
      </c>
      <c r="CY287" s="25" t="s">
        <v>397</v>
      </c>
    </row>
    <row r="288" spans="1:103" x14ac:dyDescent="0.25">
      <c r="A288">
        <v>290</v>
      </c>
      <c r="B288">
        <v>43</v>
      </c>
      <c r="C288" s="25" t="s">
        <v>23</v>
      </c>
      <c r="D288" s="12">
        <v>8.5</v>
      </c>
      <c r="E288" s="14"/>
      <c r="F288" s="7" t="str">
        <f t="shared" si="46"/>
        <v>X</v>
      </c>
      <c r="G288" s="7">
        <f t="shared" si="47"/>
        <v>8.5</v>
      </c>
      <c r="H288" s="16">
        <f t="shared" si="48"/>
        <v>8.5</v>
      </c>
      <c r="I288" s="11" t="str">
        <f t="shared" si="49"/>
        <v>X</v>
      </c>
      <c r="J288" s="39" t="str">
        <f t="shared" si="50"/>
        <v>X</v>
      </c>
      <c r="K288" s="39" t="str">
        <f t="shared" si="43"/>
        <v>X</v>
      </c>
      <c r="L288" s="39" t="str">
        <f t="shared" si="44"/>
        <v>X</v>
      </c>
      <c r="M288" s="39" t="str">
        <f t="shared" si="51"/>
        <v>X</v>
      </c>
      <c r="N288" s="42">
        <v>0</v>
      </c>
      <c r="O288" s="8">
        <v>0</v>
      </c>
      <c r="P288" s="9">
        <v>0</v>
      </c>
      <c r="Q288" s="9">
        <v>0</v>
      </c>
      <c r="R288" s="8">
        <v>0</v>
      </c>
      <c r="S288" s="9">
        <v>0</v>
      </c>
      <c r="T288" s="9">
        <v>0</v>
      </c>
      <c r="U288" s="8">
        <v>1</v>
      </c>
      <c r="V288" s="9">
        <v>0</v>
      </c>
      <c r="W288" s="9">
        <v>0</v>
      </c>
      <c r="X288" s="9">
        <v>0</v>
      </c>
      <c r="Y288" s="8">
        <v>0</v>
      </c>
      <c r="Z288" s="9">
        <v>0</v>
      </c>
      <c r="AA288" s="8"/>
      <c r="AC288" s="8"/>
      <c r="AJ288" s="9">
        <f t="shared" si="52"/>
        <v>-1</v>
      </c>
      <c r="AK288" s="7">
        <v>8.1</v>
      </c>
      <c r="AO288" s="8"/>
      <c r="AQ288" s="31"/>
      <c r="AT288" s="31"/>
      <c r="AU288" s="21">
        <v>1985</v>
      </c>
      <c r="AV288" s="23">
        <f t="shared" si="45"/>
        <v>3.2977605110991339</v>
      </c>
      <c r="BB288" s="18"/>
      <c r="BD288" s="54"/>
      <c r="BF288" s="18"/>
      <c r="BH288" s="18"/>
      <c r="BJ288" s="18"/>
      <c r="BK288" s="18" t="s">
        <v>21</v>
      </c>
      <c r="BL288">
        <v>1</v>
      </c>
      <c r="BM288">
        <v>0</v>
      </c>
      <c r="BN288">
        <v>0</v>
      </c>
      <c r="BO288">
        <v>0</v>
      </c>
      <c r="BP288">
        <v>0</v>
      </c>
      <c r="BQ288">
        <v>0</v>
      </c>
      <c r="BR288" s="18">
        <v>0</v>
      </c>
      <c r="BS288">
        <v>1</v>
      </c>
      <c r="BT288">
        <v>0</v>
      </c>
      <c r="BU288" s="18">
        <v>0</v>
      </c>
      <c r="BV288" t="s">
        <v>397</v>
      </c>
      <c r="BW288" t="s">
        <v>397</v>
      </c>
      <c r="CB288" s="18"/>
      <c r="CD288" s="18"/>
      <c r="CE288" s="18"/>
      <c r="CH288" s="18"/>
      <c r="CJ288" s="18"/>
      <c r="CU288" s="18"/>
      <c r="CV288" t="s">
        <v>397</v>
      </c>
      <c r="CW288" t="s">
        <v>397</v>
      </c>
      <c r="CX288" t="s">
        <v>397</v>
      </c>
      <c r="CY288" s="25" t="s">
        <v>397</v>
      </c>
    </row>
    <row r="289" spans="1:103" x14ac:dyDescent="0.25">
      <c r="A289">
        <v>291</v>
      </c>
      <c r="B289">
        <v>43</v>
      </c>
      <c r="C289" s="25" t="s">
        <v>23</v>
      </c>
      <c r="D289" s="12">
        <v>6.9</v>
      </c>
      <c r="E289" s="14"/>
      <c r="F289" s="7" t="str">
        <f t="shared" si="46"/>
        <v>X</v>
      </c>
      <c r="G289" s="7">
        <f t="shared" si="47"/>
        <v>6.9</v>
      </c>
      <c r="H289" s="16">
        <f t="shared" si="48"/>
        <v>6.9</v>
      </c>
      <c r="I289" s="11" t="str">
        <f t="shared" si="49"/>
        <v>X</v>
      </c>
      <c r="J289" s="39" t="str">
        <f t="shared" si="50"/>
        <v>X</v>
      </c>
      <c r="K289" s="39" t="str">
        <f t="shared" si="43"/>
        <v>X</v>
      </c>
      <c r="L289" s="39" t="str">
        <f t="shared" si="44"/>
        <v>X</v>
      </c>
      <c r="M289" s="39" t="str">
        <f t="shared" si="51"/>
        <v>X</v>
      </c>
      <c r="N289" s="42">
        <v>0</v>
      </c>
      <c r="O289" s="8">
        <v>0</v>
      </c>
      <c r="P289" s="9">
        <v>0</v>
      </c>
      <c r="Q289" s="9">
        <v>0</v>
      </c>
      <c r="R289" s="8">
        <v>0</v>
      </c>
      <c r="S289" s="9">
        <v>0</v>
      </c>
      <c r="T289" s="9">
        <v>0</v>
      </c>
      <c r="U289" s="8">
        <v>1</v>
      </c>
      <c r="V289" s="9">
        <v>0</v>
      </c>
      <c r="W289" s="9">
        <v>0</v>
      </c>
      <c r="X289" s="9">
        <v>0</v>
      </c>
      <c r="Y289" s="8">
        <v>0</v>
      </c>
      <c r="Z289" s="9">
        <v>0</v>
      </c>
      <c r="AA289" s="8"/>
      <c r="AC289" s="8"/>
      <c r="AJ289" s="9">
        <f t="shared" si="52"/>
        <v>-1</v>
      </c>
      <c r="AK289" s="7">
        <v>8.8000000000000007</v>
      </c>
      <c r="AO289" s="8"/>
      <c r="AQ289" s="31"/>
      <c r="AT289" s="31"/>
      <c r="AU289" s="21">
        <v>1995</v>
      </c>
      <c r="AV289" s="23">
        <f t="shared" si="45"/>
        <v>3.2999429000227671</v>
      </c>
      <c r="BB289" s="18"/>
      <c r="BD289" s="54"/>
      <c r="BF289" s="18"/>
      <c r="BH289" s="18"/>
      <c r="BJ289" s="18"/>
      <c r="BK289" s="18" t="s">
        <v>21</v>
      </c>
      <c r="BL289">
        <v>1</v>
      </c>
      <c r="BM289">
        <v>0</v>
      </c>
      <c r="BN289">
        <v>0</v>
      </c>
      <c r="BO289">
        <v>0</v>
      </c>
      <c r="BP289">
        <v>0</v>
      </c>
      <c r="BQ289">
        <v>0</v>
      </c>
      <c r="BR289" s="18">
        <v>0</v>
      </c>
      <c r="BS289">
        <v>1</v>
      </c>
      <c r="BT289">
        <v>0</v>
      </c>
      <c r="BU289" s="18">
        <v>0</v>
      </c>
      <c r="BV289" t="s">
        <v>397</v>
      </c>
      <c r="BW289" t="s">
        <v>397</v>
      </c>
      <c r="CB289" s="18"/>
      <c r="CD289" s="18"/>
      <c r="CE289" s="18"/>
      <c r="CH289" s="18"/>
      <c r="CJ289" s="18"/>
      <c r="CU289" s="18"/>
      <c r="CV289" t="s">
        <v>397</v>
      </c>
      <c r="CW289" t="s">
        <v>397</v>
      </c>
      <c r="CX289" t="s">
        <v>397</v>
      </c>
      <c r="CY289" s="25" t="s">
        <v>397</v>
      </c>
    </row>
    <row r="290" spans="1:103" x14ac:dyDescent="0.25">
      <c r="A290">
        <v>292</v>
      </c>
      <c r="B290">
        <v>43</v>
      </c>
      <c r="C290" s="25" t="s">
        <v>23</v>
      </c>
      <c r="D290" s="12">
        <v>8.8000000000000007</v>
      </c>
      <c r="E290" s="14"/>
      <c r="F290" s="7" t="str">
        <f t="shared" si="46"/>
        <v>X</v>
      </c>
      <c r="G290" s="7">
        <f t="shared" si="47"/>
        <v>8.8000000000000007</v>
      </c>
      <c r="H290" s="16">
        <f t="shared" si="48"/>
        <v>8.8000000000000007</v>
      </c>
      <c r="I290" s="11" t="str">
        <f t="shared" si="49"/>
        <v>X</v>
      </c>
      <c r="J290" s="39" t="str">
        <f t="shared" si="50"/>
        <v>X</v>
      </c>
      <c r="K290" s="39" t="str">
        <f t="shared" si="43"/>
        <v>X</v>
      </c>
      <c r="L290" s="39" t="str">
        <f t="shared" si="44"/>
        <v>X</v>
      </c>
      <c r="M290" s="39" t="str">
        <f t="shared" si="51"/>
        <v>X</v>
      </c>
      <c r="N290" s="42">
        <v>0</v>
      </c>
      <c r="O290" s="8">
        <v>0</v>
      </c>
      <c r="P290" s="9">
        <v>0</v>
      </c>
      <c r="Q290" s="9">
        <v>0</v>
      </c>
      <c r="R290" s="8">
        <v>0</v>
      </c>
      <c r="S290" s="9">
        <v>0</v>
      </c>
      <c r="T290" s="9">
        <v>0</v>
      </c>
      <c r="U290" s="8">
        <v>0</v>
      </c>
      <c r="V290" s="9">
        <v>1</v>
      </c>
      <c r="W290" s="9">
        <v>0</v>
      </c>
      <c r="X290" s="9">
        <v>0</v>
      </c>
      <c r="Y290" s="8">
        <v>0</v>
      </c>
      <c r="Z290" s="9">
        <v>0</v>
      </c>
      <c r="AA290" s="8"/>
      <c r="AC290" s="8"/>
      <c r="AJ290" s="9">
        <f t="shared" si="52"/>
        <v>-1</v>
      </c>
      <c r="AK290" s="7">
        <v>8.1</v>
      </c>
      <c r="AO290" s="8"/>
      <c r="AQ290" s="31"/>
      <c r="AT290" s="31"/>
      <c r="AU290" s="21">
        <v>1985</v>
      </c>
      <c r="AV290" s="23">
        <f t="shared" si="45"/>
        <v>3.2977605110991339</v>
      </c>
      <c r="BB290" s="18"/>
      <c r="BD290" s="54"/>
      <c r="BF290" s="18"/>
      <c r="BH290" s="18"/>
      <c r="BJ290" s="18"/>
      <c r="BK290" s="18" t="s">
        <v>21</v>
      </c>
      <c r="BL290">
        <v>1</v>
      </c>
      <c r="BM290">
        <v>0</v>
      </c>
      <c r="BN290">
        <v>0</v>
      </c>
      <c r="BO290">
        <v>0</v>
      </c>
      <c r="BP290">
        <v>0</v>
      </c>
      <c r="BQ290">
        <v>0</v>
      </c>
      <c r="BR290" s="18">
        <v>0</v>
      </c>
      <c r="BS290">
        <v>1</v>
      </c>
      <c r="BT290">
        <v>0</v>
      </c>
      <c r="BU290" s="18">
        <v>0</v>
      </c>
      <c r="BV290" t="s">
        <v>397</v>
      </c>
      <c r="BW290" t="s">
        <v>397</v>
      </c>
      <c r="CB290" s="18"/>
      <c r="CD290" s="18"/>
      <c r="CE290" s="18"/>
      <c r="CH290" s="18"/>
      <c r="CJ290" s="18"/>
      <c r="CU290" s="18"/>
      <c r="CV290" t="s">
        <v>397</v>
      </c>
      <c r="CW290" t="s">
        <v>397</v>
      </c>
      <c r="CX290" t="s">
        <v>397</v>
      </c>
      <c r="CY290" s="25" t="s">
        <v>397</v>
      </c>
    </row>
    <row r="291" spans="1:103" x14ac:dyDescent="0.25">
      <c r="A291">
        <v>293</v>
      </c>
      <c r="B291">
        <v>43</v>
      </c>
      <c r="C291" s="25" t="s">
        <v>23</v>
      </c>
      <c r="D291" s="12">
        <v>6.7</v>
      </c>
      <c r="E291" s="14"/>
      <c r="F291" s="7" t="str">
        <f t="shared" si="46"/>
        <v>X</v>
      </c>
      <c r="G291" s="7">
        <f t="shared" si="47"/>
        <v>6.7</v>
      </c>
      <c r="H291" s="16">
        <f t="shared" si="48"/>
        <v>6.7</v>
      </c>
      <c r="I291" s="11" t="str">
        <f t="shared" si="49"/>
        <v>X</v>
      </c>
      <c r="J291" s="39" t="str">
        <f t="shared" si="50"/>
        <v>X</v>
      </c>
      <c r="K291" s="39" t="str">
        <f t="shared" si="43"/>
        <v>X</v>
      </c>
      <c r="L291" s="39" t="str">
        <f t="shared" si="44"/>
        <v>X</v>
      </c>
      <c r="M291" s="39" t="str">
        <f t="shared" si="51"/>
        <v>X</v>
      </c>
      <c r="N291" s="42">
        <v>0</v>
      </c>
      <c r="O291" s="8">
        <v>0</v>
      </c>
      <c r="P291" s="9">
        <v>0</v>
      </c>
      <c r="Q291" s="9">
        <v>0</v>
      </c>
      <c r="R291" s="8">
        <v>0</v>
      </c>
      <c r="S291" s="9">
        <v>0</v>
      </c>
      <c r="T291" s="9">
        <v>0</v>
      </c>
      <c r="U291" s="8">
        <v>0</v>
      </c>
      <c r="V291" s="9">
        <v>1</v>
      </c>
      <c r="W291" s="9">
        <v>0</v>
      </c>
      <c r="X291" s="9">
        <v>0</v>
      </c>
      <c r="Y291" s="8">
        <v>0</v>
      </c>
      <c r="Z291" s="9">
        <v>0</v>
      </c>
      <c r="AA291" s="8"/>
      <c r="AC291" s="8"/>
      <c r="AJ291" s="9">
        <f t="shared" si="52"/>
        <v>-1</v>
      </c>
      <c r="AK291" s="7">
        <v>8.8000000000000007</v>
      </c>
      <c r="AO291" s="8"/>
      <c r="AQ291" s="31"/>
      <c r="AT291" s="31"/>
      <c r="AU291" s="21">
        <v>1995</v>
      </c>
      <c r="AV291" s="23">
        <f t="shared" si="45"/>
        <v>3.2999429000227671</v>
      </c>
      <c r="BB291" s="18"/>
      <c r="BD291" s="54"/>
      <c r="BF291" s="18"/>
      <c r="BH291" s="18"/>
      <c r="BJ291" s="18"/>
      <c r="BK291" s="18" t="s">
        <v>21</v>
      </c>
      <c r="BL291">
        <v>1</v>
      </c>
      <c r="BM291">
        <v>0</v>
      </c>
      <c r="BN291">
        <v>0</v>
      </c>
      <c r="BO291">
        <v>0</v>
      </c>
      <c r="BP291">
        <v>0</v>
      </c>
      <c r="BQ291">
        <v>0</v>
      </c>
      <c r="BR291" s="18">
        <v>0</v>
      </c>
      <c r="BS291">
        <v>1</v>
      </c>
      <c r="BT291">
        <v>0</v>
      </c>
      <c r="BU291" s="18">
        <v>0</v>
      </c>
      <c r="BV291" t="s">
        <v>397</v>
      </c>
      <c r="BW291" t="s">
        <v>397</v>
      </c>
      <c r="CB291" s="18"/>
      <c r="CD291" s="18"/>
      <c r="CE291" s="18"/>
      <c r="CH291" s="18"/>
      <c r="CJ291" s="18"/>
      <c r="CU291" s="18"/>
      <c r="CV291" t="s">
        <v>397</v>
      </c>
      <c r="CW291" t="s">
        <v>397</v>
      </c>
      <c r="CX291" t="s">
        <v>397</v>
      </c>
      <c r="CY291" s="25" t="s">
        <v>397</v>
      </c>
    </row>
    <row r="292" spans="1:103" x14ac:dyDescent="0.25">
      <c r="A292">
        <v>294</v>
      </c>
      <c r="B292">
        <v>44</v>
      </c>
      <c r="C292" s="25" t="s">
        <v>24</v>
      </c>
      <c r="D292" s="12">
        <v>9.6999999999999993</v>
      </c>
      <c r="E292" s="14"/>
      <c r="F292" s="7" t="str">
        <f t="shared" si="46"/>
        <v>X</v>
      </c>
      <c r="G292" s="7">
        <f t="shared" si="47"/>
        <v>9.6999999999999993</v>
      </c>
      <c r="H292" s="16">
        <f t="shared" si="48"/>
        <v>9.6999999999999993</v>
      </c>
      <c r="I292" s="11" t="str">
        <f t="shared" si="49"/>
        <v>X</v>
      </c>
      <c r="J292" s="39" t="str">
        <f t="shared" si="50"/>
        <v>X</v>
      </c>
      <c r="K292" s="39" t="str">
        <f t="shared" si="43"/>
        <v>X</v>
      </c>
      <c r="L292" s="39" t="str">
        <f t="shared" si="44"/>
        <v>X</v>
      </c>
      <c r="M292" s="39" t="str">
        <f t="shared" si="51"/>
        <v>X</v>
      </c>
      <c r="N292" s="42">
        <v>1</v>
      </c>
      <c r="O292" s="8">
        <v>0</v>
      </c>
      <c r="P292" s="9">
        <v>0</v>
      </c>
      <c r="Q292" s="9">
        <v>0</v>
      </c>
      <c r="R292" s="8">
        <v>0</v>
      </c>
      <c r="S292" s="9">
        <v>0</v>
      </c>
      <c r="T292" s="9">
        <v>0</v>
      </c>
      <c r="U292" s="8">
        <v>0</v>
      </c>
      <c r="V292" s="9">
        <v>0</v>
      </c>
      <c r="W292" s="9">
        <v>0</v>
      </c>
      <c r="X292" s="9">
        <v>0</v>
      </c>
      <c r="Y292" s="8">
        <v>0</v>
      </c>
      <c r="Z292" s="9">
        <v>0</v>
      </c>
      <c r="AA292" s="8"/>
      <c r="AC292" s="8"/>
      <c r="AJ292" s="9">
        <f t="shared" si="52"/>
        <v>-1</v>
      </c>
      <c r="AK292" s="7">
        <v>8.6</v>
      </c>
      <c r="AO292" s="8"/>
      <c r="AQ292" s="31"/>
      <c r="AT292" s="31"/>
      <c r="AU292" s="21">
        <v>1993</v>
      </c>
      <c r="AV292" s="23">
        <f t="shared" si="45"/>
        <v>3.2995072987004876</v>
      </c>
      <c r="BB292" s="18"/>
      <c r="BD292" s="54"/>
      <c r="BF292" s="18"/>
      <c r="BH292" s="18"/>
      <c r="BJ292" s="18"/>
      <c r="BK292" s="18" t="s">
        <v>21</v>
      </c>
      <c r="BL292">
        <v>1</v>
      </c>
      <c r="BM292">
        <v>0</v>
      </c>
      <c r="BN292">
        <v>0</v>
      </c>
      <c r="BO292">
        <v>0</v>
      </c>
      <c r="BP292">
        <v>0</v>
      </c>
      <c r="BQ292">
        <v>0</v>
      </c>
      <c r="BR292" s="18">
        <v>0</v>
      </c>
      <c r="BS292">
        <v>1</v>
      </c>
      <c r="BT292">
        <v>0</v>
      </c>
      <c r="BU292" s="18">
        <v>0</v>
      </c>
      <c r="BV292" t="s">
        <v>397</v>
      </c>
      <c r="BW292" t="s">
        <v>397</v>
      </c>
      <c r="CB292" s="18"/>
      <c r="CD292" s="18"/>
      <c r="CE292" s="18"/>
      <c r="CH292" s="18"/>
      <c r="CJ292" s="18"/>
      <c r="CU292" s="18"/>
      <c r="CV292" t="s">
        <v>397</v>
      </c>
      <c r="CW292" t="s">
        <v>397</v>
      </c>
      <c r="CX292" t="s">
        <v>397</v>
      </c>
      <c r="CY292" s="25" t="s">
        <v>397</v>
      </c>
    </row>
    <row r="293" spans="1:103" x14ac:dyDescent="0.25">
      <c r="A293">
        <v>295</v>
      </c>
      <c r="B293">
        <v>44</v>
      </c>
      <c r="C293" s="25" t="s">
        <v>24</v>
      </c>
      <c r="D293" s="12">
        <v>8</v>
      </c>
      <c r="E293" s="14"/>
      <c r="F293" s="7" t="str">
        <f t="shared" si="46"/>
        <v>X</v>
      </c>
      <c r="G293" s="7">
        <f t="shared" si="47"/>
        <v>8</v>
      </c>
      <c r="H293" s="16">
        <f t="shared" si="48"/>
        <v>8</v>
      </c>
      <c r="I293" s="11" t="str">
        <f t="shared" si="49"/>
        <v>X</v>
      </c>
      <c r="J293" s="39" t="str">
        <f t="shared" si="50"/>
        <v>X</v>
      </c>
      <c r="K293" s="39" t="str">
        <f t="shared" si="43"/>
        <v>X</v>
      </c>
      <c r="L293" s="39" t="str">
        <f t="shared" si="44"/>
        <v>X</v>
      </c>
      <c r="M293" s="39" t="str">
        <f t="shared" si="51"/>
        <v>X</v>
      </c>
      <c r="N293" s="42">
        <v>0</v>
      </c>
      <c r="O293" s="8">
        <v>0</v>
      </c>
      <c r="P293" s="9">
        <v>0</v>
      </c>
      <c r="Q293" s="9">
        <v>0</v>
      </c>
      <c r="R293" s="8">
        <v>0</v>
      </c>
      <c r="S293" s="9">
        <v>0</v>
      </c>
      <c r="T293" s="9">
        <v>0</v>
      </c>
      <c r="U293" s="8">
        <v>1</v>
      </c>
      <c r="V293" s="9">
        <v>0</v>
      </c>
      <c r="W293" s="9">
        <v>0</v>
      </c>
      <c r="X293" s="9">
        <v>0</v>
      </c>
      <c r="Y293" s="8">
        <v>0</v>
      </c>
      <c r="Z293" s="9">
        <v>0</v>
      </c>
      <c r="AA293" s="8"/>
      <c r="AC293" s="8"/>
      <c r="AJ293" s="9">
        <f t="shared" si="52"/>
        <v>-1</v>
      </c>
      <c r="AK293" s="7">
        <v>8.6</v>
      </c>
      <c r="AO293" s="8"/>
      <c r="AQ293" s="31"/>
      <c r="AT293" s="31"/>
      <c r="AU293" s="21">
        <v>1993</v>
      </c>
      <c r="AV293" s="23">
        <f t="shared" si="45"/>
        <v>3.2995072987004876</v>
      </c>
      <c r="BB293" s="18"/>
      <c r="BD293" s="54"/>
      <c r="BF293" s="18"/>
      <c r="BH293" s="18"/>
      <c r="BJ293" s="18"/>
      <c r="BK293" s="18" t="s">
        <v>21</v>
      </c>
      <c r="BL293">
        <v>1</v>
      </c>
      <c r="BM293">
        <v>0</v>
      </c>
      <c r="BN293">
        <v>0</v>
      </c>
      <c r="BO293">
        <v>0</v>
      </c>
      <c r="BP293">
        <v>0</v>
      </c>
      <c r="BQ293">
        <v>0</v>
      </c>
      <c r="BR293" s="18">
        <v>0</v>
      </c>
      <c r="BS293">
        <v>1</v>
      </c>
      <c r="BT293">
        <v>0</v>
      </c>
      <c r="BU293" s="18">
        <v>0</v>
      </c>
      <c r="BV293" t="s">
        <v>397</v>
      </c>
      <c r="BW293" t="s">
        <v>397</v>
      </c>
      <c r="CB293" s="18"/>
      <c r="CD293" s="18"/>
      <c r="CE293" s="18"/>
      <c r="CH293" s="18"/>
      <c r="CJ293" s="18"/>
      <c r="CU293" s="18"/>
      <c r="CV293" t="s">
        <v>397</v>
      </c>
      <c r="CW293" t="s">
        <v>397</v>
      </c>
      <c r="CX293" t="s">
        <v>397</v>
      </c>
      <c r="CY293" s="25" t="s">
        <v>397</v>
      </c>
    </row>
    <row r="294" spans="1:103" x14ac:dyDescent="0.25">
      <c r="A294">
        <v>296</v>
      </c>
      <c r="B294">
        <v>44</v>
      </c>
      <c r="C294" s="25" t="s">
        <v>24</v>
      </c>
      <c r="D294" s="12">
        <v>7.3</v>
      </c>
      <c r="E294" s="14"/>
      <c r="F294" s="7" t="str">
        <f t="shared" si="46"/>
        <v>X</v>
      </c>
      <c r="G294" s="7">
        <f t="shared" si="47"/>
        <v>7.3</v>
      </c>
      <c r="H294" s="16">
        <f t="shared" si="48"/>
        <v>7.3</v>
      </c>
      <c r="I294" s="11" t="str">
        <f t="shared" si="49"/>
        <v>X</v>
      </c>
      <c r="J294" s="39" t="str">
        <f t="shared" si="50"/>
        <v>X</v>
      </c>
      <c r="K294" s="39" t="str">
        <f t="shared" si="43"/>
        <v>X</v>
      </c>
      <c r="L294" s="39" t="str">
        <f t="shared" si="44"/>
        <v>X</v>
      </c>
      <c r="M294" s="39" t="str">
        <f t="shared" si="51"/>
        <v>X</v>
      </c>
      <c r="N294" s="42">
        <v>0</v>
      </c>
      <c r="O294" s="8">
        <v>0</v>
      </c>
      <c r="P294" s="9">
        <v>0</v>
      </c>
      <c r="Q294" s="9">
        <v>0</v>
      </c>
      <c r="R294" s="8">
        <v>0</v>
      </c>
      <c r="S294" s="9">
        <v>0</v>
      </c>
      <c r="T294" s="9">
        <v>0</v>
      </c>
      <c r="U294" s="8">
        <v>0</v>
      </c>
      <c r="V294" s="9">
        <v>1</v>
      </c>
      <c r="W294" s="9">
        <v>0</v>
      </c>
      <c r="X294" s="9">
        <v>0</v>
      </c>
      <c r="Y294" s="8">
        <v>0</v>
      </c>
      <c r="Z294" s="9">
        <v>0</v>
      </c>
      <c r="AA294" s="8"/>
      <c r="AC294" s="8"/>
      <c r="AJ294" s="9">
        <f t="shared" si="52"/>
        <v>-1</v>
      </c>
      <c r="AK294" s="7">
        <v>8.6</v>
      </c>
      <c r="AO294" s="8"/>
      <c r="AQ294" s="31"/>
      <c r="AT294" s="31"/>
      <c r="AU294" s="21">
        <v>1993</v>
      </c>
      <c r="AV294" s="23">
        <f t="shared" si="45"/>
        <v>3.2995072987004876</v>
      </c>
      <c r="BB294" s="18"/>
      <c r="BD294" s="54"/>
      <c r="BF294" s="18"/>
      <c r="BH294" s="18"/>
      <c r="BJ294" s="18"/>
      <c r="BK294" s="18" t="s">
        <v>21</v>
      </c>
      <c r="BL294">
        <v>1</v>
      </c>
      <c r="BM294">
        <v>0</v>
      </c>
      <c r="BN294">
        <v>0</v>
      </c>
      <c r="BO294">
        <v>0</v>
      </c>
      <c r="BP294">
        <v>0</v>
      </c>
      <c r="BQ294">
        <v>0</v>
      </c>
      <c r="BR294" s="18">
        <v>0</v>
      </c>
      <c r="BS294">
        <v>1</v>
      </c>
      <c r="BT294">
        <v>0</v>
      </c>
      <c r="BU294" s="18">
        <v>0</v>
      </c>
      <c r="BV294" t="s">
        <v>397</v>
      </c>
      <c r="BW294" t="s">
        <v>397</v>
      </c>
      <c r="CB294" s="18"/>
      <c r="CD294" s="18"/>
      <c r="CE294" s="18"/>
      <c r="CH294" s="18"/>
      <c r="CJ294" s="18"/>
      <c r="CU294" s="18"/>
      <c r="CV294" t="s">
        <v>397</v>
      </c>
      <c r="CW294" t="s">
        <v>397</v>
      </c>
      <c r="CX294" t="s">
        <v>397</v>
      </c>
      <c r="CY294" s="25" t="s">
        <v>397</v>
      </c>
    </row>
    <row r="295" spans="1:103" x14ac:dyDescent="0.25">
      <c r="A295">
        <v>297</v>
      </c>
      <c r="B295">
        <v>45</v>
      </c>
      <c r="C295" s="25" t="s">
        <v>84</v>
      </c>
      <c r="D295" s="12">
        <v>10.725</v>
      </c>
      <c r="E295" s="14"/>
      <c r="F295" s="7" t="str">
        <f t="shared" si="46"/>
        <v>X</v>
      </c>
      <c r="G295" s="7">
        <f t="shared" si="47"/>
        <v>10.725</v>
      </c>
      <c r="H295" s="16">
        <f t="shared" si="48"/>
        <v>10.725</v>
      </c>
      <c r="I295" s="11" t="str">
        <f t="shared" si="49"/>
        <v>X</v>
      </c>
      <c r="J295" s="39" t="str">
        <f t="shared" si="50"/>
        <v>X</v>
      </c>
      <c r="K295" s="39" t="str">
        <f t="shared" si="43"/>
        <v>X</v>
      </c>
      <c r="L295" s="39" t="str">
        <f t="shared" si="44"/>
        <v>X</v>
      </c>
      <c r="M295" s="39" t="str">
        <f t="shared" si="51"/>
        <v>X</v>
      </c>
      <c r="N295" s="42">
        <v>0</v>
      </c>
      <c r="O295" s="8">
        <v>0</v>
      </c>
      <c r="P295" s="9">
        <v>0</v>
      </c>
      <c r="Q295" s="9">
        <v>1</v>
      </c>
      <c r="R295" s="8">
        <v>0</v>
      </c>
      <c r="S295" s="9">
        <v>0</v>
      </c>
      <c r="T295" s="9">
        <v>0</v>
      </c>
      <c r="U295" s="8">
        <v>0</v>
      </c>
      <c r="V295" s="9">
        <v>0</v>
      </c>
      <c r="W295" s="9">
        <v>0</v>
      </c>
      <c r="X295" s="9">
        <v>0</v>
      </c>
      <c r="Y295" s="8">
        <v>0</v>
      </c>
      <c r="Z295" s="9">
        <v>0</v>
      </c>
      <c r="AA295" s="8"/>
      <c r="AC295" s="8"/>
      <c r="AJ295" s="9">
        <f t="shared" si="52"/>
        <v>-1</v>
      </c>
      <c r="AK295" s="7">
        <v>11.7424</v>
      </c>
      <c r="AO295" s="8"/>
      <c r="AQ295" s="31"/>
      <c r="AT295" s="31"/>
      <c r="AU295" s="21">
        <v>1995</v>
      </c>
      <c r="AV295" s="23">
        <f t="shared" si="45"/>
        <v>3.2999429000227671</v>
      </c>
      <c r="BB295" s="18"/>
      <c r="BD295" s="54"/>
      <c r="BF295" s="18"/>
      <c r="BH295" s="18"/>
      <c r="BJ295" s="18"/>
      <c r="BK295" s="18" t="s">
        <v>81</v>
      </c>
      <c r="BL295">
        <v>1</v>
      </c>
      <c r="BM295">
        <v>0</v>
      </c>
      <c r="BN295">
        <v>0</v>
      </c>
      <c r="BO295">
        <v>0</v>
      </c>
      <c r="BP295">
        <v>0</v>
      </c>
      <c r="BQ295">
        <v>0</v>
      </c>
      <c r="BR295" s="18">
        <v>0</v>
      </c>
      <c r="BS295">
        <v>1</v>
      </c>
      <c r="BT295">
        <v>0</v>
      </c>
      <c r="BU295" s="18">
        <v>0</v>
      </c>
      <c r="BV295" t="s">
        <v>397</v>
      </c>
      <c r="BW295" t="s">
        <v>397</v>
      </c>
      <c r="CB295" s="18"/>
      <c r="CD295" s="18"/>
      <c r="CE295" s="18"/>
      <c r="CH295" s="18"/>
      <c r="CJ295" s="18"/>
      <c r="CU295" s="18"/>
      <c r="CV295" t="s">
        <v>397</v>
      </c>
      <c r="CW295" t="s">
        <v>397</v>
      </c>
      <c r="CX295" t="s">
        <v>397</v>
      </c>
      <c r="CY295" s="25" t="s">
        <v>397</v>
      </c>
    </row>
    <row r="296" spans="1:103" x14ac:dyDescent="0.25">
      <c r="A296">
        <v>298</v>
      </c>
      <c r="B296">
        <v>45</v>
      </c>
      <c r="C296" s="25" t="s">
        <v>84</v>
      </c>
      <c r="D296" s="12">
        <v>11.05</v>
      </c>
      <c r="E296" s="14"/>
      <c r="F296" s="7" t="str">
        <f t="shared" si="46"/>
        <v>X</v>
      </c>
      <c r="G296" s="7">
        <f t="shared" si="47"/>
        <v>11.05</v>
      </c>
      <c r="H296" s="16">
        <f t="shared" si="48"/>
        <v>11.05</v>
      </c>
      <c r="I296" s="11" t="str">
        <f t="shared" si="49"/>
        <v>X</v>
      </c>
      <c r="J296" s="39" t="str">
        <f t="shared" si="50"/>
        <v>X</v>
      </c>
      <c r="K296" s="39" t="str">
        <f t="shared" si="43"/>
        <v>X</v>
      </c>
      <c r="L296" s="39" t="str">
        <f t="shared" si="44"/>
        <v>X</v>
      </c>
      <c r="M296" s="39" t="str">
        <f t="shared" si="51"/>
        <v>X</v>
      </c>
      <c r="N296" s="42">
        <v>0</v>
      </c>
      <c r="O296" s="8">
        <v>0</v>
      </c>
      <c r="P296" s="9">
        <v>0</v>
      </c>
      <c r="Q296" s="9">
        <v>1</v>
      </c>
      <c r="R296" s="8">
        <v>0</v>
      </c>
      <c r="S296" s="9">
        <v>0</v>
      </c>
      <c r="T296" s="9">
        <v>0</v>
      </c>
      <c r="U296" s="8">
        <v>0</v>
      </c>
      <c r="V296" s="9">
        <v>0</v>
      </c>
      <c r="W296" s="9">
        <v>0</v>
      </c>
      <c r="X296" s="9">
        <v>0</v>
      </c>
      <c r="Y296" s="8">
        <v>0</v>
      </c>
      <c r="Z296" s="9">
        <v>0</v>
      </c>
      <c r="AA296" s="8"/>
      <c r="AC296" s="8"/>
      <c r="AJ296" s="9">
        <f t="shared" si="52"/>
        <v>-1</v>
      </c>
      <c r="AK296" s="7">
        <v>11.7424</v>
      </c>
      <c r="AO296" s="8"/>
      <c r="AQ296" s="31"/>
      <c r="AT296" s="31"/>
      <c r="AU296" s="21">
        <v>1997</v>
      </c>
      <c r="AV296" s="23">
        <f t="shared" si="45"/>
        <v>3.3003780648707024</v>
      </c>
      <c r="BB296" s="18"/>
      <c r="BD296" s="54"/>
      <c r="BF296" s="18"/>
      <c r="BH296" s="18"/>
      <c r="BJ296" s="18"/>
      <c r="BK296" s="18" t="s">
        <v>81</v>
      </c>
      <c r="BL296">
        <v>1</v>
      </c>
      <c r="BM296">
        <v>0</v>
      </c>
      <c r="BN296">
        <v>0</v>
      </c>
      <c r="BO296">
        <v>0</v>
      </c>
      <c r="BP296">
        <v>0</v>
      </c>
      <c r="BQ296">
        <v>0</v>
      </c>
      <c r="BR296" s="18">
        <v>0</v>
      </c>
      <c r="BS296">
        <v>1</v>
      </c>
      <c r="BT296">
        <v>0</v>
      </c>
      <c r="BU296" s="18">
        <v>0</v>
      </c>
      <c r="BV296" t="s">
        <v>397</v>
      </c>
      <c r="BW296" t="s">
        <v>397</v>
      </c>
      <c r="CB296" s="18"/>
      <c r="CD296" s="18"/>
      <c r="CE296" s="18"/>
      <c r="CH296" s="18"/>
      <c r="CJ296" s="18"/>
      <c r="CU296" s="18"/>
      <c r="CV296" t="s">
        <v>397</v>
      </c>
      <c r="CW296" t="s">
        <v>397</v>
      </c>
      <c r="CX296" t="s">
        <v>397</v>
      </c>
      <c r="CY296" s="25" t="s">
        <v>397</v>
      </c>
    </row>
    <row r="297" spans="1:103" x14ac:dyDescent="0.25">
      <c r="A297">
        <v>299</v>
      </c>
      <c r="B297">
        <v>45</v>
      </c>
      <c r="C297" s="25" t="s">
        <v>84</v>
      </c>
      <c r="D297" s="12">
        <v>8.1</v>
      </c>
      <c r="E297" s="14"/>
      <c r="F297" s="7" t="str">
        <f t="shared" si="46"/>
        <v>X</v>
      </c>
      <c r="G297" s="7">
        <f t="shared" si="47"/>
        <v>8.1</v>
      </c>
      <c r="H297" s="16">
        <f t="shared" si="48"/>
        <v>8.1</v>
      </c>
      <c r="I297" s="11" t="str">
        <f t="shared" si="49"/>
        <v>X</v>
      </c>
      <c r="J297" s="39" t="str">
        <f t="shared" si="50"/>
        <v>X</v>
      </c>
      <c r="K297" s="39" t="str">
        <f t="shared" si="43"/>
        <v>X</v>
      </c>
      <c r="L297" s="39" t="str">
        <f t="shared" si="44"/>
        <v>X</v>
      </c>
      <c r="M297" s="39" t="str">
        <f t="shared" si="51"/>
        <v>X</v>
      </c>
      <c r="N297" s="42">
        <v>0</v>
      </c>
      <c r="O297" s="8">
        <v>0</v>
      </c>
      <c r="P297" s="9">
        <v>0</v>
      </c>
      <c r="Q297" s="9">
        <v>0</v>
      </c>
      <c r="R297" s="8">
        <v>0</v>
      </c>
      <c r="S297" s="9">
        <v>0</v>
      </c>
      <c r="T297" s="9">
        <v>0</v>
      </c>
      <c r="U297" s="8">
        <v>1</v>
      </c>
      <c r="V297" s="9">
        <v>0</v>
      </c>
      <c r="W297" s="9">
        <v>0</v>
      </c>
      <c r="X297" s="9">
        <v>0</v>
      </c>
      <c r="Y297" s="8">
        <v>0</v>
      </c>
      <c r="Z297" s="9">
        <v>0</v>
      </c>
      <c r="AA297" s="8"/>
      <c r="AC297" s="8"/>
      <c r="AJ297" s="9">
        <f t="shared" si="52"/>
        <v>-1</v>
      </c>
      <c r="AK297" s="7">
        <v>11.7424</v>
      </c>
      <c r="AO297" s="8"/>
      <c r="AQ297" s="31"/>
      <c r="AT297" s="31"/>
      <c r="AU297" s="21">
        <v>1995</v>
      </c>
      <c r="AV297" s="23">
        <f t="shared" si="45"/>
        <v>3.2999429000227671</v>
      </c>
      <c r="BB297" s="18"/>
      <c r="BD297" s="54"/>
      <c r="BF297" s="18"/>
      <c r="BH297" s="18"/>
      <c r="BJ297" s="18"/>
      <c r="BK297" s="18" t="s">
        <v>81</v>
      </c>
      <c r="BL297">
        <v>1</v>
      </c>
      <c r="BM297">
        <v>0</v>
      </c>
      <c r="BN297">
        <v>0</v>
      </c>
      <c r="BO297">
        <v>0</v>
      </c>
      <c r="BP297">
        <v>0</v>
      </c>
      <c r="BQ297">
        <v>0</v>
      </c>
      <c r="BR297" s="18">
        <v>0</v>
      </c>
      <c r="BS297">
        <v>1</v>
      </c>
      <c r="BT297">
        <v>0</v>
      </c>
      <c r="BU297" s="18">
        <v>0</v>
      </c>
      <c r="BV297" t="s">
        <v>397</v>
      </c>
      <c r="BW297" t="s">
        <v>397</v>
      </c>
      <c r="CB297" s="18"/>
      <c r="CD297" s="18"/>
      <c r="CE297" s="18"/>
      <c r="CH297" s="18"/>
      <c r="CJ297" s="18"/>
      <c r="CU297" s="18"/>
      <c r="CV297" t="s">
        <v>397</v>
      </c>
      <c r="CW297" t="s">
        <v>397</v>
      </c>
      <c r="CX297" t="s">
        <v>397</v>
      </c>
      <c r="CY297" s="25" t="s">
        <v>397</v>
      </c>
    </row>
    <row r="298" spans="1:103" x14ac:dyDescent="0.25">
      <c r="A298">
        <v>300</v>
      </c>
      <c r="B298">
        <v>45</v>
      </c>
      <c r="C298" s="25" t="s">
        <v>84</v>
      </c>
      <c r="D298" s="12">
        <v>8.5</v>
      </c>
      <c r="E298" s="14"/>
      <c r="F298" s="7" t="str">
        <f t="shared" si="46"/>
        <v>X</v>
      </c>
      <c r="G298" s="7">
        <f t="shared" si="47"/>
        <v>8.5</v>
      </c>
      <c r="H298" s="16">
        <f t="shared" si="48"/>
        <v>8.5</v>
      </c>
      <c r="I298" s="11" t="str">
        <f t="shared" si="49"/>
        <v>X</v>
      </c>
      <c r="J298" s="39" t="str">
        <f t="shared" si="50"/>
        <v>X</v>
      </c>
      <c r="K298" s="39" t="str">
        <f t="shared" si="43"/>
        <v>X</v>
      </c>
      <c r="L298" s="39" t="str">
        <f t="shared" si="44"/>
        <v>X</v>
      </c>
      <c r="M298" s="39" t="str">
        <f t="shared" si="51"/>
        <v>X</v>
      </c>
      <c r="N298" s="42">
        <v>0</v>
      </c>
      <c r="O298" s="8">
        <v>0</v>
      </c>
      <c r="P298" s="9">
        <v>0</v>
      </c>
      <c r="Q298" s="9">
        <v>0</v>
      </c>
      <c r="R298" s="8">
        <v>0</v>
      </c>
      <c r="S298" s="9">
        <v>0</v>
      </c>
      <c r="T298" s="9">
        <v>0</v>
      </c>
      <c r="U298" s="8">
        <v>1</v>
      </c>
      <c r="V298" s="9">
        <v>0</v>
      </c>
      <c r="W298" s="9">
        <v>0</v>
      </c>
      <c r="X298" s="9">
        <v>0</v>
      </c>
      <c r="Y298" s="8">
        <v>0</v>
      </c>
      <c r="Z298" s="9">
        <v>0</v>
      </c>
      <c r="AA298" s="8"/>
      <c r="AC298" s="8"/>
      <c r="AJ298" s="9">
        <f t="shared" si="52"/>
        <v>-1</v>
      </c>
      <c r="AK298" s="7">
        <v>11.7424</v>
      </c>
      <c r="AO298" s="8"/>
      <c r="AQ298" s="31"/>
      <c r="AT298" s="31"/>
      <c r="AU298" s="21">
        <v>1996</v>
      </c>
      <c r="AV298" s="23">
        <f t="shared" si="45"/>
        <v>3.3001605369513523</v>
      </c>
      <c r="BB298" s="18"/>
      <c r="BD298" s="54"/>
      <c r="BF298" s="18"/>
      <c r="BH298" s="18"/>
      <c r="BJ298" s="18"/>
      <c r="BK298" s="18" t="s">
        <v>81</v>
      </c>
      <c r="BL298">
        <v>1</v>
      </c>
      <c r="BM298">
        <v>0</v>
      </c>
      <c r="BN298">
        <v>0</v>
      </c>
      <c r="BO298">
        <v>0</v>
      </c>
      <c r="BP298">
        <v>0</v>
      </c>
      <c r="BQ298">
        <v>0</v>
      </c>
      <c r="BR298" s="18">
        <v>0</v>
      </c>
      <c r="BS298">
        <v>1</v>
      </c>
      <c r="BT298">
        <v>0</v>
      </c>
      <c r="BU298" s="18">
        <v>0</v>
      </c>
      <c r="BV298" t="s">
        <v>397</v>
      </c>
      <c r="BW298" t="s">
        <v>397</v>
      </c>
      <c r="CB298" s="18"/>
      <c r="CD298" s="18"/>
      <c r="CE298" s="18"/>
      <c r="CH298" s="18"/>
      <c r="CJ298" s="18"/>
      <c r="CU298" s="18"/>
      <c r="CV298" t="s">
        <v>397</v>
      </c>
      <c r="CW298" t="s">
        <v>397</v>
      </c>
      <c r="CX298" t="s">
        <v>397</v>
      </c>
      <c r="CY298" s="25" t="s">
        <v>397</v>
      </c>
    </row>
    <row r="299" spans="1:103" x14ac:dyDescent="0.25">
      <c r="A299">
        <v>301</v>
      </c>
      <c r="B299">
        <v>45</v>
      </c>
      <c r="C299" s="25" t="s">
        <v>84</v>
      </c>
      <c r="D299" s="12">
        <v>9</v>
      </c>
      <c r="E299" s="14"/>
      <c r="F299" s="7" t="str">
        <f t="shared" si="46"/>
        <v>X</v>
      </c>
      <c r="G299" s="7">
        <f t="shared" si="47"/>
        <v>9</v>
      </c>
      <c r="H299" s="16">
        <f t="shared" si="48"/>
        <v>9</v>
      </c>
      <c r="I299" s="11" t="str">
        <f t="shared" si="49"/>
        <v>X</v>
      </c>
      <c r="J299" s="39" t="str">
        <f t="shared" si="50"/>
        <v>X</v>
      </c>
      <c r="K299" s="39" t="str">
        <f t="shared" si="43"/>
        <v>X</v>
      </c>
      <c r="L299" s="39" t="str">
        <f t="shared" si="44"/>
        <v>X</v>
      </c>
      <c r="M299" s="39" t="str">
        <f t="shared" si="51"/>
        <v>X</v>
      </c>
      <c r="N299" s="42">
        <v>0</v>
      </c>
      <c r="O299" s="8">
        <v>0</v>
      </c>
      <c r="P299" s="9">
        <v>0</v>
      </c>
      <c r="Q299" s="9">
        <v>0</v>
      </c>
      <c r="R299" s="8">
        <v>0</v>
      </c>
      <c r="S299" s="9">
        <v>0</v>
      </c>
      <c r="T299" s="9">
        <v>0</v>
      </c>
      <c r="U299" s="8">
        <v>1</v>
      </c>
      <c r="V299" s="9">
        <v>0</v>
      </c>
      <c r="W299" s="9">
        <v>0</v>
      </c>
      <c r="X299" s="9">
        <v>0</v>
      </c>
      <c r="Y299" s="8">
        <v>0</v>
      </c>
      <c r="Z299" s="9">
        <v>0</v>
      </c>
      <c r="AA299" s="8"/>
      <c r="AC299" s="8"/>
      <c r="AJ299" s="9">
        <f t="shared" si="52"/>
        <v>-1</v>
      </c>
      <c r="AK299" s="7">
        <v>11.7424</v>
      </c>
      <c r="AO299" s="8"/>
      <c r="AQ299" s="31"/>
      <c r="AT299" s="31"/>
      <c r="AU299" s="21">
        <v>1997</v>
      </c>
      <c r="AV299" s="23">
        <f t="shared" si="45"/>
        <v>3.3003780648707024</v>
      </c>
      <c r="BB299" s="18"/>
      <c r="BD299" s="54"/>
      <c r="BF299" s="18"/>
      <c r="BH299" s="18"/>
      <c r="BJ299" s="18"/>
      <c r="BK299" s="18" t="s">
        <v>81</v>
      </c>
      <c r="BL299">
        <v>1</v>
      </c>
      <c r="BM299">
        <v>0</v>
      </c>
      <c r="BN299">
        <v>0</v>
      </c>
      <c r="BO299">
        <v>0</v>
      </c>
      <c r="BP299">
        <v>0</v>
      </c>
      <c r="BQ299">
        <v>0</v>
      </c>
      <c r="BR299" s="18">
        <v>0</v>
      </c>
      <c r="BS299">
        <v>1</v>
      </c>
      <c r="BT299">
        <v>0</v>
      </c>
      <c r="BU299" s="18">
        <v>0</v>
      </c>
      <c r="BV299" t="s">
        <v>397</v>
      </c>
      <c r="BW299" t="s">
        <v>397</v>
      </c>
      <c r="CB299" s="18"/>
      <c r="CD299" s="18"/>
      <c r="CE299" s="18"/>
      <c r="CH299" s="18"/>
      <c r="CJ299" s="18"/>
      <c r="CU299" s="18"/>
      <c r="CV299" t="s">
        <v>397</v>
      </c>
      <c r="CW299" t="s">
        <v>397</v>
      </c>
      <c r="CX299" t="s">
        <v>397</v>
      </c>
      <c r="CY299" s="25" t="s">
        <v>397</v>
      </c>
    </row>
    <row r="300" spans="1:103" x14ac:dyDescent="0.25">
      <c r="A300">
        <v>302</v>
      </c>
      <c r="B300">
        <v>45</v>
      </c>
      <c r="C300" s="25" t="s">
        <v>84</v>
      </c>
      <c r="D300" s="12">
        <v>9.5</v>
      </c>
      <c r="E300" s="14"/>
      <c r="F300" s="7" t="str">
        <f t="shared" si="46"/>
        <v>X</v>
      </c>
      <c r="G300" s="7">
        <f t="shared" si="47"/>
        <v>9.5</v>
      </c>
      <c r="H300" s="16">
        <f t="shared" si="48"/>
        <v>9.5</v>
      </c>
      <c r="I300" s="11" t="str">
        <f t="shared" si="49"/>
        <v>X</v>
      </c>
      <c r="J300" s="39" t="str">
        <f t="shared" si="50"/>
        <v>X</v>
      </c>
      <c r="K300" s="39" t="str">
        <f t="shared" si="43"/>
        <v>X</v>
      </c>
      <c r="L300" s="39" t="str">
        <f t="shared" si="44"/>
        <v>X</v>
      </c>
      <c r="M300" s="39" t="str">
        <f t="shared" si="51"/>
        <v>X</v>
      </c>
      <c r="N300" s="42">
        <v>0</v>
      </c>
      <c r="O300" s="8">
        <v>0</v>
      </c>
      <c r="P300" s="9">
        <v>0</v>
      </c>
      <c r="Q300" s="9">
        <v>1</v>
      </c>
      <c r="R300" s="8">
        <v>0</v>
      </c>
      <c r="S300" s="9">
        <v>0</v>
      </c>
      <c r="T300" s="9">
        <v>0</v>
      </c>
      <c r="U300" s="8">
        <v>0</v>
      </c>
      <c r="V300" s="9">
        <v>0</v>
      </c>
      <c r="W300" s="9">
        <v>0</v>
      </c>
      <c r="X300" s="9">
        <v>0</v>
      </c>
      <c r="Y300" s="8">
        <v>0</v>
      </c>
      <c r="Z300" s="9">
        <v>0</v>
      </c>
      <c r="AA300" s="8"/>
      <c r="AC300" s="8"/>
      <c r="AJ300" s="9">
        <f t="shared" si="52"/>
        <v>-1</v>
      </c>
      <c r="AK300" s="7">
        <v>11.725899999999999</v>
      </c>
      <c r="AO300" s="8"/>
      <c r="AQ300" s="31"/>
      <c r="AT300" s="31"/>
      <c r="AU300" s="21">
        <v>1995</v>
      </c>
      <c r="AV300" s="23">
        <f t="shared" si="45"/>
        <v>3.2999429000227671</v>
      </c>
      <c r="BB300" s="18"/>
      <c r="BD300" s="54"/>
      <c r="BF300" s="18"/>
      <c r="BH300" s="18"/>
      <c r="BJ300" s="18"/>
      <c r="BK300" s="18" t="s">
        <v>255</v>
      </c>
      <c r="BL300">
        <v>1</v>
      </c>
      <c r="BM300">
        <v>0</v>
      </c>
      <c r="BN300">
        <v>0</v>
      </c>
      <c r="BO300">
        <v>0</v>
      </c>
      <c r="BP300">
        <v>0</v>
      </c>
      <c r="BQ300">
        <v>0</v>
      </c>
      <c r="BR300" s="18">
        <v>0</v>
      </c>
      <c r="BS300">
        <v>1</v>
      </c>
      <c r="BT300">
        <v>0</v>
      </c>
      <c r="BU300" s="18">
        <v>0</v>
      </c>
      <c r="BV300" t="s">
        <v>397</v>
      </c>
      <c r="BW300" t="s">
        <v>397</v>
      </c>
      <c r="CB300" s="18"/>
      <c r="CD300" s="18"/>
      <c r="CE300" s="18"/>
      <c r="CH300" s="18"/>
      <c r="CJ300" s="18"/>
      <c r="CU300" s="18"/>
      <c r="CV300" t="s">
        <v>397</v>
      </c>
      <c r="CW300" t="s">
        <v>397</v>
      </c>
      <c r="CX300" t="s">
        <v>397</v>
      </c>
      <c r="CY300" s="25" t="s">
        <v>397</v>
      </c>
    </row>
    <row r="301" spans="1:103" x14ac:dyDescent="0.25">
      <c r="A301">
        <v>303</v>
      </c>
      <c r="B301">
        <v>45</v>
      </c>
      <c r="C301" s="25" t="s">
        <v>84</v>
      </c>
      <c r="D301" s="12">
        <v>10.625</v>
      </c>
      <c r="E301" s="14"/>
      <c r="F301" s="7" t="str">
        <f t="shared" si="46"/>
        <v>X</v>
      </c>
      <c r="G301" s="7">
        <f t="shared" si="47"/>
        <v>10.625</v>
      </c>
      <c r="H301" s="16">
        <f t="shared" si="48"/>
        <v>10.625</v>
      </c>
      <c r="I301" s="11" t="str">
        <f t="shared" si="49"/>
        <v>X</v>
      </c>
      <c r="J301" s="39" t="str">
        <f t="shared" si="50"/>
        <v>X</v>
      </c>
      <c r="K301" s="39" t="str">
        <f t="shared" si="43"/>
        <v>X</v>
      </c>
      <c r="L301" s="39" t="str">
        <f t="shared" si="44"/>
        <v>X</v>
      </c>
      <c r="M301" s="39" t="str">
        <f t="shared" si="51"/>
        <v>X</v>
      </c>
      <c r="N301" s="42">
        <v>0</v>
      </c>
      <c r="O301" s="8">
        <v>0</v>
      </c>
      <c r="P301" s="9">
        <v>0</v>
      </c>
      <c r="Q301" s="9">
        <v>1</v>
      </c>
      <c r="R301" s="8">
        <v>0</v>
      </c>
      <c r="S301" s="9">
        <v>0</v>
      </c>
      <c r="T301" s="9">
        <v>0</v>
      </c>
      <c r="U301" s="8">
        <v>0</v>
      </c>
      <c r="V301" s="9">
        <v>0</v>
      </c>
      <c r="W301" s="9">
        <v>0</v>
      </c>
      <c r="X301" s="9">
        <v>0</v>
      </c>
      <c r="Y301" s="8">
        <v>0</v>
      </c>
      <c r="Z301" s="9">
        <v>0</v>
      </c>
      <c r="AA301" s="8"/>
      <c r="AC301" s="8"/>
      <c r="AJ301" s="9">
        <f t="shared" si="52"/>
        <v>-1</v>
      </c>
      <c r="AK301" s="7">
        <v>11.725899999999999</v>
      </c>
      <c r="AO301" s="8"/>
      <c r="AQ301" s="31"/>
      <c r="AT301" s="31"/>
      <c r="AU301" s="21">
        <v>1996</v>
      </c>
      <c r="AV301" s="23">
        <f t="shared" si="45"/>
        <v>3.3001605369513523</v>
      </c>
      <c r="BB301" s="18"/>
      <c r="BD301" s="54"/>
      <c r="BF301" s="18"/>
      <c r="BH301" s="18"/>
      <c r="BJ301" s="18"/>
      <c r="BK301" s="18" t="s">
        <v>255</v>
      </c>
      <c r="BL301">
        <v>1</v>
      </c>
      <c r="BM301">
        <v>0</v>
      </c>
      <c r="BN301">
        <v>0</v>
      </c>
      <c r="BO301">
        <v>0</v>
      </c>
      <c r="BP301">
        <v>0</v>
      </c>
      <c r="BQ301">
        <v>0</v>
      </c>
      <c r="BR301" s="18">
        <v>0</v>
      </c>
      <c r="BS301">
        <v>1</v>
      </c>
      <c r="BT301">
        <v>0</v>
      </c>
      <c r="BU301" s="18">
        <v>0</v>
      </c>
      <c r="BV301" t="s">
        <v>397</v>
      </c>
      <c r="BW301" t="s">
        <v>397</v>
      </c>
      <c r="CB301" s="18"/>
      <c r="CD301" s="18"/>
      <c r="CE301" s="18"/>
      <c r="CH301" s="18"/>
      <c r="CJ301" s="18"/>
      <c r="CU301" s="18"/>
      <c r="CV301" t="s">
        <v>397</v>
      </c>
      <c r="CW301" t="s">
        <v>397</v>
      </c>
      <c r="CX301" t="s">
        <v>397</v>
      </c>
      <c r="CY301" s="25" t="s">
        <v>397</v>
      </c>
    </row>
    <row r="302" spans="1:103" x14ac:dyDescent="0.25">
      <c r="A302">
        <v>304</v>
      </c>
      <c r="B302">
        <v>45</v>
      </c>
      <c r="C302" s="25" t="s">
        <v>84</v>
      </c>
      <c r="D302" s="12">
        <v>11.125</v>
      </c>
      <c r="E302" s="14"/>
      <c r="F302" s="7" t="str">
        <f t="shared" si="46"/>
        <v>X</v>
      </c>
      <c r="G302" s="7">
        <f t="shared" si="47"/>
        <v>11.125</v>
      </c>
      <c r="H302" s="16">
        <f t="shared" si="48"/>
        <v>11.125</v>
      </c>
      <c r="I302" s="11" t="str">
        <f t="shared" si="49"/>
        <v>X</v>
      </c>
      <c r="J302" s="39" t="str">
        <f t="shared" si="50"/>
        <v>X</v>
      </c>
      <c r="K302" s="39" t="str">
        <f t="shared" si="43"/>
        <v>X</v>
      </c>
      <c r="L302" s="39" t="str">
        <f t="shared" si="44"/>
        <v>X</v>
      </c>
      <c r="M302" s="39" t="str">
        <f t="shared" si="51"/>
        <v>X</v>
      </c>
      <c r="N302" s="42">
        <v>0</v>
      </c>
      <c r="O302" s="8">
        <v>0</v>
      </c>
      <c r="P302" s="9">
        <v>0</v>
      </c>
      <c r="Q302" s="9">
        <v>1</v>
      </c>
      <c r="R302" s="8">
        <v>0</v>
      </c>
      <c r="S302" s="9">
        <v>0</v>
      </c>
      <c r="T302" s="9">
        <v>0</v>
      </c>
      <c r="U302" s="8">
        <v>0</v>
      </c>
      <c r="V302" s="9">
        <v>0</v>
      </c>
      <c r="W302" s="9">
        <v>0</v>
      </c>
      <c r="X302" s="9">
        <v>0</v>
      </c>
      <c r="Y302" s="8">
        <v>0</v>
      </c>
      <c r="Z302" s="9">
        <v>0</v>
      </c>
      <c r="AA302" s="8"/>
      <c r="AC302" s="8"/>
      <c r="AJ302" s="9">
        <f t="shared" si="52"/>
        <v>-1</v>
      </c>
      <c r="AK302" s="7">
        <v>11.725899999999999</v>
      </c>
      <c r="AO302" s="8"/>
      <c r="AQ302" s="31"/>
      <c r="AT302" s="31"/>
      <c r="AU302" s="21">
        <v>1997</v>
      </c>
      <c r="AV302" s="23">
        <f t="shared" si="45"/>
        <v>3.3003780648707024</v>
      </c>
      <c r="BB302" s="18"/>
      <c r="BD302" s="54"/>
      <c r="BF302" s="18"/>
      <c r="BH302" s="18"/>
      <c r="BJ302" s="18"/>
      <c r="BK302" s="18" t="s">
        <v>255</v>
      </c>
      <c r="BL302">
        <v>1</v>
      </c>
      <c r="BM302">
        <v>0</v>
      </c>
      <c r="BN302">
        <v>0</v>
      </c>
      <c r="BO302">
        <v>0</v>
      </c>
      <c r="BP302">
        <v>0</v>
      </c>
      <c r="BQ302">
        <v>0</v>
      </c>
      <c r="BR302" s="18">
        <v>0</v>
      </c>
      <c r="BS302">
        <v>1</v>
      </c>
      <c r="BT302">
        <v>0</v>
      </c>
      <c r="BU302" s="18">
        <v>0</v>
      </c>
      <c r="BV302" t="s">
        <v>397</v>
      </c>
      <c r="BW302" t="s">
        <v>397</v>
      </c>
      <c r="CB302" s="18"/>
      <c r="CD302" s="18"/>
      <c r="CE302" s="18"/>
      <c r="CH302" s="18"/>
      <c r="CJ302" s="18"/>
      <c r="CU302" s="18"/>
      <c r="CV302" t="s">
        <v>397</v>
      </c>
      <c r="CW302" t="s">
        <v>397</v>
      </c>
      <c r="CX302" t="s">
        <v>397</v>
      </c>
      <c r="CY302" s="25" t="s">
        <v>397</v>
      </c>
    </row>
    <row r="303" spans="1:103" x14ac:dyDescent="0.25">
      <c r="A303">
        <v>305</v>
      </c>
      <c r="B303">
        <v>45</v>
      </c>
      <c r="C303" s="25" t="s">
        <v>84</v>
      </c>
      <c r="D303" s="12">
        <v>6.3</v>
      </c>
      <c r="E303" s="14"/>
      <c r="F303" s="7" t="str">
        <f t="shared" si="46"/>
        <v>X</v>
      </c>
      <c r="G303" s="7">
        <f t="shared" si="47"/>
        <v>6.3</v>
      </c>
      <c r="H303" s="16">
        <f t="shared" si="48"/>
        <v>6.3</v>
      </c>
      <c r="I303" s="11" t="str">
        <f t="shared" si="49"/>
        <v>X</v>
      </c>
      <c r="J303" s="39" t="str">
        <f t="shared" si="50"/>
        <v>X</v>
      </c>
      <c r="K303" s="39" t="str">
        <f t="shared" si="43"/>
        <v>X</v>
      </c>
      <c r="L303" s="39" t="str">
        <f t="shared" si="44"/>
        <v>X</v>
      </c>
      <c r="M303" s="39" t="str">
        <f t="shared" si="51"/>
        <v>X</v>
      </c>
      <c r="N303" s="42">
        <v>0</v>
      </c>
      <c r="O303" s="8">
        <v>0</v>
      </c>
      <c r="P303" s="9">
        <v>0</v>
      </c>
      <c r="Q303" s="9">
        <v>0</v>
      </c>
      <c r="R303" s="8">
        <v>0</v>
      </c>
      <c r="S303" s="9">
        <v>0</v>
      </c>
      <c r="T303" s="9">
        <v>0</v>
      </c>
      <c r="U303" s="8">
        <v>1</v>
      </c>
      <c r="V303" s="9">
        <v>0</v>
      </c>
      <c r="W303" s="9">
        <v>0</v>
      </c>
      <c r="X303" s="9">
        <v>0</v>
      </c>
      <c r="Y303" s="8">
        <v>0</v>
      </c>
      <c r="Z303" s="9">
        <v>0</v>
      </c>
      <c r="AA303" s="8"/>
      <c r="AC303" s="8"/>
      <c r="AJ303" s="9">
        <f t="shared" si="52"/>
        <v>-1</v>
      </c>
      <c r="AK303" s="7">
        <v>11.725899999999999</v>
      </c>
      <c r="AO303" s="8"/>
      <c r="AQ303" s="31"/>
      <c r="AT303" s="31"/>
      <c r="AU303" s="21">
        <v>1995</v>
      </c>
      <c r="AV303" s="23">
        <f t="shared" si="45"/>
        <v>3.2999429000227671</v>
      </c>
      <c r="BB303" s="18"/>
      <c r="BD303" s="54"/>
      <c r="BF303" s="18"/>
      <c r="BH303" s="18"/>
      <c r="BJ303" s="18"/>
      <c r="BK303" s="18" t="s">
        <v>255</v>
      </c>
      <c r="BL303">
        <v>1</v>
      </c>
      <c r="BM303">
        <v>0</v>
      </c>
      <c r="BN303">
        <v>0</v>
      </c>
      <c r="BO303">
        <v>0</v>
      </c>
      <c r="BP303">
        <v>0</v>
      </c>
      <c r="BQ303">
        <v>0</v>
      </c>
      <c r="BR303" s="18">
        <v>0</v>
      </c>
      <c r="BS303">
        <v>1</v>
      </c>
      <c r="BT303">
        <v>0</v>
      </c>
      <c r="BU303" s="18">
        <v>0</v>
      </c>
      <c r="BV303" t="s">
        <v>397</v>
      </c>
      <c r="BW303" t="s">
        <v>397</v>
      </c>
      <c r="CB303" s="18"/>
      <c r="CD303" s="18"/>
      <c r="CE303" s="18"/>
      <c r="CH303" s="18"/>
      <c r="CJ303" s="18"/>
      <c r="CU303" s="18"/>
      <c r="CV303" t="s">
        <v>397</v>
      </c>
      <c r="CW303" t="s">
        <v>397</v>
      </c>
      <c r="CX303" t="s">
        <v>397</v>
      </c>
      <c r="CY303" s="25" t="s">
        <v>397</v>
      </c>
    </row>
    <row r="304" spans="1:103" x14ac:dyDescent="0.25">
      <c r="A304">
        <v>306</v>
      </c>
      <c r="B304">
        <v>45</v>
      </c>
      <c r="C304" s="25" t="s">
        <v>84</v>
      </c>
      <c r="D304" s="12">
        <v>7.4</v>
      </c>
      <c r="E304" s="14"/>
      <c r="F304" s="7" t="str">
        <f t="shared" si="46"/>
        <v>X</v>
      </c>
      <c r="G304" s="7">
        <f t="shared" si="47"/>
        <v>7.4</v>
      </c>
      <c r="H304" s="16">
        <f t="shared" si="48"/>
        <v>7.4</v>
      </c>
      <c r="I304" s="11" t="str">
        <f t="shared" si="49"/>
        <v>X</v>
      </c>
      <c r="J304" s="39" t="str">
        <f t="shared" si="50"/>
        <v>X</v>
      </c>
      <c r="K304" s="39" t="str">
        <f t="shared" si="43"/>
        <v>X</v>
      </c>
      <c r="L304" s="39" t="str">
        <f t="shared" si="44"/>
        <v>X</v>
      </c>
      <c r="M304" s="39" t="str">
        <f t="shared" si="51"/>
        <v>X</v>
      </c>
      <c r="N304" s="42">
        <v>0</v>
      </c>
      <c r="O304" s="8">
        <v>0</v>
      </c>
      <c r="P304" s="9">
        <v>0</v>
      </c>
      <c r="Q304" s="9">
        <v>0</v>
      </c>
      <c r="R304" s="8">
        <v>0</v>
      </c>
      <c r="S304" s="9">
        <v>0</v>
      </c>
      <c r="T304" s="9">
        <v>0</v>
      </c>
      <c r="U304" s="8">
        <v>1</v>
      </c>
      <c r="V304" s="9">
        <v>0</v>
      </c>
      <c r="W304" s="9">
        <v>0</v>
      </c>
      <c r="X304" s="9">
        <v>0</v>
      </c>
      <c r="Y304" s="8">
        <v>0</v>
      </c>
      <c r="Z304" s="9">
        <v>0</v>
      </c>
      <c r="AA304" s="8"/>
      <c r="AC304" s="8"/>
      <c r="AJ304" s="9">
        <f t="shared" si="52"/>
        <v>-1</v>
      </c>
      <c r="AK304" s="7">
        <v>11.725899999999999</v>
      </c>
      <c r="AO304" s="8"/>
      <c r="AQ304" s="31"/>
      <c r="AT304" s="31"/>
      <c r="AU304" s="21">
        <v>1996</v>
      </c>
      <c r="AV304" s="23">
        <f t="shared" si="45"/>
        <v>3.3001605369513523</v>
      </c>
      <c r="BB304" s="18"/>
      <c r="BD304" s="54"/>
      <c r="BF304" s="18"/>
      <c r="BH304" s="18"/>
      <c r="BJ304" s="18"/>
      <c r="BK304" s="18" t="s">
        <v>255</v>
      </c>
      <c r="BL304">
        <v>1</v>
      </c>
      <c r="BM304">
        <v>0</v>
      </c>
      <c r="BN304">
        <v>0</v>
      </c>
      <c r="BO304">
        <v>0</v>
      </c>
      <c r="BP304">
        <v>0</v>
      </c>
      <c r="BQ304">
        <v>0</v>
      </c>
      <c r="BR304" s="18">
        <v>0</v>
      </c>
      <c r="BS304">
        <v>1</v>
      </c>
      <c r="BT304">
        <v>0</v>
      </c>
      <c r="BU304" s="18">
        <v>0</v>
      </c>
      <c r="BV304" t="s">
        <v>397</v>
      </c>
      <c r="BW304" t="s">
        <v>397</v>
      </c>
      <c r="CB304" s="18"/>
      <c r="CD304" s="18"/>
      <c r="CE304" s="18"/>
      <c r="CH304" s="18"/>
      <c r="CJ304" s="18"/>
      <c r="CU304" s="18"/>
      <c r="CV304" t="s">
        <v>397</v>
      </c>
      <c r="CW304" t="s">
        <v>397</v>
      </c>
      <c r="CX304" t="s">
        <v>397</v>
      </c>
      <c r="CY304" s="25" t="s">
        <v>397</v>
      </c>
    </row>
    <row r="305" spans="1:103" x14ac:dyDescent="0.25">
      <c r="A305">
        <v>307</v>
      </c>
      <c r="B305">
        <v>45</v>
      </c>
      <c r="C305" s="25" t="s">
        <v>84</v>
      </c>
      <c r="D305" s="12">
        <v>8.1</v>
      </c>
      <c r="E305" s="14"/>
      <c r="F305" s="7" t="str">
        <f t="shared" si="46"/>
        <v>X</v>
      </c>
      <c r="G305" s="7">
        <f t="shared" si="47"/>
        <v>8.1</v>
      </c>
      <c r="H305" s="16">
        <f t="shared" si="48"/>
        <v>8.1</v>
      </c>
      <c r="I305" s="11" t="str">
        <f t="shared" si="49"/>
        <v>X</v>
      </c>
      <c r="J305" s="39" t="str">
        <f t="shared" si="50"/>
        <v>X</v>
      </c>
      <c r="K305" s="39" t="str">
        <f t="shared" si="43"/>
        <v>X</v>
      </c>
      <c r="L305" s="39" t="str">
        <f t="shared" si="44"/>
        <v>X</v>
      </c>
      <c r="M305" s="39" t="str">
        <f t="shared" si="51"/>
        <v>X</v>
      </c>
      <c r="N305" s="42">
        <v>0</v>
      </c>
      <c r="O305" s="8">
        <v>0</v>
      </c>
      <c r="P305" s="9">
        <v>0</v>
      </c>
      <c r="Q305" s="9">
        <v>0</v>
      </c>
      <c r="R305" s="8">
        <v>0</v>
      </c>
      <c r="S305" s="9">
        <v>0</v>
      </c>
      <c r="T305" s="9">
        <v>0</v>
      </c>
      <c r="U305" s="8">
        <v>1</v>
      </c>
      <c r="V305" s="9">
        <v>0</v>
      </c>
      <c r="W305" s="9">
        <v>0</v>
      </c>
      <c r="X305" s="9">
        <v>0</v>
      </c>
      <c r="Y305" s="8">
        <v>0</v>
      </c>
      <c r="Z305" s="9">
        <v>0</v>
      </c>
      <c r="AA305" s="8"/>
      <c r="AC305" s="8"/>
      <c r="AJ305" s="9">
        <f t="shared" si="52"/>
        <v>-1</v>
      </c>
      <c r="AK305" s="7">
        <v>11.725899999999999</v>
      </c>
      <c r="AO305" s="8"/>
      <c r="AQ305" s="31"/>
      <c r="AT305" s="31"/>
      <c r="AU305" s="21">
        <v>1997</v>
      </c>
      <c r="AV305" s="23">
        <f t="shared" si="45"/>
        <v>3.3003780648707024</v>
      </c>
      <c r="BB305" s="18"/>
      <c r="BD305" s="54"/>
      <c r="BF305" s="18"/>
      <c r="BH305" s="18"/>
      <c r="BJ305" s="18"/>
      <c r="BK305" s="18" t="s">
        <v>255</v>
      </c>
      <c r="BL305">
        <v>1</v>
      </c>
      <c r="BM305">
        <v>0</v>
      </c>
      <c r="BN305">
        <v>0</v>
      </c>
      <c r="BO305">
        <v>0</v>
      </c>
      <c r="BP305">
        <v>0</v>
      </c>
      <c r="BQ305">
        <v>0</v>
      </c>
      <c r="BR305" s="18">
        <v>0</v>
      </c>
      <c r="BS305">
        <v>1</v>
      </c>
      <c r="BT305">
        <v>0</v>
      </c>
      <c r="BU305" s="18">
        <v>0</v>
      </c>
      <c r="BV305" t="s">
        <v>397</v>
      </c>
      <c r="BW305" t="s">
        <v>397</v>
      </c>
      <c r="CB305" s="18"/>
      <c r="CD305" s="18"/>
      <c r="CE305" s="18"/>
      <c r="CH305" s="18"/>
      <c r="CJ305" s="18"/>
      <c r="CU305" s="18"/>
      <c r="CV305" t="s">
        <v>397</v>
      </c>
      <c r="CW305" t="s">
        <v>397</v>
      </c>
      <c r="CX305" t="s">
        <v>397</v>
      </c>
      <c r="CY305" s="25" t="s">
        <v>397</v>
      </c>
    </row>
    <row r="306" spans="1:103" x14ac:dyDescent="0.25">
      <c r="A306">
        <v>308</v>
      </c>
      <c r="B306">
        <v>46</v>
      </c>
      <c r="C306" s="25" t="s">
        <v>51</v>
      </c>
      <c r="D306" s="12">
        <v>5.2</v>
      </c>
      <c r="E306" s="14"/>
      <c r="F306" s="7" t="str">
        <f t="shared" si="46"/>
        <v>X</v>
      </c>
      <c r="G306" s="7">
        <f t="shared" si="47"/>
        <v>5.2</v>
      </c>
      <c r="H306" s="16">
        <f t="shared" si="48"/>
        <v>5.2</v>
      </c>
      <c r="I306" s="11" t="str">
        <f t="shared" si="49"/>
        <v>X</v>
      </c>
      <c r="J306" s="39" t="str">
        <f t="shared" si="50"/>
        <v>X</v>
      </c>
      <c r="K306" s="39" t="str">
        <f t="shared" si="43"/>
        <v>X</v>
      </c>
      <c r="L306" s="39" t="str">
        <f t="shared" si="44"/>
        <v>X</v>
      </c>
      <c r="M306" s="39" t="str">
        <f t="shared" si="51"/>
        <v>X</v>
      </c>
      <c r="N306" s="42">
        <v>1</v>
      </c>
      <c r="O306" s="8">
        <v>0</v>
      </c>
      <c r="P306" s="9">
        <v>0</v>
      </c>
      <c r="Q306" s="9">
        <v>0</v>
      </c>
      <c r="R306" s="8">
        <v>0</v>
      </c>
      <c r="S306" s="9">
        <v>0</v>
      </c>
      <c r="T306" s="9">
        <v>0</v>
      </c>
      <c r="U306" s="8">
        <v>0</v>
      </c>
      <c r="V306" s="9">
        <v>0</v>
      </c>
      <c r="W306" s="9">
        <v>0</v>
      </c>
      <c r="X306" s="9">
        <v>0</v>
      </c>
      <c r="Y306" s="8">
        <v>0</v>
      </c>
      <c r="Z306" s="9">
        <v>0</v>
      </c>
      <c r="AA306" s="8"/>
      <c r="AC306" s="8"/>
      <c r="AJ306" s="9">
        <f t="shared" si="52"/>
        <v>-1</v>
      </c>
      <c r="AK306" s="7">
        <v>8.6999999999999993</v>
      </c>
      <c r="AO306" s="8"/>
      <c r="AQ306" s="31"/>
      <c r="AT306" s="31"/>
      <c r="AU306" s="21">
        <v>1993</v>
      </c>
      <c r="AV306" s="23">
        <f t="shared" si="45"/>
        <v>3.2995072987004876</v>
      </c>
      <c r="BB306" s="18"/>
      <c r="BD306" s="54"/>
      <c r="BF306" s="18"/>
      <c r="BH306" s="18"/>
      <c r="BJ306" s="18"/>
      <c r="BK306" s="18" t="s">
        <v>48</v>
      </c>
      <c r="BL306">
        <v>0</v>
      </c>
      <c r="BM306">
        <v>0</v>
      </c>
      <c r="BN306">
        <v>1</v>
      </c>
      <c r="BO306">
        <v>0</v>
      </c>
      <c r="BP306">
        <v>0</v>
      </c>
      <c r="BQ306">
        <v>0</v>
      </c>
      <c r="BR306" s="18">
        <v>0</v>
      </c>
      <c r="BS306">
        <v>0</v>
      </c>
      <c r="BT306">
        <v>1</v>
      </c>
      <c r="BU306" s="18">
        <v>0</v>
      </c>
      <c r="BV306" t="s">
        <v>397</v>
      </c>
      <c r="BW306" t="s">
        <v>397</v>
      </c>
      <c r="CB306" s="18"/>
      <c r="CD306" s="18"/>
      <c r="CE306" s="18"/>
      <c r="CH306" s="18"/>
      <c r="CJ306" s="18"/>
      <c r="CU306" s="18"/>
      <c r="CV306" t="s">
        <v>397</v>
      </c>
      <c r="CW306" t="s">
        <v>397</v>
      </c>
      <c r="CX306" t="s">
        <v>397</v>
      </c>
      <c r="CY306" s="25" t="s">
        <v>397</v>
      </c>
    </row>
    <row r="307" spans="1:103" x14ac:dyDescent="0.25">
      <c r="A307">
        <v>309</v>
      </c>
      <c r="B307">
        <v>46</v>
      </c>
      <c r="C307" s="25" t="s">
        <v>51</v>
      </c>
      <c r="D307" s="12">
        <v>4.5</v>
      </c>
      <c r="E307" s="14"/>
      <c r="F307" s="7" t="str">
        <f t="shared" si="46"/>
        <v>X</v>
      </c>
      <c r="G307" s="7">
        <f t="shared" si="47"/>
        <v>4.5</v>
      </c>
      <c r="H307" s="16">
        <f t="shared" si="48"/>
        <v>4.5</v>
      </c>
      <c r="I307" s="11" t="str">
        <f t="shared" si="49"/>
        <v>X</v>
      </c>
      <c r="J307" s="39" t="str">
        <f t="shared" si="50"/>
        <v>X</v>
      </c>
      <c r="K307" s="39" t="str">
        <f t="shared" si="43"/>
        <v>X</v>
      </c>
      <c r="L307" s="39" t="str">
        <f t="shared" si="44"/>
        <v>X</v>
      </c>
      <c r="M307" s="39" t="str">
        <f t="shared" si="51"/>
        <v>X</v>
      </c>
      <c r="N307" s="42">
        <v>1</v>
      </c>
      <c r="O307" s="8">
        <v>0</v>
      </c>
      <c r="P307" s="9">
        <v>0</v>
      </c>
      <c r="Q307" s="9">
        <v>0</v>
      </c>
      <c r="R307" s="8">
        <v>0</v>
      </c>
      <c r="S307" s="9">
        <v>0</v>
      </c>
      <c r="T307" s="9">
        <v>0</v>
      </c>
      <c r="U307" s="8">
        <v>0</v>
      </c>
      <c r="V307" s="9">
        <v>0</v>
      </c>
      <c r="W307" s="9">
        <v>0</v>
      </c>
      <c r="X307" s="9">
        <v>0</v>
      </c>
      <c r="Y307" s="8">
        <v>0</v>
      </c>
      <c r="Z307" s="9">
        <v>0</v>
      </c>
      <c r="AA307" s="8"/>
      <c r="AC307" s="8"/>
      <c r="AJ307" s="9">
        <f t="shared" si="52"/>
        <v>-1</v>
      </c>
      <c r="AK307" s="7">
        <v>8.9</v>
      </c>
      <c r="AO307" s="8"/>
      <c r="AQ307" s="31"/>
      <c r="AT307" s="31"/>
      <c r="AU307" s="21">
        <v>1995</v>
      </c>
      <c r="AV307" s="23">
        <f t="shared" si="45"/>
        <v>3.2999429000227671</v>
      </c>
      <c r="BB307" s="18"/>
      <c r="BD307" s="54"/>
      <c r="BF307" s="18"/>
      <c r="BH307" s="18"/>
      <c r="BJ307" s="18"/>
      <c r="BK307" s="18" t="s">
        <v>48</v>
      </c>
      <c r="BL307">
        <v>0</v>
      </c>
      <c r="BM307">
        <v>0</v>
      </c>
      <c r="BN307">
        <v>1</v>
      </c>
      <c r="BO307">
        <v>0</v>
      </c>
      <c r="BP307">
        <v>0</v>
      </c>
      <c r="BQ307">
        <v>0</v>
      </c>
      <c r="BR307" s="18">
        <v>0</v>
      </c>
      <c r="BS307">
        <v>0</v>
      </c>
      <c r="BT307">
        <v>1</v>
      </c>
      <c r="BU307" s="18">
        <v>0</v>
      </c>
      <c r="BV307" t="s">
        <v>397</v>
      </c>
      <c r="BW307" t="s">
        <v>397</v>
      </c>
      <c r="CB307" s="18"/>
      <c r="CD307" s="18"/>
      <c r="CE307" s="18"/>
      <c r="CH307" s="18"/>
      <c r="CJ307" s="18"/>
      <c r="CU307" s="18"/>
      <c r="CV307" t="s">
        <v>397</v>
      </c>
      <c r="CW307" t="s">
        <v>397</v>
      </c>
      <c r="CX307" t="s">
        <v>397</v>
      </c>
      <c r="CY307" s="25" t="s">
        <v>397</v>
      </c>
    </row>
    <row r="308" spans="1:103" x14ac:dyDescent="0.25">
      <c r="A308">
        <v>310</v>
      </c>
      <c r="B308">
        <v>46</v>
      </c>
      <c r="C308" s="25" t="s">
        <v>51</v>
      </c>
      <c r="D308" s="12">
        <v>5</v>
      </c>
      <c r="E308" s="14"/>
      <c r="F308" s="7" t="str">
        <f t="shared" si="46"/>
        <v>X</v>
      </c>
      <c r="G308" s="7">
        <f t="shared" si="47"/>
        <v>5</v>
      </c>
      <c r="H308" s="16">
        <f t="shared" si="48"/>
        <v>5</v>
      </c>
      <c r="I308" s="11" t="str">
        <f t="shared" si="49"/>
        <v>X</v>
      </c>
      <c r="J308" s="39" t="str">
        <f t="shared" si="50"/>
        <v>X</v>
      </c>
      <c r="K308" s="39" t="str">
        <f t="shared" si="43"/>
        <v>X</v>
      </c>
      <c r="L308" s="39" t="str">
        <f t="shared" si="44"/>
        <v>X</v>
      </c>
      <c r="M308" s="39" t="str">
        <f t="shared" si="51"/>
        <v>X</v>
      </c>
      <c r="N308" s="42">
        <v>1</v>
      </c>
      <c r="O308" s="8">
        <v>0</v>
      </c>
      <c r="P308" s="9">
        <v>0</v>
      </c>
      <c r="Q308" s="9">
        <v>0</v>
      </c>
      <c r="R308" s="8">
        <v>0</v>
      </c>
      <c r="S308" s="9">
        <v>0</v>
      </c>
      <c r="T308" s="9">
        <v>0</v>
      </c>
      <c r="U308" s="8">
        <v>0</v>
      </c>
      <c r="V308" s="9">
        <v>0</v>
      </c>
      <c r="W308" s="9">
        <v>0</v>
      </c>
      <c r="X308" s="9">
        <v>0</v>
      </c>
      <c r="Y308" s="8">
        <v>0</v>
      </c>
      <c r="Z308" s="9">
        <v>0</v>
      </c>
      <c r="AA308" s="8"/>
      <c r="AC308" s="8"/>
      <c r="AJ308" s="9">
        <f t="shared" si="52"/>
        <v>-1</v>
      </c>
      <c r="AK308" s="7">
        <v>9.1999999999999993</v>
      </c>
      <c r="AO308" s="8"/>
      <c r="AQ308" s="31"/>
      <c r="AT308" s="31"/>
      <c r="AU308" s="21">
        <v>1999</v>
      </c>
      <c r="AV308" s="23">
        <f t="shared" si="45"/>
        <v>3.3008127941181171</v>
      </c>
      <c r="BB308" s="18"/>
      <c r="BD308" s="54"/>
      <c r="BF308" s="18"/>
      <c r="BH308" s="18"/>
      <c r="BJ308" s="18"/>
      <c r="BK308" s="18" t="s">
        <v>48</v>
      </c>
      <c r="BL308">
        <v>0</v>
      </c>
      <c r="BM308">
        <v>0</v>
      </c>
      <c r="BN308">
        <v>1</v>
      </c>
      <c r="BO308">
        <v>0</v>
      </c>
      <c r="BP308">
        <v>0</v>
      </c>
      <c r="BQ308">
        <v>0</v>
      </c>
      <c r="BR308" s="18">
        <v>0</v>
      </c>
      <c r="BS308">
        <v>0</v>
      </c>
      <c r="BT308">
        <v>1</v>
      </c>
      <c r="BU308" s="18">
        <v>0</v>
      </c>
      <c r="BV308" t="s">
        <v>397</v>
      </c>
      <c r="BW308" t="s">
        <v>397</v>
      </c>
      <c r="CB308" s="18"/>
      <c r="CD308" s="18"/>
      <c r="CE308" s="18"/>
      <c r="CH308" s="18"/>
      <c r="CJ308" s="18"/>
      <c r="CU308" s="18"/>
      <c r="CV308" t="s">
        <v>397</v>
      </c>
      <c r="CW308" t="s">
        <v>397</v>
      </c>
      <c r="CX308" t="s">
        <v>397</v>
      </c>
      <c r="CY308" s="25" t="s">
        <v>397</v>
      </c>
    </row>
    <row r="309" spans="1:103" x14ac:dyDescent="0.25">
      <c r="A309">
        <v>311</v>
      </c>
      <c r="B309">
        <v>46</v>
      </c>
      <c r="C309" s="25" t="s">
        <v>51</v>
      </c>
      <c r="D309" s="12">
        <v>4.9000000000000004</v>
      </c>
      <c r="E309" s="14"/>
      <c r="F309" s="7" t="str">
        <f t="shared" si="46"/>
        <v>X</v>
      </c>
      <c r="G309" s="7">
        <f t="shared" si="47"/>
        <v>4.9000000000000004</v>
      </c>
      <c r="H309" s="16">
        <f t="shared" si="48"/>
        <v>4.9000000000000004</v>
      </c>
      <c r="I309" s="11" t="str">
        <f t="shared" si="49"/>
        <v>X</v>
      </c>
      <c r="J309" s="39" t="str">
        <f t="shared" si="50"/>
        <v>X</v>
      </c>
      <c r="K309" s="39" t="str">
        <f t="shared" si="43"/>
        <v>X</v>
      </c>
      <c r="L309" s="39" t="str">
        <f t="shared" si="44"/>
        <v>X</v>
      </c>
      <c r="M309" s="39" t="str">
        <f t="shared" si="51"/>
        <v>X</v>
      </c>
      <c r="N309" s="42">
        <v>1</v>
      </c>
      <c r="O309" s="8">
        <v>0</v>
      </c>
      <c r="P309" s="9">
        <v>0</v>
      </c>
      <c r="Q309" s="9">
        <v>0</v>
      </c>
      <c r="R309" s="8">
        <v>0</v>
      </c>
      <c r="S309" s="9">
        <v>0</v>
      </c>
      <c r="T309" s="9">
        <v>0</v>
      </c>
      <c r="U309" s="8">
        <v>0</v>
      </c>
      <c r="V309" s="9">
        <v>0</v>
      </c>
      <c r="W309" s="9">
        <v>0</v>
      </c>
      <c r="X309" s="9">
        <v>0</v>
      </c>
      <c r="Y309" s="8">
        <v>0</v>
      </c>
      <c r="Z309" s="9">
        <v>0</v>
      </c>
      <c r="AA309" s="8"/>
      <c r="AC309" s="8"/>
      <c r="AJ309" s="9">
        <f t="shared" si="52"/>
        <v>-1</v>
      </c>
      <c r="AK309" s="7">
        <v>9.3000000000000007</v>
      </c>
      <c r="AO309" s="8"/>
      <c r="AQ309" s="31"/>
      <c r="AT309" s="31"/>
      <c r="AU309" s="21">
        <v>2000</v>
      </c>
      <c r="AV309" s="23">
        <f t="shared" si="45"/>
        <v>3.3010299956639813</v>
      </c>
      <c r="BB309" s="18"/>
      <c r="BD309" s="54"/>
      <c r="BF309" s="18"/>
      <c r="BH309" s="18"/>
      <c r="BJ309" s="18"/>
      <c r="BK309" s="18" t="s">
        <v>48</v>
      </c>
      <c r="BL309">
        <v>0</v>
      </c>
      <c r="BM309">
        <v>0</v>
      </c>
      <c r="BN309">
        <v>1</v>
      </c>
      <c r="BO309">
        <v>0</v>
      </c>
      <c r="BP309">
        <v>0</v>
      </c>
      <c r="BQ309">
        <v>0</v>
      </c>
      <c r="BR309" s="18">
        <v>0</v>
      </c>
      <c r="BS309">
        <v>0</v>
      </c>
      <c r="BT309">
        <v>1</v>
      </c>
      <c r="BU309" s="18">
        <v>0</v>
      </c>
      <c r="BV309" t="s">
        <v>397</v>
      </c>
      <c r="BW309" t="s">
        <v>397</v>
      </c>
      <c r="CB309" s="18"/>
      <c r="CD309" s="18"/>
      <c r="CE309" s="18"/>
      <c r="CH309" s="18"/>
      <c r="CJ309" s="18"/>
      <c r="CU309" s="18"/>
      <c r="CV309" t="s">
        <v>397</v>
      </c>
      <c r="CW309" t="s">
        <v>397</v>
      </c>
      <c r="CX309" t="s">
        <v>397</v>
      </c>
      <c r="CY309" s="25" t="s">
        <v>397</v>
      </c>
    </row>
    <row r="310" spans="1:103" x14ac:dyDescent="0.25">
      <c r="A310">
        <v>312</v>
      </c>
      <c r="B310">
        <v>46</v>
      </c>
      <c r="C310" s="25" t="s">
        <v>51</v>
      </c>
      <c r="D310" s="12">
        <v>7.2</v>
      </c>
      <c r="E310" s="14"/>
      <c r="F310" s="7" t="str">
        <f t="shared" si="46"/>
        <v>X</v>
      </c>
      <c r="G310" s="7">
        <f t="shared" si="47"/>
        <v>7.2</v>
      </c>
      <c r="H310" s="16">
        <f t="shared" si="48"/>
        <v>7.2</v>
      </c>
      <c r="I310" s="11" t="str">
        <f t="shared" si="49"/>
        <v>X</v>
      </c>
      <c r="J310" s="39" t="str">
        <f t="shared" si="50"/>
        <v>X</v>
      </c>
      <c r="K310" s="39" t="str">
        <f t="shared" si="43"/>
        <v>X</v>
      </c>
      <c r="L310" s="39" t="str">
        <f t="shared" si="44"/>
        <v>X</v>
      </c>
      <c r="M310" s="39" t="str">
        <f t="shared" si="51"/>
        <v>X</v>
      </c>
      <c r="N310" s="42">
        <v>1</v>
      </c>
      <c r="O310" s="8">
        <v>0</v>
      </c>
      <c r="P310" s="9">
        <v>0</v>
      </c>
      <c r="Q310" s="9">
        <v>0</v>
      </c>
      <c r="R310" s="8">
        <v>0</v>
      </c>
      <c r="S310" s="9">
        <v>0</v>
      </c>
      <c r="T310" s="9">
        <v>0</v>
      </c>
      <c r="U310" s="8">
        <v>0</v>
      </c>
      <c r="V310" s="9">
        <v>0</v>
      </c>
      <c r="W310" s="9">
        <v>0</v>
      </c>
      <c r="X310" s="9">
        <v>0</v>
      </c>
      <c r="Y310" s="8">
        <v>0</v>
      </c>
      <c r="Z310" s="9">
        <v>0</v>
      </c>
      <c r="AA310" s="8"/>
      <c r="AC310" s="8"/>
      <c r="AJ310" s="9">
        <f t="shared" si="52"/>
        <v>-1</v>
      </c>
      <c r="AK310" s="7">
        <v>10.199999999999999</v>
      </c>
      <c r="AO310" s="8"/>
      <c r="AQ310" s="31"/>
      <c r="AT310" s="31"/>
      <c r="AU310" s="21">
        <v>2002</v>
      </c>
      <c r="AV310" s="23">
        <f t="shared" si="45"/>
        <v>3.3014640731433</v>
      </c>
      <c r="BB310" s="18"/>
      <c r="BD310" s="54"/>
      <c r="BF310" s="18"/>
      <c r="BH310" s="18"/>
      <c r="BJ310" s="18"/>
      <c r="BK310" s="18" t="s">
        <v>48</v>
      </c>
      <c r="BL310">
        <v>0</v>
      </c>
      <c r="BM310">
        <v>0</v>
      </c>
      <c r="BN310">
        <v>1</v>
      </c>
      <c r="BO310">
        <v>0</v>
      </c>
      <c r="BP310">
        <v>0</v>
      </c>
      <c r="BQ310">
        <v>0</v>
      </c>
      <c r="BR310" s="18">
        <v>0</v>
      </c>
      <c r="BS310">
        <v>0</v>
      </c>
      <c r="BT310">
        <v>1</v>
      </c>
      <c r="BU310" s="18">
        <v>0</v>
      </c>
      <c r="BV310" t="s">
        <v>397</v>
      </c>
      <c r="BW310" t="s">
        <v>397</v>
      </c>
      <c r="CB310" s="18"/>
      <c r="CD310" s="18"/>
      <c r="CE310" s="18"/>
      <c r="CH310" s="18"/>
      <c r="CJ310" s="18"/>
      <c r="CU310" s="18"/>
      <c r="CV310" t="s">
        <v>397</v>
      </c>
      <c r="CW310" t="s">
        <v>397</v>
      </c>
      <c r="CX310" t="s">
        <v>397</v>
      </c>
      <c r="CY310" s="25" t="s">
        <v>397</v>
      </c>
    </row>
    <row r="311" spans="1:103" x14ac:dyDescent="0.25">
      <c r="A311">
        <v>313</v>
      </c>
      <c r="B311">
        <v>46</v>
      </c>
      <c r="C311" s="25" t="s">
        <v>51</v>
      </c>
      <c r="D311" s="12">
        <v>3.6</v>
      </c>
      <c r="E311" s="14"/>
      <c r="F311" s="7" t="str">
        <f t="shared" si="46"/>
        <v>X</v>
      </c>
      <c r="G311" s="7">
        <f t="shared" si="47"/>
        <v>3.6</v>
      </c>
      <c r="H311" s="16">
        <f t="shared" si="48"/>
        <v>3.6</v>
      </c>
      <c r="I311" s="11" t="str">
        <f t="shared" si="49"/>
        <v>X</v>
      </c>
      <c r="J311" s="39" t="str">
        <f t="shared" si="50"/>
        <v>X</v>
      </c>
      <c r="K311" s="39" t="str">
        <f t="shared" si="43"/>
        <v>X</v>
      </c>
      <c r="L311" s="39" t="str">
        <f t="shared" si="44"/>
        <v>X</v>
      </c>
      <c r="M311" s="39" t="str">
        <f t="shared" si="51"/>
        <v>X</v>
      </c>
      <c r="N311" s="42">
        <v>1</v>
      </c>
      <c r="O311" s="8">
        <v>0</v>
      </c>
      <c r="P311" s="9">
        <v>0</v>
      </c>
      <c r="Q311" s="9">
        <v>0</v>
      </c>
      <c r="R311" s="8">
        <v>0</v>
      </c>
      <c r="S311" s="9">
        <v>0</v>
      </c>
      <c r="T311" s="9">
        <v>0</v>
      </c>
      <c r="U311" s="8">
        <v>0</v>
      </c>
      <c r="V311" s="9">
        <v>0</v>
      </c>
      <c r="W311" s="9">
        <v>0</v>
      </c>
      <c r="X311" s="9">
        <v>0</v>
      </c>
      <c r="Y311" s="8">
        <v>0</v>
      </c>
      <c r="Z311" s="9">
        <v>0</v>
      </c>
      <c r="AA311" s="8"/>
      <c r="AC311" s="8"/>
      <c r="AJ311" s="9">
        <f t="shared" si="52"/>
        <v>-1</v>
      </c>
      <c r="AK311" s="7">
        <v>11.8</v>
      </c>
      <c r="AO311" s="8"/>
      <c r="AQ311" s="31"/>
      <c r="AT311" s="31"/>
      <c r="AU311" s="21">
        <v>1994</v>
      </c>
      <c r="AV311" s="23">
        <f t="shared" si="45"/>
        <v>3.2997251539756367</v>
      </c>
      <c r="BB311" s="18"/>
      <c r="BD311" s="54"/>
      <c r="BF311" s="18"/>
      <c r="BH311" s="18"/>
      <c r="BJ311" s="18"/>
      <c r="BK311" s="18" t="s">
        <v>81</v>
      </c>
      <c r="BL311">
        <v>1</v>
      </c>
      <c r="BM311">
        <v>0</v>
      </c>
      <c r="BN311">
        <v>0</v>
      </c>
      <c r="BO311">
        <v>0</v>
      </c>
      <c r="BP311">
        <v>0</v>
      </c>
      <c r="BQ311">
        <v>0</v>
      </c>
      <c r="BR311" s="18">
        <v>0</v>
      </c>
      <c r="BS311">
        <v>1</v>
      </c>
      <c r="BT311">
        <v>0</v>
      </c>
      <c r="BU311" s="18">
        <v>0</v>
      </c>
      <c r="BV311" t="s">
        <v>397</v>
      </c>
      <c r="BW311" t="s">
        <v>397</v>
      </c>
      <c r="CB311" s="18"/>
      <c r="CD311" s="18"/>
      <c r="CE311" s="18"/>
      <c r="CH311" s="18"/>
      <c r="CJ311" s="18"/>
      <c r="CU311" s="18"/>
      <c r="CV311" t="s">
        <v>397</v>
      </c>
      <c r="CW311" t="s">
        <v>397</v>
      </c>
      <c r="CX311" t="s">
        <v>397</v>
      </c>
      <c r="CY311" s="25" t="s">
        <v>397</v>
      </c>
    </row>
    <row r="312" spans="1:103" x14ac:dyDescent="0.25">
      <c r="A312">
        <v>314</v>
      </c>
      <c r="B312">
        <v>46</v>
      </c>
      <c r="C312" s="25" t="s">
        <v>51</v>
      </c>
      <c r="D312" s="12">
        <v>4.4000000000000004</v>
      </c>
      <c r="E312" s="14"/>
      <c r="F312" s="7" t="str">
        <f t="shared" si="46"/>
        <v>X</v>
      </c>
      <c r="G312" s="7">
        <f t="shared" si="47"/>
        <v>4.4000000000000004</v>
      </c>
      <c r="H312" s="16">
        <f t="shared" si="48"/>
        <v>4.4000000000000004</v>
      </c>
      <c r="I312" s="11" t="str">
        <f t="shared" si="49"/>
        <v>X</v>
      </c>
      <c r="J312" s="39" t="str">
        <f t="shared" si="50"/>
        <v>X</v>
      </c>
      <c r="K312" s="39" t="str">
        <f t="shared" si="43"/>
        <v>X</v>
      </c>
      <c r="L312" s="39" t="str">
        <f t="shared" si="44"/>
        <v>X</v>
      </c>
      <c r="M312" s="39" t="str">
        <f t="shared" si="51"/>
        <v>X</v>
      </c>
      <c r="N312" s="42">
        <v>1</v>
      </c>
      <c r="O312" s="8">
        <v>0</v>
      </c>
      <c r="P312" s="9">
        <v>0</v>
      </c>
      <c r="Q312" s="9">
        <v>0</v>
      </c>
      <c r="R312" s="8">
        <v>0</v>
      </c>
      <c r="S312" s="9">
        <v>0</v>
      </c>
      <c r="T312" s="9">
        <v>0</v>
      </c>
      <c r="U312" s="8">
        <v>0</v>
      </c>
      <c r="V312" s="9">
        <v>0</v>
      </c>
      <c r="W312" s="9">
        <v>0</v>
      </c>
      <c r="X312" s="9">
        <v>0</v>
      </c>
      <c r="Y312" s="8">
        <v>0</v>
      </c>
      <c r="Z312" s="9">
        <v>0</v>
      </c>
      <c r="AA312" s="8"/>
      <c r="AC312" s="8"/>
      <c r="AJ312" s="9">
        <f t="shared" si="52"/>
        <v>-1</v>
      </c>
      <c r="AK312" s="7">
        <v>12</v>
      </c>
      <c r="AO312" s="8"/>
      <c r="AQ312" s="31"/>
      <c r="AT312" s="31"/>
      <c r="AU312" s="21">
        <v>1995</v>
      </c>
      <c r="AV312" s="23">
        <f t="shared" si="45"/>
        <v>3.2999429000227671</v>
      </c>
      <c r="BB312" s="18"/>
      <c r="BD312" s="54"/>
      <c r="BF312" s="18"/>
      <c r="BH312" s="18"/>
      <c r="BJ312" s="18"/>
      <c r="BK312" s="18" t="s">
        <v>81</v>
      </c>
      <c r="BL312">
        <v>1</v>
      </c>
      <c r="BM312">
        <v>0</v>
      </c>
      <c r="BN312">
        <v>0</v>
      </c>
      <c r="BO312">
        <v>0</v>
      </c>
      <c r="BP312">
        <v>0</v>
      </c>
      <c r="BQ312">
        <v>0</v>
      </c>
      <c r="BR312" s="18">
        <v>0</v>
      </c>
      <c r="BS312">
        <v>1</v>
      </c>
      <c r="BT312">
        <v>0</v>
      </c>
      <c r="BU312" s="18">
        <v>0</v>
      </c>
      <c r="BV312" t="s">
        <v>397</v>
      </c>
      <c r="BW312" t="s">
        <v>397</v>
      </c>
      <c r="CB312" s="18"/>
      <c r="CD312" s="18"/>
      <c r="CE312" s="18"/>
      <c r="CH312" s="18"/>
      <c r="CJ312" s="18"/>
      <c r="CU312" s="18"/>
      <c r="CV312" t="s">
        <v>397</v>
      </c>
      <c r="CW312" t="s">
        <v>397</v>
      </c>
      <c r="CX312" t="s">
        <v>397</v>
      </c>
      <c r="CY312" s="25" t="s">
        <v>397</v>
      </c>
    </row>
    <row r="313" spans="1:103" x14ac:dyDescent="0.25">
      <c r="A313">
        <v>315</v>
      </c>
      <c r="B313">
        <v>46</v>
      </c>
      <c r="C313" s="25" t="s">
        <v>51</v>
      </c>
      <c r="D313" s="12">
        <v>7.6</v>
      </c>
      <c r="E313" s="14"/>
      <c r="F313" s="7" t="str">
        <f t="shared" si="46"/>
        <v>X</v>
      </c>
      <c r="G313" s="7">
        <f t="shared" si="47"/>
        <v>7.6</v>
      </c>
      <c r="H313" s="16">
        <f t="shared" si="48"/>
        <v>7.6</v>
      </c>
      <c r="I313" s="11" t="str">
        <f t="shared" si="49"/>
        <v>X</v>
      </c>
      <c r="J313" s="39" t="str">
        <f t="shared" si="50"/>
        <v>X</v>
      </c>
      <c r="K313" s="39" t="str">
        <f t="shared" si="43"/>
        <v>X</v>
      </c>
      <c r="L313" s="39" t="str">
        <f t="shared" si="44"/>
        <v>X</v>
      </c>
      <c r="M313" s="39" t="str">
        <f t="shared" si="51"/>
        <v>X</v>
      </c>
      <c r="N313" s="42">
        <v>1</v>
      </c>
      <c r="O313" s="8">
        <v>0</v>
      </c>
      <c r="P313" s="9">
        <v>0</v>
      </c>
      <c r="Q313" s="9">
        <v>0</v>
      </c>
      <c r="R313" s="8">
        <v>0</v>
      </c>
      <c r="S313" s="9">
        <v>0</v>
      </c>
      <c r="T313" s="9">
        <v>0</v>
      </c>
      <c r="U313" s="8">
        <v>0</v>
      </c>
      <c r="V313" s="9">
        <v>0</v>
      </c>
      <c r="W313" s="9">
        <v>0</v>
      </c>
      <c r="X313" s="9">
        <v>0</v>
      </c>
      <c r="Y313" s="8">
        <v>0</v>
      </c>
      <c r="Z313" s="9">
        <v>0</v>
      </c>
      <c r="AA313" s="8"/>
      <c r="AC313" s="8"/>
      <c r="AJ313" s="9">
        <f t="shared" si="52"/>
        <v>-1</v>
      </c>
      <c r="AK313" s="7">
        <v>12.3</v>
      </c>
      <c r="AO313" s="8"/>
      <c r="AQ313" s="31"/>
      <c r="AT313" s="31"/>
      <c r="AU313" s="21">
        <v>1997</v>
      </c>
      <c r="AV313" s="23">
        <f t="shared" si="45"/>
        <v>3.3003780648707024</v>
      </c>
      <c r="BB313" s="18"/>
      <c r="BD313" s="54"/>
      <c r="BF313" s="18"/>
      <c r="BH313" s="18"/>
      <c r="BJ313" s="18"/>
      <c r="BK313" s="18" t="s">
        <v>81</v>
      </c>
      <c r="BL313">
        <v>1</v>
      </c>
      <c r="BM313">
        <v>0</v>
      </c>
      <c r="BN313">
        <v>0</v>
      </c>
      <c r="BO313">
        <v>0</v>
      </c>
      <c r="BP313">
        <v>0</v>
      </c>
      <c r="BQ313">
        <v>0</v>
      </c>
      <c r="BR313" s="18">
        <v>0</v>
      </c>
      <c r="BS313">
        <v>1</v>
      </c>
      <c r="BT313">
        <v>0</v>
      </c>
      <c r="BU313" s="18">
        <v>0</v>
      </c>
      <c r="BV313" t="s">
        <v>397</v>
      </c>
      <c r="BW313" t="s">
        <v>397</v>
      </c>
      <c r="CB313" s="18"/>
      <c r="CD313" s="18"/>
      <c r="CE313" s="18"/>
      <c r="CH313" s="18"/>
      <c r="CJ313" s="18"/>
      <c r="CU313" s="18"/>
      <c r="CV313" t="s">
        <v>397</v>
      </c>
      <c r="CW313" t="s">
        <v>397</v>
      </c>
      <c r="CX313" t="s">
        <v>397</v>
      </c>
      <c r="CY313" s="25" t="s">
        <v>397</v>
      </c>
    </row>
    <row r="314" spans="1:103" x14ac:dyDescent="0.25">
      <c r="A314">
        <v>316</v>
      </c>
      <c r="B314">
        <v>46</v>
      </c>
      <c r="C314" s="25" t="s">
        <v>51</v>
      </c>
      <c r="D314" s="12">
        <v>5.4</v>
      </c>
      <c r="E314" s="14"/>
      <c r="F314" s="7" t="str">
        <f t="shared" si="46"/>
        <v>X</v>
      </c>
      <c r="G314" s="7">
        <f t="shared" si="47"/>
        <v>5.4</v>
      </c>
      <c r="H314" s="16">
        <f t="shared" si="48"/>
        <v>5.4</v>
      </c>
      <c r="I314" s="11" t="str">
        <f t="shared" si="49"/>
        <v>X</v>
      </c>
      <c r="J314" s="39" t="str">
        <f t="shared" si="50"/>
        <v>X</v>
      </c>
      <c r="K314" s="39" t="str">
        <f t="shared" si="43"/>
        <v>X</v>
      </c>
      <c r="L314" s="39" t="str">
        <f t="shared" si="44"/>
        <v>X</v>
      </c>
      <c r="M314" s="39" t="str">
        <f t="shared" si="51"/>
        <v>X</v>
      </c>
      <c r="N314" s="42">
        <v>1</v>
      </c>
      <c r="O314" s="8">
        <v>0</v>
      </c>
      <c r="P314" s="9">
        <v>0</v>
      </c>
      <c r="Q314" s="9">
        <v>0</v>
      </c>
      <c r="R314" s="8">
        <v>0</v>
      </c>
      <c r="S314" s="9">
        <v>0</v>
      </c>
      <c r="T314" s="9">
        <v>0</v>
      </c>
      <c r="U314" s="8">
        <v>0</v>
      </c>
      <c r="V314" s="9">
        <v>0</v>
      </c>
      <c r="W314" s="9">
        <v>0</v>
      </c>
      <c r="X314" s="9">
        <v>0</v>
      </c>
      <c r="Y314" s="8">
        <v>0</v>
      </c>
      <c r="Z314" s="9">
        <v>0</v>
      </c>
      <c r="AA314" s="8"/>
      <c r="AC314" s="8"/>
      <c r="AJ314" s="9">
        <f t="shared" si="52"/>
        <v>-1</v>
      </c>
      <c r="AK314" s="7">
        <v>12.4</v>
      </c>
      <c r="AO314" s="8"/>
      <c r="AQ314" s="31"/>
      <c r="AT314" s="31"/>
      <c r="AU314" s="21">
        <v>1999</v>
      </c>
      <c r="AV314" s="23">
        <f t="shared" si="45"/>
        <v>3.3008127941181171</v>
      </c>
      <c r="BB314" s="18"/>
      <c r="BD314" s="54"/>
      <c r="BF314" s="18"/>
      <c r="BH314" s="18"/>
      <c r="BJ314" s="18"/>
      <c r="BK314" s="18" t="s">
        <v>81</v>
      </c>
      <c r="BL314">
        <v>1</v>
      </c>
      <c r="BM314">
        <v>0</v>
      </c>
      <c r="BN314">
        <v>0</v>
      </c>
      <c r="BO314">
        <v>0</v>
      </c>
      <c r="BP314">
        <v>0</v>
      </c>
      <c r="BQ314">
        <v>0</v>
      </c>
      <c r="BR314" s="18">
        <v>0</v>
      </c>
      <c r="BS314">
        <v>1</v>
      </c>
      <c r="BT314">
        <v>0</v>
      </c>
      <c r="BU314" s="18">
        <v>0</v>
      </c>
      <c r="BV314" t="s">
        <v>397</v>
      </c>
      <c r="BW314" t="s">
        <v>397</v>
      </c>
      <c r="CB314" s="18"/>
      <c r="CD314" s="18"/>
      <c r="CE314" s="18"/>
      <c r="CH314" s="18"/>
      <c r="CJ314" s="18"/>
      <c r="CU314" s="18"/>
      <c r="CV314" t="s">
        <v>397</v>
      </c>
      <c r="CW314" t="s">
        <v>397</v>
      </c>
      <c r="CX314" t="s">
        <v>397</v>
      </c>
      <c r="CY314" s="25" t="s">
        <v>397</v>
      </c>
    </row>
    <row r="315" spans="1:103" x14ac:dyDescent="0.25">
      <c r="A315">
        <v>317</v>
      </c>
      <c r="B315">
        <v>46</v>
      </c>
      <c r="C315" s="25" t="s">
        <v>51</v>
      </c>
      <c r="D315" s="12">
        <v>8.6999999999999993</v>
      </c>
      <c r="E315" s="14"/>
      <c r="F315" s="7" t="str">
        <f t="shared" si="46"/>
        <v>X</v>
      </c>
      <c r="G315" s="7">
        <f t="shared" si="47"/>
        <v>8.6999999999999993</v>
      </c>
      <c r="H315" s="16">
        <f t="shared" si="48"/>
        <v>8.6999999999999993</v>
      </c>
      <c r="I315" s="11" t="str">
        <f t="shared" si="49"/>
        <v>X</v>
      </c>
      <c r="J315" s="39" t="str">
        <f t="shared" si="50"/>
        <v>X</v>
      </c>
      <c r="K315" s="39" t="str">
        <f t="shared" si="43"/>
        <v>X</v>
      </c>
      <c r="L315" s="39" t="str">
        <f t="shared" si="44"/>
        <v>X</v>
      </c>
      <c r="M315" s="39" t="str">
        <f t="shared" si="51"/>
        <v>X</v>
      </c>
      <c r="N315" s="42">
        <v>1</v>
      </c>
      <c r="O315" s="8">
        <v>0</v>
      </c>
      <c r="P315" s="9">
        <v>0</v>
      </c>
      <c r="Q315" s="9">
        <v>0</v>
      </c>
      <c r="R315" s="8">
        <v>0</v>
      </c>
      <c r="S315" s="9">
        <v>0</v>
      </c>
      <c r="T315" s="9">
        <v>0</v>
      </c>
      <c r="U315" s="8">
        <v>0</v>
      </c>
      <c r="V315" s="9">
        <v>0</v>
      </c>
      <c r="W315" s="9">
        <v>0</v>
      </c>
      <c r="X315" s="9">
        <v>0</v>
      </c>
      <c r="Y315" s="8">
        <v>0</v>
      </c>
      <c r="Z315" s="9">
        <v>0</v>
      </c>
      <c r="AA315" s="8"/>
      <c r="AC315" s="8"/>
      <c r="AJ315" s="9">
        <f t="shared" si="52"/>
        <v>-1</v>
      </c>
      <c r="AK315" s="7">
        <v>12.6</v>
      </c>
      <c r="AO315" s="8"/>
      <c r="AQ315" s="31"/>
      <c r="AT315" s="31"/>
      <c r="AU315" s="21">
        <v>2001</v>
      </c>
      <c r="AV315" s="23">
        <f t="shared" si="45"/>
        <v>3.3012470886362113</v>
      </c>
      <c r="BB315" s="18"/>
      <c r="BD315" s="54"/>
      <c r="BF315" s="18"/>
      <c r="BH315" s="18"/>
      <c r="BJ315" s="18"/>
      <c r="BK315" s="18" t="s">
        <v>81</v>
      </c>
      <c r="BL315">
        <v>1</v>
      </c>
      <c r="BM315">
        <v>0</v>
      </c>
      <c r="BN315">
        <v>0</v>
      </c>
      <c r="BO315">
        <v>0</v>
      </c>
      <c r="BP315">
        <v>0</v>
      </c>
      <c r="BQ315">
        <v>0</v>
      </c>
      <c r="BR315" s="18">
        <v>0</v>
      </c>
      <c r="BS315">
        <v>1</v>
      </c>
      <c r="BT315">
        <v>0</v>
      </c>
      <c r="BU315" s="18">
        <v>0</v>
      </c>
      <c r="BV315" t="s">
        <v>397</v>
      </c>
      <c r="BW315" t="s">
        <v>397</v>
      </c>
      <c r="CB315" s="18"/>
      <c r="CD315" s="18"/>
      <c r="CE315" s="18"/>
      <c r="CH315" s="18"/>
      <c r="CJ315" s="18"/>
      <c r="CU315" s="18"/>
      <c r="CV315" t="s">
        <v>397</v>
      </c>
      <c r="CW315" t="s">
        <v>397</v>
      </c>
      <c r="CX315" t="s">
        <v>397</v>
      </c>
      <c r="CY315" s="25" t="s">
        <v>397</v>
      </c>
    </row>
    <row r="316" spans="1:103" x14ac:dyDescent="0.25">
      <c r="A316">
        <v>318</v>
      </c>
      <c r="B316">
        <v>46</v>
      </c>
      <c r="C316" s="25" t="s">
        <v>51</v>
      </c>
      <c r="D316" s="12">
        <v>6.6</v>
      </c>
      <c r="E316" s="14"/>
      <c r="F316" s="7" t="str">
        <f t="shared" si="46"/>
        <v>X</v>
      </c>
      <c r="G316" s="7">
        <f t="shared" si="47"/>
        <v>6.6</v>
      </c>
      <c r="H316" s="16">
        <f t="shared" si="48"/>
        <v>6.6</v>
      </c>
      <c r="I316" s="11" t="str">
        <f t="shared" si="49"/>
        <v>X</v>
      </c>
      <c r="J316" s="39" t="str">
        <f t="shared" si="50"/>
        <v>X</v>
      </c>
      <c r="K316" s="39" t="str">
        <f t="shared" si="43"/>
        <v>X</v>
      </c>
      <c r="L316" s="39" t="str">
        <f t="shared" si="44"/>
        <v>X</v>
      </c>
      <c r="M316" s="39" t="str">
        <f t="shared" si="51"/>
        <v>X</v>
      </c>
      <c r="N316" s="42">
        <v>1</v>
      </c>
      <c r="O316" s="8">
        <v>0</v>
      </c>
      <c r="P316" s="9">
        <v>0</v>
      </c>
      <c r="Q316" s="9">
        <v>0</v>
      </c>
      <c r="R316" s="8">
        <v>0</v>
      </c>
      <c r="S316" s="9">
        <v>0</v>
      </c>
      <c r="T316" s="9">
        <v>0</v>
      </c>
      <c r="U316" s="8">
        <v>0</v>
      </c>
      <c r="V316" s="9">
        <v>0</v>
      </c>
      <c r="W316" s="9">
        <v>0</v>
      </c>
      <c r="X316" s="9">
        <v>0</v>
      </c>
      <c r="Y316" s="8">
        <v>0</v>
      </c>
      <c r="Z316" s="9">
        <v>0</v>
      </c>
      <c r="AA316" s="8"/>
      <c r="AC316" s="8"/>
      <c r="AJ316" s="9">
        <f t="shared" si="52"/>
        <v>-1</v>
      </c>
      <c r="AK316" s="7">
        <v>12.7</v>
      </c>
      <c r="AO316" s="8"/>
      <c r="AQ316" s="31"/>
      <c r="AT316" s="31"/>
      <c r="AU316" s="21">
        <v>2002</v>
      </c>
      <c r="AV316" s="23">
        <f t="shared" si="45"/>
        <v>3.3014640731433</v>
      </c>
      <c r="BB316" s="18"/>
      <c r="BD316" s="54"/>
      <c r="BF316" s="18"/>
      <c r="BH316" s="18"/>
      <c r="BJ316" s="18"/>
      <c r="BK316" s="18" t="s">
        <v>81</v>
      </c>
      <c r="BL316">
        <v>1</v>
      </c>
      <c r="BM316">
        <v>0</v>
      </c>
      <c r="BN316">
        <v>0</v>
      </c>
      <c r="BO316">
        <v>0</v>
      </c>
      <c r="BP316">
        <v>0</v>
      </c>
      <c r="BQ316">
        <v>0</v>
      </c>
      <c r="BR316" s="18">
        <v>0</v>
      </c>
      <c r="BS316">
        <v>1</v>
      </c>
      <c r="BT316">
        <v>0</v>
      </c>
      <c r="BU316" s="18">
        <v>0</v>
      </c>
      <c r="BV316" t="s">
        <v>397</v>
      </c>
      <c r="BW316" t="s">
        <v>397</v>
      </c>
      <c r="CB316" s="18"/>
      <c r="CD316" s="18"/>
      <c r="CE316" s="18"/>
      <c r="CH316" s="18"/>
      <c r="CJ316" s="18"/>
      <c r="CU316" s="18"/>
      <c r="CV316" t="s">
        <v>397</v>
      </c>
      <c r="CW316" t="s">
        <v>397</v>
      </c>
      <c r="CX316" t="s">
        <v>397</v>
      </c>
      <c r="CY316" s="25" t="s">
        <v>397</v>
      </c>
    </row>
    <row r="317" spans="1:103" x14ac:dyDescent="0.25">
      <c r="A317">
        <v>319</v>
      </c>
      <c r="B317">
        <v>46</v>
      </c>
      <c r="C317" s="25" t="s">
        <v>51</v>
      </c>
      <c r="D317" s="12">
        <v>5.6</v>
      </c>
      <c r="E317" s="14"/>
      <c r="F317" s="7" t="str">
        <f t="shared" si="46"/>
        <v>X</v>
      </c>
      <c r="G317" s="7">
        <f t="shared" si="47"/>
        <v>5.6</v>
      </c>
      <c r="H317" s="16">
        <f t="shared" si="48"/>
        <v>5.6</v>
      </c>
      <c r="I317" s="11" t="str">
        <f t="shared" si="49"/>
        <v>X</v>
      </c>
      <c r="J317" s="39" t="str">
        <f t="shared" si="50"/>
        <v>X</v>
      </c>
      <c r="K317" s="39" t="str">
        <f t="shared" si="43"/>
        <v>X</v>
      </c>
      <c r="L317" s="39" t="str">
        <f t="shared" si="44"/>
        <v>X</v>
      </c>
      <c r="M317" s="39" t="str">
        <f t="shared" si="51"/>
        <v>X</v>
      </c>
      <c r="N317" s="42">
        <v>1</v>
      </c>
      <c r="O317" s="8">
        <v>0</v>
      </c>
      <c r="P317" s="9">
        <v>0</v>
      </c>
      <c r="Q317" s="9">
        <v>0</v>
      </c>
      <c r="R317" s="8">
        <v>0</v>
      </c>
      <c r="S317" s="9">
        <v>0</v>
      </c>
      <c r="T317" s="9">
        <v>0</v>
      </c>
      <c r="U317" s="8">
        <v>0</v>
      </c>
      <c r="V317" s="9">
        <v>0</v>
      </c>
      <c r="W317" s="9">
        <v>0</v>
      </c>
      <c r="X317" s="9">
        <v>0</v>
      </c>
      <c r="Y317" s="8">
        <v>0</v>
      </c>
      <c r="Z317" s="9">
        <v>0</v>
      </c>
      <c r="AA317" s="8"/>
      <c r="AC317" s="8"/>
      <c r="AJ317" s="9">
        <f t="shared" si="52"/>
        <v>-1</v>
      </c>
      <c r="AK317" s="7">
        <v>9</v>
      </c>
      <c r="AO317" s="8"/>
      <c r="AQ317" s="31"/>
      <c r="AT317" s="31"/>
      <c r="AU317" s="21">
        <v>1986</v>
      </c>
      <c r="AV317" s="23">
        <f t="shared" si="45"/>
        <v>3.2979792441593623</v>
      </c>
      <c r="BB317" s="18"/>
      <c r="BD317" s="54"/>
      <c r="BF317" s="18"/>
      <c r="BH317" s="18"/>
      <c r="BJ317" s="18"/>
      <c r="BK317" s="18" t="s">
        <v>141</v>
      </c>
      <c r="BL317">
        <v>1</v>
      </c>
      <c r="BM317">
        <v>0</v>
      </c>
      <c r="BN317">
        <v>0</v>
      </c>
      <c r="BO317">
        <v>0</v>
      </c>
      <c r="BP317">
        <v>0</v>
      </c>
      <c r="BQ317">
        <v>0</v>
      </c>
      <c r="BR317" s="18">
        <v>0</v>
      </c>
      <c r="BS317">
        <v>1</v>
      </c>
      <c r="BT317">
        <v>0</v>
      </c>
      <c r="BU317" s="18">
        <v>0</v>
      </c>
      <c r="BV317" t="s">
        <v>397</v>
      </c>
      <c r="BW317" t="s">
        <v>397</v>
      </c>
      <c r="CB317" s="18"/>
      <c r="CD317" s="18"/>
      <c r="CE317" s="18"/>
      <c r="CH317" s="18"/>
      <c r="CJ317" s="18"/>
      <c r="CU317" s="18"/>
      <c r="CV317" t="s">
        <v>397</v>
      </c>
      <c r="CW317" t="s">
        <v>397</v>
      </c>
      <c r="CX317" t="s">
        <v>397</v>
      </c>
      <c r="CY317" s="25" t="s">
        <v>397</v>
      </c>
    </row>
    <row r="318" spans="1:103" x14ac:dyDescent="0.25">
      <c r="A318">
        <v>320</v>
      </c>
      <c r="B318">
        <v>46</v>
      </c>
      <c r="C318" s="25" t="s">
        <v>51</v>
      </c>
      <c r="D318" s="12">
        <v>5.4</v>
      </c>
      <c r="E318" s="14"/>
      <c r="F318" s="7" t="str">
        <f t="shared" si="46"/>
        <v>X</v>
      </c>
      <c r="G318" s="7">
        <f t="shared" si="47"/>
        <v>5.4</v>
      </c>
      <c r="H318" s="16">
        <f t="shared" si="48"/>
        <v>5.4</v>
      </c>
      <c r="I318" s="11" t="str">
        <f t="shared" si="49"/>
        <v>X</v>
      </c>
      <c r="J318" s="39" t="str">
        <f t="shared" si="50"/>
        <v>X</v>
      </c>
      <c r="K318" s="39" t="str">
        <f t="shared" si="43"/>
        <v>X</v>
      </c>
      <c r="L318" s="39" t="str">
        <f t="shared" si="44"/>
        <v>X</v>
      </c>
      <c r="M318" s="39" t="str">
        <f t="shared" si="51"/>
        <v>X</v>
      </c>
      <c r="N318" s="42">
        <v>1</v>
      </c>
      <c r="O318" s="8">
        <v>0</v>
      </c>
      <c r="P318" s="9">
        <v>0</v>
      </c>
      <c r="Q318" s="9">
        <v>0</v>
      </c>
      <c r="R318" s="8">
        <v>0</v>
      </c>
      <c r="S318" s="9">
        <v>0</v>
      </c>
      <c r="T318" s="9">
        <v>0</v>
      </c>
      <c r="U318" s="8">
        <v>0</v>
      </c>
      <c r="V318" s="9">
        <v>0</v>
      </c>
      <c r="W318" s="9">
        <v>0</v>
      </c>
      <c r="X318" s="9">
        <v>0</v>
      </c>
      <c r="Y318" s="8">
        <v>0</v>
      </c>
      <c r="Z318" s="9">
        <v>0</v>
      </c>
      <c r="AA318" s="8"/>
      <c r="AC318" s="8"/>
      <c r="AJ318" s="9">
        <f t="shared" si="52"/>
        <v>-1</v>
      </c>
      <c r="AK318" s="7">
        <v>11.3</v>
      </c>
      <c r="AO318" s="8"/>
      <c r="AQ318" s="31"/>
      <c r="AT318" s="31"/>
      <c r="AU318" s="21">
        <v>1987</v>
      </c>
      <c r="AV318" s="23">
        <f t="shared" si="45"/>
        <v>3.2981978671098151</v>
      </c>
      <c r="BB318" s="18"/>
      <c r="BD318" s="54"/>
      <c r="BF318" s="18"/>
      <c r="BH318" s="18"/>
      <c r="BJ318" s="18"/>
      <c r="BK318" s="18" t="s">
        <v>141</v>
      </c>
      <c r="BL318">
        <v>1</v>
      </c>
      <c r="BM318">
        <v>0</v>
      </c>
      <c r="BN318">
        <v>0</v>
      </c>
      <c r="BO318">
        <v>0</v>
      </c>
      <c r="BP318">
        <v>0</v>
      </c>
      <c r="BQ318">
        <v>0</v>
      </c>
      <c r="BR318" s="18">
        <v>0</v>
      </c>
      <c r="BS318">
        <v>1</v>
      </c>
      <c r="BT318">
        <v>0</v>
      </c>
      <c r="BU318" s="18">
        <v>0</v>
      </c>
      <c r="BV318" t="s">
        <v>397</v>
      </c>
      <c r="BW318" t="s">
        <v>397</v>
      </c>
      <c r="CB318" s="18"/>
      <c r="CD318" s="18"/>
      <c r="CE318" s="18"/>
      <c r="CH318" s="18"/>
      <c r="CJ318" s="18"/>
      <c r="CU318" s="18"/>
      <c r="CV318" t="s">
        <v>397</v>
      </c>
      <c r="CW318" t="s">
        <v>397</v>
      </c>
      <c r="CX318" t="s">
        <v>397</v>
      </c>
      <c r="CY318" s="25" t="s">
        <v>397</v>
      </c>
    </row>
    <row r="319" spans="1:103" x14ac:dyDescent="0.25">
      <c r="A319">
        <v>321</v>
      </c>
      <c r="B319">
        <v>46</v>
      </c>
      <c r="C319" s="25" t="s">
        <v>51</v>
      </c>
      <c r="D319" s="12">
        <v>6</v>
      </c>
      <c r="E319" s="14"/>
      <c r="F319" s="7" t="str">
        <f t="shared" si="46"/>
        <v>X</v>
      </c>
      <c r="G319" s="7">
        <f t="shared" si="47"/>
        <v>6</v>
      </c>
      <c r="H319" s="16">
        <f t="shared" si="48"/>
        <v>6</v>
      </c>
      <c r="I319" s="11" t="str">
        <f t="shared" si="49"/>
        <v>X</v>
      </c>
      <c r="J319" s="39" t="str">
        <f t="shared" si="50"/>
        <v>X</v>
      </c>
      <c r="K319" s="39" t="str">
        <f t="shared" si="43"/>
        <v>X</v>
      </c>
      <c r="L319" s="39" t="str">
        <f t="shared" si="44"/>
        <v>X</v>
      </c>
      <c r="M319" s="39" t="str">
        <f t="shared" si="51"/>
        <v>X</v>
      </c>
      <c r="N319" s="42">
        <v>1</v>
      </c>
      <c r="O319" s="8">
        <v>0</v>
      </c>
      <c r="P319" s="9">
        <v>0</v>
      </c>
      <c r="Q319" s="9">
        <v>0</v>
      </c>
      <c r="R319" s="8">
        <v>0</v>
      </c>
      <c r="S319" s="9">
        <v>0</v>
      </c>
      <c r="T319" s="9">
        <v>0</v>
      </c>
      <c r="U319" s="8">
        <v>0</v>
      </c>
      <c r="V319" s="9">
        <v>0</v>
      </c>
      <c r="W319" s="9">
        <v>0</v>
      </c>
      <c r="X319" s="9">
        <v>0</v>
      </c>
      <c r="Y319" s="8">
        <v>0</v>
      </c>
      <c r="Z319" s="9">
        <v>0</v>
      </c>
      <c r="AA319" s="8"/>
      <c r="AC319" s="8"/>
      <c r="AJ319" s="9">
        <f t="shared" si="52"/>
        <v>-1</v>
      </c>
      <c r="AK319" s="7">
        <v>8.9</v>
      </c>
      <c r="AO319" s="8"/>
      <c r="AQ319" s="31"/>
      <c r="AT319" s="31"/>
      <c r="AU319" s="21">
        <v>1988</v>
      </c>
      <c r="AV319" s="23">
        <f t="shared" si="45"/>
        <v>3.2984163800612945</v>
      </c>
      <c r="BB319" s="18"/>
      <c r="BD319" s="54"/>
      <c r="BF319" s="18"/>
      <c r="BH319" s="18"/>
      <c r="BJ319" s="18"/>
      <c r="BK319" s="18" t="s">
        <v>141</v>
      </c>
      <c r="BL319">
        <v>1</v>
      </c>
      <c r="BM319">
        <v>0</v>
      </c>
      <c r="BN319">
        <v>0</v>
      </c>
      <c r="BO319">
        <v>0</v>
      </c>
      <c r="BP319">
        <v>0</v>
      </c>
      <c r="BQ319">
        <v>0</v>
      </c>
      <c r="BR319" s="18">
        <v>0</v>
      </c>
      <c r="BS319">
        <v>1</v>
      </c>
      <c r="BT319">
        <v>0</v>
      </c>
      <c r="BU319" s="18">
        <v>0</v>
      </c>
      <c r="BV319" t="s">
        <v>397</v>
      </c>
      <c r="BW319" t="s">
        <v>397</v>
      </c>
      <c r="CB319" s="18"/>
      <c r="CD319" s="18"/>
      <c r="CE319" s="18"/>
      <c r="CH319" s="18"/>
      <c r="CJ319" s="18"/>
      <c r="CU319" s="18"/>
      <c r="CV319" t="s">
        <v>397</v>
      </c>
      <c r="CW319" t="s">
        <v>397</v>
      </c>
      <c r="CX319" t="s">
        <v>397</v>
      </c>
      <c r="CY319" s="25" t="s">
        <v>397</v>
      </c>
    </row>
    <row r="320" spans="1:103" x14ac:dyDescent="0.25">
      <c r="A320">
        <v>322</v>
      </c>
      <c r="B320">
        <v>46</v>
      </c>
      <c r="C320" s="25" t="s">
        <v>51</v>
      </c>
      <c r="D320" s="12">
        <v>7.2</v>
      </c>
      <c r="E320" s="14"/>
      <c r="F320" s="7" t="str">
        <f t="shared" si="46"/>
        <v>X</v>
      </c>
      <c r="G320" s="7">
        <f t="shared" si="47"/>
        <v>7.2</v>
      </c>
      <c r="H320" s="16">
        <f t="shared" si="48"/>
        <v>7.2</v>
      </c>
      <c r="I320" s="11" t="str">
        <f t="shared" si="49"/>
        <v>X</v>
      </c>
      <c r="J320" s="39" t="str">
        <f t="shared" si="50"/>
        <v>X</v>
      </c>
      <c r="K320" s="39" t="str">
        <f t="shared" si="43"/>
        <v>X</v>
      </c>
      <c r="L320" s="39" t="str">
        <f t="shared" si="44"/>
        <v>X</v>
      </c>
      <c r="M320" s="39" t="str">
        <f t="shared" si="51"/>
        <v>X</v>
      </c>
      <c r="N320" s="42">
        <v>1</v>
      </c>
      <c r="O320" s="8">
        <v>0</v>
      </c>
      <c r="P320" s="9">
        <v>0</v>
      </c>
      <c r="Q320" s="9">
        <v>0</v>
      </c>
      <c r="R320" s="8">
        <v>0</v>
      </c>
      <c r="S320" s="9">
        <v>0</v>
      </c>
      <c r="T320" s="9">
        <v>0</v>
      </c>
      <c r="U320" s="8">
        <v>0</v>
      </c>
      <c r="V320" s="9">
        <v>0</v>
      </c>
      <c r="W320" s="9">
        <v>0</v>
      </c>
      <c r="X320" s="9">
        <v>0</v>
      </c>
      <c r="Y320" s="8">
        <v>0</v>
      </c>
      <c r="Z320" s="9">
        <v>0</v>
      </c>
      <c r="AA320" s="8"/>
      <c r="AC320" s="8"/>
      <c r="AJ320" s="9">
        <f t="shared" si="52"/>
        <v>-1</v>
      </c>
      <c r="AK320" s="7">
        <v>8.9</v>
      </c>
      <c r="AO320" s="8"/>
      <c r="AQ320" s="31"/>
      <c r="AT320" s="31"/>
      <c r="AU320" s="21">
        <v>1989</v>
      </c>
      <c r="AV320" s="23">
        <f t="shared" si="45"/>
        <v>3.2986347831244354</v>
      </c>
      <c r="BB320" s="18"/>
      <c r="BD320" s="54"/>
      <c r="BF320" s="18"/>
      <c r="BH320" s="18"/>
      <c r="BJ320" s="18"/>
      <c r="BK320" s="18" t="s">
        <v>141</v>
      </c>
      <c r="BL320">
        <v>1</v>
      </c>
      <c r="BM320">
        <v>0</v>
      </c>
      <c r="BN320">
        <v>0</v>
      </c>
      <c r="BO320">
        <v>0</v>
      </c>
      <c r="BP320">
        <v>0</v>
      </c>
      <c r="BQ320">
        <v>0</v>
      </c>
      <c r="BR320" s="18">
        <v>0</v>
      </c>
      <c r="BS320">
        <v>1</v>
      </c>
      <c r="BT320">
        <v>0</v>
      </c>
      <c r="BU320" s="18">
        <v>0</v>
      </c>
      <c r="BV320" t="s">
        <v>397</v>
      </c>
      <c r="BW320" t="s">
        <v>397</v>
      </c>
      <c r="CB320" s="18"/>
      <c r="CD320" s="18"/>
      <c r="CE320" s="18"/>
      <c r="CH320" s="18"/>
      <c r="CJ320" s="18"/>
      <c r="CU320" s="18"/>
      <c r="CV320" t="s">
        <v>397</v>
      </c>
      <c r="CW320" t="s">
        <v>397</v>
      </c>
      <c r="CX320" t="s">
        <v>397</v>
      </c>
      <c r="CY320" s="25" t="s">
        <v>397</v>
      </c>
    </row>
    <row r="321" spans="1:103" x14ac:dyDescent="0.25">
      <c r="A321">
        <v>323</v>
      </c>
      <c r="B321">
        <v>46</v>
      </c>
      <c r="C321" s="25" t="s">
        <v>51</v>
      </c>
      <c r="D321" s="12">
        <v>5.7</v>
      </c>
      <c r="E321" s="14"/>
      <c r="F321" s="7" t="str">
        <f t="shared" si="46"/>
        <v>X</v>
      </c>
      <c r="G321" s="7">
        <f t="shared" si="47"/>
        <v>5.7</v>
      </c>
      <c r="H321" s="16">
        <f t="shared" si="48"/>
        <v>5.7</v>
      </c>
      <c r="I321" s="11" t="str">
        <f t="shared" si="49"/>
        <v>X</v>
      </c>
      <c r="J321" s="39" t="str">
        <f t="shared" si="50"/>
        <v>X</v>
      </c>
      <c r="K321" s="39" t="str">
        <f t="shared" si="43"/>
        <v>X</v>
      </c>
      <c r="L321" s="39" t="str">
        <f t="shared" si="44"/>
        <v>X</v>
      </c>
      <c r="M321" s="39" t="str">
        <f t="shared" si="51"/>
        <v>X</v>
      </c>
      <c r="N321" s="42">
        <v>1</v>
      </c>
      <c r="O321" s="8">
        <v>0</v>
      </c>
      <c r="P321" s="9">
        <v>0</v>
      </c>
      <c r="Q321" s="9">
        <v>0</v>
      </c>
      <c r="R321" s="8">
        <v>0</v>
      </c>
      <c r="S321" s="9">
        <v>0</v>
      </c>
      <c r="T321" s="9">
        <v>0</v>
      </c>
      <c r="U321" s="8">
        <v>0</v>
      </c>
      <c r="V321" s="9">
        <v>0</v>
      </c>
      <c r="W321" s="9">
        <v>0</v>
      </c>
      <c r="X321" s="9">
        <v>0</v>
      </c>
      <c r="Y321" s="8">
        <v>0</v>
      </c>
      <c r="Z321" s="9">
        <v>0</v>
      </c>
      <c r="AA321" s="8"/>
      <c r="AC321" s="8"/>
      <c r="AJ321" s="9">
        <f t="shared" si="52"/>
        <v>-1</v>
      </c>
      <c r="AK321" s="7">
        <v>8.8000000000000007</v>
      </c>
      <c r="AO321" s="8"/>
      <c r="AQ321" s="31"/>
      <c r="AT321" s="31"/>
      <c r="AU321" s="21">
        <v>1990</v>
      </c>
      <c r="AV321" s="23">
        <f t="shared" si="45"/>
        <v>3.2988530764097068</v>
      </c>
      <c r="BB321" s="18"/>
      <c r="BD321" s="54"/>
      <c r="BF321" s="18"/>
      <c r="BH321" s="18"/>
      <c r="BJ321" s="18"/>
      <c r="BK321" s="18" t="s">
        <v>141</v>
      </c>
      <c r="BL321">
        <v>1</v>
      </c>
      <c r="BM321">
        <v>0</v>
      </c>
      <c r="BN321">
        <v>0</v>
      </c>
      <c r="BO321">
        <v>0</v>
      </c>
      <c r="BP321">
        <v>0</v>
      </c>
      <c r="BQ321">
        <v>0</v>
      </c>
      <c r="BR321" s="18">
        <v>0</v>
      </c>
      <c r="BS321">
        <v>1</v>
      </c>
      <c r="BT321">
        <v>0</v>
      </c>
      <c r="BU321" s="18">
        <v>0</v>
      </c>
      <c r="BV321" t="s">
        <v>397</v>
      </c>
      <c r="BW321" t="s">
        <v>397</v>
      </c>
      <c r="CB321" s="18"/>
      <c r="CD321" s="18"/>
      <c r="CE321" s="18"/>
      <c r="CH321" s="18"/>
      <c r="CJ321" s="18"/>
      <c r="CU321" s="18"/>
      <c r="CV321" t="s">
        <v>397</v>
      </c>
      <c r="CW321" t="s">
        <v>397</v>
      </c>
      <c r="CX321" t="s">
        <v>397</v>
      </c>
      <c r="CY321" s="25" t="s">
        <v>397</v>
      </c>
    </row>
    <row r="322" spans="1:103" x14ac:dyDescent="0.25">
      <c r="A322">
        <v>324</v>
      </c>
      <c r="B322">
        <v>46</v>
      </c>
      <c r="C322" s="25" t="s">
        <v>51</v>
      </c>
      <c r="D322" s="12">
        <v>7.5</v>
      </c>
      <c r="E322" s="14"/>
      <c r="F322" s="7" t="str">
        <f t="shared" si="46"/>
        <v>X</v>
      </c>
      <c r="G322" s="7">
        <f t="shared" si="47"/>
        <v>7.5</v>
      </c>
      <c r="H322" s="16">
        <f t="shared" si="48"/>
        <v>7.5</v>
      </c>
      <c r="I322" s="11" t="str">
        <f t="shared" si="49"/>
        <v>X</v>
      </c>
      <c r="J322" s="39" t="str">
        <f t="shared" si="50"/>
        <v>X</v>
      </c>
      <c r="K322" s="39" t="str">
        <f t="shared" si="43"/>
        <v>X</v>
      </c>
      <c r="L322" s="39" t="str">
        <f t="shared" si="44"/>
        <v>X</v>
      </c>
      <c r="M322" s="39" t="str">
        <f t="shared" si="51"/>
        <v>X</v>
      </c>
      <c r="N322" s="42">
        <v>1</v>
      </c>
      <c r="O322" s="8">
        <v>0</v>
      </c>
      <c r="P322" s="9">
        <v>0</v>
      </c>
      <c r="Q322" s="9">
        <v>0</v>
      </c>
      <c r="R322" s="8">
        <v>0</v>
      </c>
      <c r="S322" s="9">
        <v>0</v>
      </c>
      <c r="T322" s="9">
        <v>0</v>
      </c>
      <c r="U322" s="8">
        <v>0</v>
      </c>
      <c r="V322" s="9">
        <v>0</v>
      </c>
      <c r="W322" s="9">
        <v>0</v>
      </c>
      <c r="X322" s="9">
        <v>0</v>
      </c>
      <c r="Y322" s="8">
        <v>0</v>
      </c>
      <c r="Z322" s="9">
        <v>0</v>
      </c>
      <c r="AA322" s="8"/>
      <c r="AC322" s="8"/>
      <c r="AJ322" s="9">
        <f t="shared" si="52"/>
        <v>-1</v>
      </c>
      <c r="AK322" s="7">
        <v>9.1</v>
      </c>
      <c r="AO322" s="8"/>
      <c r="AQ322" s="31"/>
      <c r="AT322" s="31"/>
      <c r="AU322" s="21">
        <v>1991</v>
      </c>
      <c r="AV322" s="23">
        <f t="shared" si="45"/>
        <v>3.2990712600274095</v>
      </c>
      <c r="BB322" s="18"/>
      <c r="BD322" s="54"/>
      <c r="BF322" s="18"/>
      <c r="BH322" s="18"/>
      <c r="BJ322" s="18"/>
      <c r="BK322" s="18" t="s">
        <v>141</v>
      </c>
      <c r="BL322">
        <v>1</v>
      </c>
      <c r="BM322">
        <v>0</v>
      </c>
      <c r="BN322">
        <v>0</v>
      </c>
      <c r="BO322">
        <v>0</v>
      </c>
      <c r="BP322">
        <v>0</v>
      </c>
      <c r="BQ322">
        <v>0</v>
      </c>
      <c r="BR322" s="18">
        <v>0</v>
      </c>
      <c r="BS322">
        <v>1</v>
      </c>
      <c r="BT322">
        <v>0</v>
      </c>
      <c r="BU322" s="18">
        <v>0</v>
      </c>
      <c r="BV322" t="s">
        <v>397</v>
      </c>
      <c r="BW322" t="s">
        <v>397</v>
      </c>
      <c r="CB322" s="18"/>
      <c r="CD322" s="18"/>
      <c r="CE322" s="18"/>
      <c r="CH322" s="18"/>
      <c r="CJ322" s="18"/>
      <c r="CU322" s="18"/>
      <c r="CV322" t="s">
        <v>397</v>
      </c>
      <c r="CW322" t="s">
        <v>397</v>
      </c>
      <c r="CX322" t="s">
        <v>397</v>
      </c>
      <c r="CY322" s="25" t="s">
        <v>397</v>
      </c>
    </row>
    <row r="323" spans="1:103" x14ac:dyDescent="0.25">
      <c r="A323">
        <v>325</v>
      </c>
      <c r="B323">
        <v>46</v>
      </c>
      <c r="C323" s="25" t="s">
        <v>51</v>
      </c>
      <c r="D323" s="12">
        <v>7.6</v>
      </c>
      <c r="E323" s="14"/>
      <c r="F323" s="7" t="str">
        <f t="shared" si="46"/>
        <v>X</v>
      </c>
      <c r="G323" s="7">
        <f t="shared" si="47"/>
        <v>7.6</v>
      </c>
      <c r="H323" s="16">
        <f t="shared" si="48"/>
        <v>7.6</v>
      </c>
      <c r="I323" s="11" t="str">
        <f t="shared" si="49"/>
        <v>X</v>
      </c>
      <c r="J323" s="39" t="str">
        <f t="shared" si="50"/>
        <v>X</v>
      </c>
      <c r="K323" s="39" t="str">
        <f t="shared" si="43"/>
        <v>X</v>
      </c>
      <c r="L323" s="39" t="str">
        <f t="shared" si="44"/>
        <v>X</v>
      </c>
      <c r="M323" s="39" t="str">
        <f t="shared" si="51"/>
        <v>X</v>
      </c>
      <c r="N323" s="42">
        <v>1</v>
      </c>
      <c r="O323" s="8">
        <v>0</v>
      </c>
      <c r="P323" s="9">
        <v>0</v>
      </c>
      <c r="Q323" s="9">
        <v>0</v>
      </c>
      <c r="R323" s="8">
        <v>0</v>
      </c>
      <c r="S323" s="9">
        <v>0</v>
      </c>
      <c r="T323" s="9">
        <v>0</v>
      </c>
      <c r="U323" s="8">
        <v>0</v>
      </c>
      <c r="V323" s="9">
        <v>0</v>
      </c>
      <c r="W323" s="9">
        <v>0</v>
      </c>
      <c r="X323" s="9">
        <v>0</v>
      </c>
      <c r="Y323" s="8">
        <v>0</v>
      </c>
      <c r="Z323" s="9">
        <v>0</v>
      </c>
      <c r="AA323" s="8"/>
      <c r="AC323" s="8"/>
      <c r="AJ323" s="9">
        <f t="shared" si="52"/>
        <v>-1</v>
      </c>
      <c r="AK323" s="7">
        <v>9.6999999999999993</v>
      </c>
      <c r="AO323" s="8"/>
      <c r="AQ323" s="31"/>
      <c r="AT323" s="31"/>
      <c r="AU323" s="21">
        <v>1993</v>
      </c>
      <c r="AV323" s="23">
        <f t="shared" si="45"/>
        <v>3.2995072987004876</v>
      </c>
      <c r="BB323" s="18"/>
      <c r="BD323" s="54"/>
      <c r="BF323" s="18"/>
      <c r="BH323" s="18"/>
      <c r="BJ323" s="18"/>
      <c r="BK323" s="18" t="s">
        <v>141</v>
      </c>
      <c r="BL323">
        <v>1</v>
      </c>
      <c r="BM323">
        <v>0</v>
      </c>
      <c r="BN323">
        <v>0</v>
      </c>
      <c r="BO323">
        <v>0</v>
      </c>
      <c r="BP323">
        <v>0</v>
      </c>
      <c r="BQ323">
        <v>0</v>
      </c>
      <c r="BR323" s="18">
        <v>0</v>
      </c>
      <c r="BS323">
        <v>1</v>
      </c>
      <c r="BT323">
        <v>0</v>
      </c>
      <c r="BU323" s="18">
        <v>0</v>
      </c>
      <c r="BV323" t="s">
        <v>397</v>
      </c>
      <c r="BW323" t="s">
        <v>397</v>
      </c>
      <c r="CB323" s="18"/>
      <c r="CD323" s="18"/>
      <c r="CE323" s="18"/>
      <c r="CH323" s="18"/>
      <c r="CJ323" s="18"/>
      <c r="CU323" s="18"/>
      <c r="CV323" t="s">
        <v>397</v>
      </c>
      <c r="CW323" t="s">
        <v>397</v>
      </c>
      <c r="CX323" t="s">
        <v>397</v>
      </c>
      <c r="CY323" s="25" t="s">
        <v>397</v>
      </c>
    </row>
    <row r="324" spans="1:103" x14ac:dyDescent="0.25">
      <c r="A324">
        <v>326</v>
      </c>
      <c r="B324">
        <v>46</v>
      </c>
      <c r="C324" s="25" t="s">
        <v>51</v>
      </c>
      <c r="D324" s="12">
        <v>9.6</v>
      </c>
      <c r="E324" s="14"/>
      <c r="F324" s="7" t="str">
        <f t="shared" si="46"/>
        <v>X</v>
      </c>
      <c r="G324" s="7">
        <f t="shared" si="47"/>
        <v>9.6</v>
      </c>
      <c r="H324" s="16">
        <f t="shared" si="48"/>
        <v>9.6</v>
      </c>
      <c r="I324" s="11" t="str">
        <f t="shared" si="49"/>
        <v>X</v>
      </c>
      <c r="J324" s="39" t="str">
        <f t="shared" si="50"/>
        <v>X</v>
      </c>
      <c r="K324" s="39" t="str">
        <f t="shared" si="43"/>
        <v>X</v>
      </c>
      <c r="L324" s="39" t="str">
        <f t="shared" si="44"/>
        <v>X</v>
      </c>
      <c r="M324" s="39" t="str">
        <f t="shared" si="51"/>
        <v>X</v>
      </c>
      <c r="N324" s="42">
        <v>1</v>
      </c>
      <c r="O324" s="8">
        <v>0</v>
      </c>
      <c r="P324" s="9">
        <v>0</v>
      </c>
      <c r="Q324" s="9">
        <v>0</v>
      </c>
      <c r="R324" s="8">
        <v>0</v>
      </c>
      <c r="S324" s="9">
        <v>0</v>
      </c>
      <c r="T324" s="9">
        <v>0</v>
      </c>
      <c r="U324" s="8">
        <v>0</v>
      </c>
      <c r="V324" s="9">
        <v>0</v>
      </c>
      <c r="W324" s="9">
        <v>0</v>
      </c>
      <c r="X324" s="9">
        <v>0</v>
      </c>
      <c r="Y324" s="8">
        <v>0</v>
      </c>
      <c r="Z324" s="9">
        <v>0</v>
      </c>
      <c r="AA324" s="8"/>
      <c r="AC324" s="8"/>
      <c r="AJ324" s="9">
        <f t="shared" si="52"/>
        <v>-1</v>
      </c>
      <c r="AK324" s="7">
        <v>10.1</v>
      </c>
      <c r="AO324" s="8"/>
      <c r="AQ324" s="31"/>
      <c r="AT324" s="31"/>
      <c r="AU324" s="21">
        <v>1994</v>
      </c>
      <c r="AV324" s="23">
        <f t="shared" si="45"/>
        <v>3.2997251539756367</v>
      </c>
      <c r="BB324" s="18"/>
      <c r="BD324" s="54"/>
      <c r="BF324" s="18"/>
      <c r="BH324" s="18"/>
      <c r="BJ324" s="18"/>
      <c r="BK324" s="18" t="s">
        <v>141</v>
      </c>
      <c r="BL324">
        <v>1</v>
      </c>
      <c r="BM324">
        <v>0</v>
      </c>
      <c r="BN324">
        <v>0</v>
      </c>
      <c r="BO324">
        <v>0</v>
      </c>
      <c r="BP324">
        <v>0</v>
      </c>
      <c r="BQ324">
        <v>0</v>
      </c>
      <c r="BR324" s="18">
        <v>0</v>
      </c>
      <c r="BS324">
        <v>1</v>
      </c>
      <c r="BT324">
        <v>0</v>
      </c>
      <c r="BU324" s="18">
        <v>0</v>
      </c>
      <c r="BV324" t="s">
        <v>397</v>
      </c>
      <c r="BW324" t="s">
        <v>397</v>
      </c>
      <c r="CB324" s="18"/>
      <c r="CD324" s="18"/>
      <c r="CE324" s="18"/>
      <c r="CH324" s="18"/>
      <c r="CJ324" s="18"/>
      <c r="CU324" s="18"/>
      <c r="CV324" t="s">
        <v>397</v>
      </c>
      <c r="CW324" t="s">
        <v>397</v>
      </c>
      <c r="CX324" t="s">
        <v>397</v>
      </c>
      <c r="CY324" s="25" t="s">
        <v>397</v>
      </c>
    </row>
    <row r="325" spans="1:103" x14ac:dyDescent="0.25">
      <c r="A325">
        <v>327</v>
      </c>
      <c r="B325">
        <v>46</v>
      </c>
      <c r="C325" s="25" t="s">
        <v>51</v>
      </c>
      <c r="D325" s="12">
        <v>8.8000000000000007</v>
      </c>
      <c r="E325" s="14"/>
      <c r="F325" s="7" t="str">
        <f t="shared" si="46"/>
        <v>X</v>
      </c>
      <c r="G325" s="7">
        <f t="shared" si="47"/>
        <v>8.8000000000000007</v>
      </c>
      <c r="H325" s="16">
        <f t="shared" si="48"/>
        <v>8.8000000000000007</v>
      </c>
      <c r="I325" s="11" t="str">
        <f t="shared" si="49"/>
        <v>X</v>
      </c>
      <c r="J325" s="39" t="str">
        <f t="shared" si="50"/>
        <v>X</v>
      </c>
      <c r="K325" s="39" t="str">
        <f t="shared" si="43"/>
        <v>X</v>
      </c>
      <c r="L325" s="39" t="str">
        <f t="shared" si="44"/>
        <v>X</v>
      </c>
      <c r="M325" s="39" t="str">
        <f t="shared" si="51"/>
        <v>X</v>
      </c>
      <c r="N325" s="42">
        <v>1</v>
      </c>
      <c r="O325" s="8">
        <v>0</v>
      </c>
      <c r="P325" s="9">
        <v>0</v>
      </c>
      <c r="Q325" s="9">
        <v>0</v>
      </c>
      <c r="R325" s="8">
        <v>0</v>
      </c>
      <c r="S325" s="9">
        <v>0</v>
      </c>
      <c r="T325" s="9">
        <v>0</v>
      </c>
      <c r="U325" s="8">
        <v>0</v>
      </c>
      <c r="V325" s="9">
        <v>0</v>
      </c>
      <c r="W325" s="9">
        <v>0</v>
      </c>
      <c r="X325" s="9">
        <v>0</v>
      </c>
      <c r="Y325" s="8">
        <v>0</v>
      </c>
      <c r="Z325" s="9">
        <v>0</v>
      </c>
      <c r="AA325" s="8"/>
      <c r="AC325" s="8"/>
      <c r="AJ325" s="9">
        <f t="shared" si="52"/>
        <v>-1</v>
      </c>
      <c r="AK325" s="7">
        <v>10.4</v>
      </c>
      <c r="AO325" s="8"/>
      <c r="AQ325" s="31"/>
      <c r="AT325" s="31"/>
      <c r="AU325" s="21">
        <v>1995</v>
      </c>
      <c r="AV325" s="23">
        <f t="shared" si="45"/>
        <v>3.2999429000227671</v>
      </c>
      <c r="BB325" s="18"/>
      <c r="BD325" s="54"/>
      <c r="BF325" s="18"/>
      <c r="BH325" s="18"/>
      <c r="BJ325" s="18"/>
      <c r="BK325" s="18" t="s">
        <v>141</v>
      </c>
      <c r="BL325">
        <v>1</v>
      </c>
      <c r="BM325">
        <v>0</v>
      </c>
      <c r="BN325">
        <v>0</v>
      </c>
      <c r="BO325">
        <v>0</v>
      </c>
      <c r="BP325">
        <v>0</v>
      </c>
      <c r="BQ325">
        <v>0</v>
      </c>
      <c r="BR325" s="18">
        <v>0</v>
      </c>
      <c r="BS325">
        <v>1</v>
      </c>
      <c r="BT325">
        <v>0</v>
      </c>
      <c r="BU325" s="18">
        <v>0</v>
      </c>
      <c r="BV325" t="s">
        <v>397</v>
      </c>
      <c r="BW325" t="s">
        <v>397</v>
      </c>
      <c r="CB325" s="18"/>
      <c r="CD325" s="18"/>
      <c r="CE325" s="18"/>
      <c r="CH325" s="18"/>
      <c r="CJ325" s="18"/>
      <c r="CU325" s="18"/>
      <c r="CV325" t="s">
        <v>397</v>
      </c>
      <c r="CW325" t="s">
        <v>397</v>
      </c>
      <c r="CX325" t="s">
        <v>397</v>
      </c>
      <c r="CY325" s="25" t="s">
        <v>397</v>
      </c>
    </row>
    <row r="326" spans="1:103" x14ac:dyDescent="0.25">
      <c r="A326">
        <v>328</v>
      </c>
      <c r="B326">
        <v>46</v>
      </c>
      <c r="C326" s="25" t="s">
        <v>51</v>
      </c>
      <c r="D326" s="12">
        <v>8.1999999999999993</v>
      </c>
      <c r="E326" s="14"/>
      <c r="F326" s="7" t="str">
        <f t="shared" si="46"/>
        <v>X</v>
      </c>
      <c r="G326" s="7">
        <f t="shared" si="47"/>
        <v>8.1999999999999993</v>
      </c>
      <c r="H326" s="16">
        <f t="shared" si="48"/>
        <v>8.1999999999999993</v>
      </c>
      <c r="I326" s="11" t="str">
        <f t="shared" si="49"/>
        <v>X</v>
      </c>
      <c r="J326" s="39" t="str">
        <f t="shared" si="50"/>
        <v>X</v>
      </c>
      <c r="K326" s="39" t="str">
        <f t="shared" si="43"/>
        <v>X</v>
      </c>
      <c r="L326" s="39" t="str">
        <f t="shared" si="44"/>
        <v>X</v>
      </c>
      <c r="M326" s="39" t="str">
        <f t="shared" si="51"/>
        <v>X</v>
      </c>
      <c r="N326" s="42">
        <v>1</v>
      </c>
      <c r="O326" s="8">
        <v>0</v>
      </c>
      <c r="P326" s="9">
        <v>0</v>
      </c>
      <c r="Q326" s="9">
        <v>0</v>
      </c>
      <c r="R326" s="8">
        <v>0</v>
      </c>
      <c r="S326" s="9">
        <v>0</v>
      </c>
      <c r="T326" s="9">
        <v>0</v>
      </c>
      <c r="U326" s="8">
        <v>0</v>
      </c>
      <c r="V326" s="9">
        <v>0</v>
      </c>
      <c r="W326" s="9">
        <v>0</v>
      </c>
      <c r="X326" s="9">
        <v>0</v>
      </c>
      <c r="Y326" s="8">
        <v>0</v>
      </c>
      <c r="Z326" s="9">
        <v>0</v>
      </c>
      <c r="AA326" s="8"/>
      <c r="AC326" s="8"/>
      <c r="AJ326" s="9">
        <f t="shared" si="52"/>
        <v>-1</v>
      </c>
      <c r="AK326" s="7">
        <v>10.6</v>
      </c>
      <c r="AO326" s="8"/>
      <c r="AQ326" s="31"/>
      <c r="AT326" s="31"/>
      <c r="AU326" s="21">
        <v>1996</v>
      </c>
      <c r="AV326" s="23">
        <f t="shared" si="45"/>
        <v>3.3001605369513523</v>
      </c>
      <c r="BB326" s="18"/>
      <c r="BD326" s="54"/>
      <c r="BF326" s="18"/>
      <c r="BH326" s="18"/>
      <c r="BJ326" s="18"/>
      <c r="BK326" s="18" t="s">
        <v>141</v>
      </c>
      <c r="BL326">
        <v>1</v>
      </c>
      <c r="BM326">
        <v>0</v>
      </c>
      <c r="BN326">
        <v>0</v>
      </c>
      <c r="BO326">
        <v>0</v>
      </c>
      <c r="BP326">
        <v>0</v>
      </c>
      <c r="BQ326">
        <v>0</v>
      </c>
      <c r="BR326" s="18">
        <v>0</v>
      </c>
      <c r="BS326">
        <v>1</v>
      </c>
      <c r="BT326">
        <v>0</v>
      </c>
      <c r="BU326" s="18">
        <v>0</v>
      </c>
      <c r="BV326" t="s">
        <v>397</v>
      </c>
      <c r="BW326" t="s">
        <v>397</v>
      </c>
      <c r="CB326" s="18"/>
      <c r="CD326" s="18"/>
      <c r="CE326" s="18"/>
      <c r="CH326" s="18"/>
      <c r="CJ326" s="18"/>
      <c r="CU326" s="18"/>
      <c r="CV326" t="s">
        <v>397</v>
      </c>
      <c r="CW326" t="s">
        <v>397</v>
      </c>
      <c r="CX326" t="s">
        <v>397</v>
      </c>
      <c r="CY326" s="25" t="s">
        <v>397</v>
      </c>
    </row>
    <row r="327" spans="1:103" x14ac:dyDescent="0.25">
      <c r="A327">
        <v>329</v>
      </c>
      <c r="B327">
        <v>46</v>
      </c>
      <c r="C327" s="25" t="s">
        <v>51</v>
      </c>
      <c r="D327" s="12">
        <v>10.4</v>
      </c>
      <c r="E327" s="14"/>
      <c r="F327" s="7" t="str">
        <f t="shared" si="46"/>
        <v>X</v>
      </c>
      <c r="G327" s="7">
        <f t="shared" si="47"/>
        <v>10.4</v>
      </c>
      <c r="H327" s="16">
        <f t="shared" si="48"/>
        <v>10.4</v>
      </c>
      <c r="I327" s="11" t="str">
        <f t="shared" si="49"/>
        <v>X</v>
      </c>
      <c r="J327" s="39" t="str">
        <f t="shared" si="50"/>
        <v>X</v>
      </c>
      <c r="K327" s="39" t="str">
        <f t="shared" si="43"/>
        <v>X</v>
      </c>
      <c r="L327" s="39" t="str">
        <f t="shared" si="44"/>
        <v>X</v>
      </c>
      <c r="M327" s="39" t="str">
        <f t="shared" si="51"/>
        <v>X</v>
      </c>
      <c r="N327" s="42">
        <v>1</v>
      </c>
      <c r="O327" s="8">
        <v>0</v>
      </c>
      <c r="P327" s="9">
        <v>0</v>
      </c>
      <c r="Q327" s="9">
        <v>0</v>
      </c>
      <c r="R327" s="8">
        <v>0</v>
      </c>
      <c r="S327" s="9">
        <v>0</v>
      </c>
      <c r="T327" s="9">
        <v>0</v>
      </c>
      <c r="U327" s="8">
        <v>0</v>
      </c>
      <c r="V327" s="9">
        <v>0</v>
      </c>
      <c r="W327" s="9">
        <v>0</v>
      </c>
      <c r="X327" s="9">
        <v>0</v>
      </c>
      <c r="Y327" s="8">
        <v>0</v>
      </c>
      <c r="Z327" s="9">
        <v>0</v>
      </c>
      <c r="AA327" s="8"/>
      <c r="AC327" s="8"/>
      <c r="AJ327" s="9">
        <f t="shared" si="52"/>
        <v>-1</v>
      </c>
      <c r="AK327" s="7">
        <v>10.8</v>
      </c>
      <c r="AO327" s="8"/>
      <c r="AQ327" s="31"/>
      <c r="AT327" s="31"/>
      <c r="AU327" s="21">
        <v>1997</v>
      </c>
      <c r="AV327" s="23">
        <f t="shared" si="45"/>
        <v>3.3003780648707024</v>
      </c>
      <c r="BB327" s="18"/>
      <c r="BD327" s="54"/>
      <c r="BF327" s="18"/>
      <c r="BH327" s="18"/>
      <c r="BJ327" s="18"/>
      <c r="BK327" s="18" t="s">
        <v>141</v>
      </c>
      <c r="BL327">
        <v>1</v>
      </c>
      <c r="BM327">
        <v>0</v>
      </c>
      <c r="BN327">
        <v>0</v>
      </c>
      <c r="BO327">
        <v>0</v>
      </c>
      <c r="BP327">
        <v>0</v>
      </c>
      <c r="BQ327">
        <v>0</v>
      </c>
      <c r="BR327" s="18">
        <v>0</v>
      </c>
      <c r="BS327">
        <v>1</v>
      </c>
      <c r="BT327">
        <v>0</v>
      </c>
      <c r="BU327" s="18">
        <v>0</v>
      </c>
      <c r="BV327" t="s">
        <v>397</v>
      </c>
      <c r="BW327" t="s">
        <v>397</v>
      </c>
      <c r="CB327" s="18"/>
      <c r="CD327" s="18"/>
      <c r="CE327" s="18"/>
      <c r="CH327" s="18"/>
      <c r="CJ327" s="18"/>
      <c r="CU327" s="18"/>
      <c r="CV327" t="s">
        <v>397</v>
      </c>
      <c r="CW327" t="s">
        <v>397</v>
      </c>
      <c r="CX327" t="s">
        <v>397</v>
      </c>
      <c r="CY327" s="25" t="s">
        <v>397</v>
      </c>
    </row>
    <row r="328" spans="1:103" x14ac:dyDescent="0.25">
      <c r="A328">
        <v>330</v>
      </c>
      <c r="B328">
        <v>46</v>
      </c>
      <c r="C328" s="25" t="s">
        <v>51</v>
      </c>
      <c r="D328" s="12">
        <v>8</v>
      </c>
      <c r="E328" s="14"/>
      <c r="F328" s="7" t="str">
        <f t="shared" si="46"/>
        <v>X</v>
      </c>
      <c r="G328" s="7">
        <f t="shared" si="47"/>
        <v>8</v>
      </c>
      <c r="H328" s="16">
        <f t="shared" si="48"/>
        <v>8</v>
      </c>
      <c r="I328" s="11" t="str">
        <f t="shared" si="49"/>
        <v>X</v>
      </c>
      <c r="J328" s="39" t="str">
        <f t="shared" si="50"/>
        <v>X</v>
      </c>
      <c r="K328" s="39" t="str">
        <f t="shared" si="43"/>
        <v>X</v>
      </c>
      <c r="L328" s="39" t="str">
        <f t="shared" si="44"/>
        <v>X</v>
      </c>
      <c r="M328" s="39" t="str">
        <f t="shared" si="51"/>
        <v>X</v>
      </c>
      <c r="N328" s="42">
        <v>1</v>
      </c>
      <c r="O328" s="8">
        <v>0</v>
      </c>
      <c r="P328" s="9">
        <v>0</v>
      </c>
      <c r="Q328" s="9">
        <v>0</v>
      </c>
      <c r="R328" s="8">
        <v>0</v>
      </c>
      <c r="S328" s="9">
        <v>0</v>
      </c>
      <c r="T328" s="9">
        <v>0</v>
      </c>
      <c r="U328" s="8">
        <v>0</v>
      </c>
      <c r="V328" s="9">
        <v>0</v>
      </c>
      <c r="W328" s="9">
        <v>0</v>
      </c>
      <c r="X328" s="9">
        <v>0</v>
      </c>
      <c r="Y328" s="8">
        <v>0</v>
      </c>
      <c r="Z328" s="9">
        <v>0</v>
      </c>
      <c r="AA328" s="8"/>
      <c r="AC328" s="8"/>
      <c r="AJ328" s="9">
        <f t="shared" si="52"/>
        <v>-1</v>
      </c>
      <c r="AK328" s="7">
        <v>11</v>
      </c>
      <c r="AO328" s="8"/>
      <c r="AQ328" s="31"/>
      <c r="AT328" s="31"/>
      <c r="AU328" s="21">
        <v>1998</v>
      </c>
      <c r="AV328" s="23">
        <f t="shared" si="45"/>
        <v>3.3005954838899636</v>
      </c>
      <c r="BB328" s="18"/>
      <c r="BD328" s="54"/>
      <c r="BF328" s="18"/>
      <c r="BH328" s="18"/>
      <c r="BJ328" s="18"/>
      <c r="BK328" s="18" t="s">
        <v>141</v>
      </c>
      <c r="BL328">
        <v>1</v>
      </c>
      <c r="BM328">
        <v>0</v>
      </c>
      <c r="BN328">
        <v>0</v>
      </c>
      <c r="BO328">
        <v>0</v>
      </c>
      <c r="BP328">
        <v>0</v>
      </c>
      <c r="BQ328">
        <v>0</v>
      </c>
      <c r="BR328" s="18">
        <v>0</v>
      </c>
      <c r="BS328">
        <v>1</v>
      </c>
      <c r="BT328">
        <v>0</v>
      </c>
      <c r="BU328" s="18">
        <v>0</v>
      </c>
      <c r="BV328" t="s">
        <v>397</v>
      </c>
      <c r="BW328" t="s">
        <v>397</v>
      </c>
      <c r="CB328" s="18"/>
      <c r="CD328" s="18"/>
      <c r="CE328" s="18"/>
      <c r="CH328" s="18"/>
      <c r="CJ328" s="18"/>
      <c r="CU328" s="18"/>
      <c r="CV328" t="s">
        <v>397</v>
      </c>
      <c r="CW328" t="s">
        <v>397</v>
      </c>
      <c r="CX328" t="s">
        <v>397</v>
      </c>
      <c r="CY328" s="25" t="s">
        <v>397</v>
      </c>
    </row>
    <row r="329" spans="1:103" x14ac:dyDescent="0.25">
      <c r="A329">
        <v>331</v>
      </c>
      <c r="B329">
        <v>46</v>
      </c>
      <c r="C329" s="25" t="s">
        <v>51</v>
      </c>
      <c r="D329" s="12">
        <v>10.9</v>
      </c>
      <c r="E329" s="14"/>
      <c r="F329" s="7" t="str">
        <f t="shared" si="46"/>
        <v>X</v>
      </c>
      <c r="G329" s="7">
        <f t="shared" si="47"/>
        <v>10.9</v>
      </c>
      <c r="H329" s="16">
        <f t="shared" si="48"/>
        <v>10.9</v>
      </c>
      <c r="I329" s="11" t="str">
        <f t="shared" si="49"/>
        <v>X</v>
      </c>
      <c r="J329" s="39" t="str">
        <f t="shared" si="50"/>
        <v>X</v>
      </c>
      <c r="K329" s="39" t="str">
        <f t="shared" ref="K329:K392" si="53">IFERROR(1/J329, "X")</f>
        <v>X</v>
      </c>
      <c r="L329" s="39" t="str">
        <f t="shared" ref="L329:L392" si="54">IFERROR(I329-J329, "X")</f>
        <v>X</v>
      </c>
      <c r="M329" s="39" t="str">
        <f t="shared" si="51"/>
        <v>X</v>
      </c>
      <c r="N329" s="42">
        <v>1</v>
      </c>
      <c r="O329" s="8">
        <v>0</v>
      </c>
      <c r="P329" s="9">
        <v>0</v>
      </c>
      <c r="Q329" s="9">
        <v>0</v>
      </c>
      <c r="R329" s="8">
        <v>0</v>
      </c>
      <c r="S329" s="9">
        <v>0</v>
      </c>
      <c r="T329" s="9">
        <v>0</v>
      </c>
      <c r="U329" s="8">
        <v>0</v>
      </c>
      <c r="V329" s="9">
        <v>0</v>
      </c>
      <c r="W329" s="9">
        <v>0</v>
      </c>
      <c r="X329" s="9">
        <v>0</v>
      </c>
      <c r="Y329" s="8">
        <v>0</v>
      </c>
      <c r="Z329" s="9">
        <v>0</v>
      </c>
      <c r="AA329" s="8"/>
      <c r="AC329" s="8"/>
      <c r="AJ329" s="9">
        <f t="shared" si="52"/>
        <v>-1</v>
      </c>
      <c r="AK329" s="7">
        <v>11.1</v>
      </c>
      <c r="AO329" s="8"/>
      <c r="AQ329" s="31"/>
      <c r="AT329" s="31"/>
      <c r="AU329" s="21">
        <v>1999</v>
      </c>
      <c r="AV329" s="23">
        <f t="shared" ref="AV329:AV392" si="55">LOG(AU329)</f>
        <v>3.3008127941181171</v>
      </c>
      <c r="BB329" s="18"/>
      <c r="BD329" s="54"/>
      <c r="BF329" s="18"/>
      <c r="BH329" s="18"/>
      <c r="BJ329" s="18"/>
      <c r="BK329" s="18" t="s">
        <v>141</v>
      </c>
      <c r="BL329">
        <v>1</v>
      </c>
      <c r="BM329">
        <v>0</v>
      </c>
      <c r="BN329">
        <v>0</v>
      </c>
      <c r="BO329">
        <v>0</v>
      </c>
      <c r="BP329">
        <v>0</v>
      </c>
      <c r="BQ329">
        <v>0</v>
      </c>
      <c r="BR329" s="18">
        <v>0</v>
      </c>
      <c r="BS329">
        <v>1</v>
      </c>
      <c r="BT329">
        <v>0</v>
      </c>
      <c r="BU329" s="18">
        <v>0</v>
      </c>
      <c r="BV329" t="s">
        <v>397</v>
      </c>
      <c r="BW329" t="s">
        <v>397</v>
      </c>
      <c r="CB329" s="18"/>
      <c r="CD329" s="18"/>
      <c r="CE329" s="18"/>
      <c r="CH329" s="18"/>
      <c r="CJ329" s="18"/>
      <c r="CU329" s="18"/>
      <c r="CV329" t="s">
        <v>397</v>
      </c>
      <c r="CW329" t="s">
        <v>397</v>
      </c>
      <c r="CX329" t="s">
        <v>397</v>
      </c>
      <c r="CY329" s="25" t="s">
        <v>397</v>
      </c>
    </row>
    <row r="330" spans="1:103" x14ac:dyDescent="0.25">
      <c r="A330">
        <v>332</v>
      </c>
      <c r="B330">
        <v>46</v>
      </c>
      <c r="C330" s="25" t="s">
        <v>51</v>
      </c>
      <c r="D330" s="12">
        <v>10.4</v>
      </c>
      <c r="E330" s="14"/>
      <c r="F330" s="7" t="str">
        <f t="shared" si="46"/>
        <v>X</v>
      </c>
      <c r="G330" s="7">
        <f t="shared" si="47"/>
        <v>10.4</v>
      </c>
      <c r="H330" s="16">
        <f t="shared" si="48"/>
        <v>10.4</v>
      </c>
      <c r="I330" s="11" t="str">
        <f t="shared" si="49"/>
        <v>X</v>
      </c>
      <c r="J330" s="39" t="str">
        <f t="shared" si="50"/>
        <v>X</v>
      </c>
      <c r="K330" s="39" t="str">
        <f t="shared" si="53"/>
        <v>X</v>
      </c>
      <c r="L330" s="39" t="str">
        <f t="shared" si="54"/>
        <v>X</v>
      </c>
      <c r="M330" s="39" t="str">
        <f t="shared" si="51"/>
        <v>X</v>
      </c>
      <c r="N330" s="42">
        <v>1</v>
      </c>
      <c r="O330" s="8">
        <v>0</v>
      </c>
      <c r="P330" s="9">
        <v>0</v>
      </c>
      <c r="Q330" s="9">
        <v>0</v>
      </c>
      <c r="R330" s="8">
        <v>0</v>
      </c>
      <c r="S330" s="9">
        <v>0</v>
      </c>
      <c r="T330" s="9">
        <v>0</v>
      </c>
      <c r="U330" s="8">
        <v>0</v>
      </c>
      <c r="V330" s="9">
        <v>0</v>
      </c>
      <c r="W330" s="9">
        <v>0</v>
      </c>
      <c r="X330" s="9">
        <v>0</v>
      </c>
      <c r="Y330" s="8">
        <v>0</v>
      </c>
      <c r="Z330" s="9">
        <v>0</v>
      </c>
      <c r="AA330" s="8"/>
      <c r="AC330" s="8"/>
      <c r="AJ330" s="9">
        <f t="shared" si="52"/>
        <v>-1</v>
      </c>
      <c r="AK330" s="7">
        <v>11.2</v>
      </c>
      <c r="AO330" s="8"/>
      <c r="AQ330" s="31"/>
      <c r="AT330" s="31"/>
      <c r="AU330" s="21">
        <v>2000</v>
      </c>
      <c r="AV330" s="23">
        <f t="shared" si="55"/>
        <v>3.3010299956639813</v>
      </c>
      <c r="BB330" s="18"/>
      <c r="BD330" s="54"/>
      <c r="BF330" s="18"/>
      <c r="BH330" s="18"/>
      <c r="BJ330" s="18"/>
      <c r="BK330" s="18" t="s">
        <v>141</v>
      </c>
      <c r="BL330">
        <v>1</v>
      </c>
      <c r="BM330">
        <v>0</v>
      </c>
      <c r="BN330">
        <v>0</v>
      </c>
      <c r="BO330">
        <v>0</v>
      </c>
      <c r="BP330">
        <v>0</v>
      </c>
      <c r="BQ330">
        <v>0</v>
      </c>
      <c r="BR330" s="18">
        <v>0</v>
      </c>
      <c r="BS330">
        <v>1</v>
      </c>
      <c r="BT330">
        <v>0</v>
      </c>
      <c r="BU330" s="18">
        <v>0</v>
      </c>
      <c r="BV330" t="s">
        <v>397</v>
      </c>
      <c r="BW330" t="s">
        <v>397</v>
      </c>
      <c r="CB330" s="18"/>
      <c r="CD330" s="18"/>
      <c r="CE330" s="18"/>
      <c r="CH330" s="18"/>
      <c r="CJ330" s="18"/>
      <c r="CU330" s="18"/>
      <c r="CV330" t="s">
        <v>397</v>
      </c>
      <c r="CW330" t="s">
        <v>397</v>
      </c>
      <c r="CX330" t="s">
        <v>397</v>
      </c>
      <c r="CY330" s="25" t="s">
        <v>397</v>
      </c>
    </row>
    <row r="331" spans="1:103" x14ac:dyDescent="0.25">
      <c r="A331">
        <v>333</v>
      </c>
      <c r="B331">
        <v>46</v>
      </c>
      <c r="C331" s="25" t="s">
        <v>51</v>
      </c>
      <c r="D331" s="12">
        <v>9</v>
      </c>
      <c r="E331" s="14"/>
      <c r="F331" s="7" t="str">
        <f t="shared" si="46"/>
        <v>X</v>
      </c>
      <c r="G331" s="7">
        <f t="shared" si="47"/>
        <v>9</v>
      </c>
      <c r="H331" s="16">
        <f t="shared" si="48"/>
        <v>9</v>
      </c>
      <c r="I331" s="11" t="str">
        <f t="shared" si="49"/>
        <v>X</v>
      </c>
      <c r="J331" s="39" t="str">
        <f t="shared" si="50"/>
        <v>X</v>
      </c>
      <c r="K331" s="39" t="str">
        <f t="shared" si="53"/>
        <v>X</v>
      </c>
      <c r="L331" s="39" t="str">
        <f t="shared" si="54"/>
        <v>X</v>
      </c>
      <c r="M331" s="39" t="str">
        <f t="shared" si="51"/>
        <v>X</v>
      </c>
      <c r="N331" s="42">
        <v>1</v>
      </c>
      <c r="O331" s="8">
        <v>0</v>
      </c>
      <c r="P331" s="9">
        <v>0</v>
      </c>
      <c r="Q331" s="9">
        <v>0</v>
      </c>
      <c r="R331" s="8">
        <v>0</v>
      </c>
      <c r="S331" s="9">
        <v>0</v>
      </c>
      <c r="T331" s="9">
        <v>0</v>
      </c>
      <c r="U331" s="8">
        <v>0</v>
      </c>
      <c r="V331" s="9">
        <v>0</v>
      </c>
      <c r="W331" s="9">
        <v>0</v>
      </c>
      <c r="X331" s="9">
        <v>0</v>
      </c>
      <c r="Y331" s="8">
        <v>0</v>
      </c>
      <c r="Z331" s="9">
        <v>0</v>
      </c>
      <c r="AA331" s="8"/>
      <c r="AC331" s="8"/>
      <c r="AJ331" s="9">
        <f t="shared" si="52"/>
        <v>-1</v>
      </c>
      <c r="AK331" s="7">
        <v>11.3</v>
      </c>
      <c r="AO331" s="8"/>
      <c r="AQ331" s="31"/>
      <c r="AT331" s="31"/>
      <c r="AU331" s="21">
        <v>2001</v>
      </c>
      <c r="AV331" s="23">
        <f t="shared" si="55"/>
        <v>3.3012470886362113</v>
      </c>
      <c r="BB331" s="18"/>
      <c r="BD331" s="54"/>
      <c r="BF331" s="18"/>
      <c r="BH331" s="18"/>
      <c r="BJ331" s="18"/>
      <c r="BK331" s="18" t="s">
        <v>141</v>
      </c>
      <c r="BL331">
        <v>1</v>
      </c>
      <c r="BM331">
        <v>0</v>
      </c>
      <c r="BN331">
        <v>0</v>
      </c>
      <c r="BO331">
        <v>0</v>
      </c>
      <c r="BP331">
        <v>0</v>
      </c>
      <c r="BQ331">
        <v>0</v>
      </c>
      <c r="BR331" s="18">
        <v>0</v>
      </c>
      <c r="BS331">
        <v>1</v>
      </c>
      <c r="BT331">
        <v>0</v>
      </c>
      <c r="BU331" s="18">
        <v>0</v>
      </c>
      <c r="BV331" t="s">
        <v>397</v>
      </c>
      <c r="BW331" t="s">
        <v>397</v>
      </c>
      <c r="CB331" s="18"/>
      <c r="CD331" s="18"/>
      <c r="CE331" s="18"/>
      <c r="CH331" s="18"/>
      <c r="CJ331" s="18"/>
      <c r="CU331" s="18"/>
      <c r="CV331" t="s">
        <v>397</v>
      </c>
      <c r="CW331" t="s">
        <v>397</v>
      </c>
      <c r="CX331" t="s">
        <v>397</v>
      </c>
      <c r="CY331" s="25" t="s">
        <v>397</v>
      </c>
    </row>
    <row r="332" spans="1:103" x14ac:dyDescent="0.25">
      <c r="A332">
        <v>334</v>
      </c>
      <c r="B332">
        <v>46</v>
      </c>
      <c r="C332" s="25" t="s">
        <v>51</v>
      </c>
      <c r="D332" s="12">
        <v>11.1</v>
      </c>
      <c r="E332" s="14"/>
      <c r="F332" s="7" t="str">
        <f t="shared" si="46"/>
        <v>X</v>
      </c>
      <c r="G332" s="7">
        <f t="shared" si="47"/>
        <v>11.1</v>
      </c>
      <c r="H332" s="16">
        <f t="shared" si="48"/>
        <v>11.1</v>
      </c>
      <c r="I332" s="11" t="str">
        <f t="shared" si="49"/>
        <v>X</v>
      </c>
      <c r="J332" s="39" t="str">
        <f t="shared" si="50"/>
        <v>X</v>
      </c>
      <c r="K332" s="39" t="str">
        <f t="shared" si="53"/>
        <v>X</v>
      </c>
      <c r="L332" s="39" t="str">
        <f t="shared" si="54"/>
        <v>X</v>
      </c>
      <c r="M332" s="39" t="str">
        <f t="shared" si="51"/>
        <v>X</v>
      </c>
      <c r="N332" s="42">
        <v>1</v>
      </c>
      <c r="O332" s="8">
        <v>0</v>
      </c>
      <c r="P332" s="9">
        <v>0</v>
      </c>
      <c r="Q332" s="9">
        <v>0</v>
      </c>
      <c r="R332" s="8">
        <v>0</v>
      </c>
      <c r="S332" s="9">
        <v>0</v>
      </c>
      <c r="T332" s="9">
        <v>0</v>
      </c>
      <c r="U332" s="8">
        <v>0</v>
      </c>
      <c r="V332" s="9">
        <v>0</v>
      </c>
      <c r="W332" s="9">
        <v>0</v>
      </c>
      <c r="X332" s="9">
        <v>0</v>
      </c>
      <c r="Y332" s="8">
        <v>0</v>
      </c>
      <c r="Z332" s="9">
        <v>0</v>
      </c>
      <c r="AA332" s="8"/>
      <c r="AC332" s="8"/>
      <c r="AJ332" s="9">
        <f t="shared" si="52"/>
        <v>-1</v>
      </c>
      <c r="AK332" s="7">
        <v>11.4</v>
      </c>
      <c r="AO332" s="8"/>
      <c r="AQ332" s="31"/>
      <c r="AT332" s="31"/>
      <c r="AU332" s="21">
        <v>2002</v>
      </c>
      <c r="AV332" s="23">
        <f t="shared" si="55"/>
        <v>3.3014640731433</v>
      </c>
      <c r="BB332" s="18"/>
      <c r="BD332" s="54"/>
      <c r="BF332" s="18"/>
      <c r="BH332" s="18"/>
      <c r="BJ332" s="18"/>
      <c r="BK332" s="18" t="s">
        <v>141</v>
      </c>
      <c r="BL332">
        <v>1</v>
      </c>
      <c r="BM332">
        <v>0</v>
      </c>
      <c r="BN332">
        <v>0</v>
      </c>
      <c r="BO332">
        <v>0</v>
      </c>
      <c r="BP332">
        <v>0</v>
      </c>
      <c r="BQ332">
        <v>0</v>
      </c>
      <c r="BR332" s="18">
        <v>0</v>
      </c>
      <c r="BS332">
        <v>1</v>
      </c>
      <c r="BT332">
        <v>0</v>
      </c>
      <c r="BU332" s="18">
        <v>0</v>
      </c>
      <c r="BV332" t="s">
        <v>397</v>
      </c>
      <c r="BW332" t="s">
        <v>397</v>
      </c>
      <c r="CB332" s="18"/>
      <c r="CD332" s="18"/>
      <c r="CE332" s="18"/>
      <c r="CH332" s="18"/>
      <c r="CJ332" s="18"/>
      <c r="CU332" s="18"/>
      <c r="CV332" t="s">
        <v>397</v>
      </c>
      <c r="CW332" t="s">
        <v>397</v>
      </c>
      <c r="CX332" t="s">
        <v>397</v>
      </c>
      <c r="CY332" s="25" t="s">
        <v>397</v>
      </c>
    </row>
    <row r="333" spans="1:103" x14ac:dyDescent="0.25">
      <c r="A333">
        <v>335</v>
      </c>
      <c r="B333">
        <v>46</v>
      </c>
      <c r="C333" s="25" t="s">
        <v>51</v>
      </c>
      <c r="D333" s="12">
        <v>10.5</v>
      </c>
      <c r="E333" s="14"/>
      <c r="F333" s="7" t="str">
        <f t="shared" si="46"/>
        <v>X</v>
      </c>
      <c r="G333" s="7">
        <f t="shared" si="47"/>
        <v>10.5</v>
      </c>
      <c r="H333" s="16">
        <f t="shared" si="48"/>
        <v>10.5</v>
      </c>
      <c r="I333" s="11" t="str">
        <f t="shared" si="49"/>
        <v>X</v>
      </c>
      <c r="J333" s="39" t="str">
        <f t="shared" si="50"/>
        <v>X</v>
      </c>
      <c r="K333" s="39" t="str">
        <f t="shared" si="53"/>
        <v>X</v>
      </c>
      <c r="L333" s="39" t="str">
        <f t="shared" si="54"/>
        <v>X</v>
      </c>
      <c r="M333" s="39" t="str">
        <f t="shared" si="51"/>
        <v>X</v>
      </c>
      <c r="N333" s="42">
        <v>0</v>
      </c>
      <c r="O333" s="8">
        <v>0</v>
      </c>
      <c r="P333" s="9">
        <v>0</v>
      </c>
      <c r="Q333" s="9">
        <v>0</v>
      </c>
      <c r="R333" s="8">
        <v>0</v>
      </c>
      <c r="S333" s="9">
        <v>0</v>
      </c>
      <c r="T333" s="9">
        <v>0</v>
      </c>
      <c r="U333" s="8">
        <v>1</v>
      </c>
      <c r="V333" s="9">
        <v>0</v>
      </c>
      <c r="W333" s="9">
        <v>0</v>
      </c>
      <c r="X333" s="9">
        <v>0</v>
      </c>
      <c r="Y333" s="8">
        <v>0</v>
      </c>
      <c r="Z333" s="9">
        <v>0</v>
      </c>
      <c r="AA333" s="8"/>
      <c r="AC333" s="8"/>
      <c r="AJ333" s="9">
        <f t="shared" si="52"/>
        <v>-1</v>
      </c>
      <c r="AK333" s="7">
        <v>11.2</v>
      </c>
      <c r="AO333" s="8"/>
      <c r="AQ333" s="31"/>
      <c r="AT333" s="31"/>
      <c r="AU333" s="21">
        <v>2000</v>
      </c>
      <c r="AV333" s="23">
        <f t="shared" si="55"/>
        <v>3.3010299956639813</v>
      </c>
      <c r="BB333" s="18"/>
      <c r="BD333" s="54"/>
      <c r="BF333" s="18"/>
      <c r="BH333" s="18"/>
      <c r="BJ333" s="18"/>
      <c r="BK333" s="18" t="s">
        <v>141</v>
      </c>
      <c r="BL333">
        <v>1</v>
      </c>
      <c r="BM333">
        <v>0</v>
      </c>
      <c r="BN333">
        <v>0</v>
      </c>
      <c r="BO333">
        <v>0</v>
      </c>
      <c r="BP333">
        <v>0</v>
      </c>
      <c r="BQ333">
        <v>0</v>
      </c>
      <c r="BR333" s="18">
        <v>0</v>
      </c>
      <c r="BS333">
        <v>1</v>
      </c>
      <c r="BT333">
        <v>0</v>
      </c>
      <c r="BU333" s="18">
        <v>0</v>
      </c>
      <c r="BV333" t="s">
        <v>397</v>
      </c>
      <c r="BW333" t="s">
        <v>397</v>
      </c>
      <c r="CB333" s="18"/>
      <c r="CD333" s="18"/>
      <c r="CE333" s="18"/>
      <c r="CH333" s="18"/>
      <c r="CJ333" s="18"/>
      <c r="CU333" s="18"/>
      <c r="CV333" t="s">
        <v>397</v>
      </c>
      <c r="CW333" t="s">
        <v>397</v>
      </c>
      <c r="CX333" t="s">
        <v>397</v>
      </c>
      <c r="CY333" s="25" t="s">
        <v>397</v>
      </c>
    </row>
    <row r="334" spans="1:103" x14ac:dyDescent="0.25">
      <c r="A334">
        <v>336</v>
      </c>
      <c r="B334">
        <v>46</v>
      </c>
      <c r="C334" s="25" t="s">
        <v>51</v>
      </c>
      <c r="D334" s="12">
        <v>10.5</v>
      </c>
      <c r="E334" s="14"/>
      <c r="F334" s="7" t="str">
        <f t="shared" si="46"/>
        <v>X</v>
      </c>
      <c r="G334" s="7">
        <f t="shared" si="47"/>
        <v>10.5</v>
      </c>
      <c r="H334" s="16">
        <f t="shared" si="48"/>
        <v>10.5</v>
      </c>
      <c r="I334" s="11" t="str">
        <f t="shared" si="49"/>
        <v>X</v>
      </c>
      <c r="J334" s="39" t="str">
        <f t="shared" si="50"/>
        <v>X</v>
      </c>
      <c r="K334" s="39" t="str">
        <f t="shared" si="53"/>
        <v>X</v>
      </c>
      <c r="L334" s="39" t="str">
        <f t="shared" si="54"/>
        <v>X</v>
      </c>
      <c r="M334" s="39" t="str">
        <f t="shared" si="51"/>
        <v>X</v>
      </c>
      <c r="N334" s="42">
        <v>0</v>
      </c>
      <c r="O334" s="8">
        <v>0</v>
      </c>
      <c r="P334" s="9">
        <v>0</v>
      </c>
      <c r="Q334" s="9">
        <v>0</v>
      </c>
      <c r="R334" s="8">
        <v>0</v>
      </c>
      <c r="S334" s="9">
        <v>0</v>
      </c>
      <c r="T334" s="9">
        <v>0</v>
      </c>
      <c r="U334" s="8">
        <v>0</v>
      </c>
      <c r="V334" s="9">
        <v>1</v>
      </c>
      <c r="W334" s="9">
        <v>0</v>
      </c>
      <c r="X334" s="9">
        <v>0</v>
      </c>
      <c r="Y334" s="8">
        <v>0</v>
      </c>
      <c r="Z334" s="9">
        <v>0</v>
      </c>
      <c r="AA334" s="8"/>
      <c r="AC334" s="8"/>
      <c r="AJ334" s="9">
        <f t="shared" si="52"/>
        <v>-1</v>
      </c>
      <c r="AK334" s="7">
        <v>11.2</v>
      </c>
      <c r="AO334" s="8"/>
      <c r="AQ334" s="31"/>
      <c r="AT334" s="31"/>
      <c r="AU334" s="21">
        <v>2000</v>
      </c>
      <c r="AV334" s="23">
        <f t="shared" si="55"/>
        <v>3.3010299956639813</v>
      </c>
      <c r="BB334" s="18"/>
      <c r="BD334" s="54"/>
      <c r="BF334" s="18"/>
      <c r="BH334" s="18"/>
      <c r="BJ334" s="18"/>
      <c r="BK334" s="18" t="s">
        <v>141</v>
      </c>
      <c r="BL334">
        <v>1</v>
      </c>
      <c r="BM334">
        <v>0</v>
      </c>
      <c r="BN334">
        <v>0</v>
      </c>
      <c r="BO334">
        <v>0</v>
      </c>
      <c r="BP334">
        <v>0</v>
      </c>
      <c r="BQ334">
        <v>0</v>
      </c>
      <c r="BR334" s="18">
        <v>0</v>
      </c>
      <c r="BS334">
        <v>1</v>
      </c>
      <c r="BT334">
        <v>0</v>
      </c>
      <c r="BU334" s="18">
        <v>0</v>
      </c>
      <c r="BV334" t="s">
        <v>397</v>
      </c>
      <c r="BW334" t="s">
        <v>397</v>
      </c>
      <c r="CB334" s="18"/>
      <c r="CD334" s="18"/>
      <c r="CE334" s="18"/>
      <c r="CH334" s="18"/>
      <c r="CJ334" s="18"/>
      <c r="CU334" s="18"/>
      <c r="CV334" t="s">
        <v>397</v>
      </c>
      <c r="CW334" t="s">
        <v>397</v>
      </c>
      <c r="CX334" t="s">
        <v>397</v>
      </c>
      <c r="CY334" s="25" t="s">
        <v>397</v>
      </c>
    </row>
    <row r="335" spans="1:103" x14ac:dyDescent="0.25">
      <c r="A335">
        <v>337</v>
      </c>
      <c r="B335">
        <v>46</v>
      </c>
      <c r="C335" s="25" t="s">
        <v>51</v>
      </c>
      <c r="D335" s="12">
        <v>6.7</v>
      </c>
      <c r="E335" s="14"/>
      <c r="F335" s="7" t="str">
        <f t="shared" ref="F335:F398" si="56">IFERROR(D335/E335, "X")</f>
        <v>X</v>
      </c>
      <c r="G335" s="7">
        <f t="shared" ref="G335:G398" si="57">D335-E335</f>
        <v>6.7</v>
      </c>
      <c r="H335" s="16">
        <f t="shared" ref="H335:H398" si="58">D335+E335</f>
        <v>6.7</v>
      </c>
      <c r="I335" s="11" t="str">
        <f t="shared" ref="I335:I398" si="59">IFERROR(F335/SQRT(F335^2+AJ335), "X")</f>
        <v>X</v>
      </c>
      <c r="J335" s="39" t="str">
        <f t="shared" ref="J335:J398" si="60">IFERROR(SQRT((1-I335^2)/AJ335), "X")</f>
        <v>X</v>
      </c>
      <c r="K335" s="39" t="str">
        <f t="shared" si="53"/>
        <v>X</v>
      </c>
      <c r="L335" s="39" t="str">
        <f t="shared" si="54"/>
        <v>X</v>
      </c>
      <c r="M335" s="39" t="str">
        <f t="shared" ref="M335:M398" si="61">IFERROR(I335+J335, "X")</f>
        <v>X</v>
      </c>
      <c r="N335" s="42">
        <v>1</v>
      </c>
      <c r="O335" s="8">
        <v>0</v>
      </c>
      <c r="P335" s="9">
        <v>0</v>
      </c>
      <c r="Q335" s="9">
        <v>0</v>
      </c>
      <c r="R335" s="8">
        <v>0</v>
      </c>
      <c r="S335" s="9">
        <v>0</v>
      </c>
      <c r="T335" s="9">
        <v>0</v>
      </c>
      <c r="U335" s="8">
        <v>0</v>
      </c>
      <c r="V335" s="9">
        <v>0</v>
      </c>
      <c r="W335" s="9">
        <v>0</v>
      </c>
      <c r="X335" s="9">
        <v>0</v>
      </c>
      <c r="Y335" s="8">
        <v>0</v>
      </c>
      <c r="Z335" s="9">
        <v>0</v>
      </c>
      <c r="AA335" s="8"/>
      <c r="AC335" s="8"/>
      <c r="AJ335" s="9">
        <f t="shared" ref="AJ335:AJ398" si="62">IFERROR(AH335-AI335-1, "X")</f>
        <v>-1</v>
      </c>
      <c r="AK335" s="7">
        <v>9</v>
      </c>
      <c r="AO335" s="8"/>
      <c r="AQ335" s="31"/>
      <c r="AT335" s="31"/>
      <c r="AU335" s="21">
        <v>1995</v>
      </c>
      <c r="AV335" s="23">
        <f t="shared" si="55"/>
        <v>3.2999429000227671</v>
      </c>
      <c r="BB335" s="18"/>
      <c r="BD335" s="54"/>
      <c r="BF335" s="18"/>
      <c r="BH335" s="18"/>
      <c r="BJ335" s="18"/>
      <c r="BK335" s="18" t="s">
        <v>174</v>
      </c>
      <c r="BL335">
        <v>0</v>
      </c>
      <c r="BM335">
        <v>0</v>
      </c>
      <c r="BN335">
        <v>1</v>
      </c>
      <c r="BO335">
        <v>0</v>
      </c>
      <c r="BP335">
        <v>0</v>
      </c>
      <c r="BQ335">
        <v>0</v>
      </c>
      <c r="BR335" s="18">
        <v>0</v>
      </c>
      <c r="BS335">
        <v>1</v>
      </c>
      <c r="BT335">
        <v>0</v>
      </c>
      <c r="BU335" s="18">
        <v>0</v>
      </c>
      <c r="BV335" t="s">
        <v>397</v>
      </c>
      <c r="BW335" t="s">
        <v>397</v>
      </c>
      <c r="CB335" s="18"/>
      <c r="CD335" s="18"/>
      <c r="CE335" s="18"/>
      <c r="CH335" s="18"/>
      <c r="CJ335" s="18"/>
      <c r="CU335" s="18"/>
      <c r="CV335" t="s">
        <v>397</v>
      </c>
      <c r="CW335" t="s">
        <v>397</v>
      </c>
      <c r="CX335" t="s">
        <v>397</v>
      </c>
      <c r="CY335" s="25" t="s">
        <v>397</v>
      </c>
    </row>
    <row r="336" spans="1:103" x14ac:dyDescent="0.25">
      <c r="A336">
        <v>338</v>
      </c>
      <c r="B336">
        <v>46</v>
      </c>
      <c r="C336" s="25" t="s">
        <v>51</v>
      </c>
      <c r="D336" s="12">
        <v>4.7</v>
      </c>
      <c r="E336" s="14"/>
      <c r="F336" s="7" t="str">
        <f t="shared" si="56"/>
        <v>X</v>
      </c>
      <c r="G336" s="7">
        <f t="shared" si="57"/>
        <v>4.7</v>
      </c>
      <c r="H336" s="16">
        <f t="shared" si="58"/>
        <v>4.7</v>
      </c>
      <c r="I336" s="11" t="str">
        <f t="shared" si="59"/>
        <v>X</v>
      </c>
      <c r="J336" s="39" t="str">
        <f t="shared" si="60"/>
        <v>X</v>
      </c>
      <c r="K336" s="39" t="str">
        <f t="shared" si="53"/>
        <v>X</v>
      </c>
      <c r="L336" s="39" t="str">
        <f t="shared" si="54"/>
        <v>X</v>
      </c>
      <c r="M336" s="39" t="str">
        <f t="shared" si="61"/>
        <v>X</v>
      </c>
      <c r="N336" s="42">
        <v>1</v>
      </c>
      <c r="O336" s="8">
        <v>0</v>
      </c>
      <c r="P336" s="9">
        <v>0</v>
      </c>
      <c r="Q336" s="9">
        <v>0</v>
      </c>
      <c r="R336" s="8">
        <v>0</v>
      </c>
      <c r="S336" s="9">
        <v>0</v>
      </c>
      <c r="T336" s="9">
        <v>0</v>
      </c>
      <c r="U336" s="8">
        <v>0</v>
      </c>
      <c r="V336" s="9">
        <v>0</v>
      </c>
      <c r="W336" s="9">
        <v>0</v>
      </c>
      <c r="X336" s="9">
        <v>0</v>
      </c>
      <c r="Y336" s="8">
        <v>0</v>
      </c>
      <c r="Z336" s="9">
        <v>0</v>
      </c>
      <c r="AA336" s="8"/>
      <c r="AC336" s="8"/>
      <c r="AJ336" s="9">
        <f t="shared" si="62"/>
        <v>-1</v>
      </c>
      <c r="AK336" s="7">
        <v>9.1</v>
      </c>
      <c r="AO336" s="8"/>
      <c r="AQ336" s="31"/>
      <c r="AT336" s="31"/>
      <c r="AU336" s="21">
        <v>1996</v>
      </c>
      <c r="AV336" s="23">
        <f t="shared" si="55"/>
        <v>3.3001605369513523</v>
      </c>
      <c r="BB336" s="18"/>
      <c r="BD336" s="54"/>
      <c r="BF336" s="18"/>
      <c r="BH336" s="18"/>
      <c r="BJ336" s="18"/>
      <c r="BK336" s="18" t="s">
        <v>174</v>
      </c>
      <c r="BL336">
        <v>0</v>
      </c>
      <c r="BM336">
        <v>0</v>
      </c>
      <c r="BN336">
        <v>1</v>
      </c>
      <c r="BO336">
        <v>0</v>
      </c>
      <c r="BP336">
        <v>0</v>
      </c>
      <c r="BQ336">
        <v>0</v>
      </c>
      <c r="BR336" s="18">
        <v>0</v>
      </c>
      <c r="BS336">
        <v>1</v>
      </c>
      <c r="BT336">
        <v>0</v>
      </c>
      <c r="BU336" s="18">
        <v>0</v>
      </c>
      <c r="BV336" t="s">
        <v>397</v>
      </c>
      <c r="BW336" t="s">
        <v>397</v>
      </c>
      <c r="CB336" s="18"/>
      <c r="CD336" s="18"/>
      <c r="CE336" s="18"/>
      <c r="CH336" s="18"/>
      <c r="CJ336" s="18"/>
      <c r="CU336" s="18"/>
      <c r="CV336" t="s">
        <v>397</v>
      </c>
      <c r="CW336" t="s">
        <v>397</v>
      </c>
      <c r="CX336" t="s">
        <v>397</v>
      </c>
      <c r="CY336" s="25" t="s">
        <v>397</v>
      </c>
    </row>
    <row r="337" spans="1:103" x14ac:dyDescent="0.25">
      <c r="A337">
        <v>339</v>
      </c>
      <c r="B337">
        <v>46</v>
      </c>
      <c r="C337" s="25" t="s">
        <v>51</v>
      </c>
      <c r="D337" s="12">
        <v>5.3</v>
      </c>
      <c r="E337" s="14"/>
      <c r="F337" s="7" t="str">
        <f t="shared" si="56"/>
        <v>X</v>
      </c>
      <c r="G337" s="7">
        <f t="shared" si="57"/>
        <v>5.3</v>
      </c>
      <c r="H337" s="16">
        <f t="shared" si="58"/>
        <v>5.3</v>
      </c>
      <c r="I337" s="11" t="str">
        <f t="shared" si="59"/>
        <v>X</v>
      </c>
      <c r="J337" s="39" t="str">
        <f t="shared" si="60"/>
        <v>X</v>
      </c>
      <c r="K337" s="39" t="str">
        <f t="shared" si="53"/>
        <v>X</v>
      </c>
      <c r="L337" s="39" t="str">
        <f t="shared" si="54"/>
        <v>X</v>
      </c>
      <c r="M337" s="39" t="str">
        <f t="shared" si="61"/>
        <v>X</v>
      </c>
      <c r="N337" s="42">
        <v>1</v>
      </c>
      <c r="O337" s="8">
        <v>0</v>
      </c>
      <c r="P337" s="9">
        <v>0</v>
      </c>
      <c r="Q337" s="9">
        <v>0</v>
      </c>
      <c r="R337" s="8">
        <v>0</v>
      </c>
      <c r="S337" s="9">
        <v>0</v>
      </c>
      <c r="T337" s="9">
        <v>0</v>
      </c>
      <c r="U337" s="8">
        <v>0</v>
      </c>
      <c r="V337" s="9">
        <v>0</v>
      </c>
      <c r="W337" s="9">
        <v>0</v>
      </c>
      <c r="X337" s="9">
        <v>0</v>
      </c>
      <c r="Y337" s="8">
        <v>0</v>
      </c>
      <c r="Z337" s="9">
        <v>0</v>
      </c>
      <c r="AA337" s="8"/>
      <c r="AC337" s="8"/>
      <c r="AJ337" s="9">
        <f t="shared" si="62"/>
        <v>-1</v>
      </c>
      <c r="AK337" s="7">
        <v>9.1</v>
      </c>
      <c r="AO337" s="8"/>
      <c r="AQ337" s="31"/>
      <c r="AT337" s="31"/>
      <c r="AU337" s="21">
        <v>1998</v>
      </c>
      <c r="AV337" s="23">
        <f t="shared" si="55"/>
        <v>3.3005954838899636</v>
      </c>
      <c r="BB337" s="18"/>
      <c r="BD337" s="54"/>
      <c r="BF337" s="18"/>
      <c r="BH337" s="18"/>
      <c r="BJ337" s="18"/>
      <c r="BK337" s="18" t="s">
        <v>174</v>
      </c>
      <c r="BL337">
        <v>0</v>
      </c>
      <c r="BM337">
        <v>0</v>
      </c>
      <c r="BN337">
        <v>1</v>
      </c>
      <c r="BO337">
        <v>0</v>
      </c>
      <c r="BP337">
        <v>0</v>
      </c>
      <c r="BQ337">
        <v>0</v>
      </c>
      <c r="BR337" s="18">
        <v>0</v>
      </c>
      <c r="BS337">
        <v>1</v>
      </c>
      <c r="BT337">
        <v>0</v>
      </c>
      <c r="BU337" s="18">
        <v>0</v>
      </c>
      <c r="BV337" t="s">
        <v>397</v>
      </c>
      <c r="BW337" t="s">
        <v>397</v>
      </c>
      <c r="CB337" s="18"/>
      <c r="CD337" s="18"/>
      <c r="CE337" s="18"/>
      <c r="CH337" s="18"/>
      <c r="CJ337" s="18"/>
      <c r="CU337" s="18"/>
      <c r="CV337" t="s">
        <v>397</v>
      </c>
      <c r="CW337" t="s">
        <v>397</v>
      </c>
      <c r="CX337" t="s">
        <v>397</v>
      </c>
      <c r="CY337" s="25" t="s">
        <v>397</v>
      </c>
    </row>
    <row r="338" spans="1:103" x14ac:dyDescent="0.25">
      <c r="A338">
        <v>340</v>
      </c>
      <c r="B338">
        <v>46</v>
      </c>
      <c r="C338" s="25" t="s">
        <v>51</v>
      </c>
      <c r="D338" s="12">
        <v>8.6</v>
      </c>
      <c r="E338" s="14"/>
      <c r="F338" s="7" t="str">
        <f t="shared" si="56"/>
        <v>X</v>
      </c>
      <c r="G338" s="7">
        <f t="shared" si="57"/>
        <v>8.6</v>
      </c>
      <c r="H338" s="16">
        <f t="shared" si="58"/>
        <v>8.6</v>
      </c>
      <c r="I338" s="11" t="str">
        <f t="shared" si="59"/>
        <v>X</v>
      </c>
      <c r="J338" s="39" t="str">
        <f t="shared" si="60"/>
        <v>X</v>
      </c>
      <c r="K338" s="39" t="str">
        <f t="shared" si="53"/>
        <v>X</v>
      </c>
      <c r="L338" s="39" t="str">
        <f t="shared" si="54"/>
        <v>X</v>
      </c>
      <c r="M338" s="39" t="str">
        <f t="shared" si="61"/>
        <v>X</v>
      </c>
      <c r="N338" s="42">
        <v>1</v>
      </c>
      <c r="O338" s="8">
        <v>0</v>
      </c>
      <c r="P338" s="9">
        <v>0</v>
      </c>
      <c r="Q338" s="9">
        <v>0</v>
      </c>
      <c r="R338" s="8">
        <v>0</v>
      </c>
      <c r="S338" s="9">
        <v>0</v>
      </c>
      <c r="T338" s="9">
        <v>0</v>
      </c>
      <c r="U338" s="8">
        <v>0</v>
      </c>
      <c r="V338" s="9">
        <v>0</v>
      </c>
      <c r="W338" s="9">
        <v>0</v>
      </c>
      <c r="X338" s="9">
        <v>0</v>
      </c>
      <c r="Y338" s="8">
        <v>0</v>
      </c>
      <c r="Z338" s="9">
        <v>0</v>
      </c>
      <c r="AA338" s="8"/>
      <c r="AC338" s="8"/>
      <c r="AJ338" s="9">
        <f t="shared" si="62"/>
        <v>-1</v>
      </c>
      <c r="AK338" s="7">
        <v>9.1999999999999993</v>
      </c>
      <c r="AO338" s="8"/>
      <c r="AQ338" s="31"/>
      <c r="AT338" s="31"/>
      <c r="AU338" s="21">
        <v>1999</v>
      </c>
      <c r="AV338" s="23">
        <f t="shared" si="55"/>
        <v>3.3008127941181171</v>
      </c>
      <c r="BB338" s="18"/>
      <c r="BD338" s="54"/>
      <c r="BF338" s="18"/>
      <c r="BH338" s="18"/>
      <c r="BJ338" s="18"/>
      <c r="BK338" s="18" t="s">
        <v>174</v>
      </c>
      <c r="BL338">
        <v>0</v>
      </c>
      <c r="BM338">
        <v>0</v>
      </c>
      <c r="BN338">
        <v>1</v>
      </c>
      <c r="BO338">
        <v>0</v>
      </c>
      <c r="BP338">
        <v>0</v>
      </c>
      <c r="BQ338">
        <v>0</v>
      </c>
      <c r="BR338" s="18">
        <v>0</v>
      </c>
      <c r="BS338">
        <v>1</v>
      </c>
      <c r="BT338">
        <v>0</v>
      </c>
      <c r="BU338" s="18">
        <v>0</v>
      </c>
      <c r="BV338" t="s">
        <v>397</v>
      </c>
      <c r="BW338" t="s">
        <v>397</v>
      </c>
      <c r="CB338" s="18"/>
      <c r="CD338" s="18"/>
      <c r="CE338" s="18"/>
      <c r="CH338" s="18"/>
      <c r="CJ338" s="18"/>
      <c r="CU338" s="18"/>
      <c r="CV338" t="s">
        <v>397</v>
      </c>
      <c r="CW338" t="s">
        <v>397</v>
      </c>
      <c r="CX338" t="s">
        <v>397</v>
      </c>
      <c r="CY338" s="25" t="s">
        <v>397</v>
      </c>
    </row>
    <row r="339" spans="1:103" x14ac:dyDescent="0.25">
      <c r="A339">
        <v>341</v>
      </c>
      <c r="B339">
        <v>46</v>
      </c>
      <c r="C339" s="25" t="s">
        <v>51</v>
      </c>
      <c r="D339" s="12">
        <v>6.5</v>
      </c>
      <c r="E339" s="14"/>
      <c r="F339" s="7" t="str">
        <f t="shared" si="56"/>
        <v>X</v>
      </c>
      <c r="G339" s="7">
        <f t="shared" si="57"/>
        <v>6.5</v>
      </c>
      <c r="H339" s="16">
        <f t="shared" si="58"/>
        <v>6.5</v>
      </c>
      <c r="I339" s="11" t="str">
        <f t="shared" si="59"/>
        <v>X</v>
      </c>
      <c r="J339" s="39" t="str">
        <f t="shared" si="60"/>
        <v>X</v>
      </c>
      <c r="K339" s="39" t="str">
        <f t="shared" si="53"/>
        <v>X</v>
      </c>
      <c r="L339" s="39" t="str">
        <f t="shared" si="54"/>
        <v>X</v>
      </c>
      <c r="M339" s="39" t="str">
        <f t="shared" si="61"/>
        <v>X</v>
      </c>
      <c r="N339" s="42">
        <v>1</v>
      </c>
      <c r="O339" s="8">
        <v>0</v>
      </c>
      <c r="P339" s="9">
        <v>0</v>
      </c>
      <c r="Q339" s="9">
        <v>0</v>
      </c>
      <c r="R339" s="8">
        <v>0</v>
      </c>
      <c r="S339" s="9">
        <v>0</v>
      </c>
      <c r="T339" s="9">
        <v>0</v>
      </c>
      <c r="U339" s="8">
        <v>0</v>
      </c>
      <c r="V339" s="9">
        <v>0</v>
      </c>
      <c r="W339" s="9">
        <v>0</v>
      </c>
      <c r="X339" s="9">
        <v>0</v>
      </c>
      <c r="Y339" s="8">
        <v>0</v>
      </c>
      <c r="Z339" s="9">
        <v>0</v>
      </c>
      <c r="AA339" s="8"/>
      <c r="AC339" s="8"/>
      <c r="AJ339" s="9">
        <f t="shared" si="62"/>
        <v>-1</v>
      </c>
      <c r="AK339" s="7">
        <v>9.3000000000000007</v>
      </c>
      <c r="AO339" s="8"/>
      <c r="AQ339" s="31"/>
      <c r="AT339" s="31"/>
      <c r="AU339" s="21">
        <v>2000</v>
      </c>
      <c r="AV339" s="23">
        <f t="shared" si="55"/>
        <v>3.3010299956639813</v>
      </c>
      <c r="BB339" s="18"/>
      <c r="BD339" s="54"/>
      <c r="BF339" s="18"/>
      <c r="BH339" s="18"/>
      <c r="BJ339" s="18"/>
      <c r="BK339" s="18" t="s">
        <v>174</v>
      </c>
      <c r="BL339">
        <v>0</v>
      </c>
      <c r="BM339">
        <v>0</v>
      </c>
      <c r="BN339">
        <v>1</v>
      </c>
      <c r="BO339">
        <v>0</v>
      </c>
      <c r="BP339">
        <v>0</v>
      </c>
      <c r="BQ339">
        <v>0</v>
      </c>
      <c r="BR339" s="18">
        <v>0</v>
      </c>
      <c r="BS339">
        <v>1</v>
      </c>
      <c r="BT339">
        <v>0</v>
      </c>
      <c r="BU339" s="18">
        <v>0</v>
      </c>
      <c r="BV339" t="s">
        <v>397</v>
      </c>
      <c r="BW339" t="s">
        <v>397</v>
      </c>
      <c r="CB339" s="18"/>
      <c r="CD339" s="18"/>
      <c r="CE339" s="18"/>
      <c r="CH339" s="18"/>
      <c r="CJ339" s="18"/>
      <c r="CU339" s="18"/>
      <c r="CV339" t="s">
        <v>397</v>
      </c>
      <c r="CW339" t="s">
        <v>397</v>
      </c>
      <c r="CX339" t="s">
        <v>397</v>
      </c>
      <c r="CY339" s="25" t="s">
        <v>397</v>
      </c>
    </row>
    <row r="340" spans="1:103" x14ac:dyDescent="0.25">
      <c r="A340">
        <v>342</v>
      </c>
      <c r="B340">
        <v>46</v>
      </c>
      <c r="C340" s="25" t="s">
        <v>51</v>
      </c>
      <c r="D340" s="12">
        <v>8</v>
      </c>
      <c r="E340" s="14"/>
      <c r="F340" s="7" t="str">
        <f t="shared" si="56"/>
        <v>X</v>
      </c>
      <c r="G340" s="7">
        <f t="shared" si="57"/>
        <v>8</v>
      </c>
      <c r="H340" s="16">
        <f t="shared" si="58"/>
        <v>8</v>
      </c>
      <c r="I340" s="11" t="str">
        <f t="shared" si="59"/>
        <v>X</v>
      </c>
      <c r="J340" s="39" t="str">
        <f t="shared" si="60"/>
        <v>X</v>
      </c>
      <c r="K340" s="39" t="str">
        <f t="shared" si="53"/>
        <v>X</v>
      </c>
      <c r="L340" s="39" t="str">
        <f t="shared" si="54"/>
        <v>X</v>
      </c>
      <c r="M340" s="39" t="str">
        <f t="shared" si="61"/>
        <v>X</v>
      </c>
      <c r="N340" s="42">
        <v>1</v>
      </c>
      <c r="O340" s="8">
        <v>0</v>
      </c>
      <c r="P340" s="9">
        <v>0</v>
      </c>
      <c r="Q340" s="9">
        <v>0</v>
      </c>
      <c r="R340" s="8">
        <v>0</v>
      </c>
      <c r="S340" s="9">
        <v>0</v>
      </c>
      <c r="T340" s="9">
        <v>0</v>
      </c>
      <c r="U340" s="8">
        <v>0</v>
      </c>
      <c r="V340" s="9">
        <v>0</v>
      </c>
      <c r="W340" s="9">
        <v>0</v>
      </c>
      <c r="X340" s="9">
        <v>0</v>
      </c>
      <c r="Y340" s="8">
        <v>0</v>
      </c>
      <c r="Z340" s="9">
        <v>0</v>
      </c>
      <c r="AA340" s="8"/>
      <c r="AC340" s="8"/>
      <c r="AJ340" s="9">
        <f t="shared" si="62"/>
        <v>-1</v>
      </c>
      <c r="AK340" s="7">
        <v>9.3000000000000007</v>
      </c>
      <c r="AO340" s="8"/>
      <c r="AQ340" s="31"/>
      <c r="AT340" s="31"/>
      <c r="AU340" s="21">
        <v>2001</v>
      </c>
      <c r="AV340" s="23">
        <f t="shared" si="55"/>
        <v>3.3012470886362113</v>
      </c>
      <c r="BB340" s="18"/>
      <c r="BD340" s="54"/>
      <c r="BF340" s="18"/>
      <c r="BH340" s="18"/>
      <c r="BJ340" s="18"/>
      <c r="BK340" s="18" t="s">
        <v>174</v>
      </c>
      <c r="BL340">
        <v>0</v>
      </c>
      <c r="BM340">
        <v>0</v>
      </c>
      <c r="BN340">
        <v>1</v>
      </c>
      <c r="BO340">
        <v>0</v>
      </c>
      <c r="BP340">
        <v>0</v>
      </c>
      <c r="BQ340">
        <v>0</v>
      </c>
      <c r="BR340" s="18">
        <v>0</v>
      </c>
      <c r="BS340">
        <v>1</v>
      </c>
      <c r="BT340">
        <v>0</v>
      </c>
      <c r="BU340" s="18">
        <v>0</v>
      </c>
      <c r="BV340" t="s">
        <v>397</v>
      </c>
      <c r="BW340" t="s">
        <v>397</v>
      </c>
      <c r="CB340" s="18"/>
      <c r="CD340" s="18"/>
      <c r="CE340" s="18"/>
      <c r="CH340" s="18"/>
      <c r="CJ340" s="18"/>
      <c r="CU340" s="18"/>
      <c r="CV340" t="s">
        <v>397</v>
      </c>
      <c r="CW340" t="s">
        <v>397</v>
      </c>
      <c r="CX340" t="s">
        <v>397</v>
      </c>
      <c r="CY340" s="25" t="s">
        <v>397</v>
      </c>
    </row>
    <row r="341" spans="1:103" x14ac:dyDescent="0.25">
      <c r="A341">
        <v>343</v>
      </c>
      <c r="B341">
        <v>46</v>
      </c>
      <c r="C341" s="25" t="s">
        <v>51</v>
      </c>
      <c r="D341" s="12">
        <v>7.8</v>
      </c>
      <c r="E341" s="14"/>
      <c r="F341" s="7" t="str">
        <f t="shared" si="56"/>
        <v>X</v>
      </c>
      <c r="G341" s="7">
        <f t="shared" si="57"/>
        <v>7.8</v>
      </c>
      <c r="H341" s="16">
        <f t="shared" si="58"/>
        <v>7.8</v>
      </c>
      <c r="I341" s="11" t="str">
        <f t="shared" si="59"/>
        <v>X</v>
      </c>
      <c r="J341" s="39" t="str">
        <f t="shared" si="60"/>
        <v>X</v>
      </c>
      <c r="K341" s="39" t="str">
        <f t="shared" si="53"/>
        <v>X</v>
      </c>
      <c r="L341" s="39" t="str">
        <f t="shared" si="54"/>
        <v>X</v>
      </c>
      <c r="M341" s="39" t="str">
        <f t="shared" si="61"/>
        <v>X</v>
      </c>
      <c r="N341" s="42">
        <v>1</v>
      </c>
      <c r="O341" s="8">
        <v>0</v>
      </c>
      <c r="P341" s="9">
        <v>0</v>
      </c>
      <c r="Q341" s="9">
        <v>0</v>
      </c>
      <c r="R341" s="8">
        <v>0</v>
      </c>
      <c r="S341" s="9">
        <v>0</v>
      </c>
      <c r="T341" s="9">
        <v>0</v>
      </c>
      <c r="U341" s="8">
        <v>0</v>
      </c>
      <c r="V341" s="9">
        <v>0</v>
      </c>
      <c r="W341" s="9">
        <v>0</v>
      </c>
      <c r="X341" s="9">
        <v>0</v>
      </c>
      <c r="Y341" s="8">
        <v>0</v>
      </c>
      <c r="Z341" s="9">
        <v>0</v>
      </c>
      <c r="AA341" s="8"/>
      <c r="AC341" s="8"/>
      <c r="AJ341" s="9">
        <f t="shared" si="62"/>
        <v>-1</v>
      </c>
      <c r="AK341" s="7">
        <v>9.3000000000000007</v>
      </c>
      <c r="AO341" s="8"/>
      <c r="AQ341" s="31"/>
      <c r="AT341" s="31"/>
      <c r="AU341" s="21">
        <v>2002</v>
      </c>
      <c r="AV341" s="23">
        <f t="shared" si="55"/>
        <v>3.3014640731433</v>
      </c>
      <c r="BB341" s="18"/>
      <c r="BD341" s="54"/>
      <c r="BF341" s="18"/>
      <c r="BH341" s="18"/>
      <c r="BJ341" s="18"/>
      <c r="BK341" s="18" t="s">
        <v>174</v>
      </c>
      <c r="BL341">
        <v>0</v>
      </c>
      <c r="BM341">
        <v>0</v>
      </c>
      <c r="BN341">
        <v>1</v>
      </c>
      <c r="BO341">
        <v>0</v>
      </c>
      <c r="BP341">
        <v>0</v>
      </c>
      <c r="BQ341">
        <v>0</v>
      </c>
      <c r="BR341" s="18">
        <v>0</v>
      </c>
      <c r="BS341">
        <v>1</v>
      </c>
      <c r="BT341">
        <v>0</v>
      </c>
      <c r="BU341" s="18">
        <v>0</v>
      </c>
      <c r="BV341" t="s">
        <v>397</v>
      </c>
      <c r="BW341" t="s">
        <v>397</v>
      </c>
      <c r="CB341" s="18"/>
      <c r="CD341" s="18"/>
      <c r="CE341" s="18"/>
      <c r="CH341" s="18"/>
      <c r="CJ341" s="18"/>
      <c r="CU341" s="18"/>
      <c r="CV341" t="s">
        <v>397</v>
      </c>
      <c r="CW341" t="s">
        <v>397</v>
      </c>
      <c r="CX341" t="s">
        <v>397</v>
      </c>
      <c r="CY341" s="25" t="s">
        <v>397</v>
      </c>
    </row>
    <row r="342" spans="1:103" x14ac:dyDescent="0.25">
      <c r="A342">
        <v>344</v>
      </c>
      <c r="B342">
        <v>46</v>
      </c>
      <c r="C342" s="25" t="s">
        <v>51</v>
      </c>
      <c r="D342" s="12">
        <v>6</v>
      </c>
      <c r="E342" s="14"/>
      <c r="F342" s="7" t="str">
        <f t="shared" si="56"/>
        <v>X</v>
      </c>
      <c r="G342" s="7">
        <f t="shared" si="57"/>
        <v>6</v>
      </c>
      <c r="H342" s="16">
        <f t="shared" si="58"/>
        <v>6</v>
      </c>
      <c r="I342" s="11" t="str">
        <f t="shared" si="59"/>
        <v>X</v>
      </c>
      <c r="J342" s="39" t="str">
        <f t="shared" si="60"/>
        <v>X</v>
      </c>
      <c r="K342" s="39" t="str">
        <f t="shared" si="53"/>
        <v>X</v>
      </c>
      <c r="L342" s="39" t="str">
        <f t="shared" si="54"/>
        <v>X</v>
      </c>
      <c r="M342" s="39" t="str">
        <f t="shared" si="61"/>
        <v>X</v>
      </c>
      <c r="N342" s="42">
        <v>1</v>
      </c>
      <c r="O342" s="8">
        <v>0</v>
      </c>
      <c r="P342" s="9">
        <v>0</v>
      </c>
      <c r="Q342" s="9">
        <v>0</v>
      </c>
      <c r="R342" s="8">
        <v>0</v>
      </c>
      <c r="S342" s="9">
        <v>0</v>
      </c>
      <c r="T342" s="9">
        <v>0</v>
      </c>
      <c r="U342" s="8">
        <v>0</v>
      </c>
      <c r="V342" s="9">
        <v>0</v>
      </c>
      <c r="W342" s="9">
        <v>0</v>
      </c>
      <c r="X342" s="9">
        <v>0</v>
      </c>
      <c r="Y342" s="8">
        <v>0</v>
      </c>
      <c r="Z342" s="9">
        <v>0</v>
      </c>
      <c r="AA342" s="8"/>
      <c r="AC342" s="8"/>
      <c r="AJ342" s="9">
        <f t="shared" si="62"/>
        <v>-1</v>
      </c>
      <c r="AK342" s="7">
        <v>9.1</v>
      </c>
      <c r="AO342" s="8"/>
      <c r="AQ342" s="31"/>
      <c r="AT342" s="31"/>
      <c r="AU342" s="21">
        <v>1991</v>
      </c>
      <c r="AV342" s="23">
        <f t="shared" si="55"/>
        <v>3.2990712600274095</v>
      </c>
      <c r="BB342" s="18"/>
      <c r="BD342" s="54"/>
      <c r="BF342" s="18"/>
      <c r="BH342" s="18"/>
      <c r="BJ342" s="18"/>
      <c r="BK342" s="18" t="s">
        <v>233</v>
      </c>
      <c r="BL342">
        <v>1</v>
      </c>
      <c r="BM342">
        <v>0</v>
      </c>
      <c r="BN342">
        <v>0</v>
      </c>
      <c r="BO342">
        <v>0</v>
      </c>
      <c r="BP342">
        <v>0</v>
      </c>
      <c r="BQ342">
        <v>0</v>
      </c>
      <c r="BR342" s="18">
        <v>0</v>
      </c>
      <c r="BS342">
        <v>1</v>
      </c>
      <c r="BT342">
        <v>0</v>
      </c>
      <c r="BU342" s="18">
        <v>0</v>
      </c>
      <c r="BV342" t="s">
        <v>397</v>
      </c>
      <c r="BW342" t="s">
        <v>397</v>
      </c>
      <c r="CB342" s="18"/>
      <c r="CD342" s="18"/>
      <c r="CE342" s="18"/>
      <c r="CH342" s="18"/>
      <c r="CJ342" s="18"/>
      <c r="CU342" s="18"/>
      <c r="CV342" t="s">
        <v>397</v>
      </c>
      <c r="CW342" t="s">
        <v>397</v>
      </c>
      <c r="CX342" t="s">
        <v>397</v>
      </c>
      <c r="CY342" s="25" t="s">
        <v>397</v>
      </c>
    </row>
    <row r="343" spans="1:103" x14ac:dyDescent="0.25">
      <c r="A343">
        <v>345</v>
      </c>
      <c r="B343">
        <v>46</v>
      </c>
      <c r="C343" s="25" t="s">
        <v>51</v>
      </c>
      <c r="D343" s="12">
        <v>7.1</v>
      </c>
      <c r="E343" s="14"/>
      <c r="F343" s="7" t="str">
        <f t="shared" si="56"/>
        <v>X</v>
      </c>
      <c r="G343" s="7">
        <f t="shared" si="57"/>
        <v>7.1</v>
      </c>
      <c r="H343" s="16">
        <f t="shared" si="58"/>
        <v>7.1</v>
      </c>
      <c r="I343" s="11" t="str">
        <f t="shared" si="59"/>
        <v>X</v>
      </c>
      <c r="J343" s="39" t="str">
        <f t="shared" si="60"/>
        <v>X</v>
      </c>
      <c r="K343" s="39" t="str">
        <f t="shared" si="53"/>
        <v>X</v>
      </c>
      <c r="L343" s="39" t="str">
        <f t="shared" si="54"/>
        <v>X</v>
      </c>
      <c r="M343" s="39" t="str">
        <f t="shared" si="61"/>
        <v>X</v>
      </c>
      <c r="N343" s="42">
        <v>1</v>
      </c>
      <c r="O343" s="8">
        <v>0</v>
      </c>
      <c r="P343" s="9">
        <v>0</v>
      </c>
      <c r="Q343" s="9">
        <v>0</v>
      </c>
      <c r="R343" s="8">
        <v>0</v>
      </c>
      <c r="S343" s="9">
        <v>0</v>
      </c>
      <c r="T343" s="9">
        <v>0</v>
      </c>
      <c r="U343" s="8">
        <v>0</v>
      </c>
      <c r="V343" s="9">
        <v>0</v>
      </c>
      <c r="W343" s="9">
        <v>0</v>
      </c>
      <c r="X343" s="9">
        <v>0</v>
      </c>
      <c r="Y343" s="8">
        <v>0</v>
      </c>
      <c r="Z343" s="9">
        <v>0</v>
      </c>
      <c r="AA343" s="8"/>
      <c r="AC343" s="8"/>
      <c r="AJ343" s="9">
        <f t="shared" si="62"/>
        <v>-1</v>
      </c>
      <c r="AK343" s="7">
        <v>9.3000000000000007</v>
      </c>
      <c r="AO343" s="8"/>
      <c r="AQ343" s="31"/>
      <c r="AT343" s="31"/>
      <c r="AU343" s="21">
        <v>1992</v>
      </c>
      <c r="AV343" s="23">
        <f t="shared" si="55"/>
        <v>3.2992893340876801</v>
      </c>
      <c r="BB343" s="18"/>
      <c r="BD343" s="54"/>
      <c r="BF343" s="18"/>
      <c r="BH343" s="18"/>
      <c r="BJ343" s="18"/>
      <c r="BK343" s="18" t="s">
        <v>233</v>
      </c>
      <c r="BL343">
        <v>1</v>
      </c>
      <c r="BM343">
        <v>0</v>
      </c>
      <c r="BN343">
        <v>0</v>
      </c>
      <c r="BO343">
        <v>0</v>
      </c>
      <c r="BP343">
        <v>0</v>
      </c>
      <c r="BQ343">
        <v>0</v>
      </c>
      <c r="BR343" s="18">
        <v>0</v>
      </c>
      <c r="BS343">
        <v>1</v>
      </c>
      <c r="BT343">
        <v>0</v>
      </c>
      <c r="BU343" s="18">
        <v>0</v>
      </c>
      <c r="BV343" t="s">
        <v>397</v>
      </c>
      <c r="BW343" t="s">
        <v>397</v>
      </c>
      <c r="CB343" s="18"/>
      <c r="CD343" s="18"/>
      <c r="CE343" s="18"/>
      <c r="CH343" s="18"/>
      <c r="CJ343" s="18"/>
      <c r="CU343" s="18"/>
      <c r="CV343" t="s">
        <v>397</v>
      </c>
      <c r="CW343" t="s">
        <v>397</v>
      </c>
      <c r="CX343" t="s">
        <v>397</v>
      </c>
      <c r="CY343" s="25" t="s">
        <v>397</v>
      </c>
    </row>
    <row r="344" spans="1:103" x14ac:dyDescent="0.25">
      <c r="A344">
        <v>346</v>
      </c>
      <c r="B344">
        <v>46</v>
      </c>
      <c r="C344" s="25" t="s">
        <v>51</v>
      </c>
      <c r="D344" s="12">
        <v>8.1</v>
      </c>
      <c r="E344" s="14"/>
      <c r="F344" s="7" t="str">
        <f t="shared" si="56"/>
        <v>X</v>
      </c>
      <c r="G344" s="7">
        <f t="shared" si="57"/>
        <v>8.1</v>
      </c>
      <c r="H344" s="16">
        <f t="shared" si="58"/>
        <v>8.1</v>
      </c>
      <c r="I344" s="11" t="str">
        <f t="shared" si="59"/>
        <v>X</v>
      </c>
      <c r="J344" s="39" t="str">
        <f t="shared" si="60"/>
        <v>X</v>
      </c>
      <c r="K344" s="39" t="str">
        <f t="shared" si="53"/>
        <v>X</v>
      </c>
      <c r="L344" s="39" t="str">
        <f t="shared" si="54"/>
        <v>X</v>
      </c>
      <c r="M344" s="39" t="str">
        <f t="shared" si="61"/>
        <v>X</v>
      </c>
      <c r="N344" s="42">
        <v>1</v>
      </c>
      <c r="O344" s="8">
        <v>0</v>
      </c>
      <c r="P344" s="9">
        <v>0</v>
      </c>
      <c r="Q344" s="9">
        <v>0</v>
      </c>
      <c r="R344" s="8">
        <v>0</v>
      </c>
      <c r="S344" s="9">
        <v>0</v>
      </c>
      <c r="T344" s="9">
        <v>0</v>
      </c>
      <c r="U344" s="8">
        <v>0</v>
      </c>
      <c r="V344" s="9">
        <v>0</v>
      </c>
      <c r="W344" s="9">
        <v>0</v>
      </c>
      <c r="X344" s="9">
        <v>0</v>
      </c>
      <c r="Y344" s="8">
        <v>0</v>
      </c>
      <c r="Z344" s="9">
        <v>0</v>
      </c>
      <c r="AA344" s="8"/>
      <c r="AC344" s="8"/>
      <c r="AJ344" s="9">
        <f t="shared" si="62"/>
        <v>-1</v>
      </c>
      <c r="AK344" s="7">
        <v>9.6</v>
      </c>
      <c r="AO344" s="8"/>
      <c r="AQ344" s="31"/>
      <c r="AT344" s="31"/>
      <c r="AU344" s="21">
        <v>1993</v>
      </c>
      <c r="AV344" s="23">
        <f t="shared" si="55"/>
        <v>3.2995072987004876</v>
      </c>
      <c r="BB344" s="18"/>
      <c r="BD344" s="54"/>
      <c r="BF344" s="18"/>
      <c r="BH344" s="18"/>
      <c r="BJ344" s="18"/>
      <c r="BK344" s="18" t="s">
        <v>233</v>
      </c>
      <c r="BL344">
        <v>1</v>
      </c>
      <c r="BM344">
        <v>0</v>
      </c>
      <c r="BN344">
        <v>0</v>
      </c>
      <c r="BO344">
        <v>0</v>
      </c>
      <c r="BP344">
        <v>0</v>
      </c>
      <c r="BQ344">
        <v>0</v>
      </c>
      <c r="BR344" s="18">
        <v>0</v>
      </c>
      <c r="BS344">
        <v>1</v>
      </c>
      <c r="BT344">
        <v>0</v>
      </c>
      <c r="BU344" s="18">
        <v>0</v>
      </c>
      <c r="BV344" t="s">
        <v>397</v>
      </c>
      <c r="BW344" t="s">
        <v>397</v>
      </c>
      <c r="CB344" s="18"/>
      <c r="CD344" s="18"/>
      <c r="CE344" s="18"/>
      <c r="CH344" s="18"/>
      <c r="CJ344" s="18"/>
      <c r="CU344" s="18"/>
      <c r="CV344" t="s">
        <v>397</v>
      </c>
      <c r="CW344" t="s">
        <v>397</v>
      </c>
      <c r="CX344" t="s">
        <v>397</v>
      </c>
      <c r="CY344" s="25" t="s">
        <v>397</v>
      </c>
    </row>
    <row r="345" spans="1:103" x14ac:dyDescent="0.25">
      <c r="A345">
        <v>347</v>
      </c>
      <c r="B345">
        <v>46</v>
      </c>
      <c r="C345" s="25" t="s">
        <v>51</v>
      </c>
      <c r="D345" s="12">
        <v>8</v>
      </c>
      <c r="E345" s="14"/>
      <c r="F345" s="7" t="str">
        <f t="shared" si="56"/>
        <v>X</v>
      </c>
      <c r="G345" s="7">
        <f t="shared" si="57"/>
        <v>8</v>
      </c>
      <c r="H345" s="16">
        <f t="shared" si="58"/>
        <v>8</v>
      </c>
      <c r="I345" s="11" t="str">
        <f t="shared" si="59"/>
        <v>X</v>
      </c>
      <c r="J345" s="39" t="str">
        <f t="shared" si="60"/>
        <v>X</v>
      </c>
      <c r="K345" s="39" t="str">
        <f t="shared" si="53"/>
        <v>X</v>
      </c>
      <c r="L345" s="39" t="str">
        <f t="shared" si="54"/>
        <v>X</v>
      </c>
      <c r="M345" s="39" t="str">
        <f t="shared" si="61"/>
        <v>X</v>
      </c>
      <c r="N345" s="42">
        <v>1</v>
      </c>
      <c r="O345" s="8">
        <v>0</v>
      </c>
      <c r="P345" s="9">
        <v>0</v>
      </c>
      <c r="Q345" s="9">
        <v>0</v>
      </c>
      <c r="R345" s="8">
        <v>0</v>
      </c>
      <c r="S345" s="9">
        <v>0</v>
      </c>
      <c r="T345" s="9">
        <v>0</v>
      </c>
      <c r="U345" s="8">
        <v>0</v>
      </c>
      <c r="V345" s="9">
        <v>0</v>
      </c>
      <c r="W345" s="9">
        <v>0</v>
      </c>
      <c r="X345" s="9">
        <v>0</v>
      </c>
      <c r="Y345" s="8">
        <v>0</v>
      </c>
      <c r="Z345" s="9">
        <v>0</v>
      </c>
      <c r="AA345" s="8"/>
      <c r="AC345" s="8"/>
      <c r="AJ345" s="9">
        <f t="shared" si="62"/>
        <v>-1</v>
      </c>
      <c r="AK345" s="7">
        <v>9.6999999999999993</v>
      </c>
      <c r="AO345" s="8"/>
      <c r="AQ345" s="31"/>
      <c r="AT345" s="31"/>
      <c r="AU345" s="21">
        <v>1994</v>
      </c>
      <c r="AV345" s="23">
        <f t="shared" si="55"/>
        <v>3.2997251539756367</v>
      </c>
      <c r="BB345" s="18"/>
      <c r="BD345" s="54"/>
      <c r="BF345" s="18"/>
      <c r="BH345" s="18"/>
      <c r="BJ345" s="18"/>
      <c r="BK345" s="18" t="s">
        <v>233</v>
      </c>
      <c r="BL345">
        <v>1</v>
      </c>
      <c r="BM345">
        <v>0</v>
      </c>
      <c r="BN345">
        <v>0</v>
      </c>
      <c r="BO345">
        <v>0</v>
      </c>
      <c r="BP345">
        <v>0</v>
      </c>
      <c r="BQ345">
        <v>0</v>
      </c>
      <c r="BR345" s="18">
        <v>0</v>
      </c>
      <c r="BS345">
        <v>1</v>
      </c>
      <c r="BT345">
        <v>0</v>
      </c>
      <c r="BU345" s="18">
        <v>0</v>
      </c>
      <c r="BV345" t="s">
        <v>397</v>
      </c>
      <c r="BW345" t="s">
        <v>397</v>
      </c>
      <c r="CB345" s="18"/>
      <c r="CD345" s="18"/>
      <c r="CE345" s="18"/>
      <c r="CH345" s="18"/>
      <c r="CJ345" s="18"/>
      <c r="CU345" s="18"/>
      <c r="CV345" t="s">
        <v>397</v>
      </c>
      <c r="CW345" t="s">
        <v>397</v>
      </c>
      <c r="CX345" t="s">
        <v>397</v>
      </c>
      <c r="CY345" s="25" t="s">
        <v>397</v>
      </c>
    </row>
    <row r="346" spans="1:103" x14ac:dyDescent="0.25">
      <c r="A346">
        <v>348</v>
      </c>
      <c r="B346">
        <v>46</v>
      </c>
      <c r="C346" s="25" t="s">
        <v>51</v>
      </c>
      <c r="D346" s="12">
        <v>7.9</v>
      </c>
      <c r="E346" s="14"/>
      <c r="F346" s="7" t="str">
        <f t="shared" si="56"/>
        <v>X</v>
      </c>
      <c r="G346" s="7">
        <f t="shared" si="57"/>
        <v>7.9</v>
      </c>
      <c r="H346" s="16">
        <f t="shared" si="58"/>
        <v>7.9</v>
      </c>
      <c r="I346" s="11" t="str">
        <f t="shared" si="59"/>
        <v>X</v>
      </c>
      <c r="J346" s="39" t="str">
        <f t="shared" si="60"/>
        <v>X</v>
      </c>
      <c r="K346" s="39" t="str">
        <f t="shared" si="53"/>
        <v>X</v>
      </c>
      <c r="L346" s="39" t="str">
        <f t="shared" si="54"/>
        <v>X</v>
      </c>
      <c r="M346" s="39" t="str">
        <f t="shared" si="61"/>
        <v>X</v>
      </c>
      <c r="N346" s="42">
        <v>1</v>
      </c>
      <c r="O346" s="8">
        <v>0</v>
      </c>
      <c r="P346" s="9">
        <v>0</v>
      </c>
      <c r="Q346" s="9">
        <v>0</v>
      </c>
      <c r="R346" s="8">
        <v>0</v>
      </c>
      <c r="S346" s="9">
        <v>0</v>
      </c>
      <c r="T346" s="9">
        <v>0</v>
      </c>
      <c r="U346" s="8">
        <v>0</v>
      </c>
      <c r="V346" s="9">
        <v>0</v>
      </c>
      <c r="W346" s="9">
        <v>0</v>
      </c>
      <c r="X346" s="9">
        <v>0</v>
      </c>
      <c r="Y346" s="8">
        <v>0</v>
      </c>
      <c r="Z346" s="9">
        <v>0</v>
      </c>
      <c r="AA346" s="8"/>
      <c r="AC346" s="8"/>
      <c r="AJ346" s="9">
        <f t="shared" si="62"/>
        <v>-1</v>
      </c>
      <c r="AK346" s="7">
        <v>9.9</v>
      </c>
      <c r="AO346" s="8"/>
      <c r="AQ346" s="31"/>
      <c r="AT346" s="31"/>
      <c r="AU346" s="21">
        <v>1995</v>
      </c>
      <c r="AV346" s="23">
        <f t="shared" si="55"/>
        <v>3.2999429000227671</v>
      </c>
      <c r="BB346" s="18"/>
      <c r="BD346" s="54"/>
      <c r="BF346" s="18"/>
      <c r="BH346" s="18"/>
      <c r="BJ346" s="18"/>
      <c r="BK346" s="18" t="s">
        <v>233</v>
      </c>
      <c r="BL346">
        <v>1</v>
      </c>
      <c r="BM346">
        <v>0</v>
      </c>
      <c r="BN346">
        <v>0</v>
      </c>
      <c r="BO346">
        <v>0</v>
      </c>
      <c r="BP346">
        <v>0</v>
      </c>
      <c r="BQ346">
        <v>0</v>
      </c>
      <c r="BR346" s="18">
        <v>0</v>
      </c>
      <c r="BS346">
        <v>1</v>
      </c>
      <c r="BT346">
        <v>0</v>
      </c>
      <c r="BU346" s="18">
        <v>0</v>
      </c>
      <c r="BV346" t="s">
        <v>397</v>
      </c>
      <c r="BW346" t="s">
        <v>397</v>
      </c>
      <c r="CB346" s="18"/>
      <c r="CD346" s="18"/>
      <c r="CE346" s="18"/>
      <c r="CH346" s="18"/>
      <c r="CJ346" s="18"/>
      <c r="CU346" s="18"/>
      <c r="CV346" t="s">
        <v>397</v>
      </c>
      <c r="CW346" t="s">
        <v>397</v>
      </c>
      <c r="CX346" t="s">
        <v>397</v>
      </c>
      <c r="CY346" s="25" t="s">
        <v>397</v>
      </c>
    </row>
    <row r="347" spans="1:103" x14ac:dyDescent="0.25">
      <c r="A347">
        <v>349</v>
      </c>
      <c r="B347">
        <v>46</v>
      </c>
      <c r="C347" s="25" t="s">
        <v>51</v>
      </c>
      <c r="D347" s="12">
        <v>6.5</v>
      </c>
      <c r="E347" s="14"/>
      <c r="F347" s="7" t="str">
        <f t="shared" si="56"/>
        <v>X</v>
      </c>
      <c r="G347" s="7">
        <f t="shared" si="57"/>
        <v>6.5</v>
      </c>
      <c r="H347" s="16">
        <f t="shared" si="58"/>
        <v>6.5</v>
      </c>
      <c r="I347" s="11" t="str">
        <f t="shared" si="59"/>
        <v>X</v>
      </c>
      <c r="J347" s="39" t="str">
        <f t="shared" si="60"/>
        <v>X</v>
      </c>
      <c r="K347" s="39" t="str">
        <f t="shared" si="53"/>
        <v>X</v>
      </c>
      <c r="L347" s="39" t="str">
        <f t="shared" si="54"/>
        <v>X</v>
      </c>
      <c r="M347" s="39" t="str">
        <f t="shared" si="61"/>
        <v>X</v>
      </c>
      <c r="N347" s="42">
        <v>1</v>
      </c>
      <c r="O347" s="8">
        <v>0</v>
      </c>
      <c r="P347" s="9">
        <v>0</v>
      </c>
      <c r="Q347" s="9">
        <v>0</v>
      </c>
      <c r="R347" s="8">
        <v>0</v>
      </c>
      <c r="S347" s="9">
        <v>0</v>
      </c>
      <c r="T347" s="9">
        <v>0</v>
      </c>
      <c r="U347" s="8">
        <v>0</v>
      </c>
      <c r="V347" s="9">
        <v>0</v>
      </c>
      <c r="W347" s="9">
        <v>0</v>
      </c>
      <c r="X347" s="9">
        <v>0</v>
      </c>
      <c r="Y347" s="8">
        <v>0</v>
      </c>
      <c r="Z347" s="9">
        <v>0</v>
      </c>
      <c r="AA347" s="8"/>
      <c r="AC347" s="8"/>
      <c r="AJ347" s="9">
        <f t="shared" si="62"/>
        <v>-1</v>
      </c>
      <c r="AK347" s="7">
        <v>10</v>
      </c>
      <c r="AO347" s="8"/>
      <c r="AQ347" s="31"/>
      <c r="AT347" s="31"/>
      <c r="AU347" s="21">
        <v>1997</v>
      </c>
      <c r="AV347" s="23">
        <f t="shared" si="55"/>
        <v>3.3003780648707024</v>
      </c>
      <c r="BB347" s="18"/>
      <c r="BD347" s="54"/>
      <c r="BF347" s="18"/>
      <c r="BH347" s="18"/>
      <c r="BJ347" s="18"/>
      <c r="BK347" s="18" t="s">
        <v>233</v>
      </c>
      <c r="BL347">
        <v>1</v>
      </c>
      <c r="BM347">
        <v>0</v>
      </c>
      <c r="BN347">
        <v>0</v>
      </c>
      <c r="BO347">
        <v>0</v>
      </c>
      <c r="BP347">
        <v>0</v>
      </c>
      <c r="BQ347">
        <v>0</v>
      </c>
      <c r="BR347" s="18">
        <v>0</v>
      </c>
      <c r="BS347">
        <v>1</v>
      </c>
      <c r="BT347">
        <v>0</v>
      </c>
      <c r="BU347" s="18">
        <v>0</v>
      </c>
      <c r="BV347" t="s">
        <v>397</v>
      </c>
      <c r="BW347" t="s">
        <v>397</v>
      </c>
      <c r="CB347" s="18"/>
      <c r="CD347" s="18"/>
      <c r="CE347" s="18"/>
      <c r="CH347" s="18"/>
      <c r="CJ347" s="18"/>
      <c r="CU347" s="18"/>
      <c r="CV347" t="s">
        <v>397</v>
      </c>
      <c r="CW347" t="s">
        <v>397</v>
      </c>
      <c r="CX347" t="s">
        <v>397</v>
      </c>
      <c r="CY347" s="25" t="s">
        <v>397</v>
      </c>
    </row>
    <row r="348" spans="1:103" x14ac:dyDescent="0.25">
      <c r="A348">
        <v>350</v>
      </c>
      <c r="B348">
        <v>46</v>
      </c>
      <c r="C348" s="25" t="s">
        <v>51</v>
      </c>
      <c r="D348" s="12">
        <v>8.1</v>
      </c>
      <c r="E348" s="14"/>
      <c r="F348" s="7" t="str">
        <f t="shared" si="56"/>
        <v>X</v>
      </c>
      <c r="G348" s="7">
        <f t="shared" si="57"/>
        <v>8.1</v>
      </c>
      <c r="H348" s="16">
        <f t="shared" si="58"/>
        <v>8.1</v>
      </c>
      <c r="I348" s="11" t="str">
        <f t="shared" si="59"/>
        <v>X</v>
      </c>
      <c r="J348" s="39" t="str">
        <f t="shared" si="60"/>
        <v>X</v>
      </c>
      <c r="K348" s="39" t="str">
        <f t="shared" si="53"/>
        <v>X</v>
      </c>
      <c r="L348" s="39" t="str">
        <f t="shared" si="54"/>
        <v>X</v>
      </c>
      <c r="M348" s="39" t="str">
        <f t="shared" si="61"/>
        <v>X</v>
      </c>
      <c r="N348" s="42">
        <v>1</v>
      </c>
      <c r="O348" s="8">
        <v>0</v>
      </c>
      <c r="P348" s="9">
        <v>0</v>
      </c>
      <c r="Q348" s="9">
        <v>0</v>
      </c>
      <c r="R348" s="8">
        <v>0</v>
      </c>
      <c r="S348" s="9">
        <v>0</v>
      </c>
      <c r="T348" s="9">
        <v>0</v>
      </c>
      <c r="U348" s="8">
        <v>0</v>
      </c>
      <c r="V348" s="9">
        <v>0</v>
      </c>
      <c r="W348" s="9">
        <v>0</v>
      </c>
      <c r="X348" s="9">
        <v>0</v>
      </c>
      <c r="Y348" s="8">
        <v>0</v>
      </c>
      <c r="Z348" s="9">
        <v>0</v>
      </c>
      <c r="AA348" s="8"/>
      <c r="AC348" s="8"/>
      <c r="AJ348" s="9">
        <f t="shared" si="62"/>
        <v>-1</v>
      </c>
      <c r="AK348" s="7">
        <v>10</v>
      </c>
      <c r="AO348" s="8"/>
      <c r="AQ348" s="31"/>
      <c r="AT348" s="31"/>
      <c r="AU348" s="21">
        <v>1998</v>
      </c>
      <c r="AV348" s="23">
        <f t="shared" si="55"/>
        <v>3.3005954838899636</v>
      </c>
      <c r="BB348" s="18"/>
      <c r="BD348" s="54"/>
      <c r="BF348" s="18"/>
      <c r="BH348" s="18"/>
      <c r="BJ348" s="18"/>
      <c r="BK348" s="18" t="s">
        <v>233</v>
      </c>
      <c r="BL348">
        <v>1</v>
      </c>
      <c r="BM348">
        <v>0</v>
      </c>
      <c r="BN348">
        <v>0</v>
      </c>
      <c r="BO348">
        <v>0</v>
      </c>
      <c r="BP348">
        <v>0</v>
      </c>
      <c r="BQ348">
        <v>0</v>
      </c>
      <c r="BR348" s="18">
        <v>0</v>
      </c>
      <c r="BS348">
        <v>1</v>
      </c>
      <c r="BT348">
        <v>0</v>
      </c>
      <c r="BU348" s="18">
        <v>0</v>
      </c>
      <c r="BV348" t="s">
        <v>397</v>
      </c>
      <c r="BW348" t="s">
        <v>397</v>
      </c>
      <c r="CB348" s="18"/>
      <c r="CD348" s="18"/>
      <c r="CE348" s="18"/>
      <c r="CH348" s="18"/>
      <c r="CJ348" s="18"/>
      <c r="CU348" s="18"/>
      <c r="CV348" t="s">
        <v>397</v>
      </c>
      <c r="CW348" t="s">
        <v>397</v>
      </c>
      <c r="CX348" t="s">
        <v>397</v>
      </c>
      <c r="CY348" s="25" t="s">
        <v>397</v>
      </c>
    </row>
    <row r="349" spans="1:103" x14ac:dyDescent="0.25">
      <c r="A349">
        <v>351</v>
      </c>
      <c r="B349">
        <v>46</v>
      </c>
      <c r="C349" s="25" t="s">
        <v>51</v>
      </c>
      <c r="D349" s="12">
        <v>7.9</v>
      </c>
      <c r="E349" s="14"/>
      <c r="F349" s="7" t="str">
        <f t="shared" si="56"/>
        <v>X</v>
      </c>
      <c r="G349" s="7">
        <f t="shared" si="57"/>
        <v>7.9</v>
      </c>
      <c r="H349" s="16">
        <f t="shared" si="58"/>
        <v>7.9</v>
      </c>
      <c r="I349" s="11" t="str">
        <f t="shared" si="59"/>
        <v>X</v>
      </c>
      <c r="J349" s="39" t="str">
        <f t="shared" si="60"/>
        <v>X</v>
      </c>
      <c r="K349" s="39" t="str">
        <f t="shared" si="53"/>
        <v>X</v>
      </c>
      <c r="L349" s="39" t="str">
        <f t="shared" si="54"/>
        <v>X</v>
      </c>
      <c r="M349" s="39" t="str">
        <f t="shared" si="61"/>
        <v>X</v>
      </c>
      <c r="N349" s="42">
        <v>1</v>
      </c>
      <c r="O349" s="8">
        <v>0</v>
      </c>
      <c r="P349" s="9">
        <v>0</v>
      </c>
      <c r="Q349" s="9">
        <v>0</v>
      </c>
      <c r="R349" s="8">
        <v>0</v>
      </c>
      <c r="S349" s="9">
        <v>0</v>
      </c>
      <c r="T349" s="9">
        <v>0</v>
      </c>
      <c r="U349" s="8">
        <v>0</v>
      </c>
      <c r="V349" s="9">
        <v>0</v>
      </c>
      <c r="W349" s="9">
        <v>0</v>
      </c>
      <c r="X349" s="9">
        <v>0</v>
      </c>
      <c r="Y349" s="8">
        <v>0</v>
      </c>
      <c r="Z349" s="9">
        <v>0</v>
      </c>
      <c r="AA349" s="8"/>
      <c r="AC349" s="8"/>
      <c r="AJ349" s="9">
        <f t="shared" si="62"/>
        <v>-1</v>
      </c>
      <c r="AK349" s="7">
        <v>10</v>
      </c>
      <c r="AO349" s="8"/>
      <c r="AQ349" s="31"/>
      <c r="AT349" s="31"/>
      <c r="AU349" s="21">
        <v>1999</v>
      </c>
      <c r="AV349" s="23">
        <f t="shared" si="55"/>
        <v>3.3008127941181171</v>
      </c>
      <c r="BB349" s="18"/>
      <c r="BD349" s="54"/>
      <c r="BF349" s="18"/>
      <c r="BH349" s="18"/>
      <c r="BJ349" s="18"/>
      <c r="BK349" s="18" t="s">
        <v>233</v>
      </c>
      <c r="BL349">
        <v>1</v>
      </c>
      <c r="BM349">
        <v>0</v>
      </c>
      <c r="BN349">
        <v>0</v>
      </c>
      <c r="BO349">
        <v>0</v>
      </c>
      <c r="BP349">
        <v>0</v>
      </c>
      <c r="BQ349">
        <v>0</v>
      </c>
      <c r="BR349" s="18">
        <v>0</v>
      </c>
      <c r="BS349">
        <v>1</v>
      </c>
      <c r="BT349">
        <v>0</v>
      </c>
      <c r="BU349" s="18">
        <v>0</v>
      </c>
      <c r="BV349" t="s">
        <v>397</v>
      </c>
      <c r="BW349" t="s">
        <v>397</v>
      </c>
      <c r="CB349" s="18"/>
      <c r="CD349" s="18"/>
      <c r="CE349" s="18"/>
      <c r="CH349" s="18"/>
      <c r="CJ349" s="18"/>
      <c r="CU349" s="18"/>
      <c r="CV349" t="s">
        <v>397</v>
      </c>
      <c r="CW349" t="s">
        <v>397</v>
      </c>
      <c r="CX349" t="s">
        <v>397</v>
      </c>
      <c r="CY349" s="25" t="s">
        <v>397</v>
      </c>
    </row>
    <row r="350" spans="1:103" x14ac:dyDescent="0.25">
      <c r="A350">
        <v>352</v>
      </c>
      <c r="B350">
        <v>46</v>
      </c>
      <c r="C350" s="25" t="s">
        <v>51</v>
      </c>
      <c r="D350" s="12">
        <v>9.1999999999999993</v>
      </c>
      <c r="E350" s="14"/>
      <c r="F350" s="7" t="str">
        <f t="shared" si="56"/>
        <v>X</v>
      </c>
      <c r="G350" s="7">
        <f t="shared" si="57"/>
        <v>9.1999999999999993</v>
      </c>
      <c r="H350" s="16">
        <f t="shared" si="58"/>
        <v>9.1999999999999993</v>
      </c>
      <c r="I350" s="11" t="str">
        <f t="shared" si="59"/>
        <v>X</v>
      </c>
      <c r="J350" s="39" t="str">
        <f t="shared" si="60"/>
        <v>X</v>
      </c>
      <c r="K350" s="39" t="str">
        <f t="shared" si="53"/>
        <v>X</v>
      </c>
      <c r="L350" s="39" t="str">
        <f t="shared" si="54"/>
        <v>X</v>
      </c>
      <c r="M350" s="39" t="str">
        <f t="shared" si="61"/>
        <v>X</v>
      </c>
      <c r="N350" s="42">
        <v>1</v>
      </c>
      <c r="O350" s="8">
        <v>0</v>
      </c>
      <c r="P350" s="9">
        <v>0</v>
      </c>
      <c r="Q350" s="9">
        <v>0</v>
      </c>
      <c r="R350" s="8">
        <v>0</v>
      </c>
      <c r="S350" s="9">
        <v>0</v>
      </c>
      <c r="T350" s="9">
        <v>0</v>
      </c>
      <c r="U350" s="8">
        <v>0</v>
      </c>
      <c r="V350" s="9">
        <v>0</v>
      </c>
      <c r="W350" s="9">
        <v>0</v>
      </c>
      <c r="X350" s="9">
        <v>0</v>
      </c>
      <c r="Y350" s="8">
        <v>0</v>
      </c>
      <c r="Z350" s="9">
        <v>0</v>
      </c>
      <c r="AA350" s="8"/>
      <c r="AC350" s="8"/>
      <c r="AJ350" s="9">
        <f t="shared" si="62"/>
        <v>-1</v>
      </c>
      <c r="AK350" s="7">
        <v>10.199999999999999</v>
      </c>
      <c r="AO350" s="8"/>
      <c r="AQ350" s="31"/>
      <c r="AT350" s="31"/>
      <c r="AU350" s="21">
        <v>2001</v>
      </c>
      <c r="AV350" s="23">
        <f t="shared" si="55"/>
        <v>3.3012470886362113</v>
      </c>
      <c r="BB350" s="18"/>
      <c r="BD350" s="54"/>
      <c r="BF350" s="18"/>
      <c r="BH350" s="18"/>
      <c r="BJ350" s="18"/>
      <c r="BK350" s="18" t="s">
        <v>233</v>
      </c>
      <c r="BL350">
        <v>1</v>
      </c>
      <c r="BM350">
        <v>0</v>
      </c>
      <c r="BN350">
        <v>0</v>
      </c>
      <c r="BO350">
        <v>0</v>
      </c>
      <c r="BP350">
        <v>0</v>
      </c>
      <c r="BQ350">
        <v>0</v>
      </c>
      <c r="BR350" s="18">
        <v>0</v>
      </c>
      <c r="BS350">
        <v>1</v>
      </c>
      <c r="BT350">
        <v>0</v>
      </c>
      <c r="BU350" s="18">
        <v>0</v>
      </c>
      <c r="BV350" t="s">
        <v>397</v>
      </c>
      <c r="BW350" t="s">
        <v>397</v>
      </c>
      <c r="CB350" s="18"/>
      <c r="CD350" s="18"/>
      <c r="CE350" s="18"/>
      <c r="CH350" s="18"/>
      <c r="CJ350" s="18"/>
      <c r="CU350" s="18"/>
      <c r="CV350" t="s">
        <v>397</v>
      </c>
      <c r="CW350" t="s">
        <v>397</v>
      </c>
      <c r="CX350" t="s">
        <v>397</v>
      </c>
      <c r="CY350" s="25" t="s">
        <v>397</v>
      </c>
    </row>
    <row r="351" spans="1:103" x14ac:dyDescent="0.25">
      <c r="A351">
        <v>353</v>
      </c>
      <c r="B351">
        <v>46</v>
      </c>
      <c r="C351" s="25" t="s">
        <v>51</v>
      </c>
      <c r="D351" s="12">
        <v>10.6</v>
      </c>
      <c r="E351" s="14"/>
      <c r="F351" s="7" t="str">
        <f t="shared" si="56"/>
        <v>X</v>
      </c>
      <c r="G351" s="7">
        <f t="shared" si="57"/>
        <v>10.6</v>
      </c>
      <c r="H351" s="16">
        <f t="shared" si="58"/>
        <v>10.6</v>
      </c>
      <c r="I351" s="11" t="str">
        <f t="shared" si="59"/>
        <v>X</v>
      </c>
      <c r="J351" s="39" t="str">
        <f t="shared" si="60"/>
        <v>X</v>
      </c>
      <c r="K351" s="39" t="str">
        <f t="shared" si="53"/>
        <v>X</v>
      </c>
      <c r="L351" s="39" t="str">
        <f t="shared" si="54"/>
        <v>X</v>
      </c>
      <c r="M351" s="39" t="str">
        <f t="shared" si="61"/>
        <v>X</v>
      </c>
      <c r="N351" s="42">
        <v>1</v>
      </c>
      <c r="O351" s="8">
        <v>0</v>
      </c>
      <c r="P351" s="9">
        <v>0</v>
      </c>
      <c r="Q351" s="9">
        <v>0</v>
      </c>
      <c r="R351" s="8">
        <v>0</v>
      </c>
      <c r="S351" s="9">
        <v>0</v>
      </c>
      <c r="T351" s="9">
        <v>0</v>
      </c>
      <c r="U351" s="8">
        <v>0</v>
      </c>
      <c r="V351" s="9">
        <v>0</v>
      </c>
      <c r="W351" s="9">
        <v>0</v>
      </c>
      <c r="X351" s="9">
        <v>0</v>
      </c>
      <c r="Y351" s="8">
        <v>0</v>
      </c>
      <c r="Z351" s="9">
        <v>0</v>
      </c>
      <c r="AA351" s="8"/>
      <c r="AC351" s="8"/>
      <c r="AJ351" s="9">
        <f t="shared" si="62"/>
        <v>-1</v>
      </c>
      <c r="AK351" s="7">
        <v>10.3</v>
      </c>
      <c r="AO351" s="8"/>
      <c r="AQ351" s="31"/>
      <c r="AT351" s="31"/>
      <c r="AU351" s="21">
        <v>2002</v>
      </c>
      <c r="AV351" s="23">
        <f t="shared" si="55"/>
        <v>3.3014640731433</v>
      </c>
      <c r="BB351" s="18"/>
      <c r="BD351" s="54"/>
      <c r="BF351" s="18"/>
      <c r="BH351" s="18"/>
      <c r="BJ351" s="18"/>
      <c r="BK351" s="18" t="s">
        <v>233</v>
      </c>
      <c r="BL351">
        <v>1</v>
      </c>
      <c r="BM351">
        <v>0</v>
      </c>
      <c r="BN351">
        <v>0</v>
      </c>
      <c r="BO351">
        <v>0</v>
      </c>
      <c r="BP351">
        <v>0</v>
      </c>
      <c r="BQ351">
        <v>0</v>
      </c>
      <c r="BR351" s="18">
        <v>0</v>
      </c>
      <c r="BS351">
        <v>1</v>
      </c>
      <c r="BT351">
        <v>0</v>
      </c>
      <c r="BU351" s="18">
        <v>0</v>
      </c>
      <c r="BV351" t="s">
        <v>397</v>
      </c>
      <c r="BW351" t="s">
        <v>397</v>
      </c>
      <c r="CB351" s="18"/>
      <c r="CD351" s="18"/>
      <c r="CE351" s="18"/>
      <c r="CH351" s="18"/>
      <c r="CJ351" s="18"/>
      <c r="CU351" s="18"/>
      <c r="CV351" t="s">
        <v>397</v>
      </c>
      <c r="CW351" t="s">
        <v>397</v>
      </c>
      <c r="CX351" t="s">
        <v>397</v>
      </c>
      <c r="CY351" s="25" t="s">
        <v>397</v>
      </c>
    </row>
    <row r="352" spans="1:103" x14ac:dyDescent="0.25">
      <c r="A352">
        <v>354</v>
      </c>
      <c r="B352">
        <v>46</v>
      </c>
      <c r="C352" s="25" t="s">
        <v>51</v>
      </c>
      <c r="D352" s="12">
        <v>2.8</v>
      </c>
      <c r="E352" s="14"/>
      <c r="F352" s="7" t="str">
        <f t="shared" si="56"/>
        <v>X</v>
      </c>
      <c r="G352" s="7">
        <f t="shared" si="57"/>
        <v>2.8</v>
      </c>
      <c r="H352" s="16">
        <f t="shared" si="58"/>
        <v>2.8</v>
      </c>
      <c r="I352" s="11" t="str">
        <f t="shared" si="59"/>
        <v>X</v>
      </c>
      <c r="J352" s="39" t="str">
        <f t="shared" si="60"/>
        <v>X</v>
      </c>
      <c r="K352" s="39" t="str">
        <f t="shared" si="53"/>
        <v>X</v>
      </c>
      <c r="L352" s="39" t="str">
        <f t="shared" si="54"/>
        <v>X</v>
      </c>
      <c r="M352" s="39" t="str">
        <f t="shared" si="61"/>
        <v>X</v>
      </c>
      <c r="N352" s="42">
        <v>1</v>
      </c>
      <c r="O352" s="8">
        <v>0</v>
      </c>
      <c r="P352" s="9">
        <v>0</v>
      </c>
      <c r="Q352" s="9">
        <v>0</v>
      </c>
      <c r="R352" s="8">
        <v>0</v>
      </c>
      <c r="S352" s="9">
        <v>0</v>
      </c>
      <c r="T352" s="9">
        <v>0</v>
      </c>
      <c r="U352" s="8">
        <v>0</v>
      </c>
      <c r="V352" s="9">
        <v>0</v>
      </c>
      <c r="W352" s="9">
        <v>0</v>
      </c>
      <c r="X352" s="9">
        <v>0</v>
      </c>
      <c r="Y352" s="8">
        <v>0</v>
      </c>
      <c r="Z352" s="9">
        <v>0</v>
      </c>
      <c r="AA352" s="8"/>
      <c r="AC352" s="8"/>
      <c r="AJ352" s="9">
        <f t="shared" si="62"/>
        <v>-1</v>
      </c>
      <c r="AK352" s="7">
        <v>9.5</v>
      </c>
      <c r="AO352" s="8"/>
      <c r="AQ352" s="31"/>
      <c r="AT352" s="31"/>
      <c r="AU352" s="21">
        <v>1991</v>
      </c>
      <c r="AV352" s="23">
        <f t="shared" si="55"/>
        <v>3.2990712600274095</v>
      </c>
      <c r="BB352" s="18"/>
      <c r="BD352" s="54"/>
      <c r="BF352" s="18"/>
      <c r="BH352" s="18"/>
      <c r="BJ352" s="18"/>
      <c r="BK352" s="18" t="s">
        <v>243</v>
      </c>
      <c r="BL352">
        <v>0</v>
      </c>
      <c r="BM352">
        <v>0</v>
      </c>
      <c r="BN352">
        <v>1</v>
      </c>
      <c r="BO352">
        <v>0</v>
      </c>
      <c r="BP352">
        <v>0</v>
      </c>
      <c r="BQ352">
        <v>0</v>
      </c>
      <c r="BR352" s="18">
        <v>0</v>
      </c>
      <c r="BS352">
        <v>1</v>
      </c>
      <c r="BT352">
        <v>0</v>
      </c>
      <c r="BU352" s="18">
        <v>0</v>
      </c>
      <c r="BV352" t="s">
        <v>397</v>
      </c>
      <c r="BW352" t="s">
        <v>397</v>
      </c>
      <c r="CB352" s="18"/>
      <c r="CD352" s="18"/>
      <c r="CE352" s="18"/>
      <c r="CH352" s="18"/>
      <c r="CJ352" s="18"/>
      <c r="CU352" s="18"/>
      <c r="CV352" t="s">
        <v>397</v>
      </c>
      <c r="CW352" t="s">
        <v>397</v>
      </c>
      <c r="CX352" t="s">
        <v>397</v>
      </c>
      <c r="CY352" s="25" t="s">
        <v>397</v>
      </c>
    </row>
    <row r="353" spans="1:103" x14ac:dyDescent="0.25">
      <c r="A353">
        <v>355</v>
      </c>
      <c r="B353">
        <v>46</v>
      </c>
      <c r="C353" s="25" t="s">
        <v>51</v>
      </c>
      <c r="D353" s="12">
        <v>3.8</v>
      </c>
      <c r="E353" s="14"/>
      <c r="F353" s="7" t="str">
        <f t="shared" si="56"/>
        <v>X</v>
      </c>
      <c r="G353" s="7">
        <f t="shared" si="57"/>
        <v>3.8</v>
      </c>
      <c r="H353" s="16">
        <f t="shared" si="58"/>
        <v>3.8</v>
      </c>
      <c r="I353" s="11" t="str">
        <f t="shared" si="59"/>
        <v>X</v>
      </c>
      <c r="J353" s="39" t="str">
        <f t="shared" si="60"/>
        <v>X</v>
      </c>
      <c r="K353" s="39" t="str">
        <f t="shared" si="53"/>
        <v>X</v>
      </c>
      <c r="L353" s="39" t="str">
        <f t="shared" si="54"/>
        <v>X</v>
      </c>
      <c r="M353" s="39" t="str">
        <f t="shared" si="61"/>
        <v>X</v>
      </c>
      <c r="N353" s="42">
        <v>1</v>
      </c>
      <c r="O353" s="8">
        <v>0</v>
      </c>
      <c r="P353" s="9">
        <v>0</v>
      </c>
      <c r="Q353" s="9">
        <v>0</v>
      </c>
      <c r="R353" s="8">
        <v>0</v>
      </c>
      <c r="S353" s="9">
        <v>0</v>
      </c>
      <c r="T353" s="9">
        <v>0</v>
      </c>
      <c r="U353" s="8">
        <v>0</v>
      </c>
      <c r="V353" s="9">
        <v>0</v>
      </c>
      <c r="W353" s="9">
        <v>0</v>
      </c>
      <c r="X353" s="9">
        <v>0</v>
      </c>
      <c r="Y353" s="8">
        <v>0</v>
      </c>
      <c r="Z353" s="9">
        <v>0</v>
      </c>
      <c r="AA353" s="8"/>
      <c r="AC353" s="8"/>
      <c r="AJ353" s="9">
        <f t="shared" si="62"/>
        <v>-1</v>
      </c>
      <c r="AK353" s="7">
        <v>9.6</v>
      </c>
      <c r="AO353" s="8"/>
      <c r="AQ353" s="31"/>
      <c r="AT353" s="31"/>
      <c r="AU353" s="21">
        <v>1992</v>
      </c>
      <c r="AV353" s="23">
        <f t="shared" si="55"/>
        <v>3.2992893340876801</v>
      </c>
      <c r="BB353" s="18"/>
      <c r="BD353" s="54"/>
      <c r="BF353" s="18"/>
      <c r="BH353" s="18"/>
      <c r="BJ353" s="18"/>
      <c r="BK353" s="18" t="s">
        <v>243</v>
      </c>
      <c r="BL353">
        <v>0</v>
      </c>
      <c r="BM353">
        <v>0</v>
      </c>
      <c r="BN353">
        <v>1</v>
      </c>
      <c r="BO353">
        <v>0</v>
      </c>
      <c r="BP353">
        <v>0</v>
      </c>
      <c r="BQ353">
        <v>0</v>
      </c>
      <c r="BR353" s="18">
        <v>0</v>
      </c>
      <c r="BS353">
        <v>1</v>
      </c>
      <c r="BT353">
        <v>0</v>
      </c>
      <c r="BU353" s="18">
        <v>0</v>
      </c>
      <c r="BV353" t="s">
        <v>397</v>
      </c>
      <c r="BW353" t="s">
        <v>397</v>
      </c>
      <c r="CB353" s="18"/>
      <c r="CD353" s="18"/>
      <c r="CE353" s="18"/>
      <c r="CH353" s="18"/>
      <c r="CJ353" s="18"/>
      <c r="CU353" s="18"/>
      <c r="CV353" t="s">
        <v>397</v>
      </c>
      <c r="CW353" t="s">
        <v>397</v>
      </c>
      <c r="CX353" t="s">
        <v>397</v>
      </c>
      <c r="CY353" s="25" t="s">
        <v>397</v>
      </c>
    </row>
    <row r="354" spans="1:103" x14ac:dyDescent="0.25">
      <c r="A354">
        <v>356</v>
      </c>
      <c r="B354">
        <v>46</v>
      </c>
      <c r="C354" s="25" t="s">
        <v>51</v>
      </c>
      <c r="D354" s="12">
        <v>4.3</v>
      </c>
      <c r="E354" s="14"/>
      <c r="F354" s="7" t="str">
        <f t="shared" si="56"/>
        <v>X</v>
      </c>
      <c r="G354" s="7">
        <f t="shared" si="57"/>
        <v>4.3</v>
      </c>
      <c r="H354" s="16">
        <f t="shared" si="58"/>
        <v>4.3</v>
      </c>
      <c r="I354" s="11" t="str">
        <f t="shared" si="59"/>
        <v>X</v>
      </c>
      <c r="J354" s="39" t="str">
        <f t="shared" si="60"/>
        <v>X</v>
      </c>
      <c r="K354" s="39" t="str">
        <f t="shared" si="53"/>
        <v>X</v>
      </c>
      <c r="L354" s="39" t="str">
        <f t="shared" si="54"/>
        <v>X</v>
      </c>
      <c r="M354" s="39" t="str">
        <f t="shared" si="61"/>
        <v>X</v>
      </c>
      <c r="N354" s="42">
        <v>1</v>
      </c>
      <c r="O354" s="8">
        <v>0</v>
      </c>
      <c r="P354" s="9">
        <v>0</v>
      </c>
      <c r="Q354" s="9">
        <v>0</v>
      </c>
      <c r="R354" s="8">
        <v>0</v>
      </c>
      <c r="S354" s="9">
        <v>0</v>
      </c>
      <c r="T354" s="9">
        <v>0</v>
      </c>
      <c r="U354" s="8">
        <v>0</v>
      </c>
      <c r="V354" s="9">
        <v>0</v>
      </c>
      <c r="W354" s="9">
        <v>0</v>
      </c>
      <c r="X354" s="9">
        <v>0</v>
      </c>
      <c r="Y354" s="8">
        <v>0</v>
      </c>
      <c r="Z354" s="9">
        <v>0</v>
      </c>
      <c r="AA354" s="8"/>
      <c r="AC354" s="8"/>
      <c r="AJ354" s="9">
        <f t="shared" si="62"/>
        <v>-1</v>
      </c>
      <c r="AK354" s="7">
        <v>9.6999999999999993</v>
      </c>
      <c r="AO354" s="8"/>
      <c r="AQ354" s="31"/>
      <c r="AT354" s="31"/>
      <c r="AU354" s="21">
        <v>1993</v>
      </c>
      <c r="AV354" s="23">
        <f t="shared" si="55"/>
        <v>3.2995072987004876</v>
      </c>
      <c r="BB354" s="18"/>
      <c r="BD354" s="54"/>
      <c r="BF354" s="18"/>
      <c r="BH354" s="18"/>
      <c r="BJ354" s="18"/>
      <c r="BK354" s="18" t="s">
        <v>243</v>
      </c>
      <c r="BL354">
        <v>0</v>
      </c>
      <c r="BM354">
        <v>0</v>
      </c>
      <c r="BN354">
        <v>1</v>
      </c>
      <c r="BO354">
        <v>0</v>
      </c>
      <c r="BP354">
        <v>0</v>
      </c>
      <c r="BQ354">
        <v>0</v>
      </c>
      <c r="BR354" s="18">
        <v>0</v>
      </c>
      <c r="BS354">
        <v>1</v>
      </c>
      <c r="BT354">
        <v>0</v>
      </c>
      <c r="BU354" s="18">
        <v>0</v>
      </c>
      <c r="BV354" t="s">
        <v>397</v>
      </c>
      <c r="BW354" t="s">
        <v>397</v>
      </c>
      <c r="CB354" s="18"/>
      <c r="CD354" s="18"/>
      <c r="CE354" s="18"/>
      <c r="CH354" s="18"/>
      <c r="CJ354" s="18"/>
      <c r="CU354" s="18"/>
      <c r="CV354" t="s">
        <v>397</v>
      </c>
      <c r="CW354" t="s">
        <v>397</v>
      </c>
      <c r="CX354" t="s">
        <v>397</v>
      </c>
      <c r="CY354" s="25" t="s">
        <v>397</v>
      </c>
    </row>
    <row r="355" spans="1:103" x14ac:dyDescent="0.25">
      <c r="A355">
        <v>357</v>
      </c>
      <c r="B355">
        <v>46</v>
      </c>
      <c r="C355" s="25" t="s">
        <v>51</v>
      </c>
      <c r="D355" s="12">
        <v>5.4</v>
      </c>
      <c r="E355" s="14"/>
      <c r="F355" s="7" t="str">
        <f t="shared" si="56"/>
        <v>X</v>
      </c>
      <c r="G355" s="7">
        <f t="shared" si="57"/>
        <v>5.4</v>
      </c>
      <c r="H355" s="16">
        <f t="shared" si="58"/>
        <v>5.4</v>
      </c>
      <c r="I355" s="11" t="str">
        <f t="shared" si="59"/>
        <v>X</v>
      </c>
      <c r="J355" s="39" t="str">
        <f t="shared" si="60"/>
        <v>X</v>
      </c>
      <c r="K355" s="39" t="str">
        <f t="shared" si="53"/>
        <v>X</v>
      </c>
      <c r="L355" s="39" t="str">
        <f t="shared" si="54"/>
        <v>X</v>
      </c>
      <c r="M355" s="39" t="str">
        <f t="shared" si="61"/>
        <v>X</v>
      </c>
      <c r="N355" s="42">
        <v>1</v>
      </c>
      <c r="O355" s="8">
        <v>0</v>
      </c>
      <c r="P355" s="9">
        <v>0</v>
      </c>
      <c r="Q355" s="9">
        <v>0</v>
      </c>
      <c r="R355" s="8">
        <v>0</v>
      </c>
      <c r="S355" s="9">
        <v>0</v>
      </c>
      <c r="T355" s="9">
        <v>0</v>
      </c>
      <c r="U355" s="8">
        <v>0</v>
      </c>
      <c r="V355" s="9">
        <v>0</v>
      </c>
      <c r="W355" s="9">
        <v>0</v>
      </c>
      <c r="X355" s="9">
        <v>0</v>
      </c>
      <c r="Y355" s="8">
        <v>0</v>
      </c>
      <c r="Z355" s="9">
        <v>0</v>
      </c>
      <c r="AA355" s="8"/>
      <c r="AC355" s="8"/>
      <c r="AJ355" s="9">
        <f t="shared" si="62"/>
        <v>-1</v>
      </c>
      <c r="AK355" s="7">
        <v>9.8000000000000007</v>
      </c>
      <c r="AO355" s="8"/>
      <c r="AQ355" s="31"/>
      <c r="AT355" s="31"/>
      <c r="AU355" s="21">
        <v>1994</v>
      </c>
      <c r="AV355" s="23">
        <f t="shared" si="55"/>
        <v>3.2997251539756367</v>
      </c>
      <c r="BB355" s="18"/>
      <c r="BD355" s="54"/>
      <c r="BF355" s="18"/>
      <c r="BH355" s="18"/>
      <c r="BJ355" s="18"/>
      <c r="BK355" s="18" t="s">
        <v>243</v>
      </c>
      <c r="BL355">
        <v>0</v>
      </c>
      <c r="BM355">
        <v>0</v>
      </c>
      <c r="BN355">
        <v>1</v>
      </c>
      <c r="BO355">
        <v>0</v>
      </c>
      <c r="BP355">
        <v>0</v>
      </c>
      <c r="BQ355">
        <v>0</v>
      </c>
      <c r="BR355" s="18">
        <v>0</v>
      </c>
      <c r="BS355">
        <v>1</v>
      </c>
      <c r="BT355">
        <v>0</v>
      </c>
      <c r="BU355" s="18">
        <v>0</v>
      </c>
      <c r="BV355" t="s">
        <v>397</v>
      </c>
      <c r="BW355" t="s">
        <v>397</v>
      </c>
      <c r="CB355" s="18"/>
      <c r="CD355" s="18"/>
      <c r="CE355" s="18"/>
      <c r="CH355" s="18"/>
      <c r="CJ355" s="18"/>
      <c r="CU355" s="18"/>
      <c r="CV355" t="s">
        <v>397</v>
      </c>
      <c r="CW355" t="s">
        <v>397</v>
      </c>
      <c r="CX355" t="s">
        <v>397</v>
      </c>
      <c r="CY355" s="25" t="s">
        <v>397</v>
      </c>
    </row>
    <row r="356" spans="1:103" x14ac:dyDescent="0.25">
      <c r="A356">
        <v>358</v>
      </c>
      <c r="B356">
        <v>46</v>
      </c>
      <c r="C356" s="25" t="s">
        <v>51</v>
      </c>
      <c r="D356" s="12">
        <v>8.3000000000000007</v>
      </c>
      <c r="E356" s="14"/>
      <c r="F356" s="7" t="str">
        <f t="shared" si="56"/>
        <v>X</v>
      </c>
      <c r="G356" s="7">
        <f t="shared" si="57"/>
        <v>8.3000000000000007</v>
      </c>
      <c r="H356" s="16">
        <f t="shared" si="58"/>
        <v>8.3000000000000007</v>
      </c>
      <c r="I356" s="11" t="str">
        <f t="shared" si="59"/>
        <v>X</v>
      </c>
      <c r="J356" s="39" t="str">
        <f t="shared" si="60"/>
        <v>X</v>
      </c>
      <c r="K356" s="39" t="str">
        <f t="shared" si="53"/>
        <v>X</v>
      </c>
      <c r="L356" s="39" t="str">
        <f t="shared" si="54"/>
        <v>X</v>
      </c>
      <c r="M356" s="39" t="str">
        <f t="shared" si="61"/>
        <v>X</v>
      </c>
      <c r="N356" s="42">
        <v>1</v>
      </c>
      <c r="O356" s="8">
        <v>0</v>
      </c>
      <c r="P356" s="9">
        <v>0</v>
      </c>
      <c r="Q356" s="9">
        <v>0</v>
      </c>
      <c r="R356" s="8">
        <v>0</v>
      </c>
      <c r="S356" s="9">
        <v>0</v>
      </c>
      <c r="T356" s="9">
        <v>0</v>
      </c>
      <c r="U356" s="8">
        <v>0</v>
      </c>
      <c r="V356" s="9">
        <v>0</v>
      </c>
      <c r="W356" s="9">
        <v>0</v>
      </c>
      <c r="X356" s="9">
        <v>0</v>
      </c>
      <c r="Y356" s="8">
        <v>0</v>
      </c>
      <c r="Z356" s="9">
        <v>0</v>
      </c>
      <c r="AA356" s="8"/>
      <c r="AC356" s="8"/>
      <c r="AJ356" s="9">
        <f t="shared" si="62"/>
        <v>-1</v>
      </c>
      <c r="AK356" s="7">
        <v>9.9</v>
      </c>
      <c r="AO356" s="8"/>
      <c r="AQ356" s="31"/>
      <c r="AT356" s="31"/>
      <c r="AU356" s="21">
        <v>1995</v>
      </c>
      <c r="AV356" s="23">
        <f t="shared" si="55"/>
        <v>3.2999429000227671</v>
      </c>
      <c r="BB356" s="18"/>
      <c r="BD356" s="54"/>
      <c r="BF356" s="18"/>
      <c r="BH356" s="18"/>
      <c r="BJ356" s="18"/>
      <c r="BK356" s="18" t="s">
        <v>243</v>
      </c>
      <c r="BL356">
        <v>0</v>
      </c>
      <c r="BM356">
        <v>0</v>
      </c>
      <c r="BN356">
        <v>1</v>
      </c>
      <c r="BO356">
        <v>0</v>
      </c>
      <c r="BP356">
        <v>0</v>
      </c>
      <c r="BQ356">
        <v>0</v>
      </c>
      <c r="BR356" s="18">
        <v>0</v>
      </c>
      <c r="BS356">
        <v>1</v>
      </c>
      <c r="BT356">
        <v>0</v>
      </c>
      <c r="BU356" s="18">
        <v>0</v>
      </c>
      <c r="BV356" t="s">
        <v>397</v>
      </c>
      <c r="BW356" t="s">
        <v>397</v>
      </c>
      <c r="CB356" s="18"/>
      <c r="CD356" s="18"/>
      <c r="CE356" s="18"/>
      <c r="CH356" s="18"/>
      <c r="CJ356" s="18"/>
      <c r="CU356" s="18"/>
      <c r="CV356" t="s">
        <v>397</v>
      </c>
      <c r="CW356" t="s">
        <v>397</v>
      </c>
      <c r="CX356" t="s">
        <v>397</v>
      </c>
      <c r="CY356" s="25" t="s">
        <v>397</v>
      </c>
    </row>
    <row r="357" spans="1:103" x14ac:dyDescent="0.25">
      <c r="A357">
        <v>359</v>
      </c>
      <c r="B357">
        <v>46</v>
      </c>
      <c r="C357" s="25" t="s">
        <v>51</v>
      </c>
      <c r="D357" s="12">
        <v>7.2</v>
      </c>
      <c r="E357" s="14"/>
      <c r="F357" s="7" t="str">
        <f t="shared" si="56"/>
        <v>X</v>
      </c>
      <c r="G357" s="7">
        <f t="shared" si="57"/>
        <v>7.2</v>
      </c>
      <c r="H357" s="16">
        <f t="shared" si="58"/>
        <v>7.2</v>
      </c>
      <c r="I357" s="11" t="str">
        <f t="shared" si="59"/>
        <v>X</v>
      </c>
      <c r="J357" s="39" t="str">
        <f t="shared" si="60"/>
        <v>X</v>
      </c>
      <c r="K357" s="39" t="str">
        <f t="shared" si="53"/>
        <v>X</v>
      </c>
      <c r="L357" s="39" t="str">
        <f t="shared" si="54"/>
        <v>X</v>
      </c>
      <c r="M357" s="39" t="str">
        <f t="shared" si="61"/>
        <v>X</v>
      </c>
      <c r="N357" s="42">
        <v>1</v>
      </c>
      <c r="O357" s="8">
        <v>0</v>
      </c>
      <c r="P357" s="9">
        <v>0</v>
      </c>
      <c r="Q357" s="9">
        <v>0</v>
      </c>
      <c r="R357" s="8">
        <v>0</v>
      </c>
      <c r="S357" s="9">
        <v>0</v>
      </c>
      <c r="T357" s="9">
        <v>0</v>
      </c>
      <c r="U357" s="8">
        <v>0</v>
      </c>
      <c r="V357" s="9">
        <v>0</v>
      </c>
      <c r="W357" s="9">
        <v>0</v>
      </c>
      <c r="X357" s="9">
        <v>0</v>
      </c>
      <c r="Y357" s="8">
        <v>0</v>
      </c>
      <c r="Z357" s="9">
        <v>0</v>
      </c>
      <c r="AA357" s="8"/>
      <c r="AC357" s="8"/>
      <c r="AJ357" s="9">
        <f t="shared" si="62"/>
        <v>-1</v>
      </c>
      <c r="AK357" s="7">
        <v>10.3</v>
      </c>
      <c r="AO357" s="8"/>
      <c r="AQ357" s="31"/>
      <c r="AT357" s="31"/>
      <c r="AU357" s="21">
        <v>1997</v>
      </c>
      <c r="AV357" s="23">
        <f t="shared" si="55"/>
        <v>3.3003780648707024</v>
      </c>
      <c r="BB357" s="18"/>
      <c r="BD357" s="54"/>
      <c r="BF357" s="18"/>
      <c r="BH357" s="18"/>
      <c r="BJ357" s="18"/>
      <c r="BK357" s="18" t="s">
        <v>243</v>
      </c>
      <c r="BL357">
        <v>0</v>
      </c>
      <c r="BM357">
        <v>0</v>
      </c>
      <c r="BN357">
        <v>1</v>
      </c>
      <c r="BO357">
        <v>0</v>
      </c>
      <c r="BP357">
        <v>0</v>
      </c>
      <c r="BQ357">
        <v>0</v>
      </c>
      <c r="BR357" s="18">
        <v>0</v>
      </c>
      <c r="BS357">
        <v>1</v>
      </c>
      <c r="BT357">
        <v>0</v>
      </c>
      <c r="BU357" s="18">
        <v>0</v>
      </c>
      <c r="BV357" t="s">
        <v>397</v>
      </c>
      <c r="BW357" t="s">
        <v>397</v>
      </c>
      <c r="CB357" s="18"/>
      <c r="CD357" s="18"/>
      <c r="CE357" s="18"/>
      <c r="CH357" s="18"/>
      <c r="CJ357" s="18"/>
      <c r="CU357" s="18"/>
      <c r="CV357" t="s">
        <v>397</v>
      </c>
      <c r="CW357" t="s">
        <v>397</v>
      </c>
      <c r="CX357" t="s">
        <v>397</v>
      </c>
      <c r="CY357" s="25" t="s">
        <v>397</v>
      </c>
    </row>
    <row r="358" spans="1:103" x14ac:dyDescent="0.25">
      <c r="A358">
        <v>360</v>
      </c>
      <c r="B358">
        <v>46</v>
      </c>
      <c r="C358" s="25" t="s">
        <v>51</v>
      </c>
      <c r="D358" s="12">
        <v>8.3000000000000007</v>
      </c>
      <c r="E358" s="14"/>
      <c r="F358" s="7" t="str">
        <f t="shared" si="56"/>
        <v>X</v>
      </c>
      <c r="G358" s="7">
        <f t="shared" si="57"/>
        <v>8.3000000000000007</v>
      </c>
      <c r="H358" s="16">
        <f t="shared" si="58"/>
        <v>8.3000000000000007</v>
      </c>
      <c r="I358" s="11" t="str">
        <f t="shared" si="59"/>
        <v>X</v>
      </c>
      <c r="J358" s="39" t="str">
        <f t="shared" si="60"/>
        <v>X</v>
      </c>
      <c r="K358" s="39" t="str">
        <f t="shared" si="53"/>
        <v>X</v>
      </c>
      <c r="L358" s="39" t="str">
        <f t="shared" si="54"/>
        <v>X</v>
      </c>
      <c r="M358" s="39" t="str">
        <f t="shared" si="61"/>
        <v>X</v>
      </c>
      <c r="N358" s="42">
        <v>1</v>
      </c>
      <c r="O358" s="8">
        <v>0</v>
      </c>
      <c r="P358" s="9">
        <v>0</v>
      </c>
      <c r="Q358" s="9">
        <v>0</v>
      </c>
      <c r="R358" s="8">
        <v>0</v>
      </c>
      <c r="S358" s="9">
        <v>0</v>
      </c>
      <c r="T358" s="9">
        <v>0</v>
      </c>
      <c r="U358" s="8">
        <v>0</v>
      </c>
      <c r="V358" s="9">
        <v>0</v>
      </c>
      <c r="W358" s="9">
        <v>0</v>
      </c>
      <c r="X358" s="9">
        <v>0</v>
      </c>
      <c r="Y358" s="8">
        <v>0</v>
      </c>
      <c r="Z358" s="9">
        <v>0</v>
      </c>
      <c r="AA358" s="8"/>
      <c r="AC358" s="8"/>
      <c r="AJ358" s="9">
        <f t="shared" si="62"/>
        <v>-1</v>
      </c>
      <c r="AK358" s="7">
        <v>10.7</v>
      </c>
      <c r="AO358" s="8"/>
      <c r="AQ358" s="31"/>
      <c r="AT358" s="31"/>
      <c r="AU358" s="21">
        <v>1999</v>
      </c>
      <c r="AV358" s="23">
        <f t="shared" si="55"/>
        <v>3.3008127941181171</v>
      </c>
      <c r="BB358" s="18"/>
      <c r="BD358" s="54"/>
      <c r="BF358" s="18"/>
      <c r="BH358" s="18"/>
      <c r="BJ358" s="18"/>
      <c r="BK358" s="18" t="s">
        <v>243</v>
      </c>
      <c r="BL358">
        <v>0</v>
      </c>
      <c r="BM358">
        <v>0</v>
      </c>
      <c r="BN358">
        <v>1</v>
      </c>
      <c r="BO358">
        <v>0</v>
      </c>
      <c r="BP358">
        <v>0</v>
      </c>
      <c r="BQ358">
        <v>0</v>
      </c>
      <c r="BR358" s="18">
        <v>0</v>
      </c>
      <c r="BS358">
        <v>1</v>
      </c>
      <c r="BT358">
        <v>0</v>
      </c>
      <c r="BU358" s="18">
        <v>0</v>
      </c>
      <c r="BV358" t="s">
        <v>397</v>
      </c>
      <c r="BW358" t="s">
        <v>397</v>
      </c>
      <c r="CB358" s="18"/>
      <c r="CD358" s="18"/>
      <c r="CE358" s="18"/>
      <c r="CH358" s="18"/>
      <c r="CJ358" s="18"/>
      <c r="CU358" s="18"/>
      <c r="CV358" t="s">
        <v>397</v>
      </c>
      <c r="CW358" t="s">
        <v>397</v>
      </c>
      <c r="CX358" t="s">
        <v>397</v>
      </c>
      <c r="CY358" s="25" t="s">
        <v>397</v>
      </c>
    </row>
    <row r="359" spans="1:103" x14ac:dyDescent="0.25">
      <c r="A359">
        <v>361</v>
      </c>
      <c r="B359">
        <v>46</v>
      </c>
      <c r="C359" s="25" t="s">
        <v>51</v>
      </c>
      <c r="D359" s="12">
        <v>7.4</v>
      </c>
      <c r="E359" s="14"/>
      <c r="F359" s="7" t="str">
        <f t="shared" si="56"/>
        <v>X</v>
      </c>
      <c r="G359" s="7">
        <f t="shared" si="57"/>
        <v>7.4</v>
      </c>
      <c r="H359" s="16">
        <f t="shared" si="58"/>
        <v>7.4</v>
      </c>
      <c r="I359" s="11" t="str">
        <f t="shared" si="59"/>
        <v>X</v>
      </c>
      <c r="J359" s="39" t="str">
        <f t="shared" si="60"/>
        <v>X</v>
      </c>
      <c r="K359" s="39" t="str">
        <f t="shared" si="53"/>
        <v>X</v>
      </c>
      <c r="L359" s="39" t="str">
        <f t="shared" si="54"/>
        <v>X</v>
      </c>
      <c r="M359" s="39" t="str">
        <f t="shared" si="61"/>
        <v>X</v>
      </c>
      <c r="N359" s="42">
        <v>1</v>
      </c>
      <c r="O359" s="8">
        <v>0</v>
      </c>
      <c r="P359" s="9">
        <v>0</v>
      </c>
      <c r="Q359" s="9">
        <v>0</v>
      </c>
      <c r="R359" s="8">
        <v>0</v>
      </c>
      <c r="S359" s="9">
        <v>0</v>
      </c>
      <c r="T359" s="9">
        <v>0</v>
      </c>
      <c r="U359" s="8">
        <v>0</v>
      </c>
      <c r="V359" s="9">
        <v>0</v>
      </c>
      <c r="W359" s="9">
        <v>0</v>
      </c>
      <c r="X359" s="9">
        <v>0</v>
      </c>
      <c r="Y359" s="8">
        <v>0</v>
      </c>
      <c r="Z359" s="9">
        <v>0</v>
      </c>
      <c r="AA359" s="8"/>
      <c r="AC359" s="8"/>
      <c r="AJ359" s="9">
        <f t="shared" si="62"/>
        <v>-1</v>
      </c>
      <c r="AK359" s="7">
        <v>11</v>
      </c>
      <c r="AO359" s="8"/>
      <c r="AQ359" s="31"/>
      <c r="AT359" s="31"/>
      <c r="AU359" s="21">
        <v>2001</v>
      </c>
      <c r="AV359" s="23">
        <f t="shared" si="55"/>
        <v>3.3012470886362113</v>
      </c>
      <c r="BB359" s="18"/>
      <c r="BD359" s="54"/>
      <c r="BF359" s="18"/>
      <c r="BH359" s="18"/>
      <c r="BJ359" s="18"/>
      <c r="BK359" s="18" t="s">
        <v>243</v>
      </c>
      <c r="BL359">
        <v>0</v>
      </c>
      <c r="BM359">
        <v>0</v>
      </c>
      <c r="BN359">
        <v>1</v>
      </c>
      <c r="BO359">
        <v>0</v>
      </c>
      <c r="BP359">
        <v>0</v>
      </c>
      <c r="BQ359">
        <v>0</v>
      </c>
      <c r="BR359" s="18">
        <v>0</v>
      </c>
      <c r="BS359">
        <v>1</v>
      </c>
      <c r="BT359">
        <v>0</v>
      </c>
      <c r="BU359" s="18">
        <v>0</v>
      </c>
      <c r="BV359" t="s">
        <v>397</v>
      </c>
      <c r="BW359" t="s">
        <v>397</v>
      </c>
      <c r="CB359" s="18"/>
      <c r="CD359" s="18"/>
      <c r="CE359" s="18"/>
      <c r="CH359" s="18"/>
      <c r="CJ359" s="18"/>
      <c r="CU359" s="18"/>
      <c r="CV359" t="s">
        <v>397</v>
      </c>
      <c r="CW359" t="s">
        <v>397</v>
      </c>
      <c r="CX359" t="s">
        <v>397</v>
      </c>
      <c r="CY359" s="25" t="s">
        <v>397</v>
      </c>
    </row>
    <row r="360" spans="1:103" x14ac:dyDescent="0.25">
      <c r="A360">
        <v>362</v>
      </c>
      <c r="B360">
        <v>46</v>
      </c>
      <c r="C360" s="25" t="s">
        <v>51</v>
      </c>
      <c r="D360" s="12">
        <v>3.1</v>
      </c>
      <c r="E360" s="14"/>
      <c r="F360" s="7" t="str">
        <f t="shared" si="56"/>
        <v>X</v>
      </c>
      <c r="G360" s="7">
        <f t="shared" si="57"/>
        <v>3.1</v>
      </c>
      <c r="H360" s="16">
        <f t="shared" si="58"/>
        <v>3.1</v>
      </c>
      <c r="I360" s="11" t="str">
        <f t="shared" si="59"/>
        <v>X</v>
      </c>
      <c r="J360" s="39" t="str">
        <f t="shared" si="60"/>
        <v>X</v>
      </c>
      <c r="K360" s="39" t="str">
        <f t="shared" si="53"/>
        <v>X</v>
      </c>
      <c r="L360" s="39" t="str">
        <f t="shared" si="54"/>
        <v>X</v>
      </c>
      <c r="M360" s="39" t="str">
        <f t="shared" si="61"/>
        <v>X</v>
      </c>
      <c r="N360" s="42">
        <v>0</v>
      </c>
      <c r="O360" s="8">
        <v>0</v>
      </c>
      <c r="P360" s="9">
        <v>0</v>
      </c>
      <c r="Q360" s="9">
        <v>0</v>
      </c>
      <c r="R360" s="8">
        <v>0</v>
      </c>
      <c r="S360" s="9">
        <v>0</v>
      </c>
      <c r="T360" s="9">
        <v>0</v>
      </c>
      <c r="U360" s="8">
        <v>1</v>
      </c>
      <c r="V360" s="9">
        <v>0</v>
      </c>
      <c r="W360" s="9">
        <v>0</v>
      </c>
      <c r="X360" s="9">
        <v>0</v>
      </c>
      <c r="Y360" s="8">
        <v>0</v>
      </c>
      <c r="Z360" s="9">
        <v>0</v>
      </c>
      <c r="AA360" s="8"/>
      <c r="AC360" s="8"/>
      <c r="AJ360" s="9">
        <f t="shared" si="62"/>
        <v>-1</v>
      </c>
      <c r="AK360" s="7">
        <v>9.5</v>
      </c>
      <c r="AO360" s="8"/>
      <c r="AQ360" s="31"/>
      <c r="AT360" s="31"/>
      <c r="AU360" s="21">
        <v>1991</v>
      </c>
      <c r="AV360" s="23">
        <f t="shared" si="55"/>
        <v>3.2990712600274095</v>
      </c>
      <c r="BB360" s="18"/>
      <c r="BD360" s="54"/>
      <c r="BF360" s="18"/>
      <c r="BH360" s="18"/>
      <c r="BJ360" s="18"/>
      <c r="BK360" s="18" t="s">
        <v>243</v>
      </c>
      <c r="BL360">
        <v>0</v>
      </c>
      <c r="BM360">
        <v>0</v>
      </c>
      <c r="BN360">
        <v>1</v>
      </c>
      <c r="BO360">
        <v>0</v>
      </c>
      <c r="BP360">
        <v>0</v>
      </c>
      <c r="BQ360">
        <v>0</v>
      </c>
      <c r="BR360" s="18">
        <v>0</v>
      </c>
      <c r="BS360">
        <v>1</v>
      </c>
      <c r="BT360">
        <v>0</v>
      </c>
      <c r="BU360" s="18">
        <v>0</v>
      </c>
      <c r="BV360" t="s">
        <v>397</v>
      </c>
      <c r="BW360" t="s">
        <v>397</v>
      </c>
      <c r="CB360" s="18"/>
      <c r="CD360" s="18"/>
      <c r="CE360" s="18"/>
      <c r="CH360" s="18"/>
      <c r="CJ360" s="18"/>
      <c r="CU360" s="18"/>
      <c r="CV360" t="s">
        <v>397</v>
      </c>
      <c r="CW360" t="s">
        <v>397</v>
      </c>
      <c r="CX360" t="s">
        <v>397</v>
      </c>
      <c r="CY360" s="25" t="s">
        <v>397</v>
      </c>
    </row>
    <row r="361" spans="1:103" x14ac:dyDescent="0.25">
      <c r="A361">
        <v>363</v>
      </c>
      <c r="B361">
        <v>46</v>
      </c>
      <c r="C361" s="25" t="s">
        <v>51</v>
      </c>
      <c r="D361" s="12">
        <v>5.2</v>
      </c>
      <c r="E361" s="14"/>
      <c r="F361" s="7" t="str">
        <f t="shared" si="56"/>
        <v>X</v>
      </c>
      <c r="G361" s="7">
        <f t="shared" si="57"/>
        <v>5.2</v>
      </c>
      <c r="H361" s="16">
        <f t="shared" si="58"/>
        <v>5.2</v>
      </c>
      <c r="I361" s="11" t="str">
        <f t="shared" si="59"/>
        <v>X</v>
      </c>
      <c r="J361" s="39" t="str">
        <f t="shared" si="60"/>
        <v>X</v>
      </c>
      <c r="K361" s="39" t="str">
        <f t="shared" si="53"/>
        <v>X</v>
      </c>
      <c r="L361" s="39" t="str">
        <f t="shared" si="54"/>
        <v>X</v>
      </c>
      <c r="M361" s="39" t="str">
        <f t="shared" si="61"/>
        <v>X</v>
      </c>
      <c r="N361" s="42">
        <v>0</v>
      </c>
      <c r="O361" s="8">
        <v>0</v>
      </c>
      <c r="P361" s="9">
        <v>0</v>
      </c>
      <c r="Q361" s="9">
        <v>0</v>
      </c>
      <c r="R361" s="8">
        <v>0</v>
      </c>
      <c r="S361" s="9">
        <v>0</v>
      </c>
      <c r="T361" s="9">
        <v>0</v>
      </c>
      <c r="U361" s="8">
        <v>1</v>
      </c>
      <c r="V361" s="9">
        <v>0</v>
      </c>
      <c r="W361" s="9">
        <v>0</v>
      </c>
      <c r="X361" s="9">
        <v>0</v>
      </c>
      <c r="Y361" s="8">
        <v>0</v>
      </c>
      <c r="Z361" s="9">
        <v>0</v>
      </c>
      <c r="AA361" s="8"/>
      <c r="AC361" s="8"/>
      <c r="AJ361" s="9">
        <f t="shared" si="62"/>
        <v>-1</v>
      </c>
      <c r="AK361" s="7">
        <v>9.6</v>
      </c>
      <c r="AO361" s="8"/>
      <c r="AQ361" s="31"/>
      <c r="AT361" s="31"/>
      <c r="AU361" s="21">
        <v>1992</v>
      </c>
      <c r="AV361" s="23">
        <f t="shared" si="55"/>
        <v>3.2992893340876801</v>
      </c>
      <c r="BB361" s="18"/>
      <c r="BD361" s="54"/>
      <c r="BF361" s="18"/>
      <c r="BH361" s="18"/>
      <c r="BJ361" s="18"/>
      <c r="BK361" s="18" t="s">
        <v>243</v>
      </c>
      <c r="BL361">
        <v>0</v>
      </c>
      <c r="BM361">
        <v>0</v>
      </c>
      <c r="BN361">
        <v>1</v>
      </c>
      <c r="BO361">
        <v>0</v>
      </c>
      <c r="BP361">
        <v>0</v>
      </c>
      <c r="BQ361">
        <v>0</v>
      </c>
      <c r="BR361" s="18">
        <v>0</v>
      </c>
      <c r="BS361">
        <v>1</v>
      </c>
      <c r="BT361">
        <v>0</v>
      </c>
      <c r="BU361" s="18">
        <v>0</v>
      </c>
      <c r="BV361" t="s">
        <v>397</v>
      </c>
      <c r="BW361" t="s">
        <v>397</v>
      </c>
      <c r="CB361" s="18"/>
      <c r="CD361" s="18"/>
      <c r="CE361" s="18"/>
      <c r="CH361" s="18"/>
      <c r="CJ361" s="18"/>
      <c r="CU361" s="18"/>
      <c r="CV361" t="s">
        <v>397</v>
      </c>
      <c r="CW361" t="s">
        <v>397</v>
      </c>
      <c r="CX361" t="s">
        <v>397</v>
      </c>
      <c r="CY361" s="25" t="s">
        <v>397</v>
      </c>
    </row>
    <row r="362" spans="1:103" x14ac:dyDescent="0.25">
      <c r="A362">
        <v>364</v>
      </c>
      <c r="B362">
        <v>46</v>
      </c>
      <c r="C362" s="25" t="s">
        <v>51</v>
      </c>
      <c r="D362" s="12">
        <v>6.6</v>
      </c>
      <c r="E362" s="14"/>
      <c r="F362" s="7" t="str">
        <f t="shared" si="56"/>
        <v>X</v>
      </c>
      <c r="G362" s="7">
        <f t="shared" si="57"/>
        <v>6.6</v>
      </c>
      <c r="H362" s="16">
        <f t="shared" si="58"/>
        <v>6.6</v>
      </c>
      <c r="I362" s="11" t="str">
        <f t="shared" si="59"/>
        <v>X</v>
      </c>
      <c r="J362" s="39" t="str">
        <f t="shared" si="60"/>
        <v>X</v>
      </c>
      <c r="K362" s="39" t="str">
        <f t="shared" si="53"/>
        <v>X</v>
      </c>
      <c r="L362" s="39" t="str">
        <f t="shared" si="54"/>
        <v>X</v>
      </c>
      <c r="M362" s="39" t="str">
        <f t="shared" si="61"/>
        <v>X</v>
      </c>
      <c r="N362" s="42">
        <v>0</v>
      </c>
      <c r="O362" s="8">
        <v>0</v>
      </c>
      <c r="P362" s="9">
        <v>0</v>
      </c>
      <c r="Q362" s="9">
        <v>0</v>
      </c>
      <c r="R362" s="8">
        <v>0</v>
      </c>
      <c r="S362" s="9">
        <v>0</v>
      </c>
      <c r="T362" s="9">
        <v>0</v>
      </c>
      <c r="U362" s="8">
        <v>1</v>
      </c>
      <c r="V362" s="9">
        <v>0</v>
      </c>
      <c r="W362" s="9">
        <v>0</v>
      </c>
      <c r="X362" s="9">
        <v>0</v>
      </c>
      <c r="Y362" s="8">
        <v>0</v>
      </c>
      <c r="Z362" s="9">
        <v>0</v>
      </c>
      <c r="AA362" s="8"/>
      <c r="AC362" s="8"/>
      <c r="AJ362" s="9">
        <f t="shared" si="62"/>
        <v>-1</v>
      </c>
      <c r="AK362" s="7">
        <v>9.6999999999999993</v>
      </c>
      <c r="AO362" s="8"/>
      <c r="AQ362" s="31"/>
      <c r="AT362" s="31"/>
      <c r="AU362" s="21">
        <v>1993</v>
      </c>
      <c r="AV362" s="23">
        <f t="shared" si="55"/>
        <v>3.2995072987004876</v>
      </c>
      <c r="BB362" s="18"/>
      <c r="BD362" s="54"/>
      <c r="BF362" s="18"/>
      <c r="BH362" s="18"/>
      <c r="BJ362" s="18"/>
      <c r="BK362" s="18" t="s">
        <v>243</v>
      </c>
      <c r="BL362">
        <v>0</v>
      </c>
      <c r="BM362">
        <v>0</v>
      </c>
      <c r="BN362">
        <v>1</v>
      </c>
      <c r="BO362">
        <v>0</v>
      </c>
      <c r="BP362">
        <v>0</v>
      </c>
      <c r="BQ362">
        <v>0</v>
      </c>
      <c r="BR362" s="18">
        <v>0</v>
      </c>
      <c r="BS362">
        <v>1</v>
      </c>
      <c r="BT362">
        <v>0</v>
      </c>
      <c r="BU362" s="18">
        <v>0</v>
      </c>
      <c r="BV362" t="s">
        <v>397</v>
      </c>
      <c r="BW362" t="s">
        <v>397</v>
      </c>
      <c r="CB362" s="18"/>
      <c r="CD362" s="18"/>
      <c r="CE362" s="18"/>
      <c r="CH362" s="18"/>
      <c r="CJ362" s="18"/>
      <c r="CU362" s="18"/>
      <c r="CV362" t="s">
        <v>397</v>
      </c>
      <c r="CW362" t="s">
        <v>397</v>
      </c>
      <c r="CX362" t="s">
        <v>397</v>
      </c>
      <c r="CY362" s="25" t="s">
        <v>397</v>
      </c>
    </row>
    <row r="363" spans="1:103" x14ac:dyDescent="0.25">
      <c r="A363">
        <v>365</v>
      </c>
      <c r="B363">
        <v>46</v>
      </c>
      <c r="C363" s="25" t="s">
        <v>51</v>
      </c>
      <c r="D363" s="12">
        <v>6.7</v>
      </c>
      <c r="E363" s="14"/>
      <c r="F363" s="7" t="str">
        <f t="shared" si="56"/>
        <v>X</v>
      </c>
      <c r="G363" s="7">
        <f t="shared" si="57"/>
        <v>6.7</v>
      </c>
      <c r="H363" s="16">
        <f t="shared" si="58"/>
        <v>6.7</v>
      </c>
      <c r="I363" s="11" t="str">
        <f t="shared" si="59"/>
        <v>X</v>
      </c>
      <c r="J363" s="39" t="str">
        <f t="shared" si="60"/>
        <v>X</v>
      </c>
      <c r="K363" s="39" t="str">
        <f t="shared" si="53"/>
        <v>X</v>
      </c>
      <c r="L363" s="39" t="str">
        <f t="shared" si="54"/>
        <v>X</v>
      </c>
      <c r="M363" s="39" t="str">
        <f t="shared" si="61"/>
        <v>X</v>
      </c>
      <c r="N363" s="42">
        <v>0</v>
      </c>
      <c r="O363" s="8">
        <v>0</v>
      </c>
      <c r="P363" s="9">
        <v>0</v>
      </c>
      <c r="Q363" s="9">
        <v>0</v>
      </c>
      <c r="R363" s="8">
        <v>0</v>
      </c>
      <c r="S363" s="9">
        <v>0</v>
      </c>
      <c r="T363" s="9">
        <v>0</v>
      </c>
      <c r="U363" s="8">
        <v>1</v>
      </c>
      <c r="V363" s="9">
        <v>0</v>
      </c>
      <c r="W363" s="9">
        <v>0</v>
      </c>
      <c r="X363" s="9">
        <v>0</v>
      </c>
      <c r="Y363" s="8">
        <v>0</v>
      </c>
      <c r="Z363" s="9">
        <v>0</v>
      </c>
      <c r="AA363" s="8"/>
      <c r="AC363" s="8"/>
      <c r="AJ363" s="9">
        <f t="shared" si="62"/>
        <v>-1</v>
      </c>
      <c r="AK363" s="7">
        <v>9.8000000000000007</v>
      </c>
      <c r="AO363" s="8"/>
      <c r="AQ363" s="31"/>
      <c r="AT363" s="31"/>
      <c r="AU363" s="21">
        <v>1994</v>
      </c>
      <c r="AV363" s="23">
        <f t="shared" si="55"/>
        <v>3.2997251539756367</v>
      </c>
      <c r="BB363" s="18"/>
      <c r="BD363" s="54"/>
      <c r="BF363" s="18"/>
      <c r="BH363" s="18"/>
      <c r="BJ363" s="18"/>
      <c r="BK363" s="18" t="s">
        <v>243</v>
      </c>
      <c r="BL363">
        <v>0</v>
      </c>
      <c r="BM363">
        <v>0</v>
      </c>
      <c r="BN363">
        <v>1</v>
      </c>
      <c r="BO363">
        <v>0</v>
      </c>
      <c r="BP363">
        <v>0</v>
      </c>
      <c r="BQ363">
        <v>0</v>
      </c>
      <c r="BR363" s="18">
        <v>0</v>
      </c>
      <c r="BS363">
        <v>1</v>
      </c>
      <c r="BT363">
        <v>0</v>
      </c>
      <c r="BU363" s="18">
        <v>0</v>
      </c>
      <c r="BV363" t="s">
        <v>397</v>
      </c>
      <c r="BW363" t="s">
        <v>397</v>
      </c>
      <c r="CB363" s="18"/>
      <c r="CD363" s="18"/>
      <c r="CE363" s="18"/>
      <c r="CH363" s="18"/>
      <c r="CJ363" s="18"/>
      <c r="CU363" s="18"/>
      <c r="CV363" t="s">
        <v>397</v>
      </c>
      <c r="CW363" t="s">
        <v>397</v>
      </c>
      <c r="CX363" t="s">
        <v>397</v>
      </c>
      <c r="CY363" s="25" t="s">
        <v>397</v>
      </c>
    </row>
    <row r="364" spans="1:103" x14ac:dyDescent="0.25">
      <c r="A364">
        <v>366</v>
      </c>
      <c r="B364">
        <v>46</v>
      </c>
      <c r="C364" s="25" t="s">
        <v>51</v>
      </c>
      <c r="D364" s="12">
        <v>5.4</v>
      </c>
      <c r="E364" s="14"/>
      <c r="F364" s="7" t="str">
        <f t="shared" si="56"/>
        <v>X</v>
      </c>
      <c r="G364" s="7">
        <f t="shared" si="57"/>
        <v>5.4</v>
      </c>
      <c r="H364" s="16">
        <f t="shared" si="58"/>
        <v>5.4</v>
      </c>
      <c r="I364" s="11" t="str">
        <f t="shared" si="59"/>
        <v>X</v>
      </c>
      <c r="J364" s="39" t="str">
        <f t="shared" si="60"/>
        <v>X</v>
      </c>
      <c r="K364" s="39" t="str">
        <f t="shared" si="53"/>
        <v>X</v>
      </c>
      <c r="L364" s="39" t="str">
        <f t="shared" si="54"/>
        <v>X</v>
      </c>
      <c r="M364" s="39" t="str">
        <f t="shared" si="61"/>
        <v>X</v>
      </c>
      <c r="N364" s="42">
        <v>0</v>
      </c>
      <c r="O364" s="8">
        <v>0</v>
      </c>
      <c r="P364" s="9">
        <v>0</v>
      </c>
      <c r="Q364" s="9">
        <v>0</v>
      </c>
      <c r="R364" s="8">
        <v>0</v>
      </c>
      <c r="S364" s="9">
        <v>0</v>
      </c>
      <c r="T364" s="9">
        <v>0</v>
      </c>
      <c r="U364" s="8">
        <v>0</v>
      </c>
      <c r="V364" s="9">
        <v>1</v>
      </c>
      <c r="W364" s="9">
        <v>0</v>
      </c>
      <c r="X364" s="9">
        <v>0</v>
      </c>
      <c r="Y364" s="8">
        <v>0</v>
      </c>
      <c r="Z364" s="9">
        <v>0</v>
      </c>
      <c r="AA364" s="8"/>
      <c r="AC364" s="8"/>
      <c r="AJ364" s="9">
        <f t="shared" si="62"/>
        <v>-1</v>
      </c>
      <c r="AK364" s="7">
        <v>9.5</v>
      </c>
      <c r="AO364" s="8"/>
      <c r="AQ364" s="31"/>
      <c r="AT364" s="31"/>
      <c r="AU364" s="21">
        <v>1991</v>
      </c>
      <c r="AV364" s="23">
        <f t="shared" si="55"/>
        <v>3.2990712600274095</v>
      </c>
      <c r="BB364" s="18"/>
      <c r="BD364" s="54"/>
      <c r="BF364" s="18"/>
      <c r="BH364" s="18"/>
      <c r="BJ364" s="18"/>
      <c r="BK364" s="18" t="s">
        <v>243</v>
      </c>
      <c r="BL364">
        <v>0</v>
      </c>
      <c r="BM364">
        <v>0</v>
      </c>
      <c r="BN364">
        <v>1</v>
      </c>
      <c r="BO364">
        <v>0</v>
      </c>
      <c r="BP364">
        <v>0</v>
      </c>
      <c r="BQ364">
        <v>0</v>
      </c>
      <c r="BR364" s="18">
        <v>0</v>
      </c>
      <c r="BS364">
        <v>1</v>
      </c>
      <c r="BT364">
        <v>0</v>
      </c>
      <c r="BU364" s="18">
        <v>0</v>
      </c>
      <c r="BV364" t="s">
        <v>397</v>
      </c>
      <c r="BW364" t="s">
        <v>397</v>
      </c>
      <c r="CB364" s="18"/>
      <c r="CD364" s="18"/>
      <c r="CE364" s="18"/>
      <c r="CH364" s="18"/>
      <c r="CJ364" s="18"/>
      <c r="CU364" s="18"/>
      <c r="CV364" t="s">
        <v>397</v>
      </c>
      <c r="CW364" t="s">
        <v>397</v>
      </c>
      <c r="CX364" t="s">
        <v>397</v>
      </c>
      <c r="CY364" s="25" t="s">
        <v>397</v>
      </c>
    </row>
    <row r="365" spans="1:103" x14ac:dyDescent="0.25">
      <c r="A365">
        <v>367</v>
      </c>
      <c r="B365">
        <v>46</v>
      </c>
      <c r="C365" s="25" t="s">
        <v>51</v>
      </c>
      <c r="D365" s="12">
        <v>5.4</v>
      </c>
      <c r="E365" s="14"/>
      <c r="F365" s="7" t="str">
        <f t="shared" si="56"/>
        <v>X</v>
      </c>
      <c r="G365" s="7">
        <f t="shared" si="57"/>
        <v>5.4</v>
      </c>
      <c r="H365" s="16">
        <f t="shared" si="58"/>
        <v>5.4</v>
      </c>
      <c r="I365" s="11" t="str">
        <f t="shared" si="59"/>
        <v>X</v>
      </c>
      <c r="J365" s="39" t="str">
        <f t="shared" si="60"/>
        <v>X</v>
      </c>
      <c r="K365" s="39" t="str">
        <f t="shared" si="53"/>
        <v>X</v>
      </c>
      <c r="L365" s="39" t="str">
        <f t="shared" si="54"/>
        <v>X</v>
      </c>
      <c r="M365" s="39" t="str">
        <f t="shared" si="61"/>
        <v>X</v>
      </c>
      <c r="N365" s="42">
        <v>0</v>
      </c>
      <c r="O365" s="8">
        <v>0</v>
      </c>
      <c r="P365" s="9">
        <v>0</v>
      </c>
      <c r="Q365" s="9">
        <v>0</v>
      </c>
      <c r="R365" s="8">
        <v>0</v>
      </c>
      <c r="S365" s="9">
        <v>0</v>
      </c>
      <c r="T365" s="9">
        <v>0</v>
      </c>
      <c r="U365" s="8">
        <v>0</v>
      </c>
      <c r="V365" s="9">
        <v>1</v>
      </c>
      <c r="W365" s="9">
        <v>0</v>
      </c>
      <c r="X365" s="9">
        <v>0</v>
      </c>
      <c r="Y365" s="8">
        <v>0</v>
      </c>
      <c r="Z365" s="9">
        <v>0</v>
      </c>
      <c r="AA365" s="8"/>
      <c r="AC365" s="8"/>
      <c r="AJ365" s="9">
        <f t="shared" si="62"/>
        <v>-1</v>
      </c>
      <c r="AK365" s="7">
        <v>9.6</v>
      </c>
      <c r="AO365" s="8"/>
      <c r="AQ365" s="31"/>
      <c r="AT365" s="31"/>
      <c r="AU365" s="21">
        <v>1992</v>
      </c>
      <c r="AV365" s="23">
        <f t="shared" si="55"/>
        <v>3.2992893340876801</v>
      </c>
      <c r="BB365" s="18"/>
      <c r="BD365" s="54"/>
      <c r="BF365" s="18"/>
      <c r="BH365" s="18"/>
      <c r="BJ365" s="18"/>
      <c r="BK365" s="18" t="s">
        <v>243</v>
      </c>
      <c r="BL365">
        <v>0</v>
      </c>
      <c r="BM365">
        <v>0</v>
      </c>
      <c r="BN365">
        <v>1</v>
      </c>
      <c r="BO365">
        <v>0</v>
      </c>
      <c r="BP365">
        <v>0</v>
      </c>
      <c r="BQ365">
        <v>0</v>
      </c>
      <c r="BR365" s="18">
        <v>0</v>
      </c>
      <c r="BS365">
        <v>1</v>
      </c>
      <c r="BT365">
        <v>0</v>
      </c>
      <c r="BU365" s="18">
        <v>0</v>
      </c>
      <c r="BV365" t="s">
        <v>397</v>
      </c>
      <c r="BW365" t="s">
        <v>397</v>
      </c>
      <c r="CB365" s="18"/>
      <c r="CD365" s="18"/>
      <c r="CE365" s="18"/>
      <c r="CH365" s="18"/>
      <c r="CJ365" s="18"/>
      <c r="CU365" s="18"/>
      <c r="CV365" t="s">
        <v>397</v>
      </c>
      <c r="CW365" t="s">
        <v>397</v>
      </c>
      <c r="CX365" t="s">
        <v>397</v>
      </c>
      <c r="CY365" s="25" t="s">
        <v>397</v>
      </c>
    </row>
    <row r="366" spans="1:103" x14ac:dyDescent="0.25">
      <c r="A366">
        <v>368</v>
      </c>
      <c r="B366">
        <v>46</v>
      </c>
      <c r="C366" s="25" t="s">
        <v>51</v>
      </c>
      <c r="D366" s="12">
        <v>7.4</v>
      </c>
      <c r="E366" s="14"/>
      <c r="F366" s="7" t="str">
        <f t="shared" si="56"/>
        <v>X</v>
      </c>
      <c r="G366" s="7">
        <f t="shared" si="57"/>
        <v>7.4</v>
      </c>
      <c r="H366" s="16">
        <f t="shared" si="58"/>
        <v>7.4</v>
      </c>
      <c r="I366" s="11" t="str">
        <f t="shared" si="59"/>
        <v>X</v>
      </c>
      <c r="J366" s="39" t="str">
        <f t="shared" si="60"/>
        <v>X</v>
      </c>
      <c r="K366" s="39" t="str">
        <f t="shared" si="53"/>
        <v>X</v>
      </c>
      <c r="L366" s="39" t="str">
        <f t="shared" si="54"/>
        <v>X</v>
      </c>
      <c r="M366" s="39" t="str">
        <f t="shared" si="61"/>
        <v>X</v>
      </c>
      <c r="N366" s="42">
        <v>0</v>
      </c>
      <c r="O366" s="8">
        <v>0</v>
      </c>
      <c r="P366" s="9">
        <v>0</v>
      </c>
      <c r="Q366" s="9">
        <v>0</v>
      </c>
      <c r="R366" s="8">
        <v>0</v>
      </c>
      <c r="S366" s="9">
        <v>0</v>
      </c>
      <c r="T366" s="9">
        <v>0</v>
      </c>
      <c r="U366" s="8">
        <v>0</v>
      </c>
      <c r="V366" s="9">
        <v>1</v>
      </c>
      <c r="W366" s="9">
        <v>0</v>
      </c>
      <c r="X366" s="9">
        <v>0</v>
      </c>
      <c r="Y366" s="8">
        <v>0</v>
      </c>
      <c r="Z366" s="9">
        <v>0</v>
      </c>
      <c r="AA366" s="8"/>
      <c r="AC366" s="8"/>
      <c r="AJ366" s="9">
        <f t="shared" si="62"/>
        <v>-1</v>
      </c>
      <c r="AK366" s="7">
        <v>9.6999999999999993</v>
      </c>
      <c r="AO366" s="8"/>
      <c r="AQ366" s="31"/>
      <c r="AT366" s="31"/>
      <c r="AU366" s="21">
        <v>1993</v>
      </c>
      <c r="AV366" s="23">
        <f t="shared" si="55"/>
        <v>3.2995072987004876</v>
      </c>
      <c r="BB366" s="18"/>
      <c r="BD366" s="54"/>
      <c r="BF366" s="18"/>
      <c r="BH366" s="18"/>
      <c r="BJ366" s="18"/>
      <c r="BK366" s="18" t="s">
        <v>243</v>
      </c>
      <c r="BL366">
        <v>0</v>
      </c>
      <c r="BM366">
        <v>0</v>
      </c>
      <c r="BN366">
        <v>1</v>
      </c>
      <c r="BO366">
        <v>0</v>
      </c>
      <c r="BP366">
        <v>0</v>
      </c>
      <c r="BQ366">
        <v>0</v>
      </c>
      <c r="BR366" s="18">
        <v>0</v>
      </c>
      <c r="BS366">
        <v>1</v>
      </c>
      <c r="BT366">
        <v>0</v>
      </c>
      <c r="BU366" s="18">
        <v>0</v>
      </c>
      <c r="BV366" t="s">
        <v>397</v>
      </c>
      <c r="BW366" t="s">
        <v>397</v>
      </c>
      <c r="CB366" s="18"/>
      <c r="CD366" s="18"/>
      <c r="CE366" s="18"/>
      <c r="CH366" s="18"/>
      <c r="CJ366" s="18"/>
      <c r="CU366" s="18"/>
      <c r="CV366" t="s">
        <v>397</v>
      </c>
      <c r="CW366" t="s">
        <v>397</v>
      </c>
      <c r="CX366" t="s">
        <v>397</v>
      </c>
      <c r="CY366" s="25" t="s">
        <v>397</v>
      </c>
    </row>
    <row r="367" spans="1:103" x14ac:dyDescent="0.25">
      <c r="A367">
        <v>369</v>
      </c>
      <c r="B367">
        <v>46</v>
      </c>
      <c r="C367" s="25" t="s">
        <v>51</v>
      </c>
      <c r="D367" s="12">
        <v>9.6</v>
      </c>
      <c r="E367" s="14"/>
      <c r="F367" s="7" t="str">
        <f t="shared" si="56"/>
        <v>X</v>
      </c>
      <c r="G367" s="7">
        <f t="shared" si="57"/>
        <v>9.6</v>
      </c>
      <c r="H367" s="16">
        <f t="shared" si="58"/>
        <v>9.6</v>
      </c>
      <c r="I367" s="11" t="str">
        <f t="shared" si="59"/>
        <v>X</v>
      </c>
      <c r="J367" s="39" t="str">
        <f t="shared" si="60"/>
        <v>X</v>
      </c>
      <c r="K367" s="39" t="str">
        <f t="shared" si="53"/>
        <v>X</v>
      </c>
      <c r="L367" s="39" t="str">
        <f t="shared" si="54"/>
        <v>X</v>
      </c>
      <c r="M367" s="39" t="str">
        <f t="shared" si="61"/>
        <v>X</v>
      </c>
      <c r="N367" s="42">
        <v>0</v>
      </c>
      <c r="O367" s="8">
        <v>0</v>
      </c>
      <c r="P367" s="9">
        <v>0</v>
      </c>
      <c r="Q367" s="9">
        <v>0</v>
      </c>
      <c r="R367" s="8">
        <v>0</v>
      </c>
      <c r="S367" s="9">
        <v>0</v>
      </c>
      <c r="T367" s="9">
        <v>0</v>
      </c>
      <c r="U367" s="8">
        <v>0</v>
      </c>
      <c r="V367" s="9">
        <v>1</v>
      </c>
      <c r="W367" s="9">
        <v>0</v>
      </c>
      <c r="X367" s="9">
        <v>0</v>
      </c>
      <c r="Y367" s="8">
        <v>0</v>
      </c>
      <c r="Z367" s="9">
        <v>0</v>
      </c>
      <c r="AA367" s="8"/>
      <c r="AC367" s="8"/>
      <c r="AJ367" s="9">
        <f t="shared" si="62"/>
        <v>-1</v>
      </c>
      <c r="AK367" s="7">
        <v>9.8000000000000007</v>
      </c>
      <c r="AO367" s="8"/>
      <c r="AQ367" s="31"/>
      <c r="AT367" s="31"/>
      <c r="AU367" s="21">
        <v>1994</v>
      </c>
      <c r="AV367" s="23">
        <f t="shared" si="55"/>
        <v>3.2997251539756367</v>
      </c>
      <c r="BB367" s="18"/>
      <c r="BD367" s="54"/>
      <c r="BF367" s="18"/>
      <c r="BH367" s="18"/>
      <c r="BJ367" s="18"/>
      <c r="BK367" s="18" t="s">
        <v>243</v>
      </c>
      <c r="BL367">
        <v>0</v>
      </c>
      <c r="BM367">
        <v>0</v>
      </c>
      <c r="BN367">
        <v>1</v>
      </c>
      <c r="BO367">
        <v>0</v>
      </c>
      <c r="BP367">
        <v>0</v>
      </c>
      <c r="BQ367">
        <v>0</v>
      </c>
      <c r="BR367" s="18">
        <v>0</v>
      </c>
      <c r="BS367">
        <v>1</v>
      </c>
      <c r="BT367">
        <v>0</v>
      </c>
      <c r="BU367" s="18">
        <v>0</v>
      </c>
      <c r="BV367" t="s">
        <v>397</v>
      </c>
      <c r="BW367" t="s">
        <v>397</v>
      </c>
      <c r="CB367" s="18"/>
      <c r="CD367" s="18"/>
      <c r="CE367" s="18"/>
      <c r="CH367" s="18"/>
      <c r="CJ367" s="18"/>
      <c r="CU367" s="18"/>
      <c r="CV367" t="s">
        <v>397</v>
      </c>
      <c r="CW367" t="s">
        <v>397</v>
      </c>
      <c r="CX367" t="s">
        <v>397</v>
      </c>
      <c r="CY367" s="25" t="s">
        <v>397</v>
      </c>
    </row>
    <row r="368" spans="1:103" x14ac:dyDescent="0.25">
      <c r="A368">
        <v>370</v>
      </c>
      <c r="B368">
        <v>46</v>
      </c>
      <c r="C368" s="25" t="s">
        <v>51</v>
      </c>
      <c r="D368" s="12">
        <v>6.1</v>
      </c>
      <c r="E368" s="14"/>
      <c r="F368" s="7" t="str">
        <f t="shared" si="56"/>
        <v>X</v>
      </c>
      <c r="G368" s="7">
        <f t="shared" si="57"/>
        <v>6.1</v>
      </c>
      <c r="H368" s="16">
        <f t="shared" si="58"/>
        <v>6.1</v>
      </c>
      <c r="I368" s="11" t="str">
        <f t="shared" si="59"/>
        <v>X</v>
      </c>
      <c r="J368" s="39" t="str">
        <f t="shared" si="60"/>
        <v>X</v>
      </c>
      <c r="K368" s="39" t="str">
        <f t="shared" si="53"/>
        <v>X</v>
      </c>
      <c r="L368" s="39" t="str">
        <f t="shared" si="54"/>
        <v>X</v>
      </c>
      <c r="M368" s="39" t="str">
        <f t="shared" si="61"/>
        <v>X</v>
      </c>
      <c r="N368" s="42">
        <v>1</v>
      </c>
      <c r="O368" s="8">
        <v>0</v>
      </c>
      <c r="P368" s="9">
        <v>0</v>
      </c>
      <c r="Q368" s="9">
        <v>0</v>
      </c>
      <c r="R368" s="8">
        <v>0</v>
      </c>
      <c r="S368" s="9">
        <v>0</v>
      </c>
      <c r="T368" s="9">
        <v>0</v>
      </c>
      <c r="U368" s="8">
        <v>0</v>
      </c>
      <c r="V368" s="9">
        <v>0</v>
      </c>
      <c r="W368" s="9">
        <v>0</v>
      </c>
      <c r="X368" s="9">
        <v>0</v>
      </c>
      <c r="Y368" s="8">
        <v>0</v>
      </c>
      <c r="Z368" s="9">
        <v>0</v>
      </c>
      <c r="AA368" s="8"/>
      <c r="AC368" s="8"/>
      <c r="AJ368" s="9">
        <f t="shared" si="62"/>
        <v>-1</v>
      </c>
      <c r="AK368" s="7">
        <v>11.2</v>
      </c>
      <c r="AO368" s="8"/>
      <c r="AQ368" s="31"/>
      <c r="AT368" s="31"/>
      <c r="AU368" s="21">
        <v>1995</v>
      </c>
      <c r="AV368" s="23">
        <f t="shared" si="55"/>
        <v>3.2999429000227671</v>
      </c>
      <c r="BB368" s="18"/>
      <c r="BD368" s="54"/>
      <c r="BF368" s="18"/>
      <c r="BH368" s="18"/>
      <c r="BJ368" s="18"/>
      <c r="BK368" s="18" t="s">
        <v>255</v>
      </c>
      <c r="BL368">
        <v>1</v>
      </c>
      <c r="BM368">
        <v>0</v>
      </c>
      <c r="BN368">
        <v>0</v>
      </c>
      <c r="BO368">
        <v>0</v>
      </c>
      <c r="BP368">
        <v>0</v>
      </c>
      <c r="BQ368">
        <v>0</v>
      </c>
      <c r="BR368" s="18">
        <v>0</v>
      </c>
      <c r="BS368">
        <v>1</v>
      </c>
      <c r="BT368">
        <v>0</v>
      </c>
      <c r="BU368" s="18">
        <v>0</v>
      </c>
      <c r="BV368" t="s">
        <v>397</v>
      </c>
      <c r="BW368" t="s">
        <v>397</v>
      </c>
      <c r="CB368" s="18"/>
      <c r="CD368" s="18"/>
      <c r="CE368" s="18"/>
      <c r="CH368" s="18"/>
      <c r="CJ368" s="18"/>
      <c r="CU368" s="18"/>
      <c r="CV368" t="s">
        <v>397</v>
      </c>
      <c r="CW368" t="s">
        <v>397</v>
      </c>
      <c r="CX368" t="s">
        <v>397</v>
      </c>
      <c r="CY368" s="25" t="s">
        <v>397</v>
      </c>
    </row>
    <row r="369" spans="1:103" x14ac:dyDescent="0.25">
      <c r="A369">
        <v>371</v>
      </c>
      <c r="B369">
        <v>46</v>
      </c>
      <c r="C369" s="25" t="s">
        <v>51</v>
      </c>
      <c r="D369" s="12">
        <v>6.6</v>
      </c>
      <c r="E369" s="14"/>
      <c r="F369" s="7" t="str">
        <f t="shared" si="56"/>
        <v>X</v>
      </c>
      <c r="G369" s="7">
        <f t="shared" si="57"/>
        <v>6.6</v>
      </c>
      <c r="H369" s="16">
        <f t="shared" si="58"/>
        <v>6.6</v>
      </c>
      <c r="I369" s="11" t="str">
        <f t="shared" si="59"/>
        <v>X</v>
      </c>
      <c r="J369" s="39" t="str">
        <f t="shared" si="60"/>
        <v>X</v>
      </c>
      <c r="K369" s="39" t="str">
        <f t="shared" si="53"/>
        <v>X</v>
      </c>
      <c r="L369" s="39" t="str">
        <f t="shared" si="54"/>
        <v>X</v>
      </c>
      <c r="M369" s="39" t="str">
        <f t="shared" si="61"/>
        <v>X</v>
      </c>
      <c r="N369" s="42">
        <v>1</v>
      </c>
      <c r="O369" s="8">
        <v>0</v>
      </c>
      <c r="P369" s="9">
        <v>0</v>
      </c>
      <c r="Q369" s="9">
        <v>0</v>
      </c>
      <c r="R369" s="8">
        <v>0</v>
      </c>
      <c r="S369" s="9">
        <v>0</v>
      </c>
      <c r="T369" s="9">
        <v>0</v>
      </c>
      <c r="U369" s="8">
        <v>0</v>
      </c>
      <c r="V369" s="9">
        <v>0</v>
      </c>
      <c r="W369" s="9">
        <v>0</v>
      </c>
      <c r="X369" s="9">
        <v>0</v>
      </c>
      <c r="Y369" s="8">
        <v>0</v>
      </c>
      <c r="Z369" s="9">
        <v>0</v>
      </c>
      <c r="AA369" s="8"/>
      <c r="AC369" s="8"/>
      <c r="AJ369" s="9">
        <f t="shared" si="62"/>
        <v>-1</v>
      </c>
      <c r="AK369" s="7">
        <v>11.2</v>
      </c>
      <c r="AO369" s="8"/>
      <c r="AQ369" s="31"/>
      <c r="AT369" s="31"/>
      <c r="AU369" s="21">
        <v>1998</v>
      </c>
      <c r="AV369" s="23">
        <f t="shared" si="55"/>
        <v>3.3005954838899636</v>
      </c>
      <c r="BB369" s="18"/>
      <c r="BD369" s="54"/>
      <c r="BF369" s="18"/>
      <c r="BH369" s="18"/>
      <c r="BJ369" s="18"/>
      <c r="BK369" s="18" t="s">
        <v>255</v>
      </c>
      <c r="BL369">
        <v>1</v>
      </c>
      <c r="BM369">
        <v>0</v>
      </c>
      <c r="BN369">
        <v>0</v>
      </c>
      <c r="BO369">
        <v>0</v>
      </c>
      <c r="BP369">
        <v>0</v>
      </c>
      <c r="BQ369">
        <v>0</v>
      </c>
      <c r="BR369" s="18">
        <v>0</v>
      </c>
      <c r="BS369">
        <v>1</v>
      </c>
      <c r="BT369">
        <v>0</v>
      </c>
      <c r="BU369" s="18">
        <v>0</v>
      </c>
      <c r="BV369" t="s">
        <v>397</v>
      </c>
      <c r="BW369" t="s">
        <v>397</v>
      </c>
      <c r="CB369" s="18"/>
      <c r="CD369" s="18"/>
      <c r="CE369" s="18"/>
      <c r="CH369" s="18"/>
      <c r="CJ369" s="18"/>
      <c r="CU369" s="18"/>
      <c r="CV369" t="s">
        <v>397</v>
      </c>
      <c r="CW369" t="s">
        <v>397</v>
      </c>
      <c r="CX369" t="s">
        <v>397</v>
      </c>
      <c r="CY369" s="25" t="s">
        <v>397</v>
      </c>
    </row>
    <row r="370" spans="1:103" x14ac:dyDescent="0.25">
      <c r="A370">
        <v>372</v>
      </c>
      <c r="B370">
        <v>46</v>
      </c>
      <c r="C370" s="25" t="s">
        <v>51</v>
      </c>
      <c r="D370" s="12">
        <v>5.9</v>
      </c>
      <c r="E370" s="14"/>
      <c r="F370" s="7" t="str">
        <f t="shared" si="56"/>
        <v>X</v>
      </c>
      <c r="G370" s="7">
        <f t="shared" si="57"/>
        <v>5.9</v>
      </c>
      <c r="H370" s="16">
        <f t="shared" si="58"/>
        <v>5.9</v>
      </c>
      <c r="I370" s="11" t="str">
        <f t="shared" si="59"/>
        <v>X</v>
      </c>
      <c r="J370" s="39" t="str">
        <f t="shared" si="60"/>
        <v>X</v>
      </c>
      <c r="K370" s="39" t="str">
        <f t="shared" si="53"/>
        <v>X</v>
      </c>
      <c r="L370" s="39" t="str">
        <f t="shared" si="54"/>
        <v>X</v>
      </c>
      <c r="M370" s="39" t="str">
        <f t="shared" si="61"/>
        <v>X</v>
      </c>
      <c r="N370" s="42">
        <v>1</v>
      </c>
      <c r="O370" s="8">
        <v>0</v>
      </c>
      <c r="P370" s="9">
        <v>0</v>
      </c>
      <c r="Q370" s="9">
        <v>0</v>
      </c>
      <c r="R370" s="8">
        <v>0</v>
      </c>
      <c r="S370" s="9">
        <v>0</v>
      </c>
      <c r="T370" s="9">
        <v>0</v>
      </c>
      <c r="U370" s="8">
        <v>0</v>
      </c>
      <c r="V370" s="9">
        <v>0</v>
      </c>
      <c r="W370" s="9">
        <v>0</v>
      </c>
      <c r="X370" s="9">
        <v>0</v>
      </c>
      <c r="Y370" s="8">
        <v>0</v>
      </c>
      <c r="Z370" s="9">
        <v>0</v>
      </c>
      <c r="AA370" s="8"/>
      <c r="AC370" s="8"/>
      <c r="AJ370" s="9">
        <f t="shared" si="62"/>
        <v>-1</v>
      </c>
      <c r="AK370" s="7">
        <v>11.2</v>
      </c>
      <c r="AO370" s="8"/>
      <c r="AQ370" s="31"/>
      <c r="AT370" s="31"/>
      <c r="AU370" s="21">
        <v>1999</v>
      </c>
      <c r="AV370" s="23">
        <f t="shared" si="55"/>
        <v>3.3008127941181171</v>
      </c>
      <c r="BB370" s="18"/>
      <c r="BD370" s="54"/>
      <c r="BF370" s="18"/>
      <c r="BH370" s="18"/>
      <c r="BJ370" s="18"/>
      <c r="BK370" s="18" t="s">
        <v>255</v>
      </c>
      <c r="BL370">
        <v>1</v>
      </c>
      <c r="BM370">
        <v>0</v>
      </c>
      <c r="BN370">
        <v>0</v>
      </c>
      <c r="BO370">
        <v>0</v>
      </c>
      <c r="BP370">
        <v>0</v>
      </c>
      <c r="BQ370">
        <v>0</v>
      </c>
      <c r="BR370" s="18">
        <v>0</v>
      </c>
      <c r="BS370">
        <v>1</v>
      </c>
      <c r="BT370">
        <v>0</v>
      </c>
      <c r="BU370" s="18">
        <v>0</v>
      </c>
      <c r="BV370" t="s">
        <v>397</v>
      </c>
      <c r="BW370" t="s">
        <v>397</v>
      </c>
      <c r="CB370" s="18"/>
      <c r="CD370" s="18"/>
      <c r="CE370" s="18"/>
      <c r="CH370" s="18"/>
      <c r="CJ370" s="18"/>
      <c r="CU370" s="18"/>
      <c r="CV370" t="s">
        <v>397</v>
      </c>
      <c r="CW370" t="s">
        <v>397</v>
      </c>
      <c r="CX370" t="s">
        <v>397</v>
      </c>
      <c r="CY370" s="25" t="s">
        <v>397</v>
      </c>
    </row>
    <row r="371" spans="1:103" x14ac:dyDescent="0.25">
      <c r="A371">
        <v>373</v>
      </c>
      <c r="B371">
        <v>46</v>
      </c>
      <c r="C371" s="25" t="s">
        <v>51</v>
      </c>
      <c r="D371" s="12">
        <v>6.1</v>
      </c>
      <c r="E371" s="14"/>
      <c r="F371" s="7" t="str">
        <f t="shared" si="56"/>
        <v>X</v>
      </c>
      <c r="G371" s="7">
        <f t="shared" si="57"/>
        <v>6.1</v>
      </c>
      <c r="H371" s="16">
        <f t="shared" si="58"/>
        <v>6.1</v>
      </c>
      <c r="I371" s="11" t="str">
        <f t="shared" si="59"/>
        <v>X</v>
      </c>
      <c r="J371" s="39" t="str">
        <f t="shared" si="60"/>
        <v>X</v>
      </c>
      <c r="K371" s="39" t="str">
        <f t="shared" si="53"/>
        <v>X</v>
      </c>
      <c r="L371" s="39" t="str">
        <f t="shared" si="54"/>
        <v>X</v>
      </c>
      <c r="M371" s="39" t="str">
        <f t="shared" si="61"/>
        <v>X</v>
      </c>
      <c r="N371" s="42">
        <v>1</v>
      </c>
      <c r="O371" s="8">
        <v>0</v>
      </c>
      <c r="P371" s="9">
        <v>0</v>
      </c>
      <c r="Q371" s="9">
        <v>0</v>
      </c>
      <c r="R371" s="8">
        <v>0</v>
      </c>
      <c r="S371" s="9">
        <v>0</v>
      </c>
      <c r="T371" s="9">
        <v>0</v>
      </c>
      <c r="U371" s="8">
        <v>0</v>
      </c>
      <c r="V371" s="9">
        <v>0</v>
      </c>
      <c r="W371" s="9">
        <v>0</v>
      </c>
      <c r="X371" s="9">
        <v>0</v>
      </c>
      <c r="Y371" s="8">
        <v>0</v>
      </c>
      <c r="Z371" s="9">
        <v>0</v>
      </c>
      <c r="AA371" s="8"/>
      <c r="AC371" s="8"/>
      <c r="AJ371" s="9">
        <f t="shared" si="62"/>
        <v>-1</v>
      </c>
      <c r="AK371" s="7">
        <v>11.2</v>
      </c>
      <c r="AO371" s="8"/>
      <c r="AQ371" s="31"/>
      <c r="AT371" s="31"/>
      <c r="AU371" s="21">
        <v>2002</v>
      </c>
      <c r="AV371" s="23">
        <f t="shared" si="55"/>
        <v>3.3014640731433</v>
      </c>
      <c r="BB371" s="18"/>
      <c r="BD371" s="54"/>
      <c r="BF371" s="18"/>
      <c r="BH371" s="18"/>
      <c r="BJ371" s="18"/>
      <c r="BK371" s="18" t="s">
        <v>255</v>
      </c>
      <c r="BL371">
        <v>1</v>
      </c>
      <c r="BM371">
        <v>0</v>
      </c>
      <c r="BN371">
        <v>0</v>
      </c>
      <c r="BO371">
        <v>0</v>
      </c>
      <c r="BP371">
        <v>0</v>
      </c>
      <c r="BQ371">
        <v>0</v>
      </c>
      <c r="BR371" s="18">
        <v>0</v>
      </c>
      <c r="BS371">
        <v>1</v>
      </c>
      <c r="BT371">
        <v>0</v>
      </c>
      <c r="BU371" s="18">
        <v>0</v>
      </c>
      <c r="BV371" t="s">
        <v>397</v>
      </c>
      <c r="BW371" t="s">
        <v>397</v>
      </c>
      <c r="CB371" s="18"/>
      <c r="CD371" s="18"/>
      <c r="CE371" s="18"/>
      <c r="CH371" s="18"/>
      <c r="CJ371" s="18"/>
      <c r="CU371" s="18"/>
      <c r="CV371" t="s">
        <v>397</v>
      </c>
      <c r="CW371" t="s">
        <v>397</v>
      </c>
      <c r="CX371" t="s">
        <v>397</v>
      </c>
      <c r="CY371" s="25" t="s">
        <v>397</v>
      </c>
    </row>
    <row r="372" spans="1:103" x14ac:dyDescent="0.25">
      <c r="A372">
        <v>374</v>
      </c>
      <c r="B372">
        <v>46</v>
      </c>
      <c r="C372" s="25" t="s">
        <v>51</v>
      </c>
      <c r="D372" s="12">
        <v>6.3</v>
      </c>
      <c r="E372" s="14"/>
      <c r="F372" s="7" t="str">
        <f t="shared" si="56"/>
        <v>X</v>
      </c>
      <c r="G372" s="7">
        <f t="shared" si="57"/>
        <v>6.3</v>
      </c>
      <c r="H372" s="16">
        <f t="shared" si="58"/>
        <v>6.3</v>
      </c>
      <c r="I372" s="11" t="str">
        <f t="shared" si="59"/>
        <v>X</v>
      </c>
      <c r="J372" s="39" t="str">
        <f t="shared" si="60"/>
        <v>X</v>
      </c>
      <c r="K372" s="39" t="str">
        <f t="shared" si="53"/>
        <v>X</v>
      </c>
      <c r="L372" s="39" t="str">
        <f t="shared" si="54"/>
        <v>X</v>
      </c>
      <c r="M372" s="39" t="str">
        <f t="shared" si="61"/>
        <v>X</v>
      </c>
      <c r="N372" s="42">
        <v>1</v>
      </c>
      <c r="O372" s="8">
        <v>0</v>
      </c>
      <c r="P372" s="9">
        <v>0</v>
      </c>
      <c r="Q372" s="9">
        <v>0</v>
      </c>
      <c r="R372" s="8">
        <v>0</v>
      </c>
      <c r="S372" s="9">
        <v>0</v>
      </c>
      <c r="T372" s="9">
        <v>0</v>
      </c>
      <c r="U372" s="8">
        <v>0</v>
      </c>
      <c r="V372" s="9">
        <v>0</v>
      </c>
      <c r="W372" s="9">
        <v>0</v>
      </c>
      <c r="X372" s="9">
        <v>0</v>
      </c>
      <c r="Y372" s="8">
        <v>0</v>
      </c>
      <c r="Z372" s="9">
        <v>0</v>
      </c>
      <c r="AA372" s="8"/>
      <c r="AC372" s="8"/>
      <c r="AJ372" s="9">
        <f t="shared" si="62"/>
        <v>-1</v>
      </c>
      <c r="AK372" s="7">
        <v>10.8</v>
      </c>
      <c r="AO372" s="8"/>
      <c r="AQ372" s="31"/>
      <c r="AT372" s="31"/>
      <c r="AU372" s="21">
        <v>1991</v>
      </c>
      <c r="AV372" s="23">
        <f t="shared" si="55"/>
        <v>3.2990712600274095</v>
      </c>
      <c r="BB372" s="18"/>
      <c r="BD372" s="54"/>
      <c r="BF372" s="18"/>
      <c r="BH372" s="18"/>
      <c r="BJ372" s="18"/>
      <c r="BK372" s="18" t="s">
        <v>256</v>
      </c>
      <c r="BL372">
        <v>1</v>
      </c>
      <c r="BM372">
        <v>0</v>
      </c>
      <c r="BN372">
        <v>0</v>
      </c>
      <c r="BO372">
        <v>0</v>
      </c>
      <c r="BP372">
        <v>0</v>
      </c>
      <c r="BQ372">
        <v>0</v>
      </c>
      <c r="BR372" s="18">
        <v>0</v>
      </c>
      <c r="BS372">
        <v>1</v>
      </c>
      <c r="BT372">
        <v>0</v>
      </c>
      <c r="BU372" s="18">
        <v>0</v>
      </c>
      <c r="BV372" t="s">
        <v>397</v>
      </c>
      <c r="BW372" t="s">
        <v>397</v>
      </c>
      <c r="CB372" s="18"/>
      <c r="CD372" s="18"/>
      <c r="CE372" s="18"/>
      <c r="CH372" s="18"/>
      <c r="CJ372" s="18"/>
      <c r="CU372" s="18"/>
      <c r="CV372" t="s">
        <v>397</v>
      </c>
      <c r="CW372" t="s">
        <v>397</v>
      </c>
      <c r="CX372" t="s">
        <v>397</v>
      </c>
      <c r="CY372" s="25" t="s">
        <v>397</v>
      </c>
    </row>
    <row r="373" spans="1:103" x14ac:dyDescent="0.25">
      <c r="A373">
        <v>375</v>
      </c>
      <c r="B373">
        <v>46</v>
      </c>
      <c r="C373" s="25" t="s">
        <v>51</v>
      </c>
      <c r="D373" s="12">
        <v>5.8</v>
      </c>
      <c r="E373" s="14"/>
      <c r="F373" s="7" t="str">
        <f t="shared" si="56"/>
        <v>X</v>
      </c>
      <c r="G373" s="7">
        <f t="shared" si="57"/>
        <v>5.8</v>
      </c>
      <c r="H373" s="16">
        <f t="shared" si="58"/>
        <v>5.8</v>
      </c>
      <c r="I373" s="11" t="str">
        <f t="shared" si="59"/>
        <v>X</v>
      </c>
      <c r="J373" s="39" t="str">
        <f t="shared" si="60"/>
        <v>X</v>
      </c>
      <c r="K373" s="39" t="str">
        <f t="shared" si="53"/>
        <v>X</v>
      </c>
      <c r="L373" s="39" t="str">
        <f t="shared" si="54"/>
        <v>X</v>
      </c>
      <c r="M373" s="39" t="str">
        <f t="shared" si="61"/>
        <v>X</v>
      </c>
      <c r="N373" s="42">
        <v>1</v>
      </c>
      <c r="O373" s="8">
        <v>0</v>
      </c>
      <c r="P373" s="9">
        <v>0</v>
      </c>
      <c r="Q373" s="9">
        <v>0</v>
      </c>
      <c r="R373" s="8">
        <v>0</v>
      </c>
      <c r="S373" s="9">
        <v>0</v>
      </c>
      <c r="T373" s="9">
        <v>0</v>
      </c>
      <c r="U373" s="8">
        <v>0</v>
      </c>
      <c r="V373" s="9">
        <v>0</v>
      </c>
      <c r="W373" s="9">
        <v>0</v>
      </c>
      <c r="X373" s="9">
        <v>0</v>
      </c>
      <c r="Y373" s="8">
        <v>0</v>
      </c>
      <c r="Z373" s="9">
        <v>0</v>
      </c>
      <c r="AA373" s="8"/>
      <c r="AC373" s="8"/>
      <c r="AJ373" s="9">
        <f t="shared" si="62"/>
        <v>-1</v>
      </c>
      <c r="AK373" s="7">
        <v>10.9</v>
      </c>
      <c r="AO373" s="8"/>
      <c r="AQ373" s="31"/>
      <c r="AT373" s="31"/>
      <c r="AU373" s="21">
        <v>1992</v>
      </c>
      <c r="AV373" s="23">
        <f t="shared" si="55"/>
        <v>3.2992893340876801</v>
      </c>
      <c r="BB373" s="18"/>
      <c r="BD373" s="54"/>
      <c r="BF373" s="18"/>
      <c r="BH373" s="18"/>
      <c r="BJ373" s="18"/>
      <c r="BK373" s="18" t="s">
        <v>256</v>
      </c>
      <c r="BL373">
        <v>1</v>
      </c>
      <c r="BM373">
        <v>0</v>
      </c>
      <c r="BN373">
        <v>0</v>
      </c>
      <c r="BO373">
        <v>0</v>
      </c>
      <c r="BP373">
        <v>0</v>
      </c>
      <c r="BQ373">
        <v>0</v>
      </c>
      <c r="BR373" s="18">
        <v>0</v>
      </c>
      <c r="BS373">
        <v>1</v>
      </c>
      <c r="BT373">
        <v>0</v>
      </c>
      <c r="BU373" s="18">
        <v>0</v>
      </c>
      <c r="BV373" t="s">
        <v>397</v>
      </c>
      <c r="BW373" t="s">
        <v>397</v>
      </c>
      <c r="CB373" s="18"/>
      <c r="CD373" s="18"/>
      <c r="CE373" s="18"/>
      <c r="CH373" s="18"/>
      <c r="CJ373" s="18"/>
      <c r="CU373" s="18"/>
      <c r="CV373" t="s">
        <v>397</v>
      </c>
      <c r="CW373" t="s">
        <v>397</v>
      </c>
      <c r="CX373" t="s">
        <v>397</v>
      </c>
      <c r="CY373" s="25" t="s">
        <v>397</v>
      </c>
    </row>
    <row r="374" spans="1:103" x14ac:dyDescent="0.25">
      <c r="A374">
        <v>376</v>
      </c>
      <c r="B374">
        <v>46</v>
      </c>
      <c r="C374" s="25" t="s">
        <v>51</v>
      </c>
      <c r="D374" s="12">
        <v>8.8000000000000007</v>
      </c>
      <c r="E374" s="14"/>
      <c r="F374" s="7" t="str">
        <f t="shared" si="56"/>
        <v>X</v>
      </c>
      <c r="G374" s="7">
        <f t="shared" si="57"/>
        <v>8.8000000000000007</v>
      </c>
      <c r="H374" s="16">
        <f t="shared" si="58"/>
        <v>8.8000000000000007</v>
      </c>
      <c r="I374" s="11" t="str">
        <f t="shared" si="59"/>
        <v>X</v>
      </c>
      <c r="J374" s="39" t="str">
        <f t="shared" si="60"/>
        <v>X</v>
      </c>
      <c r="K374" s="39" t="str">
        <f t="shared" si="53"/>
        <v>X</v>
      </c>
      <c r="L374" s="39" t="str">
        <f t="shared" si="54"/>
        <v>X</v>
      </c>
      <c r="M374" s="39" t="str">
        <f t="shared" si="61"/>
        <v>X</v>
      </c>
      <c r="N374" s="42">
        <v>1</v>
      </c>
      <c r="O374" s="8">
        <v>0</v>
      </c>
      <c r="P374" s="9">
        <v>0</v>
      </c>
      <c r="Q374" s="9">
        <v>0</v>
      </c>
      <c r="R374" s="8">
        <v>0</v>
      </c>
      <c r="S374" s="9">
        <v>0</v>
      </c>
      <c r="T374" s="9">
        <v>0</v>
      </c>
      <c r="U374" s="8">
        <v>0</v>
      </c>
      <c r="V374" s="9">
        <v>0</v>
      </c>
      <c r="W374" s="9">
        <v>0</v>
      </c>
      <c r="X374" s="9">
        <v>0</v>
      </c>
      <c r="Y374" s="8">
        <v>0</v>
      </c>
      <c r="Z374" s="9">
        <v>0</v>
      </c>
      <c r="AA374" s="8"/>
      <c r="AC374" s="8"/>
      <c r="AJ374" s="9">
        <f t="shared" si="62"/>
        <v>-1</v>
      </c>
      <c r="AK374" s="7">
        <v>11</v>
      </c>
      <c r="AO374" s="8"/>
      <c r="AQ374" s="31"/>
      <c r="AT374" s="31"/>
      <c r="AU374" s="21">
        <v>1993</v>
      </c>
      <c r="AV374" s="23">
        <f t="shared" si="55"/>
        <v>3.2995072987004876</v>
      </c>
      <c r="BB374" s="18"/>
      <c r="BD374" s="54"/>
      <c r="BF374" s="18"/>
      <c r="BH374" s="18"/>
      <c r="BJ374" s="18"/>
      <c r="BK374" s="18" t="s">
        <v>256</v>
      </c>
      <c r="BL374">
        <v>1</v>
      </c>
      <c r="BM374">
        <v>0</v>
      </c>
      <c r="BN374">
        <v>0</v>
      </c>
      <c r="BO374">
        <v>0</v>
      </c>
      <c r="BP374">
        <v>0</v>
      </c>
      <c r="BQ374">
        <v>0</v>
      </c>
      <c r="BR374" s="18">
        <v>0</v>
      </c>
      <c r="BS374">
        <v>1</v>
      </c>
      <c r="BT374">
        <v>0</v>
      </c>
      <c r="BU374" s="18">
        <v>0</v>
      </c>
      <c r="BV374" t="s">
        <v>397</v>
      </c>
      <c r="BW374" t="s">
        <v>397</v>
      </c>
      <c r="CB374" s="18"/>
      <c r="CD374" s="18"/>
      <c r="CE374" s="18"/>
      <c r="CH374" s="18"/>
      <c r="CJ374" s="18"/>
      <c r="CU374" s="18"/>
      <c r="CV374" t="s">
        <v>397</v>
      </c>
      <c r="CW374" t="s">
        <v>397</v>
      </c>
      <c r="CX374" t="s">
        <v>397</v>
      </c>
      <c r="CY374" s="25" t="s">
        <v>397</v>
      </c>
    </row>
    <row r="375" spans="1:103" x14ac:dyDescent="0.25">
      <c r="A375">
        <v>377</v>
      </c>
      <c r="B375">
        <v>46</v>
      </c>
      <c r="C375" s="25" t="s">
        <v>51</v>
      </c>
      <c r="D375" s="12">
        <v>9.5</v>
      </c>
      <c r="E375" s="14"/>
      <c r="F375" s="7" t="str">
        <f t="shared" si="56"/>
        <v>X</v>
      </c>
      <c r="G375" s="7">
        <f t="shared" si="57"/>
        <v>9.5</v>
      </c>
      <c r="H375" s="16">
        <f t="shared" si="58"/>
        <v>9.5</v>
      </c>
      <c r="I375" s="11" t="str">
        <f t="shared" si="59"/>
        <v>X</v>
      </c>
      <c r="J375" s="39" t="str">
        <f t="shared" si="60"/>
        <v>X</v>
      </c>
      <c r="K375" s="39" t="str">
        <f t="shared" si="53"/>
        <v>X</v>
      </c>
      <c r="L375" s="39" t="str">
        <f t="shared" si="54"/>
        <v>X</v>
      </c>
      <c r="M375" s="39" t="str">
        <f t="shared" si="61"/>
        <v>X</v>
      </c>
      <c r="N375" s="42">
        <v>1</v>
      </c>
      <c r="O375" s="8">
        <v>0</v>
      </c>
      <c r="P375" s="9">
        <v>0</v>
      </c>
      <c r="Q375" s="9">
        <v>0</v>
      </c>
      <c r="R375" s="8">
        <v>0</v>
      </c>
      <c r="S375" s="9">
        <v>0</v>
      </c>
      <c r="T375" s="9">
        <v>0</v>
      </c>
      <c r="U375" s="8">
        <v>0</v>
      </c>
      <c r="V375" s="9">
        <v>0</v>
      </c>
      <c r="W375" s="9">
        <v>0</v>
      </c>
      <c r="X375" s="9">
        <v>0</v>
      </c>
      <c r="Y375" s="8">
        <v>0</v>
      </c>
      <c r="Z375" s="9">
        <v>0</v>
      </c>
      <c r="AA375" s="8"/>
      <c r="AC375" s="8"/>
      <c r="AJ375" s="9">
        <f t="shared" si="62"/>
        <v>-1</v>
      </c>
      <c r="AK375" s="7">
        <v>11.1</v>
      </c>
      <c r="AO375" s="8"/>
      <c r="AQ375" s="31"/>
      <c r="AT375" s="31"/>
      <c r="AU375" s="21">
        <v>1995</v>
      </c>
      <c r="AV375" s="23">
        <f t="shared" si="55"/>
        <v>3.2999429000227671</v>
      </c>
      <c r="BB375" s="18"/>
      <c r="BD375" s="54"/>
      <c r="BF375" s="18"/>
      <c r="BH375" s="18"/>
      <c r="BJ375" s="18"/>
      <c r="BK375" s="18" t="s">
        <v>256</v>
      </c>
      <c r="BL375">
        <v>1</v>
      </c>
      <c r="BM375">
        <v>0</v>
      </c>
      <c r="BN375">
        <v>0</v>
      </c>
      <c r="BO375">
        <v>0</v>
      </c>
      <c r="BP375">
        <v>0</v>
      </c>
      <c r="BQ375">
        <v>0</v>
      </c>
      <c r="BR375" s="18">
        <v>0</v>
      </c>
      <c r="BS375">
        <v>1</v>
      </c>
      <c r="BT375">
        <v>0</v>
      </c>
      <c r="BU375" s="18">
        <v>0</v>
      </c>
      <c r="BV375" t="s">
        <v>397</v>
      </c>
      <c r="BW375" t="s">
        <v>397</v>
      </c>
      <c r="CB375" s="18"/>
      <c r="CD375" s="18"/>
      <c r="CE375" s="18"/>
      <c r="CH375" s="18"/>
      <c r="CJ375" s="18"/>
      <c r="CU375" s="18"/>
      <c r="CV375" t="s">
        <v>397</v>
      </c>
      <c r="CW375" t="s">
        <v>397</v>
      </c>
      <c r="CX375" t="s">
        <v>397</v>
      </c>
      <c r="CY375" s="25" t="s">
        <v>397</v>
      </c>
    </row>
    <row r="376" spans="1:103" x14ac:dyDescent="0.25">
      <c r="A376">
        <v>378</v>
      </c>
      <c r="B376">
        <v>46</v>
      </c>
      <c r="C376" s="25" t="s">
        <v>51</v>
      </c>
      <c r="D376" s="12">
        <v>11.7</v>
      </c>
      <c r="E376" s="14"/>
      <c r="F376" s="7" t="str">
        <f t="shared" si="56"/>
        <v>X</v>
      </c>
      <c r="G376" s="7">
        <f t="shared" si="57"/>
        <v>11.7</v>
      </c>
      <c r="H376" s="16">
        <f t="shared" si="58"/>
        <v>11.7</v>
      </c>
      <c r="I376" s="11" t="str">
        <f t="shared" si="59"/>
        <v>X</v>
      </c>
      <c r="J376" s="39" t="str">
        <f t="shared" si="60"/>
        <v>X</v>
      </c>
      <c r="K376" s="39" t="str">
        <f t="shared" si="53"/>
        <v>X</v>
      </c>
      <c r="L376" s="39" t="str">
        <f t="shared" si="54"/>
        <v>X</v>
      </c>
      <c r="M376" s="39" t="str">
        <f t="shared" si="61"/>
        <v>X</v>
      </c>
      <c r="N376" s="42">
        <v>1</v>
      </c>
      <c r="O376" s="8">
        <v>0</v>
      </c>
      <c r="P376" s="9">
        <v>0</v>
      </c>
      <c r="Q376" s="9">
        <v>0</v>
      </c>
      <c r="R376" s="8">
        <v>0</v>
      </c>
      <c r="S376" s="9">
        <v>0</v>
      </c>
      <c r="T376" s="9">
        <v>0</v>
      </c>
      <c r="U376" s="8">
        <v>0</v>
      </c>
      <c r="V376" s="9">
        <v>0</v>
      </c>
      <c r="W376" s="9">
        <v>0</v>
      </c>
      <c r="X376" s="9">
        <v>0</v>
      </c>
      <c r="Y376" s="8">
        <v>0</v>
      </c>
      <c r="Z376" s="9">
        <v>0</v>
      </c>
      <c r="AA376" s="8"/>
      <c r="AC376" s="8"/>
      <c r="AJ376" s="9">
        <f t="shared" si="62"/>
        <v>-1</v>
      </c>
      <c r="AK376" s="7">
        <v>11.1</v>
      </c>
      <c r="AO376" s="8"/>
      <c r="AQ376" s="31"/>
      <c r="AT376" s="31"/>
      <c r="AU376" s="21">
        <v>1996</v>
      </c>
      <c r="AV376" s="23">
        <f t="shared" si="55"/>
        <v>3.3001605369513523</v>
      </c>
      <c r="BB376" s="18"/>
      <c r="BD376" s="54"/>
      <c r="BF376" s="18"/>
      <c r="BH376" s="18"/>
      <c r="BJ376" s="18"/>
      <c r="BK376" s="18" t="s">
        <v>256</v>
      </c>
      <c r="BL376">
        <v>1</v>
      </c>
      <c r="BM376">
        <v>0</v>
      </c>
      <c r="BN376">
        <v>0</v>
      </c>
      <c r="BO376">
        <v>0</v>
      </c>
      <c r="BP376">
        <v>0</v>
      </c>
      <c r="BQ376">
        <v>0</v>
      </c>
      <c r="BR376" s="18">
        <v>0</v>
      </c>
      <c r="BS376">
        <v>1</v>
      </c>
      <c r="BT376">
        <v>0</v>
      </c>
      <c r="BU376" s="18">
        <v>0</v>
      </c>
      <c r="BV376" t="s">
        <v>397</v>
      </c>
      <c r="BW376" t="s">
        <v>397</v>
      </c>
      <c r="CB376" s="18"/>
      <c r="CD376" s="18"/>
      <c r="CE376" s="18"/>
      <c r="CH376" s="18"/>
      <c r="CJ376" s="18"/>
      <c r="CU376" s="18"/>
      <c r="CV376" t="s">
        <v>397</v>
      </c>
      <c r="CW376" t="s">
        <v>397</v>
      </c>
      <c r="CX376" t="s">
        <v>397</v>
      </c>
      <c r="CY376" s="25" t="s">
        <v>397</v>
      </c>
    </row>
    <row r="377" spans="1:103" x14ac:dyDescent="0.25">
      <c r="A377">
        <v>379</v>
      </c>
      <c r="B377">
        <v>46</v>
      </c>
      <c r="C377" s="25" t="s">
        <v>51</v>
      </c>
      <c r="D377" s="12">
        <v>9.9</v>
      </c>
      <c r="E377" s="14"/>
      <c r="F377" s="7" t="str">
        <f t="shared" si="56"/>
        <v>X</v>
      </c>
      <c r="G377" s="7">
        <f t="shared" si="57"/>
        <v>9.9</v>
      </c>
      <c r="H377" s="16">
        <f t="shared" si="58"/>
        <v>9.9</v>
      </c>
      <c r="I377" s="11" t="str">
        <f t="shared" si="59"/>
        <v>X</v>
      </c>
      <c r="J377" s="39" t="str">
        <f t="shared" si="60"/>
        <v>X</v>
      </c>
      <c r="K377" s="39" t="str">
        <f t="shared" si="53"/>
        <v>X</v>
      </c>
      <c r="L377" s="39" t="str">
        <f t="shared" si="54"/>
        <v>X</v>
      </c>
      <c r="M377" s="39" t="str">
        <f t="shared" si="61"/>
        <v>X</v>
      </c>
      <c r="N377" s="42">
        <v>1</v>
      </c>
      <c r="O377" s="8">
        <v>0</v>
      </c>
      <c r="P377" s="9">
        <v>0</v>
      </c>
      <c r="Q377" s="9">
        <v>0</v>
      </c>
      <c r="R377" s="8">
        <v>0</v>
      </c>
      <c r="S377" s="9">
        <v>0</v>
      </c>
      <c r="T377" s="9">
        <v>0</v>
      </c>
      <c r="U377" s="8">
        <v>0</v>
      </c>
      <c r="V377" s="9">
        <v>0</v>
      </c>
      <c r="W377" s="9">
        <v>0</v>
      </c>
      <c r="X377" s="9">
        <v>0</v>
      </c>
      <c r="Y377" s="8">
        <v>0</v>
      </c>
      <c r="Z377" s="9">
        <v>0</v>
      </c>
      <c r="AA377" s="8"/>
      <c r="AC377" s="8"/>
      <c r="AJ377" s="9">
        <f t="shared" si="62"/>
        <v>-1</v>
      </c>
      <c r="AK377" s="7">
        <v>11.2</v>
      </c>
      <c r="AO377" s="8"/>
      <c r="AQ377" s="31"/>
      <c r="AT377" s="31"/>
      <c r="AU377" s="21">
        <v>1997</v>
      </c>
      <c r="AV377" s="23">
        <f t="shared" si="55"/>
        <v>3.3003780648707024</v>
      </c>
      <c r="BB377" s="18"/>
      <c r="BD377" s="54"/>
      <c r="BF377" s="18"/>
      <c r="BH377" s="18"/>
      <c r="BJ377" s="18"/>
      <c r="BK377" s="18" t="s">
        <v>256</v>
      </c>
      <c r="BL377">
        <v>1</v>
      </c>
      <c r="BM377">
        <v>0</v>
      </c>
      <c r="BN377">
        <v>0</v>
      </c>
      <c r="BO377">
        <v>0</v>
      </c>
      <c r="BP377">
        <v>0</v>
      </c>
      <c r="BQ377">
        <v>0</v>
      </c>
      <c r="BR377" s="18">
        <v>0</v>
      </c>
      <c r="BS377">
        <v>1</v>
      </c>
      <c r="BT377">
        <v>0</v>
      </c>
      <c r="BU377" s="18">
        <v>0</v>
      </c>
      <c r="BV377" t="s">
        <v>397</v>
      </c>
      <c r="BW377" t="s">
        <v>397</v>
      </c>
      <c r="CB377" s="18"/>
      <c r="CD377" s="18"/>
      <c r="CE377" s="18"/>
      <c r="CH377" s="18"/>
      <c r="CJ377" s="18"/>
      <c r="CU377" s="18"/>
      <c r="CV377" t="s">
        <v>397</v>
      </c>
      <c r="CW377" t="s">
        <v>397</v>
      </c>
      <c r="CX377" t="s">
        <v>397</v>
      </c>
      <c r="CY377" s="25" t="s">
        <v>397</v>
      </c>
    </row>
    <row r="378" spans="1:103" x14ac:dyDescent="0.25">
      <c r="A378">
        <v>380</v>
      </c>
      <c r="B378">
        <v>46</v>
      </c>
      <c r="C378" s="25" t="s">
        <v>51</v>
      </c>
      <c r="D378" s="12">
        <v>8.9</v>
      </c>
      <c r="E378" s="14"/>
      <c r="F378" s="7" t="str">
        <f t="shared" si="56"/>
        <v>X</v>
      </c>
      <c r="G378" s="7">
        <f t="shared" si="57"/>
        <v>8.9</v>
      </c>
      <c r="H378" s="16">
        <f t="shared" si="58"/>
        <v>8.9</v>
      </c>
      <c r="I378" s="11" t="str">
        <f t="shared" si="59"/>
        <v>X</v>
      </c>
      <c r="J378" s="39" t="str">
        <f t="shared" si="60"/>
        <v>X</v>
      </c>
      <c r="K378" s="39" t="str">
        <f t="shared" si="53"/>
        <v>X</v>
      </c>
      <c r="L378" s="39" t="str">
        <f t="shared" si="54"/>
        <v>X</v>
      </c>
      <c r="M378" s="39" t="str">
        <f t="shared" si="61"/>
        <v>X</v>
      </c>
      <c r="N378" s="42">
        <v>1</v>
      </c>
      <c r="O378" s="8">
        <v>0</v>
      </c>
      <c r="P378" s="9">
        <v>0</v>
      </c>
      <c r="Q378" s="9">
        <v>0</v>
      </c>
      <c r="R378" s="8">
        <v>0</v>
      </c>
      <c r="S378" s="9">
        <v>0</v>
      </c>
      <c r="T378" s="9">
        <v>0</v>
      </c>
      <c r="U378" s="8">
        <v>0</v>
      </c>
      <c r="V378" s="9">
        <v>0</v>
      </c>
      <c r="W378" s="9">
        <v>0</v>
      </c>
      <c r="X378" s="9">
        <v>0</v>
      </c>
      <c r="Y378" s="8">
        <v>0</v>
      </c>
      <c r="Z378" s="9">
        <v>0</v>
      </c>
      <c r="AA378" s="8"/>
      <c r="AC378" s="8"/>
      <c r="AJ378" s="9">
        <f t="shared" si="62"/>
        <v>-1</v>
      </c>
      <c r="AK378" s="7">
        <v>11.2</v>
      </c>
      <c r="AO378" s="8"/>
      <c r="AQ378" s="31"/>
      <c r="AT378" s="31"/>
      <c r="AU378" s="21">
        <v>1998</v>
      </c>
      <c r="AV378" s="23">
        <f t="shared" si="55"/>
        <v>3.3005954838899636</v>
      </c>
      <c r="BB378" s="18"/>
      <c r="BD378" s="54"/>
      <c r="BF378" s="18"/>
      <c r="BH378" s="18"/>
      <c r="BJ378" s="18"/>
      <c r="BK378" s="18" t="s">
        <v>256</v>
      </c>
      <c r="BL378">
        <v>1</v>
      </c>
      <c r="BM378">
        <v>0</v>
      </c>
      <c r="BN378">
        <v>0</v>
      </c>
      <c r="BO378">
        <v>0</v>
      </c>
      <c r="BP378">
        <v>0</v>
      </c>
      <c r="BQ378">
        <v>0</v>
      </c>
      <c r="BR378" s="18">
        <v>0</v>
      </c>
      <c r="BS378">
        <v>1</v>
      </c>
      <c r="BT378">
        <v>0</v>
      </c>
      <c r="BU378" s="18">
        <v>0</v>
      </c>
      <c r="BV378" t="s">
        <v>397</v>
      </c>
      <c r="BW378" t="s">
        <v>397</v>
      </c>
      <c r="CB378" s="18"/>
      <c r="CD378" s="18"/>
      <c r="CE378" s="18"/>
      <c r="CH378" s="18"/>
      <c r="CJ378" s="18"/>
      <c r="CU378" s="18"/>
      <c r="CV378" t="s">
        <v>397</v>
      </c>
      <c r="CW378" t="s">
        <v>397</v>
      </c>
      <c r="CX378" t="s">
        <v>397</v>
      </c>
      <c r="CY378" s="25" t="s">
        <v>397</v>
      </c>
    </row>
    <row r="379" spans="1:103" x14ac:dyDescent="0.25">
      <c r="A379">
        <v>381</v>
      </c>
      <c r="B379">
        <v>46</v>
      </c>
      <c r="C379" s="25" t="s">
        <v>51</v>
      </c>
      <c r="D379" s="12">
        <v>8.1</v>
      </c>
      <c r="E379" s="14"/>
      <c r="F379" s="7" t="str">
        <f t="shared" si="56"/>
        <v>X</v>
      </c>
      <c r="G379" s="7">
        <f t="shared" si="57"/>
        <v>8.1</v>
      </c>
      <c r="H379" s="16">
        <f t="shared" si="58"/>
        <v>8.1</v>
      </c>
      <c r="I379" s="11" t="str">
        <f t="shared" si="59"/>
        <v>X</v>
      </c>
      <c r="J379" s="39" t="str">
        <f t="shared" si="60"/>
        <v>X</v>
      </c>
      <c r="K379" s="39" t="str">
        <f t="shared" si="53"/>
        <v>X</v>
      </c>
      <c r="L379" s="39" t="str">
        <f t="shared" si="54"/>
        <v>X</v>
      </c>
      <c r="M379" s="39" t="str">
        <f t="shared" si="61"/>
        <v>X</v>
      </c>
      <c r="N379" s="42">
        <v>1</v>
      </c>
      <c r="O379" s="8">
        <v>0</v>
      </c>
      <c r="P379" s="9">
        <v>0</v>
      </c>
      <c r="Q379" s="9">
        <v>0</v>
      </c>
      <c r="R379" s="8">
        <v>0</v>
      </c>
      <c r="S379" s="9">
        <v>0</v>
      </c>
      <c r="T379" s="9">
        <v>0</v>
      </c>
      <c r="U379" s="8">
        <v>0</v>
      </c>
      <c r="V379" s="9">
        <v>0</v>
      </c>
      <c r="W379" s="9">
        <v>0</v>
      </c>
      <c r="X379" s="9">
        <v>0</v>
      </c>
      <c r="Y379" s="8">
        <v>0</v>
      </c>
      <c r="Z379" s="9">
        <v>0</v>
      </c>
      <c r="AA379" s="8"/>
      <c r="AC379" s="8"/>
      <c r="AJ379" s="9">
        <f t="shared" si="62"/>
        <v>-1</v>
      </c>
      <c r="AK379" s="7">
        <v>11.3</v>
      </c>
      <c r="AO379" s="8"/>
      <c r="AQ379" s="31"/>
      <c r="AT379" s="31"/>
      <c r="AU379" s="21">
        <v>2000</v>
      </c>
      <c r="AV379" s="23">
        <f t="shared" si="55"/>
        <v>3.3010299956639813</v>
      </c>
      <c r="BB379" s="18"/>
      <c r="BD379" s="54"/>
      <c r="BF379" s="18"/>
      <c r="BH379" s="18"/>
      <c r="BJ379" s="18"/>
      <c r="BK379" s="18" t="s">
        <v>256</v>
      </c>
      <c r="BL379">
        <v>1</v>
      </c>
      <c r="BM379">
        <v>0</v>
      </c>
      <c r="BN379">
        <v>0</v>
      </c>
      <c r="BO379">
        <v>0</v>
      </c>
      <c r="BP379">
        <v>0</v>
      </c>
      <c r="BQ379">
        <v>0</v>
      </c>
      <c r="BR379" s="18">
        <v>0</v>
      </c>
      <c r="BS379">
        <v>1</v>
      </c>
      <c r="BT379">
        <v>0</v>
      </c>
      <c r="BU379" s="18">
        <v>0</v>
      </c>
      <c r="BV379" t="s">
        <v>397</v>
      </c>
      <c r="BW379" t="s">
        <v>397</v>
      </c>
      <c r="CB379" s="18"/>
      <c r="CD379" s="18"/>
      <c r="CE379" s="18"/>
      <c r="CH379" s="18"/>
      <c r="CJ379" s="18"/>
      <c r="CU379" s="18"/>
      <c r="CV379" t="s">
        <v>397</v>
      </c>
      <c r="CW379" t="s">
        <v>397</v>
      </c>
      <c r="CX379" t="s">
        <v>397</v>
      </c>
      <c r="CY379" s="25" t="s">
        <v>397</v>
      </c>
    </row>
    <row r="380" spans="1:103" x14ac:dyDescent="0.25">
      <c r="A380">
        <v>382</v>
      </c>
      <c r="B380">
        <v>46</v>
      </c>
      <c r="C380" s="25" t="s">
        <v>51</v>
      </c>
      <c r="D380" s="12">
        <v>8.1999999999999993</v>
      </c>
      <c r="E380" s="14"/>
      <c r="F380" s="7" t="str">
        <f t="shared" si="56"/>
        <v>X</v>
      </c>
      <c r="G380" s="7">
        <f t="shared" si="57"/>
        <v>8.1999999999999993</v>
      </c>
      <c r="H380" s="16">
        <f t="shared" si="58"/>
        <v>8.1999999999999993</v>
      </c>
      <c r="I380" s="11" t="str">
        <f t="shared" si="59"/>
        <v>X</v>
      </c>
      <c r="J380" s="39" t="str">
        <f t="shared" si="60"/>
        <v>X</v>
      </c>
      <c r="K380" s="39" t="str">
        <f t="shared" si="53"/>
        <v>X</v>
      </c>
      <c r="L380" s="39" t="str">
        <f t="shared" si="54"/>
        <v>X</v>
      </c>
      <c r="M380" s="39" t="str">
        <f t="shared" si="61"/>
        <v>X</v>
      </c>
      <c r="N380" s="42">
        <v>1</v>
      </c>
      <c r="O380" s="8">
        <v>0</v>
      </c>
      <c r="P380" s="9">
        <v>0</v>
      </c>
      <c r="Q380" s="9">
        <v>0</v>
      </c>
      <c r="R380" s="8">
        <v>0</v>
      </c>
      <c r="S380" s="9">
        <v>0</v>
      </c>
      <c r="T380" s="9">
        <v>0</v>
      </c>
      <c r="U380" s="8">
        <v>0</v>
      </c>
      <c r="V380" s="9">
        <v>0</v>
      </c>
      <c r="W380" s="9">
        <v>0</v>
      </c>
      <c r="X380" s="9">
        <v>0</v>
      </c>
      <c r="Y380" s="8">
        <v>0</v>
      </c>
      <c r="Z380" s="9">
        <v>0</v>
      </c>
      <c r="AA380" s="8"/>
      <c r="AC380" s="8"/>
      <c r="AJ380" s="9">
        <f t="shared" si="62"/>
        <v>-1</v>
      </c>
      <c r="AK380" s="7">
        <v>11.4</v>
      </c>
      <c r="AO380" s="8"/>
      <c r="AQ380" s="31"/>
      <c r="AT380" s="31"/>
      <c r="AU380" s="21">
        <v>2002</v>
      </c>
      <c r="AV380" s="23">
        <f t="shared" si="55"/>
        <v>3.3014640731433</v>
      </c>
      <c r="BB380" s="18"/>
      <c r="BD380" s="54"/>
      <c r="BF380" s="18"/>
      <c r="BH380" s="18"/>
      <c r="BJ380" s="18"/>
      <c r="BK380" s="18" t="s">
        <v>256</v>
      </c>
      <c r="BL380">
        <v>1</v>
      </c>
      <c r="BM380">
        <v>0</v>
      </c>
      <c r="BN380">
        <v>0</v>
      </c>
      <c r="BO380">
        <v>0</v>
      </c>
      <c r="BP380">
        <v>0</v>
      </c>
      <c r="BQ380">
        <v>0</v>
      </c>
      <c r="BR380" s="18">
        <v>0</v>
      </c>
      <c r="BS380">
        <v>1</v>
      </c>
      <c r="BT380">
        <v>0</v>
      </c>
      <c r="BU380" s="18">
        <v>0</v>
      </c>
      <c r="BV380" t="s">
        <v>397</v>
      </c>
      <c r="BW380" t="s">
        <v>397</v>
      </c>
      <c r="CB380" s="18"/>
      <c r="CD380" s="18"/>
      <c r="CE380" s="18"/>
      <c r="CH380" s="18"/>
      <c r="CJ380" s="18"/>
      <c r="CU380" s="18"/>
      <c r="CV380" t="s">
        <v>397</v>
      </c>
      <c r="CW380" t="s">
        <v>397</v>
      </c>
      <c r="CX380" t="s">
        <v>397</v>
      </c>
      <c r="CY380" s="25" t="s">
        <v>397</v>
      </c>
    </row>
    <row r="381" spans="1:103" x14ac:dyDescent="0.25">
      <c r="A381">
        <v>383</v>
      </c>
      <c r="B381">
        <v>47</v>
      </c>
      <c r="C381" s="25" t="s">
        <v>142</v>
      </c>
      <c r="D381" s="12">
        <v>10</v>
      </c>
      <c r="E381" s="14"/>
      <c r="F381" s="7" t="str">
        <f t="shared" si="56"/>
        <v>X</v>
      </c>
      <c r="G381" s="7">
        <f t="shared" si="57"/>
        <v>10</v>
      </c>
      <c r="H381" s="16">
        <f t="shared" si="58"/>
        <v>10</v>
      </c>
      <c r="I381" s="11" t="str">
        <f t="shared" si="59"/>
        <v>X</v>
      </c>
      <c r="J381" s="39" t="str">
        <f t="shared" si="60"/>
        <v>X</v>
      </c>
      <c r="K381" s="39" t="str">
        <f t="shared" si="53"/>
        <v>X</v>
      </c>
      <c r="L381" s="39" t="str">
        <f t="shared" si="54"/>
        <v>X</v>
      </c>
      <c r="M381" s="39" t="str">
        <f t="shared" si="61"/>
        <v>X</v>
      </c>
      <c r="N381" s="42">
        <v>1</v>
      </c>
      <c r="O381" s="8">
        <v>0</v>
      </c>
      <c r="P381" s="9">
        <v>0</v>
      </c>
      <c r="Q381" s="9">
        <v>0</v>
      </c>
      <c r="R381" s="8">
        <v>0</v>
      </c>
      <c r="S381" s="9">
        <v>0</v>
      </c>
      <c r="T381" s="9">
        <v>0</v>
      </c>
      <c r="U381" s="8">
        <v>0</v>
      </c>
      <c r="V381" s="9">
        <v>0</v>
      </c>
      <c r="W381" s="9">
        <v>0</v>
      </c>
      <c r="X381" s="9">
        <v>0</v>
      </c>
      <c r="Y381" s="8">
        <v>0</v>
      </c>
      <c r="Z381" s="9">
        <v>0</v>
      </c>
      <c r="AA381" s="8"/>
      <c r="AC381" s="8"/>
      <c r="AJ381" s="9">
        <f t="shared" si="62"/>
        <v>-1</v>
      </c>
      <c r="AK381" s="7">
        <v>9.4</v>
      </c>
      <c r="AO381" s="8"/>
      <c r="AQ381" s="31"/>
      <c r="AT381" s="31"/>
      <c r="AU381" s="21">
        <v>1992</v>
      </c>
      <c r="AV381" s="23">
        <f t="shared" si="55"/>
        <v>3.2992893340876801</v>
      </c>
      <c r="BB381" s="18"/>
      <c r="BD381" s="54"/>
      <c r="BF381" s="18"/>
      <c r="BH381" s="18"/>
      <c r="BJ381" s="18"/>
      <c r="BK381" s="18" t="s">
        <v>141</v>
      </c>
      <c r="BL381">
        <v>1</v>
      </c>
      <c r="BM381">
        <v>0</v>
      </c>
      <c r="BN381">
        <v>0</v>
      </c>
      <c r="BO381">
        <v>0</v>
      </c>
      <c r="BP381">
        <v>0</v>
      </c>
      <c r="BQ381">
        <v>0</v>
      </c>
      <c r="BR381" s="18">
        <v>0</v>
      </c>
      <c r="BS381">
        <v>1</v>
      </c>
      <c r="BT381">
        <v>0</v>
      </c>
      <c r="BU381" s="18">
        <v>0</v>
      </c>
      <c r="BV381" t="s">
        <v>397</v>
      </c>
      <c r="BW381" t="s">
        <v>397</v>
      </c>
      <c r="CB381" s="18"/>
      <c r="CD381" s="18"/>
      <c r="CE381" s="18"/>
      <c r="CH381" s="18"/>
      <c r="CJ381" s="18"/>
      <c r="CU381" s="18"/>
      <c r="CV381" t="s">
        <v>397</v>
      </c>
      <c r="CW381" t="s">
        <v>397</v>
      </c>
      <c r="CX381" t="s">
        <v>397</v>
      </c>
      <c r="CY381" s="25" t="s">
        <v>397</v>
      </c>
    </row>
    <row r="382" spans="1:103" x14ac:dyDescent="0.25">
      <c r="A382">
        <v>384</v>
      </c>
      <c r="B382">
        <v>47</v>
      </c>
      <c r="C382" s="25" t="s">
        <v>142</v>
      </c>
      <c r="D382" s="12">
        <v>9.1</v>
      </c>
      <c r="E382" s="14"/>
      <c r="F382" s="7" t="str">
        <f t="shared" si="56"/>
        <v>X</v>
      </c>
      <c r="G382" s="7">
        <f t="shared" si="57"/>
        <v>9.1</v>
      </c>
      <c r="H382" s="16">
        <f t="shared" si="58"/>
        <v>9.1</v>
      </c>
      <c r="I382" s="11" t="str">
        <f t="shared" si="59"/>
        <v>X</v>
      </c>
      <c r="J382" s="39" t="str">
        <f t="shared" si="60"/>
        <v>X</v>
      </c>
      <c r="K382" s="39" t="str">
        <f t="shared" si="53"/>
        <v>X</v>
      </c>
      <c r="L382" s="39" t="str">
        <f t="shared" si="54"/>
        <v>X</v>
      </c>
      <c r="M382" s="39" t="str">
        <f t="shared" si="61"/>
        <v>X</v>
      </c>
      <c r="N382" s="42">
        <v>0</v>
      </c>
      <c r="O382" s="8">
        <v>0</v>
      </c>
      <c r="P382" s="9">
        <v>0</v>
      </c>
      <c r="Q382" s="9">
        <v>0</v>
      </c>
      <c r="R382" s="8">
        <v>0</v>
      </c>
      <c r="S382" s="9">
        <v>0</v>
      </c>
      <c r="T382" s="9">
        <v>0</v>
      </c>
      <c r="U382" s="8">
        <v>1</v>
      </c>
      <c r="V382" s="9">
        <v>0</v>
      </c>
      <c r="W382" s="9">
        <v>0</v>
      </c>
      <c r="X382" s="9">
        <v>0</v>
      </c>
      <c r="Y382" s="8">
        <v>0</v>
      </c>
      <c r="Z382" s="9">
        <v>0</v>
      </c>
      <c r="AA382" s="8"/>
      <c r="AC382" s="8"/>
      <c r="AJ382" s="9">
        <f t="shared" si="62"/>
        <v>-1</v>
      </c>
      <c r="AK382" s="7">
        <v>9.4</v>
      </c>
      <c r="AO382" s="8"/>
      <c r="AQ382" s="31"/>
      <c r="AT382" s="31"/>
      <c r="AU382" s="21">
        <v>1992</v>
      </c>
      <c r="AV382" s="23">
        <f t="shared" si="55"/>
        <v>3.2992893340876801</v>
      </c>
      <c r="BB382" s="18"/>
      <c r="BD382" s="54"/>
      <c r="BF382" s="18"/>
      <c r="BH382" s="18"/>
      <c r="BJ382" s="18"/>
      <c r="BK382" s="18" t="s">
        <v>141</v>
      </c>
      <c r="BL382">
        <v>1</v>
      </c>
      <c r="BM382">
        <v>0</v>
      </c>
      <c r="BN382">
        <v>0</v>
      </c>
      <c r="BO382">
        <v>0</v>
      </c>
      <c r="BP382">
        <v>0</v>
      </c>
      <c r="BQ382">
        <v>0</v>
      </c>
      <c r="BR382" s="18">
        <v>0</v>
      </c>
      <c r="BS382">
        <v>1</v>
      </c>
      <c r="BT382">
        <v>0</v>
      </c>
      <c r="BU382" s="18">
        <v>0</v>
      </c>
      <c r="BV382" t="s">
        <v>397</v>
      </c>
      <c r="BW382" t="s">
        <v>397</v>
      </c>
      <c r="CB382" s="18"/>
      <c r="CD382" s="18"/>
      <c r="CE382" s="18"/>
      <c r="CH382" s="18"/>
      <c r="CJ382" s="18"/>
      <c r="CU382" s="18"/>
      <c r="CV382" t="s">
        <v>397</v>
      </c>
      <c r="CW382" t="s">
        <v>397</v>
      </c>
      <c r="CX382" t="s">
        <v>397</v>
      </c>
      <c r="CY382" s="25" t="s">
        <v>397</v>
      </c>
    </row>
    <row r="383" spans="1:103" x14ac:dyDescent="0.25">
      <c r="A383">
        <v>385</v>
      </c>
      <c r="B383">
        <v>47</v>
      </c>
      <c r="C383" s="25" t="s">
        <v>142</v>
      </c>
      <c r="D383" s="12">
        <v>9.6</v>
      </c>
      <c r="E383" s="14"/>
      <c r="F383" s="7" t="str">
        <f t="shared" si="56"/>
        <v>X</v>
      </c>
      <c r="G383" s="7">
        <f t="shared" si="57"/>
        <v>9.6</v>
      </c>
      <c r="H383" s="16">
        <f t="shared" si="58"/>
        <v>9.6</v>
      </c>
      <c r="I383" s="11" t="str">
        <f t="shared" si="59"/>
        <v>X</v>
      </c>
      <c r="J383" s="39" t="str">
        <f t="shared" si="60"/>
        <v>X</v>
      </c>
      <c r="K383" s="39" t="str">
        <f t="shared" si="53"/>
        <v>X</v>
      </c>
      <c r="L383" s="39" t="str">
        <f t="shared" si="54"/>
        <v>X</v>
      </c>
      <c r="M383" s="39" t="str">
        <f t="shared" si="61"/>
        <v>X</v>
      </c>
      <c r="N383" s="42">
        <v>0</v>
      </c>
      <c r="O383" s="8">
        <v>0</v>
      </c>
      <c r="P383" s="9">
        <v>0</v>
      </c>
      <c r="Q383" s="9">
        <v>0</v>
      </c>
      <c r="R383" s="8">
        <v>0</v>
      </c>
      <c r="S383" s="9">
        <v>0</v>
      </c>
      <c r="T383" s="9">
        <v>0</v>
      </c>
      <c r="U383" s="8">
        <v>0</v>
      </c>
      <c r="V383" s="9">
        <v>1</v>
      </c>
      <c r="W383" s="9">
        <v>0</v>
      </c>
      <c r="X383" s="9">
        <v>0</v>
      </c>
      <c r="Y383" s="8">
        <v>0</v>
      </c>
      <c r="Z383" s="9">
        <v>0</v>
      </c>
      <c r="AA383" s="8"/>
      <c r="AC383" s="8"/>
      <c r="AJ383" s="9">
        <f t="shared" si="62"/>
        <v>-1</v>
      </c>
      <c r="AK383" s="7">
        <v>9.4</v>
      </c>
      <c r="AO383" s="8"/>
      <c r="AQ383" s="31"/>
      <c r="AT383" s="31"/>
      <c r="AU383" s="21">
        <v>1992</v>
      </c>
      <c r="AV383" s="23">
        <f t="shared" si="55"/>
        <v>3.2992893340876801</v>
      </c>
      <c r="BB383" s="18"/>
      <c r="BD383" s="54"/>
      <c r="BF383" s="18"/>
      <c r="BH383" s="18"/>
      <c r="BJ383" s="18"/>
      <c r="BK383" s="18" t="s">
        <v>141</v>
      </c>
      <c r="BL383">
        <v>1</v>
      </c>
      <c r="BM383">
        <v>0</v>
      </c>
      <c r="BN383">
        <v>0</v>
      </c>
      <c r="BO383">
        <v>0</v>
      </c>
      <c r="BP383">
        <v>0</v>
      </c>
      <c r="BQ383">
        <v>0</v>
      </c>
      <c r="BR383" s="18">
        <v>0</v>
      </c>
      <c r="BS383">
        <v>1</v>
      </c>
      <c r="BT383">
        <v>0</v>
      </c>
      <c r="BU383" s="18">
        <v>0</v>
      </c>
      <c r="BV383" t="s">
        <v>397</v>
      </c>
      <c r="BW383" t="s">
        <v>397</v>
      </c>
      <c r="CB383" s="18"/>
      <c r="CD383" s="18"/>
      <c r="CE383" s="18"/>
      <c r="CH383" s="18"/>
      <c r="CJ383" s="18"/>
      <c r="CU383" s="18"/>
      <c r="CV383" t="s">
        <v>397</v>
      </c>
      <c r="CW383" t="s">
        <v>397</v>
      </c>
      <c r="CX383" t="s">
        <v>397</v>
      </c>
      <c r="CY383" s="25" t="s">
        <v>397</v>
      </c>
    </row>
    <row r="384" spans="1:103" x14ac:dyDescent="0.25">
      <c r="A384">
        <v>386</v>
      </c>
      <c r="B384">
        <v>48</v>
      </c>
      <c r="C384" s="25" t="s">
        <v>245</v>
      </c>
      <c r="D384" s="12">
        <v>8.1</v>
      </c>
      <c r="E384" s="14"/>
      <c r="F384" s="7" t="str">
        <f t="shared" si="56"/>
        <v>X</v>
      </c>
      <c r="G384" s="7">
        <f t="shared" si="57"/>
        <v>8.1</v>
      </c>
      <c r="H384" s="16">
        <f t="shared" si="58"/>
        <v>8.1</v>
      </c>
      <c r="I384" s="11" t="str">
        <f t="shared" si="59"/>
        <v>X</v>
      </c>
      <c r="J384" s="39" t="str">
        <f t="shared" si="60"/>
        <v>X</v>
      </c>
      <c r="K384" s="39" t="str">
        <f t="shared" si="53"/>
        <v>X</v>
      </c>
      <c r="L384" s="39" t="str">
        <f t="shared" si="54"/>
        <v>X</v>
      </c>
      <c r="M384" s="39" t="str">
        <f t="shared" si="61"/>
        <v>X</v>
      </c>
      <c r="N384" s="42">
        <v>1</v>
      </c>
      <c r="O384" s="8">
        <v>0</v>
      </c>
      <c r="P384" s="9">
        <v>0</v>
      </c>
      <c r="Q384" s="9">
        <v>0</v>
      </c>
      <c r="R384" s="8">
        <v>0</v>
      </c>
      <c r="S384" s="9">
        <v>0</v>
      </c>
      <c r="T384" s="9">
        <v>0</v>
      </c>
      <c r="U384" s="8">
        <v>0</v>
      </c>
      <c r="V384" s="9">
        <v>0</v>
      </c>
      <c r="W384" s="9">
        <v>0</v>
      </c>
      <c r="X384" s="9">
        <v>0</v>
      </c>
      <c r="Y384" s="8">
        <v>0</v>
      </c>
      <c r="Z384" s="9">
        <v>0</v>
      </c>
      <c r="AA384" s="8"/>
      <c r="AC384" s="8"/>
      <c r="AJ384" s="9">
        <f t="shared" si="62"/>
        <v>-1</v>
      </c>
      <c r="AK384" s="7">
        <v>10.1</v>
      </c>
      <c r="AO384" s="8"/>
      <c r="AQ384" s="31"/>
      <c r="AT384" s="31"/>
      <c r="AU384" s="21">
        <v>1996</v>
      </c>
      <c r="AV384" s="23">
        <f t="shared" si="55"/>
        <v>3.3001605369513523</v>
      </c>
      <c r="BB384" s="18"/>
      <c r="BD384" s="54"/>
      <c r="BF384" s="18"/>
      <c r="BH384" s="18"/>
      <c r="BJ384" s="18"/>
      <c r="BK384" s="18" t="s">
        <v>243</v>
      </c>
      <c r="BL384">
        <v>0</v>
      </c>
      <c r="BM384">
        <v>0</v>
      </c>
      <c r="BN384">
        <v>1</v>
      </c>
      <c r="BO384">
        <v>0</v>
      </c>
      <c r="BP384">
        <v>0</v>
      </c>
      <c r="BQ384">
        <v>0</v>
      </c>
      <c r="BR384" s="18">
        <v>0</v>
      </c>
      <c r="BS384">
        <v>1</v>
      </c>
      <c r="BT384">
        <v>0</v>
      </c>
      <c r="BU384" s="18">
        <v>0</v>
      </c>
      <c r="BV384" t="s">
        <v>397</v>
      </c>
      <c r="BW384" t="s">
        <v>397</v>
      </c>
      <c r="CB384" s="18"/>
      <c r="CD384" s="18"/>
      <c r="CE384" s="18"/>
      <c r="CH384" s="18"/>
      <c r="CJ384" s="18"/>
      <c r="CU384" s="18"/>
      <c r="CV384" t="s">
        <v>397</v>
      </c>
      <c r="CW384" t="s">
        <v>397</v>
      </c>
      <c r="CX384" t="s">
        <v>397</v>
      </c>
      <c r="CY384" s="25" t="s">
        <v>397</v>
      </c>
    </row>
    <row r="385" spans="1:103" x14ac:dyDescent="0.25">
      <c r="A385">
        <v>387</v>
      </c>
      <c r="B385">
        <v>48</v>
      </c>
      <c r="C385" s="25" t="s">
        <v>245</v>
      </c>
      <c r="D385" s="12">
        <v>9.1</v>
      </c>
      <c r="E385" s="14"/>
      <c r="F385" s="7" t="str">
        <f t="shared" si="56"/>
        <v>X</v>
      </c>
      <c r="G385" s="7">
        <f t="shared" si="57"/>
        <v>9.1</v>
      </c>
      <c r="H385" s="16">
        <f t="shared" si="58"/>
        <v>9.1</v>
      </c>
      <c r="I385" s="11" t="str">
        <f t="shared" si="59"/>
        <v>X</v>
      </c>
      <c r="J385" s="39" t="str">
        <f t="shared" si="60"/>
        <v>X</v>
      </c>
      <c r="K385" s="39" t="str">
        <f t="shared" si="53"/>
        <v>X</v>
      </c>
      <c r="L385" s="39" t="str">
        <f t="shared" si="54"/>
        <v>X</v>
      </c>
      <c r="M385" s="39" t="str">
        <f t="shared" si="61"/>
        <v>X</v>
      </c>
      <c r="N385" s="42">
        <v>1</v>
      </c>
      <c r="O385" s="8">
        <v>0</v>
      </c>
      <c r="P385" s="9">
        <v>0</v>
      </c>
      <c r="Q385" s="9">
        <v>0</v>
      </c>
      <c r="R385" s="8">
        <v>0</v>
      </c>
      <c r="S385" s="9">
        <v>0</v>
      </c>
      <c r="T385" s="9">
        <v>0</v>
      </c>
      <c r="U385" s="8">
        <v>0</v>
      </c>
      <c r="V385" s="9">
        <v>0</v>
      </c>
      <c r="W385" s="9">
        <v>0</v>
      </c>
      <c r="X385" s="9">
        <v>0</v>
      </c>
      <c r="Y385" s="8">
        <v>0</v>
      </c>
      <c r="Z385" s="9">
        <v>0</v>
      </c>
      <c r="AA385" s="8"/>
      <c r="AC385" s="8"/>
      <c r="AJ385" s="9">
        <f t="shared" si="62"/>
        <v>-1</v>
      </c>
      <c r="AK385" s="7">
        <v>10.5</v>
      </c>
      <c r="AO385" s="8"/>
      <c r="AQ385" s="31"/>
      <c r="AT385" s="31"/>
      <c r="AU385" s="21">
        <v>1998</v>
      </c>
      <c r="AV385" s="23">
        <f t="shared" si="55"/>
        <v>3.3005954838899636</v>
      </c>
      <c r="BB385" s="18"/>
      <c r="BD385" s="54"/>
      <c r="BF385" s="18"/>
      <c r="BH385" s="18"/>
      <c r="BJ385" s="18"/>
      <c r="BK385" s="18" t="s">
        <v>243</v>
      </c>
      <c r="BL385">
        <v>0</v>
      </c>
      <c r="BM385">
        <v>0</v>
      </c>
      <c r="BN385">
        <v>1</v>
      </c>
      <c r="BO385">
        <v>0</v>
      </c>
      <c r="BP385">
        <v>0</v>
      </c>
      <c r="BQ385">
        <v>0</v>
      </c>
      <c r="BR385" s="18">
        <v>0</v>
      </c>
      <c r="BS385">
        <v>1</v>
      </c>
      <c r="BT385">
        <v>0</v>
      </c>
      <c r="BU385" s="18">
        <v>0</v>
      </c>
      <c r="BV385" t="s">
        <v>397</v>
      </c>
      <c r="BW385" t="s">
        <v>397</v>
      </c>
      <c r="CB385" s="18"/>
      <c r="CD385" s="18"/>
      <c r="CE385" s="18"/>
      <c r="CH385" s="18"/>
      <c r="CJ385" s="18"/>
      <c r="CU385" s="18"/>
      <c r="CV385" t="s">
        <v>397</v>
      </c>
      <c r="CW385" t="s">
        <v>397</v>
      </c>
      <c r="CX385" t="s">
        <v>397</v>
      </c>
      <c r="CY385" s="25" t="s">
        <v>397</v>
      </c>
    </row>
    <row r="386" spans="1:103" x14ac:dyDescent="0.25">
      <c r="A386">
        <v>388</v>
      </c>
      <c r="B386">
        <v>48</v>
      </c>
      <c r="C386" s="25" t="s">
        <v>245</v>
      </c>
      <c r="D386" s="12">
        <v>9.3000000000000007</v>
      </c>
      <c r="E386" s="14"/>
      <c r="F386" s="7" t="str">
        <f t="shared" si="56"/>
        <v>X</v>
      </c>
      <c r="G386" s="7">
        <f t="shared" si="57"/>
        <v>9.3000000000000007</v>
      </c>
      <c r="H386" s="16">
        <f t="shared" si="58"/>
        <v>9.3000000000000007</v>
      </c>
      <c r="I386" s="11" t="str">
        <f t="shared" si="59"/>
        <v>X</v>
      </c>
      <c r="J386" s="39" t="str">
        <f t="shared" si="60"/>
        <v>X</v>
      </c>
      <c r="K386" s="39" t="str">
        <f t="shared" si="53"/>
        <v>X</v>
      </c>
      <c r="L386" s="39" t="str">
        <f t="shared" si="54"/>
        <v>X</v>
      </c>
      <c r="M386" s="39" t="str">
        <f t="shared" si="61"/>
        <v>X</v>
      </c>
      <c r="N386" s="42">
        <v>1</v>
      </c>
      <c r="O386" s="8">
        <v>0</v>
      </c>
      <c r="P386" s="9">
        <v>0</v>
      </c>
      <c r="Q386" s="9">
        <v>0</v>
      </c>
      <c r="R386" s="8">
        <v>0</v>
      </c>
      <c r="S386" s="9">
        <v>0</v>
      </c>
      <c r="T386" s="9">
        <v>0</v>
      </c>
      <c r="U386" s="8">
        <v>0</v>
      </c>
      <c r="V386" s="9">
        <v>0</v>
      </c>
      <c r="W386" s="9">
        <v>0</v>
      </c>
      <c r="X386" s="9">
        <v>0</v>
      </c>
      <c r="Y386" s="8">
        <v>0</v>
      </c>
      <c r="Z386" s="9">
        <v>0</v>
      </c>
      <c r="AA386" s="8"/>
      <c r="AC386" s="8"/>
      <c r="AJ386" s="9">
        <f t="shared" si="62"/>
        <v>-1</v>
      </c>
      <c r="AK386" s="7">
        <v>10.9</v>
      </c>
      <c r="AO386" s="8"/>
      <c r="AQ386" s="31"/>
      <c r="AT386" s="31"/>
      <c r="AU386" s="21">
        <v>2000</v>
      </c>
      <c r="AV386" s="23">
        <f t="shared" si="55"/>
        <v>3.3010299956639813</v>
      </c>
      <c r="BB386" s="18"/>
      <c r="BD386" s="54"/>
      <c r="BF386" s="18"/>
      <c r="BH386" s="18"/>
      <c r="BJ386" s="18"/>
      <c r="BK386" s="18" t="s">
        <v>243</v>
      </c>
      <c r="BL386">
        <v>0</v>
      </c>
      <c r="BM386">
        <v>0</v>
      </c>
      <c r="BN386">
        <v>1</v>
      </c>
      <c r="BO386">
        <v>0</v>
      </c>
      <c r="BP386">
        <v>0</v>
      </c>
      <c r="BQ386">
        <v>0</v>
      </c>
      <c r="BR386" s="18">
        <v>0</v>
      </c>
      <c r="BS386">
        <v>1</v>
      </c>
      <c r="BT386">
        <v>0</v>
      </c>
      <c r="BU386" s="18">
        <v>0</v>
      </c>
      <c r="BV386" t="s">
        <v>397</v>
      </c>
      <c r="BW386" t="s">
        <v>397</v>
      </c>
      <c r="CB386" s="18"/>
      <c r="CD386" s="18"/>
      <c r="CE386" s="18"/>
      <c r="CH386" s="18"/>
      <c r="CJ386" s="18"/>
      <c r="CU386" s="18"/>
      <c r="CV386" t="s">
        <v>397</v>
      </c>
      <c r="CW386" t="s">
        <v>397</v>
      </c>
      <c r="CX386" t="s">
        <v>397</v>
      </c>
      <c r="CY386" s="25" t="s">
        <v>397</v>
      </c>
    </row>
    <row r="387" spans="1:103" x14ac:dyDescent="0.25">
      <c r="A387">
        <v>389</v>
      </c>
      <c r="B387">
        <v>48</v>
      </c>
      <c r="C387" s="25" t="s">
        <v>245</v>
      </c>
      <c r="D387" s="12">
        <v>6.2</v>
      </c>
      <c r="E387" s="14"/>
      <c r="F387" s="7" t="str">
        <f t="shared" si="56"/>
        <v>X</v>
      </c>
      <c r="G387" s="7">
        <f t="shared" si="57"/>
        <v>6.2</v>
      </c>
      <c r="H387" s="16">
        <f t="shared" si="58"/>
        <v>6.2</v>
      </c>
      <c r="I387" s="11" t="str">
        <f t="shared" si="59"/>
        <v>X</v>
      </c>
      <c r="J387" s="39" t="str">
        <f t="shared" si="60"/>
        <v>X</v>
      </c>
      <c r="K387" s="39" t="str">
        <f t="shared" si="53"/>
        <v>X</v>
      </c>
      <c r="L387" s="39" t="str">
        <f t="shared" si="54"/>
        <v>X</v>
      </c>
      <c r="M387" s="39" t="str">
        <f t="shared" si="61"/>
        <v>X</v>
      </c>
      <c r="N387" s="42">
        <v>0</v>
      </c>
      <c r="O387" s="8">
        <v>0</v>
      </c>
      <c r="P387" s="9">
        <v>0</v>
      </c>
      <c r="Q387" s="9">
        <v>0</v>
      </c>
      <c r="R387" s="8">
        <v>0</v>
      </c>
      <c r="S387" s="9">
        <v>0</v>
      </c>
      <c r="T387" s="9">
        <v>0</v>
      </c>
      <c r="U387" s="8">
        <v>1</v>
      </c>
      <c r="V387" s="9">
        <v>0</v>
      </c>
      <c r="W387" s="9">
        <v>0</v>
      </c>
      <c r="X387" s="9">
        <v>0</v>
      </c>
      <c r="Y387" s="8">
        <v>0</v>
      </c>
      <c r="Z387" s="9">
        <v>0</v>
      </c>
      <c r="AA387" s="8"/>
      <c r="AC387" s="8"/>
      <c r="AJ387" s="9">
        <f t="shared" si="62"/>
        <v>-1</v>
      </c>
      <c r="AK387" s="7">
        <v>10.1</v>
      </c>
      <c r="AO387" s="8"/>
      <c r="AQ387" s="31"/>
      <c r="AT387" s="31"/>
      <c r="AU387" s="21">
        <v>1996</v>
      </c>
      <c r="AV387" s="23">
        <f t="shared" si="55"/>
        <v>3.3001605369513523</v>
      </c>
      <c r="BB387" s="18"/>
      <c r="BD387" s="54"/>
      <c r="BF387" s="18"/>
      <c r="BH387" s="18"/>
      <c r="BJ387" s="18"/>
      <c r="BK387" s="18" t="s">
        <v>243</v>
      </c>
      <c r="BL387">
        <v>0</v>
      </c>
      <c r="BM387">
        <v>0</v>
      </c>
      <c r="BN387">
        <v>1</v>
      </c>
      <c r="BO387">
        <v>0</v>
      </c>
      <c r="BP387">
        <v>0</v>
      </c>
      <c r="BQ387">
        <v>0</v>
      </c>
      <c r="BR387" s="18">
        <v>0</v>
      </c>
      <c r="BS387">
        <v>1</v>
      </c>
      <c r="BT387">
        <v>0</v>
      </c>
      <c r="BU387" s="18">
        <v>0</v>
      </c>
      <c r="BV387" t="s">
        <v>397</v>
      </c>
      <c r="BW387" t="s">
        <v>397</v>
      </c>
      <c r="CB387" s="18"/>
      <c r="CD387" s="18"/>
      <c r="CE387" s="18"/>
      <c r="CH387" s="18"/>
      <c r="CJ387" s="18"/>
      <c r="CU387" s="18"/>
      <c r="CV387" t="s">
        <v>397</v>
      </c>
      <c r="CW387" t="s">
        <v>397</v>
      </c>
      <c r="CX387" t="s">
        <v>397</v>
      </c>
      <c r="CY387" s="25" t="s">
        <v>397</v>
      </c>
    </row>
    <row r="388" spans="1:103" x14ac:dyDescent="0.25">
      <c r="A388">
        <v>390</v>
      </c>
      <c r="B388">
        <v>48</v>
      </c>
      <c r="C388" s="25" t="s">
        <v>245</v>
      </c>
      <c r="D388" s="12">
        <v>8.4</v>
      </c>
      <c r="E388" s="14"/>
      <c r="F388" s="7" t="str">
        <f t="shared" si="56"/>
        <v>X</v>
      </c>
      <c r="G388" s="7">
        <f t="shared" si="57"/>
        <v>8.4</v>
      </c>
      <c r="H388" s="16">
        <f t="shared" si="58"/>
        <v>8.4</v>
      </c>
      <c r="I388" s="11" t="str">
        <f t="shared" si="59"/>
        <v>X</v>
      </c>
      <c r="J388" s="39" t="str">
        <f t="shared" si="60"/>
        <v>X</v>
      </c>
      <c r="K388" s="39" t="str">
        <f t="shared" si="53"/>
        <v>X</v>
      </c>
      <c r="L388" s="39" t="str">
        <f t="shared" si="54"/>
        <v>X</v>
      </c>
      <c r="M388" s="39" t="str">
        <f t="shared" si="61"/>
        <v>X</v>
      </c>
      <c r="N388" s="42">
        <v>0</v>
      </c>
      <c r="O388" s="8">
        <v>0</v>
      </c>
      <c r="P388" s="9">
        <v>0</v>
      </c>
      <c r="Q388" s="9">
        <v>0</v>
      </c>
      <c r="R388" s="8">
        <v>0</v>
      </c>
      <c r="S388" s="9">
        <v>0</v>
      </c>
      <c r="T388" s="9">
        <v>0</v>
      </c>
      <c r="U388" s="8">
        <v>1</v>
      </c>
      <c r="V388" s="9">
        <v>0</v>
      </c>
      <c r="W388" s="9">
        <v>0</v>
      </c>
      <c r="X388" s="9">
        <v>0</v>
      </c>
      <c r="Y388" s="8">
        <v>0</v>
      </c>
      <c r="Z388" s="9">
        <v>0</v>
      </c>
      <c r="AA388" s="8"/>
      <c r="AC388" s="8"/>
      <c r="AJ388" s="9">
        <f t="shared" si="62"/>
        <v>-1</v>
      </c>
      <c r="AK388" s="7">
        <v>10.5</v>
      </c>
      <c r="AO388" s="8"/>
      <c r="AQ388" s="31"/>
      <c r="AT388" s="31"/>
      <c r="AU388" s="21">
        <v>1998</v>
      </c>
      <c r="AV388" s="23">
        <f t="shared" si="55"/>
        <v>3.3005954838899636</v>
      </c>
      <c r="BB388" s="18"/>
      <c r="BD388" s="54"/>
      <c r="BF388" s="18"/>
      <c r="BH388" s="18"/>
      <c r="BJ388" s="18"/>
      <c r="BK388" s="18" t="s">
        <v>243</v>
      </c>
      <c r="BL388">
        <v>0</v>
      </c>
      <c r="BM388">
        <v>0</v>
      </c>
      <c r="BN388">
        <v>1</v>
      </c>
      <c r="BO388">
        <v>0</v>
      </c>
      <c r="BP388">
        <v>0</v>
      </c>
      <c r="BQ388">
        <v>0</v>
      </c>
      <c r="BR388" s="18">
        <v>0</v>
      </c>
      <c r="BS388">
        <v>1</v>
      </c>
      <c r="BT388">
        <v>0</v>
      </c>
      <c r="BU388" s="18">
        <v>0</v>
      </c>
      <c r="BV388" t="s">
        <v>397</v>
      </c>
      <c r="BW388" t="s">
        <v>397</v>
      </c>
      <c r="CB388" s="18"/>
      <c r="CD388" s="18"/>
      <c r="CE388" s="18"/>
      <c r="CH388" s="18"/>
      <c r="CJ388" s="18"/>
      <c r="CU388" s="18"/>
      <c r="CV388" t="s">
        <v>397</v>
      </c>
      <c r="CW388" t="s">
        <v>397</v>
      </c>
      <c r="CX388" t="s">
        <v>397</v>
      </c>
      <c r="CY388" s="25" t="s">
        <v>397</v>
      </c>
    </row>
    <row r="389" spans="1:103" x14ac:dyDescent="0.25">
      <c r="A389">
        <v>391</v>
      </c>
      <c r="B389">
        <v>48</v>
      </c>
      <c r="C389" s="25" t="s">
        <v>245</v>
      </c>
      <c r="D389" s="12">
        <v>8.5</v>
      </c>
      <c r="E389" s="14"/>
      <c r="F389" s="7" t="str">
        <f t="shared" si="56"/>
        <v>X</v>
      </c>
      <c r="G389" s="7">
        <f t="shared" si="57"/>
        <v>8.5</v>
      </c>
      <c r="H389" s="16">
        <f t="shared" si="58"/>
        <v>8.5</v>
      </c>
      <c r="I389" s="11" t="str">
        <f t="shared" si="59"/>
        <v>X</v>
      </c>
      <c r="J389" s="39" t="str">
        <f t="shared" si="60"/>
        <v>X</v>
      </c>
      <c r="K389" s="39" t="str">
        <f t="shared" si="53"/>
        <v>X</v>
      </c>
      <c r="L389" s="39" t="str">
        <f t="shared" si="54"/>
        <v>X</v>
      </c>
      <c r="M389" s="39" t="str">
        <f t="shared" si="61"/>
        <v>X</v>
      </c>
      <c r="N389" s="42">
        <v>0</v>
      </c>
      <c r="O389" s="8">
        <v>0</v>
      </c>
      <c r="P389" s="9">
        <v>0</v>
      </c>
      <c r="Q389" s="9">
        <v>0</v>
      </c>
      <c r="R389" s="8">
        <v>0</v>
      </c>
      <c r="S389" s="9">
        <v>0</v>
      </c>
      <c r="T389" s="9">
        <v>0</v>
      </c>
      <c r="U389" s="8">
        <v>1</v>
      </c>
      <c r="V389" s="9">
        <v>0</v>
      </c>
      <c r="W389" s="9">
        <v>0</v>
      </c>
      <c r="X389" s="9">
        <v>0</v>
      </c>
      <c r="Y389" s="8">
        <v>0</v>
      </c>
      <c r="Z389" s="9">
        <v>0</v>
      </c>
      <c r="AA389" s="8"/>
      <c r="AC389" s="8"/>
      <c r="AJ389" s="9">
        <f t="shared" si="62"/>
        <v>-1</v>
      </c>
      <c r="AK389" s="7">
        <v>10.9</v>
      </c>
      <c r="AO389" s="8"/>
      <c r="AQ389" s="31"/>
      <c r="AT389" s="31"/>
      <c r="AU389" s="21">
        <v>2000</v>
      </c>
      <c r="AV389" s="23">
        <f t="shared" si="55"/>
        <v>3.3010299956639813</v>
      </c>
      <c r="BB389" s="18"/>
      <c r="BD389" s="54"/>
      <c r="BF389" s="18"/>
      <c r="BH389" s="18"/>
      <c r="BJ389" s="18"/>
      <c r="BK389" s="18" t="s">
        <v>243</v>
      </c>
      <c r="BL389">
        <v>0</v>
      </c>
      <c r="BM389">
        <v>0</v>
      </c>
      <c r="BN389">
        <v>1</v>
      </c>
      <c r="BO389">
        <v>0</v>
      </c>
      <c r="BP389">
        <v>0</v>
      </c>
      <c r="BQ389">
        <v>0</v>
      </c>
      <c r="BR389" s="18">
        <v>0</v>
      </c>
      <c r="BS389">
        <v>1</v>
      </c>
      <c r="BT389">
        <v>0</v>
      </c>
      <c r="BU389" s="18">
        <v>0</v>
      </c>
      <c r="BV389" t="s">
        <v>397</v>
      </c>
      <c r="BW389" t="s">
        <v>397</v>
      </c>
      <c r="CB389" s="18"/>
      <c r="CD389" s="18"/>
      <c r="CE389" s="18"/>
      <c r="CH389" s="18"/>
      <c r="CJ389" s="18"/>
      <c r="CU389" s="18"/>
      <c r="CV389" t="s">
        <v>397</v>
      </c>
      <c r="CW389" t="s">
        <v>397</v>
      </c>
      <c r="CX389" t="s">
        <v>397</v>
      </c>
      <c r="CY389" s="25" t="s">
        <v>397</v>
      </c>
    </row>
    <row r="390" spans="1:103" x14ac:dyDescent="0.25">
      <c r="A390">
        <v>392</v>
      </c>
      <c r="B390">
        <v>48</v>
      </c>
      <c r="C390" s="25" t="s">
        <v>245</v>
      </c>
      <c r="D390" s="12">
        <v>7.7</v>
      </c>
      <c r="E390" s="14"/>
      <c r="F390" s="7" t="str">
        <f t="shared" si="56"/>
        <v>X</v>
      </c>
      <c r="G390" s="7">
        <f t="shared" si="57"/>
        <v>7.7</v>
      </c>
      <c r="H390" s="16">
        <f t="shared" si="58"/>
        <v>7.7</v>
      </c>
      <c r="I390" s="11" t="str">
        <f t="shared" si="59"/>
        <v>X</v>
      </c>
      <c r="J390" s="39" t="str">
        <f t="shared" si="60"/>
        <v>X</v>
      </c>
      <c r="K390" s="39" t="str">
        <f t="shared" si="53"/>
        <v>X</v>
      </c>
      <c r="L390" s="39" t="str">
        <f t="shared" si="54"/>
        <v>X</v>
      </c>
      <c r="M390" s="39" t="str">
        <f t="shared" si="61"/>
        <v>X</v>
      </c>
      <c r="N390" s="42">
        <v>0</v>
      </c>
      <c r="O390" s="8">
        <v>0</v>
      </c>
      <c r="P390" s="9">
        <v>0</v>
      </c>
      <c r="Q390" s="9">
        <v>0</v>
      </c>
      <c r="R390" s="8">
        <v>0</v>
      </c>
      <c r="S390" s="9">
        <v>0</v>
      </c>
      <c r="T390" s="9">
        <v>0</v>
      </c>
      <c r="U390" s="8">
        <v>0</v>
      </c>
      <c r="V390" s="9">
        <v>1</v>
      </c>
      <c r="W390" s="9">
        <v>0</v>
      </c>
      <c r="X390" s="9">
        <v>0</v>
      </c>
      <c r="Y390" s="8">
        <v>0</v>
      </c>
      <c r="Z390" s="9">
        <v>0</v>
      </c>
      <c r="AA390" s="8"/>
      <c r="AC390" s="8"/>
      <c r="AJ390" s="9">
        <f t="shared" si="62"/>
        <v>-1</v>
      </c>
      <c r="AK390" s="7">
        <v>10.1</v>
      </c>
      <c r="AO390" s="8"/>
      <c r="AQ390" s="31"/>
      <c r="AT390" s="31"/>
      <c r="AU390" s="21">
        <v>1996</v>
      </c>
      <c r="AV390" s="23">
        <f t="shared" si="55"/>
        <v>3.3001605369513523</v>
      </c>
      <c r="BB390" s="18"/>
      <c r="BD390" s="54"/>
      <c r="BF390" s="18"/>
      <c r="BH390" s="18"/>
      <c r="BJ390" s="18"/>
      <c r="BK390" s="18" t="s">
        <v>243</v>
      </c>
      <c r="BL390">
        <v>0</v>
      </c>
      <c r="BM390">
        <v>0</v>
      </c>
      <c r="BN390">
        <v>1</v>
      </c>
      <c r="BO390">
        <v>0</v>
      </c>
      <c r="BP390">
        <v>0</v>
      </c>
      <c r="BQ390">
        <v>0</v>
      </c>
      <c r="BR390" s="18">
        <v>0</v>
      </c>
      <c r="BS390">
        <v>1</v>
      </c>
      <c r="BT390">
        <v>0</v>
      </c>
      <c r="BU390" s="18">
        <v>0</v>
      </c>
      <c r="BV390" t="s">
        <v>397</v>
      </c>
      <c r="BW390" t="s">
        <v>397</v>
      </c>
      <c r="CB390" s="18"/>
      <c r="CD390" s="18"/>
      <c r="CE390" s="18"/>
      <c r="CH390" s="18"/>
      <c r="CJ390" s="18"/>
      <c r="CU390" s="18"/>
      <c r="CV390" t="s">
        <v>397</v>
      </c>
      <c r="CW390" t="s">
        <v>397</v>
      </c>
      <c r="CX390" t="s">
        <v>397</v>
      </c>
      <c r="CY390" s="25" t="s">
        <v>397</v>
      </c>
    </row>
    <row r="391" spans="1:103" x14ac:dyDescent="0.25">
      <c r="A391">
        <v>393</v>
      </c>
      <c r="B391">
        <v>48</v>
      </c>
      <c r="C391" s="25" t="s">
        <v>245</v>
      </c>
      <c r="D391" s="12">
        <v>10.19</v>
      </c>
      <c r="E391" s="14"/>
      <c r="F391" s="7" t="str">
        <f t="shared" si="56"/>
        <v>X</v>
      </c>
      <c r="G391" s="7">
        <f t="shared" si="57"/>
        <v>10.19</v>
      </c>
      <c r="H391" s="16">
        <f t="shared" si="58"/>
        <v>10.19</v>
      </c>
      <c r="I391" s="11" t="str">
        <f t="shared" si="59"/>
        <v>X</v>
      </c>
      <c r="J391" s="39" t="str">
        <f t="shared" si="60"/>
        <v>X</v>
      </c>
      <c r="K391" s="39" t="str">
        <f t="shared" si="53"/>
        <v>X</v>
      </c>
      <c r="L391" s="39" t="str">
        <f t="shared" si="54"/>
        <v>X</v>
      </c>
      <c r="M391" s="39" t="str">
        <f t="shared" si="61"/>
        <v>X</v>
      </c>
      <c r="N391" s="42">
        <v>0</v>
      </c>
      <c r="O391" s="8">
        <v>0</v>
      </c>
      <c r="P391" s="9">
        <v>0</v>
      </c>
      <c r="Q391" s="9">
        <v>0</v>
      </c>
      <c r="R391" s="8">
        <v>0</v>
      </c>
      <c r="S391" s="9">
        <v>0</v>
      </c>
      <c r="T391" s="9">
        <v>0</v>
      </c>
      <c r="U391" s="8">
        <v>0</v>
      </c>
      <c r="V391" s="9">
        <v>1</v>
      </c>
      <c r="W391" s="9">
        <v>0</v>
      </c>
      <c r="X391" s="9">
        <v>0</v>
      </c>
      <c r="Y391" s="8">
        <v>0</v>
      </c>
      <c r="Z391" s="9">
        <v>0</v>
      </c>
      <c r="AA391" s="8"/>
      <c r="AC391" s="8"/>
      <c r="AJ391" s="9">
        <f t="shared" si="62"/>
        <v>-1</v>
      </c>
      <c r="AK391" s="7">
        <v>10.5</v>
      </c>
      <c r="AO391" s="8"/>
      <c r="AQ391" s="31"/>
      <c r="AT391" s="31"/>
      <c r="AU391" s="21">
        <v>1998</v>
      </c>
      <c r="AV391" s="23">
        <f t="shared" si="55"/>
        <v>3.3005954838899636</v>
      </c>
      <c r="BB391" s="18"/>
      <c r="BD391" s="54"/>
      <c r="BF391" s="18"/>
      <c r="BH391" s="18"/>
      <c r="BJ391" s="18"/>
      <c r="BK391" s="18" t="s">
        <v>243</v>
      </c>
      <c r="BL391">
        <v>0</v>
      </c>
      <c r="BM391">
        <v>0</v>
      </c>
      <c r="BN391">
        <v>1</v>
      </c>
      <c r="BO391">
        <v>0</v>
      </c>
      <c r="BP391">
        <v>0</v>
      </c>
      <c r="BQ391">
        <v>0</v>
      </c>
      <c r="BR391" s="18">
        <v>0</v>
      </c>
      <c r="BS391">
        <v>1</v>
      </c>
      <c r="BT391">
        <v>0</v>
      </c>
      <c r="BU391" s="18">
        <v>0</v>
      </c>
      <c r="BV391" t="s">
        <v>397</v>
      </c>
      <c r="BW391" t="s">
        <v>397</v>
      </c>
      <c r="CB391" s="18"/>
      <c r="CD391" s="18"/>
      <c r="CE391" s="18"/>
      <c r="CH391" s="18"/>
      <c r="CJ391" s="18"/>
      <c r="CU391" s="18"/>
      <c r="CV391" t="s">
        <v>397</v>
      </c>
      <c r="CW391" t="s">
        <v>397</v>
      </c>
      <c r="CX391" t="s">
        <v>397</v>
      </c>
      <c r="CY391" s="25" t="s">
        <v>397</v>
      </c>
    </row>
    <row r="392" spans="1:103" x14ac:dyDescent="0.25">
      <c r="A392">
        <v>394</v>
      </c>
      <c r="B392">
        <v>48</v>
      </c>
      <c r="C392" s="25" t="s">
        <v>245</v>
      </c>
      <c r="D392" s="12">
        <v>10.3</v>
      </c>
      <c r="E392" s="14"/>
      <c r="F392" s="7" t="str">
        <f t="shared" si="56"/>
        <v>X</v>
      </c>
      <c r="G392" s="7">
        <f t="shared" si="57"/>
        <v>10.3</v>
      </c>
      <c r="H392" s="16">
        <f t="shared" si="58"/>
        <v>10.3</v>
      </c>
      <c r="I392" s="11" t="str">
        <f t="shared" si="59"/>
        <v>X</v>
      </c>
      <c r="J392" s="39" t="str">
        <f t="shared" si="60"/>
        <v>X</v>
      </c>
      <c r="K392" s="39" t="str">
        <f t="shared" si="53"/>
        <v>X</v>
      </c>
      <c r="L392" s="39" t="str">
        <f t="shared" si="54"/>
        <v>X</v>
      </c>
      <c r="M392" s="39" t="str">
        <f t="shared" si="61"/>
        <v>X</v>
      </c>
      <c r="N392" s="42">
        <v>0</v>
      </c>
      <c r="O392" s="8">
        <v>0</v>
      </c>
      <c r="P392" s="9">
        <v>0</v>
      </c>
      <c r="Q392" s="9">
        <v>0</v>
      </c>
      <c r="R392" s="8">
        <v>0</v>
      </c>
      <c r="S392" s="9">
        <v>0</v>
      </c>
      <c r="T392" s="9">
        <v>0</v>
      </c>
      <c r="U392" s="8">
        <v>0</v>
      </c>
      <c r="V392" s="9">
        <v>1</v>
      </c>
      <c r="W392" s="9">
        <v>0</v>
      </c>
      <c r="X392" s="9">
        <v>0</v>
      </c>
      <c r="Y392" s="8">
        <v>0</v>
      </c>
      <c r="Z392" s="9">
        <v>0</v>
      </c>
      <c r="AA392" s="8"/>
      <c r="AC392" s="8"/>
      <c r="AJ392" s="9">
        <f t="shared" si="62"/>
        <v>-1</v>
      </c>
      <c r="AK392" s="7">
        <v>10.9</v>
      </c>
      <c r="AO392" s="8"/>
      <c r="AQ392" s="31"/>
      <c r="AT392" s="31"/>
      <c r="AU392" s="21">
        <v>2000</v>
      </c>
      <c r="AV392" s="23">
        <f t="shared" si="55"/>
        <v>3.3010299956639813</v>
      </c>
      <c r="BB392" s="18"/>
      <c r="BD392" s="54"/>
      <c r="BF392" s="18"/>
      <c r="BH392" s="18"/>
      <c r="BJ392" s="18"/>
      <c r="BK392" s="18" t="s">
        <v>243</v>
      </c>
      <c r="BL392">
        <v>0</v>
      </c>
      <c r="BM392">
        <v>0</v>
      </c>
      <c r="BN392">
        <v>1</v>
      </c>
      <c r="BO392">
        <v>0</v>
      </c>
      <c r="BP392">
        <v>0</v>
      </c>
      <c r="BQ392">
        <v>0</v>
      </c>
      <c r="BR392" s="18">
        <v>0</v>
      </c>
      <c r="BS392">
        <v>1</v>
      </c>
      <c r="BT392">
        <v>0</v>
      </c>
      <c r="BU392" s="18">
        <v>0</v>
      </c>
      <c r="BV392" t="s">
        <v>397</v>
      </c>
      <c r="BW392" t="s">
        <v>397</v>
      </c>
      <c r="CB392" s="18"/>
      <c r="CD392" s="18"/>
      <c r="CE392" s="18"/>
      <c r="CH392" s="18"/>
      <c r="CJ392" s="18"/>
      <c r="CU392" s="18"/>
      <c r="CV392" t="s">
        <v>397</v>
      </c>
      <c r="CW392" t="s">
        <v>397</v>
      </c>
      <c r="CX392" t="s">
        <v>397</v>
      </c>
      <c r="CY392" s="25" t="s">
        <v>397</v>
      </c>
    </row>
    <row r="393" spans="1:103" x14ac:dyDescent="0.25">
      <c r="A393">
        <v>395</v>
      </c>
      <c r="B393">
        <v>49</v>
      </c>
      <c r="C393" s="25" t="s">
        <v>53</v>
      </c>
      <c r="D393" s="12">
        <v>6.7</v>
      </c>
      <c r="E393" s="14"/>
      <c r="F393" s="7" t="str">
        <f t="shared" si="56"/>
        <v>X</v>
      </c>
      <c r="G393" s="7">
        <f t="shared" si="57"/>
        <v>6.7</v>
      </c>
      <c r="H393" s="16">
        <f t="shared" si="58"/>
        <v>6.7</v>
      </c>
      <c r="I393" s="11" t="str">
        <f t="shared" si="59"/>
        <v>X</v>
      </c>
      <c r="J393" s="39" t="str">
        <f t="shared" si="60"/>
        <v>X</v>
      </c>
      <c r="K393" s="39" t="str">
        <f t="shared" ref="K393:K438" si="63">IFERROR(1/J393, "X")</f>
        <v>X</v>
      </c>
      <c r="L393" s="39" t="str">
        <f t="shared" ref="L393:L438" si="64">IFERROR(I393-J393, "X")</f>
        <v>X</v>
      </c>
      <c r="M393" s="39" t="str">
        <f t="shared" si="61"/>
        <v>X</v>
      </c>
      <c r="N393" s="42">
        <v>1</v>
      </c>
      <c r="O393" s="8">
        <v>0</v>
      </c>
      <c r="P393" s="9">
        <v>0</v>
      </c>
      <c r="Q393" s="9">
        <v>0</v>
      </c>
      <c r="R393" s="8">
        <v>0</v>
      </c>
      <c r="S393" s="9">
        <v>0</v>
      </c>
      <c r="T393" s="9">
        <v>0</v>
      </c>
      <c r="U393" s="8">
        <v>0</v>
      </c>
      <c r="V393" s="9">
        <v>0</v>
      </c>
      <c r="W393" s="9">
        <v>0</v>
      </c>
      <c r="X393" s="9">
        <v>0</v>
      </c>
      <c r="Y393" s="8">
        <v>0</v>
      </c>
      <c r="Z393" s="9">
        <v>0</v>
      </c>
      <c r="AA393" s="8"/>
      <c r="AC393" s="8"/>
      <c r="AJ393" s="9">
        <f t="shared" si="62"/>
        <v>-1</v>
      </c>
      <c r="AK393" s="7">
        <v>9.7065999999999999</v>
      </c>
      <c r="AO393" s="8"/>
      <c r="AQ393" s="31"/>
      <c r="AT393" s="31"/>
      <c r="AU393" s="21">
        <v>2003</v>
      </c>
      <c r="AV393" s="23">
        <f t="shared" ref="AV393:AV438" si="65">LOG(AU393)</f>
        <v>3.3016809492935764</v>
      </c>
      <c r="BB393" s="18"/>
      <c r="BD393" s="54"/>
      <c r="BF393" s="18"/>
      <c r="BH393" s="18"/>
      <c r="BJ393" s="18"/>
      <c r="BK393" s="18" t="s">
        <v>48</v>
      </c>
      <c r="BL393">
        <v>0</v>
      </c>
      <c r="BM393">
        <v>0</v>
      </c>
      <c r="BN393">
        <v>1</v>
      </c>
      <c r="BO393">
        <v>0</v>
      </c>
      <c r="BP393">
        <v>0</v>
      </c>
      <c r="BQ393">
        <v>0</v>
      </c>
      <c r="BR393" s="18">
        <v>0</v>
      </c>
      <c r="BS393">
        <v>0</v>
      </c>
      <c r="BT393">
        <v>1</v>
      </c>
      <c r="BU393" s="18">
        <v>0</v>
      </c>
      <c r="BV393" t="s">
        <v>397</v>
      </c>
      <c r="BW393" t="s">
        <v>397</v>
      </c>
      <c r="CB393" s="18"/>
      <c r="CD393" s="18"/>
      <c r="CE393" s="18"/>
      <c r="CH393" s="18"/>
      <c r="CJ393" s="18"/>
      <c r="CU393" s="18"/>
      <c r="CV393" t="s">
        <v>397</v>
      </c>
      <c r="CW393" t="s">
        <v>397</v>
      </c>
      <c r="CX393" t="s">
        <v>397</v>
      </c>
      <c r="CY393" s="25" t="s">
        <v>397</v>
      </c>
    </row>
    <row r="394" spans="1:103" x14ac:dyDescent="0.25">
      <c r="A394">
        <v>396</v>
      </c>
      <c r="B394">
        <v>49</v>
      </c>
      <c r="C394" s="25" t="s">
        <v>53</v>
      </c>
      <c r="D394" s="12">
        <v>6.7</v>
      </c>
      <c r="E394" s="14"/>
      <c r="F394" s="7" t="str">
        <f t="shared" si="56"/>
        <v>X</v>
      </c>
      <c r="G394" s="7">
        <f t="shared" si="57"/>
        <v>6.7</v>
      </c>
      <c r="H394" s="16">
        <f t="shared" si="58"/>
        <v>6.7</v>
      </c>
      <c r="I394" s="11" t="str">
        <f t="shared" si="59"/>
        <v>X</v>
      </c>
      <c r="J394" s="39" t="str">
        <f t="shared" si="60"/>
        <v>X</v>
      </c>
      <c r="K394" s="39" t="str">
        <f t="shared" si="63"/>
        <v>X</v>
      </c>
      <c r="L394" s="39" t="str">
        <f t="shared" si="64"/>
        <v>X</v>
      </c>
      <c r="M394" s="39" t="str">
        <f t="shared" si="61"/>
        <v>X</v>
      </c>
      <c r="N394" s="42">
        <v>1</v>
      </c>
      <c r="O394" s="8">
        <v>0</v>
      </c>
      <c r="P394" s="9">
        <v>0</v>
      </c>
      <c r="Q394" s="9">
        <v>0</v>
      </c>
      <c r="R394" s="8">
        <v>0</v>
      </c>
      <c r="S394" s="9">
        <v>0</v>
      </c>
      <c r="T394" s="9">
        <v>0</v>
      </c>
      <c r="U394" s="8">
        <v>0</v>
      </c>
      <c r="V394" s="9">
        <v>0</v>
      </c>
      <c r="W394" s="9">
        <v>0</v>
      </c>
      <c r="X394" s="9">
        <v>0</v>
      </c>
      <c r="Y394" s="8">
        <v>0</v>
      </c>
      <c r="Z394" s="9">
        <v>0</v>
      </c>
      <c r="AA394" s="8"/>
      <c r="AC394" s="8"/>
      <c r="AJ394" s="9">
        <f t="shared" si="62"/>
        <v>-1</v>
      </c>
      <c r="AK394" s="7">
        <v>8.9</v>
      </c>
      <c r="AO394" s="8"/>
      <c r="AQ394" s="31"/>
      <c r="AT394" s="31"/>
      <c r="AU394" s="21">
        <v>1998</v>
      </c>
      <c r="AV394" s="23">
        <f t="shared" si="65"/>
        <v>3.3005954838899636</v>
      </c>
      <c r="BB394" s="18"/>
      <c r="BD394" s="54"/>
      <c r="BF394" s="18"/>
      <c r="BH394" s="18"/>
      <c r="BJ394" s="18"/>
      <c r="BK394" s="18" t="s">
        <v>191</v>
      </c>
      <c r="BL394">
        <v>0</v>
      </c>
      <c r="BM394">
        <v>0</v>
      </c>
      <c r="BN394">
        <v>1</v>
      </c>
      <c r="BO394">
        <v>0</v>
      </c>
      <c r="BP394">
        <v>0</v>
      </c>
      <c r="BQ394">
        <v>0</v>
      </c>
      <c r="BR394" s="18">
        <v>0</v>
      </c>
      <c r="BS394">
        <v>0</v>
      </c>
      <c r="BT394">
        <v>1</v>
      </c>
      <c r="BU394" s="18">
        <v>0</v>
      </c>
      <c r="BV394" t="s">
        <v>397</v>
      </c>
      <c r="BW394" t="s">
        <v>397</v>
      </c>
      <c r="CB394" s="18"/>
      <c r="CD394" s="18"/>
      <c r="CE394" s="18"/>
      <c r="CH394" s="18"/>
      <c r="CJ394" s="18"/>
      <c r="CU394" s="18"/>
      <c r="CV394" t="s">
        <v>397</v>
      </c>
      <c r="CW394" t="s">
        <v>397</v>
      </c>
      <c r="CX394" t="s">
        <v>397</v>
      </c>
      <c r="CY394" s="25" t="s">
        <v>397</v>
      </c>
    </row>
    <row r="395" spans="1:103" x14ac:dyDescent="0.25">
      <c r="A395">
        <v>397</v>
      </c>
      <c r="B395">
        <v>49</v>
      </c>
      <c r="C395" s="25" t="s">
        <v>53</v>
      </c>
      <c r="D395" s="12">
        <v>8</v>
      </c>
      <c r="E395" s="14"/>
      <c r="F395" s="7" t="str">
        <f t="shared" si="56"/>
        <v>X</v>
      </c>
      <c r="G395" s="7">
        <f t="shared" si="57"/>
        <v>8</v>
      </c>
      <c r="H395" s="16">
        <f t="shared" si="58"/>
        <v>8</v>
      </c>
      <c r="I395" s="11" t="str">
        <f t="shared" si="59"/>
        <v>X</v>
      </c>
      <c r="J395" s="39" t="str">
        <f t="shared" si="60"/>
        <v>X</v>
      </c>
      <c r="K395" s="39" t="str">
        <f t="shared" si="63"/>
        <v>X</v>
      </c>
      <c r="L395" s="39" t="str">
        <f t="shared" si="64"/>
        <v>X</v>
      </c>
      <c r="M395" s="39" t="str">
        <f t="shared" si="61"/>
        <v>X</v>
      </c>
      <c r="N395" s="42">
        <v>1</v>
      </c>
      <c r="O395" s="8">
        <v>0</v>
      </c>
      <c r="P395" s="9">
        <v>0</v>
      </c>
      <c r="Q395" s="9">
        <v>0</v>
      </c>
      <c r="R395" s="8">
        <v>0</v>
      </c>
      <c r="S395" s="9">
        <v>0</v>
      </c>
      <c r="T395" s="9">
        <v>0</v>
      </c>
      <c r="U395" s="8">
        <v>0</v>
      </c>
      <c r="V395" s="9">
        <v>0</v>
      </c>
      <c r="W395" s="9">
        <v>0</v>
      </c>
      <c r="X395" s="9">
        <v>0</v>
      </c>
      <c r="Y395" s="8">
        <v>0</v>
      </c>
      <c r="Z395" s="9">
        <v>0</v>
      </c>
      <c r="AA395" s="8"/>
      <c r="AC395" s="8"/>
      <c r="AJ395" s="9">
        <f t="shared" si="62"/>
        <v>-1</v>
      </c>
      <c r="AK395" s="7">
        <v>9.1</v>
      </c>
      <c r="AO395" s="8"/>
      <c r="AQ395" s="31"/>
      <c r="AT395" s="31"/>
      <c r="AU395" s="21">
        <v>2003</v>
      </c>
      <c r="AV395" s="23">
        <f t="shared" si="65"/>
        <v>3.3016809492935764</v>
      </c>
      <c r="BB395" s="18"/>
      <c r="BD395" s="54"/>
      <c r="BF395" s="18"/>
      <c r="BH395" s="18"/>
      <c r="BJ395" s="18"/>
      <c r="BK395" s="18" t="s">
        <v>191</v>
      </c>
      <c r="BL395">
        <v>0</v>
      </c>
      <c r="BM395">
        <v>0</v>
      </c>
      <c r="BN395">
        <v>1</v>
      </c>
      <c r="BO395">
        <v>0</v>
      </c>
      <c r="BP395">
        <v>0</v>
      </c>
      <c r="BQ395">
        <v>0</v>
      </c>
      <c r="BR395" s="18">
        <v>0</v>
      </c>
      <c r="BS395">
        <v>0</v>
      </c>
      <c r="BT395">
        <v>1</v>
      </c>
      <c r="BU395" s="18">
        <v>0</v>
      </c>
      <c r="BV395" t="s">
        <v>397</v>
      </c>
      <c r="BW395" t="s">
        <v>397</v>
      </c>
      <c r="CB395" s="18"/>
      <c r="CD395" s="18"/>
      <c r="CE395" s="18"/>
      <c r="CH395" s="18"/>
      <c r="CJ395" s="18"/>
      <c r="CU395" s="18"/>
      <c r="CV395" t="s">
        <v>397</v>
      </c>
      <c r="CW395" t="s">
        <v>397</v>
      </c>
      <c r="CX395" t="s">
        <v>397</v>
      </c>
      <c r="CY395" s="25" t="s">
        <v>397</v>
      </c>
    </row>
    <row r="396" spans="1:103" x14ac:dyDescent="0.25">
      <c r="A396">
        <v>398</v>
      </c>
      <c r="B396">
        <v>50</v>
      </c>
      <c r="C396" s="25" t="s">
        <v>82</v>
      </c>
      <c r="D396" s="12">
        <v>4.3</v>
      </c>
      <c r="E396" s="14"/>
      <c r="F396" s="7" t="str">
        <f t="shared" si="56"/>
        <v>X</v>
      </c>
      <c r="G396" s="7">
        <f t="shared" si="57"/>
        <v>4.3</v>
      </c>
      <c r="H396" s="16">
        <f t="shared" si="58"/>
        <v>4.3</v>
      </c>
      <c r="I396" s="11" t="str">
        <f t="shared" si="59"/>
        <v>X</v>
      </c>
      <c r="J396" s="39" t="str">
        <f t="shared" si="60"/>
        <v>X</v>
      </c>
      <c r="K396" s="39" t="str">
        <f t="shared" si="63"/>
        <v>X</v>
      </c>
      <c r="L396" s="39" t="str">
        <f t="shared" si="64"/>
        <v>X</v>
      </c>
      <c r="M396" s="39" t="str">
        <f t="shared" si="61"/>
        <v>X</v>
      </c>
      <c r="N396" s="42">
        <v>1</v>
      </c>
      <c r="O396" s="8">
        <v>0</v>
      </c>
      <c r="P396" s="9">
        <v>0</v>
      </c>
      <c r="Q396" s="9">
        <v>0</v>
      </c>
      <c r="R396" s="8">
        <v>0</v>
      </c>
      <c r="S396" s="9">
        <v>0</v>
      </c>
      <c r="T396" s="9">
        <v>0</v>
      </c>
      <c r="U396" s="8">
        <v>0</v>
      </c>
      <c r="V396" s="9">
        <v>0</v>
      </c>
      <c r="W396" s="9">
        <v>0</v>
      </c>
      <c r="X396" s="9">
        <v>0</v>
      </c>
      <c r="Y396" s="8">
        <v>0</v>
      </c>
      <c r="Z396" s="9">
        <v>0</v>
      </c>
      <c r="AA396" s="8"/>
      <c r="AC396" s="8"/>
      <c r="AJ396" s="9">
        <f t="shared" si="62"/>
        <v>-1</v>
      </c>
      <c r="AK396" s="7">
        <v>10.7</v>
      </c>
      <c r="AO396" s="8"/>
      <c r="AQ396" s="31"/>
      <c r="AT396" s="31"/>
      <c r="AU396" s="21">
        <v>1988</v>
      </c>
      <c r="AV396" s="23">
        <f t="shared" si="65"/>
        <v>3.2984163800612945</v>
      </c>
      <c r="BB396" s="18"/>
      <c r="BD396" s="54"/>
      <c r="BF396" s="18"/>
      <c r="BH396" s="18"/>
      <c r="BJ396" s="18"/>
      <c r="BK396" s="18" t="s">
        <v>81</v>
      </c>
      <c r="BL396">
        <v>1</v>
      </c>
      <c r="BM396">
        <v>0</v>
      </c>
      <c r="BN396">
        <v>0</v>
      </c>
      <c r="BO396">
        <v>0</v>
      </c>
      <c r="BP396">
        <v>0</v>
      </c>
      <c r="BQ396">
        <v>0</v>
      </c>
      <c r="BR396" s="18">
        <v>0</v>
      </c>
      <c r="BS396">
        <v>1</v>
      </c>
      <c r="BT396">
        <v>0</v>
      </c>
      <c r="BU396" s="18">
        <v>0</v>
      </c>
      <c r="BV396" t="s">
        <v>397</v>
      </c>
      <c r="BW396" t="s">
        <v>397</v>
      </c>
      <c r="CB396" s="18"/>
      <c r="CD396" s="18"/>
      <c r="CE396" s="18"/>
      <c r="CH396" s="18"/>
      <c r="CJ396" s="18"/>
      <c r="CU396" s="18"/>
      <c r="CV396" t="s">
        <v>397</v>
      </c>
      <c r="CW396" t="s">
        <v>397</v>
      </c>
      <c r="CX396" t="s">
        <v>397</v>
      </c>
      <c r="CY396" s="25" t="s">
        <v>397</v>
      </c>
    </row>
    <row r="397" spans="1:103" x14ac:dyDescent="0.25">
      <c r="A397">
        <v>399</v>
      </c>
      <c r="B397">
        <v>50</v>
      </c>
      <c r="C397" s="25" t="s">
        <v>82</v>
      </c>
      <c r="D397" s="12">
        <v>3.7</v>
      </c>
      <c r="E397" s="14"/>
      <c r="F397" s="7" t="str">
        <f t="shared" si="56"/>
        <v>X</v>
      </c>
      <c r="G397" s="7">
        <f t="shared" si="57"/>
        <v>3.7</v>
      </c>
      <c r="H397" s="16">
        <f t="shared" si="58"/>
        <v>3.7</v>
      </c>
      <c r="I397" s="11" t="str">
        <f t="shared" si="59"/>
        <v>X</v>
      </c>
      <c r="J397" s="39" t="str">
        <f t="shared" si="60"/>
        <v>X</v>
      </c>
      <c r="K397" s="39" t="str">
        <f t="shared" si="63"/>
        <v>X</v>
      </c>
      <c r="L397" s="39" t="str">
        <f t="shared" si="64"/>
        <v>X</v>
      </c>
      <c r="M397" s="39" t="str">
        <f t="shared" si="61"/>
        <v>X</v>
      </c>
      <c r="N397" s="42">
        <v>0</v>
      </c>
      <c r="O397" s="8">
        <v>0</v>
      </c>
      <c r="P397" s="9">
        <v>0</v>
      </c>
      <c r="Q397" s="9">
        <v>0</v>
      </c>
      <c r="R397" s="8">
        <v>0</v>
      </c>
      <c r="S397" s="9">
        <v>0</v>
      </c>
      <c r="T397" s="9">
        <v>0</v>
      </c>
      <c r="U397" s="8">
        <v>1</v>
      </c>
      <c r="V397" s="9">
        <v>0</v>
      </c>
      <c r="W397" s="9">
        <v>0</v>
      </c>
      <c r="X397" s="9">
        <v>0</v>
      </c>
      <c r="Y397" s="8">
        <v>0</v>
      </c>
      <c r="Z397" s="9">
        <v>0</v>
      </c>
      <c r="AA397" s="8"/>
      <c r="AC397" s="8"/>
      <c r="AJ397" s="9">
        <f t="shared" si="62"/>
        <v>-1</v>
      </c>
      <c r="AK397" s="7">
        <v>10.7</v>
      </c>
      <c r="AO397" s="8"/>
      <c r="AQ397" s="31"/>
      <c r="AT397" s="31"/>
      <c r="AU397" s="21">
        <v>1988</v>
      </c>
      <c r="AV397" s="23">
        <f t="shared" si="65"/>
        <v>3.2984163800612945</v>
      </c>
      <c r="BB397" s="18"/>
      <c r="BD397" s="54"/>
      <c r="BF397" s="18"/>
      <c r="BH397" s="18"/>
      <c r="BJ397" s="18"/>
      <c r="BK397" s="18" t="s">
        <v>81</v>
      </c>
      <c r="BL397">
        <v>1</v>
      </c>
      <c r="BM397">
        <v>0</v>
      </c>
      <c r="BN397">
        <v>0</v>
      </c>
      <c r="BO397">
        <v>0</v>
      </c>
      <c r="BP397">
        <v>0</v>
      </c>
      <c r="BQ397">
        <v>0</v>
      </c>
      <c r="BR397" s="18">
        <v>0</v>
      </c>
      <c r="BS397">
        <v>1</v>
      </c>
      <c r="BT397">
        <v>0</v>
      </c>
      <c r="BU397" s="18">
        <v>0</v>
      </c>
      <c r="BV397" t="s">
        <v>397</v>
      </c>
      <c r="BW397" t="s">
        <v>397</v>
      </c>
      <c r="CB397" s="18"/>
      <c r="CD397" s="18"/>
      <c r="CE397" s="18"/>
      <c r="CH397" s="18"/>
      <c r="CJ397" s="18"/>
      <c r="CU397" s="18"/>
      <c r="CV397" t="s">
        <v>397</v>
      </c>
      <c r="CW397" t="s">
        <v>397</v>
      </c>
      <c r="CX397" t="s">
        <v>397</v>
      </c>
      <c r="CY397" s="25" t="s">
        <v>397</v>
      </c>
    </row>
    <row r="398" spans="1:103" x14ac:dyDescent="0.25">
      <c r="A398">
        <v>400</v>
      </c>
      <c r="B398">
        <v>50</v>
      </c>
      <c r="C398" s="25" t="s">
        <v>82</v>
      </c>
      <c r="D398" s="12">
        <v>5.0990000000000002</v>
      </c>
      <c r="E398" s="14"/>
      <c r="F398" s="7" t="str">
        <f t="shared" si="56"/>
        <v>X</v>
      </c>
      <c r="G398" s="7">
        <f t="shared" si="57"/>
        <v>5.0990000000000002</v>
      </c>
      <c r="H398" s="16">
        <f t="shared" si="58"/>
        <v>5.0990000000000002</v>
      </c>
      <c r="I398" s="11" t="str">
        <f t="shared" si="59"/>
        <v>X</v>
      </c>
      <c r="J398" s="39" t="str">
        <f t="shared" si="60"/>
        <v>X</v>
      </c>
      <c r="K398" s="39" t="str">
        <f t="shared" si="63"/>
        <v>X</v>
      </c>
      <c r="L398" s="39" t="str">
        <f t="shared" si="64"/>
        <v>X</v>
      </c>
      <c r="M398" s="39" t="str">
        <f t="shared" si="61"/>
        <v>X</v>
      </c>
      <c r="N398" s="42">
        <v>0</v>
      </c>
      <c r="O398" s="8">
        <v>0</v>
      </c>
      <c r="P398" s="9">
        <v>0</v>
      </c>
      <c r="Q398" s="9">
        <v>0</v>
      </c>
      <c r="R398" s="8">
        <v>0</v>
      </c>
      <c r="S398" s="9">
        <v>0</v>
      </c>
      <c r="T398" s="9">
        <v>0</v>
      </c>
      <c r="U398" s="8">
        <v>0</v>
      </c>
      <c r="V398" s="9">
        <v>1</v>
      </c>
      <c r="W398" s="9">
        <v>0</v>
      </c>
      <c r="X398" s="9">
        <v>0</v>
      </c>
      <c r="Y398" s="8">
        <v>0</v>
      </c>
      <c r="Z398" s="9">
        <v>0</v>
      </c>
      <c r="AA398" s="8"/>
      <c r="AC398" s="8"/>
      <c r="AJ398" s="9">
        <f t="shared" si="62"/>
        <v>-1</v>
      </c>
      <c r="AK398" s="7">
        <v>10.7</v>
      </c>
      <c r="AO398" s="8"/>
      <c r="AQ398" s="31"/>
      <c r="AT398" s="31"/>
      <c r="AU398" s="21">
        <v>1988</v>
      </c>
      <c r="AV398" s="23">
        <f t="shared" si="65"/>
        <v>3.2984163800612945</v>
      </c>
      <c r="BB398" s="18"/>
      <c r="BD398" s="54"/>
      <c r="BF398" s="18"/>
      <c r="BH398" s="18"/>
      <c r="BJ398" s="18"/>
      <c r="BK398" s="18" t="s">
        <v>81</v>
      </c>
      <c r="BL398">
        <v>1</v>
      </c>
      <c r="BM398">
        <v>0</v>
      </c>
      <c r="BN398">
        <v>0</v>
      </c>
      <c r="BO398">
        <v>0</v>
      </c>
      <c r="BP398">
        <v>0</v>
      </c>
      <c r="BQ398">
        <v>0</v>
      </c>
      <c r="BR398" s="18">
        <v>0</v>
      </c>
      <c r="BS398">
        <v>1</v>
      </c>
      <c r="BT398">
        <v>0</v>
      </c>
      <c r="BU398" s="18">
        <v>0</v>
      </c>
      <c r="BV398" t="s">
        <v>397</v>
      </c>
      <c r="BW398" t="s">
        <v>397</v>
      </c>
      <c r="CB398" s="18"/>
      <c r="CD398" s="18"/>
      <c r="CE398" s="18"/>
      <c r="CH398" s="18"/>
      <c r="CJ398" s="18"/>
      <c r="CU398" s="18"/>
      <c r="CV398" t="s">
        <v>397</v>
      </c>
      <c r="CW398" t="s">
        <v>397</v>
      </c>
      <c r="CX398" t="s">
        <v>397</v>
      </c>
      <c r="CY398" s="25" t="s">
        <v>397</v>
      </c>
    </row>
    <row r="399" spans="1:103" x14ac:dyDescent="0.25">
      <c r="A399">
        <v>401</v>
      </c>
      <c r="B399">
        <v>51</v>
      </c>
      <c r="C399" s="25" t="s">
        <v>63</v>
      </c>
      <c r="D399" s="12">
        <v>1.4</v>
      </c>
      <c r="E399" s="14"/>
      <c r="F399" s="7" t="str">
        <f t="shared" ref="F399:F462" si="66">IFERROR(D399/E399, "X")</f>
        <v>X</v>
      </c>
      <c r="G399" s="7">
        <f t="shared" ref="G399:G462" si="67">D399-E399</f>
        <v>1.4</v>
      </c>
      <c r="H399" s="16">
        <f t="shared" ref="H399:H462" si="68">D399+E399</f>
        <v>1.4</v>
      </c>
      <c r="I399" s="11" t="str">
        <f t="shared" ref="I399:I462" si="69">IFERROR(F399/SQRT(F399^2+AJ399), "X")</f>
        <v>X</v>
      </c>
      <c r="J399" s="39" t="str">
        <f t="shared" ref="J399:J462" si="70">IFERROR(SQRT((1-I399^2)/AJ399), "X")</f>
        <v>X</v>
      </c>
      <c r="K399" s="39" t="str">
        <f t="shared" si="63"/>
        <v>X</v>
      </c>
      <c r="L399" s="39" t="str">
        <f t="shared" si="64"/>
        <v>X</v>
      </c>
      <c r="M399" s="39" t="str">
        <f t="shared" ref="M399:M462" si="71">IFERROR(I399+J399, "X")</f>
        <v>X</v>
      </c>
      <c r="N399" s="42">
        <v>1</v>
      </c>
      <c r="O399" s="8">
        <v>0</v>
      </c>
      <c r="P399" s="9">
        <v>0</v>
      </c>
      <c r="Q399" s="9">
        <v>0</v>
      </c>
      <c r="R399" s="8">
        <v>0</v>
      </c>
      <c r="S399" s="9">
        <v>0</v>
      </c>
      <c r="T399" s="9">
        <v>0</v>
      </c>
      <c r="U399" s="8">
        <v>0</v>
      </c>
      <c r="V399" s="9">
        <v>0</v>
      </c>
      <c r="W399" s="9">
        <v>0</v>
      </c>
      <c r="X399" s="9">
        <v>0</v>
      </c>
      <c r="Y399" s="8">
        <v>0</v>
      </c>
      <c r="Z399" s="9">
        <v>0</v>
      </c>
      <c r="AA399" s="8"/>
      <c r="AC399" s="8"/>
      <c r="AJ399" s="9">
        <f t="shared" ref="AJ399:AJ462" si="72">IFERROR(AH399-AI399-1, "X")</f>
        <v>-1</v>
      </c>
      <c r="AK399" s="7">
        <v>4.0999999999999996</v>
      </c>
      <c r="AO399" s="8"/>
      <c r="AQ399" s="31"/>
      <c r="AT399" s="31"/>
      <c r="AU399" s="21">
        <v>1975</v>
      </c>
      <c r="AV399" s="23">
        <f t="shared" si="65"/>
        <v>3.2955670999624789</v>
      </c>
      <c r="BB399" s="18"/>
      <c r="BD399" s="54"/>
      <c r="BF399" s="18"/>
      <c r="BH399" s="18"/>
      <c r="BJ399" s="18"/>
      <c r="BK399" s="18" t="s">
        <v>62</v>
      </c>
      <c r="BL399">
        <v>0</v>
      </c>
      <c r="BM399">
        <v>1</v>
      </c>
      <c r="BN399">
        <v>0</v>
      </c>
      <c r="BO399">
        <v>0</v>
      </c>
      <c r="BP399">
        <v>0</v>
      </c>
      <c r="BQ399">
        <v>0</v>
      </c>
      <c r="BR399" s="18">
        <v>0</v>
      </c>
      <c r="BS399">
        <v>0</v>
      </c>
      <c r="BT399">
        <v>1</v>
      </c>
      <c r="BU399" s="18">
        <v>0</v>
      </c>
      <c r="BV399" t="s">
        <v>397</v>
      </c>
      <c r="BW399" t="s">
        <v>397</v>
      </c>
      <c r="CB399" s="18"/>
      <c r="CD399" s="18"/>
      <c r="CE399" s="18"/>
      <c r="CH399" s="18"/>
      <c r="CJ399" s="18"/>
      <c r="CU399" s="18"/>
      <c r="CV399" t="s">
        <v>397</v>
      </c>
      <c r="CW399" t="s">
        <v>397</v>
      </c>
      <c r="CX399" t="s">
        <v>397</v>
      </c>
      <c r="CY399" s="25" t="s">
        <v>397</v>
      </c>
    </row>
    <row r="400" spans="1:103" x14ac:dyDescent="0.25">
      <c r="A400">
        <v>402</v>
      </c>
      <c r="B400">
        <v>52</v>
      </c>
      <c r="C400" s="25" t="s">
        <v>110</v>
      </c>
      <c r="D400" s="12">
        <v>6.8</v>
      </c>
      <c r="E400" s="14"/>
      <c r="F400" s="7" t="str">
        <f t="shared" si="66"/>
        <v>X</v>
      </c>
      <c r="G400" s="7">
        <f t="shared" si="67"/>
        <v>6.8</v>
      </c>
      <c r="H400" s="16">
        <f t="shared" si="68"/>
        <v>6.8</v>
      </c>
      <c r="I400" s="11" t="str">
        <f t="shared" si="69"/>
        <v>X</v>
      </c>
      <c r="J400" s="39" t="str">
        <f t="shared" si="70"/>
        <v>X</v>
      </c>
      <c r="K400" s="39" t="str">
        <f t="shared" si="63"/>
        <v>X</v>
      </c>
      <c r="L400" s="39" t="str">
        <f t="shared" si="64"/>
        <v>X</v>
      </c>
      <c r="M400" s="39" t="str">
        <f t="shared" si="71"/>
        <v>X</v>
      </c>
      <c r="N400" s="42">
        <v>1</v>
      </c>
      <c r="O400" s="8">
        <v>0</v>
      </c>
      <c r="P400" s="9">
        <v>0</v>
      </c>
      <c r="Q400" s="9">
        <v>0</v>
      </c>
      <c r="R400" s="8">
        <v>0</v>
      </c>
      <c r="S400" s="9">
        <v>0</v>
      </c>
      <c r="T400" s="9">
        <v>0</v>
      </c>
      <c r="U400" s="8">
        <v>0</v>
      </c>
      <c r="V400" s="9">
        <v>0</v>
      </c>
      <c r="W400" s="9">
        <v>0</v>
      </c>
      <c r="X400" s="9">
        <v>0</v>
      </c>
      <c r="Y400" s="8">
        <v>0</v>
      </c>
      <c r="Z400" s="9">
        <v>0</v>
      </c>
      <c r="AA400" s="8"/>
      <c r="AC400" s="8"/>
      <c r="AJ400" s="9">
        <f t="shared" si="72"/>
        <v>-1</v>
      </c>
      <c r="AK400" s="7">
        <v>3.2</v>
      </c>
      <c r="AO400" s="8"/>
      <c r="AQ400" s="31"/>
      <c r="AT400" s="31"/>
      <c r="AU400" s="21">
        <v>2003</v>
      </c>
      <c r="AV400" s="23">
        <f t="shared" si="65"/>
        <v>3.3016809492935764</v>
      </c>
      <c r="BB400" s="18"/>
      <c r="BD400" s="54"/>
      <c r="BF400" s="18"/>
      <c r="BH400" s="18"/>
      <c r="BJ400" s="18"/>
      <c r="BK400" s="18" t="s">
        <v>109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 s="18">
        <v>1</v>
      </c>
      <c r="BS400">
        <v>0</v>
      </c>
      <c r="BT400">
        <v>0</v>
      </c>
      <c r="BU400" s="18">
        <v>1</v>
      </c>
      <c r="BV400" t="s">
        <v>397</v>
      </c>
      <c r="BW400" t="s">
        <v>397</v>
      </c>
      <c r="CB400" s="18"/>
      <c r="CD400" s="18"/>
      <c r="CE400" s="18"/>
      <c r="CH400" s="18"/>
      <c r="CJ400" s="18"/>
      <c r="CU400" s="18"/>
      <c r="CV400" t="s">
        <v>397</v>
      </c>
      <c r="CW400" t="s">
        <v>397</v>
      </c>
      <c r="CX400" t="s">
        <v>397</v>
      </c>
      <c r="CY400" s="25" t="s">
        <v>397</v>
      </c>
    </row>
    <row r="401" spans="1:103" x14ac:dyDescent="0.25">
      <c r="A401">
        <v>403</v>
      </c>
      <c r="B401">
        <v>54</v>
      </c>
      <c r="C401" s="25" t="s">
        <v>72</v>
      </c>
      <c r="D401" s="12">
        <v>10.5</v>
      </c>
      <c r="E401" s="14"/>
      <c r="F401" s="7" t="str">
        <f t="shared" si="66"/>
        <v>X</v>
      </c>
      <c r="G401" s="7">
        <f t="shared" si="67"/>
        <v>10.5</v>
      </c>
      <c r="H401" s="16">
        <f t="shared" si="68"/>
        <v>10.5</v>
      </c>
      <c r="I401" s="11" t="str">
        <f t="shared" si="69"/>
        <v>X</v>
      </c>
      <c r="J401" s="39" t="str">
        <f t="shared" si="70"/>
        <v>X</v>
      </c>
      <c r="K401" s="39" t="str">
        <f t="shared" si="63"/>
        <v>X</v>
      </c>
      <c r="L401" s="39" t="str">
        <f t="shared" si="64"/>
        <v>X</v>
      </c>
      <c r="M401" s="39" t="str">
        <f t="shared" si="71"/>
        <v>X</v>
      </c>
      <c r="N401" s="42">
        <v>1</v>
      </c>
      <c r="O401" s="8">
        <v>0</v>
      </c>
      <c r="P401" s="9">
        <v>0</v>
      </c>
      <c r="Q401" s="9">
        <v>0</v>
      </c>
      <c r="R401" s="8">
        <v>0</v>
      </c>
      <c r="S401" s="9">
        <v>0</v>
      </c>
      <c r="T401" s="9">
        <v>0</v>
      </c>
      <c r="U401" s="8">
        <v>0</v>
      </c>
      <c r="V401" s="9">
        <v>0</v>
      </c>
      <c r="W401" s="9">
        <v>0</v>
      </c>
      <c r="X401" s="9">
        <v>0</v>
      </c>
      <c r="Y401" s="8">
        <v>0</v>
      </c>
      <c r="Z401" s="9">
        <v>0</v>
      </c>
      <c r="AA401" s="8"/>
      <c r="AC401" s="8"/>
      <c r="AJ401" s="9">
        <f t="shared" si="72"/>
        <v>-1</v>
      </c>
      <c r="AK401" s="7">
        <v>6.1</v>
      </c>
      <c r="AO401" s="8"/>
      <c r="AQ401" s="31"/>
      <c r="AT401" s="31"/>
      <c r="AU401" s="21">
        <v>1980</v>
      </c>
      <c r="AV401" s="23">
        <f t="shared" si="65"/>
        <v>3.2966651902615309</v>
      </c>
      <c r="BB401" s="18"/>
      <c r="BD401" s="54"/>
      <c r="BF401" s="18"/>
      <c r="BH401" s="18"/>
      <c r="BJ401" s="18"/>
      <c r="BK401" s="18" t="s">
        <v>71</v>
      </c>
      <c r="BL401">
        <v>0</v>
      </c>
      <c r="BM401">
        <v>0</v>
      </c>
      <c r="BN401">
        <v>0</v>
      </c>
      <c r="BO401">
        <v>1</v>
      </c>
      <c r="BP401">
        <v>0</v>
      </c>
      <c r="BQ401">
        <v>0</v>
      </c>
      <c r="BR401" s="18">
        <v>0</v>
      </c>
      <c r="BS401">
        <v>0</v>
      </c>
      <c r="BT401">
        <v>1</v>
      </c>
      <c r="BU401" s="18">
        <v>0</v>
      </c>
      <c r="BV401" t="s">
        <v>397</v>
      </c>
      <c r="BW401" t="s">
        <v>397</v>
      </c>
      <c r="CB401" s="18"/>
      <c r="CD401" s="18"/>
      <c r="CE401" s="18"/>
      <c r="CH401" s="18"/>
      <c r="CJ401" s="18"/>
      <c r="CU401" s="18"/>
      <c r="CV401" t="s">
        <v>397</v>
      </c>
      <c r="CW401" t="s">
        <v>397</v>
      </c>
      <c r="CX401" t="s">
        <v>397</v>
      </c>
      <c r="CY401" s="25" t="s">
        <v>397</v>
      </c>
    </row>
    <row r="402" spans="1:103" x14ac:dyDescent="0.25">
      <c r="A402">
        <v>404</v>
      </c>
      <c r="B402">
        <v>54</v>
      </c>
      <c r="C402" s="25" t="s">
        <v>72</v>
      </c>
      <c r="D402" s="12">
        <v>8.1</v>
      </c>
      <c r="E402" s="14"/>
      <c r="F402" s="7" t="str">
        <f t="shared" si="66"/>
        <v>X</v>
      </c>
      <c r="G402" s="7">
        <f t="shared" si="67"/>
        <v>8.1</v>
      </c>
      <c r="H402" s="16">
        <f t="shared" si="68"/>
        <v>8.1</v>
      </c>
      <c r="I402" s="11" t="str">
        <f t="shared" si="69"/>
        <v>X</v>
      </c>
      <c r="J402" s="39" t="str">
        <f t="shared" si="70"/>
        <v>X</v>
      </c>
      <c r="K402" s="39" t="str">
        <f t="shared" si="63"/>
        <v>X</v>
      </c>
      <c r="L402" s="39" t="str">
        <f t="shared" si="64"/>
        <v>X</v>
      </c>
      <c r="M402" s="39" t="str">
        <f t="shared" si="71"/>
        <v>X</v>
      </c>
      <c r="N402" s="42">
        <v>1</v>
      </c>
      <c r="O402" s="8">
        <v>0</v>
      </c>
      <c r="P402" s="9">
        <v>0</v>
      </c>
      <c r="Q402" s="9">
        <v>0</v>
      </c>
      <c r="R402" s="8">
        <v>0</v>
      </c>
      <c r="S402" s="9">
        <v>0</v>
      </c>
      <c r="T402" s="9">
        <v>0</v>
      </c>
      <c r="U402" s="8">
        <v>0</v>
      </c>
      <c r="V402" s="9">
        <v>0</v>
      </c>
      <c r="W402" s="9">
        <v>0</v>
      </c>
      <c r="X402" s="9">
        <v>0</v>
      </c>
      <c r="Y402" s="8">
        <v>0</v>
      </c>
      <c r="Z402" s="9">
        <v>0</v>
      </c>
      <c r="AA402" s="8"/>
      <c r="AC402" s="8"/>
      <c r="AJ402" s="9">
        <f t="shared" si="72"/>
        <v>-1</v>
      </c>
      <c r="AK402" s="7">
        <v>6.4</v>
      </c>
      <c r="AO402" s="8"/>
      <c r="AQ402" s="31"/>
      <c r="AT402" s="31"/>
      <c r="AU402" s="21">
        <v>1983</v>
      </c>
      <c r="AV402" s="23">
        <f t="shared" si="65"/>
        <v>3.2973227142053028</v>
      </c>
      <c r="BB402" s="18"/>
      <c r="BD402" s="54"/>
      <c r="BF402" s="18"/>
      <c r="BH402" s="18"/>
      <c r="BJ402" s="18"/>
      <c r="BK402" s="18" t="s">
        <v>71</v>
      </c>
      <c r="BL402">
        <v>0</v>
      </c>
      <c r="BM402">
        <v>0</v>
      </c>
      <c r="BN402">
        <v>0</v>
      </c>
      <c r="BO402">
        <v>1</v>
      </c>
      <c r="BP402">
        <v>0</v>
      </c>
      <c r="BQ402">
        <v>0</v>
      </c>
      <c r="BR402" s="18">
        <v>0</v>
      </c>
      <c r="BS402">
        <v>0</v>
      </c>
      <c r="BT402">
        <v>1</v>
      </c>
      <c r="BU402" s="18">
        <v>0</v>
      </c>
      <c r="BV402" t="s">
        <v>397</v>
      </c>
      <c r="BW402" t="s">
        <v>397</v>
      </c>
      <c r="CB402" s="18"/>
      <c r="CD402" s="18"/>
      <c r="CE402" s="18"/>
      <c r="CH402" s="18"/>
      <c r="CJ402" s="18"/>
      <c r="CU402" s="18"/>
      <c r="CV402" t="s">
        <v>397</v>
      </c>
      <c r="CW402" t="s">
        <v>397</v>
      </c>
      <c r="CX402" t="s">
        <v>397</v>
      </c>
      <c r="CY402" s="25" t="s">
        <v>397</v>
      </c>
    </row>
    <row r="403" spans="1:103" x14ac:dyDescent="0.25">
      <c r="A403">
        <v>405</v>
      </c>
      <c r="B403">
        <v>54</v>
      </c>
      <c r="C403" s="25" t="s">
        <v>72</v>
      </c>
      <c r="D403" s="12">
        <v>8.1</v>
      </c>
      <c r="E403" s="14"/>
      <c r="F403" s="7" t="str">
        <f t="shared" si="66"/>
        <v>X</v>
      </c>
      <c r="G403" s="7">
        <f t="shared" si="67"/>
        <v>8.1</v>
      </c>
      <c r="H403" s="16">
        <f t="shared" si="68"/>
        <v>8.1</v>
      </c>
      <c r="I403" s="11" t="str">
        <f t="shared" si="69"/>
        <v>X</v>
      </c>
      <c r="J403" s="39" t="str">
        <f t="shared" si="70"/>
        <v>X</v>
      </c>
      <c r="K403" s="39" t="str">
        <f t="shared" si="63"/>
        <v>X</v>
      </c>
      <c r="L403" s="39" t="str">
        <f t="shared" si="64"/>
        <v>X</v>
      </c>
      <c r="M403" s="39" t="str">
        <f t="shared" si="71"/>
        <v>X</v>
      </c>
      <c r="N403" s="42">
        <v>1</v>
      </c>
      <c r="O403" s="8">
        <v>0</v>
      </c>
      <c r="P403" s="9">
        <v>0</v>
      </c>
      <c r="Q403" s="9">
        <v>0</v>
      </c>
      <c r="R403" s="8">
        <v>0</v>
      </c>
      <c r="S403" s="9">
        <v>0</v>
      </c>
      <c r="T403" s="9">
        <v>0</v>
      </c>
      <c r="U403" s="8">
        <v>0</v>
      </c>
      <c r="V403" s="9">
        <v>0</v>
      </c>
      <c r="W403" s="9">
        <v>0</v>
      </c>
      <c r="X403" s="9">
        <v>0</v>
      </c>
      <c r="Y403" s="8">
        <v>0</v>
      </c>
      <c r="Z403" s="9">
        <v>0</v>
      </c>
      <c r="AA403" s="8"/>
      <c r="AC403" s="8"/>
      <c r="AJ403" s="9">
        <f t="shared" si="72"/>
        <v>-1</v>
      </c>
      <c r="AK403" s="7">
        <v>6.7</v>
      </c>
      <c r="AO403" s="8"/>
      <c r="AQ403" s="31"/>
      <c r="AT403" s="31"/>
      <c r="AU403" s="21">
        <v>1985</v>
      </c>
      <c r="AV403" s="23">
        <f t="shared" si="65"/>
        <v>3.2977605110991339</v>
      </c>
      <c r="BB403" s="18"/>
      <c r="BD403" s="54"/>
      <c r="BF403" s="18"/>
      <c r="BH403" s="18"/>
      <c r="BJ403" s="18"/>
      <c r="BK403" s="18" t="s">
        <v>71</v>
      </c>
      <c r="BL403">
        <v>0</v>
      </c>
      <c r="BM403">
        <v>0</v>
      </c>
      <c r="BN403">
        <v>0</v>
      </c>
      <c r="BO403">
        <v>1</v>
      </c>
      <c r="BP403">
        <v>0</v>
      </c>
      <c r="BQ403">
        <v>0</v>
      </c>
      <c r="BR403" s="18">
        <v>0</v>
      </c>
      <c r="BS403">
        <v>0</v>
      </c>
      <c r="BT403">
        <v>1</v>
      </c>
      <c r="BU403" s="18">
        <v>0</v>
      </c>
      <c r="BV403" t="s">
        <v>397</v>
      </c>
      <c r="BW403" t="s">
        <v>397</v>
      </c>
      <c r="CB403" s="18"/>
      <c r="CD403" s="18"/>
      <c r="CE403" s="18"/>
      <c r="CH403" s="18"/>
      <c r="CJ403" s="18"/>
      <c r="CU403" s="18"/>
      <c r="CV403" t="s">
        <v>397</v>
      </c>
      <c r="CW403" t="s">
        <v>397</v>
      </c>
      <c r="CX403" t="s">
        <v>397</v>
      </c>
      <c r="CY403" s="25" t="s">
        <v>397</v>
      </c>
    </row>
    <row r="404" spans="1:103" x14ac:dyDescent="0.25">
      <c r="A404">
        <v>406</v>
      </c>
      <c r="B404">
        <v>54</v>
      </c>
      <c r="C404" s="25" t="s">
        <v>72</v>
      </c>
      <c r="D404" s="12">
        <v>9.1</v>
      </c>
      <c r="E404" s="14"/>
      <c r="F404" s="7" t="str">
        <f t="shared" si="66"/>
        <v>X</v>
      </c>
      <c r="G404" s="7">
        <f t="shared" si="67"/>
        <v>9.1</v>
      </c>
      <c r="H404" s="16">
        <f t="shared" si="68"/>
        <v>9.1</v>
      </c>
      <c r="I404" s="11" t="str">
        <f t="shared" si="69"/>
        <v>X</v>
      </c>
      <c r="J404" s="39" t="str">
        <f t="shared" si="70"/>
        <v>X</v>
      </c>
      <c r="K404" s="39" t="str">
        <f t="shared" si="63"/>
        <v>X</v>
      </c>
      <c r="L404" s="39" t="str">
        <f t="shared" si="64"/>
        <v>X</v>
      </c>
      <c r="M404" s="39" t="str">
        <f t="shared" si="71"/>
        <v>X</v>
      </c>
      <c r="N404" s="42">
        <v>1</v>
      </c>
      <c r="O404" s="8">
        <v>0</v>
      </c>
      <c r="P404" s="9">
        <v>0</v>
      </c>
      <c r="Q404" s="9">
        <v>0</v>
      </c>
      <c r="R404" s="8">
        <v>0</v>
      </c>
      <c r="S404" s="9">
        <v>0</v>
      </c>
      <c r="T404" s="9">
        <v>0</v>
      </c>
      <c r="U404" s="8">
        <v>0</v>
      </c>
      <c r="V404" s="9">
        <v>0</v>
      </c>
      <c r="W404" s="9">
        <v>0</v>
      </c>
      <c r="X404" s="9">
        <v>0</v>
      </c>
      <c r="Y404" s="8">
        <v>0</v>
      </c>
      <c r="Z404" s="9">
        <v>0</v>
      </c>
      <c r="AA404" s="8"/>
      <c r="AC404" s="8"/>
      <c r="AJ404" s="9">
        <f t="shared" si="72"/>
        <v>-1</v>
      </c>
      <c r="AK404" s="7">
        <v>6.9</v>
      </c>
      <c r="AO404" s="8"/>
      <c r="AQ404" s="31"/>
      <c r="AT404" s="31"/>
      <c r="AU404" s="21">
        <v>1988</v>
      </c>
      <c r="AV404" s="23">
        <f t="shared" si="65"/>
        <v>3.2984163800612945</v>
      </c>
      <c r="BB404" s="18"/>
      <c r="BD404" s="54"/>
      <c r="BF404" s="18"/>
      <c r="BH404" s="18"/>
      <c r="BJ404" s="18"/>
      <c r="BK404" s="18" t="s">
        <v>71</v>
      </c>
      <c r="BL404">
        <v>0</v>
      </c>
      <c r="BM404">
        <v>0</v>
      </c>
      <c r="BN404">
        <v>0</v>
      </c>
      <c r="BO404">
        <v>1</v>
      </c>
      <c r="BP404">
        <v>0</v>
      </c>
      <c r="BQ404">
        <v>0</v>
      </c>
      <c r="BR404" s="18">
        <v>0</v>
      </c>
      <c r="BS404">
        <v>0</v>
      </c>
      <c r="BT404">
        <v>1</v>
      </c>
      <c r="BU404" s="18">
        <v>0</v>
      </c>
      <c r="BV404" t="s">
        <v>397</v>
      </c>
      <c r="BW404" t="s">
        <v>397</v>
      </c>
      <c r="CB404" s="18"/>
      <c r="CD404" s="18"/>
      <c r="CE404" s="18"/>
      <c r="CH404" s="18"/>
      <c r="CJ404" s="18"/>
      <c r="CU404" s="18"/>
      <c r="CV404" t="s">
        <v>397</v>
      </c>
      <c r="CW404" t="s">
        <v>397</v>
      </c>
      <c r="CX404" t="s">
        <v>397</v>
      </c>
      <c r="CY404" s="25" t="s">
        <v>397</v>
      </c>
    </row>
    <row r="405" spans="1:103" x14ac:dyDescent="0.25">
      <c r="A405">
        <v>407</v>
      </c>
      <c r="B405">
        <v>54</v>
      </c>
      <c r="C405" s="25" t="s">
        <v>72</v>
      </c>
      <c r="D405" s="12">
        <v>8.5</v>
      </c>
      <c r="E405" s="14"/>
      <c r="F405" s="7" t="str">
        <f t="shared" si="66"/>
        <v>X</v>
      </c>
      <c r="G405" s="7">
        <f t="shared" si="67"/>
        <v>8.5</v>
      </c>
      <c r="H405" s="16">
        <f t="shared" si="68"/>
        <v>8.5</v>
      </c>
      <c r="I405" s="11" t="str">
        <f t="shared" si="69"/>
        <v>X</v>
      </c>
      <c r="J405" s="39" t="str">
        <f t="shared" si="70"/>
        <v>X</v>
      </c>
      <c r="K405" s="39" t="str">
        <f t="shared" si="63"/>
        <v>X</v>
      </c>
      <c r="L405" s="39" t="str">
        <f t="shared" si="64"/>
        <v>X</v>
      </c>
      <c r="M405" s="39" t="str">
        <f t="shared" si="71"/>
        <v>X</v>
      </c>
      <c r="N405" s="42">
        <v>1</v>
      </c>
      <c r="O405" s="8">
        <v>0</v>
      </c>
      <c r="P405" s="9">
        <v>0</v>
      </c>
      <c r="Q405" s="9">
        <v>0</v>
      </c>
      <c r="R405" s="8">
        <v>0</v>
      </c>
      <c r="S405" s="9">
        <v>0</v>
      </c>
      <c r="T405" s="9">
        <v>0</v>
      </c>
      <c r="U405" s="8">
        <v>0</v>
      </c>
      <c r="V405" s="9">
        <v>0</v>
      </c>
      <c r="W405" s="9">
        <v>0</v>
      </c>
      <c r="X405" s="9">
        <v>0</v>
      </c>
      <c r="Y405" s="8">
        <v>0</v>
      </c>
      <c r="Z405" s="9">
        <v>0</v>
      </c>
      <c r="AA405" s="8"/>
      <c r="AC405" s="8"/>
      <c r="AJ405" s="9">
        <f t="shared" si="72"/>
        <v>-1</v>
      </c>
      <c r="AK405" s="7">
        <v>7.1</v>
      </c>
      <c r="AO405" s="8"/>
      <c r="AQ405" s="31"/>
      <c r="AT405" s="31"/>
      <c r="AU405" s="21">
        <v>1991</v>
      </c>
      <c r="AV405" s="23">
        <f t="shared" si="65"/>
        <v>3.2990712600274095</v>
      </c>
      <c r="BB405" s="18"/>
      <c r="BD405" s="54"/>
      <c r="BF405" s="18"/>
      <c r="BH405" s="18"/>
      <c r="BJ405" s="18"/>
      <c r="BK405" s="18" t="s">
        <v>71</v>
      </c>
      <c r="BL405">
        <v>0</v>
      </c>
      <c r="BM405">
        <v>0</v>
      </c>
      <c r="BN405">
        <v>0</v>
      </c>
      <c r="BO405">
        <v>1</v>
      </c>
      <c r="BP405">
        <v>0</v>
      </c>
      <c r="BQ405">
        <v>0</v>
      </c>
      <c r="BR405" s="18">
        <v>0</v>
      </c>
      <c r="BS405">
        <v>0</v>
      </c>
      <c r="BT405">
        <v>1</v>
      </c>
      <c r="BU405" s="18">
        <v>0</v>
      </c>
      <c r="BV405" t="s">
        <v>397</v>
      </c>
      <c r="BW405" t="s">
        <v>397</v>
      </c>
      <c r="CB405" s="18"/>
      <c r="CD405" s="18"/>
      <c r="CE405" s="18"/>
      <c r="CH405" s="18"/>
      <c r="CJ405" s="18"/>
      <c r="CU405" s="18"/>
      <c r="CV405" t="s">
        <v>397</v>
      </c>
      <c r="CW405" t="s">
        <v>397</v>
      </c>
      <c r="CX405" t="s">
        <v>397</v>
      </c>
      <c r="CY405" s="25" t="s">
        <v>397</v>
      </c>
    </row>
    <row r="406" spans="1:103" x14ac:dyDescent="0.25">
      <c r="A406">
        <v>408</v>
      </c>
      <c r="B406">
        <v>54</v>
      </c>
      <c r="C406" s="25" t="s">
        <v>72</v>
      </c>
      <c r="D406" s="12">
        <v>7.9</v>
      </c>
      <c r="E406" s="14"/>
      <c r="F406" s="7" t="str">
        <f t="shared" si="66"/>
        <v>X</v>
      </c>
      <c r="G406" s="7">
        <f t="shared" si="67"/>
        <v>7.9</v>
      </c>
      <c r="H406" s="16">
        <f t="shared" si="68"/>
        <v>7.9</v>
      </c>
      <c r="I406" s="11" t="str">
        <f t="shared" si="69"/>
        <v>X</v>
      </c>
      <c r="J406" s="39" t="str">
        <f t="shared" si="70"/>
        <v>X</v>
      </c>
      <c r="K406" s="39" t="str">
        <f t="shared" si="63"/>
        <v>X</v>
      </c>
      <c r="L406" s="39" t="str">
        <f t="shared" si="64"/>
        <v>X</v>
      </c>
      <c r="M406" s="39" t="str">
        <f t="shared" si="71"/>
        <v>X</v>
      </c>
      <c r="N406" s="42">
        <v>1</v>
      </c>
      <c r="O406" s="8">
        <v>0</v>
      </c>
      <c r="P406" s="9">
        <v>0</v>
      </c>
      <c r="Q406" s="9">
        <v>0</v>
      </c>
      <c r="R406" s="8">
        <v>0</v>
      </c>
      <c r="S406" s="9">
        <v>0</v>
      </c>
      <c r="T406" s="9">
        <v>0</v>
      </c>
      <c r="U406" s="8">
        <v>0</v>
      </c>
      <c r="V406" s="9">
        <v>0</v>
      </c>
      <c r="W406" s="9">
        <v>0</v>
      </c>
      <c r="X406" s="9">
        <v>0</v>
      </c>
      <c r="Y406" s="8">
        <v>0</v>
      </c>
      <c r="Z406" s="9">
        <v>0</v>
      </c>
      <c r="AA406" s="8"/>
      <c r="AC406" s="8"/>
      <c r="AJ406" s="9">
        <f t="shared" si="72"/>
        <v>-1</v>
      </c>
      <c r="AK406" s="7">
        <v>4.3</v>
      </c>
      <c r="AO406" s="8"/>
      <c r="AQ406" s="31"/>
      <c r="AT406" s="31"/>
      <c r="AU406" s="21">
        <v>1985</v>
      </c>
      <c r="AV406" s="23">
        <f t="shared" si="65"/>
        <v>3.2977605110991339</v>
      </c>
      <c r="BB406" s="18"/>
      <c r="BD406" s="54"/>
      <c r="BF406" s="18"/>
      <c r="BH406" s="18"/>
      <c r="BJ406" s="18"/>
      <c r="BK406" s="18" t="s">
        <v>98</v>
      </c>
      <c r="BL406">
        <v>0</v>
      </c>
      <c r="BM406">
        <v>0</v>
      </c>
      <c r="BN406">
        <v>0</v>
      </c>
      <c r="BO406">
        <v>1</v>
      </c>
      <c r="BP406">
        <v>0</v>
      </c>
      <c r="BQ406">
        <v>0</v>
      </c>
      <c r="BR406" s="18">
        <v>0</v>
      </c>
      <c r="BS406">
        <v>0</v>
      </c>
      <c r="BT406">
        <v>1</v>
      </c>
      <c r="BU406" s="18">
        <v>0</v>
      </c>
      <c r="BV406" t="s">
        <v>397</v>
      </c>
      <c r="BW406" t="s">
        <v>397</v>
      </c>
      <c r="CB406" s="18"/>
      <c r="CD406" s="18"/>
      <c r="CE406" s="18"/>
      <c r="CH406" s="18"/>
      <c r="CJ406" s="18"/>
      <c r="CU406" s="18"/>
      <c r="CV406" t="s">
        <v>397</v>
      </c>
      <c r="CW406" t="s">
        <v>397</v>
      </c>
      <c r="CX406" t="s">
        <v>397</v>
      </c>
      <c r="CY406" s="25" t="s">
        <v>397</v>
      </c>
    </row>
    <row r="407" spans="1:103" x14ac:dyDescent="0.25">
      <c r="A407">
        <v>409</v>
      </c>
      <c r="B407">
        <v>54</v>
      </c>
      <c r="C407" s="25" t="s">
        <v>72</v>
      </c>
      <c r="D407" s="12">
        <v>7.8</v>
      </c>
      <c r="E407" s="14"/>
      <c r="F407" s="7" t="str">
        <f t="shared" si="66"/>
        <v>X</v>
      </c>
      <c r="G407" s="7">
        <f t="shared" si="67"/>
        <v>7.8</v>
      </c>
      <c r="H407" s="16">
        <f t="shared" si="68"/>
        <v>7.8</v>
      </c>
      <c r="I407" s="11" t="str">
        <f t="shared" si="69"/>
        <v>X</v>
      </c>
      <c r="J407" s="39" t="str">
        <f t="shared" si="70"/>
        <v>X</v>
      </c>
      <c r="K407" s="39" t="str">
        <f t="shared" si="63"/>
        <v>X</v>
      </c>
      <c r="L407" s="39" t="str">
        <f t="shared" si="64"/>
        <v>X</v>
      </c>
      <c r="M407" s="39" t="str">
        <f t="shared" si="71"/>
        <v>X</v>
      </c>
      <c r="N407" s="42">
        <v>1</v>
      </c>
      <c r="O407" s="8">
        <v>0</v>
      </c>
      <c r="P407" s="9">
        <v>0</v>
      </c>
      <c r="Q407" s="9">
        <v>0</v>
      </c>
      <c r="R407" s="8">
        <v>0</v>
      </c>
      <c r="S407" s="9">
        <v>0</v>
      </c>
      <c r="T407" s="9">
        <v>0</v>
      </c>
      <c r="U407" s="8">
        <v>0</v>
      </c>
      <c r="V407" s="9">
        <v>0</v>
      </c>
      <c r="W407" s="9">
        <v>0</v>
      </c>
      <c r="X407" s="9">
        <v>0</v>
      </c>
      <c r="Y407" s="8">
        <v>0</v>
      </c>
      <c r="Z407" s="9">
        <v>0</v>
      </c>
      <c r="AA407" s="8"/>
      <c r="AC407" s="8"/>
      <c r="AJ407" s="9">
        <f t="shared" si="72"/>
        <v>-1</v>
      </c>
      <c r="AK407" s="7">
        <v>4.5</v>
      </c>
      <c r="AO407" s="8"/>
      <c r="AQ407" s="31"/>
      <c r="AT407" s="31"/>
      <c r="AU407" s="21">
        <v>1988</v>
      </c>
      <c r="AV407" s="23">
        <f t="shared" si="65"/>
        <v>3.2984163800612945</v>
      </c>
      <c r="BB407" s="18"/>
      <c r="BD407" s="54"/>
      <c r="BF407" s="18"/>
      <c r="BH407" s="18"/>
      <c r="BJ407" s="18"/>
      <c r="BK407" s="18" t="s">
        <v>98</v>
      </c>
      <c r="BL407">
        <v>0</v>
      </c>
      <c r="BM407">
        <v>0</v>
      </c>
      <c r="BN407">
        <v>0</v>
      </c>
      <c r="BO407">
        <v>1</v>
      </c>
      <c r="BP407">
        <v>0</v>
      </c>
      <c r="BQ407">
        <v>0</v>
      </c>
      <c r="BR407" s="18">
        <v>0</v>
      </c>
      <c r="BS407">
        <v>0</v>
      </c>
      <c r="BT407">
        <v>1</v>
      </c>
      <c r="BU407" s="18">
        <v>0</v>
      </c>
      <c r="BV407" t="s">
        <v>397</v>
      </c>
      <c r="BW407" t="s">
        <v>397</v>
      </c>
      <c r="CB407" s="18"/>
      <c r="CD407" s="18"/>
      <c r="CE407" s="18"/>
      <c r="CH407" s="18"/>
      <c r="CJ407" s="18"/>
      <c r="CU407" s="18"/>
      <c r="CV407" t="s">
        <v>397</v>
      </c>
      <c r="CW407" t="s">
        <v>397</v>
      </c>
      <c r="CX407" t="s">
        <v>397</v>
      </c>
      <c r="CY407" s="25" t="s">
        <v>397</v>
      </c>
    </row>
    <row r="408" spans="1:103" x14ac:dyDescent="0.25">
      <c r="A408">
        <v>410</v>
      </c>
      <c r="B408">
        <v>54</v>
      </c>
      <c r="C408" s="25" t="s">
        <v>72</v>
      </c>
      <c r="D408" s="12">
        <v>7.6</v>
      </c>
      <c r="E408" s="14"/>
      <c r="F408" s="7" t="str">
        <f t="shared" si="66"/>
        <v>X</v>
      </c>
      <c r="G408" s="7">
        <f t="shared" si="67"/>
        <v>7.6</v>
      </c>
      <c r="H408" s="16">
        <f t="shared" si="68"/>
        <v>7.6</v>
      </c>
      <c r="I408" s="11" t="str">
        <f t="shared" si="69"/>
        <v>X</v>
      </c>
      <c r="J408" s="39" t="str">
        <f t="shared" si="70"/>
        <v>X</v>
      </c>
      <c r="K408" s="39" t="str">
        <f t="shared" si="63"/>
        <v>X</v>
      </c>
      <c r="L408" s="39" t="str">
        <f t="shared" si="64"/>
        <v>X</v>
      </c>
      <c r="M408" s="39" t="str">
        <f t="shared" si="71"/>
        <v>X</v>
      </c>
      <c r="N408" s="42">
        <v>1</v>
      </c>
      <c r="O408" s="8">
        <v>0</v>
      </c>
      <c r="P408" s="9">
        <v>0</v>
      </c>
      <c r="Q408" s="9">
        <v>0</v>
      </c>
      <c r="R408" s="8">
        <v>0</v>
      </c>
      <c r="S408" s="9">
        <v>0</v>
      </c>
      <c r="T408" s="9">
        <v>0</v>
      </c>
      <c r="U408" s="8">
        <v>0</v>
      </c>
      <c r="V408" s="9">
        <v>0</v>
      </c>
      <c r="W408" s="9">
        <v>0</v>
      </c>
      <c r="X408" s="9">
        <v>0</v>
      </c>
      <c r="Y408" s="8">
        <v>0</v>
      </c>
      <c r="Z408" s="9">
        <v>0</v>
      </c>
      <c r="AA408" s="8"/>
      <c r="AC408" s="8"/>
      <c r="AJ408" s="9">
        <f t="shared" si="72"/>
        <v>-1</v>
      </c>
      <c r="AK408" s="7">
        <v>4.7</v>
      </c>
      <c r="AO408" s="8"/>
      <c r="AQ408" s="31"/>
      <c r="AT408" s="31"/>
      <c r="AU408" s="21">
        <v>1992</v>
      </c>
      <c r="AV408" s="23">
        <f t="shared" si="65"/>
        <v>3.2992893340876801</v>
      </c>
      <c r="BB408" s="18"/>
      <c r="BD408" s="54"/>
      <c r="BF408" s="18"/>
      <c r="BH408" s="18"/>
      <c r="BJ408" s="18"/>
      <c r="BK408" s="18" t="s">
        <v>98</v>
      </c>
      <c r="BL408">
        <v>0</v>
      </c>
      <c r="BM408">
        <v>0</v>
      </c>
      <c r="BN408">
        <v>0</v>
      </c>
      <c r="BO408">
        <v>1</v>
      </c>
      <c r="BP408">
        <v>0</v>
      </c>
      <c r="BQ408">
        <v>0</v>
      </c>
      <c r="BR408" s="18">
        <v>0</v>
      </c>
      <c r="BS408">
        <v>0</v>
      </c>
      <c r="BT408">
        <v>1</v>
      </c>
      <c r="BU408" s="18">
        <v>0</v>
      </c>
      <c r="BV408" t="s">
        <v>397</v>
      </c>
      <c r="BW408" t="s">
        <v>397</v>
      </c>
      <c r="CB408" s="18"/>
      <c r="CD408" s="18"/>
      <c r="CE408" s="18"/>
      <c r="CH408" s="18"/>
      <c r="CJ408" s="18"/>
      <c r="CU408" s="18"/>
      <c r="CV408" t="s">
        <v>397</v>
      </c>
      <c r="CW408" t="s">
        <v>397</v>
      </c>
      <c r="CX408" t="s">
        <v>397</v>
      </c>
      <c r="CY408" s="25" t="s">
        <v>397</v>
      </c>
    </row>
    <row r="409" spans="1:103" x14ac:dyDescent="0.25">
      <c r="A409">
        <v>411</v>
      </c>
      <c r="B409">
        <v>54</v>
      </c>
      <c r="C409" s="25" t="s">
        <v>72</v>
      </c>
      <c r="D409" s="12">
        <v>12.7</v>
      </c>
      <c r="E409" s="14"/>
      <c r="F409" s="7" t="str">
        <f t="shared" si="66"/>
        <v>X</v>
      </c>
      <c r="G409" s="7">
        <f t="shared" si="67"/>
        <v>12.7</v>
      </c>
      <c r="H409" s="16">
        <f t="shared" si="68"/>
        <v>12.7</v>
      </c>
      <c r="I409" s="11" t="str">
        <f t="shared" si="69"/>
        <v>X</v>
      </c>
      <c r="J409" s="39" t="str">
        <f t="shared" si="70"/>
        <v>X</v>
      </c>
      <c r="K409" s="39" t="str">
        <f t="shared" si="63"/>
        <v>X</v>
      </c>
      <c r="L409" s="39" t="str">
        <f t="shared" si="64"/>
        <v>X</v>
      </c>
      <c r="M409" s="39" t="str">
        <f t="shared" si="71"/>
        <v>X</v>
      </c>
      <c r="N409" s="42">
        <v>1</v>
      </c>
      <c r="O409" s="8">
        <v>0</v>
      </c>
      <c r="P409" s="9">
        <v>0</v>
      </c>
      <c r="Q409" s="9">
        <v>0</v>
      </c>
      <c r="R409" s="8">
        <v>0</v>
      </c>
      <c r="S409" s="9">
        <v>0</v>
      </c>
      <c r="T409" s="9">
        <v>0</v>
      </c>
      <c r="U409" s="8">
        <v>0</v>
      </c>
      <c r="V409" s="9">
        <v>0</v>
      </c>
      <c r="W409" s="9">
        <v>0</v>
      </c>
      <c r="X409" s="9">
        <v>0</v>
      </c>
      <c r="Y409" s="8">
        <v>0</v>
      </c>
      <c r="Z409" s="9">
        <v>0</v>
      </c>
      <c r="AA409" s="8"/>
      <c r="AC409" s="8"/>
      <c r="AJ409" s="9">
        <f t="shared" si="72"/>
        <v>-1</v>
      </c>
      <c r="AK409" s="7">
        <v>2.5</v>
      </c>
      <c r="AO409" s="8"/>
      <c r="AQ409" s="31"/>
      <c r="AT409" s="31"/>
      <c r="AU409" s="21">
        <v>1977</v>
      </c>
      <c r="AV409" s="23">
        <f t="shared" si="65"/>
        <v>3.2960066693136723</v>
      </c>
      <c r="BB409" s="18"/>
      <c r="BD409" s="54"/>
      <c r="BF409" s="18"/>
      <c r="BH409" s="18"/>
      <c r="BJ409" s="18"/>
      <c r="BK409" s="18" t="s">
        <v>135</v>
      </c>
      <c r="BL409">
        <v>0</v>
      </c>
      <c r="BM409">
        <v>0</v>
      </c>
      <c r="BN409">
        <v>0</v>
      </c>
      <c r="BO409">
        <v>1</v>
      </c>
      <c r="BP409">
        <v>0</v>
      </c>
      <c r="BQ409">
        <v>0</v>
      </c>
      <c r="BR409" s="18">
        <v>0</v>
      </c>
      <c r="BS409">
        <v>0</v>
      </c>
      <c r="BT409">
        <v>1</v>
      </c>
      <c r="BU409" s="18">
        <v>0</v>
      </c>
      <c r="BV409" t="s">
        <v>397</v>
      </c>
      <c r="BW409" t="s">
        <v>397</v>
      </c>
      <c r="CB409" s="18"/>
      <c r="CD409" s="18"/>
      <c r="CE409" s="18"/>
      <c r="CH409" s="18"/>
      <c r="CJ409" s="18"/>
      <c r="CU409" s="18"/>
      <c r="CV409" t="s">
        <v>397</v>
      </c>
      <c r="CW409" t="s">
        <v>397</v>
      </c>
      <c r="CX409" t="s">
        <v>397</v>
      </c>
      <c r="CY409" s="25" t="s">
        <v>397</v>
      </c>
    </row>
    <row r="410" spans="1:103" x14ac:dyDescent="0.25">
      <c r="A410">
        <v>412</v>
      </c>
      <c r="B410">
        <v>54</v>
      </c>
      <c r="C410" s="25" t="s">
        <v>72</v>
      </c>
      <c r="D410" s="12">
        <v>9.8000000000000007</v>
      </c>
      <c r="E410" s="14"/>
      <c r="F410" s="7" t="str">
        <f t="shared" si="66"/>
        <v>X</v>
      </c>
      <c r="G410" s="7">
        <f t="shared" si="67"/>
        <v>9.8000000000000007</v>
      </c>
      <c r="H410" s="16">
        <f t="shared" si="68"/>
        <v>9.8000000000000007</v>
      </c>
      <c r="I410" s="11" t="str">
        <f t="shared" si="69"/>
        <v>X</v>
      </c>
      <c r="J410" s="39" t="str">
        <f t="shared" si="70"/>
        <v>X</v>
      </c>
      <c r="K410" s="39" t="str">
        <f t="shared" si="63"/>
        <v>X</v>
      </c>
      <c r="L410" s="39" t="str">
        <f t="shared" si="64"/>
        <v>X</v>
      </c>
      <c r="M410" s="39" t="str">
        <f t="shared" si="71"/>
        <v>X</v>
      </c>
      <c r="N410" s="42">
        <v>1</v>
      </c>
      <c r="O410" s="8">
        <v>0</v>
      </c>
      <c r="P410" s="9">
        <v>0</v>
      </c>
      <c r="Q410" s="9">
        <v>0</v>
      </c>
      <c r="R410" s="8">
        <v>0</v>
      </c>
      <c r="S410" s="9">
        <v>0</v>
      </c>
      <c r="T410" s="9">
        <v>0</v>
      </c>
      <c r="U410" s="8">
        <v>0</v>
      </c>
      <c r="V410" s="9">
        <v>0</v>
      </c>
      <c r="W410" s="9">
        <v>0</v>
      </c>
      <c r="X410" s="9">
        <v>0</v>
      </c>
      <c r="Y410" s="8">
        <v>0</v>
      </c>
      <c r="Z410" s="9">
        <v>0</v>
      </c>
      <c r="AA410" s="8"/>
      <c r="AC410" s="8"/>
      <c r="AJ410" s="9">
        <f t="shared" si="72"/>
        <v>-1</v>
      </c>
      <c r="AK410" s="7">
        <v>3.4</v>
      </c>
      <c r="AO410" s="8"/>
      <c r="AQ410" s="31"/>
      <c r="AT410" s="31"/>
      <c r="AU410" s="21">
        <v>1986</v>
      </c>
      <c r="AV410" s="23">
        <f t="shared" si="65"/>
        <v>3.2979792441593623</v>
      </c>
      <c r="BB410" s="18"/>
      <c r="BD410" s="54"/>
      <c r="BF410" s="18"/>
      <c r="BH410" s="18"/>
      <c r="BJ410" s="18"/>
      <c r="BK410" s="18" t="s">
        <v>135</v>
      </c>
      <c r="BL410">
        <v>0</v>
      </c>
      <c r="BM410">
        <v>0</v>
      </c>
      <c r="BN410">
        <v>0</v>
      </c>
      <c r="BO410">
        <v>1</v>
      </c>
      <c r="BP410">
        <v>0</v>
      </c>
      <c r="BQ410">
        <v>0</v>
      </c>
      <c r="BR410" s="18">
        <v>0</v>
      </c>
      <c r="BS410">
        <v>0</v>
      </c>
      <c r="BT410">
        <v>1</v>
      </c>
      <c r="BU410" s="18">
        <v>0</v>
      </c>
      <c r="BV410" t="s">
        <v>397</v>
      </c>
      <c r="BW410" t="s">
        <v>397</v>
      </c>
      <c r="CB410" s="18"/>
      <c r="CD410" s="18"/>
      <c r="CE410" s="18"/>
      <c r="CH410" s="18"/>
      <c r="CJ410" s="18"/>
      <c r="CU410" s="18"/>
      <c r="CV410" t="s">
        <v>397</v>
      </c>
      <c r="CW410" t="s">
        <v>397</v>
      </c>
      <c r="CX410" t="s">
        <v>397</v>
      </c>
      <c r="CY410" s="25" t="s">
        <v>397</v>
      </c>
    </row>
    <row r="411" spans="1:103" x14ac:dyDescent="0.25">
      <c r="A411">
        <v>413</v>
      </c>
      <c r="B411">
        <v>54</v>
      </c>
      <c r="C411" s="25" t="s">
        <v>72</v>
      </c>
      <c r="D411" s="12">
        <v>10.4</v>
      </c>
      <c r="E411" s="14"/>
      <c r="F411" s="7" t="str">
        <f t="shared" si="66"/>
        <v>X</v>
      </c>
      <c r="G411" s="7">
        <f t="shared" si="67"/>
        <v>10.4</v>
      </c>
      <c r="H411" s="16">
        <f t="shared" si="68"/>
        <v>10.4</v>
      </c>
      <c r="I411" s="11" t="str">
        <f t="shared" si="69"/>
        <v>X</v>
      </c>
      <c r="J411" s="39" t="str">
        <f t="shared" si="70"/>
        <v>X</v>
      </c>
      <c r="K411" s="39" t="str">
        <f t="shared" si="63"/>
        <v>X</v>
      </c>
      <c r="L411" s="39" t="str">
        <f t="shared" si="64"/>
        <v>X</v>
      </c>
      <c r="M411" s="39" t="str">
        <f t="shared" si="71"/>
        <v>X</v>
      </c>
      <c r="N411" s="42">
        <v>1</v>
      </c>
      <c r="O411" s="8">
        <v>0</v>
      </c>
      <c r="P411" s="9">
        <v>0</v>
      </c>
      <c r="Q411" s="9">
        <v>0</v>
      </c>
      <c r="R411" s="8">
        <v>0</v>
      </c>
      <c r="S411" s="9">
        <v>0</v>
      </c>
      <c r="T411" s="9">
        <v>0</v>
      </c>
      <c r="U411" s="8">
        <v>0</v>
      </c>
      <c r="V411" s="9">
        <v>0</v>
      </c>
      <c r="W411" s="9">
        <v>0</v>
      </c>
      <c r="X411" s="9">
        <v>0</v>
      </c>
      <c r="Y411" s="8">
        <v>0</v>
      </c>
      <c r="Z411" s="9">
        <v>0</v>
      </c>
      <c r="AA411" s="8"/>
      <c r="AC411" s="8"/>
      <c r="AJ411" s="9">
        <f t="shared" si="72"/>
        <v>-1</v>
      </c>
      <c r="AK411" s="7">
        <v>4.9000000000000004</v>
      </c>
      <c r="AO411" s="8"/>
      <c r="AQ411" s="31"/>
      <c r="AT411" s="31"/>
      <c r="AU411" s="21">
        <v>1990</v>
      </c>
      <c r="AV411" s="23">
        <f t="shared" si="65"/>
        <v>3.2988530764097068</v>
      </c>
      <c r="BB411" s="18"/>
      <c r="BD411" s="54"/>
      <c r="BF411" s="18"/>
      <c r="BH411" s="18"/>
      <c r="BJ411" s="18"/>
      <c r="BK411" s="18" t="s">
        <v>137</v>
      </c>
      <c r="BL411">
        <v>0</v>
      </c>
      <c r="BM411">
        <v>0</v>
      </c>
      <c r="BN411">
        <v>0</v>
      </c>
      <c r="BO411">
        <v>1</v>
      </c>
      <c r="BP411">
        <v>0</v>
      </c>
      <c r="BQ411">
        <v>0</v>
      </c>
      <c r="BR411" s="18">
        <v>0</v>
      </c>
      <c r="BS411">
        <v>0</v>
      </c>
      <c r="BT411">
        <v>1</v>
      </c>
      <c r="BU411" s="18">
        <v>0</v>
      </c>
      <c r="BV411" t="s">
        <v>397</v>
      </c>
      <c r="BW411" t="s">
        <v>397</v>
      </c>
      <c r="CB411" s="18"/>
      <c r="CD411" s="18"/>
      <c r="CE411" s="18"/>
      <c r="CH411" s="18"/>
      <c r="CJ411" s="18"/>
      <c r="CU411" s="18"/>
      <c r="CV411" t="s">
        <v>397</v>
      </c>
      <c r="CW411" t="s">
        <v>397</v>
      </c>
      <c r="CX411" t="s">
        <v>397</v>
      </c>
      <c r="CY411" s="25" t="s">
        <v>397</v>
      </c>
    </row>
    <row r="412" spans="1:103" x14ac:dyDescent="0.25">
      <c r="A412">
        <v>414</v>
      </c>
      <c r="B412">
        <v>54</v>
      </c>
      <c r="C412" s="25" t="s">
        <v>72</v>
      </c>
      <c r="D412" s="12">
        <v>9.3000000000000007</v>
      </c>
      <c r="E412" s="14"/>
      <c r="F412" s="7" t="str">
        <f t="shared" si="66"/>
        <v>X</v>
      </c>
      <c r="G412" s="7">
        <f t="shared" si="67"/>
        <v>9.3000000000000007</v>
      </c>
      <c r="H412" s="16">
        <f t="shared" si="68"/>
        <v>9.3000000000000007</v>
      </c>
      <c r="I412" s="11" t="str">
        <f t="shared" si="69"/>
        <v>X</v>
      </c>
      <c r="J412" s="39" t="str">
        <f t="shared" si="70"/>
        <v>X</v>
      </c>
      <c r="K412" s="39" t="str">
        <f t="shared" si="63"/>
        <v>X</v>
      </c>
      <c r="L412" s="39" t="str">
        <f t="shared" si="64"/>
        <v>X</v>
      </c>
      <c r="M412" s="39" t="str">
        <f t="shared" si="71"/>
        <v>X</v>
      </c>
      <c r="N412" s="42">
        <v>1</v>
      </c>
      <c r="O412" s="8">
        <v>0</v>
      </c>
      <c r="P412" s="9">
        <v>0</v>
      </c>
      <c r="Q412" s="9">
        <v>0</v>
      </c>
      <c r="R412" s="8">
        <v>0</v>
      </c>
      <c r="S412" s="9">
        <v>0</v>
      </c>
      <c r="T412" s="9">
        <v>0</v>
      </c>
      <c r="U412" s="8">
        <v>0</v>
      </c>
      <c r="V412" s="9">
        <v>0</v>
      </c>
      <c r="W412" s="9">
        <v>0</v>
      </c>
      <c r="X412" s="9">
        <v>0</v>
      </c>
      <c r="Y412" s="8">
        <v>0</v>
      </c>
      <c r="Z412" s="9">
        <v>0</v>
      </c>
      <c r="AA412" s="8"/>
      <c r="AC412" s="8"/>
      <c r="AJ412" s="9">
        <f t="shared" si="72"/>
        <v>-1</v>
      </c>
      <c r="AK412" s="7">
        <v>5</v>
      </c>
      <c r="AO412" s="8"/>
      <c r="AQ412" s="31"/>
      <c r="AT412" s="31"/>
      <c r="AU412" s="21">
        <v>1991</v>
      </c>
      <c r="AV412" s="23">
        <f t="shared" si="65"/>
        <v>3.2990712600274095</v>
      </c>
      <c r="BB412" s="18"/>
      <c r="BD412" s="54"/>
      <c r="BF412" s="18"/>
      <c r="BH412" s="18"/>
      <c r="BJ412" s="18"/>
      <c r="BK412" s="18" t="s">
        <v>137</v>
      </c>
      <c r="BL412">
        <v>0</v>
      </c>
      <c r="BM412">
        <v>0</v>
      </c>
      <c r="BN412">
        <v>0</v>
      </c>
      <c r="BO412">
        <v>1</v>
      </c>
      <c r="BP412">
        <v>0</v>
      </c>
      <c r="BQ412">
        <v>0</v>
      </c>
      <c r="BR412" s="18">
        <v>0</v>
      </c>
      <c r="BS412">
        <v>0</v>
      </c>
      <c r="BT412">
        <v>1</v>
      </c>
      <c r="BU412" s="18">
        <v>0</v>
      </c>
      <c r="BV412" t="s">
        <v>397</v>
      </c>
      <c r="BW412" t="s">
        <v>397</v>
      </c>
      <c r="CB412" s="18"/>
      <c r="CD412" s="18"/>
      <c r="CE412" s="18"/>
      <c r="CH412" s="18"/>
      <c r="CJ412" s="18"/>
      <c r="CU412" s="18"/>
      <c r="CV412" t="s">
        <v>397</v>
      </c>
      <c r="CW412" t="s">
        <v>397</v>
      </c>
      <c r="CX412" t="s">
        <v>397</v>
      </c>
      <c r="CY412" s="25" t="s">
        <v>397</v>
      </c>
    </row>
    <row r="413" spans="1:103" x14ac:dyDescent="0.25">
      <c r="A413">
        <v>415</v>
      </c>
      <c r="B413">
        <v>54</v>
      </c>
      <c r="C413" s="25" t="s">
        <v>72</v>
      </c>
      <c r="D413" s="12">
        <v>6.5</v>
      </c>
      <c r="E413" s="14"/>
      <c r="F413" s="7" t="str">
        <f t="shared" si="66"/>
        <v>X</v>
      </c>
      <c r="G413" s="7">
        <f t="shared" si="67"/>
        <v>6.5</v>
      </c>
      <c r="H413" s="16">
        <f t="shared" si="68"/>
        <v>6.5</v>
      </c>
      <c r="I413" s="11" t="str">
        <f t="shared" si="69"/>
        <v>X</v>
      </c>
      <c r="J413" s="39" t="str">
        <f t="shared" si="70"/>
        <v>X</v>
      </c>
      <c r="K413" s="39" t="str">
        <f t="shared" si="63"/>
        <v>X</v>
      </c>
      <c r="L413" s="39" t="str">
        <f t="shared" si="64"/>
        <v>X</v>
      </c>
      <c r="M413" s="39" t="str">
        <f t="shared" si="71"/>
        <v>X</v>
      </c>
      <c r="N413" s="42">
        <v>1</v>
      </c>
      <c r="O413" s="8">
        <v>0</v>
      </c>
      <c r="P413" s="9">
        <v>0</v>
      </c>
      <c r="Q413" s="9">
        <v>0</v>
      </c>
      <c r="R413" s="8">
        <v>0</v>
      </c>
      <c r="S413" s="9">
        <v>0</v>
      </c>
      <c r="T413" s="9">
        <v>0</v>
      </c>
      <c r="U413" s="8">
        <v>0</v>
      </c>
      <c r="V413" s="9">
        <v>0</v>
      </c>
      <c r="W413" s="9">
        <v>0</v>
      </c>
      <c r="X413" s="9">
        <v>0</v>
      </c>
      <c r="Y413" s="8">
        <v>0</v>
      </c>
      <c r="Z413" s="9">
        <v>0</v>
      </c>
      <c r="AA413" s="8"/>
      <c r="AC413" s="8"/>
      <c r="AJ413" s="9">
        <f t="shared" si="72"/>
        <v>-1</v>
      </c>
      <c r="AK413" s="7">
        <v>4.0999999999999996</v>
      </c>
      <c r="AO413" s="8"/>
      <c r="AQ413" s="31"/>
      <c r="AT413" s="31"/>
      <c r="AU413" s="21">
        <v>1985</v>
      </c>
      <c r="AV413" s="23">
        <f t="shared" si="65"/>
        <v>3.2977605110991339</v>
      </c>
      <c r="BB413" s="18"/>
      <c r="BD413" s="54"/>
      <c r="BF413" s="18"/>
      <c r="BH413" s="18"/>
      <c r="BJ413" s="18"/>
      <c r="BK413" s="18" t="s">
        <v>202</v>
      </c>
      <c r="BL413">
        <v>0</v>
      </c>
      <c r="BM413">
        <v>0</v>
      </c>
      <c r="BN413">
        <v>0</v>
      </c>
      <c r="BO413">
        <v>1</v>
      </c>
      <c r="BP413">
        <v>0</v>
      </c>
      <c r="BQ413">
        <v>0</v>
      </c>
      <c r="BR413" s="18">
        <v>0</v>
      </c>
      <c r="BS413">
        <v>0</v>
      </c>
      <c r="BT413">
        <v>1</v>
      </c>
      <c r="BU413" s="18">
        <v>0</v>
      </c>
      <c r="BV413" t="s">
        <v>397</v>
      </c>
      <c r="BW413" t="s">
        <v>397</v>
      </c>
      <c r="CB413" s="18"/>
      <c r="CD413" s="18"/>
      <c r="CE413" s="18"/>
      <c r="CH413" s="18"/>
      <c r="CJ413" s="18"/>
      <c r="CU413" s="18"/>
      <c r="CV413" t="s">
        <v>397</v>
      </c>
      <c r="CW413" t="s">
        <v>397</v>
      </c>
      <c r="CX413" t="s">
        <v>397</v>
      </c>
      <c r="CY413" s="25" t="s">
        <v>397</v>
      </c>
    </row>
    <row r="414" spans="1:103" x14ac:dyDescent="0.25">
      <c r="A414">
        <v>416</v>
      </c>
      <c r="B414">
        <v>54</v>
      </c>
      <c r="C414" s="25" t="s">
        <v>72</v>
      </c>
      <c r="D414" s="12">
        <v>7.9</v>
      </c>
      <c r="E414" s="14"/>
      <c r="F414" s="7" t="str">
        <f t="shared" si="66"/>
        <v>X</v>
      </c>
      <c r="G414" s="7">
        <f t="shared" si="67"/>
        <v>7.9</v>
      </c>
      <c r="H414" s="16">
        <f t="shared" si="68"/>
        <v>7.9</v>
      </c>
      <c r="I414" s="11" t="str">
        <f t="shared" si="69"/>
        <v>X</v>
      </c>
      <c r="J414" s="39" t="str">
        <f t="shared" si="70"/>
        <v>X</v>
      </c>
      <c r="K414" s="39" t="str">
        <f t="shared" si="63"/>
        <v>X</v>
      </c>
      <c r="L414" s="39" t="str">
        <f t="shared" si="64"/>
        <v>X</v>
      </c>
      <c r="M414" s="39" t="str">
        <f t="shared" si="71"/>
        <v>X</v>
      </c>
      <c r="N414" s="42">
        <v>1</v>
      </c>
      <c r="O414" s="8">
        <v>0</v>
      </c>
      <c r="P414" s="9">
        <v>0</v>
      </c>
      <c r="Q414" s="9">
        <v>0</v>
      </c>
      <c r="R414" s="8">
        <v>0</v>
      </c>
      <c r="S414" s="9">
        <v>0</v>
      </c>
      <c r="T414" s="9">
        <v>0</v>
      </c>
      <c r="U414" s="8">
        <v>0</v>
      </c>
      <c r="V414" s="9">
        <v>0</v>
      </c>
      <c r="W414" s="9">
        <v>0</v>
      </c>
      <c r="X414" s="9">
        <v>0</v>
      </c>
      <c r="Y414" s="8">
        <v>0</v>
      </c>
      <c r="Z414" s="9">
        <v>0</v>
      </c>
      <c r="AA414" s="8"/>
      <c r="AC414" s="8"/>
      <c r="AJ414" s="9">
        <f t="shared" si="72"/>
        <v>-1</v>
      </c>
      <c r="AK414" s="7">
        <v>4.8</v>
      </c>
      <c r="AO414" s="8"/>
      <c r="AQ414" s="31"/>
      <c r="AT414" s="31"/>
      <c r="AU414" s="21">
        <v>1993</v>
      </c>
      <c r="AV414" s="23">
        <f t="shared" si="65"/>
        <v>3.2995072987004876</v>
      </c>
      <c r="BB414" s="18"/>
      <c r="BD414" s="54"/>
      <c r="BF414" s="18"/>
      <c r="BH414" s="18"/>
      <c r="BJ414" s="18"/>
      <c r="BK414" s="18" t="s">
        <v>202</v>
      </c>
      <c r="BL414">
        <v>0</v>
      </c>
      <c r="BM414">
        <v>0</v>
      </c>
      <c r="BN414">
        <v>0</v>
      </c>
      <c r="BO414">
        <v>1</v>
      </c>
      <c r="BP414">
        <v>0</v>
      </c>
      <c r="BQ414">
        <v>0</v>
      </c>
      <c r="BR414" s="18">
        <v>0</v>
      </c>
      <c r="BS414">
        <v>0</v>
      </c>
      <c r="BT414">
        <v>1</v>
      </c>
      <c r="BU414" s="18">
        <v>0</v>
      </c>
      <c r="BV414" t="s">
        <v>397</v>
      </c>
      <c r="BW414" t="s">
        <v>397</v>
      </c>
      <c r="CB414" s="18"/>
      <c r="CD414" s="18"/>
      <c r="CE414" s="18"/>
      <c r="CH414" s="18"/>
      <c r="CJ414" s="18"/>
      <c r="CU414" s="18"/>
      <c r="CV414" t="s">
        <v>397</v>
      </c>
      <c r="CW414" t="s">
        <v>397</v>
      </c>
      <c r="CX414" t="s">
        <v>397</v>
      </c>
      <c r="CY414" s="25" t="s">
        <v>397</v>
      </c>
    </row>
    <row r="415" spans="1:103" x14ac:dyDescent="0.25">
      <c r="A415">
        <v>417</v>
      </c>
      <c r="B415">
        <v>55</v>
      </c>
      <c r="C415" s="25" t="s">
        <v>238</v>
      </c>
      <c r="D415" s="12">
        <v>2.4</v>
      </c>
      <c r="E415" s="14"/>
      <c r="F415" s="7" t="str">
        <f t="shared" si="66"/>
        <v>X</v>
      </c>
      <c r="G415" s="7">
        <f t="shared" si="67"/>
        <v>2.4</v>
      </c>
      <c r="H415" s="16">
        <f t="shared" si="68"/>
        <v>2.4</v>
      </c>
      <c r="I415" s="11" t="str">
        <f t="shared" si="69"/>
        <v>X</v>
      </c>
      <c r="J415" s="39" t="str">
        <f t="shared" si="70"/>
        <v>X</v>
      </c>
      <c r="K415" s="39" t="str">
        <f t="shared" si="63"/>
        <v>X</v>
      </c>
      <c r="L415" s="39" t="str">
        <f t="shared" si="64"/>
        <v>X</v>
      </c>
      <c r="M415" s="39" t="str">
        <f t="shared" si="71"/>
        <v>X</v>
      </c>
      <c r="N415" s="42">
        <v>1</v>
      </c>
      <c r="O415" s="8">
        <v>0</v>
      </c>
      <c r="P415" s="9">
        <v>0</v>
      </c>
      <c r="Q415" s="9">
        <v>0</v>
      </c>
      <c r="R415" s="8">
        <v>0</v>
      </c>
      <c r="S415" s="9">
        <v>0</v>
      </c>
      <c r="T415" s="9">
        <v>0</v>
      </c>
      <c r="U415" s="8">
        <v>0</v>
      </c>
      <c r="V415" s="9">
        <v>0</v>
      </c>
      <c r="W415" s="9">
        <v>0</v>
      </c>
      <c r="X415" s="9">
        <v>0</v>
      </c>
      <c r="Y415" s="8">
        <v>0</v>
      </c>
      <c r="Z415" s="9">
        <v>0</v>
      </c>
      <c r="AA415" s="8"/>
      <c r="AC415" s="8"/>
      <c r="AJ415" s="9">
        <f t="shared" si="72"/>
        <v>-1</v>
      </c>
      <c r="AK415" s="7">
        <v>7.4</v>
      </c>
      <c r="AO415" s="8"/>
      <c r="AQ415" s="31"/>
      <c r="AT415" s="31"/>
      <c r="AU415" s="21">
        <v>2000</v>
      </c>
      <c r="AV415" s="23">
        <f t="shared" si="65"/>
        <v>3.3010299956639813</v>
      </c>
      <c r="BB415" s="18"/>
      <c r="BD415" s="54"/>
      <c r="BF415" s="18"/>
      <c r="BH415" s="18"/>
      <c r="BJ415" s="18"/>
      <c r="BK415" s="18" t="s">
        <v>235</v>
      </c>
      <c r="BL415">
        <v>1</v>
      </c>
      <c r="BM415">
        <v>0</v>
      </c>
      <c r="BN415">
        <v>0</v>
      </c>
      <c r="BO415">
        <v>0</v>
      </c>
      <c r="BP415">
        <v>0</v>
      </c>
      <c r="BQ415">
        <v>0</v>
      </c>
      <c r="BR415" s="18">
        <v>0</v>
      </c>
      <c r="BS415">
        <v>1</v>
      </c>
      <c r="BT415">
        <v>0</v>
      </c>
      <c r="BU415" s="18">
        <v>0</v>
      </c>
      <c r="BV415" t="s">
        <v>397</v>
      </c>
      <c r="BW415" t="s">
        <v>397</v>
      </c>
      <c r="CB415" s="18"/>
      <c r="CD415" s="18"/>
      <c r="CE415" s="18"/>
      <c r="CH415" s="18"/>
      <c r="CJ415" s="18"/>
      <c r="CU415" s="18"/>
      <c r="CV415" t="s">
        <v>397</v>
      </c>
      <c r="CW415" t="s">
        <v>397</v>
      </c>
      <c r="CX415" t="s">
        <v>397</v>
      </c>
      <c r="CY415" s="25" t="s">
        <v>397</v>
      </c>
    </row>
    <row r="416" spans="1:103" x14ac:dyDescent="0.25">
      <c r="A416">
        <v>418</v>
      </c>
      <c r="B416">
        <v>55</v>
      </c>
      <c r="C416" s="25" t="s">
        <v>238</v>
      </c>
      <c r="D416" s="12">
        <v>1.3</v>
      </c>
      <c r="E416" s="14"/>
      <c r="F416" s="7" t="str">
        <f t="shared" si="66"/>
        <v>X</v>
      </c>
      <c r="G416" s="7">
        <f t="shared" si="67"/>
        <v>1.3</v>
      </c>
      <c r="H416" s="16">
        <f t="shared" si="68"/>
        <v>1.3</v>
      </c>
      <c r="I416" s="11" t="str">
        <f t="shared" si="69"/>
        <v>X</v>
      </c>
      <c r="J416" s="39" t="str">
        <f t="shared" si="70"/>
        <v>X</v>
      </c>
      <c r="K416" s="39" t="str">
        <f t="shared" si="63"/>
        <v>X</v>
      </c>
      <c r="L416" s="39" t="str">
        <f t="shared" si="64"/>
        <v>X</v>
      </c>
      <c r="M416" s="39" t="str">
        <f t="shared" si="71"/>
        <v>X</v>
      </c>
      <c r="N416" s="42">
        <v>1</v>
      </c>
      <c r="O416" s="8">
        <v>0</v>
      </c>
      <c r="P416" s="9">
        <v>0</v>
      </c>
      <c r="Q416" s="9">
        <v>0</v>
      </c>
      <c r="R416" s="8">
        <v>0</v>
      </c>
      <c r="S416" s="9">
        <v>0</v>
      </c>
      <c r="T416" s="9">
        <v>0</v>
      </c>
      <c r="U416" s="8">
        <v>0</v>
      </c>
      <c r="V416" s="9">
        <v>0</v>
      </c>
      <c r="W416" s="9">
        <v>0</v>
      </c>
      <c r="X416" s="9">
        <v>0</v>
      </c>
      <c r="Y416" s="8">
        <v>0</v>
      </c>
      <c r="Z416" s="9">
        <v>0</v>
      </c>
      <c r="AA416" s="8"/>
      <c r="AC416" s="8"/>
      <c r="AJ416" s="9">
        <f t="shared" si="72"/>
        <v>-1</v>
      </c>
      <c r="AK416" s="7">
        <v>8.9</v>
      </c>
      <c r="AO416" s="8"/>
      <c r="AQ416" s="31"/>
      <c r="AT416" s="31"/>
      <c r="AU416" s="21">
        <v>2000</v>
      </c>
      <c r="AV416" s="23">
        <f t="shared" si="65"/>
        <v>3.3010299956639813</v>
      </c>
      <c r="BB416" s="18"/>
      <c r="BD416" s="54"/>
      <c r="BF416" s="18"/>
      <c r="BH416" s="18"/>
      <c r="BJ416" s="18"/>
      <c r="BK416" s="18" t="s">
        <v>260</v>
      </c>
      <c r="BL416">
        <v>1</v>
      </c>
      <c r="BM416">
        <v>0</v>
      </c>
      <c r="BN416">
        <v>0</v>
      </c>
      <c r="BO416">
        <v>0</v>
      </c>
      <c r="BP416">
        <v>0</v>
      </c>
      <c r="BQ416">
        <v>0</v>
      </c>
      <c r="BR416" s="18">
        <v>0</v>
      </c>
      <c r="BS416">
        <v>1</v>
      </c>
      <c r="BT416">
        <v>0</v>
      </c>
      <c r="BU416" s="18">
        <v>0</v>
      </c>
      <c r="BV416" t="s">
        <v>397</v>
      </c>
      <c r="BW416" t="s">
        <v>397</v>
      </c>
      <c r="CB416" s="18"/>
      <c r="CD416" s="18"/>
      <c r="CE416" s="18"/>
      <c r="CH416" s="18"/>
      <c r="CJ416" s="18"/>
      <c r="CU416" s="18"/>
      <c r="CV416" t="s">
        <v>397</v>
      </c>
      <c r="CW416" t="s">
        <v>397</v>
      </c>
      <c r="CX416" t="s">
        <v>397</v>
      </c>
      <c r="CY416" s="25" t="s">
        <v>397</v>
      </c>
    </row>
    <row r="417" spans="1:103" x14ac:dyDescent="0.25">
      <c r="A417">
        <v>419</v>
      </c>
      <c r="B417">
        <v>56</v>
      </c>
      <c r="C417" s="25" t="s">
        <v>225</v>
      </c>
      <c r="D417" s="12">
        <v>11.5</v>
      </c>
      <c r="E417" s="14"/>
      <c r="F417" s="7" t="str">
        <f t="shared" si="66"/>
        <v>X</v>
      </c>
      <c r="G417" s="7">
        <f t="shared" si="67"/>
        <v>11.5</v>
      </c>
      <c r="H417" s="16">
        <f t="shared" si="68"/>
        <v>11.5</v>
      </c>
      <c r="I417" s="11" t="str">
        <f t="shared" si="69"/>
        <v>X</v>
      </c>
      <c r="J417" s="39" t="str">
        <f t="shared" si="70"/>
        <v>X</v>
      </c>
      <c r="K417" s="39" t="str">
        <f t="shared" si="63"/>
        <v>X</v>
      </c>
      <c r="L417" s="39" t="str">
        <f t="shared" si="64"/>
        <v>X</v>
      </c>
      <c r="M417" s="39" t="str">
        <f t="shared" si="71"/>
        <v>X</v>
      </c>
      <c r="N417" s="42">
        <v>1</v>
      </c>
      <c r="O417" s="8">
        <v>0</v>
      </c>
      <c r="P417" s="9">
        <v>0</v>
      </c>
      <c r="Q417" s="9">
        <v>0</v>
      </c>
      <c r="R417" s="8">
        <v>0</v>
      </c>
      <c r="S417" s="9">
        <v>0</v>
      </c>
      <c r="T417" s="9">
        <v>0</v>
      </c>
      <c r="U417" s="8">
        <v>0</v>
      </c>
      <c r="V417" s="9">
        <v>0</v>
      </c>
      <c r="W417" s="9">
        <v>0</v>
      </c>
      <c r="X417" s="9">
        <v>0</v>
      </c>
      <c r="Y417" s="8">
        <v>0</v>
      </c>
      <c r="Z417" s="9">
        <v>0</v>
      </c>
      <c r="AA417" s="8"/>
      <c r="AC417" s="8"/>
      <c r="AJ417" s="9">
        <f t="shared" si="72"/>
        <v>-1</v>
      </c>
      <c r="AK417" s="7">
        <v>2.6</v>
      </c>
      <c r="AO417" s="8"/>
      <c r="AQ417" s="31"/>
      <c r="AT417" s="31"/>
      <c r="AU417" s="21">
        <v>1985</v>
      </c>
      <c r="AV417" s="23">
        <f t="shared" si="65"/>
        <v>3.2977605110991339</v>
      </c>
      <c r="BB417" s="18"/>
      <c r="BD417" s="54"/>
      <c r="BF417" s="18"/>
      <c r="BH417" s="18"/>
      <c r="BJ417" s="18"/>
      <c r="BK417" s="18" t="s">
        <v>224</v>
      </c>
      <c r="BL417">
        <v>0</v>
      </c>
      <c r="BM417">
        <v>1</v>
      </c>
      <c r="BN417">
        <v>0</v>
      </c>
      <c r="BO417">
        <v>0</v>
      </c>
      <c r="BP417">
        <v>0</v>
      </c>
      <c r="BQ417">
        <v>0</v>
      </c>
      <c r="BR417" s="18">
        <v>0</v>
      </c>
      <c r="BS417">
        <v>0</v>
      </c>
      <c r="BT417">
        <v>1</v>
      </c>
      <c r="BU417" s="18">
        <v>0</v>
      </c>
      <c r="BV417" t="s">
        <v>397</v>
      </c>
      <c r="BW417" t="s">
        <v>397</v>
      </c>
      <c r="CB417" s="18"/>
      <c r="CD417" s="18"/>
      <c r="CE417" s="18"/>
      <c r="CH417" s="18"/>
      <c r="CJ417" s="18"/>
      <c r="CU417" s="18"/>
      <c r="CV417" t="s">
        <v>397</v>
      </c>
      <c r="CW417" t="s">
        <v>397</v>
      </c>
      <c r="CX417" t="s">
        <v>397</v>
      </c>
      <c r="CY417" s="25" t="s">
        <v>397</v>
      </c>
    </row>
    <row r="418" spans="1:103" x14ac:dyDescent="0.25">
      <c r="A418">
        <v>420</v>
      </c>
      <c r="B418">
        <v>56</v>
      </c>
      <c r="C418" s="25" t="s">
        <v>225</v>
      </c>
      <c r="D418" s="12">
        <v>11.1</v>
      </c>
      <c r="E418" s="14"/>
      <c r="F418" s="7" t="str">
        <f t="shared" si="66"/>
        <v>X</v>
      </c>
      <c r="G418" s="7">
        <f t="shared" si="67"/>
        <v>11.1</v>
      </c>
      <c r="H418" s="16">
        <f t="shared" si="68"/>
        <v>11.1</v>
      </c>
      <c r="I418" s="11" t="str">
        <f t="shared" si="69"/>
        <v>X</v>
      </c>
      <c r="J418" s="39" t="str">
        <f t="shared" si="70"/>
        <v>X</v>
      </c>
      <c r="K418" s="39" t="str">
        <f t="shared" si="63"/>
        <v>X</v>
      </c>
      <c r="L418" s="39" t="str">
        <f t="shared" si="64"/>
        <v>X</v>
      </c>
      <c r="M418" s="39" t="str">
        <f t="shared" si="71"/>
        <v>X</v>
      </c>
      <c r="N418" s="42">
        <v>1</v>
      </c>
      <c r="O418" s="8">
        <v>0</v>
      </c>
      <c r="P418" s="9">
        <v>0</v>
      </c>
      <c r="Q418" s="9">
        <v>0</v>
      </c>
      <c r="R418" s="8">
        <v>0</v>
      </c>
      <c r="S418" s="9">
        <v>0</v>
      </c>
      <c r="T418" s="9">
        <v>0</v>
      </c>
      <c r="U418" s="8">
        <v>0</v>
      </c>
      <c r="V418" s="9">
        <v>0</v>
      </c>
      <c r="W418" s="9">
        <v>0</v>
      </c>
      <c r="X418" s="9">
        <v>0</v>
      </c>
      <c r="Y418" s="8">
        <v>0</v>
      </c>
      <c r="Z418" s="9">
        <v>0</v>
      </c>
      <c r="AA418" s="8"/>
      <c r="AC418" s="8"/>
      <c r="AJ418" s="9">
        <f t="shared" si="72"/>
        <v>-1</v>
      </c>
      <c r="AK418" s="7">
        <v>2.6</v>
      </c>
      <c r="AO418" s="8"/>
      <c r="AQ418" s="31"/>
      <c r="AT418" s="31"/>
      <c r="AU418" s="21">
        <v>1987</v>
      </c>
      <c r="AV418" s="23">
        <f t="shared" si="65"/>
        <v>3.2981978671098151</v>
      </c>
      <c r="BB418" s="18"/>
      <c r="BD418" s="54"/>
      <c r="BF418" s="18"/>
      <c r="BH418" s="18"/>
      <c r="BJ418" s="18"/>
      <c r="BK418" s="18" t="s">
        <v>224</v>
      </c>
      <c r="BL418">
        <v>0</v>
      </c>
      <c r="BM418">
        <v>1</v>
      </c>
      <c r="BN418">
        <v>0</v>
      </c>
      <c r="BO418">
        <v>0</v>
      </c>
      <c r="BP418">
        <v>0</v>
      </c>
      <c r="BQ418">
        <v>0</v>
      </c>
      <c r="BR418" s="18">
        <v>0</v>
      </c>
      <c r="BS418">
        <v>0</v>
      </c>
      <c r="BT418">
        <v>1</v>
      </c>
      <c r="BU418" s="18">
        <v>0</v>
      </c>
      <c r="BV418" t="s">
        <v>397</v>
      </c>
      <c r="BW418" t="s">
        <v>397</v>
      </c>
      <c r="CB418" s="18"/>
      <c r="CD418" s="18"/>
      <c r="CE418" s="18"/>
      <c r="CH418" s="18"/>
      <c r="CJ418" s="18"/>
      <c r="CU418" s="18"/>
      <c r="CV418" t="s">
        <v>397</v>
      </c>
      <c r="CW418" t="s">
        <v>397</v>
      </c>
      <c r="CX418" t="s">
        <v>397</v>
      </c>
      <c r="CY418" s="25" t="s">
        <v>397</v>
      </c>
    </row>
    <row r="419" spans="1:103" x14ac:dyDescent="0.25">
      <c r="A419">
        <v>421</v>
      </c>
      <c r="B419">
        <v>56</v>
      </c>
      <c r="C419" s="25" t="s">
        <v>225</v>
      </c>
      <c r="D419" s="12">
        <v>10.9</v>
      </c>
      <c r="E419" s="14"/>
      <c r="F419" s="7" t="str">
        <f t="shared" si="66"/>
        <v>X</v>
      </c>
      <c r="G419" s="7">
        <f t="shared" si="67"/>
        <v>10.9</v>
      </c>
      <c r="H419" s="16">
        <f t="shared" si="68"/>
        <v>10.9</v>
      </c>
      <c r="I419" s="11" t="str">
        <f t="shared" si="69"/>
        <v>X</v>
      </c>
      <c r="J419" s="39" t="str">
        <f t="shared" si="70"/>
        <v>X</v>
      </c>
      <c r="K419" s="39" t="str">
        <f t="shared" si="63"/>
        <v>X</v>
      </c>
      <c r="L419" s="39" t="str">
        <f t="shared" si="64"/>
        <v>X</v>
      </c>
      <c r="M419" s="39" t="str">
        <f t="shared" si="71"/>
        <v>X</v>
      </c>
      <c r="N419" s="42">
        <v>0</v>
      </c>
      <c r="O419" s="8">
        <v>0</v>
      </c>
      <c r="P419" s="9">
        <v>0</v>
      </c>
      <c r="Q419" s="9">
        <v>0</v>
      </c>
      <c r="R419" s="8">
        <v>0</v>
      </c>
      <c r="S419" s="9">
        <v>0</v>
      </c>
      <c r="T419" s="9">
        <v>0</v>
      </c>
      <c r="U419" s="8">
        <v>1</v>
      </c>
      <c r="V419" s="9">
        <v>0</v>
      </c>
      <c r="W419" s="9">
        <v>0</v>
      </c>
      <c r="X419" s="9">
        <v>0</v>
      </c>
      <c r="Y419" s="8">
        <v>0</v>
      </c>
      <c r="Z419" s="9">
        <v>0</v>
      </c>
      <c r="AA419" s="8"/>
      <c r="AC419" s="8"/>
      <c r="AJ419" s="9">
        <f t="shared" si="72"/>
        <v>-1</v>
      </c>
      <c r="AK419" s="7">
        <v>2.6</v>
      </c>
      <c r="AO419" s="8"/>
      <c r="AQ419" s="31"/>
      <c r="AT419" s="31"/>
      <c r="AU419" s="21">
        <v>1985</v>
      </c>
      <c r="AV419" s="23">
        <f t="shared" si="65"/>
        <v>3.2977605110991339</v>
      </c>
      <c r="BB419" s="18"/>
      <c r="BD419" s="54"/>
      <c r="BF419" s="18"/>
      <c r="BH419" s="18"/>
      <c r="BJ419" s="18"/>
      <c r="BK419" s="18" t="s">
        <v>224</v>
      </c>
      <c r="BL419">
        <v>0</v>
      </c>
      <c r="BM419">
        <v>1</v>
      </c>
      <c r="BN419">
        <v>0</v>
      </c>
      <c r="BO419">
        <v>0</v>
      </c>
      <c r="BP419">
        <v>0</v>
      </c>
      <c r="BQ419">
        <v>0</v>
      </c>
      <c r="BR419" s="18">
        <v>0</v>
      </c>
      <c r="BS419">
        <v>0</v>
      </c>
      <c r="BT419">
        <v>1</v>
      </c>
      <c r="BU419" s="18">
        <v>0</v>
      </c>
      <c r="BV419" t="s">
        <v>397</v>
      </c>
      <c r="BW419" t="s">
        <v>397</v>
      </c>
      <c r="CB419" s="18"/>
      <c r="CD419" s="18"/>
      <c r="CE419" s="18"/>
      <c r="CH419" s="18"/>
      <c r="CJ419" s="18"/>
      <c r="CU419" s="18"/>
      <c r="CV419" t="s">
        <v>397</v>
      </c>
      <c r="CW419" t="s">
        <v>397</v>
      </c>
      <c r="CX419" t="s">
        <v>397</v>
      </c>
      <c r="CY419" s="25" t="s">
        <v>397</v>
      </c>
    </row>
    <row r="420" spans="1:103" x14ac:dyDescent="0.25">
      <c r="A420">
        <v>422</v>
      </c>
      <c r="B420">
        <v>56</v>
      </c>
      <c r="C420" s="25" t="s">
        <v>225</v>
      </c>
      <c r="D420" s="12">
        <v>12.8</v>
      </c>
      <c r="E420" s="14"/>
      <c r="F420" s="7" t="str">
        <f t="shared" si="66"/>
        <v>X</v>
      </c>
      <c r="G420" s="7">
        <f t="shared" si="67"/>
        <v>12.8</v>
      </c>
      <c r="H420" s="16">
        <f t="shared" si="68"/>
        <v>12.8</v>
      </c>
      <c r="I420" s="11" t="str">
        <f t="shared" si="69"/>
        <v>X</v>
      </c>
      <c r="J420" s="39" t="str">
        <f t="shared" si="70"/>
        <v>X</v>
      </c>
      <c r="K420" s="39" t="str">
        <f t="shared" si="63"/>
        <v>X</v>
      </c>
      <c r="L420" s="39" t="str">
        <f t="shared" si="64"/>
        <v>X</v>
      </c>
      <c r="M420" s="39" t="str">
        <f t="shared" si="71"/>
        <v>X</v>
      </c>
      <c r="N420" s="42">
        <v>0</v>
      </c>
      <c r="O420" s="8">
        <v>0</v>
      </c>
      <c r="P420" s="9">
        <v>0</v>
      </c>
      <c r="Q420" s="9">
        <v>0</v>
      </c>
      <c r="R420" s="8">
        <v>0</v>
      </c>
      <c r="S420" s="9">
        <v>0</v>
      </c>
      <c r="T420" s="9">
        <v>0</v>
      </c>
      <c r="U420" s="8">
        <v>0</v>
      </c>
      <c r="V420" s="9">
        <v>1</v>
      </c>
      <c r="W420" s="9">
        <v>0</v>
      </c>
      <c r="X420" s="9">
        <v>0</v>
      </c>
      <c r="Y420" s="8">
        <v>0</v>
      </c>
      <c r="Z420" s="9">
        <v>0</v>
      </c>
      <c r="AA420" s="8"/>
      <c r="AC420" s="8"/>
      <c r="AJ420" s="9">
        <f t="shared" si="72"/>
        <v>-1</v>
      </c>
      <c r="AK420" s="7">
        <v>2.6</v>
      </c>
      <c r="AO420" s="8"/>
      <c r="AQ420" s="31"/>
      <c r="AT420" s="31"/>
      <c r="AU420" s="21">
        <v>1985</v>
      </c>
      <c r="AV420" s="23">
        <f t="shared" si="65"/>
        <v>3.2977605110991339</v>
      </c>
      <c r="BB420" s="18"/>
      <c r="BD420" s="54"/>
      <c r="BF420" s="18"/>
      <c r="BH420" s="18"/>
      <c r="BJ420" s="18"/>
      <c r="BK420" s="18" t="s">
        <v>224</v>
      </c>
      <c r="BL420">
        <v>0</v>
      </c>
      <c r="BM420">
        <v>1</v>
      </c>
      <c r="BN420">
        <v>0</v>
      </c>
      <c r="BO420">
        <v>0</v>
      </c>
      <c r="BP420">
        <v>0</v>
      </c>
      <c r="BQ420">
        <v>0</v>
      </c>
      <c r="BR420" s="18">
        <v>0</v>
      </c>
      <c r="BS420">
        <v>0</v>
      </c>
      <c r="BT420">
        <v>1</v>
      </c>
      <c r="BU420" s="18">
        <v>0</v>
      </c>
      <c r="BV420" t="s">
        <v>397</v>
      </c>
      <c r="BW420" t="s">
        <v>397</v>
      </c>
      <c r="CB420" s="18"/>
      <c r="CD420" s="18"/>
      <c r="CE420" s="18"/>
      <c r="CH420" s="18"/>
      <c r="CJ420" s="18"/>
      <c r="CU420" s="18"/>
      <c r="CV420" t="s">
        <v>397</v>
      </c>
      <c r="CW420" t="s">
        <v>397</v>
      </c>
      <c r="CX420" t="s">
        <v>397</v>
      </c>
      <c r="CY420" s="25" t="s">
        <v>397</v>
      </c>
    </row>
    <row r="421" spans="1:103" x14ac:dyDescent="0.25">
      <c r="A421">
        <v>423</v>
      </c>
      <c r="B421">
        <v>57</v>
      </c>
      <c r="C421" s="25" t="s">
        <v>10</v>
      </c>
      <c r="D421" s="12">
        <v>8.6</v>
      </c>
      <c r="E421" s="14"/>
      <c r="F421" s="7" t="str">
        <f t="shared" si="66"/>
        <v>X</v>
      </c>
      <c r="G421" s="7">
        <f t="shared" si="67"/>
        <v>8.6</v>
      </c>
      <c r="H421" s="16">
        <f t="shared" si="68"/>
        <v>8.6</v>
      </c>
      <c r="I421" s="11" t="str">
        <f t="shared" si="69"/>
        <v>X</v>
      </c>
      <c r="J421" s="39" t="str">
        <f t="shared" si="70"/>
        <v>X</v>
      </c>
      <c r="K421" s="39" t="str">
        <f t="shared" si="63"/>
        <v>X</v>
      </c>
      <c r="L421" s="39" t="str">
        <f t="shared" si="64"/>
        <v>X</v>
      </c>
      <c r="M421" s="39" t="str">
        <f t="shared" si="71"/>
        <v>X</v>
      </c>
      <c r="N421" s="42">
        <v>1</v>
      </c>
      <c r="O421" s="8">
        <v>0</v>
      </c>
      <c r="P421" s="9">
        <v>0</v>
      </c>
      <c r="Q421" s="9">
        <v>0</v>
      </c>
      <c r="R421" s="8">
        <v>0</v>
      </c>
      <c r="S421" s="9">
        <v>0</v>
      </c>
      <c r="T421" s="9">
        <v>0</v>
      </c>
      <c r="U421" s="8">
        <v>0</v>
      </c>
      <c r="V421" s="9">
        <v>0</v>
      </c>
      <c r="W421" s="9">
        <v>0</v>
      </c>
      <c r="X421" s="9">
        <v>0</v>
      </c>
      <c r="Y421" s="8">
        <v>0</v>
      </c>
      <c r="Z421" s="9">
        <v>0</v>
      </c>
      <c r="AA421" s="8"/>
      <c r="AC421" s="8"/>
      <c r="AJ421" s="9">
        <f t="shared" si="72"/>
        <v>-1</v>
      </c>
      <c r="AK421" s="7">
        <v>8.3699999999999992</v>
      </c>
      <c r="AO421" s="8"/>
      <c r="AQ421" s="31"/>
      <c r="AT421" s="31"/>
      <c r="AU421" s="21">
        <v>1992</v>
      </c>
      <c r="AV421" s="23">
        <f t="shared" si="65"/>
        <v>3.2992893340876801</v>
      </c>
      <c r="BB421" s="18"/>
      <c r="BD421" s="54"/>
      <c r="BF421" s="18"/>
      <c r="BH421" s="18"/>
      <c r="BJ421" s="18"/>
      <c r="BK421" s="18" t="s">
        <v>6</v>
      </c>
      <c r="BL421">
        <v>0</v>
      </c>
      <c r="BM421">
        <v>0</v>
      </c>
      <c r="BN421">
        <v>0</v>
      </c>
      <c r="BO421">
        <v>1</v>
      </c>
      <c r="BP421">
        <v>0</v>
      </c>
      <c r="BQ421">
        <v>0</v>
      </c>
      <c r="BR421" s="18">
        <v>0</v>
      </c>
      <c r="BS421">
        <v>1</v>
      </c>
      <c r="BT421">
        <v>0</v>
      </c>
      <c r="BU421" s="18">
        <v>0</v>
      </c>
      <c r="BV421" t="s">
        <v>397</v>
      </c>
      <c r="BW421" t="s">
        <v>397</v>
      </c>
      <c r="CB421" s="18"/>
      <c r="CD421" s="18"/>
      <c r="CE421" s="18"/>
      <c r="CH421" s="18"/>
      <c r="CJ421" s="18"/>
      <c r="CU421" s="18"/>
      <c r="CV421" t="s">
        <v>397</v>
      </c>
      <c r="CW421" t="s">
        <v>397</v>
      </c>
      <c r="CX421" t="s">
        <v>397</v>
      </c>
      <c r="CY421" s="25" t="s">
        <v>397</v>
      </c>
    </row>
    <row r="422" spans="1:103" x14ac:dyDescent="0.25">
      <c r="A422">
        <v>424</v>
      </c>
      <c r="B422">
        <v>57</v>
      </c>
      <c r="C422" s="25" t="s">
        <v>10</v>
      </c>
      <c r="D422" s="12">
        <v>8.6</v>
      </c>
      <c r="E422" s="14"/>
      <c r="F422" s="7" t="str">
        <f t="shared" si="66"/>
        <v>X</v>
      </c>
      <c r="G422" s="7">
        <f t="shared" si="67"/>
        <v>8.6</v>
      </c>
      <c r="H422" s="16">
        <f t="shared" si="68"/>
        <v>8.6</v>
      </c>
      <c r="I422" s="11" t="str">
        <f t="shared" si="69"/>
        <v>X</v>
      </c>
      <c r="J422" s="39" t="str">
        <f t="shared" si="70"/>
        <v>X</v>
      </c>
      <c r="K422" s="39" t="str">
        <f t="shared" si="63"/>
        <v>X</v>
      </c>
      <c r="L422" s="39" t="str">
        <f t="shared" si="64"/>
        <v>X</v>
      </c>
      <c r="M422" s="39" t="str">
        <f t="shared" si="71"/>
        <v>X</v>
      </c>
      <c r="N422" s="42">
        <v>1</v>
      </c>
      <c r="O422" s="8">
        <v>0</v>
      </c>
      <c r="P422" s="9">
        <v>0</v>
      </c>
      <c r="Q422" s="9">
        <v>0</v>
      </c>
      <c r="R422" s="8">
        <v>0</v>
      </c>
      <c r="S422" s="9">
        <v>0</v>
      </c>
      <c r="T422" s="9">
        <v>0</v>
      </c>
      <c r="U422" s="8">
        <v>0</v>
      </c>
      <c r="V422" s="9">
        <v>0</v>
      </c>
      <c r="W422" s="9">
        <v>0</v>
      </c>
      <c r="X422" s="9">
        <v>0</v>
      </c>
      <c r="Y422" s="8">
        <v>0</v>
      </c>
      <c r="Z422" s="9">
        <v>0</v>
      </c>
      <c r="AA422" s="8"/>
      <c r="AC422" s="8"/>
      <c r="AJ422" s="9">
        <f t="shared" si="72"/>
        <v>-1</v>
      </c>
      <c r="AK422" s="7">
        <v>8.64</v>
      </c>
      <c r="AO422" s="8"/>
      <c r="AQ422" s="31"/>
      <c r="AT422" s="31"/>
      <c r="AU422" s="21">
        <v>1993</v>
      </c>
      <c r="AV422" s="23">
        <f t="shared" si="65"/>
        <v>3.2995072987004876</v>
      </c>
      <c r="BB422" s="18"/>
      <c r="BD422" s="54"/>
      <c r="BF422" s="18"/>
      <c r="BH422" s="18"/>
      <c r="BJ422" s="18"/>
      <c r="BK422" s="18" t="s">
        <v>6</v>
      </c>
      <c r="BL422">
        <v>0</v>
      </c>
      <c r="BM422">
        <v>0</v>
      </c>
      <c r="BN422">
        <v>0</v>
      </c>
      <c r="BO422">
        <v>1</v>
      </c>
      <c r="BP422">
        <v>0</v>
      </c>
      <c r="BQ422">
        <v>0</v>
      </c>
      <c r="BR422" s="18">
        <v>0</v>
      </c>
      <c r="BS422">
        <v>1</v>
      </c>
      <c r="BT422">
        <v>0</v>
      </c>
      <c r="BU422" s="18">
        <v>0</v>
      </c>
      <c r="BV422" t="s">
        <v>397</v>
      </c>
      <c r="BW422" t="s">
        <v>397</v>
      </c>
      <c r="CB422" s="18"/>
      <c r="CD422" s="18"/>
      <c r="CE422" s="18"/>
      <c r="CH422" s="18"/>
      <c r="CJ422" s="18"/>
      <c r="CU422" s="18"/>
      <c r="CV422" t="s">
        <v>397</v>
      </c>
      <c r="CW422" t="s">
        <v>397</v>
      </c>
      <c r="CX422" t="s">
        <v>397</v>
      </c>
      <c r="CY422" s="25" t="s">
        <v>397</v>
      </c>
    </row>
    <row r="423" spans="1:103" x14ac:dyDescent="0.25">
      <c r="A423">
        <v>425</v>
      </c>
      <c r="B423">
        <v>57</v>
      </c>
      <c r="C423" s="25" t="s">
        <v>10</v>
      </c>
      <c r="D423" s="12">
        <v>9.6</v>
      </c>
      <c r="E423" s="14"/>
      <c r="F423" s="7" t="str">
        <f t="shared" si="66"/>
        <v>X</v>
      </c>
      <c r="G423" s="7">
        <f t="shared" si="67"/>
        <v>9.6</v>
      </c>
      <c r="H423" s="16">
        <f t="shared" si="68"/>
        <v>9.6</v>
      </c>
      <c r="I423" s="11" t="str">
        <f t="shared" si="69"/>
        <v>X</v>
      </c>
      <c r="J423" s="39" t="str">
        <f t="shared" si="70"/>
        <v>X</v>
      </c>
      <c r="K423" s="39" t="str">
        <f t="shared" si="63"/>
        <v>X</v>
      </c>
      <c r="L423" s="39" t="str">
        <f t="shared" si="64"/>
        <v>X</v>
      </c>
      <c r="M423" s="39" t="str">
        <f t="shared" si="71"/>
        <v>X</v>
      </c>
      <c r="N423" s="42">
        <v>1</v>
      </c>
      <c r="O423" s="8">
        <v>0</v>
      </c>
      <c r="P423" s="9">
        <v>0</v>
      </c>
      <c r="Q423" s="9">
        <v>0</v>
      </c>
      <c r="R423" s="8">
        <v>0</v>
      </c>
      <c r="S423" s="9">
        <v>0</v>
      </c>
      <c r="T423" s="9">
        <v>0</v>
      </c>
      <c r="U423" s="8">
        <v>0</v>
      </c>
      <c r="V423" s="9">
        <v>0</v>
      </c>
      <c r="W423" s="9">
        <v>0</v>
      </c>
      <c r="X423" s="9">
        <v>0</v>
      </c>
      <c r="Y423" s="8">
        <v>0</v>
      </c>
      <c r="Z423" s="9">
        <v>0</v>
      </c>
      <c r="AA423" s="8"/>
      <c r="AC423" s="8"/>
      <c r="AJ423" s="9">
        <f t="shared" si="72"/>
        <v>-1</v>
      </c>
      <c r="AK423" s="7">
        <v>8.64</v>
      </c>
      <c r="AO423" s="8"/>
      <c r="AQ423" s="31"/>
      <c r="AT423" s="31"/>
      <c r="AU423" s="21">
        <v>1994</v>
      </c>
      <c r="AV423" s="23">
        <f t="shared" si="65"/>
        <v>3.2997251539756367</v>
      </c>
      <c r="BB423" s="18"/>
      <c r="BD423" s="54"/>
      <c r="BF423" s="18"/>
      <c r="BH423" s="18"/>
      <c r="BJ423" s="18"/>
      <c r="BK423" s="18" t="s">
        <v>6</v>
      </c>
      <c r="BL423">
        <v>0</v>
      </c>
      <c r="BM423">
        <v>0</v>
      </c>
      <c r="BN423">
        <v>0</v>
      </c>
      <c r="BO423">
        <v>1</v>
      </c>
      <c r="BP423">
        <v>0</v>
      </c>
      <c r="BQ423">
        <v>0</v>
      </c>
      <c r="BR423" s="18">
        <v>0</v>
      </c>
      <c r="BS423">
        <v>1</v>
      </c>
      <c r="BT423">
        <v>0</v>
      </c>
      <c r="BU423" s="18">
        <v>0</v>
      </c>
      <c r="BV423" t="s">
        <v>397</v>
      </c>
      <c r="BW423" t="s">
        <v>397</v>
      </c>
      <c r="CB423" s="18"/>
      <c r="CD423" s="18"/>
      <c r="CE423" s="18"/>
      <c r="CH423" s="18"/>
      <c r="CJ423" s="18"/>
      <c r="CU423" s="18"/>
      <c r="CV423" t="s">
        <v>397</v>
      </c>
      <c r="CW423" t="s">
        <v>397</v>
      </c>
      <c r="CX423" t="s">
        <v>397</v>
      </c>
      <c r="CY423" s="25" t="s">
        <v>397</v>
      </c>
    </row>
    <row r="424" spans="1:103" x14ac:dyDescent="0.25">
      <c r="A424">
        <v>426</v>
      </c>
      <c r="B424">
        <v>57</v>
      </c>
      <c r="C424" s="25" t="s">
        <v>10</v>
      </c>
      <c r="D424" s="12">
        <v>9.6</v>
      </c>
      <c r="E424" s="14"/>
      <c r="F424" s="7" t="str">
        <f t="shared" si="66"/>
        <v>X</v>
      </c>
      <c r="G424" s="7">
        <f t="shared" si="67"/>
        <v>9.6</v>
      </c>
      <c r="H424" s="16">
        <f t="shared" si="68"/>
        <v>9.6</v>
      </c>
      <c r="I424" s="11" t="str">
        <f t="shared" si="69"/>
        <v>X</v>
      </c>
      <c r="J424" s="39" t="str">
        <f t="shared" si="70"/>
        <v>X</v>
      </c>
      <c r="K424" s="39" t="str">
        <f t="shared" si="63"/>
        <v>X</v>
      </c>
      <c r="L424" s="39" t="str">
        <f t="shared" si="64"/>
        <v>X</v>
      </c>
      <c r="M424" s="39" t="str">
        <f t="shared" si="71"/>
        <v>X</v>
      </c>
      <c r="N424" s="42">
        <v>1</v>
      </c>
      <c r="O424" s="8">
        <v>0</v>
      </c>
      <c r="P424" s="9">
        <v>0</v>
      </c>
      <c r="Q424" s="9">
        <v>0</v>
      </c>
      <c r="R424" s="8">
        <v>0</v>
      </c>
      <c r="S424" s="9">
        <v>0</v>
      </c>
      <c r="T424" s="9">
        <v>0</v>
      </c>
      <c r="U424" s="8">
        <v>0</v>
      </c>
      <c r="V424" s="9">
        <v>0</v>
      </c>
      <c r="W424" s="9">
        <v>0</v>
      </c>
      <c r="X424" s="9">
        <v>0</v>
      </c>
      <c r="Y424" s="8">
        <v>0</v>
      </c>
      <c r="Z424" s="9">
        <v>0</v>
      </c>
      <c r="AA424" s="8"/>
      <c r="AC424" s="8"/>
      <c r="AJ424" s="9">
        <f t="shared" si="72"/>
        <v>-1</v>
      </c>
      <c r="AK424" s="7">
        <v>8.64</v>
      </c>
      <c r="AO424" s="8"/>
      <c r="AQ424" s="31"/>
      <c r="AT424" s="31"/>
      <c r="AU424" s="21">
        <v>1995</v>
      </c>
      <c r="AV424" s="23">
        <f t="shared" si="65"/>
        <v>3.2999429000227671</v>
      </c>
      <c r="BB424" s="18"/>
      <c r="BD424" s="54"/>
      <c r="BF424" s="18"/>
      <c r="BH424" s="18"/>
      <c r="BJ424" s="18"/>
      <c r="BK424" s="18" t="s">
        <v>6</v>
      </c>
      <c r="BL424">
        <v>0</v>
      </c>
      <c r="BM424">
        <v>0</v>
      </c>
      <c r="BN424">
        <v>0</v>
      </c>
      <c r="BO424">
        <v>1</v>
      </c>
      <c r="BP424">
        <v>0</v>
      </c>
      <c r="BQ424">
        <v>0</v>
      </c>
      <c r="BR424" s="18">
        <v>0</v>
      </c>
      <c r="BS424">
        <v>1</v>
      </c>
      <c r="BT424">
        <v>0</v>
      </c>
      <c r="BU424" s="18">
        <v>0</v>
      </c>
      <c r="BV424" t="s">
        <v>397</v>
      </c>
      <c r="BW424" t="s">
        <v>397</v>
      </c>
      <c r="CB424" s="18"/>
      <c r="CD424" s="18"/>
      <c r="CE424" s="18"/>
      <c r="CH424" s="18"/>
      <c r="CJ424" s="18"/>
      <c r="CU424" s="18"/>
      <c r="CV424" t="s">
        <v>397</v>
      </c>
      <c r="CW424" t="s">
        <v>397</v>
      </c>
      <c r="CX424" t="s">
        <v>397</v>
      </c>
      <c r="CY424" s="25" t="s">
        <v>397</v>
      </c>
    </row>
    <row r="425" spans="1:103" x14ac:dyDescent="0.25">
      <c r="A425">
        <v>427</v>
      </c>
      <c r="B425">
        <v>57</v>
      </c>
      <c r="C425" s="25" t="s">
        <v>10</v>
      </c>
      <c r="D425" s="12">
        <v>9.9</v>
      </c>
      <c r="E425" s="14"/>
      <c r="F425" s="7" t="str">
        <f t="shared" si="66"/>
        <v>X</v>
      </c>
      <c r="G425" s="7">
        <f t="shared" si="67"/>
        <v>9.9</v>
      </c>
      <c r="H425" s="16">
        <f t="shared" si="68"/>
        <v>9.9</v>
      </c>
      <c r="I425" s="11" t="str">
        <f t="shared" si="69"/>
        <v>X</v>
      </c>
      <c r="J425" s="39" t="str">
        <f t="shared" si="70"/>
        <v>X</v>
      </c>
      <c r="K425" s="39" t="str">
        <f t="shared" si="63"/>
        <v>X</v>
      </c>
      <c r="L425" s="39" t="str">
        <f t="shared" si="64"/>
        <v>X</v>
      </c>
      <c r="M425" s="39" t="str">
        <f t="shared" si="71"/>
        <v>X</v>
      </c>
      <c r="N425" s="42">
        <v>1</v>
      </c>
      <c r="O425" s="8">
        <v>0</v>
      </c>
      <c r="P425" s="9">
        <v>0</v>
      </c>
      <c r="Q425" s="9">
        <v>0</v>
      </c>
      <c r="R425" s="8">
        <v>0</v>
      </c>
      <c r="S425" s="9">
        <v>0</v>
      </c>
      <c r="T425" s="9">
        <v>0</v>
      </c>
      <c r="U425" s="8">
        <v>0</v>
      </c>
      <c r="V425" s="9">
        <v>0</v>
      </c>
      <c r="W425" s="9">
        <v>0</v>
      </c>
      <c r="X425" s="9">
        <v>0</v>
      </c>
      <c r="Y425" s="8">
        <v>0</v>
      </c>
      <c r="Z425" s="9">
        <v>0</v>
      </c>
      <c r="AA425" s="8"/>
      <c r="AC425" s="8"/>
      <c r="AJ425" s="9">
        <f t="shared" si="72"/>
        <v>-1</v>
      </c>
      <c r="AK425" s="7">
        <v>8.64</v>
      </c>
      <c r="AO425" s="8"/>
      <c r="AQ425" s="31"/>
      <c r="AT425" s="31"/>
      <c r="AU425" s="21">
        <v>1996</v>
      </c>
      <c r="AV425" s="23">
        <f t="shared" si="65"/>
        <v>3.3001605369513523</v>
      </c>
      <c r="BB425" s="18"/>
      <c r="BD425" s="54"/>
      <c r="BF425" s="18"/>
      <c r="BH425" s="18"/>
      <c r="BJ425" s="18"/>
      <c r="BK425" s="18" t="s">
        <v>6</v>
      </c>
      <c r="BL425">
        <v>0</v>
      </c>
      <c r="BM425">
        <v>0</v>
      </c>
      <c r="BN425">
        <v>0</v>
      </c>
      <c r="BO425">
        <v>1</v>
      </c>
      <c r="BP425">
        <v>0</v>
      </c>
      <c r="BQ425">
        <v>0</v>
      </c>
      <c r="BR425" s="18">
        <v>0</v>
      </c>
      <c r="BS425">
        <v>1</v>
      </c>
      <c r="BT425">
        <v>0</v>
      </c>
      <c r="BU425" s="18">
        <v>0</v>
      </c>
      <c r="BV425" t="s">
        <v>397</v>
      </c>
      <c r="BW425" t="s">
        <v>397</v>
      </c>
      <c r="CB425" s="18"/>
      <c r="CD425" s="18"/>
      <c r="CE425" s="18"/>
      <c r="CH425" s="18"/>
      <c r="CJ425" s="18"/>
      <c r="CU425" s="18"/>
      <c r="CV425" t="s">
        <v>397</v>
      </c>
      <c r="CW425" t="s">
        <v>397</v>
      </c>
      <c r="CX425" t="s">
        <v>397</v>
      </c>
      <c r="CY425" s="25" t="s">
        <v>397</v>
      </c>
    </row>
    <row r="426" spans="1:103" x14ac:dyDescent="0.25">
      <c r="A426">
        <v>428</v>
      </c>
      <c r="B426">
        <v>57</v>
      </c>
      <c r="C426" s="25" t="s">
        <v>10</v>
      </c>
      <c r="D426" s="12">
        <v>10.4</v>
      </c>
      <c r="E426" s="14"/>
      <c r="F426" s="7" t="str">
        <f t="shared" si="66"/>
        <v>X</v>
      </c>
      <c r="G426" s="7">
        <f t="shared" si="67"/>
        <v>10.4</v>
      </c>
      <c r="H426" s="16">
        <f t="shared" si="68"/>
        <v>10.4</v>
      </c>
      <c r="I426" s="11" t="str">
        <f t="shared" si="69"/>
        <v>X</v>
      </c>
      <c r="J426" s="39" t="str">
        <f t="shared" si="70"/>
        <v>X</v>
      </c>
      <c r="K426" s="39" t="str">
        <f t="shared" si="63"/>
        <v>X</v>
      </c>
      <c r="L426" s="39" t="str">
        <f t="shared" si="64"/>
        <v>X</v>
      </c>
      <c r="M426" s="39" t="str">
        <f t="shared" si="71"/>
        <v>X</v>
      </c>
      <c r="N426" s="42">
        <v>1</v>
      </c>
      <c r="O426" s="8">
        <v>0</v>
      </c>
      <c r="P426" s="9">
        <v>0</v>
      </c>
      <c r="Q426" s="9">
        <v>0</v>
      </c>
      <c r="R426" s="8">
        <v>0</v>
      </c>
      <c r="S426" s="9">
        <v>0</v>
      </c>
      <c r="T426" s="9">
        <v>0</v>
      </c>
      <c r="U426" s="8">
        <v>0</v>
      </c>
      <c r="V426" s="9">
        <v>0</v>
      </c>
      <c r="W426" s="9">
        <v>0</v>
      </c>
      <c r="X426" s="9">
        <v>0</v>
      </c>
      <c r="Y426" s="8">
        <v>0</v>
      </c>
      <c r="Z426" s="9">
        <v>0</v>
      </c>
      <c r="AA426" s="8"/>
      <c r="AC426" s="8"/>
      <c r="AJ426" s="9">
        <f t="shared" si="72"/>
        <v>-1</v>
      </c>
      <c r="AK426" s="7">
        <v>8.73</v>
      </c>
      <c r="AO426" s="8"/>
      <c r="AQ426" s="31"/>
      <c r="AT426" s="31"/>
      <c r="AU426" s="21">
        <v>1997</v>
      </c>
      <c r="AV426" s="23">
        <f t="shared" si="65"/>
        <v>3.3003780648707024</v>
      </c>
      <c r="BB426" s="18"/>
      <c r="BD426" s="54"/>
      <c r="BF426" s="18"/>
      <c r="BH426" s="18"/>
      <c r="BJ426" s="18"/>
      <c r="BK426" s="18" t="s">
        <v>6</v>
      </c>
      <c r="BL426">
        <v>0</v>
      </c>
      <c r="BM426">
        <v>0</v>
      </c>
      <c r="BN426">
        <v>0</v>
      </c>
      <c r="BO426">
        <v>1</v>
      </c>
      <c r="BP426">
        <v>0</v>
      </c>
      <c r="BQ426">
        <v>0</v>
      </c>
      <c r="BR426" s="18">
        <v>0</v>
      </c>
      <c r="BS426">
        <v>1</v>
      </c>
      <c r="BT426">
        <v>0</v>
      </c>
      <c r="BU426" s="18">
        <v>0</v>
      </c>
      <c r="BV426" t="s">
        <v>397</v>
      </c>
      <c r="BW426" t="s">
        <v>397</v>
      </c>
      <c r="CB426" s="18"/>
      <c r="CD426" s="18"/>
      <c r="CE426" s="18"/>
      <c r="CH426" s="18"/>
      <c r="CJ426" s="18"/>
      <c r="CU426" s="18"/>
      <c r="CV426" t="s">
        <v>397</v>
      </c>
      <c r="CW426" t="s">
        <v>397</v>
      </c>
      <c r="CX426" t="s">
        <v>397</v>
      </c>
      <c r="CY426" s="25" t="s">
        <v>397</v>
      </c>
    </row>
    <row r="427" spans="1:103" x14ac:dyDescent="0.25">
      <c r="A427">
        <v>429</v>
      </c>
      <c r="B427">
        <v>57</v>
      </c>
      <c r="C427" s="25" t="s">
        <v>10</v>
      </c>
      <c r="D427" s="12">
        <v>10.6</v>
      </c>
      <c r="E427" s="14"/>
      <c r="F427" s="7" t="str">
        <f t="shared" si="66"/>
        <v>X</v>
      </c>
      <c r="G427" s="7">
        <f t="shared" si="67"/>
        <v>10.6</v>
      </c>
      <c r="H427" s="16">
        <f t="shared" si="68"/>
        <v>10.6</v>
      </c>
      <c r="I427" s="11" t="str">
        <f t="shared" si="69"/>
        <v>X</v>
      </c>
      <c r="J427" s="39" t="str">
        <f t="shared" si="70"/>
        <v>X</v>
      </c>
      <c r="K427" s="39" t="str">
        <f t="shared" si="63"/>
        <v>X</v>
      </c>
      <c r="L427" s="39" t="str">
        <f t="shared" si="64"/>
        <v>X</v>
      </c>
      <c r="M427" s="39" t="str">
        <f t="shared" si="71"/>
        <v>X</v>
      </c>
      <c r="N427" s="42">
        <v>1</v>
      </c>
      <c r="O427" s="8">
        <v>0</v>
      </c>
      <c r="P427" s="9">
        <v>0</v>
      </c>
      <c r="Q427" s="9">
        <v>0</v>
      </c>
      <c r="R427" s="8">
        <v>0</v>
      </c>
      <c r="S427" s="9">
        <v>0</v>
      </c>
      <c r="T427" s="9">
        <v>0</v>
      </c>
      <c r="U427" s="8">
        <v>0</v>
      </c>
      <c r="V427" s="9">
        <v>0</v>
      </c>
      <c r="W427" s="9">
        <v>0</v>
      </c>
      <c r="X427" s="9">
        <v>0</v>
      </c>
      <c r="Y427" s="8">
        <v>0</v>
      </c>
      <c r="Z427" s="9">
        <v>0</v>
      </c>
      <c r="AA427" s="8"/>
      <c r="AC427" s="8"/>
      <c r="AJ427" s="9">
        <f t="shared" si="72"/>
        <v>-1</v>
      </c>
      <c r="AK427" s="7">
        <v>8.73</v>
      </c>
      <c r="AO427" s="8"/>
      <c r="AQ427" s="31"/>
      <c r="AT427" s="31"/>
      <c r="AU427" s="21">
        <v>1998</v>
      </c>
      <c r="AV427" s="23">
        <f t="shared" si="65"/>
        <v>3.3005954838899636</v>
      </c>
      <c r="BB427" s="18"/>
      <c r="BD427" s="54"/>
      <c r="BF427" s="18"/>
      <c r="BH427" s="18"/>
      <c r="BJ427" s="18"/>
      <c r="BK427" s="18" t="s">
        <v>6</v>
      </c>
      <c r="BL427">
        <v>0</v>
      </c>
      <c r="BM427">
        <v>0</v>
      </c>
      <c r="BN427">
        <v>0</v>
      </c>
      <c r="BO427">
        <v>1</v>
      </c>
      <c r="BP427">
        <v>0</v>
      </c>
      <c r="BQ427">
        <v>0</v>
      </c>
      <c r="BR427" s="18">
        <v>0</v>
      </c>
      <c r="BS427">
        <v>1</v>
      </c>
      <c r="BT427">
        <v>0</v>
      </c>
      <c r="BU427" s="18">
        <v>0</v>
      </c>
      <c r="BV427" t="s">
        <v>397</v>
      </c>
      <c r="BW427" t="s">
        <v>397</v>
      </c>
      <c r="CB427" s="18"/>
      <c r="CD427" s="18"/>
      <c r="CE427" s="18"/>
      <c r="CH427" s="18"/>
      <c r="CJ427" s="18"/>
      <c r="CU427" s="18"/>
      <c r="CV427" t="s">
        <v>397</v>
      </c>
      <c r="CW427" t="s">
        <v>397</v>
      </c>
      <c r="CX427" t="s">
        <v>397</v>
      </c>
      <c r="CY427" s="25" t="s">
        <v>397</v>
      </c>
    </row>
    <row r="428" spans="1:103" x14ac:dyDescent="0.25">
      <c r="A428">
        <v>430</v>
      </c>
      <c r="B428">
        <v>57</v>
      </c>
      <c r="C428" s="25" t="s">
        <v>10</v>
      </c>
      <c r="D428" s="12">
        <v>10.3</v>
      </c>
      <c r="E428" s="14"/>
      <c r="F428" s="7" t="str">
        <f t="shared" si="66"/>
        <v>X</v>
      </c>
      <c r="G428" s="7">
        <f t="shared" si="67"/>
        <v>10.3</v>
      </c>
      <c r="H428" s="16">
        <f t="shared" si="68"/>
        <v>10.3</v>
      </c>
      <c r="I428" s="11" t="str">
        <f t="shared" si="69"/>
        <v>X</v>
      </c>
      <c r="J428" s="39" t="str">
        <f t="shared" si="70"/>
        <v>X</v>
      </c>
      <c r="K428" s="39" t="str">
        <f t="shared" si="63"/>
        <v>X</v>
      </c>
      <c r="L428" s="39" t="str">
        <f t="shared" si="64"/>
        <v>X</v>
      </c>
      <c r="M428" s="39" t="str">
        <f t="shared" si="71"/>
        <v>X</v>
      </c>
      <c r="N428" s="42">
        <v>1</v>
      </c>
      <c r="O428" s="8">
        <v>0</v>
      </c>
      <c r="P428" s="9">
        <v>0</v>
      </c>
      <c r="Q428" s="9">
        <v>0</v>
      </c>
      <c r="R428" s="8">
        <v>0</v>
      </c>
      <c r="S428" s="9">
        <v>0</v>
      </c>
      <c r="T428" s="9">
        <v>0</v>
      </c>
      <c r="U428" s="8">
        <v>0</v>
      </c>
      <c r="V428" s="9">
        <v>0</v>
      </c>
      <c r="W428" s="9">
        <v>0</v>
      </c>
      <c r="X428" s="9">
        <v>0</v>
      </c>
      <c r="Y428" s="8">
        <v>0</v>
      </c>
      <c r="Z428" s="9">
        <v>0</v>
      </c>
      <c r="AA428" s="8"/>
      <c r="AC428" s="8"/>
      <c r="AJ428" s="9">
        <f t="shared" si="72"/>
        <v>-1</v>
      </c>
      <c r="AK428" s="7">
        <v>8.73</v>
      </c>
      <c r="AO428" s="8"/>
      <c r="AQ428" s="31"/>
      <c r="AT428" s="31"/>
      <c r="AU428" s="21">
        <v>1999</v>
      </c>
      <c r="AV428" s="23">
        <f t="shared" si="65"/>
        <v>3.3008127941181171</v>
      </c>
      <c r="BB428" s="18"/>
      <c r="BD428" s="54"/>
      <c r="BF428" s="18"/>
      <c r="BH428" s="18"/>
      <c r="BJ428" s="18"/>
      <c r="BK428" s="18" t="s">
        <v>6</v>
      </c>
      <c r="BL428">
        <v>0</v>
      </c>
      <c r="BM428">
        <v>0</v>
      </c>
      <c r="BN428">
        <v>0</v>
      </c>
      <c r="BO428">
        <v>1</v>
      </c>
      <c r="BP428">
        <v>0</v>
      </c>
      <c r="BQ428">
        <v>0</v>
      </c>
      <c r="BR428" s="18">
        <v>0</v>
      </c>
      <c r="BS428">
        <v>1</v>
      </c>
      <c r="BT428">
        <v>0</v>
      </c>
      <c r="BU428" s="18">
        <v>0</v>
      </c>
      <c r="BV428" t="s">
        <v>397</v>
      </c>
      <c r="BW428" t="s">
        <v>397</v>
      </c>
      <c r="CB428" s="18"/>
      <c r="CD428" s="18"/>
      <c r="CE428" s="18"/>
      <c r="CH428" s="18"/>
      <c r="CJ428" s="18"/>
      <c r="CU428" s="18"/>
      <c r="CV428" t="s">
        <v>397</v>
      </c>
      <c r="CW428" t="s">
        <v>397</v>
      </c>
      <c r="CX428" t="s">
        <v>397</v>
      </c>
      <c r="CY428" s="25" t="s">
        <v>397</v>
      </c>
    </row>
    <row r="429" spans="1:103" x14ac:dyDescent="0.25">
      <c r="A429">
        <v>431</v>
      </c>
      <c r="B429">
        <v>57</v>
      </c>
      <c r="C429" s="25" t="s">
        <v>10</v>
      </c>
      <c r="D429" s="12">
        <v>11.3</v>
      </c>
      <c r="E429" s="14"/>
      <c r="F429" s="7" t="str">
        <f t="shared" si="66"/>
        <v>X</v>
      </c>
      <c r="G429" s="7">
        <f t="shared" si="67"/>
        <v>11.3</v>
      </c>
      <c r="H429" s="16">
        <f t="shared" si="68"/>
        <v>11.3</v>
      </c>
      <c r="I429" s="11" t="str">
        <f t="shared" si="69"/>
        <v>X</v>
      </c>
      <c r="J429" s="39" t="str">
        <f t="shared" si="70"/>
        <v>X</v>
      </c>
      <c r="K429" s="39" t="str">
        <f t="shared" si="63"/>
        <v>X</v>
      </c>
      <c r="L429" s="39" t="str">
        <f t="shared" si="64"/>
        <v>X</v>
      </c>
      <c r="M429" s="39" t="str">
        <f t="shared" si="71"/>
        <v>X</v>
      </c>
      <c r="N429" s="42">
        <v>1</v>
      </c>
      <c r="O429" s="8">
        <v>0</v>
      </c>
      <c r="P429" s="9">
        <v>0</v>
      </c>
      <c r="Q429" s="9">
        <v>0</v>
      </c>
      <c r="R429" s="8">
        <v>0</v>
      </c>
      <c r="S429" s="9">
        <v>0</v>
      </c>
      <c r="T429" s="9">
        <v>0</v>
      </c>
      <c r="U429" s="8">
        <v>0</v>
      </c>
      <c r="V429" s="9">
        <v>0</v>
      </c>
      <c r="W429" s="9">
        <v>0</v>
      </c>
      <c r="X429" s="9">
        <v>0</v>
      </c>
      <c r="Y429" s="8">
        <v>0</v>
      </c>
      <c r="Z429" s="9">
        <v>0</v>
      </c>
      <c r="AA429" s="8"/>
      <c r="AC429" s="8"/>
      <c r="AJ429" s="9">
        <f t="shared" si="72"/>
        <v>-1</v>
      </c>
      <c r="AK429" s="7">
        <v>8.73</v>
      </c>
      <c r="AO429" s="8"/>
      <c r="AQ429" s="31"/>
      <c r="AT429" s="31"/>
      <c r="AU429" s="21">
        <v>2000</v>
      </c>
      <c r="AV429" s="23">
        <f t="shared" si="65"/>
        <v>3.3010299956639813</v>
      </c>
      <c r="BB429" s="18"/>
      <c r="BD429" s="54"/>
      <c r="BF429" s="18"/>
      <c r="BH429" s="18"/>
      <c r="BJ429" s="18"/>
      <c r="BK429" s="18" t="s">
        <v>6</v>
      </c>
      <c r="BL429">
        <v>0</v>
      </c>
      <c r="BM429">
        <v>0</v>
      </c>
      <c r="BN429">
        <v>0</v>
      </c>
      <c r="BO429">
        <v>1</v>
      </c>
      <c r="BP429">
        <v>0</v>
      </c>
      <c r="BQ429">
        <v>0</v>
      </c>
      <c r="BR429" s="18">
        <v>0</v>
      </c>
      <c r="BS429">
        <v>1</v>
      </c>
      <c r="BT429">
        <v>0</v>
      </c>
      <c r="BU429" s="18">
        <v>0</v>
      </c>
      <c r="BV429" t="s">
        <v>397</v>
      </c>
      <c r="BW429" t="s">
        <v>397</v>
      </c>
      <c r="CB429" s="18"/>
      <c r="CD429" s="18"/>
      <c r="CE429" s="18"/>
      <c r="CH429" s="18"/>
      <c r="CJ429" s="18"/>
      <c r="CU429" s="18"/>
      <c r="CV429" t="s">
        <v>397</v>
      </c>
      <c r="CW429" t="s">
        <v>397</v>
      </c>
      <c r="CX429" t="s">
        <v>397</v>
      </c>
      <c r="CY429" s="25" t="s">
        <v>397</v>
      </c>
    </row>
    <row r="430" spans="1:103" x14ac:dyDescent="0.25">
      <c r="A430">
        <v>432</v>
      </c>
      <c r="B430">
        <v>57</v>
      </c>
      <c r="C430" s="25" t="s">
        <v>10</v>
      </c>
      <c r="D430" s="12">
        <v>11.5</v>
      </c>
      <c r="E430" s="14"/>
      <c r="F430" s="7" t="str">
        <f t="shared" si="66"/>
        <v>X</v>
      </c>
      <c r="G430" s="7">
        <f t="shared" si="67"/>
        <v>11.5</v>
      </c>
      <c r="H430" s="16">
        <f t="shared" si="68"/>
        <v>11.5</v>
      </c>
      <c r="I430" s="11" t="str">
        <f t="shared" si="69"/>
        <v>X</v>
      </c>
      <c r="J430" s="39" t="str">
        <f t="shared" si="70"/>
        <v>X</v>
      </c>
      <c r="K430" s="39" t="str">
        <f t="shared" si="63"/>
        <v>X</v>
      </c>
      <c r="L430" s="39" t="str">
        <f t="shared" si="64"/>
        <v>X</v>
      </c>
      <c r="M430" s="39" t="str">
        <f t="shared" si="71"/>
        <v>X</v>
      </c>
      <c r="N430" s="42">
        <v>1</v>
      </c>
      <c r="O430" s="8">
        <v>0</v>
      </c>
      <c r="P430" s="9">
        <v>0</v>
      </c>
      <c r="Q430" s="9">
        <v>0</v>
      </c>
      <c r="R430" s="8">
        <v>0</v>
      </c>
      <c r="S430" s="9">
        <v>0</v>
      </c>
      <c r="T430" s="9">
        <v>0</v>
      </c>
      <c r="U430" s="8">
        <v>0</v>
      </c>
      <c r="V430" s="9">
        <v>0</v>
      </c>
      <c r="W430" s="9">
        <v>0</v>
      </c>
      <c r="X430" s="9">
        <v>0</v>
      </c>
      <c r="Y430" s="8">
        <v>0</v>
      </c>
      <c r="Z430" s="9">
        <v>0</v>
      </c>
      <c r="AA430" s="8"/>
      <c r="AC430" s="8"/>
      <c r="AJ430" s="9">
        <f t="shared" si="72"/>
        <v>-1</v>
      </c>
      <c r="AK430" s="7">
        <v>8.73</v>
      </c>
      <c r="AO430" s="8"/>
      <c r="AQ430" s="31"/>
      <c r="AT430" s="31"/>
      <c r="AU430" s="21">
        <v>2001</v>
      </c>
      <c r="AV430" s="23">
        <f t="shared" si="65"/>
        <v>3.3012470886362113</v>
      </c>
      <c r="BB430" s="18"/>
      <c r="BD430" s="54"/>
      <c r="BF430" s="18"/>
      <c r="BH430" s="18"/>
      <c r="BJ430" s="18"/>
      <c r="BK430" s="18" t="s">
        <v>6</v>
      </c>
      <c r="BL430">
        <v>0</v>
      </c>
      <c r="BM430">
        <v>0</v>
      </c>
      <c r="BN430">
        <v>0</v>
      </c>
      <c r="BO430">
        <v>1</v>
      </c>
      <c r="BP430">
        <v>0</v>
      </c>
      <c r="BQ430">
        <v>0</v>
      </c>
      <c r="BR430" s="18">
        <v>0</v>
      </c>
      <c r="BS430">
        <v>1</v>
      </c>
      <c r="BT430">
        <v>0</v>
      </c>
      <c r="BU430" s="18">
        <v>0</v>
      </c>
      <c r="BV430" t="s">
        <v>397</v>
      </c>
      <c r="BW430" t="s">
        <v>397</v>
      </c>
      <c r="CB430" s="18"/>
      <c r="CD430" s="18"/>
      <c r="CE430" s="18"/>
      <c r="CH430" s="18"/>
      <c r="CJ430" s="18"/>
      <c r="CU430" s="18"/>
      <c r="CV430" t="s">
        <v>397</v>
      </c>
      <c r="CW430" t="s">
        <v>397</v>
      </c>
      <c r="CX430" t="s">
        <v>397</v>
      </c>
      <c r="CY430" s="25" t="s">
        <v>397</v>
      </c>
    </row>
    <row r="431" spans="1:103" x14ac:dyDescent="0.25">
      <c r="A431">
        <v>433</v>
      </c>
      <c r="B431">
        <v>57</v>
      </c>
      <c r="C431" s="25" t="s">
        <v>10</v>
      </c>
      <c r="D431" s="12">
        <v>11.4</v>
      </c>
      <c r="E431" s="14"/>
      <c r="F431" s="7" t="str">
        <f t="shared" si="66"/>
        <v>X</v>
      </c>
      <c r="G431" s="7">
        <f t="shared" si="67"/>
        <v>11.4</v>
      </c>
      <c r="H431" s="16">
        <f t="shared" si="68"/>
        <v>11.4</v>
      </c>
      <c r="I431" s="11" t="str">
        <f t="shared" si="69"/>
        <v>X</v>
      </c>
      <c r="J431" s="39" t="str">
        <f t="shared" si="70"/>
        <v>X</v>
      </c>
      <c r="K431" s="39" t="str">
        <f t="shared" si="63"/>
        <v>X</v>
      </c>
      <c r="L431" s="39" t="str">
        <f t="shared" si="64"/>
        <v>X</v>
      </c>
      <c r="M431" s="39" t="str">
        <f t="shared" si="71"/>
        <v>X</v>
      </c>
      <c r="N431" s="42">
        <v>1</v>
      </c>
      <c r="O431" s="8">
        <v>0</v>
      </c>
      <c r="P431" s="9">
        <v>0</v>
      </c>
      <c r="Q431" s="9">
        <v>0</v>
      </c>
      <c r="R431" s="8">
        <v>0</v>
      </c>
      <c r="S431" s="9">
        <v>0</v>
      </c>
      <c r="T431" s="9">
        <v>0</v>
      </c>
      <c r="U431" s="8">
        <v>0</v>
      </c>
      <c r="V431" s="9">
        <v>0</v>
      </c>
      <c r="W431" s="9">
        <v>0</v>
      </c>
      <c r="X431" s="9">
        <v>0</v>
      </c>
      <c r="Y431" s="8">
        <v>0</v>
      </c>
      <c r="Z431" s="9">
        <v>0</v>
      </c>
      <c r="AA431" s="8"/>
      <c r="AC431" s="8"/>
      <c r="AJ431" s="9">
        <f t="shared" si="72"/>
        <v>-1</v>
      </c>
      <c r="AK431" s="7">
        <v>8.73</v>
      </c>
      <c r="AO431" s="8"/>
      <c r="AQ431" s="31"/>
      <c r="AT431" s="31"/>
      <c r="AU431" s="21">
        <v>2002</v>
      </c>
      <c r="AV431" s="23">
        <f t="shared" si="65"/>
        <v>3.3014640731433</v>
      </c>
      <c r="BB431" s="18"/>
      <c r="BD431" s="54"/>
      <c r="BF431" s="18"/>
      <c r="BH431" s="18"/>
      <c r="BJ431" s="18"/>
      <c r="BK431" s="18" t="s">
        <v>6</v>
      </c>
      <c r="BL431">
        <v>0</v>
      </c>
      <c r="BM431">
        <v>0</v>
      </c>
      <c r="BN431">
        <v>0</v>
      </c>
      <c r="BO431">
        <v>1</v>
      </c>
      <c r="BP431">
        <v>0</v>
      </c>
      <c r="BQ431">
        <v>0</v>
      </c>
      <c r="BR431" s="18">
        <v>0</v>
      </c>
      <c r="BS431">
        <v>1</v>
      </c>
      <c r="BT431">
        <v>0</v>
      </c>
      <c r="BU431" s="18">
        <v>0</v>
      </c>
      <c r="BV431" t="s">
        <v>397</v>
      </c>
      <c r="BW431" t="s">
        <v>397</v>
      </c>
      <c r="CB431" s="18"/>
      <c r="CD431" s="18"/>
      <c r="CE431" s="18"/>
      <c r="CH431" s="18"/>
      <c r="CJ431" s="18"/>
      <c r="CU431" s="18"/>
      <c r="CV431" t="s">
        <v>397</v>
      </c>
      <c r="CW431" t="s">
        <v>397</v>
      </c>
      <c r="CX431" t="s">
        <v>397</v>
      </c>
      <c r="CY431" s="25" t="s">
        <v>397</v>
      </c>
    </row>
    <row r="432" spans="1:103" x14ac:dyDescent="0.25">
      <c r="A432">
        <v>434</v>
      </c>
      <c r="B432">
        <v>57</v>
      </c>
      <c r="C432" s="25" t="s">
        <v>10</v>
      </c>
      <c r="D432" s="12">
        <v>10.7</v>
      </c>
      <c r="E432" s="14"/>
      <c r="F432" s="7" t="str">
        <f t="shared" si="66"/>
        <v>X</v>
      </c>
      <c r="G432" s="7">
        <f t="shared" si="67"/>
        <v>10.7</v>
      </c>
      <c r="H432" s="16">
        <f t="shared" si="68"/>
        <v>10.7</v>
      </c>
      <c r="I432" s="11" t="str">
        <f t="shared" si="69"/>
        <v>X</v>
      </c>
      <c r="J432" s="39" t="str">
        <f t="shared" si="70"/>
        <v>X</v>
      </c>
      <c r="K432" s="39" t="str">
        <f t="shared" si="63"/>
        <v>X</v>
      </c>
      <c r="L432" s="39" t="str">
        <f t="shared" si="64"/>
        <v>X</v>
      </c>
      <c r="M432" s="39" t="str">
        <f t="shared" si="71"/>
        <v>X</v>
      </c>
      <c r="N432" s="42">
        <v>0</v>
      </c>
      <c r="O432" s="8">
        <v>1</v>
      </c>
      <c r="P432" s="9">
        <v>0</v>
      </c>
      <c r="Q432" s="9">
        <v>0</v>
      </c>
      <c r="R432" s="8">
        <v>0</v>
      </c>
      <c r="S432" s="9">
        <v>0</v>
      </c>
      <c r="T432" s="9">
        <v>0</v>
      </c>
      <c r="U432" s="8">
        <v>0</v>
      </c>
      <c r="V432" s="9">
        <v>0</v>
      </c>
      <c r="W432" s="9">
        <v>0</v>
      </c>
      <c r="X432" s="9">
        <v>0</v>
      </c>
      <c r="Y432" s="8">
        <v>0</v>
      </c>
      <c r="Z432" s="9">
        <v>0</v>
      </c>
      <c r="AA432" s="8"/>
      <c r="AC432" s="8"/>
      <c r="AJ432" s="9">
        <f t="shared" si="72"/>
        <v>-1</v>
      </c>
      <c r="AK432" s="7">
        <v>8.3699999999999992</v>
      </c>
      <c r="AO432" s="8"/>
      <c r="AQ432" s="31"/>
      <c r="AT432" s="31"/>
      <c r="AU432" s="21">
        <v>1992</v>
      </c>
      <c r="AV432" s="23">
        <f t="shared" si="65"/>
        <v>3.2992893340876801</v>
      </c>
      <c r="BB432" s="18"/>
      <c r="BD432" s="54"/>
      <c r="BF432" s="18"/>
      <c r="BH432" s="18"/>
      <c r="BJ432" s="18"/>
      <c r="BK432" s="18" t="s">
        <v>6</v>
      </c>
      <c r="BL432">
        <v>0</v>
      </c>
      <c r="BM432">
        <v>0</v>
      </c>
      <c r="BN432">
        <v>0</v>
      </c>
      <c r="BO432">
        <v>1</v>
      </c>
      <c r="BP432">
        <v>0</v>
      </c>
      <c r="BQ432">
        <v>0</v>
      </c>
      <c r="BR432" s="18">
        <v>0</v>
      </c>
      <c r="BS432">
        <v>1</v>
      </c>
      <c r="BT432">
        <v>0</v>
      </c>
      <c r="BU432" s="18">
        <v>0</v>
      </c>
      <c r="BV432" t="s">
        <v>397</v>
      </c>
      <c r="BW432" t="s">
        <v>397</v>
      </c>
      <c r="CB432" s="18"/>
      <c r="CD432" s="18"/>
      <c r="CE432" s="18"/>
      <c r="CH432" s="18"/>
      <c r="CJ432" s="18"/>
      <c r="CU432" s="18"/>
      <c r="CV432" t="s">
        <v>397</v>
      </c>
      <c r="CW432" t="s">
        <v>397</v>
      </c>
      <c r="CX432" t="s">
        <v>397</v>
      </c>
      <c r="CY432" s="25" t="s">
        <v>397</v>
      </c>
    </row>
    <row r="433" spans="1:103" x14ac:dyDescent="0.25">
      <c r="A433">
        <v>435</v>
      </c>
      <c r="B433">
        <v>57</v>
      </c>
      <c r="C433" s="25" t="s">
        <v>10</v>
      </c>
      <c r="D433" s="12">
        <v>8.1</v>
      </c>
      <c r="E433" s="14"/>
      <c r="F433" s="7" t="str">
        <f t="shared" si="66"/>
        <v>X</v>
      </c>
      <c r="G433" s="7">
        <f t="shared" si="67"/>
        <v>8.1</v>
      </c>
      <c r="H433" s="16">
        <f t="shared" si="68"/>
        <v>8.1</v>
      </c>
      <c r="I433" s="11" t="str">
        <f t="shared" si="69"/>
        <v>X</v>
      </c>
      <c r="J433" s="39" t="str">
        <f t="shared" si="70"/>
        <v>X</v>
      </c>
      <c r="K433" s="39" t="str">
        <f t="shared" si="63"/>
        <v>X</v>
      </c>
      <c r="L433" s="39" t="str">
        <f t="shared" si="64"/>
        <v>X</v>
      </c>
      <c r="M433" s="39" t="str">
        <f t="shared" si="71"/>
        <v>X</v>
      </c>
      <c r="N433" s="42">
        <v>0</v>
      </c>
      <c r="O433" s="8">
        <v>1</v>
      </c>
      <c r="P433" s="9">
        <v>0</v>
      </c>
      <c r="Q433" s="9">
        <v>0</v>
      </c>
      <c r="R433" s="8">
        <v>0</v>
      </c>
      <c r="S433" s="9">
        <v>0</v>
      </c>
      <c r="T433" s="9">
        <v>0</v>
      </c>
      <c r="U433" s="8">
        <v>0</v>
      </c>
      <c r="V433" s="9">
        <v>0</v>
      </c>
      <c r="W433" s="9">
        <v>0</v>
      </c>
      <c r="X433" s="9">
        <v>0</v>
      </c>
      <c r="Y433" s="8">
        <v>0</v>
      </c>
      <c r="Z433" s="9">
        <v>0</v>
      </c>
      <c r="AA433" s="8"/>
      <c r="AC433" s="8"/>
      <c r="AJ433" s="9">
        <f t="shared" si="72"/>
        <v>-1</v>
      </c>
      <c r="AK433" s="7">
        <v>8.64</v>
      </c>
      <c r="AO433" s="8"/>
      <c r="AQ433" s="31"/>
      <c r="AT433" s="31"/>
      <c r="AU433" s="21">
        <v>1993</v>
      </c>
      <c r="AV433" s="23">
        <f t="shared" si="65"/>
        <v>3.2995072987004876</v>
      </c>
      <c r="BB433" s="18"/>
      <c r="BD433" s="54"/>
      <c r="BF433" s="18"/>
      <c r="BH433" s="18"/>
      <c r="BJ433" s="18"/>
      <c r="BK433" s="18" t="s">
        <v>6</v>
      </c>
      <c r="BL433">
        <v>0</v>
      </c>
      <c r="BM433">
        <v>0</v>
      </c>
      <c r="BN433">
        <v>0</v>
      </c>
      <c r="BO433">
        <v>1</v>
      </c>
      <c r="BP433">
        <v>0</v>
      </c>
      <c r="BQ433">
        <v>0</v>
      </c>
      <c r="BR433" s="18">
        <v>0</v>
      </c>
      <c r="BS433">
        <v>1</v>
      </c>
      <c r="BT433">
        <v>0</v>
      </c>
      <c r="BU433" s="18">
        <v>0</v>
      </c>
      <c r="BV433" t="s">
        <v>397</v>
      </c>
      <c r="BW433" t="s">
        <v>397</v>
      </c>
      <c r="CB433" s="18"/>
      <c r="CD433" s="18"/>
      <c r="CE433" s="18"/>
      <c r="CH433" s="18"/>
      <c r="CJ433" s="18"/>
      <c r="CU433" s="18"/>
      <c r="CV433" t="s">
        <v>397</v>
      </c>
      <c r="CW433" t="s">
        <v>397</v>
      </c>
      <c r="CX433" t="s">
        <v>397</v>
      </c>
      <c r="CY433" s="25" t="s">
        <v>397</v>
      </c>
    </row>
    <row r="434" spans="1:103" x14ac:dyDescent="0.25">
      <c r="A434">
        <v>436</v>
      </c>
      <c r="B434">
        <v>57</v>
      </c>
      <c r="C434" s="25" t="s">
        <v>10</v>
      </c>
      <c r="D434" s="12">
        <v>9.4</v>
      </c>
      <c r="E434" s="14"/>
      <c r="F434" s="7" t="str">
        <f t="shared" si="66"/>
        <v>X</v>
      </c>
      <c r="G434" s="7">
        <f t="shared" si="67"/>
        <v>9.4</v>
      </c>
      <c r="H434" s="16">
        <f t="shared" si="68"/>
        <v>9.4</v>
      </c>
      <c r="I434" s="11" t="str">
        <f t="shared" si="69"/>
        <v>X</v>
      </c>
      <c r="J434" s="39" t="str">
        <f t="shared" si="70"/>
        <v>X</v>
      </c>
      <c r="K434" s="39" t="str">
        <f t="shared" si="63"/>
        <v>X</v>
      </c>
      <c r="L434" s="39" t="str">
        <f t="shared" si="64"/>
        <v>X</v>
      </c>
      <c r="M434" s="39" t="str">
        <f t="shared" si="71"/>
        <v>X</v>
      </c>
      <c r="N434" s="42">
        <v>0</v>
      </c>
      <c r="O434" s="8">
        <v>1</v>
      </c>
      <c r="P434" s="9">
        <v>0</v>
      </c>
      <c r="Q434" s="9">
        <v>0</v>
      </c>
      <c r="R434" s="8">
        <v>0</v>
      </c>
      <c r="S434" s="9">
        <v>0</v>
      </c>
      <c r="T434" s="9">
        <v>0</v>
      </c>
      <c r="U434" s="8">
        <v>0</v>
      </c>
      <c r="V434" s="9">
        <v>0</v>
      </c>
      <c r="W434" s="9">
        <v>0</v>
      </c>
      <c r="X434" s="9">
        <v>0</v>
      </c>
      <c r="Y434" s="8">
        <v>0</v>
      </c>
      <c r="Z434" s="9">
        <v>0</v>
      </c>
      <c r="AA434" s="8"/>
      <c r="AC434" s="8"/>
      <c r="AJ434" s="9">
        <f t="shared" si="72"/>
        <v>-1</v>
      </c>
      <c r="AK434" s="7">
        <v>8.64</v>
      </c>
      <c r="AO434" s="8"/>
      <c r="AQ434" s="31"/>
      <c r="AT434" s="31"/>
      <c r="AU434" s="21">
        <v>1994</v>
      </c>
      <c r="AV434" s="23">
        <f t="shared" si="65"/>
        <v>3.2997251539756367</v>
      </c>
      <c r="BB434" s="18"/>
      <c r="BD434" s="54"/>
      <c r="BF434" s="18"/>
      <c r="BH434" s="18"/>
      <c r="BJ434" s="18"/>
      <c r="BK434" s="18" t="s">
        <v>6</v>
      </c>
      <c r="BL434">
        <v>0</v>
      </c>
      <c r="BM434">
        <v>0</v>
      </c>
      <c r="BN434">
        <v>0</v>
      </c>
      <c r="BO434">
        <v>1</v>
      </c>
      <c r="BP434">
        <v>0</v>
      </c>
      <c r="BQ434">
        <v>0</v>
      </c>
      <c r="BR434" s="18">
        <v>0</v>
      </c>
      <c r="BS434">
        <v>1</v>
      </c>
      <c r="BT434">
        <v>0</v>
      </c>
      <c r="BU434" s="18">
        <v>0</v>
      </c>
      <c r="BV434" t="s">
        <v>397</v>
      </c>
      <c r="BW434" t="s">
        <v>397</v>
      </c>
      <c r="CB434" s="18"/>
      <c r="CD434" s="18"/>
      <c r="CE434" s="18"/>
      <c r="CH434" s="18"/>
      <c r="CJ434" s="18"/>
      <c r="CU434" s="18"/>
      <c r="CV434" t="s">
        <v>397</v>
      </c>
      <c r="CW434" t="s">
        <v>397</v>
      </c>
      <c r="CX434" t="s">
        <v>397</v>
      </c>
      <c r="CY434" s="25" t="s">
        <v>397</v>
      </c>
    </row>
    <row r="435" spans="1:103" x14ac:dyDescent="0.25">
      <c r="A435">
        <v>437</v>
      </c>
      <c r="B435">
        <v>57</v>
      </c>
      <c r="C435" s="25" t="s">
        <v>10</v>
      </c>
      <c r="D435" s="12">
        <v>7.9</v>
      </c>
      <c r="E435" s="14"/>
      <c r="F435" s="7" t="str">
        <f t="shared" si="66"/>
        <v>X</v>
      </c>
      <c r="G435" s="7">
        <f t="shared" si="67"/>
        <v>7.9</v>
      </c>
      <c r="H435" s="16">
        <f t="shared" si="68"/>
        <v>7.9</v>
      </c>
      <c r="I435" s="11" t="str">
        <f t="shared" si="69"/>
        <v>X</v>
      </c>
      <c r="J435" s="39" t="str">
        <f t="shared" si="70"/>
        <v>X</v>
      </c>
      <c r="K435" s="39" t="str">
        <f t="shared" si="63"/>
        <v>X</v>
      </c>
      <c r="L435" s="39" t="str">
        <f t="shared" si="64"/>
        <v>X</v>
      </c>
      <c r="M435" s="39" t="str">
        <f t="shared" si="71"/>
        <v>X</v>
      </c>
      <c r="N435" s="42">
        <v>0</v>
      </c>
      <c r="O435" s="8">
        <v>1</v>
      </c>
      <c r="P435" s="9">
        <v>0</v>
      </c>
      <c r="Q435" s="9">
        <v>0</v>
      </c>
      <c r="R435" s="8">
        <v>0</v>
      </c>
      <c r="S435" s="9">
        <v>0</v>
      </c>
      <c r="T435" s="9">
        <v>0</v>
      </c>
      <c r="U435" s="8">
        <v>0</v>
      </c>
      <c r="V435" s="9">
        <v>0</v>
      </c>
      <c r="W435" s="9">
        <v>0</v>
      </c>
      <c r="X435" s="9">
        <v>0</v>
      </c>
      <c r="Y435" s="8">
        <v>0</v>
      </c>
      <c r="Z435" s="9">
        <v>0</v>
      </c>
      <c r="AA435" s="8"/>
      <c r="AC435" s="8"/>
      <c r="AJ435" s="9">
        <f t="shared" si="72"/>
        <v>-1</v>
      </c>
      <c r="AK435" s="7">
        <v>8.64</v>
      </c>
      <c r="AO435" s="8"/>
      <c r="AQ435" s="31"/>
      <c r="AT435" s="31"/>
      <c r="AU435" s="21">
        <v>1995</v>
      </c>
      <c r="AV435" s="23">
        <f t="shared" si="65"/>
        <v>3.2999429000227671</v>
      </c>
      <c r="BB435" s="18"/>
      <c r="BD435" s="54"/>
      <c r="BF435" s="18"/>
      <c r="BH435" s="18"/>
      <c r="BJ435" s="18"/>
      <c r="BK435" s="18" t="s">
        <v>6</v>
      </c>
      <c r="BL435">
        <v>0</v>
      </c>
      <c r="BM435">
        <v>0</v>
      </c>
      <c r="BN435">
        <v>0</v>
      </c>
      <c r="BO435">
        <v>1</v>
      </c>
      <c r="BP435">
        <v>0</v>
      </c>
      <c r="BQ435">
        <v>0</v>
      </c>
      <c r="BR435" s="18">
        <v>0</v>
      </c>
      <c r="BS435">
        <v>1</v>
      </c>
      <c r="BT435">
        <v>0</v>
      </c>
      <c r="BU435" s="18">
        <v>0</v>
      </c>
      <c r="BV435" t="s">
        <v>397</v>
      </c>
      <c r="BW435" t="s">
        <v>397</v>
      </c>
      <c r="CB435" s="18"/>
      <c r="CD435" s="18"/>
      <c r="CE435" s="18"/>
      <c r="CH435" s="18"/>
      <c r="CJ435" s="18"/>
      <c r="CU435" s="18"/>
      <c r="CV435" t="s">
        <v>397</v>
      </c>
      <c r="CW435" t="s">
        <v>397</v>
      </c>
      <c r="CX435" t="s">
        <v>397</v>
      </c>
      <c r="CY435" s="25" t="s">
        <v>397</v>
      </c>
    </row>
    <row r="436" spans="1:103" x14ac:dyDescent="0.25">
      <c r="A436">
        <v>438</v>
      </c>
      <c r="B436">
        <v>57</v>
      </c>
      <c r="C436" s="25" t="s">
        <v>10</v>
      </c>
      <c r="D436" s="12">
        <v>8.3000000000000007</v>
      </c>
      <c r="E436" s="14"/>
      <c r="F436" s="7" t="str">
        <f t="shared" si="66"/>
        <v>X</v>
      </c>
      <c r="G436" s="7">
        <f t="shared" si="67"/>
        <v>8.3000000000000007</v>
      </c>
      <c r="H436" s="16">
        <f t="shared" si="68"/>
        <v>8.3000000000000007</v>
      </c>
      <c r="I436" s="11" t="str">
        <f t="shared" si="69"/>
        <v>X</v>
      </c>
      <c r="J436" s="39" t="str">
        <f t="shared" si="70"/>
        <v>X</v>
      </c>
      <c r="K436" s="39" t="str">
        <f t="shared" si="63"/>
        <v>X</v>
      </c>
      <c r="L436" s="39" t="str">
        <f t="shared" si="64"/>
        <v>X</v>
      </c>
      <c r="M436" s="39" t="str">
        <f t="shared" si="71"/>
        <v>X</v>
      </c>
      <c r="N436" s="42">
        <v>0</v>
      </c>
      <c r="O436" s="8">
        <v>1</v>
      </c>
      <c r="P436" s="9">
        <v>0</v>
      </c>
      <c r="Q436" s="9">
        <v>0</v>
      </c>
      <c r="R436" s="8">
        <v>0</v>
      </c>
      <c r="S436" s="9">
        <v>0</v>
      </c>
      <c r="T436" s="9">
        <v>0</v>
      </c>
      <c r="U436" s="8">
        <v>0</v>
      </c>
      <c r="V436" s="9">
        <v>0</v>
      </c>
      <c r="W436" s="9">
        <v>0</v>
      </c>
      <c r="X436" s="9">
        <v>0</v>
      </c>
      <c r="Y436" s="8">
        <v>0</v>
      </c>
      <c r="Z436" s="9">
        <v>0</v>
      </c>
      <c r="AA436" s="8"/>
      <c r="AC436" s="8"/>
      <c r="AJ436" s="9">
        <f t="shared" si="72"/>
        <v>-1</v>
      </c>
      <c r="AK436" s="7">
        <v>8.64</v>
      </c>
      <c r="AO436" s="8"/>
      <c r="AQ436" s="31"/>
      <c r="AT436" s="31"/>
      <c r="AU436" s="21">
        <v>1996</v>
      </c>
      <c r="AV436" s="23">
        <f t="shared" si="65"/>
        <v>3.3001605369513523</v>
      </c>
      <c r="BB436" s="18"/>
      <c r="BD436" s="54"/>
      <c r="BF436" s="18"/>
      <c r="BH436" s="18"/>
      <c r="BJ436" s="18"/>
      <c r="BK436" s="18" t="s">
        <v>6</v>
      </c>
      <c r="BL436">
        <v>0</v>
      </c>
      <c r="BM436">
        <v>0</v>
      </c>
      <c r="BN436">
        <v>0</v>
      </c>
      <c r="BO436">
        <v>1</v>
      </c>
      <c r="BP436">
        <v>0</v>
      </c>
      <c r="BQ436">
        <v>0</v>
      </c>
      <c r="BR436" s="18">
        <v>0</v>
      </c>
      <c r="BS436">
        <v>1</v>
      </c>
      <c r="BT436">
        <v>0</v>
      </c>
      <c r="BU436" s="18">
        <v>0</v>
      </c>
      <c r="BV436" t="s">
        <v>397</v>
      </c>
      <c r="BW436" t="s">
        <v>397</v>
      </c>
      <c r="CB436" s="18"/>
      <c r="CD436" s="18"/>
      <c r="CE436" s="18"/>
      <c r="CH436" s="18"/>
      <c r="CJ436" s="18"/>
      <c r="CU436" s="18"/>
      <c r="CV436" t="s">
        <v>397</v>
      </c>
      <c r="CW436" t="s">
        <v>397</v>
      </c>
      <c r="CX436" t="s">
        <v>397</v>
      </c>
      <c r="CY436" s="25" t="s">
        <v>397</v>
      </c>
    </row>
    <row r="437" spans="1:103" x14ac:dyDescent="0.25">
      <c r="A437">
        <v>439</v>
      </c>
      <c r="B437">
        <v>57</v>
      </c>
      <c r="C437" s="25" t="s">
        <v>10</v>
      </c>
      <c r="D437" s="12">
        <v>9.1</v>
      </c>
      <c r="E437" s="14"/>
      <c r="F437" s="7" t="str">
        <f t="shared" si="66"/>
        <v>X</v>
      </c>
      <c r="G437" s="7">
        <f t="shared" si="67"/>
        <v>9.1</v>
      </c>
      <c r="H437" s="16">
        <f t="shared" si="68"/>
        <v>9.1</v>
      </c>
      <c r="I437" s="11" t="str">
        <f t="shared" si="69"/>
        <v>X</v>
      </c>
      <c r="J437" s="39" t="str">
        <f t="shared" si="70"/>
        <v>X</v>
      </c>
      <c r="K437" s="39" t="str">
        <f t="shared" si="63"/>
        <v>X</v>
      </c>
      <c r="L437" s="39" t="str">
        <f t="shared" si="64"/>
        <v>X</v>
      </c>
      <c r="M437" s="39" t="str">
        <f t="shared" si="71"/>
        <v>X</v>
      </c>
      <c r="N437" s="42">
        <v>0</v>
      </c>
      <c r="O437" s="8">
        <v>1</v>
      </c>
      <c r="P437" s="9">
        <v>0</v>
      </c>
      <c r="Q437" s="9">
        <v>0</v>
      </c>
      <c r="R437" s="8">
        <v>0</v>
      </c>
      <c r="S437" s="9">
        <v>0</v>
      </c>
      <c r="T437" s="9">
        <v>0</v>
      </c>
      <c r="U437" s="8">
        <v>0</v>
      </c>
      <c r="V437" s="9">
        <v>0</v>
      </c>
      <c r="W437" s="9">
        <v>0</v>
      </c>
      <c r="X437" s="9">
        <v>0</v>
      </c>
      <c r="Y437" s="8">
        <v>0</v>
      </c>
      <c r="Z437" s="9">
        <v>0</v>
      </c>
      <c r="AA437" s="8"/>
      <c r="AC437" s="8"/>
      <c r="AJ437" s="9">
        <f t="shared" si="72"/>
        <v>-1</v>
      </c>
      <c r="AK437" s="7">
        <v>8.73</v>
      </c>
      <c r="AO437" s="8"/>
      <c r="AQ437" s="31"/>
      <c r="AT437" s="31"/>
      <c r="AU437" s="21">
        <v>1997</v>
      </c>
      <c r="AV437" s="23">
        <f t="shared" si="65"/>
        <v>3.3003780648707024</v>
      </c>
      <c r="BB437" s="18"/>
      <c r="BD437" s="54"/>
      <c r="BF437" s="18"/>
      <c r="BH437" s="18"/>
      <c r="BJ437" s="18"/>
      <c r="BK437" s="18" t="s">
        <v>6</v>
      </c>
      <c r="BL437">
        <v>0</v>
      </c>
      <c r="BM437">
        <v>0</v>
      </c>
      <c r="BN437">
        <v>0</v>
      </c>
      <c r="BO437">
        <v>1</v>
      </c>
      <c r="BP437">
        <v>0</v>
      </c>
      <c r="BQ437">
        <v>0</v>
      </c>
      <c r="BR437" s="18">
        <v>0</v>
      </c>
      <c r="BS437">
        <v>1</v>
      </c>
      <c r="BT437">
        <v>0</v>
      </c>
      <c r="BU437" s="18">
        <v>0</v>
      </c>
      <c r="BV437" t="s">
        <v>397</v>
      </c>
      <c r="BW437" t="s">
        <v>397</v>
      </c>
      <c r="CB437" s="18"/>
      <c r="CD437" s="18"/>
      <c r="CE437" s="18"/>
      <c r="CH437" s="18"/>
      <c r="CJ437" s="18"/>
      <c r="CU437" s="18"/>
      <c r="CV437" t="s">
        <v>397</v>
      </c>
      <c r="CW437" t="s">
        <v>397</v>
      </c>
      <c r="CX437" t="s">
        <v>397</v>
      </c>
      <c r="CY437" s="25" t="s">
        <v>397</v>
      </c>
    </row>
    <row r="438" spans="1:103" x14ac:dyDescent="0.25">
      <c r="A438">
        <v>440</v>
      </c>
      <c r="B438">
        <v>57</v>
      </c>
      <c r="C438" s="25" t="s">
        <v>10</v>
      </c>
      <c r="D438" s="12">
        <v>8.1999999999999993</v>
      </c>
      <c r="E438" s="14"/>
      <c r="F438" s="7" t="str">
        <f t="shared" si="66"/>
        <v>X</v>
      </c>
      <c r="G438" s="7">
        <f t="shared" si="67"/>
        <v>8.1999999999999993</v>
      </c>
      <c r="H438" s="16">
        <f t="shared" si="68"/>
        <v>8.1999999999999993</v>
      </c>
      <c r="I438" s="11" t="str">
        <f t="shared" si="69"/>
        <v>X</v>
      </c>
      <c r="J438" s="39" t="str">
        <f t="shared" si="70"/>
        <v>X</v>
      </c>
      <c r="K438" s="39" t="str">
        <f t="shared" si="63"/>
        <v>X</v>
      </c>
      <c r="L438" s="39" t="str">
        <f t="shared" si="64"/>
        <v>X</v>
      </c>
      <c r="M438" s="39" t="str">
        <f t="shared" si="71"/>
        <v>X</v>
      </c>
      <c r="N438" s="42">
        <v>0</v>
      </c>
      <c r="O438" s="8">
        <v>1</v>
      </c>
      <c r="P438" s="9">
        <v>0</v>
      </c>
      <c r="Q438" s="9">
        <v>0</v>
      </c>
      <c r="R438" s="8">
        <v>0</v>
      </c>
      <c r="S438" s="9">
        <v>0</v>
      </c>
      <c r="T438" s="9">
        <v>0</v>
      </c>
      <c r="U438" s="8">
        <v>0</v>
      </c>
      <c r="V438" s="9">
        <v>0</v>
      </c>
      <c r="W438" s="9">
        <v>0</v>
      </c>
      <c r="X438" s="9">
        <v>0</v>
      </c>
      <c r="Y438" s="8">
        <v>0</v>
      </c>
      <c r="Z438" s="9">
        <v>0</v>
      </c>
      <c r="AA438" s="8"/>
      <c r="AC438" s="8"/>
      <c r="AJ438" s="9">
        <f t="shared" si="72"/>
        <v>-1</v>
      </c>
      <c r="AK438" s="7">
        <v>8.73</v>
      </c>
      <c r="AO438" s="8"/>
      <c r="AQ438" s="31"/>
      <c r="AT438" s="31"/>
      <c r="AU438" s="21">
        <v>1998</v>
      </c>
      <c r="AV438" s="23">
        <f t="shared" si="65"/>
        <v>3.3005954838899636</v>
      </c>
      <c r="BB438" s="18"/>
      <c r="BD438" s="54"/>
      <c r="BF438" s="18"/>
      <c r="BH438" s="18"/>
      <c r="BJ438" s="18"/>
      <c r="BK438" s="18" t="s">
        <v>6</v>
      </c>
      <c r="BL438">
        <v>0</v>
      </c>
      <c r="BM438">
        <v>0</v>
      </c>
      <c r="BN438">
        <v>0</v>
      </c>
      <c r="BO438">
        <v>1</v>
      </c>
      <c r="BP438">
        <v>0</v>
      </c>
      <c r="BQ438">
        <v>0</v>
      </c>
      <c r="BR438" s="18">
        <v>0</v>
      </c>
      <c r="BS438">
        <v>1</v>
      </c>
      <c r="BT438">
        <v>0</v>
      </c>
      <c r="BU438" s="18">
        <v>0</v>
      </c>
      <c r="BV438" t="s">
        <v>397</v>
      </c>
      <c r="BW438" t="s">
        <v>397</v>
      </c>
      <c r="CB438" s="18"/>
      <c r="CD438" s="18"/>
      <c r="CE438" s="18"/>
      <c r="CH438" s="18"/>
      <c r="CJ438" s="18"/>
      <c r="CU438" s="18"/>
      <c r="CV438" t="s">
        <v>397</v>
      </c>
      <c r="CW438" t="s">
        <v>397</v>
      </c>
      <c r="CX438" t="s">
        <v>397</v>
      </c>
      <c r="CY438" s="25" t="s">
        <v>397</v>
      </c>
    </row>
    <row r="439" spans="1:103" x14ac:dyDescent="0.25">
      <c r="A439">
        <v>441</v>
      </c>
      <c r="B439">
        <v>57</v>
      </c>
      <c r="C439" s="25" t="s">
        <v>10</v>
      </c>
      <c r="D439" s="12">
        <v>8</v>
      </c>
      <c r="E439" s="14"/>
      <c r="F439" s="7" t="str">
        <f t="shared" si="66"/>
        <v>X</v>
      </c>
      <c r="G439" s="7">
        <f t="shared" si="67"/>
        <v>8</v>
      </c>
      <c r="H439" s="16">
        <f t="shared" si="68"/>
        <v>8</v>
      </c>
      <c r="I439" s="11" t="str">
        <f t="shared" si="69"/>
        <v>X</v>
      </c>
      <c r="J439" s="39" t="str">
        <f t="shared" si="70"/>
        <v>X</v>
      </c>
      <c r="K439" s="39" t="str">
        <f t="shared" ref="K439:K498" si="73">IFERROR(1/J439, "X")</f>
        <v>X</v>
      </c>
      <c r="L439" s="39" t="str">
        <f t="shared" ref="L439:L498" si="74">IFERROR(I439-J439, "X")</f>
        <v>X</v>
      </c>
      <c r="M439" s="39" t="str">
        <f t="shared" si="71"/>
        <v>X</v>
      </c>
      <c r="N439" s="42">
        <v>0</v>
      </c>
      <c r="O439" s="8">
        <v>1</v>
      </c>
      <c r="P439" s="9">
        <v>0</v>
      </c>
      <c r="Q439" s="9">
        <v>0</v>
      </c>
      <c r="R439" s="8">
        <v>0</v>
      </c>
      <c r="S439" s="9">
        <v>0</v>
      </c>
      <c r="T439" s="9">
        <v>0</v>
      </c>
      <c r="U439" s="8">
        <v>0</v>
      </c>
      <c r="V439" s="9">
        <v>0</v>
      </c>
      <c r="W439" s="9">
        <v>0</v>
      </c>
      <c r="X439" s="9">
        <v>0</v>
      </c>
      <c r="Y439" s="8">
        <v>0</v>
      </c>
      <c r="Z439" s="9">
        <v>0</v>
      </c>
      <c r="AA439" s="8"/>
      <c r="AC439" s="8"/>
      <c r="AJ439" s="9">
        <f t="shared" si="72"/>
        <v>-1</v>
      </c>
      <c r="AK439" s="7">
        <v>8.73</v>
      </c>
      <c r="AO439" s="8"/>
      <c r="AQ439" s="31"/>
      <c r="AT439" s="31"/>
      <c r="AU439" s="21">
        <v>1999</v>
      </c>
      <c r="AV439" s="23">
        <f t="shared" ref="AV439:AV498" si="75">LOG(AU439)</f>
        <v>3.3008127941181171</v>
      </c>
      <c r="BB439" s="18"/>
      <c r="BD439" s="54"/>
      <c r="BF439" s="18"/>
      <c r="BH439" s="18"/>
      <c r="BJ439" s="18"/>
      <c r="BK439" s="18" t="s">
        <v>6</v>
      </c>
      <c r="BL439">
        <v>0</v>
      </c>
      <c r="BM439">
        <v>0</v>
      </c>
      <c r="BN439">
        <v>0</v>
      </c>
      <c r="BO439">
        <v>1</v>
      </c>
      <c r="BP439">
        <v>0</v>
      </c>
      <c r="BQ439">
        <v>0</v>
      </c>
      <c r="BR439" s="18">
        <v>0</v>
      </c>
      <c r="BS439">
        <v>1</v>
      </c>
      <c r="BT439">
        <v>0</v>
      </c>
      <c r="BU439" s="18">
        <v>0</v>
      </c>
      <c r="BV439" t="s">
        <v>397</v>
      </c>
      <c r="BW439" t="s">
        <v>397</v>
      </c>
      <c r="CB439" s="18"/>
      <c r="CD439" s="18"/>
      <c r="CE439" s="18"/>
      <c r="CH439" s="18"/>
      <c r="CJ439" s="18"/>
      <c r="CU439" s="18"/>
      <c r="CV439" t="s">
        <v>397</v>
      </c>
      <c r="CW439" t="s">
        <v>397</v>
      </c>
      <c r="CX439" t="s">
        <v>397</v>
      </c>
      <c r="CY439" s="25" t="s">
        <v>397</v>
      </c>
    </row>
    <row r="440" spans="1:103" x14ac:dyDescent="0.25">
      <c r="A440">
        <v>442</v>
      </c>
      <c r="B440">
        <v>57</v>
      </c>
      <c r="C440" s="25" t="s">
        <v>10</v>
      </c>
      <c r="D440" s="12">
        <v>8.4</v>
      </c>
      <c r="E440" s="14"/>
      <c r="F440" s="7" t="str">
        <f t="shared" si="66"/>
        <v>X</v>
      </c>
      <c r="G440" s="7">
        <f t="shared" si="67"/>
        <v>8.4</v>
      </c>
      <c r="H440" s="16">
        <f t="shared" si="68"/>
        <v>8.4</v>
      </c>
      <c r="I440" s="11" t="str">
        <f t="shared" si="69"/>
        <v>X</v>
      </c>
      <c r="J440" s="39" t="str">
        <f t="shared" si="70"/>
        <v>X</v>
      </c>
      <c r="K440" s="39" t="str">
        <f t="shared" si="73"/>
        <v>X</v>
      </c>
      <c r="L440" s="39" t="str">
        <f t="shared" si="74"/>
        <v>X</v>
      </c>
      <c r="M440" s="39" t="str">
        <f t="shared" si="71"/>
        <v>X</v>
      </c>
      <c r="N440" s="42">
        <v>0</v>
      </c>
      <c r="O440" s="8">
        <v>1</v>
      </c>
      <c r="P440" s="9">
        <v>0</v>
      </c>
      <c r="Q440" s="9">
        <v>0</v>
      </c>
      <c r="R440" s="8">
        <v>0</v>
      </c>
      <c r="S440" s="9">
        <v>0</v>
      </c>
      <c r="T440" s="9">
        <v>0</v>
      </c>
      <c r="U440" s="8">
        <v>0</v>
      </c>
      <c r="V440" s="9">
        <v>0</v>
      </c>
      <c r="W440" s="9">
        <v>0</v>
      </c>
      <c r="X440" s="9">
        <v>0</v>
      </c>
      <c r="Y440" s="8">
        <v>0</v>
      </c>
      <c r="Z440" s="9">
        <v>0</v>
      </c>
      <c r="AA440" s="8"/>
      <c r="AC440" s="8"/>
      <c r="AJ440" s="9">
        <f t="shared" si="72"/>
        <v>-1</v>
      </c>
      <c r="AK440" s="7">
        <v>8.73</v>
      </c>
      <c r="AO440" s="8"/>
      <c r="AQ440" s="31"/>
      <c r="AT440" s="31"/>
      <c r="AU440" s="21">
        <v>2000</v>
      </c>
      <c r="AV440" s="23">
        <f t="shared" si="75"/>
        <v>3.3010299956639813</v>
      </c>
      <c r="BB440" s="18"/>
      <c r="BD440" s="54"/>
      <c r="BF440" s="18"/>
      <c r="BH440" s="18"/>
      <c r="BJ440" s="18"/>
      <c r="BK440" s="18" t="s">
        <v>6</v>
      </c>
      <c r="BL440">
        <v>0</v>
      </c>
      <c r="BM440">
        <v>0</v>
      </c>
      <c r="BN440">
        <v>0</v>
      </c>
      <c r="BO440">
        <v>1</v>
      </c>
      <c r="BP440">
        <v>0</v>
      </c>
      <c r="BQ440">
        <v>0</v>
      </c>
      <c r="BR440" s="18">
        <v>0</v>
      </c>
      <c r="BS440">
        <v>1</v>
      </c>
      <c r="BT440">
        <v>0</v>
      </c>
      <c r="BU440" s="18">
        <v>0</v>
      </c>
      <c r="BV440" t="s">
        <v>397</v>
      </c>
      <c r="BW440" t="s">
        <v>397</v>
      </c>
      <c r="CB440" s="18"/>
      <c r="CD440" s="18"/>
      <c r="CE440" s="18"/>
      <c r="CH440" s="18"/>
      <c r="CJ440" s="18"/>
      <c r="CU440" s="18"/>
      <c r="CV440" t="s">
        <v>397</v>
      </c>
      <c r="CW440" t="s">
        <v>397</v>
      </c>
      <c r="CX440" t="s">
        <v>397</v>
      </c>
      <c r="CY440" s="25" t="s">
        <v>397</v>
      </c>
    </row>
    <row r="441" spans="1:103" x14ac:dyDescent="0.25">
      <c r="A441">
        <v>443</v>
      </c>
      <c r="B441">
        <v>57</v>
      </c>
      <c r="C441" s="25" t="s">
        <v>10</v>
      </c>
      <c r="D441" s="12">
        <v>12.6</v>
      </c>
      <c r="E441" s="14"/>
      <c r="F441" s="7" t="str">
        <f t="shared" si="66"/>
        <v>X</v>
      </c>
      <c r="G441" s="7">
        <f t="shared" si="67"/>
        <v>12.6</v>
      </c>
      <c r="H441" s="16">
        <f t="shared" si="68"/>
        <v>12.6</v>
      </c>
      <c r="I441" s="11" t="str">
        <f t="shared" si="69"/>
        <v>X</v>
      </c>
      <c r="J441" s="39" t="str">
        <f t="shared" si="70"/>
        <v>X</v>
      </c>
      <c r="K441" s="39" t="str">
        <f t="shared" si="73"/>
        <v>X</v>
      </c>
      <c r="L441" s="39" t="str">
        <f t="shared" si="74"/>
        <v>X</v>
      </c>
      <c r="M441" s="39" t="str">
        <f t="shared" si="71"/>
        <v>X</v>
      </c>
      <c r="N441" s="42">
        <v>0</v>
      </c>
      <c r="O441" s="8">
        <v>1</v>
      </c>
      <c r="P441" s="9">
        <v>0</v>
      </c>
      <c r="Q441" s="9">
        <v>0</v>
      </c>
      <c r="R441" s="8">
        <v>0</v>
      </c>
      <c r="S441" s="9">
        <v>0</v>
      </c>
      <c r="T441" s="9">
        <v>0</v>
      </c>
      <c r="U441" s="8">
        <v>0</v>
      </c>
      <c r="V441" s="9">
        <v>0</v>
      </c>
      <c r="W441" s="9">
        <v>0</v>
      </c>
      <c r="X441" s="9">
        <v>0</v>
      </c>
      <c r="Y441" s="8">
        <v>0</v>
      </c>
      <c r="Z441" s="9">
        <v>0</v>
      </c>
      <c r="AA441" s="8"/>
      <c r="AC441" s="8"/>
      <c r="AJ441" s="9">
        <f t="shared" si="72"/>
        <v>-1</v>
      </c>
      <c r="AK441" s="7">
        <v>8.73</v>
      </c>
      <c r="AO441" s="8"/>
      <c r="AQ441" s="31"/>
      <c r="AT441" s="31"/>
      <c r="AU441" s="21">
        <v>2001</v>
      </c>
      <c r="AV441" s="23">
        <f t="shared" si="75"/>
        <v>3.3012470886362113</v>
      </c>
      <c r="BB441" s="18"/>
      <c r="BD441" s="54"/>
      <c r="BF441" s="18"/>
      <c r="BH441" s="18"/>
      <c r="BJ441" s="18"/>
      <c r="BK441" s="18" t="s">
        <v>6</v>
      </c>
      <c r="BL441">
        <v>0</v>
      </c>
      <c r="BM441">
        <v>0</v>
      </c>
      <c r="BN441">
        <v>0</v>
      </c>
      <c r="BO441">
        <v>1</v>
      </c>
      <c r="BP441">
        <v>0</v>
      </c>
      <c r="BQ441">
        <v>0</v>
      </c>
      <c r="BR441" s="18">
        <v>0</v>
      </c>
      <c r="BS441">
        <v>1</v>
      </c>
      <c r="BT441">
        <v>0</v>
      </c>
      <c r="BU441" s="18">
        <v>0</v>
      </c>
      <c r="BV441" t="s">
        <v>397</v>
      </c>
      <c r="BW441" t="s">
        <v>397</v>
      </c>
      <c r="CB441" s="18"/>
      <c r="CD441" s="18"/>
      <c r="CE441" s="18"/>
      <c r="CH441" s="18"/>
      <c r="CJ441" s="18"/>
      <c r="CU441" s="18"/>
      <c r="CV441" t="s">
        <v>397</v>
      </c>
      <c r="CW441" t="s">
        <v>397</v>
      </c>
      <c r="CX441" t="s">
        <v>397</v>
      </c>
      <c r="CY441" s="25" t="s">
        <v>397</v>
      </c>
    </row>
    <row r="442" spans="1:103" x14ac:dyDescent="0.25">
      <c r="A442">
        <v>444</v>
      </c>
      <c r="B442">
        <v>57</v>
      </c>
      <c r="C442" s="25" t="s">
        <v>10</v>
      </c>
      <c r="D442" s="12">
        <v>10.6</v>
      </c>
      <c r="E442" s="14"/>
      <c r="F442" s="7" t="str">
        <f t="shared" si="66"/>
        <v>X</v>
      </c>
      <c r="G442" s="7">
        <f t="shared" si="67"/>
        <v>10.6</v>
      </c>
      <c r="H442" s="16">
        <f t="shared" si="68"/>
        <v>10.6</v>
      </c>
      <c r="I442" s="11" t="str">
        <f t="shared" si="69"/>
        <v>X</v>
      </c>
      <c r="J442" s="39" t="str">
        <f t="shared" si="70"/>
        <v>X</v>
      </c>
      <c r="K442" s="39" t="str">
        <f t="shared" si="73"/>
        <v>X</v>
      </c>
      <c r="L442" s="39" t="str">
        <f t="shared" si="74"/>
        <v>X</v>
      </c>
      <c r="M442" s="39" t="str">
        <f t="shared" si="71"/>
        <v>X</v>
      </c>
      <c r="N442" s="42">
        <v>0</v>
      </c>
      <c r="O442" s="8">
        <v>1</v>
      </c>
      <c r="P442" s="9">
        <v>0</v>
      </c>
      <c r="Q442" s="9">
        <v>0</v>
      </c>
      <c r="R442" s="8">
        <v>0</v>
      </c>
      <c r="S442" s="9">
        <v>0</v>
      </c>
      <c r="T442" s="9">
        <v>0</v>
      </c>
      <c r="U442" s="8">
        <v>0</v>
      </c>
      <c r="V442" s="9">
        <v>0</v>
      </c>
      <c r="W442" s="9">
        <v>0</v>
      </c>
      <c r="X442" s="9">
        <v>0</v>
      </c>
      <c r="Y442" s="8">
        <v>0</v>
      </c>
      <c r="Z442" s="9">
        <v>0</v>
      </c>
      <c r="AA442" s="8"/>
      <c r="AC442" s="8"/>
      <c r="AJ442" s="9">
        <f t="shared" si="72"/>
        <v>-1</v>
      </c>
      <c r="AK442" s="7">
        <v>8.73</v>
      </c>
      <c r="AO442" s="8"/>
      <c r="AQ442" s="31"/>
      <c r="AT442" s="31"/>
      <c r="AU442" s="21">
        <v>2002</v>
      </c>
      <c r="AV442" s="23">
        <f t="shared" si="75"/>
        <v>3.3014640731433</v>
      </c>
      <c r="BB442" s="18"/>
      <c r="BD442" s="54"/>
      <c r="BF442" s="18"/>
      <c r="BH442" s="18"/>
      <c r="BJ442" s="18"/>
      <c r="BK442" s="18" t="s">
        <v>6</v>
      </c>
      <c r="BL442">
        <v>0</v>
      </c>
      <c r="BM442">
        <v>0</v>
      </c>
      <c r="BN442">
        <v>0</v>
      </c>
      <c r="BO442">
        <v>1</v>
      </c>
      <c r="BP442">
        <v>0</v>
      </c>
      <c r="BQ442">
        <v>0</v>
      </c>
      <c r="BR442" s="18">
        <v>0</v>
      </c>
      <c r="BS442">
        <v>1</v>
      </c>
      <c r="BT442">
        <v>0</v>
      </c>
      <c r="BU442" s="18">
        <v>0</v>
      </c>
      <c r="BV442" t="s">
        <v>397</v>
      </c>
      <c r="BW442" t="s">
        <v>397</v>
      </c>
      <c r="CB442" s="18"/>
      <c r="CD442" s="18"/>
      <c r="CE442" s="18"/>
      <c r="CH442" s="18"/>
      <c r="CJ442" s="18"/>
      <c r="CU442" s="18"/>
      <c r="CV442" t="s">
        <v>397</v>
      </c>
      <c r="CW442" t="s">
        <v>397</v>
      </c>
      <c r="CX442" t="s">
        <v>397</v>
      </c>
      <c r="CY442" s="25" t="s">
        <v>397</v>
      </c>
    </row>
    <row r="443" spans="1:103" x14ac:dyDescent="0.25">
      <c r="A443">
        <v>445</v>
      </c>
      <c r="B443">
        <v>57</v>
      </c>
      <c r="C443" s="25" t="s">
        <v>10</v>
      </c>
      <c r="D443" s="12">
        <v>8.5</v>
      </c>
      <c r="E443" s="14"/>
      <c r="F443" s="7" t="str">
        <f t="shared" si="66"/>
        <v>X</v>
      </c>
      <c r="G443" s="7">
        <f t="shared" si="67"/>
        <v>8.5</v>
      </c>
      <c r="H443" s="16">
        <f t="shared" si="68"/>
        <v>8.5</v>
      </c>
      <c r="I443" s="11" t="str">
        <f t="shared" si="69"/>
        <v>X</v>
      </c>
      <c r="J443" s="39" t="str">
        <f t="shared" si="70"/>
        <v>X</v>
      </c>
      <c r="K443" s="39" t="str">
        <f t="shared" si="73"/>
        <v>X</v>
      </c>
      <c r="L443" s="39" t="str">
        <f t="shared" si="74"/>
        <v>X</v>
      </c>
      <c r="M443" s="39" t="str">
        <f t="shared" si="71"/>
        <v>X</v>
      </c>
      <c r="N443" s="42">
        <v>0</v>
      </c>
      <c r="O443" s="8">
        <v>0</v>
      </c>
      <c r="P443" s="9">
        <v>1</v>
      </c>
      <c r="Q443" s="9">
        <v>0</v>
      </c>
      <c r="R443" s="8">
        <v>0</v>
      </c>
      <c r="S443" s="9">
        <v>0</v>
      </c>
      <c r="T443" s="9">
        <v>0</v>
      </c>
      <c r="U443" s="8">
        <v>0</v>
      </c>
      <c r="V443" s="9">
        <v>0</v>
      </c>
      <c r="W443" s="9">
        <v>0</v>
      </c>
      <c r="X443" s="9">
        <v>0</v>
      </c>
      <c r="Y443" s="8">
        <v>0</v>
      </c>
      <c r="Z443" s="9">
        <v>0</v>
      </c>
      <c r="AA443" s="8"/>
      <c r="AC443" s="8"/>
      <c r="AJ443" s="9">
        <f t="shared" si="72"/>
        <v>-1</v>
      </c>
      <c r="AK443" s="7">
        <v>8.3699999999999992</v>
      </c>
      <c r="AO443" s="8"/>
      <c r="AQ443" s="31"/>
      <c r="AT443" s="31"/>
      <c r="AU443" s="21">
        <v>1992</v>
      </c>
      <c r="AV443" s="23">
        <f t="shared" si="75"/>
        <v>3.2992893340876801</v>
      </c>
      <c r="BB443" s="18"/>
      <c r="BD443" s="54"/>
      <c r="BF443" s="18"/>
      <c r="BH443" s="18"/>
      <c r="BJ443" s="18"/>
      <c r="BK443" s="18" t="s">
        <v>6</v>
      </c>
      <c r="BL443">
        <v>0</v>
      </c>
      <c r="BM443">
        <v>0</v>
      </c>
      <c r="BN443">
        <v>0</v>
      </c>
      <c r="BO443">
        <v>1</v>
      </c>
      <c r="BP443">
        <v>0</v>
      </c>
      <c r="BQ443">
        <v>0</v>
      </c>
      <c r="BR443" s="18">
        <v>0</v>
      </c>
      <c r="BS443">
        <v>1</v>
      </c>
      <c r="BT443">
        <v>0</v>
      </c>
      <c r="BU443" s="18">
        <v>0</v>
      </c>
      <c r="BV443" t="s">
        <v>397</v>
      </c>
      <c r="BW443" t="s">
        <v>397</v>
      </c>
      <c r="CB443" s="18"/>
      <c r="CD443" s="18"/>
      <c r="CE443" s="18"/>
      <c r="CH443" s="18"/>
      <c r="CJ443" s="18"/>
      <c r="CU443" s="18"/>
      <c r="CV443" t="s">
        <v>397</v>
      </c>
      <c r="CW443" t="s">
        <v>397</v>
      </c>
      <c r="CX443" t="s">
        <v>397</v>
      </c>
      <c r="CY443" s="25" t="s">
        <v>397</v>
      </c>
    </row>
    <row r="444" spans="1:103" x14ac:dyDescent="0.25">
      <c r="A444">
        <v>446</v>
      </c>
      <c r="B444">
        <v>57</v>
      </c>
      <c r="C444" s="25" t="s">
        <v>10</v>
      </c>
      <c r="D444" s="12">
        <v>8.1999999999999993</v>
      </c>
      <c r="E444" s="14"/>
      <c r="F444" s="7" t="str">
        <f t="shared" si="66"/>
        <v>X</v>
      </c>
      <c r="G444" s="7">
        <f t="shared" si="67"/>
        <v>8.1999999999999993</v>
      </c>
      <c r="H444" s="16">
        <f t="shared" si="68"/>
        <v>8.1999999999999993</v>
      </c>
      <c r="I444" s="11" t="str">
        <f t="shared" si="69"/>
        <v>X</v>
      </c>
      <c r="J444" s="39" t="str">
        <f t="shared" si="70"/>
        <v>X</v>
      </c>
      <c r="K444" s="39" t="str">
        <f t="shared" si="73"/>
        <v>X</v>
      </c>
      <c r="L444" s="39" t="str">
        <f t="shared" si="74"/>
        <v>X</v>
      </c>
      <c r="M444" s="39" t="str">
        <f t="shared" si="71"/>
        <v>X</v>
      </c>
      <c r="N444" s="42">
        <v>0</v>
      </c>
      <c r="O444" s="8">
        <v>0</v>
      </c>
      <c r="P444" s="9">
        <v>1</v>
      </c>
      <c r="Q444" s="9">
        <v>0</v>
      </c>
      <c r="R444" s="8">
        <v>0</v>
      </c>
      <c r="S444" s="9">
        <v>0</v>
      </c>
      <c r="T444" s="9">
        <v>0</v>
      </c>
      <c r="U444" s="8">
        <v>0</v>
      </c>
      <c r="V444" s="9">
        <v>0</v>
      </c>
      <c r="W444" s="9">
        <v>0</v>
      </c>
      <c r="X444" s="9">
        <v>0</v>
      </c>
      <c r="Y444" s="8">
        <v>0</v>
      </c>
      <c r="Z444" s="9">
        <v>0</v>
      </c>
      <c r="AA444" s="8"/>
      <c r="AC444" s="8"/>
      <c r="AJ444" s="9">
        <f t="shared" si="72"/>
        <v>-1</v>
      </c>
      <c r="AK444" s="7">
        <v>8.64</v>
      </c>
      <c r="AO444" s="8"/>
      <c r="AQ444" s="31"/>
      <c r="AT444" s="31"/>
      <c r="AU444" s="21">
        <v>1993</v>
      </c>
      <c r="AV444" s="23">
        <f t="shared" si="75"/>
        <v>3.2995072987004876</v>
      </c>
      <c r="BB444" s="18"/>
      <c r="BD444" s="54"/>
      <c r="BF444" s="18"/>
      <c r="BH444" s="18"/>
      <c r="BJ444" s="18"/>
      <c r="BK444" s="18" t="s">
        <v>6</v>
      </c>
      <c r="BL444">
        <v>0</v>
      </c>
      <c r="BM444">
        <v>0</v>
      </c>
      <c r="BN444">
        <v>0</v>
      </c>
      <c r="BO444">
        <v>1</v>
      </c>
      <c r="BP444">
        <v>0</v>
      </c>
      <c r="BQ444">
        <v>0</v>
      </c>
      <c r="BR444" s="18">
        <v>0</v>
      </c>
      <c r="BS444">
        <v>1</v>
      </c>
      <c r="BT444">
        <v>0</v>
      </c>
      <c r="BU444" s="18">
        <v>0</v>
      </c>
      <c r="BV444" t="s">
        <v>397</v>
      </c>
      <c r="BW444" t="s">
        <v>397</v>
      </c>
      <c r="CB444" s="18"/>
      <c r="CD444" s="18"/>
      <c r="CE444" s="18"/>
      <c r="CH444" s="18"/>
      <c r="CJ444" s="18"/>
      <c r="CU444" s="18"/>
      <c r="CV444" t="s">
        <v>397</v>
      </c>
      <c r="CW444" t="s">
        <v>397</v>
      </c>
      <c r="CX444" t="s">
        <v>397</v>
      </c>
      <c r="CY444" s="25" t="s">
        <v>397</v>
      </c>
    </row>
    <row r="445" spans="1:103" x14ac:dyDescent="0.25">
      <c r="A445">
        <v>447</v>
      </c>
      <c r="B445">
        <v>57</v>
      </c>
      <c r="C445" s="25" t="s">
        <v>10</v>
      </c>
      <c r="D445" s="12">
        <v>8.6</v>
      </c>
      <c r="E445" s="14"/>
      <c r="F445" s="7" t="str">
        <f t="shared" si="66"/>
        <v>X</v>
      </c>
      <c r="G445" s="7">
        <f t="shared" si="67"/>
        <v>8.6</v>
      </c>
      <c r="H445" s="16">
        <f t="shared" si="68"/>
        <v>8.6</v>
      </c>
      <c r="I445" s="11" t="str">
        <f t="shared" si="69"/>
        <v>X</v>
      </c>
      <c r="J445" s="39" t="str">
        <f t="shared" si="70"/>
        <v>X</v>
      </c>
      <c r="K445" s="39" t="str">
        <f t="shared" si="73"/>
        <v>X</v>
      </c>
      <c r="L445" s="39" t="str">
        <f t="shared" si="74"/>
        <v>X</v>
      </c>
      <c r="M445" s="39" t="str">
        <f t="shared" si="71"/>
        <v>X</v>
      </c>
      <c r="N445" s="42">
        <v>0</v>
      </c>
      <c r="O445" s="8">
        <v>0</v>
      </c>
      <c r="P445" s="9">
        <v>1</v>
      </c>
      <c r="Q445" s="9">
        <v>0</v>
      </c>
      <c r="R445" s="8">
        <v>0</v>
      </c>
      <c r="S445" s="9">
        <v>0</v>
      </c>
      <c r="T445" s="9">
        <v>0</v>
      </c>
      <c r="U445" s="8">
        <v>0</v>
      </c>
      <c r="V445" s="9">
        <v>0</v>
      </c>
      <c r="W445" s="9">
        <v>0</v>
      </c>
      <c r="X445" s="9">
        <v>0</v>
      </c>
      <c r="Y445" s="8">
        <v>0</v>
      </c>
      <c r="Z445" s="9">
        <v>0</v>
      </c>
      <c r="AA445" s="8"/>
      <c r="AC445" s="8"/>
      <c r="AJ445" s="9">
        <f t="shared" si="72"/>
        <v>-1</v>
      </c>
      <c r="AK445" s="7">
        <v>8.64</v>
      </c>
      <c r="AO445" s="8"/>
      <c r="AQ445" s="31"/>
      <c r="AT445" s="31"/>
      <c r="AU445" s="21">
        <v>1994</v>
      </c>
      <c r="AV445" s="23">
        <f t="shared" si="75"/>
        <v>3.2997251539756367</v>
      </c>
      <c r="BB445" s="18"/>
      <c r="BD445" s="54"/>
      <c r="BF445" s="18"/>
      <c r="BH445" s="18"/>
      <c r="BJ445" s="18"/>
      <c r="BK445" s="18" t="s">
        <v>6</v>
      </c>
      <c r="BL445">
        <v>0</v>
      </c>
      <c r="BM445">
        <v>0</v>
      </c>
      <c r="BN445">
        <v>0</v>
      </c>
      <c r="BO445">
        <v>1</v>
      </c>
      <c r="BP445">
        <v>0</v>
      </c>
      <c r="BQ445">
        <v>0</v>
      </c>
      <c r="BR445" s="18">
        <v>0</v>
      </c>
      <c r="BS445">
        <v>1</v>
      </c>
      <c r="BT445">
        <v>0</v>
      </c>
      <c r="BU445" s="18">
        <v>0</v>
      </c>
      <c r="BV445" t="s">
        <v>397</v>
      </c>
      <c r="BW445" t="s">
        <v>397</v>
      </c>
      <c r="CB445" s="18"/>
      <c r="CD445" s="18"/>
      <c r="CE445" s="18"/>
      <c r="CH445" s="18"/>
      <c r="CJ445" s="18"/>
      <c r="CU445" s="18"/>
      <c r="CV445" t="s">
        <v>397</v>
      </c>
      <c r="CW445" t="s">
        <v>397</v>
      </c>
      <c r="CX445" t="s">
        <v>397</v>
      </c>
      <c r="CY445" s="25" t="s">
        <v>397</v>
      </c>
    </row>
    <row r="446" spans="1:103" x14ac:dyDescent="0.25">
      <c r="A446">
        <v>448</v>
      </c>
      <c r="B446">
        <v>57</v>
      </c>
      <c r="C446" s="25" t="s">
        <v>10</v>
      </c>
      <c r="D446" s="12">
        <v>8.1999999999999993</v>
      </c>
      <c r="E446" s="14"/>
      <c r="F446" s="7" t="str">
        <f t="shared" si="66"/>
        <v>X</v>
      </c>
      <c r="G446" s="7">
        <f t="shared" si="67"/>
        <v>8.1999999999999993</v>
      </c>
      <c r="H446" s="16">
        <f t="shared" si="68"/>
        <v>8.1999999999999993</v>
      </c>
      <c r="I446" s="11" t="str">
        <f t="shared" si="69"/>
        <v>X</v>
      </c>
      <c r="J446" s="39" t="str">
        <f t="shared" si="70"/>
        <v>X</v>
      </c>
      <c r="K446" s="39" t="str">
        <f t="shared" si="73"/>
        <v>X</v>
      </c>
      <c r="L446" s="39" t="str">
        <f t="shared" si="74"/>
        <v>X</v>
      </c>
      <c r="M446" s="39" t="str">
        <f t="shared" si="71"/>
        <v>X</v>
      </c>
      <c r="N446" s="42">
        <v>0</v>
      </c>
      <c r="O446" s="8">
        <v>0</v>
      </c>
      <c r="P446" s="9">
        <v>1</v>
      </c>
      <c r="Q446" s="9">
        <v>0</v>
      </c>
      <c r="R446" s="8">
        <v>0</v>
      </c>
      <c r="S446" s="9">
        <v>0</v>
      </c>
      <c r="T446" s="9">
        <v>0</v>
      </c>
      <c r="U446" s="8">
        <v>0</v>
      </c>
      <c r="V446" s="9">
        <v>0</v>
      </c>
      <c r="W446" s="9">
        <v>0</v>
      </c>
      <c r="X446" s="9">
        <v>0</v>
      </c>
      <c r="Y446" s="8">
        <v>0</v>
      </c>
      <c r="Z446" s="9">
        <v>0</v>
      </c>
      <c r="AA446" s="8"/>
      <c r="AC446" s="8"/>
      <c r="AJ446" s="9">
        <f t="shared" si="72"/>
        <v>-1</v>
      </c>
      <c r="AK446" s="7">
        <v>8.64</v>
      </c>
      <c r="AO446" s="8"/>
      <c r="AQ446" s="31"/>
      <c r="AT446" s="31"/>
      <c r="AU446" s="21">
        <v>1995</v>
      </c>
      <c r="AV446" s="23">
        <f t="shared" si="75"/>
        <v>3.2999429000227671</v>
      </c>
      <c r="BB446" s="18"/>
      <c r="BD446" s="54"/>
      <c r="BF446" s="18"/>
      <c r="BH446" s="18"/>
      <c r="BJ446" s="18"/>
      <c r="BK446" s="18" t="s">
        <v>6</v>
      </c>
      <c r="BL446">
        <v>0</v>
      </c>
      <c r="BM446">
        <v>0</v>
      </c>
      <c r="BN446">
        <v>0</v>
      </c>
      <c r="BO446">
        <v>1</v>
      </c>
      <c r="BP446">
        <v>0</v>
      </c>
      <c r="BQ446">
        <v>0</v>
      </c>
      <c r="BR446" s="18">
        <v>0</v>
      </c>
      <c r="BS446">
        <v>1</v>
      </c>
      <c r="BT446">
        <v>0</v>
      </c>
      <c r="BU446" s="18">
        <v>0</v>
      </c>
      <c r="BV446" t="s">
        <v>397</v>
      </c>
      <c r="BW446" t="s">
        <v>397</v>
      </c>
      <c r="CB446" s="18"/>
      <c r="CD446" s="18"/>
      <c r="CE446" s="18"/>
      <c r="CH446" s="18"/>
      <c r="CJ446" s="18"/>
      <c r="CU446" s="18"/>
      <c r="CV446" t="s">
        <v>397</v>
      </c>
      <c r="CW446" t="s">
        <v>397</v>
      </c>
      <c r="CX446" t="s">
        <v>397</v>
      </c>
      <c r="CY446" s="25" t="s">
        <v>397</v>
      </c>
    </row>
    <row r="447" spans="1:103" x14ac:dyDescent="0.25">
      <c r="A447">
        <v>449</v>
      </c>
      <c r="B447">
        <v>57</v>
      </c>
      <c r="C447" s="25" t="s">
        <v>10</v>
      </c>
      <c r="D447" s="12">
        <v>8.6</v>
      </c>
      <c r="E447" s="14"/>
      <c r="F447" s="7" t="str">
        <f t="shared" si="66"/>
        <v>X</v>
      </c>
      <c r="G447" s="7">
        <f t="shared" si="67"/>
        <v>8.6</v>
      </c>
      <c r="H447" s="16">
        <f t="shared" si="68"/>
        <v>8.6</v>
      </c>
      <c r="I447" s="11" t="str">
        <f t="shared" si="69"/>
        <v>X</v>
      </c>
      <c r="J447" s="39" t="str">
        <f t="shared" si="70"/>
        <v>X</v>
      </c>
      <c r="K447" s="39" t="str">
        <f t="shared" si="73"/>
        <v>X</v>
      </c>
      <c r="L447" s="39" t="str">
        <f t="shared" si="74"/>
        <v>X</v>
      </c>
      <c r="M447" s="39" t="str">
        <f t="shared" si="71"/>
        <v>X</v>
      </c>
      <c r="N447" s="42">
        <v>0</v>
      </c>
      <c r="O447" s="8">
        <v>0</v>
      </c>
      <c r="P447" s="9">
        <v>1</v>
      </c>
      <c r="Q447" s="9">
        <v>0</v>
      </c>
      <c r="R447" s="8">
        <v>0</v>
      </c>
      <c r="S447" s="9">
        <v>0</v>
      </c>
      <c r="T447" s="9">
        <v>0</v>
      </c>
      <c r="U447" s="8">
        <v>0</v>
      </c>
      <c r="V447" s="9">
        <v>0</v>
      </c>
      <c r="W447" s="9">
        <v>0</v>
      </c>
      <c r="X447" s="9">
        <v>0</v>
      </c>
      <c r="Y447" s="8">
        <v>0</v>
      </c>
      <c r="Z447" s="9">
        <v>0</v>
      </c>
      <c r="AA447" s="8"/>
      <c r="AC447" s="8"/>
      <c r="AJ447" s="9">
        <f t="shared" si="72"/>
        <v>-1</v>
      </c>
      <c r="AK447" s="7">
        <v>8.64</v>
      </c>
      <c r="AO447" s="8"/>
      <c r="AQ447" s="31"/>
      <c r="AT447" s="31"/>
      <c r="AU447" s="21">
        <v>1996</v>
      </c>
      <c r="AV447" s="23">
        <f t="shared" si="75"/>
        <v>3.3001605369513523</v>
      </c>
      <c r="BB447" s="18"/>
      <c r="BD447" s="54"/>
      <c r="BF447" s="18"/>
      <c r="BH447" s="18"/>
      <c r="BJ447" s="18"/>
      <c r="BK447" s="18" t="s">
        <v>6</v>
      </c>
      <c r="BL447">
        <v>0</v>
      </c>
      <c r="BM447">
        <v>0</v>
      </c>
      <c r="BN447">
        <v>0</v>
      </c>
      <c r="BO447">
        <v>1</v>
      </c>
      <c r="BP447">
        <v>0</v>
      </c>
      <c r="BQ447">
        <v>0</v>
      </c>
      <c r="BR447" s="18">
        <v>0</v>
      </c>
      <c r="BS447">
        <v>1</v>
      </c>
      <c r="BT447">
        <v>0</v>
      </c>
      <c r="BU447" s="18">
        <v>0</v>
      </c>
      <c r="BV447" t="s">
        <v>397</v>
      </c>
      <c r="BW447" t="s">
        <v>397</v>
      </c>
      <c r="CB447" s="18"/>
      <c r="CD447" s="18"/>
      <c r="CE447" s="18"/>
      <c r="CH447" s="18"/>
      <c r="CJ447" s="18"/>
      <c r="CU447" s="18"/>
      <c r="CV447" t="s">
        <v>397</v>
      </c>
      <c r="CW447" t="s">
        <v>397</v>
      </c>
      <c r="CX447" t="s">
        <v>397</v>
      </c>
      <c r="CY447" s="25" t="s">
        <v>397</v>
      </c>
    </row>
    <row r="448" spans="1:103" x14ac:dyDescent="0.25">
      <c r="A448">
        <v>450</v>
      </c>
      <c r="B448">
        <v>57</v>
      </c>
      <c r="C448" s="25" t="s">
        <v>10</v>
      </c>
      <c r="D448" s="12">
        <v>9.3000000000000007</v>
      </c>
      <c r="E448" s="14"/>
      <c r="F448" s="7" t="str">
        <f t="shared" si="66"/>
        <v>X</v>
      </c>
      <c r="G448" s="7">
        <f t="shared" si="67"/>
        <v>9.3000000000000007</v>
      </c>
      <c r="H448" s="16">
        <f t="shared" si="68"/>
        <v>9.3000000000000007</v>
      </c>
      <c r="I448" s="11" t="str">
        <f t="shared" si="69"/>
        <v>X</v>
      </c>
      <c r="J448" s="39" t="str">
        <f t="shared" si="70"/>
        <v>X</v>
      </c>
      <c r="K448" s="39" t="str">
        <f t="shared" si="73"/>
        <v>X</v>
      </c>
      <c r="L448" s="39" t="str">
        <f t="shared" si="74"/>
        <v>X</v>
      </c>
      <c r="M448" s="39" t="str">
        <f t="shared" si="71"/>
        <v>X</v>
      </c>
      <c r="N448" s="42">
        <v>0</v>
      </c>
      <c r="O448" s="8">
        <v>0</v>
      </c>
      <c r="P448" s="9">
        <v>1</v>
      </c>
      <c r="Q448" s="9">
        <v>0</v>
      </c>
      <c r="R448" s="8">
        <v>0</v>
      </c>
      <c r="S448" s="9">
        <v>0</v>
      </c>
      <c r="T448" s="9">
        <v>0</v>
      </c>
      <c r="U448" s="8">
        <v>0</v>
      </c>
      <c r="V448" s="9">
        <v>0</v>
      </c>
      <c r="W448" s="9">
        <v>0</v>
      </c>
      <c r="X448" s="9">
        <v>0</v>
      </c>
      <c r="Y448" s="8">
        <v>0</v>
      </c>
      <c r="Z448" s="9">
        <v>0</v>
      </c>
      <c r="AA448" s="8"/>
      <c r="AC448" s="8"/>
      <c r="AJ448" s="9">
        <f t="shared" si="72"/>
        <v>-1</v>
      </c>
      <c r="AK448" s="7">
        <v>8.73</v>
      </c>
      <c r="AO448" s="8"/>
      <c r="AQ448" s="31"/>
      <c r="AT448" s="31"/>
      <c r="AU448" s="21">
        <v>1997</v>
      </c>
      <c r="AV448" s="23">
        <f t="shared" si="75"/>
        <v>3.3003780648707024</v>
      </c>
      <c r="BB448" s="18"/>
      <c r="BD448" s="54"/>
      <c r="BF448" s="18"/>
      <c r="BH448" s="18"/>
      <c r="BJ448" s="18"/>
      <c r="BK448" s="18" t="s">
        <v>6</v>
      </c>
      <c r="BL448">
        <v>0</v>
      </c>
      <c r="BM448">
        <v>0</v>
      </c>
      <c r="BN448">
        <v>0</v>
      </c>
      <c r="BO448">
        <v>1</v>
      </c>
      <c r="BP448">
        <v>0</v>
      </c>
      <c r="BQ448">
        <v>0</v>
      </c>
      <c r="BR448" s="18">
        <v>0</v>
      </c>
      <c r="BS448">
        <v>1</v>
      </c>
      <c r="BT448">
        <v>0</v>
      </c>
      <c r="BU448" s="18">
        <v>0</v>
      </c>
      <c r="BV448" t="s">
        <v>397</v>
      </c>
      <c r="BW448" t="s">
        <v>397</v>
      </c>
      <c r="CB448" s="18"/>
      <c r="CD448" s="18"/>
      <c r="CE448" s="18"/>
      <c r="CH448" s="18"/>
      <c r="CJ448" s="18"/>
      <c r="CU448" s="18"/>
      <c r="CV448" t="s">
        <v>397</v>
      </c>
      <c r="CW448" t="s">
        <v>397</v>
      </c>
      <c r="CX448" t="s">
        <v>397</v>
      </c>
      <c r="CY448" s="25" t="s">
        <v>397</v>
      </c>
    </row>
    <row r="449" spans="1:103" x14ac:dyDescent="0.25">
      <c r="A449">
        <v>451</v>
      </c>
      <c r="B449">
        <v>57</v>
      </c>
      <c r="C449" s="25" t="s">
        <v>10</v>
      </c>
      <c r="D449" s="12">
        <v>8.9</v>
      </c>
      <c r="E449" s="14"/>
      <c r="F449" s="7" t="str">
        <f t="shared" si="66"/>
        <v>X</v>
      </c>
      <c r="G449" s="7">
        <f t="shared" si="67"/>
        <v>8.9</v>
      </c>
      <c r="H449" s="16">
        <f t="shared" si="68"/>
        <v>8.9</v>
      </c>
      <c r="I449" s="11" t="str">
        <f t="shared" si="69"/>
        <v>X</v>
      </c>
      <c r="J449" s="39" t="str">
        <f t="shared" si="70"/>
        <v>X</v>
      </c>
      <c r="K449" s="39" t="str">
        <f t="shared" si="73"/>
        <v>X</v>
      </c>
      <c r="L449" s="39" t="str">
        <f t="shared" si="74"/>
        <v>X</v>
      </c>
      <c r="M449" s="39" t="str">
        <f t="shared" si="71"/>
        <v>X</v>
      </c>
      <c r="N449" s="42">
        <v>0</v>
      </c>
      <c r="O449" s="8">
        <v>0</v>
      </c>
      <c r="P449" s="9">
        <v>1</v>
      </c>
      <c r="Q449" s="9">
        <v>0</v>
      </c>
      <c r="R449" s="8">
        <v>0</v>
      </c>
      <c r="S449" s="9">
        <v>0</v>
      </c>
      <c r="T449" s="9">
        <v>0</v>
      </c>
      <c r="U449" s="8">
        <v>0</v>
      </c>
      <c r="V449" s="9">
        <v>0</v>
      </c>
      <c r="W449" s="9">
        <v>0</v>
      </c>
      <c r="X449" s="9">
        <v>0</v>
      </c>
      <c r="Y449" s="8">
        <v>0</v>
      </c>
      <c r="Z449" s="9">
        <v>0</v>
      </c>
      <c r="AA449" s="8"/>
      <c r="AC449" s="8"/>
      <c r="AJ449" s="9">
        <f t="shared" si="72"/>
        <v>-1</v>
      </c>
      <c r="AK449" s="7">
        <v>8.73</v>
      </c>
      <c r="AO449" s="8"/>
      <c r="AQ449" s="31"/>
      <c r="AT449" s="31"/>
      <c r="AU449" s="21">
        <v>1998</v>
      </c>
      <c r="AV449" s="23">
        <f t="shared" si="75"/>
        <v>3.3005954838899636</v>
      </c>
      <c r="BB449" s="18"/>
      <c r="BD449" s="54"/>
      <c r="BF449" s="18"/>
      <c r="BH449" s="18"/>
      <c r="BJ449" s="18"/>
      <c r="BK449" s="18" t="s">
        <v>6</v>
      </c>
      <c r="BL449">
        <v>0</v>
      </c>
      <c r="BM449">
        <v>0</v>
      </c>
      <c r="BN449">
        <v>0</v>
      </c>
      <c r="BO449">
        <v>1</v>
      </c>
      <c r="BP449">
        <v>0</v>
      </c>
      <c r="BQ449">
        <v>0</v>
      </c>
      <c r="BR449" s="18">
        <v>0</v>
      </c>
      <c r="BS449">
        <v>1</v>
      </c>
      <c r="BT449">
        <v>0</v>
      </c>
      <c r="BU449" s="18">
        <v>0</v>
      </c>
      <c r="BV449" t="s">
        <v>397</v>
      </c>
      <c r="BW449" t="s">
        <v>397</v>
      </c>
      <c r="CB449" s="18"/>
      <c r="CD449" s="18"/>
      <c r="CE449" s="18"/>
      <c r="CH449" s="18"/>
      <c r="CJ449" s="18"/>
      <c r="CU449" s="18"/>
      <c r="CV449" t="s">
        <v>397</v>
      </c>
      <c r="CW449" t="s">
        <v>397</v>
      </c>
      <c r="CX449" t="s">
        <v>397</v>
      </c>
      <c r="CY449" s="25" t="s">
        <v>397</v>
      </c>
    </row>
    <row r="450" spans="1:103" x14ac:dyDescent="0.25">
      <c r="A450">
        <v>452</v>
      </c>
      <c r="B450">
        <v>57</v>
      </c>
      <c r="C450" s="25" t="s">
        <v>10</v>
      </c>
      <c r="D450" s="12">
        <v>8.8000000000000007</v>
      </c>
      <c r="E450" s="14"/>
      <c r="F450" s="7" t="str">
        <f t="shared" si="66"/>
        <v>X</v>
      </c>
      <c r="G450" s="7">
        <f t="shared" si="67"/>
        <v>8.8000000000000007</v>
      </c>
      <c r="H450" s="16">
        <f t="shared" si="68"/>
        <v>8.8000000000000007</v>
      </c>
      <c r="I450" s="11" t="str">
        <f t="shared" si="69"/>
        <v>X</v>
      </c>
      <c r="J450" s="39" t="str">
        <f t="shared" si="70"/>
        <v>X</v>
      </c>
      <c r="K450" s="39" t="str">
        <f t="shared" si="73"/>
        <v>X</v>
      </c>
      <c r="L450" s="39" t="str">
        <f t="shared" si="74"/>
        <v>X</v>
      </c>
      <c r="M450" s="39" t="str">
        <f t="shared" si="71"/>
        <v>X</v>
      </c>
      <c r="N450" s="42">
        <v>0</v>
      </c>
      <c r="O450" s="8">
        <v>0</v>
      </c>
      <c r="P450" s="9">
        <v>1</v>
      </c>
      <c r="Q450" s="9">
        <v>0</v>
      </c>
      <c r="R450" s="8">
        <v>0</v>
      </c>
      <c r="S450" s="9">
        <v>0</v>
      </c>
      <c r="T450" s="9">
        <v>0</v>
      </c>
      <c r="U450" s="8">
        <v>0</v>
      </c>
      <c r="V450" s="9">
        <v>0</v>
      </c>
      <c r="W450" s="9">
        <v>0</v>
      </c>
      <c r="X450" s="9">
        <v>0</v>
      </c>
      <c r="Y450" s="8">
        <v>0</v>
      </c>
      <c r="Z450" s="9">
        <v>0</v>
      </c>
      <c r="AA450" s="8"/>
      <c r="AC450" s="8"/>
      <c r="AJ450" s="9">
        <f t="shared" si="72"/>
        <v>-1</v>
      </c>
      <c r="AK450" s="7">
        <v>8.73</v>
      </c>
      <c r="AO450" s="8"/>
      <c r="AQ450" s="31"/>
      <c r="AT450" s="31"/>
      <c r="AU450" s="21">
        <v>1999</v>
      </c>
      <c r="AV450" s="23">
        <f t="shared" si="75"/>
        <v>3.3008127941181171</v>
      </c>
      <c r="BB450" s="18"/>
      <c r="BD450" s="54"/>
      <c r="BF450" s="18"/>
      <c r="BH450" s="18"/>
      <c r="BJ450" s="18"/>
      <c r="BK450" s="18" t="s">
        <v>6</v>
      </c>
      <c r="BL450">
        <v>0</v>
      </c>
      <c r="BM450">
        <v>0</v>
      </c>
      <c r="BN450">
        <v>0</v>
      </c>
      <c r="BO450">
        <v>1</v>
      </c>
      <c r="BP450">
        <v>0</v>
      </c>
      <c r="BQ450">
        <v>0</v>
      </c>
      <c r="BR450" s="18">
        <v>0</v>
      </c>
      <c r="BS450">
        <v>1</v>
      </c>
      <c r="BT450">
        <v>0</v>
      </c>
      <c r="BU450" s="18">
        <v>0</v>
      </c>
      <c r="BV450" t="s">
        <v>397</v>
      </c>
      <c r="BW450" t="s">
        <v>397</v>
      </c>
      <c r="CB450" s="18"/>
      <c r="CD450" s="18"/>
      <c r="CE450" s="18"/>
      <c r="CH450" s="18"/>
      <c r="CJ450" s="18"/>
      <c r="CU450" s="18"/>
      <c r="CV450" t="s">
        <v>397</v>
      </c>
      <c r="CW450" t="s">
        <v>397</v>
      </c>
      <c r="CX450" t="s">
        <v>397</v>
      </c>
      <c r="CY450" s="25" t="s">
        <v>397</v>
      </c>
    </row>
    <row r="451" spans="1:103" x14ac:dyDescent="0.25">
      <c r="A451">
        <v>453</v>
      </c>
      <c r="B451">
        <v>57</v>
      </c>
      <c r="C451" s="25" t="s">
        <v>10</v>
      </c>
      <c r="D451" s="12">
        <v>10</v>
      </c>
      <c r="E451" s="14"/>
      <c r="F451" s="7" t="str">
        <f t="shared" si="66"/>
        <v>X</v>
      </c>
      <c r="G451" s="7">
        <f t="shared" si="67"/>
        <v>10</v>
      </c>
      <c r="H451" s="16">
        <f t="shared" si="68"/>
        <v>10</v>
      </c>
      <c r="I451" s="11" t="str">
        <f t="shared" si="69"/>
        <v>X</v>
      </c>
      <c r="J451" s="39" t="str">
        <f t="shared" si="70"/>
        <v>X</v>
      </c>
      <c r="K451" s="39" t="str">
        <f t="shared" si="73"/>
        <v>X</v>
      </c>
      <c r="L451" s="39" t="str">
        <f t="shared" si="74"/>
        <v>X</v>
      </c>
      <c r="M451" s="39" t="str">
        <f t="shared" si="71"/>
        <v>X</v>
      </c>
      <c r="N451" s="42">
        <v>0</v>
      </c>
      <c r="O451" s="8">
        <v>0</v>
      </c>
      <c r="P451" s="9">
        <v>1</v>
      </c>
      <c r="Q451" s="9">
        <v>0</v>
      </c>
      <c r="R451" s="8">
        <v>0</v>
      </c>
      <c r="S451" s="9">
        <v>0</v>
      </c>
      <c r="T451" s="9">
        <v>0</v>
      </c>
      <c r="U451" s="8">
        <v>0</v>
      </c>
      <c r="V451" s="9">
        <v>0</v>
      </c>
      <c r="W451" s="9">
        <v>0</v>
      </c>
      <c r="X451" s="9">
        <v>0</v>
      </c>
      <c r="Y451" s="8">
        <v>0</v>
      </c>
      <c r="Z451" s="9">
        <v>0</v>
      </c>
      <c r="AA451" s="8"/>
      <c r="AC451" s="8"/>
      <c r="AJ451" s="9">
        <f t="shared" si="72"/>
        <v>-1</v>
      </c>
      <c r="AK451" s="7">
        <v>8.73</v>
      </c>
      <c r="AO451" s="8"/>
      <c r="AQ451" s="31"/>
      <c r="AT451" s="31"/>
      <c r="AU451" s="21">
        <v>2000</v>
      </c>
      <c r="AV451" s="23">
        <f t="shared" si="75"/>
        <v>3.3010299956639813</v>
      </c>
      <c r="BB451" s="18"/>
      <c r="BD451" s="54"/>
      <c r="BF451" s="18"/>
      <c r="BH451" s="18"/>
      <c r="BJ451" s="18"/>
      <c r="BK451" s="18" t="s">
        <v>6</v>
      </c>
      <c r="BL451">
        <v>0</v>
      </c>
      <c r="BM451">
        <v>0</v>
      </c>
      <c r="BN451">
        <v>0</v>
      </c>
      <c r="BO451">
        <v>1</v>
      </c>
      <c r="BP451">
        <v>0</v>
      </c>
      <c r="BQ451">
        <v>0</v>
      </c>
      <c r="BR451" s="18">
        <v>0</v>
      </c>
      <c r="BS451">
        <v>1</v>
      </c>
      <c r="BT451">
        <v>0</v>
      </c>
      <c r="BU451" s="18">
        <v>0</v>
      </c>
      <c r="BV451" t="s">
        <v>397</v>
      </c>
      <c r="BW451" t="s">
        <v>397</v>
      </c>
      <c r="CB451" s="18"/>
      <c r="CD451" s="18"/>
      <c r="CE451" s="18"/>
      <c r="CH451" s="18"/>
      <c r="CJ451" s="18"/>
      <c r="CU451" s="18"/>
      <c r="CV451" t="s">
        <v>397</v>
      </c>
      <c r="CW451" t="s">
        <v>397</v>
      </c>
      <c r="CX451" t="s">
        <v>397</v>
      </c>
      <c r="CY451" s="25" t="s">
        <v>397</v>
      </c>
    </row>
    <row r="452" spans="1:103" x14ac:dyDescent="0.25">
      <c r="A452">
        <v>454</v>
      </c>
      <c r="B452">
        <v>57</v>
      </c>
      <c r="C452" s="25" t="s">
        <v>10</v>
      </c>
      <c r="D452" s="12">
        <v>9.1999999999999993</v>
      </c>
      <c r="E452" s="14"/>
      <c r="F452" s="7" t="str">
        <f t="shared" si="66"/>
        <v>X</v>
      </c>
      <c r="G452" s="7">
        <f t="shared" si="67"/>
        <v>9.1999999999999993</v>
      </c>
      <c r="H452" s="16">
        <f t="shared" si="68"/>
        <v>9.1999999999999993</v>
      </c>
      <c r="I452" s="11" t="str">
        <f t="shared" si="69"/>
        <v>X</v>
      </c>
      <c r="J452" s="39" t="str">
        <f t="shared" si="70"/>
        <v>X</v>
      </c>
      <c r="K452" s="39" t="str">
        <f t="shared" si="73"/>
        <v>X</v>
      </c>
      <c r="L452" s="39" t="str">
        <f t="shared" si="74"/>
        <v>X</v>
      </c>
      <c r="M452" s="39" t="str">
        <f t="shared" si="71"/>
        <v>X</v>
      </c>
      <c r="N452" s="42">
        <v>0</v>
      </c>
      <c r="O452" s="8">
        <v>0</v>
      </c>
      <c r="P452" s="9">
        <v>1</v>
      </c>
      <c r="Q452" s="9">
        <v>0</v>
      </c>
      <c r="R452" s="8">
        <v>0</v>
      </c>
      <c r="S452" s="9">
        <v>0</v>
      </c>
      <c r="T452" s="9">
        <v>0</v>
      </c>
      <c r="U452" s="8">
        <v>0</v>
      </c>
      <c r="V452" s="9">
        <v>0</v>
      </c>
      <c r="W452" s="9">
        <v>0</v>
      </c>
      <c r="X452" s="9">
        <v>0</v>
      </c>
      <c r="Y452" s="8">
        <v>0</v>
      </c>
      <c r="Z452" s="9">
        <v>0</v>
      </c>
      <c r="AA452" s="8"/>
      <c r="AC452" s="8"/>
      <c r="AJ452" s="9">
        <f t="shared" si="72"/>
        <v>-1</v>
      </c>
      <c r="AK452" s="7">
        <v>8.73</v>
      </c>
      <c r="AO452" s="8"/>
      <c r="AQ452" s="31"/>
      <c r="AT452" s="31"/>
      <c r="AU452" s="21">
        <v>2001</v>
      </c>
      <c r="AV452" s="23">
        <f t="shared" si="75"/>
        <v>3.3012470886362113</v>
      </c>
      <c r="BB452" s="18"/>
      <c r="BD452" s="54"/>
      <c r="BF452" s="18"/>
      <c r="BH452" s="18"/>
      <c r="BJ452" s="18"/>
      <c r="BK452" s="18" t="s">
        <v>6</v>
      </c>
      <c r="BL452">
        <v>0</v>
      </c>
      <c r="BM452">
        <v>0</v>
      </c>
      <c r="BN452">
        <v>0</v>
      </c>
      <c r="BO452">
        <v>1</v>
      </c>
      <c r="BP452">
        <v>0</v>
      </c>
      <c r="BQ452">
        <v>0</v>
      </c>
      <c r="BR452" s="18">
        <v>0</v>
      </c>
      <c r="BS452">
        <v>1</v>
      </c>
      <c r="BT452">
        <v>0</v>
      </c>
      <c r="BU452" s="18">
        <v>0</v>
      </c>
      <c r="BV452" t="s">
        <v>397</v>
      </c>
      <c r="BW452" t="s">
        <v>397</v>
      </c>
      <c r="CB452" s="18"/>
      <c r="CD452" s="18"/>
      <c r="CE452" s="18"/>
      <c r="CH452" s="18"/>
      <c r="CJ452" s="18"/>
      <c r="CU452" s="18"/>
      <c r="CV452" t="s">
        <v>397</v>
      </c>
      <c r="CW452" t="s">
        <v>397</v>
      </c>
      <c r="CX452" t="s">
        <v>397</v>
      </c>
      <c r="CY452" s="25" t="s">
        <v>397</v>
      </c>
    </row>
    <row r="453" spans="1:103" x14ac:dyDescent="0.25">
      <c r="A453">
        <v>455</v>
      </c>
      <c r="B453">
        <v>57</v>
      </c>
      <c r="C453" s="25" t="s">
        <v>10</v>
      </c>
      <c r="D453" s="12">
        <v>9.1999999999999993</v>
      </c>
      <c r="E453" s="14"/>
      <c r="F453" s="7" t="str">
        <f t="shared" si="66"/>
        <v>X</v>
      </c>
      <c r="G453" s="7">
        <f t="shared" si="67"/>
        <v>9.1999999999999993</v>
      </c>
      <c r="H453" s="16">
        <f t="shared" si="68"/>
        <v>9.1999999999999993</v>
      </c>
      <c r="I453" s="11" t="str">
        <f t="shared" si="69"/>
        <v>X</v>
      </c>
      <c r="J453" s="39" t="str">
        <f t="shared" si="70"/>
        <v>X</v>
      </c>
      <c r="K453" s="39" t="str">
        <f t="shared" si="73"/>
        <v>X</v>
      </c>
      <c r="L453" s="39" t="str">
        <f t="shared" si="74"/>
        <v>X</v>
      </c>
      <c r="M453" s="39" t="str">
        <f t="shared" si="71"/>
        <v>X</v>
      </c>
      <c r="N453" s="42">
        <v>0</v>
      </c>
      <c r="O453" s="8">
        <v>0</v>
      </c>
      <c r="P453" s="9">
        <v>1</v>
      </c>
      <c r="Q453" s="9">
        <v>0</v>
      </c>
      <c r="R453" s="8">
        <v>0</v>
      </c>
      <c r="S453" s="9">
        <v>0</v>
      </c>
      <c r="T453" s="9">
        <v>0</v>
      </c>
      <c r="U453" s="8">
        <v>0</v>
      </c>
      <c r="V453" s="9">
        <v>0</v>
      </c>
      <c r="W453" s="9">
        <v>0</v>
      </c>
      <c r="X453" s="9">
        <v>0</v>
      </c>
      <c r="Y453" s="8">
        <v>0</v>
      </c>
      <c r="Z453" s="9">
        <v>0</v>
      </c>
      <c r="AA453" s="8"/>
      <c r="AC453" s="8"/>
      <c r="AJ453" s="9">
        <f t="shared" si="72"/>
        <v>-1</v>
      </c>
      <c r="AK453" s="7">
        <v>8.73</v>
      </c>
      <c r="AO453" s="8"/>
      <c r="AQ453" s="31"/>
      <c r="AT453" s="31"/>
      <c r="AU453" s="21">
        <v>2002</v>
      </c>
      <c r="AV453" s="23">
        <f t="shared" si="75"/>
        <v>3.3014640731433</v>
      </c>
      <c r="BB453" s="18"/>
      <c r="BD453" s="54"/>
      <c r="BF453" s="18"/>
      <c r="BH453" s="18"/>
      <c r="BJ453" s="18"/>
      <c r="BK453" s="18" t="s">
        <v>6</v>
      </c>
      <c r="BL453">
        <v>0</v>
      </c>
      <c r="BM453">
        <v>0</v>
      </c>
      <c r="BN453">
        <v>0</v>
      </c>
      <c r="BO453">
        <v>1</v>
      </c>
      <c r="BP453">
        <v>0</v>
      </c>
      <c r="BQ453">
        <v>0</v>
      </c>
      <c r="BR453" s="18">
        <v>0</v>
      </c>
      <c r="BS453">
        <v>1</v>
      </c>
      <c r="BT453">
        <v>0</v>
      </c>
      <c r="BU453" s="18">
        <v>0</v>
      </c>
      <c r="BV453" t="s">
        <v>397</v>
      </c>
      <c r="BW453" t="s">
        <v>397</v>
      </c>
      <c r="CB453" s="18"/>
      <c r="CD453" s="18"/>
      <c r="CE453" s="18"/>
      <c r="CH453" s="18"/>
      <c r="CJ453" s="18"/>
      <c r="CU453" s="18"/>
      <c r="CV453" t="s">
        <v>397</v>
      </c>
      <c r="CW453" t="s">
        <v>397</v>
      </c>
      <c r="CX453" t="s">
        <v>397</v>
      </c>
      <c r="CY453" s="25" t="s">
        <v>397</v>
      </c>
    </row>
    <row r="454" spans="1:103" x14ac:dyDescent="0.25">
      <c r="A454">
        <v>456</v>
      </c>
      <c r="B454">
        <v>57</v>
      </c>
      <c r="C454" s="25" t="s">
        <v>10</v>
      </c>
      <c r="D454" s="12">
        <v>9.1999999999999993</v>
      </c>
      <c r="E454" s="14"/>
      <c r="F454" s="7" t="str">
        <f t="shared" si="66"/>
        <v>X</v>
      </c>
      <c r="G454" s="7">
        <f t="shared" si="67"/>
        <v>9.1999999999999993</v>
      </c>
      <c r="H454" s="16">
        <f t="shared" si="68"/>
        <v>9.1999999999999993</v>
      </c>
      <c r="I454" s="11" t="str">
        <f t="shared" si="69"/>
        <v>X</v>
      </c>
      <c r="J454" s="39" t="str">
        <f t="shared" si="70"/>
        <v>X</v>
      </c>
      <c r="K454" s="39" t="str">
        <f t="shared" si="73"/>
        <v>X</v>
      </c>
      <c r="L454" s="39" t="str">
        <f t="shared" si="74"/>
        <v>X</v>
      </c>
      <c r="M454" s="39" t="str">
        <f t="shared" si="71"/>
        <v>X</v>
      </c>
      <c r="N454" s="42">
        <v>0</v>
      </c>
      <c r="O454" s="8">
        <v>0</v>
      </c>
      <c r="P454" s="9">
        <v>0</v>
      </c>
      <c r="Q454" s="9">
        <v>1</v>
      </c>
      <c r="R454" s="8">
        <v>0</v>
      </c>
      <c r="S454" s="9">
        <v>0</v>
      </c>
      <c r="T454" s="9">
        <v>0</v>
      </c>
      <c r="U454" s="8">
        <v>0</v>
      </c>
      <c r="V454" s="9">
        <v>0</v>
      </c>
      <c r="W454" s="9">
        <v>0</v>
      </c>
      <c r="X454" s="9">
        <v>0</v>
      </c>
      <c r="Y454" s="8">
        <v>0</v>
      </c>
      <c r="Z454" s="9">
        <v>0</v>
      </c>
      <c r="AA454" s="8"/>
      <c r="AC454" s="8"/>
      <c r="AJ454" s="9">
        <f t="shared" si="72"/>
        <v>-1</v>
      </c>
      <c r="AK454" s="7">
        <v>8.3699999999999992</v>
      </c>
      <c r="AO454" s="8"/>
      <c r="AQ454" s="31"/>
      <c r="AT454" s="31"/>
      <c r="AU454" s="21">
        <v>1992</v>
      </c>
      <c r="AV454" s="23">
        <f t="shared" si="75"/>
        <v>3.2992893340876801</v>
      </c>
      <c r="BB454" s="18"/>
      <c r="BD454" s="54"/>
      <c r="BF454" s="18"/>
      <c r="BH454" s="18"/>
      <c r="BJ454" s="18"/>
      <c r="BK454" s="18" t="s">
        <v>6</v>
      </c>
      <c r="BL454">
        <v>0</v>
      </c>
      <c r="BM454">
        <v>0</v>
      </c>
      <c r="BN454">
        <v>0</v>
      </c>
      <c r="BO454">
        <v>1</v>
      </c>
      <c r="BP454">
        <v>0</v>
      </c>
      <c r="BQ454">
        <v>0</v>
      </c>
      <c r="BR454" s="18">
        <v>0</v>
      </c>
      <c r="BS454">
        <v>1</v>
      </c>
      <c r="BT454">
        <v>0</v>
      </c>
      <c r="BU454" s="18">
        <v>0</v>
      </c>
      <c r="BV454" t="s">
        <v>397</v>
      </c>
      <c r="BW454" t="s">
        <v>397</v>
      </c>
      <c r="CB454" s="18"/>
      <c r="CD454" s="18"/>
      <c r="CE454" s="18"/>
      <c r="CH454" s="18"/>
      <c r="CJ454" s="18"/>
      <c r="CU454" s="18"/>
      <c r="CV454" t="s">
        <v>397</v>
      </c>
      <c r="CW454" t="s">
        <v>397</v>
      </c>
      <c r="CX454" t="s">
        <v>397</v>
      </c>
      <c r="CY454" s="25" t="s">
        <v>397</v>
      </c>
    </row>
    <row r="455" spans="1:103" x14ac:dyDescent="0.25">
      <c r="A455">
        <v>457</v>
      </c>
      <c r="B455">
        <v>57</v>
      </c>
      <c r="C455" s="25" t="s">
        <v>10</v>
      </c>
      <c r="D455" s="12">
        <v>9.6999999999999993</v>
      </c>
      <c r="E455" s="14"/>
      <c r="F455" s="7" t="str">
        <f t="shared" si="66"/>
        <v>X</v>
      </c>
      <c r="G455" s="7">
        <f t="shared" si="67"/>
        <v>9.6999999999999993</v>
      </c>
      <c r="H455" s="16">
        <f t="shared" si="68"/>
        <v>9.6999999999999993</v>
      </c>
      <c r="I455" s="11" t="str">
        <f t="shared" si="69"/>
        <v>X</v>
      </c>
      <c r="J455" s="39" t="str">
        <f t="shared" si="70"/>
        <v>X</v>
      </c>
      <c r="K455" s="39" t="str">
        <f t="shared" si="73"/>
        <v>X</v>
      </c>
      <c r="L455" s="39" t="str">
        <f t="shared" si="74"/>
        <v>X</v>
      </c>
      <c r="M455" s="39" t="str">
        <f t="shared" si="71"/>
        <v>X</v>
      </c>
      <c r="N455" s="42">
        <v>0</v>
      </c>
      <c r="O455" s="8">
        <v>0</v>
      </c>
      <c r="P455" s="9">
        <v>0</v>
      </c>
      <c r="Q455" s="9">
        <v>1</v>
      </c>
      <c r="R455" s="8">
        <v>0</v>
      </c>
      <c r="S455" s="9">
        <v>0</v>
      </c>
      <c r="T455" s="9">
        <v>0</v>
      </c>
      <c r="U455" s="8">
        <v>0</v>
      </c>
      <c r="V455" s="9">
        <v>0</v>
      </c>
      <c r="W455" s="9">
        <v>0</v>
      </c>
      <c r="X455" s="9">
        <v>0</v>
      </c>
      <c r="Y455" s="8">
        <v>0</v>
      </c>
      <c r="Z455" s="9">
        <v>0</v>
      </c>
      <c r="AA455" s="8"/>
      <c r="AC455" s="8"/>
      <c r="AJ455" s="9">
        <f t="shared" si="72"/>
        <v>-1</v>
      </c>
      <c r="AK455" s="7">
        <v>8.64</v>
      </c>
      <c r="AO455" s="8"/>
      <c r="AQ455" s="31"/>
      <c r="AT455" s="31"/>
      <c r="AU455" s="21">
        <v>1993</v>
      </c>
      <c r="AV455" s="23">
        <f t="shared" si="75"/>
        <v>3.2995072987004876</v>
      </c>
      <c r="BB455" s="18"/>
      <c r="BD455" s="54"/>
      <c r="BF455" s="18"/>
      <c r="BH455" s="18"/>
      <c r="BJ455" s="18"/>
      <c r="BK455" s="18" t="s">
        <v>6</v>
      </c>
      <c r="BL455">
        <v>0</v>
      </c>
      <c r="BM455">
        <v>0</v>
      </c>
      <c r="BN455">
        <v>0</v>
      </c>
      <c r="BO455">
        <v>1</v>
      </c>
      <c r="BP455">
        <v>0</v>
      </c>
      <c r="BQ455">
        <v>0</v>
      </c>
      <c r="BR455" s="18">
        <v>0</v>
      </c>
      <c r="BS455">
        <v>1</v>
      </c>
      <c r="BT455">
        <v>0</v>
      </c>
      <c r="BU455" s="18">
        <v>0</v>
      </c>
      <c r="BV455" t="s">
        <v>397</v>
      </c>
      <c r="BW455" t="s">
        <v>397</v>
      </c>
      <c r="CB455" s="18"/>
      <c r="CD455" s="18"/>
      <c r="CE455" s="18"/>
      <c r="CH455" s="18"/>
      <c r="CJ455" s="18"/>
      <c r="CU455" s="18"/>
      <c r="CV455" t="s">
        <v>397</v>
      </c>
      <c r="CW455" t="s">
        <v>397</v>
      </c>
      <c r="CX455" t="s">
        <v>397</v>
      </c>
      <c r="CY455" s="25" t="s">
        <v>397</v>
      </c>
    </row>
    <row r="456" spans="1:103" x14ac:dyDescent="0.25">
      <c r="A456">
        <v>458</v>
      </c>
      <c r="B456">
        <v>57</v>
      </c>
      <c r="C456" s="25" t="s">
        <v>10</v>
      </c>
      <c r="D456" s="12">
        <v>11.2</v>
      </c>
      <c r="E456" s="14"/>
      <c r="F456" s="7" t="str">
        <f t="shared" si="66"/>
        <v>X</v>
      </c>
      <c r="G456" s="7">
        <f t="shared" si="67"/>
        <v>11.2</v>
      </c>
      <c r="H456" s="16">
        <f t="shared" si="68"/>
        <v>11.2</v>
      </c>
      <c r="I456" s="11" t="str">
        <f t="shared" si="69"/>
        <v>X</v>
      </c>
      <c r="J456" s="39" t="str">
        <f t="shared" si="70"/>
        <v>X</v>
      </c>
      <c r="K456" s="39" t="str">
        <f t="shared" si="73"/>
        <v>X</v>
      </c>
      <c r="L456" s="39" t="str">
        <f t="shared" si="74"/>
        <v>X</v>
      </c>
      <c r="M456" s="39" t="str">
        <f t="shared" si="71"/>
        <v>X</v>
      </c>
      <c r="N456" s="42">
        <v>0</v>
      </c>
      <c r="O456" s="8">
        <v>0</v>
      </c>
      <c r="P456" s="9">
        <v>0</v>
      </c>
      <c r="Q456" s="9">
        <v>1</v>
      </c>
      <c r="R456" s="8">
        <v>0</v>
      </c>
      <c r="S456" s="9">
        <v>0</v>
      </c>
      <c r="T456" s="9">
        <v>0</v>
      </c>
      <c r="U456" s="8">
        <v>0</v>
      </c>
      <c r="V456" s="9">
        <v>0</v>
      </c>
      <c r="W456" s="9">
        <v>0</v>
      </c>
      <c r="X456" s="9">
        <v>0</v>
      </c>
      <c r="Y456" s="8">
        <v>0</v>
      </c>
      <c r="Z456" s="9">
        <v>0</v>
      </c>
      <c r="AA456" s="8"/>
      <c r="AC456" s="8"/>
      <c r="AJ456" s="9">
        <f t="shared" si="72"/>
        <v>-1</v>
      </c>
      <c r="AK456" s="7">
        <v>8.64</v>
      </c>
      <c r="AO456" s="8"/>
      <c r="AQ456" s="31"/>
      <c r="AT456" s="31"/>
      <c r="AU456" s="21">
        <v>1994</v>
      </c>
      <c r="AV456" s="23">
        <f t="shared" si="75"/>
        <v>3.2997251539756367</v>
      </c>
      <c r="BB456" s="18"/>
      <c r="BD456" s="54"/>
      <c r="BF456" s="18"/>
      <c r="BH456" s="18"/>
      <c r="BJ456" s="18"/>
      <c r="BK456" s="18" t="s">
        <v>6</v>
      </c>
      <c r="BL456">
        <v>0</v>
      </c>
      <c r="BM456">
        <v>0</v>
      </c>
      <c r="BN456">
        <v>0</v>
      </c>
      <c r="BO456">
        <v>1</v>
      </c>
      <c r="BP456">
        <v>0</v>
      </c>
      <c r="BQ456">
        <v>0</v>
      </c>
      <c r="BR456" s="18">
        <v>0</v>
      </c>
      <c r="BS456">
        <v>1</v>
      </c>
      <c r="BT456">
        <v>0</v>
      </c>
      <c r="BU456" s="18">
        <v>0</v>
      </c>
      <c r="BV456" t="s">
        <v>397</v>
      </c>
      <c r="BW456" t="s">
        <v>397</v>
      </c>
      <c r="CB456" s="18"/>
      <c r="CD456" s="18"/>
      <c r="CE456" s="18"/>
      <c r="CH456" s="18"/>
      <c r="CJ456" s="18"/>
      <c r="CU456" s="18"/>
      <c r="CV456" t="s">
        <v>397</v>
      </c>
      <c r="CW456" t="s">
        <v>397</v>
      </c>
      <c r="CX456" t="s">
        <v>397</v>
      </c>
      <c r="CY456" s="25" t="s">
        <v>397</v>
      </c>
    </row>
    <row r="457" spans="1:103" x14ac:dyDescent="0.25">
      <c r="A457">
        <v>459</v>
      </c>
      <c r="B457">
        <v>57</v>
      </c>
      <c r="C457" s="25" t="s">
        <v>10</v>
      </c>
      <c r="D457" s="12">
        <v>12.5</v>
      </c>
      <c r="E457" s="14"/>
      <c r="F457" s="7" t="str">
        <f t="shared" si="66"/>
        <v>X</v>
      </c>
      <c r="G457" s="7">
        <f t="shared" si="67"/>
        <v>12.5</v>
      </c>
      <c r="H457" s="16">
        <f t="shared" si="68"/>
        <v>12.5</v>
      </c>
      <c r="I457" s="11" t="str">
        <f t="shared" si="69"/>
        <v>X</v>
      </c>
      <c r="J457" s="39" t="str">
        <f t="shared" si="70"/>
        <v>X</v>
      </c>
      <c r="K457" s="39" t="str">
        <f t="shared" si="73"/>
        <v>X</v>
      </c>
      <c r="L457" s="39" t="str">
        <f t="shared" si="74"/>
        <v>X</v>
      </c>
      <c r="M457" s="39" t="str">
        <f t="shared" si="71"/>
        <v>X</v>
      </c>
      <c r="N457" s="42">
        <v>0</v>
      </c>
      <c r="O457" s="8">
        <v>0</v>
      </c>
      <c r="P457" s="9">
        <v>0</v>
      </c>
      <c r="Q457" s="9">
        <v>1</v>
      </c>
      <c r="R457" s="8">
        <v>0</v>
      </c>
      <c r="S457" s="9">
        <v>0</v>
      </c>
      <c r="T457" s="9">
        <v>0</v>
      </c>
      <c r="U457" s="8">
        <v>0</v>
      </c>
      <c r="V457" s="9">
        <v>0</v>
      </c>
      <c r="W457" s="9">
        <v>0</v>
      </c>
      <c r="X457" s="9">
        <v>0</v>
      </c>
      <c r="Y457" s="8">
        <v>0</v>
      </c>
      <c r="Z457" s="9">
        <v>0</v>
      </c>
      <c r="AA457" s="8"/>
      <c r="AC457" s="8"/>
      <c r="AJ457" s="9">
        <f t="shared" si="72"/>
        <v>-1</v>
      </c>
      <c r="AK457" s="7">
        <v>8.64</v>
      </c>
      <c r="AO457" s="8"/>
      <c r="AQ457" s="31"/>
      <c r="AT457" s="31"/>
      <c r="AU457" s="21">
        <v>1995</v>
      </c>
      <c r="AV457" s="23">
        <f t="shared" si="75"/>
        <v>3.2999429000227671</v>
      </c>
      <c r="BB457" s="18"/>
      <c r="BD457" s="54"/>
      <c r="BF457" s="18"/>
      <c r="BH457" s="18"/>
      <c r="BJ457" s="18"/>
      <c r="BK457" s="18" t="s">
        <v>6</v>
      </c>
      <c r="BL457">
        <v>0</v>
      </c>
      <c r="BM457">
        <v>0</v>
      </c>
      <c r="BN457">
        <v>0</v>
      </c>
      <c r="BO457">
        <v>1</v>
      </c>
      <c r="BP457">
        <v>0</v>
      </c>
      <c r="BQ457">
        <v>0</v>
      </c>
      <c r="BR457" s="18">
        <v>0</v>
      </c>
      <c r="BS457">
        <v>1</v>
      </c>
      <c r="BT457">
        <v>0</v>
      </c>
      <c r="BU457" s="18">
        <v>0</v>
      </c>
      <c r="BV457" t="s">
        <v>397</v>
      </c>
      <c r="BW457" t="s">
        <v>397</v>
      </c>
      <c r="CB457" s="18"/>
      <c r="CD457" s="18"/>
      <c r="CE457" s="18"/>
      <c r="CH457" s="18"/>
      <c r="CJ457" s="18"/>
      <c r="CU457" s="18"/>
      <c r="CV457" t="s">
        <v>397</v>
      </c>
      <c r="CW457" t="s">
        <v>397</v>
      </c>
      <c r="CX457" t="s">
        <v>397</v>
      </c>
      <c r="CY457" s="25" t="s">
        <v>397</v>
      </c>
    </row>
    <row r="458" spans="1:103" x14ac:dyDescent="0.25">
      <c r="A458">
        <v>460</v>
      </c>
      <c r="B458">
        <v>57</v>
      </c>
      <c r="C458" s="25" t="s">
        <v>10</v>
      </c>
      <c r="D458" s="12">
        <v>12.1</v>
      </c>
      <c r="E458" s="14"/>
      <c r="F458" s="7" t="str">
        <f t="shared" si="66"/>
        <v>X</v>
      </c>
      <c r="G458" s="7">
        <f t="shared" si="67"/>
        <v>12.1</v>
      </c>
      <c r="H458" s="16">
        <f t="shared" si="68"/>
        <v>12.1</v>
      </c>
      <c r="I458" s="11" t="str">
        <f t="shared" si="69"/>
        <v>X</v>
      </c>
      <c r="J458" s="39" t="str">
        <f t="shared" si="70"/>
        <v>X</v>
      </c>
      <c r="K458" s="39" t="str">
        <f t="shared" si="73"/>
        <v>X</v>
      </c>
      <c r="L458" s="39" t="str">
        <f t="shared" si="74"/>
        <v>X</v>
      </c>
      <c r="M458" s="39" t="str">
        <f t="shared" si="71"/>
        <v>X</v>
      </c>
      <c r="N458" s="42">
        <v>0</v>
      </c>
      <c r="O458" s="8">
        <v>0</v>
      </c>
      <c r="P458" s="9">
        <v>0</v>
      </c>
      <c r="Q458" s="9">
        <v>1</v>
      </c>
      <c r="R458" s="8">
        <v>0</v>
      </c>
      <c r="S458" s="9">
        <v>0</v>
      </c>
      <c r="T458" s="9">
        <v>0</v>
      </c>
      <c r="U458" s="8">
        <v>0</v>
      </c>
      <c r="V458" s="9">
        <v>0</v>
      </c>
      <c r="W458" s="9">
        <v>0</v>
      </c>
      <c r="X458" s="9">
        <v>0</v>
      </c>
      <c r="Y458" s="8">
        <v>0</v>
      </c>
      <c r="Z458" s="9">
        <v>0</v>
      </c>
      <c r="AA458" s="8"/>
      <c r="AC458" s="8"/>
      <c r="AJ458" s="9">
        <f t="shared" si="72"/>
        <v>-1</v>
      </c>
      <c r="AK458" s="7">
        <v>8.64</v>
      </c>
      <c r="AO458" s="8"/>
      <c r="AQ458" s="31"/>
      <c r="AT458" s="31"/>
      <c r="AU458" s="21">
        <v>1996</v>
      </c>
      <c r="AV458" s="23">
        <f t="shared" si="75"/>
        <v>3.3001605369513523</v>
      </c>
      <c r="BB458" s="18"/>
      <c r="BD458" s="54"/>
      <c r="BF458" s="18"/>
      <c r="BH458" s="18"/>
      <c r="BJ458" s="18"/>
      <c r="BK458" s="18" t="s">
        <v>6</v>
      </c>
      <c r="BL458">
        <v>0</v>
      </c>
      <c r="BM458">
        <v>0</v>
      </c>
      <c r="BN458">
        <v>0</v>
      </c>
      <c r="BO458">
        <v>1</v>
      </c>
      <c r="BP458">
        <v>0</v>
      </c>
      <c r="BQ458">
        <v>0</v>
      </c>
      <c r="BR458" s="18">
        <v>0</v>
      </c>
      <c r="BS458">
        <v>1</v>
      </c>
      <c r="BT458">
        <v>0</v>
      </c>
      <c r="BU458" s="18">
        <v>0</v>
      </c>
      <c r="BV458" t="s">
        <v>397</v>
      </c>
      <c r="BW458" t="s">
        <v>397</v>
      </c>
      <c r="CB458" s="18"/>
      <c r="CD458" s="18"/>
      <c r="CE458" s="18"/>
      <c r="CH458" s="18"/>
      <c r="CJ458" s="18"/>
      <c r="CU458" s="18"/>
      <c r="CV458" t="s">
        <v>397</v>
      </c>
      <c r="CW458" t="s">
        <v>397</v>
      </c>
      <c r="CX458" t="s">
        <v>397</v>
      </c>
      <c r="CY458" s="25" t="s">
        <v>397</v>
      </c>
    </row>
    <row r="459" spans="1:103" x14ac:dyDescent="0.25">
      <c r="A459">
        <v>461</v>
      </c>
      <c r="B459">
        <v>57</v>
      </c>
      <c r="C459" s="25" t="s">
        <v>10</v>
      </c>
      <c r="D459" s="12">
        <v>12.2</v>
      </c>
      <c r="E459" s="14"/>
      <c r="F459" s="7" t="str">
        <f t="shared" si="66"/>
        <v>X</v>
      </c>
      <c r="G459" s="7">
        <f t="shared" si="67"/>
        <v>12.2</v>
      </c>
      <c r="H459" s="16">
        <f t="shared" si="68"/>
        <v>12.2</v>
      </c>
      <c r="I459" s="11" t="str">
        <f t="shared" si="69"/>
        <v>X</v>
      </c>
      <c r="J459" s="39" t="str">
        <f t="shared" si="70"/>
        <v>X</v>
      </c>
      <c r="K459" s="39" t="str">
        <f t="shared" si="73"/>
        <v>X</v>
      </c>
      <c r="L459" s="39" t="str">
        <f t="shared" si="74"/>
        <v>X</v>
      </c>
      <c r="M459" s="39" t="str">
        <f t="shared" si="71"/>
        <v>X</v>
      </c>
      <c r="N459" s="42">
        <v>0</v>
      </c>
      <c r="O459" s="8">
        <v>0</v>
      </c>
      <c r="P459" s="9">
        <v>0</v>
      </c>
      <c r="Q459" s="9">
        <v>1</v>
      </c>
      <c r="R459" s="8">
        <v>0</v>
      </c>
      <c r="S459" s="9">
        <v>0</v>
      </c>
      <c r="T459" s="9">
        <v>0</v>
      </c>
      <c r="U459" s="8">
        <v>0</v>
      </c>
      <c r="V459" s="9">
        <v>0</v>
      </c>
      <c r="W459" s="9">
        <v>0</v>
      </c>
      <c r="X459" s="9">
        <v>0</v>
      </c>
      <c r="Y459" s="8">
        <v>0</v>
      </c>
      <c r="Z459" s="9">
        <v>0</v>
      </c>
      <c r="AA459" s="8"/>
      <c r="AC459" s="8"/>
      <c r="AJ459" s="9">
        <f t="shared" si="72"/>
        <v>-1</v>
      </c>
      <c r="AK459" s="7">
        <v>8.73</v>
      </c>
      <c r="AO459" s="8"/>
      <c r="AQ459" s="31"/>
      <c r="AT459" s="31"/>
      <c r="AU459" s="21">
        <v>1997</v>
      </c>
      <c r="AV459" s="23">
        <f t="shared" si="75"/>
        <v>3.3003780648707024</v>
      </c>
      <c r="BB459" s="18"/>
      <c r="BD459" s="54"/>
      <c r="BF459" s="18"/>
      <c r="BH459" s="18"/>
      <c r="BJ459" s="18"/>
      <c r="BK459" s="18" t="s">
        <v>6</v>
      </c>
      <c r="BL459">
        <v>0</v>
      </c>
      <c r="BM459">
        <v>0</v>
      </c>
      <c r="BN459">
        <v>0</v>
      </c>
      <c r="BO459">
        <v>1</v>
      </c>
      <c r="BP459">
        <v>0</v>
      </c>
      <c r="BQ459">
        <v>0</v>
      </c>
      <c r="BR459" s="18">
        <v>0</v>
      </c>
      <c r="BS459">
        <v>1</v>
      </c>
      <c r="BT459">
        <v>0</v>
      </c>
      <c r="BU459" s="18">
        <v>0</v>
      </c>
      <c r="BV459" t="s">
        <v>397</v>
      </c>
      <c r="BW459" t="s">
        <v>397</v>
      </c>
      <c r="CB459" s="18"/>
      <c r="CD459" s="18"/>
      <c r="CE459" s="18"/>
      <c r="CH459" s="18"/>
      <c r="CJ459" s="18"/>
      <c r="CU459" s="18"/>
      <c r="CV459" t="s">
        <v>397</v>
      </c>
      <c r="CW459" t="s">
        <v>397</v>
      </c>
      <c r="CX459" t="s">
        <v>397</v>
      </c>
      <c r="CY459" s="25" t="s">
        <v>397</v>
      </c>
    </row>
    <row r="460" spans="1:103" x14ac:dyDescent="0.25">
      <c r="A460">
        <v>462</v>
      </c>
      <c r="B460">
        <v>57</v>
      </c>
      <c r="C460" s="25" t="s">
        <v>10</v>
      </c>
      <c r="D460" s="12">
        <v>13</v>
      </c>
      <c r="E460" s="14"/>
      <c r="F460" s="7" t="str">
        <f t="shared" si="66"/>
        <v>X</v>
      </c>
      <c r="G460" s="7">
        <f t="shared" si="67"/>
        <v>13</v>
      </c>
      <c r="H460" s="16">
        <f t="shared" si="68"/>
        <v>13</v>
      </c>
      <c r="I460" s="11" t="str">
        <f t="shared" si="69"/>
        <v>X</v>
      </c>
      <c r="J460" s="39" t="str">
        <f t="shared" si="70"/>
        <v>X</v>
      </c>
      <c r="K460" s="39" t="str">
        <f t="shared" si="73"/>
        <v>X</v>
      </c>
      <c r="L460" s="39" t="str">
        <f t="shared" si="74"/>
        <v>X</v>
      </c>
      <c r="M460" s="39" t="str">
        <f t="shared" si="71"/>
        <v>X</v>
      </c>
      <c r="N460" s="42">
        <v>0</v>
      </c>
      <c r="O460" s="8">
        <v>0</v>
      </c>
      <c r="P460" s="9">
        <v>0</v>
      </c>
      <c r="Q460" s="9">
        <v>1</v>
      </c>
      <c r="R460" s="8">
        <v>0</v>
      </c>
      <c r="S460" s="9">
        <v>0</v>
      </c>
      <c r="T460" s="9">
        <v>0</v>
      </c>
      <c r="U460" s="8">
        <v>0</v>
      </c>
      <c r="V460" s="9">
        <v>0</v>
      </c>
      <c r="W460" s="9">
        <v>0</v>
      </c>
      <c r="X460" s="9">
        <v>0</v>
      </c>
      <c r="Y460" s="8">
        <v>0</v>
      </c>
      <c r="Z460" s="9">
        <v>0</v>
      </c>
      <c r="AA460" s="8"/>
      <c r="AC460" s="8"/>
      <c r="AJ460" s="9">
        <f t="shared" si="72"/>
        <v>-1</v>
      </c>
      <c r="AK460" s="7">
        <v>8.73</v>
      </c>
      <c r="AO460" s="8"/>
      <c r="AQ460" s="31"/>
      <c r="AT460" s="31"/>
      <c r="AU460" s="21">
        <v>1998</v>
      </c>
      <c r="AV460" s="23">
        <f t="shared" si="75"/>
        <v>3.3005954838899636</v>
      </c>
      <c r="BB460" s="18"/>
      <c r="BD460" s="54"/>
      <c r="BF460" s="18"/>
      <c r="BH460" s="18"/>
      <c r="BJ460" s="18"/>
      <c r="BK460" s="18" t="s">
        <v>6</v>
      </c>
      <c r="BL460">
        <v>0</v>
      </c>
      <c r="BM460">
        <v>0</v>
      </c>
      <c r="BN460">
        <v>0</v>
      </c>
      <c r="BO460">
        <v>1</v>
      </c>
      <c r="BP460">
        <v>0</v>
      </c>
      <c r="BQ460">
        <v>0</v>
      </c>
      <c r="BR460" s="18">
        <v>0</v>
      </c>
      <c r="BS460">
        <v>1</v>
      </c>
      <c r="BT460">
        <v>0</v>
      </c>
      <c r="BU460" s="18">
        <v>0</v>
      </c>
      <c r="BV460" t="s">
        <v>397</v>
      </c>
      <c r="BW460" t="s">
        <v>397</v>
      </c>
      <c r="CB460" s="18"/>
      <c r="CD460" s="18"/>
      <c r="CE460" s="18"/>
      <c r="CH460" s="18"/>
      <c r="CJ460" s="18"/>
      <c r="CU460" s="18"/>
      <c r="CV460" t="s">
        <v>397</v>
      </c>
      <c r="CW460" t="s">
        <v>397</v>
      </c>
      <c r="CX460" t="s">
        <v>397</v>
      </c>
      <c r="CY460" s="25" t="s">
        <v>397</v>
      </c>
    </row>
    <row r="461" spans="1:103" x14ac:dyDescent="0.25">
      <c r="A461">
        <v>463</v>
      </c>
      <c r="B461">
        <v>57</v>
      </c>
      <c r="C461" s="25" t="s">
        <v>10</v>
      </c>
      <c r="D461" s="12">
        <v>12.6</v>
      </c>
      <c r="E461" s="14"/>
      <c r="F461" s="7" t="str">
        <f t="shared" si="66"/>
        <v>X</v>
      </c>
      <c r="G461" s="7">
        <f t="shared" si="67"/>
        <v>12.6</v>
      </c>
      <c r="H461" s="16">
        <f t="shared" si="68"/>
        <v>12.6</v>
      </c>
      <c r="I461" s="11" t="str">
        <f t="shared" si="69"/>
        <v>X</v>
      </c>
      <c r="J461" s="39" t="str">
        <f t="shared" si="70"/>
        <v>X</v>
      </c>
      <c r="K461" s="39" t="str">
        <f t="shared" si="73"/>
        <v>X</v>
      </c>
      <c r="L461" s="39" t="str">
        <f t="shared" si="74"/>
        <v>X</v>
      </c>
      <c r="M461" s="39" t="str">
        <f t="shared" si="71"/>
        <v>X</v>
      </c>
      <c r="N461" s="42">
        <v>0</v>
      </c>
      <c r="O461" s="8">
        <v>0</v>
      </c>
      <c r="P461" s="9">
        <v>0</v>
      </c>
      <c r="Q461" s="9">
        <v>1</v>
      </c>
      <c r="R461" s="8">
        <v>0</v>
      </c>
      <c r="S461" s="9">
        <v>0</v>
      </c>
      <c r="T461" s="9">
        <v>0</v>
      </c>
      <c r="U461" s="8">
        <v>0</v>
      </c>
      <c r="V461" s="9">
        <v>0</v>
      </c>
      <c r="W461" s="9">
        <v>0</v>
      </c>
      <c r="X461" s="9">
        <v>0</v>
      </c>
      <c r="Y461" s="8">
        <v>0</v>
      </c>
      <c r="Z461" s="9">
        <v>0</v>
      </c>
      <c r="AA461" s="8"/>
      <c r="AC461" s="8"/>
      <c r="AJ461" s="9">
        <f t="shared" si="72"/>
        <v>-1</v>
      </c>
      <c r="AK461" s="7">
        <v>8.73</v>
      </c>
      <c r="AO461" s="8"/>
      <c r="AQ461" s="31"/>
      <c r="AT461" s="31"/>
      <c r="AU461" s="21">
        <v>1999</v>
      </c>
      <c r="AV461" s="23">
        <f t="shared" si="75"/>
        <v>3.3008127941181171</v>
      </c>
      <c r="BB461" s="18"/>
      <c r="BD461" s="54"/>
      <c r="BF461" s="18"/>
      <c r="BH461" s="18"/>
      <c r="BJ461" s="18"/>
      <c r="BK461" s="18" t="s">
        <v>6</v>
      </c>
      <c r="BL461">
        <v>0</v>
      </c>
      <c r="BM461">
        <v>0</v>
      </c>
      <c r="BN461">
        <v>0</v>
      </c>
      <c r="BO461">
        <v>1</v>
      </c>
      <c r="BP461">
        <v>0</v>
      </c>
      <c r="BQ461">
        <v>0</v>
      </c>
      <c r="BR461" s="18">
        <v>0</v>
      </c>
      <c r="BS461">
        <v>1</v>
      </c>
      <c r="BT461">
        <v>0</v>
      </c>
      <c r="BU461" s="18">
        <v>0</v>
      </c>
      <c r="BV461" t="s">
        <v>397</v>
      </c>
      <c r="BW461" t="s">
        <v>397</v>
      </c>
      <c r="CB461" s="18"/>
      <c r="CD461" s="18"/>
      <c r="CE461" s="18"/>
      <c r="CH461" s="18"/>
      <c r="CJ461" s="18"/>
      <c r="CU461" s="18"/>
      <c r="CV461" t="s">
        <v>397</v>
      </c>
      <c r="CW461" t="s">
        <v>397</v>
      </c>
      <c r="CX461" t="s">
        <v>397</v>
      </c>
      <c r="CY461" s="25" t="s">
        <v>397</v>
      </c>
    </row>
    <row r="462" spans="1:103" x14ac:dyDescent="0.25">
      <c r="A462">
        <v>464</v>
      </c>
      <c r="B462">
        <v>57</v>
      </c>
      <c r="C462" s="25" t="s">
        <v>10</v>
      </c>
      <c r="D462" s="12">
        <v>13.3</v>
      </c>
      <c r="E462" s="14"/>
      <c r="F462" s="7" t="str">
        <f t="shared" si="66"/>
        <v>X</v>
      </c>
      <c r="G462" s="7">
        <f t="shared" si="67"/>
        <v>13.3</v>
      </c>
      <c r="H462" s="16">
        <f t="shared" si="68"/>
        <v>13.3</v>
      </c>
      <c r="I462" s="11" t="str">
        <f t="shared" si="69"/>
        <v>X</v>
      </c>
      <c r="J462" s="39" t="str">
        <f t="shared" si="70"/>
        <v>X</v>
      </c>
      <c r="K462" s="39" t="str">
        <f t="shared" si="73"/>
        <v>X</v>
      </c>
      <c r="L462" s="39" t="str">
        <f t="shared" si="74"/>
        <v>X</v>
      </c>
      <c r="M462" s="39" t="str">
        <f t="shared" si="71"/>
        <v>X</v>
      </c>
      <c r="N462" s="42">
        <v>0</v>
      </c>
      <c r="O462" s="8">
        <v>0</v>
      </c>
      <c r="P462" s="9">
        <v>0</v>
      </c>
      <c r="Q462" s="9">
        <v>1</v>
      </c>
      <c r="R462" s="8">
        <v>0</v>
      </c>
      <c r="S462" s="9">
        <v>0</v>
      </c>
      <c r="T462" s="9">
        <v>0</v>
      </c>
      <c r="U462" s="8">
        <v>0</v>
      </c>
      <c r="V462" s="9">
        <v>0</v>
      </c>
      <c r="W462" s="9">
        <v>0</v>
      </c>
      <c r="X462" s="9">
        <v>0</v>
      </c>
      <c r="Y462" s="8">
        <v>0</v>
      </c>
      <c r="Z462" s="9">
        <v>0</v>
      </c>
      <c r="AA462" s="8"/>
      <c r="AC462" s="8"/>
      <c r="AJ462" s="9">
        <f t="shared" si="72"/>
        <v>-1</v>
      </c>
      <c r="AK462" s="7">
        <v>8.73</v>
      </c>
      <c r="AO462" s="8"/>
      <c r="AQ462" s="31"/>
      <c r="AT462" s="31"/>
      <c r="AU462" s="21">
        <v>2000</v>
      </c>
      <c r="AV462" s="23">
        <f t="shared" si="75"/>
        <v>3.3010299956639813</v>
      </c>
      <c r="BB462" s="18"/>
      <c r="BD462" s="54"/>
      <c r="BF462" s="18"/>
      <c r="BH462" s="18"/>
      <c r="BJ462" s="18"/>
      <c r="BK462" s="18" t="s">
        <v>6</v>
      </c>
      <c r="BL462">
        <v>0</v>
      </c>
      <c r="BM462">
        <v>0</v>
      </c>
      <c r="BN462">
        <v>0</v>
      </c>
      <c r="BO462">
        <v>1</v>
      </c>
      <c r="BP462">
        <v>0</v>
      </c>
      <c r="BQ462">
        <v>0</v>
      </c>
      <c r="BR462" s="18">
        <v>0</v>
      </c>
      <c r="BS462">
        <v>1</v>
      </c>
      <c r="BT462">
        <v>0</v>
      </c>
      <c r="BU462" s="18">
        <v>0</v>
      </c>
      <c r="BV462" t="s">
        <v>397</v>
      </c>
      <c r="BW462" t="s">
        <v>397</v>
      </c>
      <c r="CB462" s="18"/>
      <c r="CD462" s="18"/>
      <c r="CE462" s="18"/>
      <c r="CH462" s="18"/>
      <c r="CJ462" s="18"/>
      <c r="CU462" s="18"/>
      <c r="CV462" t="s">
        <v>397</v>
      </c>
      <c r="CW462" t="s">
        <v>397</v>
      </c>
      <c r="CX462" t="s">
        <v>397</v>
      </c>
      <c r="CY462" s="25" t="s">
        <v>397</v>
      </c>
    </row>
    <row r="463" spans="1:103" x14ac:dyDescent="0.25">
      <c r="A463">
        <v>465</v>
      </c>
      <c r="B463">
        <v>57</v>
      </c>
      <c r="C463" s="25" t="s">
        <v>10</v>
      </c>
      <c r="D463" s="12">
        <v>13.6</v>
      </c>
      <c r="E463" s="14"/>
      <c r="F463" s="7" t="str">
        <f t="shared" ref="F463:F526" si="76">IFERROR(D463/E463, "X")</f>
        <v>X</v>
      </c>
      <c r="G463" s="7">
        <f t="shared" ref="G463:G526" si="77">D463-E463</f>
        <v>13.6</v>
      </c>
      <c r="H463" s="16">
        <f t="shared" ref="H463:H526" si="78">D463+E463</f>
        <v>13.6</v>
      </c>
      <c r="I463" s="11" t="str">
        <f t="shared" ref="I463:I526" si="79">IFERROR(F463/SQRT(F463^2+AJ463), "X")</f>
        <v>X</v>
      </c>
      <c r="J463" s="39" t="str">
        <f t="shared" ref="J463:J526" si="80">IFERROR(SQRT((1-I463^2)/AJ463), "X")</f>
        <v>X</v>
      </c>
      <c r="K463" s="39" t="str">
        <f t="shared" si="73"/>
        <v>X</v>
      </c>
      <c r="L463" s="39" t="str">
        <f t="shared" si="74"/>
        <v>X</v>
      </c>
      <c r="M463" s="39" t="str">
        <f t="shared" ref="M463:M526" si="81">IFERROR(I463+J463, "X")</f>
        <v>X</v>
      </c>
      <c r="N463" s="42">
        <v>0</v>
      </c>
      <c r="O463" s="8">
        <v>0</v>
      </c>
      <c r="P463" s="9">
        <v>0</v>
      </c>
      <c r="Q463" s="9">
        <v>1</v>
      </c>
      <c r="R463" s="8">
        <v>0</v>
      </c>
      <c r="S463" s="9">
        <v>0</v>
      </c>
      <c r="T463" s="9">
        <v>0</v>
      </c>
      <c r="U463" s="8">
        <v>0</v>
      </c>
      <c r="V463" s="9">
        <v>0</v>
      </c>
      <c r="W463" s="9">
        <v>0</v>
      </c>
      <c r="X463" s="9">
        <v>0</v>
      </c>
      <c r="Y463" s="8">
        <v>0</v>
      </c>
      <c r="Z463" s="9">
        <v>0</v>
      </c>
      <c r="AA463" s="8"/>
      <c r="AC463" s="8"/>
      <c r="AJ463" s="9">
        <f t="shared" ref="AJ463:AJ526" si="82">IFERROR(AH463-AI463-1, "X")</f>
        <v>-1</v>
      </c>
      <c r="AK463" s="7">
        <v>8.73</v>
      </c>
      <c r="AO463" s="8"/>
      <c r="AQ463" s="31"/>
      <c r="AT463" s="31"/>
      <c r="AU463" s="21">
        <v>2001</v>
      </c>
      <c r="AV463" s="23">
        <f t="shared" si="75"/>
        <v>3.3012470886362113</v>
      </c>
      <c r="BB463" s="18"/>
      <c r="BD463" s="54"/>
      <c r="BF463" s="18"/>
      <c r="BH463" s="18"/>
      <c r="BJ463" s="18"/>
      <c r="BK463" s="18" t="s">
        <v>6</v>
      </c>
      <c r="BL463">
        <v>0</v>
      </c>
      <c r="BM463">
        <v>0</v>
      </c>
      <c r="BN463">
        <v>0</v>
      </c>
      <c r="BO463">
        <v>1</v>
      </c>
      <c r="BP463">
        <v>0</v>
      </c>
      <c r="BQ463">
        <v>0</v>
      </c>
      <c r="BR463" s="18">
        <v>0</v>
      </c>
      <c r="BS463">
        <v>1</v>
      </c>
      <c r="BT463">
        <v>0</v>
      </c>
      <c r="BU463" s="18">
        <v>0</v>
      </c>
      <c r="BV463" t="s">
        <v>397</v>
      </c>
      <c r="BW463" t="s">
        <v>397</v>
      </c>
      <c r="CB463" s="18"/>
      <c r="CD463" s="18"/>
      <c r="CE463" s="18"/>
      <c r="CH463" s="18"/>
      <c r="CJ463" s="18"/>
      <c r="CU463" s="18"/>
      <c r="CV463" t="s">
        <v>397</v>
      </c>
      <c r="CW463" t="s">
        <v>397</v>
      </c>
      <c r="CX463" t="s">
        <v>397</v>
      </c>
      <c r="CY463" s="25" t="s">
        <v>397</v>
      </c>
    </row>
    <row r="464" spans="1:103" x14ac:dyDescent="0.25">
      <c r="A464">
        <v>466</v>
      </c>
      <c r="B464">
        <v>57</v>
      </c>
      <c r="C464" s="25" t="s">
        <v>10</v>
      </c>
      <c r="D464" s="12">
        <v>13.8</v>
      </c>
      <c r="E464" s="14"/>
      <c r="F464" s="7" t="str">
        <f t="shared" si="76"/>
        <v>X</v>
      </c>
      <c r="G464" s="7">
        <f t="shared" si="77"/>
        <v>13.8</v>
      </c>
      <c r="H464" s="16">
        <f t="shared" si="78"/>
        <v>13.8</v>
      </c>
      <c r="I464" s="11" t="str">
        <f t="shared" si="79"/>
        <v>X</v>
      </c>
      <c r="J464" s="39" t="str">
        <f t="shared" si="80"/>
        <v>X</v>
      </c>
      <c r="K464" s="39" t="str">
        <f t="shared" si="73"/>
        <v>X</v>
      </c>
      <c r="L464" s="39" t="str">
        <f t="shared" si="74"/>
        <v>X</v>
      </c>
      <c r="M464" s="39" t="str">
        <f t="shared" si="81"/>
        <v>X</v>
      </c>
      <c r="N464" s="42">
        <v>0</v>
      </c>
      <c r="O464" s="8">
        <v>0</v>
      </c>
      <c r="P464" s="9">
        <v>0</v>
      </c>
      <c r="Q464" s="9">
        <v>1</v>
      </c>
      <c r="R464" s="8">
        <v>0</v>
      </c>
      <c r="S464" s="9">
        <v>0</v>
      </c>
      <c r="T464" s="9">
        <v>0</v>
      </c>
      <c r="U464" s="8">
        <v>0</v>
      </c>
      <c r="V464" s="9">
        <v>0</v>
      </c>
      <c r="W464" s="9">
        <v>0</v>
      </c>
      <c r="X464" s="9">
        <v>0</v>
      </c>
      <c r="Y464" s="8">
        <v>0</v>
      </c>
      <c r="Z464" s="9">
        <v>0</v>
      </c>
      <c r="AA464" s="8"/>
      <c r="AC464" s="8"/>
      <c r="AJ464" s="9">
        <f t="shared" si="82"/>
        <v>-1</v>
      </c>
      <c r="AK464" s="7">
        <v>8.73</v>
      </c>
      <c r="AO464" s="8"/>
      <c r="AQ464" s="31"/>
      <c r="AT464" s="31"/>
      <c r="AU464" s="21">
        <v>2002</v>
      </c>
      <c r="AV464" s="23">
        <f t="shared" si="75"/>
        <v>3.3014640731433</v>
      </c>
      <c r="BB464" s="18"/>
      <c r="BD464" s="54"/>
      <c r="BF464" s="18"/>
      <c r="BH464" s="18"/>
      <c r="BJ464" s="18"/>
      <c r="BK464" s="18" t="s">
        <v>6</v>
      </c>
      <c r="BL464">
        <v>0</v>
      </c>
      <c r="BM464">
        <v>0</v>
      </c>
      <c r="BN464">
        <v>0</v>
      </c>
      <c r="BO464">
        <v>1</v>
      </c>
      <c r="BP464">
        <v>0</v>
      </c>
      <c r="BQ464">
        <v>0</v>
      </c>
      <c r="BR464" s="18">
        <v>0</v>
      </c>
      <c r="BS464">
        <v>1</v>
      </c>
      <c r="BT464">
        <v>0</v>
      </c>
      <c r="BU464" s="18">
        <v>0</v>
      </c>
      <c r="BV464" t="s">
        <v>397</v>
      </c>
      <c r="BW464" t="s">
        <v>397</v>
      </c>
      <c r="CB464" s="18"/>
      <c r="CD464" s="18"/>
      <c r="CE464" s="18"/>
      <c r="CH464" s="18"/>
      <c r="CJ464" s="18"/>
      <c r="CU464" s="18"/>
      <c r="CV464" t="s">
        <v>397</v>
      </c>
      <c r="CW464" t="s">
        <v>397</v>
      </c>
      <c r="CX464" t="s">
        <v>397</v>
      </c>
      <c r="CY464" s="25" t="s">
        <v>397</v>
      </c>
    </row>
    <row r="465" spans="1:103" x14ac:dyDescent="0.25">
      <c r="A465">
        <v>467</v>
      </c>
      <c r="B465">
        <v>57</v>
      </c>
      <c r="C465" s="25" t="s">
        <v>10</v>
      </c>
      <c r="D465" s="12">
        <v>9.1</v>
      </c>
      <c r="E465" s="14"/>
      <c r="F465" s="7" t="str">
        <f t="shared" si="76"/>
        <v>X</v>
      </c>
      <c r="G465" s="7">
        <f t="shared" si="77"/>
        <v>9.1</v>
      </c>
      <c r="H465" s="16">
        <f t="shared" si="78"/>
        <v>9.1</v>
      </c>
      <c r="I465" s="11" t="str">
        <f t="shared" si="79"/>
        <v>X</v>
      </c>
      <c r="J465" s="39" t="str">
        <f t="shared" si="80"/>
        <v>X</v>
      </c>
      <c r="K465" s="39" t="str">
        <f t="shared" si="73"/>
        <v>X</v>
      </c>
      <c r="L465" s="39" t="str">
        <f t="shared" si="74"/>
        <v>X</v>
      </c>
      <c r="M465" s="39" t="str">
        <f t="shared" si="81"/>
        <v>X</v>
      </c>
      <c r="N465" s="42">
        <v>0</v>
      </c>
      <c r="O465" s="8">
        <v>0</v>
      </c>
      <c r="P465" s="9">
        <v>0</v>
      </c>
      <c r="Q465" s="9">
        <v>0</v>
      </c>
      <c r="R465" s="8">
        <v>0</v>
      </c>
      <c r="S465" s="9">
        <v>0</v>
      </c>
      <c r="T465" s="9">
        <v>0</v>
      </c>
      <c r="U465" s="8">
        <v>1</v>
      </c>
      <c r="V465" s="9">
        <v>0</v>
      </c>
      <c r="W465" s="9">
        <v>0</v>
      </c>
      <c r="X465" s="9">
        <v>0</v>
      </c>
      <c r="Y465" s="8">
        <v>0</v>
      </c>
      <c r="Z465" s="9">
        <v>0</v>
      </c>
      <c r="AA465" s="8"/>
      <c r="AC465" s="8"/>
      <c r="AJ465" s="9">
        <f t="shared" si="82"/>
        <v>-1</v>
      </c>
      <c r="AK465" s="7">
        <v>8.3699999999999992</v>
      </c>
      <c r="AO465" s="8"/>
      <c r="AQ465" s="31"/>
      <c r="AT465" s="31"/>
      <c r="AU465" s="21">
        <v>1992</v>
      </c>
      <c r="AV465" s="23">
        <f t="shared" si="75"/>
        <v>3.2992893340876801</v>
      </c>
      <c r="BB465" s="18"/>
      <c r="BD465" s="54"/>
      <c r="BF465" s="18"/>
      <c r="BH465" s="18"/>
      <c r="BJ465" s="18"/>
      <c r="BK465" s="18" t="s">
        <v>6</v>
      </c>
      <c r="BL465">
        <v>0</v>
      </c>
      <c r="BM465">
        <v>0</v>
      </c>
      <c r="BN465">
        <v>0</v>
      </c>
      <c r="BO465">
        <v>1</v>
      </c>
      <c r="BP465">
        <v>0</v>
      </c>
      <c r="BQ465">
        <v>0</v>
      </c>
      <c r="BR465" s="18">
        <v>0</v>
      </c>
      <c r="BS465">
        <v>1</v>
      </c>
      <c r="BT465">
        <v>0</v>
      </c>
      <c r="BU465" s="18">
        <v>0</v>
      </c>
      <c r="BV465" t="s">
        <v>397</v>
      </c>
      <c r="BW465" t="s">
        <v>397</v>
      </c>
      <c r="CB465" s="18"/>
      <c r="CD465" s="18"/>
      <c r="CE465" s="18"/>
      <c r="CH465" s="18"/>
      <c r="CJ465" s="18"/>
      <c r="CU465" s="18"/>
      <c r="CV465" t="s">
        <v>397</v>
      </c>
      <c r="CW465" t="s">
        <v>397</v>
      </c>
      <c r="CX465" t="s">
        <v>397</v>
      </c>
      <c r="CY465" s="25" t="s">
        <v>397</v>
      </c>
    </row>
    <row r="466" spans="1:103" x14ac:dyDescent="0.25">
      <c r="A466">
        <v>468</v>
      </c>
      <c r="B466">
        <v>57</v>
      </c>
      <c r="C466" s="25" t="s">
        <v>10</v>
      </c>
      <c r="D466" s="12">
        <v>9</v>
      </c>
      <c r="E466" s="14"/>
      <c r="F466" s="7" t="str">
        <f t="shared" si="76"/>
        <v>X</v>
      </c>
      <c r="G466" s="7">
        <f t="shared" si="77"/>
        <v>9</v>
      </c>
      <c r="H466" s="16">
        <f t="shared" si="78"/>
        <v>9</v>
      </c>
      <c r="I466" s="11" t="str">
        <f t="shared" si="79"/>
        <v>X</v>
      </c>
      <c r="J466" s="39" t="str">
        <f t="shared" si="80"/>
        <v>X</v>
      </c>
      <c r="K466" s="39" t="str">
        <f t="shared" si="73"/>
        <v>X</v>
      </c>
      <c r="L466" s="39" t="str">
        <f t="shared" si="74"/>
        <v>X</v>
      </c>
      <c r="M466" s="39" t="str">
        <f t="shared" si="81"/>
        <v>X</v>
      </c>
      <c r="N466" s="42">
        <v>0</v>
      </c>
      <c r="O466" s="8">
        <v>0</v>
      </c>
      <c r="P466" s="9">
        <v>0</v>
      </c>
      <c r="Q466" s="9">
        <v>0</v>
      </c>
      <c r="R466" s="8">
        <v>0</v>
      </c>
      <c r="S466" s="9">
        <v>0</v>
      </c>
      <c r="T466" s="9">
        <v>0</v>
      </c>
      <c r="U466" s="8">
        <v>1</v>
      </c>
      <c r="V466" s="9">
        <v>0</v>
      </c>
      <c r="W466" s="9">
        <v>0</v>
      </c>
      <c r="X466" s="9">
        <v>0</v>
      </c>
      <c r="Y466" s="8">
        <v>0</v>
      </c>
      <c r="Z466" s="9">
        <v>0</v>
      </c>
      <c r="AA466" s="8"/>
      <c r="AC466" s="8"/>
      <c r="AJ466" s="9">
        <f t="shared" si="82"/>
        <v>-1</v>
      </c>
      <c r="AK466" s="7">
        <v>8.64</v>
      </c>
      <c r="AO466" s="8"/>
      <c r="AQ466" s="31"/>
      <c r="AT466" s="31"/>
      <c r="AU466" s="21">
        <v>1993</v>
      </c>
      <c r="AV466" s="23">
        <f t="shared" si="75"/>
        <v>3.2995072987004876</v>
      </c>
      <c r="BB466" s="18"/>
      <c r="BD466" s="54"/>
      <c r="BF466" s="18"/>
      <c r="BH466" s="18"/>
      <c r="BJ466" s="18"/>
      <c r="BK466" s="18" t="s">
        <v>6</v>
      </c>
      <c r="BL466">
        <v>0</v>
      </c>
      <c r="BM466">
        <v>0</v>
      </c>
      <c r="BN466">
        <v>0</v>
      </c>
      <c r="BO466">
        <v>1</v>
      </c>
      <c r="BP466">
        <v>0</v>
      </c>
      <c r="BQ466">
        <v>0</v>
      </c>
      <c r="BR466" s="18">
        <v>0</v>
      </c>
      <c r="BS466">
        <v>1</v>
      </c>
      <c r="BT466">
        <v>0</v>
      </c>
      <c r="BU466" s="18">
        <v>0</v>
      </c>
      <c r="BV466" t="s">
        <v>397</v>
      </c>
      <c r="BW466" t="s">
        <v>397</v>
      </c>
      <c r="CB466" s="18"/>
      <c r="CD466" s="18"/>
      <c r="CE466" s="18"/>
      <c r="CH466" s="18"/>
      <c r="CJ466" s="18"/>
      <c r="CU466" s="18"/>
      <c r="CV466" t="s">
        <v>397</v>
      </c>
      <c r="CW466" t="s">
        <v>397</v>
      </c>
      <c r="CX466" t="s">
        <v>397</v>
      </c>
      <c r="CY466" s="25" t="s">
        <v>397</v>
      </c>
    </row>
    <row r="467" spans="1:103" x14ac:dyDescent="0.25">
      <c r="A467">
        <v>469</v>
      </c>
      <c r="B467">
        <v>57</v>
      </c>
      <c r="C467" s="25" t="s">
        <v>10</v>
      </c>
      <c r="D467" s="12">
        <v>10</v>
      </c>
      <c r="E467" s="14"/>
      <c r="F467" s="7" t="str">
        <f t="shared" si="76"/>
        <v>X</v>
      </c>
      <c r="G467" s="7">
        <f t="shared" si="77"/>
        <v>10</v>
      </c>
      <c r="H467" s="16">
        <f t="shared" si="78"/>
        <v>10</v>
      </c>
      <c r="I467" s="11" t="str">
        <f t="shared" si="79"/>
        <v>X</v>
      </c>
      <c r="J467" s="39" t="str">
        <f t="shared" si="80"/>
        <v>X</v>
      </c>
      <c r="K467" s="39" t="str">
        <f t="shared" si="73"/>
        <v>X</v>
      </c>
      <c r="L467" s="39" t="str">
        <f t="shared" si="74"/>
        <v>X</v>
      </c>
      <c r="M467" s="39" t="str">
        <f t="shared" si="81"/>
        <v>X</v>
      </c>
      <c r="N467" s="42">
        <v>0</v>
      </c>
      <c r="O467" s="8">
        <v>0</v>
      </c>
      <c r="P467" s="9">
        <v>0</v>
      </c>
      <c r="Q467" s="9">
        <v>0</v>
      </c>
      <c r="R467" s="8">
        <v>0</v>
      </c>
      <c r="S467" s="9">
        <v>0</v>
      </c>
      <c r="T467" s="9">
        <v>0</v>
      </c>
      <c r="U467" s="8">
        <v>1</v>
      </c>
      <c r="V467" s="9">
        <v>0</v>
      </c>
      <c r="W467" s="9">
        <v>0</v>
      </c>
      <c r="X467" s="9">
        <v>0</v>
      </c>
      <c r="Y467" s="8">
        <v>0</v>
      </c>
      <c r="Z467" s="9">
        <v>0</v>
      </c>
      <c r="AA467" s="8"/>
      <c r="AC467" s="8"/>
      <c r="AJ467" s="9">
        <f t="shared" si="82"/>
        <v>-1</v>
      </c>
      <c r="AK467" s="7">
        <v>8.64</v>
      </c>
      <c r="AO467" s="8"/>
      <c r="AQ467" s="31"/>
      <c r="AT467" s="31"/>
      <c r="AU467" s="21">
        <v>1994</v>
      </c>
      <c r="AV467" s="23">
        <f t="shared" si="75"/>
        <v>3.2997251539756367</v>
      </c>
      <c r="BB467" s="18"/>
      <c r="BD467" s="54"/>
      <c r="BF467" s="18"/>
      <c r="BH467" s="18"/>
      <c r="BJ467" s="18"/>
      <c r="BK467" s="18" t="s">
        <v>6</v>
      </c>
      <c r="BL467">
        <v>0</v>
      </c>
      <c r="BM467">
        <v>0</v>
      </c>
      <c r="BN467">
        <v>0</v>
      </c>
      <c r="BO467">
        <v>1</v>
      </c>
      <c r="BP467">
        <v>0</v>
      </c>
      <c r="BQ467">
        <v>0</v>
      </c>
      <c r="BR467" s="18">
        <v>0</v>
      </c>
      <c r="BS467">
        <v>1</v>
      </c>
      <c r="BT467">
        <v>0</v>
      </c>
      <c r="BU467" s="18">
        <v>0</v>
      </c>
      <c r="BV467" t="s">
        <v>397</v>
      </c>
      <c r="BW467" t="s">
        <v>397</v>
      </c>
      <c r="CB467" s="18"/>
      <c r="CD467" s="18"/>
      <c r="CE467" s="18"/>
      <c r="CH467" s="18"/>
      <c r="CJ467" s="18"/>
      <c r="CU467" s="18"/>
      <c r="CV467" t="s">
        <v>397</v>
      </c>
      <c r="CW467" t="s">
        <v>397</v>
      </c>
      <c r="CX467" t="s">
        <v>397</v>
      </c>
      <c r="CY467" s="25" t="s">
        <v>397</v>
      </c>
    </row>
    <row r="468" spans="1:103" x14ac:dyDescent="0.25">
      <c r="A468">
        <v>470</v>
      </c>
      <c r="B468">
        <v>57</v>
      </c>
      <c r="C468" s="25" t="s">
        <v>10</v>
      </c>
      <c r="D468" s="12">
        <v>9.8000000000000007</v>
      </c>
      <c r="E468" s="14"/>
      <c r="F468" s="7" t="str">
        <f t="shared" si="76"/>
        <v>X</v>
      </c>
      <c r="G468" s="7">
        <f t="shared" si="77"/>
        <v>9.8000000000000007</v>
      </c>
      <c r="H468" s="16">
        <f t="shared" si="78"/>
        <v>9.8000000000000007</v>
      </c>
      <c r="I468" s="11" t="str">
        <f t="shared" si="79"/>
        <v>X</v>
      </c>
      <c r="J468" s="39" t="str">
        <f t="shared" si="80"/>
        <v>X</v>
      </c>
      <c r="K468" s="39" t="str">
        <f t="shared" si="73"/>
        <v>X</v>
      </c>
      <c r="L468" s="39" t="str">
        <f t="shared" si="74"/>
        <v>X</v>
      </c>
      <c r="M468" s="39" t="str">
        <f t="shared" si="81"/>
        <v>X</v>
      </c>
      <c r="N468" s="42">
        <v>0</v>
      </c>
      <c r="O468" s="8">
        <v>0</v>
      </c>
      <c r="P468" s="9">
        <v>0</v>
      </c>
      <c r="Q468" s="9">
        <v>0</v>
      </c>
      <c r="R468" s="8">
        <v>0</v>
      </c>
      <c r="S468" s="9">
        <v>0</v>
      </c>
      <c r="T468" s="9">
        <v>0</v>
      </c>
      <c r="U468" s="8">
        <v>1</v>
      </c>
      <c r="V468" s="9">
        <v>0</v>
      </c>
      <c r="W468" s="9">
        <v>0</v>
      </c>
      <c r="X468" s="9">
        <v>0</v>
      </c>
      <c r="Y468" s="8">
        <v>0</v>
      </c>
      <c r="Z468" s="9">
        <v>0</v>
      </c>
      <c r="AA468" s="8"/>
      <c r="AC468" s="8"/>
      <c r="AJ468" s="9">
        <f t="shared" si="82"/>
        <v>-1</v>
      </c>
      <c r="AK468" s="7">
        <v>8.64</v>
      </c>
      <c r="AO468" s="8"/>
      <c r="AQ468" s="31"/>
      <c r="AT468" s="31"/>
      <c r="AU468" s="21">
        <v>1995</v>
      </c>
      <c r="AV468" s="23">
        <f t="shared" si="75"/>
        <v>3.2999429000227671</v>
      </c>
      <c r="BB468" s="18"/>
      <c r="BD468" s="54"/>
      <c r="BF468" s="18"/>
      <c r="BH468" s="18"/>
      <c r="BJ468" s="18"/>
      <c r="BK468" s="18" t="s">
        <v>6</v>
      </c>
      <c r="BL468">
        <v>0</v>
      </c>
      <c r="BM468">
        <v>0</v>
      </c>
      <c r="BN468">
        <v>0</v>
      </c>
      <c r="BO468">
        <v>1</v>
      </c>
      <c r="BP468">
        <v>0</v>
      </c>
      <c r="BQ468">
        <v>0</v>
      </c>
      <c r="BR468" s="18">
        <v>0</v>
      </c>
      <c r="BS468">
        <v>1</v>
      </c>
      <c r="BT468">
        <v>0</v>
      </c>
      <c r="BU468" s="18">
        <v>0</v>
      </c>
      <c r="BV468" t="s">
        <v>397</v>
      </c>
      <c r="BW468" t="s">
        <v>397</v>
      </c>
      <c r="CB468" s="18"/>
      <c r="CD468" s="18"/>
      <c r="CE468" s="18"/>
      <c r="CH468" s="18"/>
      <c r="CJ468" s="18"/>
      <c r="CU468" s="18"/>
      <c r="CV468" t="s">
        <v>397</v>
      </c>
      <c r="CW468" t="s">
        <v>397</v>
      </c>
      <c r="CX468" t="s">
        <v>397</v>
      </c>
      <c r="CY468" s="25" t="s">
        <v>397</v>
      </c>
    </row>
    <row r="469" spans="1:103" x14ac:dyDescent="0.25">
      <c r="A469">
        <v>471</v>
      </c>
      <c r="B469">
        <v>57</v>
      </c>
      <c r="C469" s="25" t="s">
        <v>10</v>
      </c>
      <c r="D469" s="12">
        <v>10</v>
      </c>
      <c r="E469" s="14"/>
      <c r="F469" s="7" t="str">
        <f t="shared" si="76"/>
        <v>X</v>
      </c>
      <c r="G469" s="7">
        <f t="shared" si="77"/>
        <v>10</v>
      </c>
      <c r="H469" s="16">
        <f t="shared" si="78"/>
        <v>10</v>
      </c>
      <c r="I469" s="11" t="str">
        <f t="shared" si="79"/>
        <v>X</v>
      </c>
      <c r="J469" s="39" t="str">
        <f t="shared" si="80"/>
        <v>X</v>
      </c>
      <c r="K469" s="39" t="str">
        <f t="shared" si="73"/>
        <v>X</v>
      </c>
      <c r="L469" s="39" t="str">
        <f t="shared" si="74"/>
        <v>X</v>
      </c>
      <c r="M469" s="39" t="str">
        <f t="shared" si="81"/>
        <v>X</v>
      </c>
      <c r="N469" s="42">
        <v>0</v>
      </c>
      <c r="O469" s="8">
        <v>0</v>
      </c>
      <c r="P469" s="9">
        <v>0</v>
      </c>
      <c r="Q469" s="9">
        <v>0</v>
      </c>
      <c r="R469" s="8">
        <v>0</v>
      </c>
      <c r="S469" s="9">
        <v>0</v>
      </c>
      <c r="T469" s="9">
        <v>0</v>
      </c>
      <c r="U469" s="8">
        <v>1</v>
      </c>
      <c r="V469" s="9">
        <v>0</v>
      </c>
      <c r="W469" s="9">
        <v>0</v>
      </c>
      <c r="X469" s="9">
        <v>0</v>
      </c>
      <c r="Y469" s="8">
        <v>0</v>
      </c>
      <c r="Z469" s="9">
        <v>0</v>
      </c>
      <c r="AA469" s="8"/>
      <c r="AC469" s="8"/>
      <c r="AJ469" s="9">
        <f t="shared" si="82"/>
        <v>-1</v>
      </c>
      <c r="AK469" s="7">
        <v>8.64</v>
      </c>
      <c r="AO469" s="8"/>
      <c r="AQ469" s="31"/>
      <c r="AT469" s="31"/>
      <c r="AU469" s="21">
        <v>1996</v>
      </c>
      <c r="AV469" s="23">
        <f t="shared" si="75"/>
        <v>3.3001605369513523</v>
      </c>
      <c r="BB469" s="18"/>
      <c r="BD469" s="54"/>
      <c r="BF469" s="18"/>
      <c r="BH469" s="18"/>
      <c r="BJ469" s="18"/>
      <c r="BK469" s="18" t="s">
        <v>6</v>
      </c>
      <c r="BL469">
        <v>0</v>
      </c>
      <c r="BM469">
        <v>0</v>
      </c>
      <c r="BN469">
        <v>0</v>
      </c>
      <c r="BO469">
        <v>1</v>
      </c>
      <c r="BP469">
        <v>0</v>
      </c>
      <c r="BQ469">
        <v>0</v>
      </c>
      <c r="BR469" s="18">
        <v>0</v>
      </c>
      <c r="BS469">
        <v>1</v>
      </c>
      <c r="BT469">
        <v>0</v>
      </c>
      <c r="BU469" s="18">
        <v>0</v>
      </c>
      <c r="BV469" t="s">
        <v>397</v>
      </c>
      <c r="BW469" t="s">
        <v>397</v>
      </c>
      <c r="CB469" s="18"/>
      <c r="CD469" s="18"/>
      <c r="CE469" s="18"/>
      <c r="CH469" s="18"/>
      <c r="CJ469" s="18"/>
      <c r="CU469" s="18"/>
      <c r="CV469" t="s">
        <v>397</v>
      </c>
      <c r="CW469" t="s">
        <v>397</v>
      </c>
      <c r="CX469" t="s">
        <v>397</v>
      </c>
      <c r="CY469" s="25" t="s">
        <v>397</v>
      </c>
    </row>
    <row r="470" spans="1:103" x14ac:dyDescent="0.25">
      <c r="A470">
        <v>472</v>
      </c>
      <c r="B470">
        <v>57</v>
      </c>
      <c r="C470" s="25" t="s">
        <v>10</v>
      </c>
      <c r="D470" s="12">
        <v>10.7</v>
      </c>
      <c r="E470" s="14"/>
      <c r="F470" s="7" t="str">
        <f t="shared" si="76"/>
        <v>X</v>
      </c>
      <c r="G470" s="7">
        <f t="shared" si="77"/>
        <v>10.7</v>
      </c>
      <c r="H470" s="16">
        <f t="shared" si="78"/>
        <v>10.7</v>
      </c>
      <c r="I470" s="11" t="str">
        <f t="shared" si="79"/>
        <v>X</v>
      </c>
      <c r="J470" s="39" t="str">
        <f t="shared" si="80"/>
        <v>X</v>
      </c>
      <c r="K470" s="39" t="str">
        <f t="shared" si="73"/>
        <v>X</v>
      </c>
      <c r="L470" s="39" t="str">
        <f t="shared" si="74"/>
        <v>X</v>
      </c>
      <c r="M470" s="39" t="str">
        <f t="shared" si="81"/>
        <v>X</v>
      </c>
      <c r="N470" s="42">
        <v>0</v>
      </c>
      <c r="O470" s="8">
        <v>0</v>
      </c>
      <c r="P470" s="9">
        <v>0</v>
      </c>
      <c r="Q470" s="9">
        <v>0</v>
      </c>
      <c r="R470" s="8">
        <v>0</v>
      </c>
      <c r="S470" s="9">
        <v>0</v>
      </c>
      <c r="T470" s="9">
        <v>0</v>
      </c>
      <c r="U470" s="8">
        <v>1</v>
      </c>
      <c r="V470" s="9">
        <v>0</v>
      </c>
      <c r="W470" s="9">
        <v>0</v>
      </c>
      <c r="X470" s="9">
        <v>0</v>
      </c>
      <c r="Y470" s="8">
        <v>0</v>
      </c>
      <c r="Z470" s="9">
        <v>0</v>
      </c>
      <c r="AA470" s="8"/>
      <c r="AC470" s="8"/>
      <c r="AJ470" s="9">
        <f t="shared" si="82"/>
        <v>-1</v>
      </c>
      <c r="AK470" s="7">
        <v>8.73</v>
      </c>
      <c r="AO470" s="8"/>
      <c r="AQ470" s="31"/>
      <c r="AT470" s="31"/>
      <c r="AU470" s="21">
        <v>1997</v>
      </c>
      <c r="AV470" s="23">
        <f t="shared" si="75"/>
        <v>3.3003780648707024</v>
      </c>
      <c r="BB470" s="18"/>
      <c r="BD470" s="54"/>
      <c r="BF470" s="18"/>
      <c r="BH470" s="18"/>
      <c r="BJ470" s="18"/>
      <c r="BK470" s="18" t="s">
        <v>6</v>
      </c>
      <c r="BL470">
        <v>0</v>
      </c>
      <c r="BM470">
        <v>0</v>
      </c>
      <c r="BN470">
        <v>0</v>
      </c>
      <c r="BO470">
        <v>1</v>
      </c>
      <c r="BP470">
        <v>0</v>
      </c>
      <c r="BQ470">
        <v>0</v>
      </c>
      <c r="BR470" s="18">
        <v>0</v>
      </c>
      <c r="BS470">
        <v>1</v>
      </c>
      <c r="BT470">
        <v>0</v>
      </c>
      <c r="BU470" s="18">
        <v>0</v>
      </c>
      <c r="BV470" t="s">
        <v>397</v>
      </c>
      <c r="BW470" t="s">
        <v>397</v>
      </c>
      <c r="CB470" s="18"/>
      <c r="CD470" s="18"/>
      <c r="CE470" s="18"/>
      <c r="CH470" s="18"/>
      <c r="CJ470" s="18"/>
      <c r="CU470" s="18"/>
      <c r="CV470" t="s">
        <v>397</v>
      </c>
      <c r="CW470" t="s">
        <v>397</v>
      </c>
      <c r="CX470" t="s">
        <v>397</v>
      </c>
      <c r="CY470" s="25" t="s">
        <v>397</v>
      </c>
    </row>
    <row r="471" spans="1:103" x14ac:dyDescent="0.25">
      <c r="A471">
        <v>473</v>
      </c>
      <c r="B471">
        <v>57</v>
      </c>
      <c r="C471" s="25" t="s">
        <v>10</v>
      </c>
      <c r="D471" s="12">
        <v>10.9</v>
      </c>
      <c r="E471" s="14"/>
      <c r="F471" s="7" t="str">
        <f t="shared" si="76"/>
        <v>X</v>
      </c>
      <c r="G471" s="7">
        <f t="shared" si="77"/>
        <v>10.9</v>
      </c>
      <c r="H471" s="16">
        <f t="shared" si="78"/>
        <v>10.9</v>
      </c>
      <c r="I471" s="11" t="str">
        <f t="shared" si="79"/>
        <v>X</v>
      </c>
      <c r="J471" s="39" t="str">
        <f t="shared" si="80"/>
        <v>X</v>
      </c>
      <c r="K471" s="39" t="str">
        <f t="shared" si="73"/>
        <v>X</v>
      </c>
      <c r="L471" s="39" t="str">
        <f t="shared" si="74"/>
        <v>X</v>
      </c>
      <c r="M471" s="39" t="str">
        <f t="shared" si="81"/>
        <v>X</v>
      </c>
      <c r="N471" s="42">
        <v>0</v>
      </c>
      <c r="O471" s="8">
        <v>0</v>
      </c>
      <c r="P471" s="9">
        <v>0</v>
      </c>
      <c r="Q471" s="9">
        <v>0</v>
      </c>
      <c r="R471" s="8">
        <v>0</v>
      </c>
      <c r="S471" s="9">
        <v>0</v>
      </c>
      <c r="T471" s="9">
        <v>0</v>
      </c>
      <c r="U471" s="8">
        <v>1</v>
      </c>
      <c r="V471" s="9">
        <v>0</v>
      </c>
      <c r="W471" s="9">
        <v>0</v>
      </c>
      <c r="X471" s="9">
        <v>0</v>
      </c>
      <c r="Y471" s="8">
        <v>0</v>
      </c>
      <c r="Z471" s="9">
        <v>0</v>
      </c>
      <c r="AA471" s="8"/>
      <c r="AC471" s="8"/>
      <c r="AJ471" s="9">
        <f t="shared" si="82"/>
        <v>-1</v>
      </c>
      <c r="AK471" s="7">
        <v>8.73</v>
      </c>
      <c r="AO471" s="8"/>
      <c r="AQ471" s="31"/>
      <c r="AT471" s="31"/>
      <c r="AU471" s="21">
        <v>1998</v>
      </c>
      <c r="AV471" s="23">
        <f t="shared" si="75"/>
        <v>3.3005954838899636</v>
      </c>
      <c r="BB471" s="18"/>
      <c r="BD471" s="54"/>
      <c r="BF471" s="18"/>
      <c r="BH471" s="18"/>
      <c r="BJ471" s="18"/>
      <c r="BK471" s="18" t="s">
        <v>6</v>
      </c>
      <c r="BL471">
        <v>0</v>
      </c>
      <c r="BM471">
        <v>0</v>
      </c>
      <c r="BN471">
        <v>0</v>
      </c>
      <c r="BO471">
        <v>1</v>
      </c>
      <c r="BP471">
        <v>0</v>
      </c>
      <c r="BQ471">
        <v>0</v>
      </c>
      <c r="BR471" s="18">
        <v>0</v>
      </c>
      <c r="BS471">
        <v>1</v>
      </c>
      <c r="BT471">
        <v>0</v>
      </c>
      <c r="BU471" s="18">
        <v>0</v>
      </c>
      <c r="BV471" t="s">
        <v>397</v>
      </c>
      <c r="BW471" t="s">
        <v>397</v>
      </c>
      <c r="CB471" s="18"/>
      <c r="CD471" s="18"/>
      <c r="CE471" s="18"/>
      <c r="CH471" s="18"/>
      <c r="CJ471" s="18"/>
      <c r="CU471" s="18"/>
      <c r="CV471" t="s">
        <v>397</v>
      </c>
      <c r="CW471" t="s">
        <v>397</v>
      </c>
      <c r="CX471" t="s">
        <v>397</v>
      </c>
      <c r="CY471" s="25" t="s">
        <v>397</v>
      </c>
    </row>
    <row r="472" spans="1:103" x14ac:dyDescent="0.25">
      <c r="A472">
        <v>474</v>
      </c>
      <c r="B472">
        <v>57</v>
      </c>
      <c r="C472" s="25" t="s">
        <v>10</v>
      </c>
      <c r="D472" s="12">
        <v>10.3</v>
      </c>
      <c r="E472" s="14"/>
      <c r="F472" s="7" t="str">
        <f t="shared" si="76"/>
        <v>X</v>
      </c>
      <c r="G472" s="7">
        <f t="shared" si="77"/>
        <v>10.3</v>
      </c>
      <c r="H472" s="16">
        <f t="shared" si="78"/>
        <v>10.3</v>
      </c>
      <c r="I472" s="11" t="str">
        <f t="shared" si="79"/>
        <v>X</v>
      </c>
      <c r="J472" s="39" t="str">
        <f t="shared" si="80"/>
        <v>X</v>
      </c>
      <c r="K472" s="39" t="str">
        <f t="shared" si="73"/>
        <v>X</v>
      </c>
      <c r="L472" s="39" t="str">
        <f t="shared" si="74"/>
        <v>X</v>
      </c>
      <c r="M472" s="39" t="str">
        <f t="shared" si="81"/>
        <v>X</v>
      </c>
      <c r="N472" s="42">
        <v>0</v>
      </c>
      <c r="O472" s="8">
        <v>0</v>
      </c>
      <c r="P472" s="9">
        <v>0</v>
      </c>
      <c r="Q472" s="9">
        <v>0</v>
      </c>
      <c r="R472" s="8">
        <v>0</v>
      </c>
      <c r="S472" s="9">
        <v>0</v>
      </c>
      <c r="T472" s="9">
        <v>0</v>
      </c>
      <c r="U472" s="8">
        <v>1</v>
      </c>
      <c r="V472" s="9">
        <v>0</v>
      </c>
      <c r="W472" s="9">
        <v>0</v>
      </c>
      <c r="X472" s="9">
        <v>0</v>
      </c>
      <c r="Y472" s="8">
        <v>0</v>
      </c>
      <c r="Z472" s="9">
        <v>0</v>
      </c>
      <c r="AA472" s="8"/>
      <c r="AC472" s="8"/>
      <c r="AJ472" s="9">
        <f t="shared" si="82"/>
        <v>-1</v>
      </c>
      <c r="AK472" s="7">
        <v>8.73</v>
      </c>
      <c r="AO472" s="8"/>
      <c r="AQ472" s="31"/>
      <c r="AT472" s="31"/>
      <c r="AU472" s="21">
        <v>1999</v>
      </c>
      <c r="AV472" s="23">
        <f t="shared" si="75"/>
        <v>3.3008127941181171</v>
      </c>
      <c r="BB472" s="18"/>
      <c r="BD472" s="54"/>
      <c r="BF472" s="18"/>
      <c r="BH472" s="18"/>
      <c r="BJ472" s="18"/>
      <c r="BK472" s="18" t="s">
        <v>6</v>
      </c>
      <c r="BL472">
        <v>0</v>
      </c>
      <c r="BM472">
        <v>0</v>
      </c>
      <c r="BN472">
        <v>0</v>
      </c>
      <c r="BO472">
        <v>1</v>
      </c>
      <c r="BP472">
        <v>0</v>
      </c>
      <c r="BQ472">
        <v>0</v>
      </c>
      <c r="BR472" s="18">
        <v>0</v>
      </c>
      <c r="BS472">
        <v>1</v>
      </c>
      <c r="BT472">
        <v>0</v>
      </c>
      <c r="BU472" s="18">
        <v>0</v>
      </c>
      <c r="BV472" t="s">
        <v>397</v>
      </c>
      <c r="BW472" t="s">
        <v>397</v>
      </c>
      <c r="CB472" s="18"/>
      <c r="CD472" s="18"/>
      <c r="CE472" s="18"/>
      <c r="CH472" s="18"/>
      <c r="CJ472" s="18"/>
      <c r="CU472" s="18"/>
      <c r="CV472" t="s">
        <v>397</v>
      </c>
      <c r="CW472" t="s">
        <v>397</v>
      </c>
      <c r="CX472" t="s">
        <v>397</v>
      </c>
      <c r="CY472" s="25" t="s">
        <v>397</v>
      </c>
    </row>
    <row r="473" spans="1:103" x14ac:dyDescent="0.25">
      <c r="A473">
        <v>475</v>
      </c>
      <c r="B473">
        <v>57</v>
      </c>
      <c r="C473" s="25" t="s">
        <v>10</v>
      </c>
      <c r="D473" s="12">
        <v>11.4</v>
      </c>
      <c r="E473" s="14"/>
      <c r="F473" s="7" t="str">
        <f t="shared" si="76"/>
        <v>X</v>
      </c>
      <c r="G473" s="7">
        <f t="shared" si="77"/>
        <v>11.4</v>
      </c>
      <c r="H473" s="16">
        <f t="shared" si="78"/>
        <v>11.4</v>
      </c>
      <c r="I473" s="11" t="str">
        <f t="shared" si="79"/>
        <v>X</v>
      </c>
      <c r="J473" s="39" t="str">
        <f t="shared" si="80"/>
        <v>X</v>
      </c>
      <c r="K473" s="39" t="str">
        <f t="shared" si="73"/>
        <v>X</v>
      </c>
      <c r="L473" s="39" t="str">
        <f t="shared" si="74"/>
        <v>X</v>
      </c>
      <c r="M473" s="39" t="str">
        <f t="shared" si="81"/>
        <v>X</v>
      </c>
      <c r="N473" s="42">
        <v>0</v>
      </c>
      <c r="O473" s="8">
        <v>0</v>
      </c>
      <c r="P473" s="9">
        <v>0</v>
      </c>
      <c r="Q473" s="9">
        <v>0</v>
      </c>
      <c r="R473" s="8">
        <v>0</v>
      </c>
      <c r="S473" s="9">
        <v>0</v>
      </c>
      <c r="T473" s="9">
        <v>0</v>
      </c>
      <c r="U473" s="8">
        <v>1</v>
      </c>
      <c r="V473" s="9">
        <v>0</v>
      </c>
      <c r="W473" s="9">
        <v>0</v>
      </c>
      <c r="X473" s="9">
        <v>0</v>
      </c>
      <c r="Y473" s="8">
        <v>0</v>
      </c>
      <c r="Z473" s="9">
        <v>0</v>
      </c>
      <c r="AA473" s="8"/>
      <c r="AC473" s="8"/>
      <c r="AJ473" s="9">
        <f t="shared" si="82"/>
        <v>-1</v>
      </c>
      <c r="AK473" s="7">
        <v>8.73</v>
      </c>
      <c r="AO473" s="8"/>
      <c r="AQ473" s="31"/>
      <c r="AT473" s="31"/>
      <c r="AU473" s="21">
        <v>2000</v>
      </c>
      <c r="AV473" s="23">
        <f t="shared" si="75"/>
        <v>3.3010299956639813</v>
      </c>
      <c r="BB473" s="18"/>
      <c r="BD473" s="54"/>
      <c r="BF473" s="18"/>
      <c r="BH473" s="18"/>
      <c r="BJ473" s="18"/>
      <c r="BK473" s="18" t="s">
        <v>6</v>
      </c>
      <c r="BL473">
        <v>0</v>
      </c>
      <c r="BM473">
        <v>0</v>
      </c>
      <c r="BN473">
        <v>0</v>
      </c>
      <c r="BO473">
        <v>1</v>
      </c>
      <c r="BP473">
        <v>0</v>
      </c>
      <c r="BQ473">
        <v>0</v>
      </c>
      <c r="BR473" s="18">
        <v>0</v>
      </c>
      <c r="BS473">
        <v>1</v>
      </c>
      <c r="BT473">
        <v>0</v>
      </c>
      <c r="BU473" s="18">
        <v>0</v>
      </c>
      <c r="BV473" t="s">
        <v>397</v>
      </c>
      <c r="BW473" t="s">
        <v>397</v>
      </c>
      <c r="CB473" s="18"/>
      <c r="CD473" s="18"/>
      <c r="CE473" s="18"/>
      <c r="CH473" s="18"/>
      <c r="CJ473" s="18"/>
      <c r="CU473" s="18"/>
      <c r="CV473" t="s">
        <v>397</v>
      </c>
      <c r="CW473" t="s">
        <v>397</v>
      </c>
      <c r="CX473" t="s">
        <v>397</v>
      </c>
      <c r="CY473" s="25" t="s">
        <v>397</v>
      </c>
    </row>
    <row r="474" spans="1:103" x14ac:dyDescent="0.25">
      <c r="A474">
        <v>476</v>
      </c>
      <c r="B474">
        <v>57</v>
      </c>
      <c r="C474" s="25" t="s">
        <v>10</v>
      </c>
      <c r="D474" s="12">
        <v>11.4</v>
      </c>
      <c r="E474" s="14"/>
      <c r="F474" s="7" t="str">
        <f t="shared" si="76"/>
        <v>X</v>
      </c>
      <c r="G474" s="7">
        <f t="shared" si="77"/>
        <v>11.4</v>
      </c>
      <c r="H474" s="16">
        <f t="shared" si="78"/>
        <v>11.4</v>
      </c>
      <c r="I474" s="11" t="str">
        <f t="shared" si="79"/>
        <v>X</v>
      </c>
      <c r="J474" s="39" t="str">
        <f t="shared" si="80"/>
        <v>X</v>
      </c>
      <c r="K474" s="39" t="str">
        <f t="shared" si="73"/>
        <v>X</v>
      </c>
      <c r="L474" s="39" t="str">
        <f t="shared" si="74"/>
        <v>X</v>
      </c>
      <c r="M474" s="39" t="str">
        <f t="shared" si="81"/>
        <v>X</v>
      </c>
      <c r="N474" s="42">
        <v>0</v>
      </c>
      <c r="O474" s="8">
        <v>0</v>
      </c>
      <c r="P474" s="9">
        <v>0</v>
      </c>
      <c r="Q474" s="9">
        <v>0</v>
      </c>
      <c r="R474" s="8">
        <v>0</v>
      </c>
      <c r="S474" s="9">
        <v>0</v>
      </c>
      <c r="T474" s="9">
        <v>0</v>
      </c>
      <c r="U474" s="8">
        <v>1</v>
      </c>
      <c r="V474" s="9">
        <v>0</v>
      </c>
      <c r="W474" s="9">
        <v>0</v>
      </c>
      <c r="X474" s="9">
        <v>0</v>
      </c>
      <c r="Y474" s="8">
        <v>0</v>
      </c>
      <c r="Z474" s="9">
        <v>0</v>
      </c>
      <c r="AA474" s="8"/>
      <c r="AC474" s="8"/>
      <c r="AJ474" s="9">
        <f t="shared" si="82"/>
        <v>-1</v>
      </c>
      <c r="AK474" s="7">
        <v>8.73</v>
      </c>
      <c r="AO474" s="8"/>
      <c r="AQ474" s="31"/>
      <c r="AT474" s="31"/>
      <c r="AU474" s="21">
        <v>2001</v>
      </c>
      <c r="AV474" s="23">
        <f t="shared" si="75"/>
        <v>3.3012470886362113</v>
      </c>
      <c r="BB474" s="18"/>
      <c r="BD474" s="54"/>
      <c r="BF474" s="18"/>
      <c r="BH474" s="18"/>
      <c r="BJ474" s="18"/>
      <c r="BK474" s="18" t="s">
        <v>6</v>
      </c>
      <c r="BL474">
        <v>0</v>
      </c>
      <c r="BM474">
        <v>0</v>
      </c>
      <c r="BN474">
        <v>0</v>
      </c>
      <c r="BO474">
        <v>1</v>
      </c>
      <c r="BP474">
        <v>0</v>
      </c>
      <c r="BQ474">
        <v>0</v>
      </c>
      <c r="BR474" s="18">
        <v>0</v>
      </c>
      <c r="BS474">
        <v>1</v>
      </c>
      <c r="BT474">
        <v>0</v>
      </c>
      <c r="BU474" s="18">
        <v>0</v>
      </c>
      <c r="BV474" t="s">
        <v>397</v>
      </c>
      <c r="BW474" t="s">
        <v>397</v>
      </c>
      <c r="CB474" s="18"/>
      <c r="CD474" s="18"/>
      <c r="CE474" s="18"/>
      <c r="CH474" s="18"/>
      <c r="CJ474" s="18"/>
      <c r="CU474" s="18"/>
      <c r="CV474" t="s">
        <v>397</v>
      </c>
      <c r="CW474" t="s">
        <v>397</v>
      </c>
      <c r="CX474" t="s">
        <v>397</v>
      </c>
      <c r="CY474" s="25" t="s">
        <v>397</v>
      </c>
    </row>
    <row r="475" spans="1:103" x14ac:dyDescent="0.25">
      <c r="A475">
        <v>477</v>
      </c>
      <c r="B475">
        <v>57</v>
      </c>
      <c r="C475" s="25" t="s">
        <v>10</v>
      </c>
      <c r="D475" s="12">
        <v>12</v>
      </c>
      <c r="E475" s="14"/>
      <c r="F475" s="7" t="str">
        <f t="shared" si="76"/>
        <v>X</v>
      </c>
      <c r="G475" s="7">
        <f t="shared" si="77"/>
        <v>12</v>
      </c>
      <c r="H475" s="16">
        <f t="shared" si="78"/>
        <v>12</v>
      </c>
      <c r="I475" s="11" t="str">
        <f t="shared" si="79"/>
        <v>X</v>
      </c>
      <c r="J475" s="39" t="str">
        <f t="shared" si="80"/>
        <v>X</v>
      </c>
      <c r="K475" s="39" t="str">
        <f t="shared" si="73"/>
        <v>X</v>
      </c>
      <c r="L475" s="39" t="str">
        <f t="shared" si="74"/>
        <v>X</v>
      </c>
      <c r="M475" s="39" t="str">
        <f t="shared" si="81"/>
        <v>X</v>
      </c>
      <c r="N475" s="42">
        <v>0</v>
      </c>
      <c r="O475" s="8">
        <v>0</v>
      </c>
      <c r="P475" s="9">
        <v>0</v>
      </c>
      <c r="Q475" s="9">
        <v>0</v>
      </c>
      <c r="R475" s="8">
        <v>0</v>
      </c>
      <c r="S475" s="9">
        <v>0</v>
      </c>
      <c r="T475" s="9">
        <v>0</v>
      </c>
      <c r="U475" s="8">
        <v>1</v>
      </c>
      <c r="V475" s="9">
        <v>0</v>
      </c>
      <c r="W475" s="9">
        <v>0</v>
      </c>
      <c r="X475" s="9">
        <v>0</v>
      </c>
      <c r="Y475" s="8">
        <v>0</v>
      </c>
      <c r="Z475" s="9">
        <v>0</v>
      </c>
      <c r="AA475" s="8"/>
      <c r="AC475" s="8"/>
      <c r="AJ475" s="9">
        <f t="shared" si="82"/>
        <v>-1</v>
      </c>
      <c r="AK475" s="7">
        <v>8.73</v>
      </c>
      <c r="AO475" s="8"/>
      <c r="AQ475" s="31"/>
      <c r="AT475" s="31"/>
      <c r="AU475" s="21">
        <v>2002</v>
      </c>
      <c r="AV475" s="23">
        <f t="shared" si="75"/>
        <v>3.3014640731433</v>
      </c>
      <c r="BB475" s="18"/>
      <c r="BD475" s="54"/>
      <c r="BF475" s="18"/>
      <c r="BH475" s="18"/>
      <c r="BJ475" s="18"/>
      <c r="BK475" s="18" t="s">
        <v>6</v>
      </c>
      <c r="BL475">
        <v>0</v>
      </c>
      <c r="BM475">
        <v>0</v>
      </c>
      <c r="BN475">
        <v>0</v>
      </c>
      <c r="BO475">
        <v>1</v>
      </c>
      <c r="BP475">
        <v>0</v>
      </c>
      <c r="BQ475">
        <v>0</v>
      </c>
      <c r="BR475" s="18">
        <v>0</v>
      </c>
      <c r="BS475">
        <v>1</v>
      </c>
      <c r="BT475">
        <v>0</v>
      </c>
      <c r="BU475" s="18">
        <v>0</v>
      </c>
      <c r="BV475" t="s">
        <v>397</v>
      </c>
      <c r="BW475" t="s">
        <v>397</v>
      </c>
      <c r="CB475" s="18"/>
      <c r="CD475" s="18"/>
      <c r="CE475" s="18"/>
      <c r="CH475" s="18"/>
      <c r="CJ475" s="18"/>
      <c r="CU475" s="18"/>
      <c r="CV475" t="s">
        <v>397</v>
      </c>
      <c r="CW475" t="s">
        <v>397</v>
      </c>
      <c r="CX475" t="s">
        <v>397</v>
      </c>
      <c r="CY475" s="25" t="s">
        <v>397</v>
      </c>
    </row>
    <row r="476" spans="1:103" x14ac:dyDescent="0.25">
      <c r="A476">
        <v>478</v>
      </c>
      <c r="B476">
        <v>57</v>
      </c>
      <c r="C476" s="25" t="s">
        <v>10</v>
      </c>
      <c r="D476" s="12">
        <v>8.1</v>
      </c>
      <c r="E476" s="14"/>
      <c r="F476" s="7" t="str">
        <f t="shared" si="76"/>
        <v>X</v>
      </c>
      <c r="G476" s="7">
        <f t="shared" si="77"/>
        <v>8.1</v>
      </c>
      <c r="H476" s="16">
        <f t="shared" si="78"/>
        <v>8.1</v>
      </c>
      <c r="I476" s="11" t="str">
        <f t="shared" si="79"/>
        <v>X</v>
      </c>
      <c r="J476" s="39" t="str">
        <f t="shared" si="80"/>
        <v>X</v>
      </c>
      <c r="K476" s="39" t="str">
        <f t="shared" si="73"/>
        <v>X</v>
      </c>
      <c r="L476" s="39" t="str">
        <f t="shared" si="74"/>
        <v>X</v>
      </c>
      <c r="M476" s="39" t="str">
        <f t="shared" si="81"/>
        <v>X</v>
      </c>
      <c r="N476" s="42">
        <v>0</v>
      </c>
      <c r="O476" s="8">
        <v>0</v>
      </c>
      <c r="P476" s="9">
        <v>0</v>
      </c>
      <c r="Q476" s="9">
        <v>0</v>
      </c>
      <c r="R476" s="8">
        <v>0</v>
      </c>
      <c r="S476" s="9">
        <v>0</v>
      </c>
      <c r="T476" s="9">
        <v>0</v>
      </c>
      <c r="U476" s="8">
        <v>0</v>
      </c>
      <c r="V476" s="9">
        <v>1</v>
      </c>
      <c r="W476" s="9">
        <v>0</v>
      </c>
      <c r="X476" s="9">
        <v>0</v>
      </c>
      <c r="Y476" s="8">
        <v>0</v>
      </c>
      <c r="Z476" s="9">
        <v>0</v>
      </c>
      <c r="AA476" s="8"/>
      <c r="AC476" s="8"/>
      <c r="AJ476" s="9">
        <f t="shared" si="82"/>
        <v>-1</v>
      </c>
      <c r="AK476" s="7">
        <v>8.3699999999999992</v>
      </c>
      <c r="AO476" s="8"/>
      <c r="AQ476" s="31"/>
      <c r="AT476" s="31"/>
      <c r="AU476" s="21">
        <v>1992</v>
      </c>
      <c r="AV476" s="23">
        <f t="shared" si="75"/>
        <v>3.2992893340876801</v>
      </c>
      <c r="BB476" s="18"/>
      <c r="BD476" s="54"/>
      <c r="BF476" s="18"/>
      <c r="BH476" s="18"/>
      <c r="BJ476" s="18"/>
      <c r="BK476" s="18" t="s">
        <v>6</v>
      </c>
      <c r="BL476">
        <v>0</v>
      </c>
      <c r="BM476">
        <v>0</v>
      </c>
      <c r="BN476">
        <v>0</v>
      </c>
      <c r="BO476">
        <v>1</v>
      </c>
      <c r="BP476">
        <v>0</v>
      </c>
      <c r="BQ476">
        <v>0</v>
      </c>
      <c r="BR476" s="18">
        <v>0</v>
      </c>
      <c r="BS476">
        <v>1</v>
      </c>
      <c r="BT476">
        <v>0</v>
      </c>
      <c r="BU476" s="18">
        <v>0</v>
      </c>
      <c r="BV476" t="s">
        <v>397</v>
      </c>
      <c r="BW476" t="s">
        <v>397</v>
      </c>
      <c r="CB476" s="18"/>
      <c r="CD476" s="18"/>
      <c r="CE476" s="18"/>
      <c r="CH476" s="18"/>
      <c r="CJ476" s="18"/>
      <c r="CU476" s="18"/>
      <c r="CV476" t="s">
        <v>397</v>
      </c>
      <c r="CW476" t="s">
        <v>397</v>
      </c>
      <c r="CX476" t="s">
        <v>397</v>
      </c>
      <c r="CY476" s="25" t="s">
        <v>397</v>
      </c>
    </row>
    <row r="477" spans="1:103" x14ac:dyDescent="0.25">
      <c r="A477">
        <v>479</v>
      </c>
      <c r="B477">
        <v>57</v>
      </c>
      <c r="C477" s="25" t="s">
        <v>10</v>
      </c>
      <c r="D477" s="12">
        <v>8.5</v>
      </c>
      <c r="E477" s="14"/>
      <c r="F477" s="7" t="str">
        <f t="shared" si="76"/>
        <v>X</v>
      </c>
      <c r="G477" s="7">
        <f t="shared" si="77"/>
        <v>8.5</v>
      </c>
      <c r="H477" s="16">
        <f t="shared" si="78"/>
        <v>8.5</v>
      </c>
      <c r="I477" s="11" t="str">
        <f t="shared" si="79"/>
        <v>X</v>
      </c>
      <c r="J477" s="39" t="str">
        <f t="shared" si="80"/>
        <v>X</v>
      </c>
      <c r="K477" s="39" t="str">
        <f t="shared" si="73"/>
        <v>X</v>
      </c>
      <c r="L477" s="39" t="str">
        <f t="shared" si="74"/>
        <v>X</v>
      </c>
      <c r="M477" s="39" t="str">
        <f t="shared" si="81"/>
        <v>X</v>
      </c>
      <c r="N477" s="42">
        <v>0</v>
      </c>
      <c r="O477" s="8">
        <v>0</v>
      </c>
      <c r="P477" s="9">
        <v>0</v>
      </c>
      <c r="Q477" s="9">
        <v>0</v>
      </c>
      <c r="R477" s="8">
        <v>0</v>
      </c>
      <c r="S477" s="9">
        <v>0</v>
      </c>
      <c r="T477" s="9">
        <v>0</v>
      </c>
      <c r="U477" s="8">
        <v>0</v>
      </c>
      <c r="V477" s="9">
        <v>1</v>
      </c>
      <c r="W477" s="9">
        <v>0</v>
      </c>
      <c r="X477" s="9">
        <v>0</v>
      </c>
      <c r="Y477" s="8">
        <v>0</v>
      </c>
      <c r="Z477" s="9">
        <v>0</v>
      </c>
      <c r="AA477" s="8"/>
      <c r="AC477" s="8"/>
      <c r="AJ477" s="9">
        <f t="shared" si="82"/>
        <v>-1</v>
      </c>
      <c r="AK477" s="7">
        <v>8.64</v>
      </c>
      <c r="AO477" s="8"/>
      <c r="AQ477" s="31"/>
      <c r="AT477" s="31"/>
      <c r="AU477" s="21">
        <v>1993</v>
      </c>
      <c r="AV477" s="23">
        <f t="shared" si="75"/>
        <v>3.2995072987004876</v>
      </c>
      <c r="BB477" s="18"/>
      <c r="BD477" s="54"/>
      <c r="BF477" s="18"/>
      <c r="BH477" s="18"/>
      <c r="BJ477" s="18"/>
      <c r="BK477" s="18" t="s">
        <v>6</v>
      </c>
      <c r="BL477">
        <v>0</v>
      </c>
      <c r="BM477">
        <v>0</v>
      </c>
      <c r="BN477">
        <v>0</v>
      </c>
      <c r="BO477">
        <v>1</v>
      </c>
      <c r="BP477">
        <v>0</v>
      </c>
      <c r="BQ477">
        <v>0</v>
      </c>
      <c r="BR477" s="18">
        <v>0</v>
      </c>
      <c r="BS477">
        <v>1</v>
      </c>
      <c r="BT477">
        <v>0</v>
      </c>
      <c r="BU477" s="18">
        <v>0</v>
      </c>
      <c r="BV477" t="s">
        <v>397</v>
      </c>
      <c r="BW477" t="s">
        <v>397</v>
      </c>
      <c r="CB477" s="18"/>
      <c r="CD477" s="18"/>
      <c r="CE477" s="18"/>
      <c r="CH477" s="18"/>
      <c r="CJ477" s="18"/>
      <c r="CU477" s="18"/>
      <c r="CV477" t="s">
        <v>397</v>
      </c>
      <c r="CW477" t="s">
        <v>397</v>
      </c>
      <c r="CX477" t="s">
        <v>397</v>
      </c>
      <c r="CY477" s="25" t="s">
        <v>397</v>
      </c>
    </row>
    <row r="478" spans="1:103" x14ac:dyDescent="0.25">
      <c r="A478">
        <v>480</v>
      </c>
      <c r="B478">
        <v>57</v>
      </c>
      <c r="C478" s="25" t="s">
        <v>10</v>
      </c>
      <c r="D478" s="12">
        <v>9.1</v>
      </c>
      <c r="E478" s="14"/>
      <c r="F478" s="7" t="str">
        <f t="shared" si="76"/>
        <v>X</v>
      </c>
      <c r="G478" s="7">
        <f t="shared" si="77"/>
        <v>9.1</v>
      </c>
      <c r="H478" s="16">
        <f t="shared" si="78"/>
        <v>9.1</v>
      </c>
      <c r="I478" s="11" t="str">
        <f t="shared" si="79"/>
        <v>X</v>
      </c>
      <c r="J478" s="39" t="str">
        <f t="shared" si="80"/>
        <v>X</v>
      </c>
      <c r="K478" s="39" t="str">
        <f t="shared" si="73"/>
        <v>X</v>
      </c>
      <c r="L478" s="39" t="str">
        <f t="shared" si="74"/>
        <v>X</v>
      </c>
      <c r="M478" s="39" t="str">
        <f t="shared" si="81"/>
        <v>X</v>
      </c>
      <c r="N478" s="42">
        <v>0</v>
      </c>
      <c r="O478" s="8">
        <v>0</v>
      </c>
      <c r="P478" s="9">
        <v>0</v>
      </c>
      <c r="Q478" s="9">
        <v>0</v>
      </c>
      <c r="R478" s="8">
        <v>0</v>
      </c>
      <c r="S478" s="9">
        <v>0</v>
      </c>
      <c r="T478" s="9">
        <v>0</v>
      </c>
      <c r="U478" s="8">
        <v>0</v>
      </c>
      <c r="V478" s="9">
        <v>1</v>
      </c>
      <c r="W478" s="9">
        <v>0</v>
      </c>
      <c r="X478" s="9">
        <v>0</v>
      </c>
      <c r="Y478" s="8">
        <v>0</v>
      </c>
      <c r="Z478" s="9">
        <v>0</v>
      </c>
      <c r="AA478" s="8"/>
      <c r="AC478" s="8"/>
      <c r="AJ478" s="9">
        <f t="shared" si="82"/>
        <v>-1</v>
      </c>
      <c r="AK478" s="7">
        <v>8.64</v>
      </c>
      <c r="AO478" s="8"/>
      <c r="AQ478" s="31"/>
      <c r="AT478" s="31"/>
      <c r="AU478" s="21">
        <v>1994</v>
      </c>
      <c r="AV478" s="23">
        <f t="shared" si="75"/>
        <v>3.2997251539756367</v>
      </c>
      <c r="BB478" s="18"/>
      <c r="BD478" s="54"/>
      <c r="BF478" s="18"/>
      <c r="BH478" s="18"/>
      <c r="BJ478" s="18"/>
      <c r="BK478" s="18" t="s">
        <v>6</v>
      </c>
      <c r="BL478">
        <v>0</v>
      </c>
      <c r="BM478">
        <v>0</v>
      </c>
      <c r="BN478">
        <v>0</v>
      </c>
      <c r="BO478">
        <v>1</v>
      </c>
      <c r="BP478">
        <v>0</v>
      </c>
      <c r="BQ478">
        <v>0</v>
      </c>
      <c r="BR478" s="18">
        <v>0</v>
      </c>
      <c r="BS478">
        <v>1</v>
      </c>
      <c r="BT478">
        <v>0</v>
      </c>
      <c r="BU478" s="18">
        <v>0</v>
      </c>
      <c r="BV478" t="s">
        <v>397</v>
      </c>
      <c r="BW478" t="s">
        <v>397</v>
      </c>
      <c r="CB478" s="18"/>
      <c r="CD478" s="18"/>
      <c r="CE478" s="18"/>
      <c r="CH478" s="18"/>
      <c r="CJ478" s="18"/>
      <c r="CU478" s="18"/>
      <c r="CV478" t="s">
        <v>397</v>
      </c>
      <c r="CW478" t="s">
        <v>397</v>
      </c>
      <c r="CX478" t="s">
        <v>397</v>
      </c>
      <c r="CY478" s="25" t="s">
        <v>397</v>
      </c>
    </row>
    <row r="479" spans="1:103" x14ac:dyDescent="0.25">
      <c r="A479">
        <v>481</v>
      </c>
      <c r="B479">
        <v>57</v>
      </c>
      <c r="C479" s="25" t="s">
        <v>10</v>
      </c>
      <c r="D479" s="12">
        <v>9.4</v>
      </c>
      <c r="E479" s="14"/>
      <c r="F479" s="7" t="str">
        <f t="shared" si="76"/>
        <v>X</v>
      </c>
      <c r="G479" s="7">
        <f t="shared" si="77"/>
        <v>9.4</v>
      </c>
      <c r="H479" s="16">
        <f t="shared" si="78"/>
        <v>9.4</v>
      </c>
      <c r="I479" s="11" t="str">
        <f t="shared" si="79"/>
        <v>X</v>
      </c>
      <c r="J479" s="39" t="str">
        <f t="shared" si="80"/>
        <v>X</v>
      </c>
      <c r="K479" s="39" t="str">
        <f t="shared" si="73"/>
        <v>X</v>
      </c>
      <c r="L479" s="39" t="str">
        <f t="shared" si="74"/>
        <v>X</v>
      </c>
      <c r="M479" s="39" t="str">
        <f t="shared" si="81"/>
        <v>X</v>
      </c>
      <c r="N479" s="42">
        <v>0</v>
      </c>
      <c r="O479" s="8">
        <v>0</v>
      </c>
      <c r="P479" s="9">
        <v>0</v>
      </c>
      <c r="Q479" s="9">
        <v>0</v>
      </c>
      <c r="R479" s="8">
        <v>0</v>
      </c>
      <c r="S479" s="9">
        <v>0</v>
      </c>
      <c r="T479" s="9">
        <v>0</v>
      </c>
      <c r="U479" s="8">
        <v>0</v>
      </c>
      <c r="V479" s="9">
        <v>1</v>
      </c>
      <c r="W479" s="9">
        <v>0</v>
      </c>
      <c r="X479" s="9">
        <v>0</v>
      </c>
      <c r="Y479" s="8">
        <v>0</v>
      </c>
      <c r="Z479" s="9">
        <v>0</v>
      </c>
      <c r="AA479" s="8"/>
      <c r="AC479" s="8"/>
      <c r="AJ479" s="9">
        <f t="shared" si="82"/>
        <v>-1</v>
      </c>
      <c r="AK479" s="7">
        <v>8.64</v>
      </c>
      <c r="AO479" s="8"/>
      <c r="AQ479" s="31"/>
      <c r="AT479" s="31"/>
      <c r="AU479" s="21">
        <v>1995</v>
      </c>
      <c r="AV479" s="23">
        <f t="shared" si="75"/>
        <v>3.2999429000227671</v>
      </c>
      <c r="BB479" s="18"/>
      <c r="BD479" s="54"/>
      <c r="BF479" s="18"/>
      <c r="BH479" s="18"/>
      <c r="BJ479" s="18"/>
      <c r="BK479" s="18" t="s">
        <v>6</v>
      </c>
      <c r="BL479">
        <v>0</v>
      </c>
      <c r="BM479">
        <v>0</v>
      </c>
      <c r="BN479">
        <v>0</v>
      </c>
      <c r="BO479">
        <v>1</v>
      </c>
      <c r="BP479">
        <v>0</v>
      </c>
      <c r="BQ479">
        <v>0</v>
      </c>
      <c r="BR479" s="18">
        <v>0</v>
      </c>
      <c r="BS479">
        <v>1</v>
      </c>
      <c r="BT479">
        <v>0</v>
      </c>
      <c r="BU479" s="18">
        <v>0</v>
      </c>
      <c r="BV479" t="s">
        <v>397</v>
      </c>
      <c r="BW479" t="s">
        <v>397</v>
      </c>
      <c r="CB479" s="18"/>
      <c r="CD479" s="18"/>
      <c r="CE479" s="18"/>
      <c r="CH479" s="18"/>
      <c r="CJ479" s="18"/>
      <c r="CU479" s="18"/>
      <c r="CV479" t="s">
        <v>397</v>
      </c>
      <c r="CW479" t="s">
        <v>397</v>
      </c>
      <c r="CX479" t="s">
        <v>397</v>
      </c>
      <c r="CY479" s="25" t="s">
        <v>397</v>
      </c>
    </row>
    <row r="480" spans="1:103" x14ac:dyDescent="0.25">
      <c r="A480">
        <v>482</v>
      </c>
      <c r="B480">
        <v>57</v>
      </c>
      <c r="C480" s="25" t="s">
        <v>10</v>
      </c>
      <c r="D480" s="12">
        <v>9.8000000000000007</v>
      </c>
      <c r="E480" s="14"/>
      <c r="F480" s="7" t="str">
        <f t="shared" si="76"/>
        <v>X</v>
      </c>
      <c r="G480" s="7">
        <f t="shared" si="77"/>
        <v>9.8000000000000007</v>
      </c>
      <c r="H480" s="16">
        <f t="shared" si="78"/>
        <v>9.8000000000000007</v>
      </c>
      <c r="I480" s="11" t="str">
        <f t="shared" si="79"/>
        <v>X</v>
      </c>
      <c r="J480" s="39" t="str">
        <f t="shared" si="80"/>
        <v>X</v>
      </c>
      <c r="K480" s="39" t="str">
        <f t="shared" si="73"/>
        <v>X</v>
      </c>
      <c r="L480" s="39" t="str">
        <f t="shared" si="74"/>
        <v>X</v>
      </c>
      <c r="M480" s="39" t="str">
        <f t="shared" si="81"/>
        <v>X</v>
      </c>
      <c r="N480" s="42">
        <v>0</v>
      </c>
      <c r="O480" s="8">
        <v>0</v>
      </c>
      <c r="P480" s="9">
        <v>0</v>
      </c>
      <c r="Q480" s="9">
        <v>0</v>
      </c>
      <c r="R480" s="8">
        <v>0</v>
      </c>
      <c r="S480" s="9">
        <v>0</v>
      </c>
      <c r="T480" s="9">
        <v>0</v>
      </c>
      <c r="U480" s="8">
        <v>0</v>
      </c>
      <c r="V480" s="9">
        <v>1</v>
      </c>
      <c r="W480" s="9">
        <v>0</v>
      </c>
      <c r="X480" s="9">
        <v>0</v>
      </c>
      <c r="Y480" s="8">
        <v>0</v>
      </c>
      <c r="Z480" s="9">
        <v>0</v>
      </c>
      <c r="AA480" s="8"/>
      <c r="AC480" s="8"/>
      <c r="AJ480" s="9">
        <f t="shared" si="82"/>
        <v>-1</v>
      </c>
      <c r="AK480" s="7">
        <v>8.64</v>
      </c>
      <c r="AO480" s="8"/>
      <c r="AQ480" s="31"/>
      <c r="AT480" s="31"/>
      <c r="AU480" s="21">
        <v>1996</v>
      </c>
      <c r="AV480" s="23">
        <f t="shared" si="75"/>
        <v>3.3001605369513523</v>
      </c>
      <c r="BB480" s="18"/>
      <c r="BD480" s="54"/>
      <c r="BF480" s="18"/>
      <c r="BH480" s="18"/>
      <c r="BJ480" s="18"/>
      <c r="BK480" s="18" t="s">
        <v>6</v>
      </c>
      <c r="BL480">
        <v>0</v>
      </c>
      <c r="BM480">
        <v>0</v>
      </c>
      <c r="BN480">
        <v>0</v>
      </c>
      <c r="BO480">
        <v>1</v>
      </c>
      <c r="BP480">
        <v>0</v>
      </c>
      <c r="BQ480">
        <v>0</v>
      </c>
      <c r="BR480" s="18">
        <v>0</v>
      </c>
      <c r="BS480">
        <v>1</v>
      </c>
      <c r="BT480">
        <v>0</v>
      </c>
      <c r="BU480" s="18">
        <v>0</v>
      </c>
      <c r="BV480" t="s">
        <v>397</v>
      </c>
      <c r="BW480" t="s">
        <v>397</v>
      </c>
      <c r="CB480" s="18"/>
      <c r="CD480" s="18"/>
      <c r="CE480" s="18"/>
      <c r="CH480" s="18"/>
      <c r="CJ480" s="18"/>
      <c r="CU480" s="18"/>
      <c r="CV480" t="s">
        <v>397</v>
      </c>
      <c r="CW480" t="s">
        <v>397</v>
      </c>
      <c r="CX480" t="s">
        <v>397</v>
      </c>
      <c r="CY480" s="25" t="s">
        <v>397</v>
      </c>
    </row>
    <row r="481" spans="1:103" x14ac:dyDescent="0.25">
      <c r="A481">
        <v>483</v>
      </c>
      <c r="B481">
        <v>57</v>
      </c>
      <c r="C481" s="25" t="s">
        <v>10</v>
      </c>
      <c r="D481" s="12">
        <v>10.19</v>
      </c>
      <c r="E481" s="14"/>
      <c r="F481" s="7" t="str">
        <f t="shared" si="76"/>
        <v>X</v>
      </c>
      <c r="G481" s="7">
        <f t="shared" si="77"/>
        <v>10.19</v>
      </c>
      <c r="H481" s="16">
        <f t="shared" si="78"/>
        <v>10.19</v>
      </c>
      <c r="I481" s="11" t="str">
        <f t="shared" si="79"/>
        <v>X</v>
      </c>
      <c r="J481" s="39" t="str">
        <f t="shared" si="80"/>
        <v>X</v>
      </c>
      <c r="K481" s="39" t="str">
        <f t="shared" si="73"/>
        <v>X</v>
      </c>
      <c r="L481" s="39" t="str">
        <f t="shared" si="74"/>
        <v>X</v>
      </c>
      <c r="M481" s="39" t="str">
        <f t="shared" si="81"/>
        <v>X</v>
      </c>
      <c r="N481" s="42">
        <v>0</v>
      </c>
      <c r="O481" s="8">
        <v>0</v>
      </c>
      <c r="P481" s="9">
        <v>0</v>
      </c>
      <c r="Q481" s="9">
        <v>0</v>
      </c>
      <c r="R481" s="8">
        <v>0</v>
      </c>
      <c r="S481" s="9">
        <v>0</v>
      </c>
      <c r="T481" s="9">
        <v>0</v>
      </c>
      <c r="U481" s="8">
        <v>0</v>
      </c>
      <c r="V481" s="9">
        <v>1</v>
      </c>
      <c r="W481" s="9">
        <v>0</v>
      </c>
      <c r="X481" s="9">
        <v>0</v>
      </c>
      <c r="Y481" s="8">
        <v>0</v>
      </c>
      <c r="Z481" s="9">
        <v>0</v>
      </c>
      <c r="AA481" s="8"/>
      <c r="AC481" s="8"/>
      <c r="AJ481" s="9">
        <f t="shared" si="82"/>
        <v>-1</v>
      </c>
      <c r="AK481" s="7">
        <v>8.73</v>
      </c>
      <c r="AO481" s="8"/>
      <c r="AQ481" s="31"/>
      <c r="AT481" s="31"/>
      <c r="AU481" s="21">
        <v>1997</v>
      </c>
      <c r="AV481" s="23">
        <f t="shared" si="75"/>
        <v>3.3003780648707024</v>
      </c>
      <c r="BB481" s="18"/>
      <c r="BD481" s="54"/>
      <c r="BF481" s="18"/>
      <c r="BH481" s="18"/>
      <c r="BJ481" s="18"/>
      <c r="BK481" s="18" t="s">
        <v>6</v>
      </c>
      <c r="BL481">
        <v>0</v>
      </c>
      <c r="BM481">
        <v>0</v>
      </c>
      <c r="BN481">
        <v>0</v>
      </c>
      <c r="BO481">
        <v>1</v>
      </c>
      <c r="BP481">
        <v>0</v>
      </c>
      <c r="BQ481">
        <v>0</v>
      </c>
      <c r="BR481" s="18">
        <v>0</v>
      </c>
      <c r="BS481">
        <v>1</v>
      </c>
      <c r="BT481">
        <v>0</v>
      </c>
      <c r="BU481" s="18">
        <v>0</v>
      </c>
      <c r="BV481" t="s">
        <v>397</v>
      </c>
      <c r="BW481" t="s">
        <v>397</v>
      </c>
      <c r="CB481" s="18"/>
      <c r="CD481" s="18"/>
      <c r="CE481" s="18"/>
      <c r="CH481" s="18"/>
      <c r="CJ481" s="18"/>
      <c r="CU481" s="18"/>
      <c r="CV481" t="s">
        <v>397</v>
      </c>
      <c r="CW481" t="s">
        <v>397</v>
      </c>
      <c r="CX481" t="s">
        <v>397</v>
      </c>
      <c r="CY481" s="25" t="s">
        <v>397</v>
      </c>
    </row>
    <row r="482" spans="1:103" x14ac:dyDescent="0.25">
      <c r="A482">
        <v>484</v>
      </c>
      <c r="B482">
        <v>57</v>
      </c>
      <c r="C482" s="25" t="s">
        <v>10</v>
      </c>
      <c r="D482" s="12">
        <v>10.4</v>
      </c>
      <c r="E482" s="14"/>
      <c r="F482" s="7" t="str">
        <f t="shared" si="76"/>
        <v>X</v>
      </c>
      <c r="G482" s="7">
        <f t="shared" si="77"/>
        <v>10.4</v>
      </c>
      <c r="H482" s="16">
        <f t="shared" si="78"/>
        <v>10.4</v>
      </c>
      <c r="I482" s="11" t="str">
        <f t="shared" si="79"/>
        <v>X</v>
      </c>
      <c r="J482" s="39" t="str">
        <f t="shared" si="80"/>
        <v>X</v>
      </c>
      <c r="K482" s="39" t="str">
        <f t="shared" si="73"/>
        <v>X</v>
      </c>
      <c r="L482" s="39" t="str">
        <f t="shared" si="74"/>
        <v>X</v>
      </c>
      <c r="M482" s="39" t="str">
        <f t="shared" si="81"/>
        <v>X</v>
      </c>
      <c r="N482" s="42">
        <v>0</v>
      </c>
      <c r="O482" s="8">
        <v>0</v>
      </c>
      <c r="P482" s="9">
        <v>0</v>
      </c>
      <c r="Q482" s="9">
        <v>0</v>
      </c>
      <c r="R482" s="8">
        <v>0</v>
      </c>
      <c r="S482" s="9">
        <v>0</v>
      </c>
      <c r="T482" s="9">
        <v>0</v>
      </c>
      <c r="U482" s="8">
        <v>0</v>
      </c>
      <c r="V482" s="9">
        <v>1</v>
      </c>
      <c r="W482" s="9">
        <v>0</v>
      </c>
      <c r="X482" s="9">
        <v>0</v>
      </c>
      <c r="Y482" s="8">
        <v>0</v>
      </c>
      <c r="Z482" s="9">
        <v>0</v>
      </c>
      <c r="AA482" s="8"/>
      <c r="AC482" s="8"/>
      <c r="AJ482" s="9">
        <f t="shared" si="82"/>
        <v>-1</v>
      </c>
      <c r="AK482" s="7">
        <v>8.73</v>
      </c>
      <c r="AO482" s="8"/>
      <c r="AQ482" s="31"/>
      <c r="AT482" s="31"/>
      <c r="AU482" s="21">
        <v>1998</v>
      </c>
      <c r="AV482" s="23">
        <f t="shared" si="75"/>
        <v>3.3005954838899636</v>
      </c>
      <c r="BB482" s="18"/>
      <c r="BD482" s="54"/>
      <c r="BF482" s="18"/>
      <c r="BH482" s="18"/>
      <c r="BJ482" s="18"/>
      <c r="BK482" s="18" t="s">
        <v>6</v>
      </c>
      <c r="BL482">
        <v>0</v>
      </c>
      <c r="BM482">
        <v>0</v>
      </c>
      <c r="BN482">
        <v>0</v>
      </c>
      <c r="BO482">
        <v>1</v>
      </c>
      <c r="BP482">
        <v>0</v>
      </c>
      <c r="BQ482">
        <v>0</v>
      </c>
      <c r="BR482" s="18">
        <v>0</v>
      </c>
      <c r="BS482">
        <v>1</v>
      </c>
      <c r="BT482">
        <v>0</v>
      </c>
      <c r="BU482" s="18">
        <v>0</v>
      </c>
      <c r="BV482" t="s">
        <v>397</v>
      </c>
      <c r="BW482" t="s">
        <v>397</v>
      </c>
      <c r="CB482" s="18"/>
      <c r="CD482" s="18"/>
      <c r="CE482" s="18"/>
      <c r="CH482" s="18"/>
      <c r="CJ482" s="18"/>
      <c r="CU482" s="18"/>
      <c r="CV482" t="s">
        <v>397</v>
      </c>
      <c r="CW482" t="s">
        <v>397</v>
      </c>
      <c r="CX482" t="s">
        <v>397</v>
      </c>
      <c r="CY482" s="25" t="s">
        <v>397</v>
      </c>
    </row>
    <row r="483" spans="1:103" x14ac:dyDescent="0.25">
      <c r="A483">
        <v>485</v>
      </c>
      <c r="B483">
        <v>57</v>
      </c>
      <c r="C483" s="25" t="s">
        <v>10</v>
      </c>
      <c r="D483" s="12">
        <v>10.5</v>
      </c>
      <c r="E483" s="14"/>
      <c r="F483" s="7" t="str">
        <f t="shared" si="76"/>
        <v>X</v>
      </c>
      <c r="G483" s="7">
        <f t="shared" si="77"/>
        <v>10.5</v>
      </c>
      <c r="H483" s="16">
        <f t="shared" si="78"/>
        <v>10.5</v>
      </c>
      <c r="I483" s="11" t="str">
        <f t="shared" si="79"/>
        <v>X</v>
      </c>
      <c r="J483" s="39" t="str">
        <f t="shared" si="80"/>
        <v>X</v>
      </c>
      <c r="K483" s="39" t="str">
        <f t="shared" si="73"/>
        <v>X</v>
      </c>
      <c r="L483" s="39" t="str">
        <f t="shared" si="74"/>
        <v>X</v>
      </c>
      <c r="M483" s="39" t="str">
        <f t="shared" si="81"/>
        <v>X</v>
      </c>
      <c r="N483" s="42">
        <v>0</v>
      </c>
      <c r="O483" s="8">
        <v>0</v>
      </c>
      <c r="P483" s="9">
        <v>0</v>
      </c>
      <c r="Q483" s="9">
        <v>0</v>
      </c>
      <c r="R483" s="8">
        <v>0</v>
      </c>
      <c r="S483" s="9">
        <v>0</v>
      </c>
      <c r="T483" s="9">
        <v>0</v>
      </c>
      <c r="U483" s="8">
        <v>0</v>
      </c>
      <c r="V483" s="9">
        <v>1</v>
      </c>
      <c r="W483" s="9">
        <v>0</v>
      </c>
      <c r="X483" s="9">
        <v>0</v>
      </c>
      <c r="Y483" s="8">
        <v>0</v>
      </c>
      <c r="Z483" s="9">
        <v>0</v>
      </c>
      <c r="AA483" s="8"/>
      <c r="AC483" s="8"/>
      <c r="AJ483" s="9">
        <f t="shared" si="82"/>
        <v>-1</v>
      </c>
      <c r="AK483" s="7">
        <v>8.73</v>
      </c>
      <c r="AO483" s="8"/>
      <c r="AQ483" s="31"/>
      <c r="AT483" s="31"/>
      <c r="AU483" s="21">
        <v>1999</v>
      </c>
      <c r="AV483" s="23">
        <f t="shared" si="75"/>
        <v>3.3008127941181171</v>
      </c>
      <c r="BB483" s="18"/>
      <c r="BD483" s="54"/>
      <c r="BF483" s="18"/>
      <c r="BH483" s="18"/>
      <c r="BJ483" s="18"/>
      <c r="BK483" s="18" t="s">
        <v>6</v>
      </c>
      <c r="BL483">
        <v>0</v>
      </c>
      <c r="BM483">
        <v>0</v>
      </c>
      <c r="BN483">
        <v>0</v>
      </c>
      <c r="BO483">
        <v>1</v>
      </c>
      <c r="BP483">
        <v>0</v>
      </c>
      <c r="BQ483">
        <v>0</v>
      </c>
      <c r="BR483" s="18">
        <v>0</v>
      </c>
      <c r="BS483">
        <v>1</v>
      </c>
      <c r="BT483">
        <v>0</v>
      </c>
      <c r="BU483" s="18">
        <v>0</v>
      </c>
      <c r="BV483" t="s">
        <v>397</v>
      </c>
      <c r="BW483" t="s">
        <v>397</v>
      </c>
      <c r="CB483" s="18"/>
      <c r="CD483" s="18"/>
      <c r="CE483" s="18"/>
      <c r="CH483" s="18"/>
      <c r="CJ483" s="18"/>
      <c r="CU483" s="18"/>
      <c r="CV483" t="s">
        <v>397</v>
      </c>
      <c r="CW483" t="s">
        <v>397</v>
      </c>
      <c r="CX483" t="s">
        <v>397</v>
      </c>
      <c r="CY483" s="25" t="s">
        <v>397</v>
      </c>
    </row>
    <row r="484" spans="1:103" x14ac:dyDescent="0.25">
      <c r="A484">
        <v>486</v>
      </c>
      <c r="B484">
        <v>57</v>
      </c>
      <c r="C484" s="25" t="s">
        <v>10</v>
      </c>
      <c r="D484" s="12">
        <v>11.5</v>
      </c>
      <c r="E484" s="14"/>
      <c r="F484" s="7" t="str">
        <f t="shared" si="76"/>
        <v>X</v>
      </c>
      <c r="G484" s="7">
        <f t="shared" si="77"/>
        <v>11.5</v>
      </c>
      <c r="H484" s="16">
        <f t="shared" si="78"/>
        <v>11.5</v>
      </c>
      <c r="I484" s="11" t="str">
        <f t="shared" si="79"/>
        <v>X</v>
      </c>
      <c r="J484" s="39" t="str">
        <f t="shared" si="80"/>
        <v>X</v>
      </c>
      <c r="K484" s="39" t="str">
        <f t="shared" si="73"/>
        <v>X</v>
      </c>
      <c r="L484" s="39" t="str">
        <f t="shared" si="74"/>
        <v>X</v>
      </c>
      <c r="M484" s="39" t="str">
        <f t="shared" si="81"/>
        <v>X</v>
      </c>
      <c r="N484" s="42">
        <v>0</v>
      </c>
      <c r="O484" s="8">
        <v>0</v>
      </c>
      <c r="P484" s="9">
        <v>0</v>
      </c>
      <c r="Q484" s="9">
        <v>0</v>
      </c>
      <c r="R484" s="8">
        <v>0</v>
      </c>
      <c r="S484" s="9">
        <v>0</v>
      </c>
      <c r="T484" s="9">
        <v>0</v>
      </c>
      <c r="U484" s="8">
        <v>0</v>
      </c>
      <c r="V484" s="9">
        <v>1</v>
      </c>
      <c r="W484" s="9">
        <v>0</v>
      </c>
      <c r="X484" s="9">
        <v>0</v>
      </c>
      <c r="Y484" s="8">
        <v>0</v>
      </c>
      <c r="Z484" s="9">
        <v>0</v>
      </c>
      <c r="AA484" s="8"/>
      <c r="AC484" s="8"/>
      <c r="AJ484" s="9">
        <f t="shared" si="82"/>
        <v>-1</v>
      </c>
      <c r="AK484" s="7">
        <v>8.73</v>
      </c>
      <c r="AO484" s="8"/>
      <c r="AQ484" s="31"/>
      <c r="AT484" s="31"/>
      <c r="AU484" s="21">
        <v>2000</v>
      </c>
      <c r="AV484" s="23">
        <f t="shared" si="75"/>
        <v>3.3010299956639813</v>
      </c>
      <c r="BB484" s="18"/>
      <c r="BD484" s="54"/>
      <c r="BF484" s="18"/>
      <c r="BH484" s="18"/>
      <c r="BJ484" s="18"/>
      <c r="BK484" s="18" t="s">
        <v>6</v>
      </c>
      <c r="BL484">
        <v>0</v>
      </c>
      <c r="BM484">
        <v>0</v>
      </c>
      <c r="BN484">
        <v>0</v>
      </c>
      <c r="BO484">
        <v>1</v>
      </c>
      <c r="BP484">
        <v>0</v>
      </c>
      <c r="BQ484">
        <v>0</v>
      </c>
      <c r="BR484" s="18">
        <v>0</v>
      </c>
      <c r="BS484">
        <v>1</v>
      </c>
      <c r="BT484">
        <v>0</v>
      </c>
      <c r="BU484" s="18">
        <v>0</v>
      </c>
      <c r="BV484" t="s">
        <v>397</v>
      </c>
      <c r="BW484" t="s">
        <v>397</v>
      </c>
      <c r="CB484" s="18"/>
      <c r="CD484" s="18"/>
      <c r="CE484" s="18"/>
      <c r="CH484" s="18"/>
      <c r="CJ484" s="18"/>
      <c r="CU484" s="18"/>
      <c r="CV484" t="s">
        <v>397</v>
      </c>
      <c r="CW484" t="s">
        <v>397</v>
      </c>
      <c r="CX484" t="s">
        <v>397</v>
      </c>
      <c r="CY484" s="25" t="s">
        <v>397</v>
      </c>
    </row>
    <row r="485" spans="1:103" x14ac:dyDescent="0.25">
      <c r="A485">
        <v>487</v>
      </c>
      <c r="B485">
        <v>57</v>
      </c>
      <c r="C485" s="25" t="s">
        <v>10</v>
      </c>
      <c r="D485" s="12">
        <v>11.8</v>
      </c>
      <c r="E485" s="14"/>
      <c r="F485" s="7" t="str">
        <f t="shared" si="76"/>
        <v>X</v>
      </c>
      <c r="G485" s="7">
        <f t="shared" si="77"/>
        <v>11.8</v>
      </c>
      <c r="H485" s="16">
        <f t="shared" si="78"/>
        <v>11.8</v>
      </c>
      <c r="I485" s="11" t="str">
        <f t="shared" si="79"/>
        <v>X</v>
      </c>
      <c r="J485" s="39" t="str">
        <f t="shared" si="80"/>
        <v>X</v>
      </c>
      <c r="K485" s="39" t="str">
        <f t="shared" si="73"/>
        <v>X</v>
      </c>
      <c r="L485" s="39" t="str">
        <f t="shared" si="74"/>
        <v>X</v>
      </c>
      <c r="M485" s="39" t="str">
        <f t="shared" si="81"/>
        <v>X</v>
      </c>
      <c r="N485" s="42">
        <v>0</v>
      </c>
      <c r="O485" s="8">
        <v>0</v>
      </c>
      <c r="P485" s="9">
        <v>0</v>
      </c>
      <c r="Q485" s="9">
        <v>0</v>
      </c>
      <c r="R485" s="8">
        <v>0</v>
      </c>
      <c r="S485" s="9">
        <v>0</v>
      </c>
      <c r="T485" s="9">
        <v>0</v>
      </c>
      <c r="U485" s="8">
        <v>0</v>
      </c>
      <c r="V485" s="9">
        <v>1</v>
      </c>
      <c r="W485" s="9">
        <v>0</v>
      </c>
      <c r="X485" s="9">
        <v>0</v>
      </c>
      <c r="Y485" s="8">
        <v>0</v>
      </c>
      <c r="Z485" s="9">
        <v>0</v>
      </c>
      <c r="AA485" s="8"/>
      <c r="AC485" s="8"/>
      <c r="AJ485" s="9">
        <f t="shared" si="82"/>
        <v>-1</v>
      </c>
      <c r="AK485" s="7">
        <v>8.73</v>
      </c>
      <c r="AO485" s="8"/>
      <c r="AQ485" s="31"/>
      <c r="AT485" s="31"/>
      <c r="AU485" s="21">
        <v>2001</v>
      </c>
      <c r="AV485" s="23">
        <f t="shared" si="75"/>
        <v>3.3012470886362113</v>
      </c>
      <c r="BB485" s="18"/>
      <c r="BD485" s="54"/>
      <c r="BF485" s="18"/>
      <c r="BH485" s="18"/>
      <c r="BJ485" s="18"/>
      <c r="BK485" s="18" t="s">
        <v>6</v>
      </c>
      <c r="BL485">
        <v>0</v>
      </c>
      <c r="BM485">
        <v>0</v>
      </c>
      <c r="BN485">
        <v>0</v>
      </c>
      <c r="BO485">
        <v>1</v>
      </c>
      <c r="BP485">
        <v>0</v>
      </c>
      <c r="BQ485">
        <v>0</v>
      </c>
      <c r="BR485" s="18">
        <v>0</v>
      </c>
      <c r="BS485">
        <v>1</v>
      </c>
      <c r="BT485">
        <v>0</v>
      </c>
      <c r="BU485" s="18">
        <v>0</v>
      </c>
      <c r="BV485" t="s">
        <v>397</v>
      </c>
      <c r="BW485" t="s">
        <v>397</v>
      </c>
      <c r="CB485" s="18"/>
      <c r="CD485" s="18"/>
      <c r="CE485" s="18"/>
      <c r="CH485" s="18"/>
      <c r="CJ485" s="18"/>
      <c r="CU485" s="18"/>
      <c r="CV485" t="s">
        <v>397</v>
      </c>
      <c r="CW485" t="s">
        <v>397</v>
      </c>
      <c r="CX485" t="s">
        <v>397</v>
      </c>
      <c r="CY485" s="25" t="s">
        <v>397</v>
      </c>
    </row>
    <row r="486" spans="1:103" x14ac:dyDescent="0.25">
      <c r="A486">
        <v>488</v>
      </c>
      <c r="B486">
        <v>57</v>
      </c>
      <c r="C486" s="25" t="s">
        <v>10</v>
      </c>
      <c r="D486" s="12">
        <v>10.8</v>
      </c>
      <c r="E486" s="14"/>
      <c r="F486" s="7" t="str">
        <f t="shared" si="76"/>
        <v>X</v>
      </c>
      <c r="G486" s="7">
        <f t="shared" si="77"/>
        <v>10.8</v>
      </c>
      <c r="H486" s="16">
        <f t="shared" si="78"/>
        <v>10.8</v>
      </c>
      <c r="I486" s="11" t="str">
        <f t="shared" si="79"/>
        <v>X</v>
      </c>
      <c r="J486" s="39" t="str">
        <f t="shared" si="80"/>
        <v>X</v>
      </c>
      <c r="K486" s="39" t="str">
        <f t="shared" si="73"/>
        <v>X</v>
      </c>
      <c r="L486" s="39" t="str">
        <f t="shared" si="74"/>
        <v>X</v>
      </c>
      <c r="M486" s="39" t="str">
        <f t="shared" si="81"/>
        <v>X</v>
      </c>
      <c r="N486" s="42">
        <v>0</v>
      </c>
      <c r="O486" s="8">
        <v>0</v>
      </c>
      <c r="P486" s="9">
        <v>0</v>
      </c>
      <c r="Q486" s="9">
        <v>0</v>
      </c>
      <c r="R486" s="8">
        <v>0</v>
      </c>
      <c r="S486" s="9">
        <v>0</v>
      </c>
      <c r="T486" s="9">
        <v>0</v>
      </c>
      <c r="U486" s="8">
        <v>0</v>
      </c>
      <c r="V486" s="9">
        <v>1</v>
      </c>
      <c r="W486" s="9">
        <v>0</v>
      </c>
      <c r="X486" s="9">
        <v>0</v>
      </c>
      <c r="Y486" s="8">
        <v>0</v>
      </c>
      <c r="Z486" s="9">
        <v>0</v>
      </c>
      <c r="AA486" s="8"/>
      <c r="AC486" s="8"/>
      <c r="AJ486" s="9">
        <f t="shared" si="82"/>
        <v>-1</v>
      </c>
      <c r="AK486" s="7">
        <v>8.73</v>
      </c>
      <c r="AO486" s="8"/>
      <c r="AQ486" s="31"/>
      <c r="AT486" s="31"/>
      <c r="AU486" s="21">
        <v>2002</v>
      </c>
      <c r="AV486" s="23">
        <f t="shared" si="75"/>
        <v>3.3014640731433</v>
      </c>
      <c r="BB486" s="18"/>
      <c r="BD486" s="54"/>
      <c r="BF486" s="18"/>
      <c r="BH486" s="18"/>
      <c r="BJ486" s="18"/>
      <c r="BK486" s="18" t="s">
        <v>6</v>
      </c>
      <c r="BL486">
        <v>0</v>
      </c>
      <c r="BM486">
        <v>0</v>
      </c>
      <c r="BN486">
        <v>0</v>
      </c>
      <c r="BO486">
        <v>1</v>
      </c>
      <c r="BP486">
        <v>0</v>
      </c>
      <c r="BQ486">
        <v>0</v>
      </c>
      <c r="BR486" s="18">
        <v>0</v>
      </c>
      <c r="BS486">
        <v>1</v>
      </c>
      <c r="BT486">
        <v>0</v>
      </c>
      <c r="BU486" s="18">
        <v>0</v>
      </c>
      <c r="BV486" t="s">
        <v>397</v>
      </c>
      <c r="BW486" t="s">
        <v>397</v>
      </c>
      <c r="CB486" s="18"/>
      <c r="CD486" s="18"/>
      <c r="CE486" s="18"/>
      <c r="CH486" s="18"/>
      <c r="CJ486" s="18"/>
      <c r="CU486" s="18"/>
      <c r="CV486" t="s">
        <v>397</v>
      </c>
      <c r="CW486" t="s">
        <v>397</v>
      </c>
      <c r="CX486" t="s">
        <v>397</v>
      </c>
      <c r="CY486" s="25" t="s">
        <v>397</v>
      </c>
    </row>
    <row r="487" spans="1:103" x14ac:dyDescent="0.25">
      <c r="A487">
        <v>489</v>
      </c>
      <c r="B487">
        <v>58</v>
      </c>
      <c r="C487" s="25" t="s">
        <v>25</v>
      </c>
      <c r="D487" s="12">
        <v>6.5</v>
      </c>
      <c r="E487" s="14"/>
      <c r="F487" s="7" t="str">
        <f t="shared" si="76"/>
        <v>X</v>
      </c>
      <c r="G487" s="7">
        <f t="shared" si="77"/>
        <v>6.5</v>
      </c>
      <c r="H487" s="16">
        <f t="shared" si="78"/>
        <v>6.5</v>
      </c>
      <c r="I487" s="11" t="str">
        <f t="shared" si="79"/>
        <v>X</v>
      </c>
      <c r="J487" s="39" t="str">
        <f t="shared" si="80"/>
        <v>X</v>
      </c>
      <c r="K487" s="39" t="str">
        <f t="shared" si="73"/>
        <v>X</v>
      </c>
      <c r="L487" s="39" t="str">
        <f t="shared" si="74"/>
        <v>X</v>
      </c>
      <c r="M487" s="39" t="str">
        <f t="shared" si="81"/>
        <v>X</v>
      </c>
      <c r="N487" s="42">
        <v>1</v>
      </c>
      <c r="O487" s="8">
        <v>0</v>
      </c>
      <c r="P487" s="9">
        <v>0</v>
      </c>
      <c r="Q487" s="9">
        <v>0</v>
      </c>
      <c r="R487" s="8">
        <v>0</v>
      </c>
      <c r="S487" s="9">
        <v>0</v>
      </c>
      <c r="T487" s="9">
        <v>0</v>
      </c>
      <c r="U487" s="8">
        <v>0</v>
      </c>
      <c r="V487" s="9">
        <v>0</v>
      </c>
      <c r="W487" s="9">
        <v>0</v>
      </c>
      <c r="X487" s="9">
        <v>0</v>
      </c>
      <c r="Y487" s="8">
        <v>0</v>
      </c>
      <c r="Z487" s="9">
        <v>0</v>
      </c>
      <c r="AA487" s="8"/>
      <c r="AC487" s="8"/>
      <c r="AJ487" s="9">
        <f t="shared" si="82"/>
        <v>-1</v>
      </c>
      <c r="AK487" s="7">
        <v>9.5</v>
      </c>
      <c r="AO487" s="8"/>
      <c r="AQ487" s="31"/>
      <c r="AT487" s="31"/>
      <c r="AU487" s="21">
        <v>2008</v>
      </c>
      <c r="AV487" s="23">
        <f t="shared" si="75"/>
        <v>3.3027637084729817</v>
      </c>
      <c r="BB487" s="18"/>
      <c r="BD487" s="54"/>
      <c r="BF487" s="18"/>
      <c r="BH487" s="18"/>
      <c r="BJ487" s="18"/>
      <c r="BK487" s="18" t="s">
        <v>21</v>
      </c>
      <c r="BL487">
        <v>1</v>
      </c>
      <c r="BM487">
        <v>0</v>
      </c>
      <c r="BN487">
        <v>0</v>
      </c>
      <c r="BO487">
        <v>0</v>
      </c>
      <c r="BP487">
        <v>0</v>
      </c>
      <c r="BQ487">
        <v>0</v>
      </c>
      <c r="BR487" s="18">
        <v>0</v>
      </c>
      <c r="BS487">
        <v>1</v>
      </c>
      <c r="BT487">
        <v>0</v>
      </c>
      <c r="BU487" s="18">
        <v>0</v>
      </c>
      <c r="BV487" t="s">
        <v>397</v>
      </c>
      <c r="BW487" t="s">
        <v>397</v>
      </c>
      <c r="CB487" s="18"/>
      <c r="CD487" s="18"/>
      <c r="CE487" s="18"/>
      <c r="CH487" s="18"/>
      <c r="CJ487" s="18"/>
      <c r="CU487" s="18"/>
      <c r="CV487" t="s">
        <v>397</v>
      </c>
      <c r="CW487" t="s">
        <v>397</v>
      </c>
      <c r="CX487" t="s">
        <v>397</v>
      </c>
      <c r="CY487" s="25" t="s">
        <v>397</v>
      </c>
    </row>
    <row r="488" spans="1:103" x14ac:dyDescent="0.25">
      <c r="A488">
        <v>490</v>
      </c>
      <c r="B488">
        <v>59</v>
      </c>
      <c r="C488" s="25" t="s">
        <v>196</v>
      </c>
      <c r="D488" s="12">
        <v>28</v>
      </c>
      <c r="E488" s="14"/>
      <c r="F488" s="7" t="str">
        <f t="shared" si="76"/>
        <v>X</v>
      </c>
      <c r="G488" s="7">
        <f t="shared" si="77"/>
        <v>28</v>
      </c>
      <c r="H488" s="16">
        <f t="shared" si="78"/>
        <v>28</v>
      </c>
      <c r="I488" s="11" t="str">
        <f t="shared" si="79"/>
        <v>X</v>
      </c>
      <c r="J488" s="39" t="str">
        <f t="shared" si="80"/>
        <v>X</v>
      </c>
      <c r="K488" s="39" t="str">
        <f t="shared" si="73"/>
        <v>X</v>
      </c>
      <c r="L488" s="39" t="str">
        <f t="shared" si="74"/>
        <v>X</v>
      </c>
      <c r="M488" s="39" t="str">
        <f t="shared" si="81"/>
        <v>X</v>
      </c>
      <c r="N488" s="42">
        <v>1</v>
      </c>
      <c r="O488" s="8">
        <v>0</v>
      </c>
      <c r="P488" s="9">
        <v>0</v>
      </c>
      <c r="Q488" s="9">
        <v>0</v>
      </c>
      <c r="R488" s="8">
        <v>0</v>
      </c>
      <c r="S488" s="9">
        <v>0</v>
      </c>
      <c r="T488" s="9">
        <v>0</v>
      </c>
      <c r="U488" s="8">
        <v>0</v>
      </c>
      <c r="V488" s="9">
        <v>0</v>
      </c>
      <c r="W488" s="9">
        <v>0</v>
      </c>
      <c r="X488" s="9">
        <v>0</v>
      </c>
      <c r="Y488" s="8">
        <v>0</v>
      </c>
      <c r="Z488" s="9">
        <v>0</v>
      </c>
      <c r="AA488" s="8"/>
      <c r="AC488" s="8"/>
      <c r="AJ488" s="9">
        <f t="shared" si="82"/>
        <v>-1</v>
      </c>
      <c r="AK488" s="7">
        <v>5.9</v>
      </c>
      <c r="AO488" s="8"/>
      <c r="AQ488" s="31"/>
      <c r="AT488" s="31"/>
      <c r="AU488" s="21">
        <v>2003</v>
      </c>
      <c r="AV488" s="23">
        <f t="shared" si="75"/>
        <v>3.3016809492935764</v>
      </c>
      <c r="BB488" s="18"/>
      <c r="BD488" s="54"/>
      <c r="BF488" s="18"/>
      <c r="BH488" s="18"/>
      <c r="BJ488" s="18"/>
      <c r="BK488" s="18" t="s">
        <v>195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 s="18">
        <v>1</v>
      </c>
      <c r="BS488">
        <v>0</v>
      </c>
      <c r="BT488">
        <v>1</v>
      </c>
      <c r="BU488" s="18">
        <v>0</v>
      </c>
      <c r="BV488" t="s">
        <v>397</v>
      </c>
      <c r="BW488" t="s">
        <v>397</v>
      </c>
      <c r="CB488" s="18"/>
      <c r="CD488" s="18"/>
      <c r="CE488" s="18"/>
      <c r="CH488" s="18"/>
      <c r="CJ488" s="18"/>
      <c r="CU488" s="18"/>
      <c r="CV488" t="s">
        <v>397</v>
      </c>
      <c r="CW488" t="s">
        <v>397</v>
      </c>
      <c r="CX488" t="s">
        <v>397</v>
      </c>
      <c r="CY488" s="25" t="s">
        <v>397</v>
      </c>
    </row>
    <row r="489" spans="1:103" x14ac:dyDescent="0.25">
      <c r="A489">
        <v>491</v>
      </c>
      <c r="B489">
        <v>61</v>
      </c>
      <c r="C489" s="25" t="s">
        <v>302</v>
      </c>
      <c r="D489" s="12">
        <v>9.1</v>
      </c>
      <c r="E489" s="14"/>
      <c r="F489" s="7" t="str">
        <f t="shared" si="76"/>
        <v>X</v>
      </c>
      <c r="G489" s="7">
        <f t="shared" si="77"/>
        <v>9.1</v>
      </c>
      <c r="H489" s="16">
        <f t="shared" si="78"/>
        <v>9.1</v>
      </c>
      <c r="I489" s="11" t="str">
        <f t="shared" si="79"/>
        <v>X</v>
      </c>
      <c r="J489" s="39" t="str">
        <f t="shared" si="80"/>
        <v>X</v>
      </c>
      <c r="K489" s="39" t="str">
        <f t="shared" si="73"/>
        <v>X</v>
      </c>
      <c r="L489" s="39" t="str">
        <f t="shared" si="74"/>
        <v>X</v>
      </c>
      <c r="M489" s="39" t="str">
        <f t="shared" si="81"/>
        <v>X</v>
      </c>
      <c r="N489" s="42">
        <v>1</v>
      </c>
      <c r="O489" s="8">
        <v>0</v>
      </c>
      <c r="P489" s="9">
        <v>0</v>
      </c>
      <c r="Q489" s="9">
        <v>0</v>
      </c>
      <c r="R489" s="8">
        <v>0</v>
      </c>
      <c r="S489" s="9">
        <v>0</v>
      </c>
      <c r="T489" s="9">
        <v>0</v>
      </c>
      <c r="U489" s="8">
        <v>0</v>
      </c>
      <c r="V489" s="9">
        <v>0</v>
      </c>
      <c r="W489" s="9">
        <v>0</v>
      </c>
      <c r="X489" s="9">
        <v>0</v>
      </c>
      <c r="Y489" s="8">
        <v>0</v>
      </c>
      <c r="Z489" s="9">
        <v>0</v>
      </c>
      <c r="AA489" s="8"/>
      <c r="AC489" s="8"/>
      <c r="AJ489" s="9">
        <f t="shared" si="82"/>
        <v>-1</v>
      </c>
      <c r="AK489" s="7">
        <v>7.4</v>
      </c>
      <c r="AO489" s="8"/>
      <c r="AQ489" s="31"/>
      <c r="AT489" s="31"/>
      <c r="AU489" s="21">
        <v>2003</v>
      </c>
      <c r="AV489" s="23">
        <f t="shared" si="75"/>
        <v>3.3016809492935764</v>
      </c>
      <c r="BB489" s="18"/>
      <c r="BD489" s="54"/>
      <c r="BF489" s="18"/>
      <c r="BH489" s="18"/>
      <c r="BJ489" s="18"/>
      <c r="BK489" s="18" t="s">
        <v>299</v>
      </c>
      <c r="BL489">
        <v>0</v>
      </c>
      <c r="BM489">
        <v>0</v>
      </c>
      <c r="BN489">
        <v>0</v>
      </c>
      <c r="BO489">
        <v>1</v>
      </c>
      <c r="BP489">
        <v>0</v>
      </c>
      <c r="BQ489">
        <v>0</v>
      </c>
      <c r="BR489" s="18">
        <v>0</v>
      </c>
      <c r="BS489">
        <v>1</v>
      </c>
      <c r="BT489">
        <v>0</v>
      </c>
      <c r="BU489" s="18">
        <v>0</v>
      </c>
      <c r="BV489" t="s">
        <v>397</v>
      </c>
      <c r="BW489" t="s">
        <v>397</v>
      </c>
      <c r="CB489" s="18"/>
      <c r="CD489" s="18"/>
      <c r="CE489" s="18"/>
      <c r="CH489" s="18"/>
      <c r="CJ489" s="18"/>
      <c r="CU489" s="18"/>
      <c r="CV489" t="s">
        <v>397</v>
      </c>
      <c r="CW489" t="s">
        <v>397</v>
      </c>
      <c r="CX489" t="s">
        <v>397</v>
      </c>
      <c r="CY489" s="25" t="s">
        <v>397</v>
      </c>
    </row>
    <row r="490" spans="1:103" x14ac:dyDescent="0.25">
      <c r="A490">
        <v>492</v>
      </c>
      <c r="B490">
        <v>61</v>
      </c>
      <c r="C490" s="25" t="s">
        <v>302</v>
      </c>
      <c r="D490" s="12">
        <v>7.4</v>
      </c>
      <c r="E490" s="14"/>
      <c r="F490" s="7" t="str">
        <f t="shared" si="76"/>
        <v>X</v>
      </c>
      <c r="G490" s="7">
        <f t="shared" si="77"/>
        <v>7.4</v>
      </c>
      <c r="H490" s="16">
        <f t="shared" si="78"/>
        <v>7.4</v>
      </c>
      <c r="I490" s="11" t="str">
        <f t="shared" si="79"/>
        <v>X</v>
      </c>
      <c r="J490" s="39" t="str">
        <f t="shared" si="80"/>
        <v>X</v>
      </c>
      <c r="K490" s="39" t="str">
        <f t="shared" si="73"/>
        <v>X</v>
      </c>
      <c r="L490" s="39" t="str">
        <f t="shared" si="74"/>
        <v>X</v>
      </c>
      <c r="M490" s="39" t="str">
        <f t="shared" si="81"/>
        <v>X</v>
      </c>
      <c r="N490" s="42">
        <v>1</v>
      </c>
      <c r="O490" s="8">
        <v>0</v>
      </c>
      <c r="P490" s="9">
        <v>0</v>
      </c>
      <c r="Q490" s="9">
        <v>0</v>
      </c>
      <c r="R490" s="8">
        <v>0</v>
      </c>
      <c r="S490" s="9">
        <v>0</v>
      </c>
      <c r="T490" s="9">
        <v>0</v>
      </c>
      <c r="U490" s="8">
        <v>0</v>
      </c>
      <c r="V490" s="9">
        <v>0</v>
      </c>
      <c r="W490" s="9">
        <v>0</v>
      </c>
      <c r="X490" s="9">
        <v>0</v>
      </c>
      <c r="Y490" s="8">
        <v>0</v>
      </c>
      <c r="Z490" s="9">
        <v>0</v>
      </c>
      <c r="AA490" s="8"/>
      <c r="AC490" s="8"/>
      <c r="AJ490" s="9">
        <f t="shared" si="82"/>
        <v>-1</v>
      </c>
      <c r="AK490" s="7">
        <v>7.6</v>
      </c>
      <c r="AO490" s="8"/>
      <c r="AQ490" s="31"/>
      <c r="AT490" s="31"/>
      <c r="AU490" s="21">
        <v>2007</v>
      </c>
      <c r="AV490" s="23">
        <f t="shared" si="75"/>
        <v>3.3025473724874854</v>
      </c>
      <c r="BB490" s="18"/>
      <c r="BD490" s="54"/>
      <c r="BF490" s="18"/>
      <c r="BH490" s="18"/>
      <c r="BJ490" s="18"/>
      <c r="BK490" s="18" t="s">
        <v>299</v>
      </c>
      <c r="BL490">
        <v>0</v>
      </c>
      <c r="BM490">
        <v>0</v>
      </c>
      <c r="BN490">
        <v>0</v>
      </c>
      <c r="BO490">
        <v>1</v>
      </c>
      <c r="BP490">
        <v>0</v>
      </c>
      <c r="BQ490">
        <v>0</v>
      </c>
      <c r="BR490" s="18">
        <v>0</v>
      </c>
      <c r="BS490">
        <v>1</v>
      </c>
      <c r="BT490">
        <v>0</v>
      </c>
      <c r="BU490" s="18">
        <v>0</v>
      </c>
      <c r="BV490" t="s">
        <v>397</v>
      </c>
      <c r="BW490" t="s">
        <v>397</v>
      </c>
      <c r="CB490" s="18"/>
      <c r="CD490" s="18"/>
      <c r="CE490" s="18"/>
      <c r="CH490" s="18"/>
      <c r="CJ490" s="18"/>
      <c r="CU490" s="18"/>
      <c r="CV490" t="s">
        <v>397</v>
      </c>
      <c r="CW490" t="s">
        <v>397</v>
      </c>
      <c r="CX490" t="s">
        <v>397</v>
      </c>
      <c r="CY490" s="25" t="s">
        <v>397</v>
      </c>
    </row>
    <row r="491" spans="1:103" x14ac:dyDescent="0.25">
      <c r="A491">
        <v>493</v>
      </c>
      <c r="B491">
        <v>61</v>
      </c>
      <c r="C491" s="25" t="s">
        <v>302</v>
      </c>
      <c r="D491" s="12">
        <v>6.4</v>
      </c>
      <c r="E491" s="14"/>
      <c r="F491" s="7" t="str">
        <f t="shared" si="76"/>
        <v>X</v>
      </c>
      <c r="G491" s="7">
        <f t="shared" si="77"/>
        <v>6.4</v>
      </c>
      <c r="H491" s="16">
        <f t="shared" si="78"/>
        <v>6.4</v>
      </c>
      <c r="I491" s="11" t="str">
        <f t="shared" si="79"/>
        <v>X</v>
      </c>
      <c r="J491" s="39" t="str">
        <f t="shared" si="80"/>
        <v>X</v>
      </c>
      <c r="K491" s="39" t="str">
        <f t="shared" si="73"/>
        <v>X</v>
      </c>
      <c r="L491" s="39" t="str">
        <f t="shared" si="74"/>
        <v>X</v>
      </c>
      <c r="M491" s="39" t="str">
        <f t="shared" si="81"/>
        <v>X</v>
      </c>
      <c r="N491" s="42">
        <v>1</v>
      </c>
      <c r="O491" s="8">
        <v>0</v>
      </c>
      <c r="P491" s="9">
        <v>0</v>
      </c>
      <c r="Q491" s="9">
        <v>0</v>
      </c>
      <c r="R491" s="8">
        <v>0</v>
      </c>
      <c r="S491" s="9">
        <v>0</v>
      </c>
      <c r="T491" s="9">
        <v>0</v>
      </c>
      <c r="U491" s="8">
        <v>0</v>
      </c>
      <c r="V491" s="9">
        <v>0</v>
      </c>
      <c r="W491" s="9">
        <v>0</v>
      </c>
      <c r="X491" s="9">
        <v>0</v>
      </c>
      <c r="Y491" s="8">
        <v>0</v>
      </c>
      <c r="Z491" s="9">
        <v>0</v>
      </c>
      <c r="AA491" s="8"/>
      <c r="AC491" s="8"/>
      <c r="AJ491" s="9">
        <f t="shared" si="82"/>
        <v>-1</v>
      </c>
      <c r="AK491" s="7">
        <v>7</v>
      </c>
      <c r="AO491" s="8"/>
      <c r="AQ491" s="31"/>
      <c r="AT491" s="31"/>
      <c r="AU491" s="21">
        <v>2008</v>
      </c>
      <c r="AV491" s="23">
        <f t="shared" si="75"/>
        <v>3.3027637084729817</v>
      </c>
      <c r="BB491" s="18"/>
      <c r="BD491" s="54"/>
      <c r="BF491" s="18"/>
      <c r="BH491" s="18"/>
      <c r="BJ491" s="18"/>
      <c r="BK491" s="18" t="s">
        <v>299</v>
      </c>
      <c r="BL491">
        <v>0</v>
      </c>
      <c r="BM491">
        <v>0</v>
      </c>
      <c r="BN491">
        <v>0</v>
      </c>
      <c r="BO491">
        <v>1</v>
      </c>
      <c r="BP491">
        <v>0</v>
      </c>
      <c r="BQ491">
        <v>0</v>
      </c>
      <c r="BR491" s="18">
        <v>0</v>
      </c>
      <c r="BS491">
        <v>1</v>
      </c>
      <c r="BT491">
        <v>0</v>
      </c>
      <c r="BU491" s="18">
        <v>0</v>
      </c>
      <c r="BV491" t="s">
        <v>397</v>
      </c>
      <c r="BW491" t="s">
        <v>397</v>
      </c>
      <c r="CB491" s="18"/>
      <c r="CD491" s="18"/>
      <c r="CE491" s="18"/>
      <c r="CH491" s="18"/>
      <c r="CJ491" s="18"/>
      <c r="CU491" s="18"/>
      <c r="CV491" t="s">
        <v>397</v>
      </c>
      <c r="CW491" t="s">
        <v>397</v>
      </c>
      <c r="CX491" t="s">
        <v>397</v>
      </c>
      <c r="CY491" s="25" t="s">
        <v>397</v>
      </c>
    </row>
    <row r="492" spans="1:103" x14ac:dyDescent="0.25">
      <c r="A492">
        <v>494</v>
      </c>
      <c r="B492">
        <v>62</v>
      </c>
      <c r="C492" s="25" t="s">
        <v>244</v>
      </c>
      <c r="D492" s="12">
        <v>2.8</v>
      </c>
      <c r="E492" s="14"/>
      <c r="F492" s="7" t="str">
        <f t="shared" si="76"/>
        <v>X</v>
      </c>
      <c r="G492" s="7">
        <f t="shared" si="77"/>
        <v>2.8</v>
      </c>
      <c r="H492" s="16">
        <f t="shared" si="78"/>
        <v>2.8</v>
      </c>
      <c r="I492" s="11" t="str">
        <f t="shared" si="79"/>
        <v>X</v>
      </c>
      <c r="J492" s="39" t="str">
        <f t="shared" si="80"/>
        <v>X</v>
      </c>
      <c r="K492" s="39" t="str">
        <f t="shared" si="73"/>
        <v>X</v>
      </c>
      <c r="L492" s="39" t="str">
        <f t="shared" si="74"/>
        <v>X</v>
      </c>
      <c r="M492" s="39" t="str">
        <f t="shared" si="81"/>
        <v>X</v>
      </c>
      <c r="N492" s="42">
        <v>1</v>
      </c>
      <c r="O492" s="8">
        <v>0</v>
      </c>
      <c r="P492" s="9">
        <v>0</v>
      </c>
      <c r="Q492" s="9">
        <v>0</v>
      </c>
      <c r="R492" s="8">
        <v>0</v>
      </c>
      <c r="S492" s="9">
        <v>0</v>
      </c>
      <c r="T492" s="9">
        <v>0</v>
      </c>
      <c r="U492" s="8">
        <v>0</v>
      </c>
      <c r="V492" s="9">
        <v>0</v>
      </c>
      <c r="W492" s="9">
        <v>0</v>
      </c>
      <c r="X492" s="9">
        <v>0</v>
      </c>
      <c r="Y492" s="8">
        <v>0</v>
      </c>
      <c r="Z492" s="9">
        <v>0</v>
      </c>
      <c r="AA492" s="8"/>
      <c r="AC492" s="8"/>
      <c r="AJ492" s="9">
        <f t="shared" si="82"/>
        <v>-1</v>
      </c>
      <c r="AK492" s="7">
        <v>8.6</v>
      </c>
      <c r="AO492" s="8"/>
      <c r="AQ492" s="31"/>
      <c r="AT492" s="31"/>
      <c r="AU492" s="21">
        <v>1985</v>
      </c>
      <c r="AV492" s="23">
        <f t="shared" si="75"/>
        <v>3.2977605110991339</v>
      </c>
      <c r="BB492" s="18"/>
      <c r="BD492" s="54"/>
      <c r="BF492" s="18"/>
      <c r="BH492" s="18"/>
      <c r="BJ492" s="18"/>
      <c r="BK492" s="18" t="s">
        <v>243</v>
      </c>
      <c r="BL492">
        <v>0</v>
      </c>
      <c r="BM492">
        <v>0</v>
      </c>
      <c r="BN492">
        <v>1</v>
      </c>
      <c r="BO492">
        <v>0</v>
      </c>
      <c r="BP492">
        <v>0</v>
      </c>
      <c r="BQ492">
        <v>0</v>
      </c>
      <c r="BR492" s="18">
        <v>0</v>
      </c>
      <c r="BS492">
        <v>1</v>
      </c>
      <c r="BT492">
        <v>0</v>
      </c>
      <c r="BU492" s="18">
        <v>0</v>
      </c>
      <c r="BV492" t="s">
        <v>397</v>
      </c>
      <c r="BW492" t="s">
        <v>397</v>
      </c>
      <c r="CB492" s="18"/>
      <c r="CD492" s="18"/>
      <c r="CE492" s="18"/>
      <c r="CH492" s="18"/>
      <c r="CJ492" s="18"/>
      <c r="CU492" s="18"/>
      <c r="CV492" t="s">
        <v>397</v>
      </c>
      <c r="CW492" t="s">
        <v>397</v>
      </c>
      <c r="CX492" t="s">
        <v>397</v>
      </c>
      <c r="CY492" s="25" t="s">
        <v>397</v>
      </c>
    </row>
    <row r="493" spans="1:103" x14ac:dyDescent="0.25">
      <c r="A493">
        <v>495</v>
      </c>
      <c r="B493">
        <v>62</v>
      </c>
      <c r="C493" s="25" t="s">
        <v>244</v>
      </c>
      <c r="D493" s="12">
        <v>3.9</v>
      </c>
      <c r="E493" s="14"/>
      <c r="F493" s="7" t="str">
        <f t="shared" si="76"/>
        <v>X</v>
      </c>
      <c r="G493" s="7">
        <f t="shared" si="77"/>
        <v>3.9</v>
      </c>
      <c r="H493" s="16">
        <f t="shared" si="78"/>
        <v>3.9</v>
      </c>
      <c r="I493" s="11" t="str">
        <f t="shared" si="79"/>
        <v>X</v>
      </c>
      <c r="J493" s="39" t="str">
        <f t="shared" si="80"/>
        <v>X</v>
      </c>
      <c r="K493" s="39" t="str">
        <f t="shared" si="73"/>
        <v>X</v>
      </c>
      <c r="L493" s="39" t="str">
        <f t="shared" si="74"/>
        <v>X</v>
      </c>
      <c r="M493" s="39" t="str">
        <f t="shared" si="81"/>
        <v>X</v>
      </c>
      <c r="N493" s="42">
        <v>1</v>
      </c>
      <c r="O493" s="8">
        <v>0</v>
      </c>
      <c r="P493" s="9">
        <v>0</v>
      </c>
      <c r="Q493" s="9">
        <v>0</v>
      </c>
      <c r="R493" s="8">
        <v>0</v>
      </c>
      <c r="S493" s="9">
        <v>0</v>
      </c>
      <c r="T493" s="9">
        <v>0</v>
      </c>
      <c r="U493" s="8">
        <v>0</v>
      </c>
      <c r="V493" s="9">
        <v>0</v>
      </c>
      <c r="W493" s="9">
        <v>0</v>
      </c>
      <c r="X493" s="9">
        <v>0</v>
      </c>
      <c r="Y493" s="8">
        <v>0</v>
      </c>
      <c r="Z493" s="9">
        <v>0</v>
      </c>
      <c r="AA493" s="8"/>
      <c r="AC493" s="8"/>
      <c r="AJ493" s="9">
        <f t="shared" si="82"/>
        <v>-1</v>
      </c>
      <c r="AK493" s="7">
        <v>9.5</v>
      </c>
      <c r="AO493" s="8"/>
      <c r="AQ493" s="31"/>
      <c r="AT493" s="31"/>
      <c r="AU493" s="21">
        <v>1990</v>
      </c>
      <c r="AV493" s="23">
        <f t="shared" si="75"/>
        <v>3.2988530764097068</v>
      </c>
      <c r="BB493" s="18"/>
      <c r="BD493" s="54"/>
      <c r="BF493" s="18"/>
      <c r="BH493" s="18"/>
      <c r="BJ493" s="18"/>
      <c r="BK493" s="18" t="s">
        <v>243</v>
      </c>
      <c r="BL493">
        <v>0</v>
      </c>
      <c r="BM493">
        <v>0</v>
      </c>
      <c r="BN493">
        <v>1</v>
      </c>
      <c r="BO493">
        <v>0</v>
      </c>
      <c r="BP493">
        <v>0</v>
      </c>
      <c r="BQ493">
        <v>0</v>
      </c>
      <c r="BR493" s="18">
        <v>0</v>
      </c>
      <c r="BS493">
        <v>1</v>
      </c>
      <c r="BT493">
        <v>0</v>
      </c>
      <c r="BU493" s="18">
        <v>0</v>
      </c>
      <c r="BV493" t="s">
        <v>397</v>
      </c>
      <c r="BW493" t="s">
        <v>397</v>
      </c>
      <c r="CB493" s="18"/>
      <c r="CD493" s="18"/>
      <c r="CE493" s="18"/>
      <c r="CH493" s="18"/>
      <c r="CJ493" s="18"/>
      <c r="CU493" s="18"/>
      <c r="CV493" t="s">
        <v>397</v>
      </c>
      <c r="CW493" t="s">
        <v>397</v>
      </c>
      <c r="CX493" t="s">
        <v>397</v>
      </c>
      <c r="CY493" s="25" t="s">
        <v>397</v>
      </c>
    </row>
    <row r="494" spans="1:103" x14ac:dyDescent="0.25">
      <c r="A494">
        <v>496</v>
      </c>
      <c r="B494">
        <v>62</v>
      </c>
      <c r="C494" s="25" t="s">
        <v>244</v>
      </c>
      <c r="D494" s="12">
        <v>9.1999999999999993</v>
      </c>
      <c r="E494" s="14"/>
      <c r="F494" s="7" t="str">
        <f t="shared" si="76"/>
        <v>X</v>
      </c>
      <c r="G494" s="7">
        <f t="shared" si="77"/>
        <v>9.1999999999999993</v>
      </c>
      <c r="H494" s="16">
        <f t="shared" si="78"/>
        <v>9.1999999999999993</v>
      </c>
      <c r="I494" s="11" t="str">
        <f t="shared" si="79"/>
        <v>X</v>
      </c>
      <c r="J494" s="39" t="str">
        <f t="shared" si="80"/>
        <v>X</v>
      </c>
      <c r="K494" s="39" t="str">
        <f t="shared" si="73"/>
        <v>X</v>
      </c>
      <c r="L494" s="39" t="str">
        <f t="shared" si="74"/>
        <v>X</v>
      </c>
      <c r="M494" s="39" t="str">
        <f t="shared" si="81"/>
        <v>X</v>
      </c>
      <c r="N494" s="42">
        <v>1</v>
      </c>
      <c r="O494" s="8">
        <v>0</v>
      </c>
      <c r="P494" s="9">
        <v>0</v>
      </c>
      <c r="Q494" s="9">
        <v>0</v>
      </c>
      <c r="R494" s="8">
        <v>0</v>
      </c>
      <c r="S494" s="9">
        <v>0</v>
      </c>
      <c r="T494" s="9">
        <v>0</v>
      </c>
      <c r="U494" s="8">
        <v>0</v>
      </c>
      <c r="V494" s="9">
        <v>0</v>
      </c>
      <c r="W494" s="9">
        <v>0</v>
      </c>
      <c r="X494" s="9">
        <v>0</v>
      </c>
      <c r="Y494" s="8">
        <v>0</v>
      </c>
      <c r="Z494" s="9">
        <v>0</v>
      </c>
      <c r="AA494" s="8"/>
      <c r="AC494" s="8"/>
      <c r="AJ494" s="9">
        <f t="shared" si="82"/>
        <v>-1</v>
      </c>
      <c r="AK494" s="7">
        <v>11.1</v>
      </c>
      <c r="AO494" s="8"/>
      <c r="AQ494" s="31"/>
      <c r="AT494" s="31"/>
      <c r="AU494" s="21">
        <v>2002</v>
      </c>
      <c r="AV494" s="23">
        <f t="shared" si="75"/>
        <v>3.3014640731433</v>
      </c>
      <c r="BB494" s="18"/>
      <c r="BD494" s="54"/>
      <c r="BF494" s="18"/>
      <c r="BH494" s="18"/>
      <c r="BJ494" s="18"/>
      <c r="BK494" s="18" t="s">
        <v>243</v>
      </c>
      <c r="BL494">
        <v>0</v>
      </c>
      <c r="BM494">
        <v>0</v>
      </c>
      <c r="BN494">
        <v>1</v>
      </c>
      <c r="BO494">
        <v>0</v>
      </c>
      <c r="BP494">
        <v>0</v>
      </c>
      <c r="BQ494">
        <v>0</v>
      </c>
      <c r="BR494" s="18">
        <v>0</v>
      </c>
      <c r="BS494">
        <v>1</v>
      </c>
      <c r="BT494">
        <v>0</v>
      </c>
      <c r="BU494" s="18">
        <v>0</v>
      </c>
      <c r="BV494" t="s">
        <v>397</v>
      </c>
      <c r="BW494" t="s">
        <v>397</v>
      </c>
      <c r="CB494" s="18"/>
      <c r="CD494" s="18"/>
      <c r="CE494" s="18"/>
      <c r="CH494" s="18"/>
      <c r="CJ494" s="18"/>
      <c r="CU494" s="18"/>
      <c r="CV494" t="s">
        <v>397</v>
      </c>
      <c r="CW494" t="s">
        <v>397</v>
      </c>
      <c r="CX494" t="s">
        <v>397</v>
      </c>
      <c r="CY494" s="25" t="s">
        <v>397</v>
      </c>
    </row>
    <row r="495" spans="1:103" x14ac:dyDescent="0.25">
      <c r="A495">
        <v>497</v>
      </c>
      <c r="B495">
        <v>62</v>
      </c>
      <c r="C495" s="25" t="s">
        <v>244</v>
      </c>
      <c r="D495" s="12">
        <v>3.4</v>
      </c>
      <c r="E495" s="14"/>
      <c r="F495" s="7" t="str">
        <f t="shared" si="76"/>
        <v>X</v>
      </c>
      <c r="G495" s="7">
        <f t="shared" si="77"/>
        <v>3.4</v>
      </c>
      <c r="H495" s="16">
        <f t="shared" si="78"/>
        <v>3.4</v>
      </c>
      <c r="I495" s="11" t="str">
        <f t="shared" si="79"/>
        <v>X</v>
      </c>
      <c r="J495" s="39" t="str">
        <f t="shared" si="80"/>
        <v>X</v>
      </c>
      <c r="K495" s="39" t="str">
        <f t="shared" si="73"/>
        <v>X</v>
      </c>
      <c r="L495" s="39" t="str">
        <f t="shared" si="74"/>
        <v>X</v>
      </c>
      <c r="M495" s="39" t="str">
        <f t="shared" si="81"/>
        <v>X</v>
      </c>
      <c r="N495" s="42">
        <v>1</v>
      </c>
      <c r="O495" s="8">
        <v>0</v>
      </c>
      <c r="P495" s="9">
        <v>0</v>
      </c>
      <c r="Q495" s="9">
        <v>0</v>
      </c>
      <c r="R495" s="8">
        <v>0</v>
      </c>
      <c r="S495" s="9">
        <v>0</v>
      </c>
      <c r="T495" s="9">
        <v>0</v>
      </c>
      <c r="U495" s="8">
        <v>0</v>
      </c>
      <c r="V495" s="9">
        <v>0</v>
      </c>
      <c r="W495" s="9">
        <v>0</v>
      </c>
      <c r="X495" s="9">
        <v>0</v>
      </c>
      <c r="Y495" s="8">
        <v>0</v>
      </c>
      <c r="Z495" s="9">
        <v>0</v>
      </c>
      <c r="AA495" s="8"/>
      <c r="AC495" s="8"/>
      <c r="AJ495" s="9">
        <f t="shared" si="82"/>
        <v>-1</v>
      </c>
      <c r="AK495" s="7">
        <v>8.8000000000000007</v>
      </c>
      <c r="AO495" s="8"/>
      <c r="AQ495" s="31"/>
      <c r="AT495" s="31"/>
      <c r="AU495" s="21">
        <v>1986</v>
      </c>
      <c r="AV495" s="23">
        <f t="shared" si="75"/>
        <v>3.2979792441593623</v>
      </c>
      <c r="BB495" s="18"/>
      <c r="BD495" s="54"/>
      <c r="BF495" s="18"/>
      <c r="BH495" s="18"/>
      <c r="BJ495" s="18"/>
      <c r="BK495" s="18" t="s">
        <v>291</v>
      </c>
      <c r="BL495">
        <v>0</v>
      </c>
      <c r="BM495">
        <v>0</v>
      </c>
      <c r="BN495">
        <v>1</v>
      </c>
      <c r="BO495">
        <v>0</v>
      </c>
      <c r="BP495">
        <v>0</v>
      </c>
      <c r="BQ495">
        <v>0</v>
      </c>
      <c r="BR495" s="18">
        <v>0</v>
      </c>
      <c r="BS495">
        <v>0</v>
      </c>
      <c r="BT495">
        <v>1</v>
      </c>
      <c r="BU495" s="18">
        <v>0</v>
      </c>
      <c r="BV495" t="s">
        <v>397</v>
      </c>
      <c r="BW495" t="s">
        <v>397</v>
      </c>
      <c r="CB495" s="18"/>
      <c r="CD495" s="18"/>
      <c r="CE495" s="18"/>
      <c r="CH495" s="18"/>
      <c r="CJ495" s="18"/>
      <c r="CU495" s="18"/>
      <c r="CV495" t="s">
        <v>397</v>
      </c>
      <c r="CW495" t="s">
        <v>397</v>
      </c>
      <c r="CX495" t="s">
        <v>397</v>
      </c>
      <c r="CY495" s="25" t="s">
        <v>397</v>
      </c>
    </row>
    <row r="496" spans="1:103" x14ac:dyDescent="0.25">
      <c r="A496">
        <v>498</v>
      </c>
      <c r="B496">
        <v>62</v>
      </c>
      <c r="C496" s="25" t="s">
        <v>244</v>
      </c>
      <c r="D496" s="12">
        <v>3.9</v>
      </c>
      <c r="E496" s="14"/>
      <c r="F496" s="7" t="str">
        <f t="shared" si="76"/>
        <v>X</v>
      </c>
      <c r="G496" s="7">
        <f t="shared" si="77"/>
        <v>3.9</v>
      </c>
      <c r="H496" s="16">
        <f t="shared" si="78"/>
        <v>3.9</v>
      </c>
      <c r="I496" s="11" t="str">
        <f t="shared" si="79"/>
        <v>X</v>
      </c>
      <c r="J496" s="39" t="str">
        <f t="shared" si="80"/>
        <v>X</v>
      </c>
      <c r="K496" s="39" t="str">
        <f t="shared" si="73"/>
        <v>X</v>
      </c>
      <c r="L496" s="39" t="str">
        <f t="shared" si="74"/>
        <v>X</v>
      </c>
      <c r="M496" s="39" t="str">
        <f t="shared" si="81"/>
        <v>X</v>
      </c>
      <c r="N496" s="42">
        <v>1</v>
      </c>
      <c r="O496" s="8">
        <v>0</v>
      </c>
      <c r="P496" s="9">
        <v>0</v>
      </c>
      <c r="Q496" s="9">
        <v>0</v>
      </c>
      <c r="R496" s="8">
        <v>0</v>
      </c>
      <c r="S496" s="9">
        <v>0</v>
      </c>
      <c r="T496" s="9">
        <v>0</v>
      </c>
      <c r="U496" s="8">
        <v>0</v>
      </c>
      <c r="V496" s="9">
        <v>0</v>
      </c>
      <c r="W496" s="9">
        <v>0</v>
      </c>
      <c r="X496" s="9">
        <v>0</v>
      </c>
      <c r="Y496" s="8">
        <v>0</v>
      </c>
      <c r="Z496" s="9">
        <v>0</v>
      </c>
      <c r="AA496" s="8"/>
      <c r="AC496" s="8"/>
      <c r="AJ496" s="9">
        <f t="shared" si="82"/>
        <v>-1</v>
      </c>
      <c r="AK496" s="7">
        <v>9.5</v>
      </c>
      <c r="AO496" s="8"/>
      <c r="AQ496" s="31"/>
      <c r="AT496" s="31"/>
      <c r="AU496" s="21">
        <v>1991</v>
      </c>
      <c r="AV496" s="23">
        <f t="shared" si="75"/>
        <v>3.2990712600274095</v>
      </c>
      <c r="BB496" s="18"/>
      <c r="BD496" s="54"/>
      <c r="BF496" s="18"/>
      <c r="BH496" s="18"/>
      <c r="BJ496" s="18"/>
      <c r="BK496" s="18" t="s">
        <v>291</v>
      </c>
      <c r="BL496">
        <v>0</v>
      </c>
      <c r="BM496">
        <v>0</v>
      </c>
      <c r="BN496">
        <v>1</v>
      </c>
      <c r="BO496">
        <v>0</v>
      </c>
      <c r="BP496">
        <v>0</v>
      </c>
      <c r="BQ496">
        <v>0</v>
      </c>
      <c r="BR496" s="18">
        <v>0</v>
      </c>
      <c r="BS496">
        <v>0</v>
      </c>
      <c r="BT496">
        <v>1</v>
      </c>
      <c r="BU496" s="18">
        <v>0</v>
      </c>
      <c r="BV496" t="s">
        <v>397</v>
      </c>
      <c r="BW496" t="s">
        <v>397</v>
      </c>
      <c r="CB496" s="18"/>
      <c r="CD496" s="18"/>
      <c r="CE496" s="18"/>
      <c r="CH496" s="18"/>
      <c r="CJ496" s="18"/>
      <c r="CU496" s="18"/>
      <c r="CV496" t="s">
        <v>397</v>
      </c>
      <c r="CW496" t="s">
        <v>397</v>
      </c>
      <c r="CX496" t="s">
        <v>397</v>
      </c>
      <c r="CY496" s="25" t="s">
        <v>397</v>
      </c>
    </row>
    <row r="497" spans="1:103" x14ac:dyDescent="0.25">
      <c r="A497">
        <v>499</v>
      </c>
      <c r="B497">
        <v>62</v>
      </c>
      <c r="C497" s="25" t="s">
        <v>244</v>
      </c>
      <c r="D497" s="12">
        <v>3.7</v>
      </c>
      <c r="E497" s="14"/>
      <c r="F497" s="7" t="str">
        <f t="shared" si="76"/>
        <v>X</v>
      </c>
      <c r="G497" s="7">
        <f t="shared" si="77"/>
        <v>3.7</v>
      </c>
      <c r="H497" s="16">
        <f t="shared" si="78"/>
        <v>3.7</v>
      </c>
      <c r="I497" s="11" t="str">
        <f t="shared" si="79"/>
        <v>X</v>
      </c>
      <c r="J497" s="39" t="str">
        <f t="shared" si="80"/>
        <v>X</v>
      </c>
      <c r="K497" s="39" t="str">
        <f t="shared" si="73"/>
        <v>X</v>
      </c>
      <c r="L497" s="39" t="str">
        <f t="shared" si="74"/>
        <v>X</v>
      </c>
      <c r="M497" s="39" t="str">
        <f t="shared" si="81"/>
        <v>X</v>
      </c>
      <c r="N497" s="42">
        <v>1</v>
      </c>
      <c r="O497" s="8">
        <v>0</v>
      </c>
      <c r="P497" s="9">
        <v>0</v>
      </c>
      <c r="Q497" s="9">
        <v>0</v>
      </c>
      <c r="R497" s="8">
        <v>0</v>
      </c>
      <c r="S497" s="9">
        <v>0</v>
      </c>
      <c r="T497" s="9">
        <v>0</v>
      </c>
      <c r="U497" s="8">
        <v>0</v>
      </c>
      <c r="V497" s="9">
        <v>0</v>
      </c>
      <c r="W497" s="9">
        <v>0</v>
      </c>
      <c r="X497" s="9">
        <v>0</v>
      </c>
      <c r="Y497" s="8">
        <v>0</v>
      </c>
      <c r="Z497" s="9">
        <v>0</v>
      </c>
      <c r="AA497" s="8"/>
      <c r="AC497" s="8"/>
      <c r="AJ497" s="9">
        <f t="shared" si="82"/>
        <v>-1</v>
      </c>
      <c r="AK497" s="7">
        <v>10.199999999999999</v>
      </c>
      <c r="AO497" s="8"/>
      <c r="AQ497" s="31"/>
      <c r="AT497" s="31"/>
      <c r="AU497" s="21">
        <v>1997</v>
      </c>
      <c r="AV497" s="23">
        <f t="shared" si="75"/>
        <v>3.3003780648707024</v>
      </c>
      <c r="BB497" s="18"/>
      <c r="BD497" s="54"/>
      <c r="BF497" s="18"/>
      <c r="BH497" s="18"/>
      <c r="BJ497" s="18"/>
      <c r="BK497" s="18" t="s">
        <v>291</v>
      </c>
      <c r="BL497">
        <v>0</v>
      </c>
      <c r="BM497">
        <v>0</v>
      </c>
      <c r="BN497">
        <v>1</v>
      </c>
      <c r="BO497">
        <v>0</v>
      </c>
      <c r="BP497">
        <v>0</v>
      </c>
      <c r="BQ497">
        <v>0</v>
      </c>
      <c r="BR497" s="18">
        <v>0</v>
      </c>
      <c r="BS497">
        <v>0</v>
      </c>
      <c r="BT497">
        <v>1</v>
      </c>
      <c r="BU497" s="18">
        <v>0</v>
      </c>
      <c r="BV497" t="s">
        <v>397</v>
      </c>
      <c r="BW497" t="s">
        <v>397</v>
      </c>
      <c r="CB497" s="18"/>
      <c r="CD497" s="18"/>
      <c r="CE497" s="18"/>
      <c r="CH497" s="18"/>
      <c r="CJ497" s="18"/>
      <c r="CU497" s="18"/>
      <c r="CV497" t="s">
        <v>397</v>
      </c>
      <c r="CW497" t="s">
        <v>397</v>
      </c>
      <c r="CX497" t="s">
        <v>397</v>
      </c>
      <c r="CY497" s="25" t="s">
        <v>397</v>
      </c>
    </row>
    <row r="498" spans="1:103" x14ac:dyDescent="0.25">
      <c r="A498">
        <v>500</v>
      </c>
      <c r="B498">
        <v>62</v>
      </c>
      <c r="C498" s="25" t="s">
        <v>244</v>
      </c>
      <c r="D498" s="12">
        <v>3.9</v>
      </c>
      <c r="E498" s="14"/>
      <c r="F498" s="7" t="str">
        <f t="shared" si="76"/>
        <v>X</v>
      </c>
      <c r="G498" s="7">
        <f t="shared" si="77"/>
        <v>3.9</v>
      </c>
      <c r="H498" s="16">
        <f t="shared" si="78"/>
        <v>3.9</v>
      </c>
      <c r="I498" s="11" t="str">
        <f t="shared" si="79"/>
        <v>X</v>
      </c>
      <c r="J498" s="39" t="str">
        <f t="shared" si="80"/>
        <v>X</v>
      </c>
      <c r="K498" s="39" t="str">
        <f t="shared" si="73"/>
        <v>X</v>
      </c>
      <c r="L498" s="39" t="str">
        <f t="shared" si="74"/>
        <v>X</v>
      </c>
      <c r="M498" s="39" t="str">
        <f t="shared" si="81"/>
        <v>X</v>
      </c>
      <c r="N498" s="42">
        <v>1</v>
      </c>
      <c r="O498" s="8">
        <v>0</v>
      </c>
      <c r="P498" s="9">
        <v>0</v>
      </c>
      <c r="Q498" s="9">
        <v>0</v>
      </c>
      <c r="R498" s="8">
        <v>0</v>
      </c>
      <c r="S498" s="9">
        <v>0</v>
      </c>
      <c r="T498" s="9">
        <v>0</v>
      </c>
      <c r="U498" s="8">
        <v>0</v>
      </c>
      <c r="V498" s="9">
        <v>0</v>
      </c>
      <c r="W498" s="9">
        <v>0</v>
      </c>
      <c r="X498" s="9">
        <v>0</v>
      </c>
      <c r="Y498" s="8">
        <v>0</v>
      </c>
      <c r="Z498" s="9">
        <v>0</v>
      </c>
      <c r="AA498" s="8"/>
      <c r="AC498" s="8"/>
      <c r="AJ498" s="9">
        <f t="shared" si="82"/>
        <v>-1</v>
      </c>
      <c r="AK498" s="7">
        <v>10.3</v>
      </c>
      <c r="AO498" s="8"/>
      <c r="AQ498" s="31"/>
      <c r="AT498" s="31"/>
      <c r="AU498" s="21">
        <v>1998</v>
      </c>
      <c r="AV498" s="23">
        <f t="shared" si="75"/>
        <v>3.3005954838899636</v>
      </c>
      <c r="BB498" s="18"/>
      <c r="BD498" s="54"/>
      <c r="BF498" s="18"/>
      <c r="BH498" s="18"/>
      <c r="BJ498" s="18"/>
      <c r="BK498" s="18" t="s">
        <v>291</v>
      </c>
      <c r="BL498">
        <v>0</v>
      </c>
      <c r="BM498">
        <v>0</v>
      </c>
      <c r="BN498">
        <v>1</v>
      </c>
      <c r="BO498">
        <v>0</v>
      </c>
      <c r="BP498">
        <v>0</v>
      </c>
      <c r="BQ498">
        <v>0</v>
      </c>
      <c r="BR498" s="18">
        <v>0</v>
      </c>
      <c r="BS498">
        <v>0</v>
      </c>
      <c r="BT498">
        <v>1</v>
      </c>
      <c r="BU498" s="18">
        <v>0</v>
      </c>
      <c r="BV498" t="s">
        <v>397</v>
      </c>
      <c r="BW498" t="s">
        <v>397</v>
      </c>
      <c r="CB498" s="18"/>
      <c r="CD498" s="18"/>
      <c r="CE498" s="18"/>
      <c r="CH498" s="18"/>
      <c r="CJ498" s="18"/>
      <c r="CU498" s="18"/>
      <c r="CV498" t="s">
        <v>397</v>
      </c>
      <c r="CW498" t="s">
        <v>397</v>
      </c>
      <c r="CX498" t="s">
        <v>397</v>
      </c>
      <c r="CY498" s="25" t="s">
        <v>397</v>
      </c>
    </row>
    <row r="499" spans="1:103" x14ac:dyDescent="0.25">
      <c r="A499">
        <v>501</v>
      </c>
      <c r="B499">
        <v>62</v>
      </c>
      <c r="C499" s="25" t="s">
        <v>244</v>
      </c>
      <c r="D499" s="12">
        <v>3.7</v>
      </c>
      <c r="E499" s="14"/>
      <c r="F499" s="7" t="str">
        <f t="shared" si="76"/>
        <v>X</v>
      </c>
      <c r="G499" s="7">
        <f t="shared" si="77"/>
        <v>3.7</v>
      </c>
      <c r="H499" s="16">
        <f t="shared" si="78"/>
        <v>3.7</v>
      </c>
      <c r="I499" s="11" t="str">
        <f t="shared" si="79"/>
        <v>X</v>
      </c>
      <c r="J499" s="39" t="str">
        <f t="shared" si="80"/>
        <v>X</v>
      </c>
      <c r="K499" s="39" t="str">
        <f t="shared" ref="K499:K555" si="83">IFERROR(1/J499, "X")</f>
        <v>X</v>
      </c>
      <c r="L499" s="39" t="str">
        <f t="shared" ref="L499:L555" si="84">IFERROR(I499-J499, "X")</f>
        <v>X</v>
      </c>
      <c r="M499" s="39" t="str">
        <f t="shared" si="81"/>
        <v>X</v>
      </c>
      <c r="N499" s="42">
        <v>1</v>
      </c>
      <c r="O499" s="8">
        <v>0</v>
      </c>
      <c r="P499" s="9">
        <v>0</v>
      </c>
      <c r="Q499" s="9">
        <v>0</v>
      </c>
      <c r="R499" s="8">
        <v>0</v>
      </c>
      <c r="S499" s="9">
        <v>0</v>
      </c>
      <c r="T499" s="9">
        <v>0</v>
      </c>
      <c r="U499" s="8">
        <v>0</v>
      </c>
      <c r="V499" s="9">
        <v>0</v>
      </c>
      <c r="W499" s="9">
        <v>0</v>
      </c>
      <c r="X499" s="9">
        <v>0</v>
      </c>
      <c r="Y499" s="8">
        <v>0</v>
      </c>
      <c r="Z499" s="9">
        <v>0</v>
      </c>
      <c r="AA499" s="8"/>
      <c r="AC499" s="8"/>
      <c r="AJ499" s="9">
        <f t="shared" si="82"/>
        <v>-1</v>
      </c>
      <c r="AK499" s="7">
        <v>10.4</v>
      </c>
      <c r="AO499" s="8"/>
      <c r="AQ499" s="31"/>
      <c r="AT499" s="31"/>
      <c r="AU499" s="21">
        <v>2000</v>
      </c>
      <c r="AV499" s="23">
        <f t="shared" ref="AV499:AV555" si="85">LOG(AU499)</f>
        <v>3.3010299956639813</v>
      </c>
      <c r="BB499" s="18"/>
      <c r="BD499" s="54"/>
      <c r="BF499" s="18"/>
      <c r="BH499" s="18"/>
      <c r="BJ499" s="18"/>
      <c r="BK499" s="18" t="s">
        <v>291</v>
      </c>
      <c r="BL499">
        <v>0</v>
      </c>
      <c r="BM499">
        <v>0</v>
      </c>
      <c r="BN499">
        <v>1</v>
      </c>
      <c r="BO499">
        <v>0</v>
      </c>
      <c r="BP499">
        <v>0</v>
      </c>
      <c r="BQ499">
        <v>0</v>
      </c>
      <c r="BR499" s="18">
        <v>0</v>
      </c>
      <c r="BS499">
        <v>0</v>
      </c>
      <c r="BT499">
        <v>1</v>
      </c>
      <c r="BU499" s="18">
        <v>0</v>
      </c>
      <c r="BV499" t="s">
        <v>397</v>
      </c>
      <c r="BW499" t="s">
        <v>397</v>
      </c>
      <c r="CB499" s="18"/>
      <c r="CD499" s="18"/>
      <c r="CE499" s="18"/>
      <c r="CH499" s="18"/>
      <c r="CJ499" s="18"/>
      <c r="CU499" s="18"/>
      <c r="CV499" t="s">
        <v>397</v>
      </c>
      <c r="CW499" t="s">
        <v>397</v>
      </c>
      <c r="CX499" t="s">
        <v>397</v>
      </c>
      <c r="CY499" s="25" t="s">
        <v>397</v>
      </c>
    </row>
    <row r="500" spans="1:103" x14ac:dyDescent="0.25">
      <c r="A500">
        <v>502</v>
      </c>
      <c r="B500">
        <v>62</v>
      </c>
      <c r="C500" s="25" t="s">
        <v>244</v>
      </c>
      <c r="D500" s="12">
        <v>4.5</v>
      </c>
      <c r="E500" s="14"/>
      <c r="F500" s="7" t="str">
        <f t="shared" si="76"/>
        <v>X</v>
      </c>
      <c r="G500" s="7">
        <f t="shared" si="77"/>
        <v>4.5</v>
      </c>
      <c r="H500" s="16">
        <f t="shared" si="78"/>
        <v>4.5</v>
      </c>
      <c r="I500" s="11" t="str">
        <f t="shared" si="79"/>
        <v>X</v>
      </c>
      <c r="J500" s="39" t="str">
        <f t="shared" si="80"/>
        <v>X</v>
      </c>
      <c r="K500" s="39" t="str">
        <f t="shared" si="83"/>
        <v>X</v>
      </c>
      <c r="L500" s="39" t="str">
        <f t="shared" si="84"/>
        <v>X</v>
      </c>
      <c r="M500" s="39" t="str">
        <f t="shared" si="81"/>
        <v>X</v>
      </c>
      <c r="N500" s="42">
        <v>1</v>
      </c>
      <c r="O500" s="8">
        <v>0</v>
      </c>
      <c r="P500" s="9">
        <v>0</v>
      </c>
      <c r="Q500" s="9">
        <v>0</v>
      </c>
      <c r="R500" s="8">
        <v>0</v>
      </c>
      <c r="S500" s="9">
        <v>0</v>
      </c>
      <c r="T500" s="9">
        <v>0</v>
      </c>
      <c r="U500" s="8">
        <v>0</v>
      </c>
      <c r="V500" s="9">
        <v>0</v>
      </c>
      <c r="W500" s="9">
        <v>0</v>
      </c>
      <c r="X500" s="9">
        <v>0</v>
      </c>
      <c r="Y500" s="8">
        <v>0</v>
      </c>
      <c r="Z500" s="9">
        <v>0</v>
      </c>
      <c r="AA500" s="8"/>
      <c r="AC500" s="8"/>
      <c r="AJ500" s="9">
        <f t="shared" si="82"/>
        <v>-1</v>
      </c>
      <c r="AK500" s="7">
        <v>10.4</v>
      </c>
      <c r="AO500" s="8"/>
      <c r="AQ500" s="31"/>
      <c r="AT500" s="31"/>
      <c r="AU500" s="21">
        <v>2002</v>
      </c>
      <c r="AV500" s="23">
        <f t="shared" si="85"/>
        <v>3.3014640731433</v>
      </c>
      <c r="BB500" s="18"/>
      <c r="BD500" s="54"/>
      <c r="BF500" s="18"/>
      <c r="BH500" s="18"/>
      <c r="BJ500" s="18"/>
      <c r="BK500" s="18" t="s">
        <v>291</v>
      </c>
      <c r="BL500">
        <v>0</v>
      </c>
      <c r="BM500">
        <v>0</v>
      </c>
      <c r="BN500">
        <v>1</v>
      </c>
      <c r="BO500">
        <v>0</v>
      </c>
      <c r="BP500">
        <v>0</v>
      </c>
      <c r="BQ500">
        <v>0</v>
      </c>
      <c r="BR500" s="18">
        <v>0</v>
      </c>
      <c r="BS500">
        <v>0</v>
      </c>
      <c r="BT500">
        <v>1</v>
      </c>
      <c r="BU500" s="18">
        <v>0</v>
      </c>
      <c r="BV500" t="s">
        <v>397</v>
      </c>
      <c r="BW500" t="s">
        <v>397</v>
      </c>
      <c r="CB500" s="18"/>
      <c r="CD500" s="18"/>
      <c r="CE500" s="18"/>
      <c r="CH500" s="18"/>
      <c r="CJ500" s="18"/>
      <c r="CU500" s="18"/>
      <c r="CV500" t="s">
        <v>397</v>
      </c>
      <c r="CW500" t="s">
        <v>397</v>
      </c>
      <c r="CX500" t="s">
        <v>397</v>
      </c>
      <c r="CY500" s="25" t="s">
        <v>397</v>
      </c>
    </row>
    <row r="501" spans="1:103" x14ac:dyDescent="0.25">
      <c r="A501">
        <v>503</v>
      </c>
      <c r="B501">
        <v>63</v>
      </c>
      <c r="C501" s="25" t="s">
        <v>237</v>
      </c>
      <c r="D501" s="12">
        <v>15.1</v>
      </c>
      <c r="E501" s="14"/>
      <c r="F501" s="7" t="str">
        <f t="shared" si="76"/>
        <v>X</v>
      </c>
      <c r="G501" s="7">
        <f t="shared" si="77"/>
        <v>15.1</v>
      </c>
      <c r="H501" s="16">
        <f t="shared" si="78"/>
        <v>15.1</v>
      </c>
      <c r="I501" s="11" t="str">
        <f t="shared" si="79"/>
        <v>X</v>
      </c>
      <c r="J501" s="39" t="str">
        <f t="shared" si="80"/>
        <v>X</v>
      </c>
      <c r="K501" s="39" t="str">
        <f t="shared" si="83"/>
        <v>X</v>
      </c>
      <c r="L501" s="39" t="str">
        <f t="shared" si="84"/>
        <v>X</v>
      </c>
      <c r="M501" s="39" t="str">
        <f t="shared" si="81"/>
        <v>X</v>
      </c>
      <c r="N501" s="42">
        <v>1</v>
      </c>
      <c r="O501" s="8">
        <v>0</v>
      </c>
      <c r="P501" s="9">
        <v>0</v>
      </c>
      <c r="Q501" s="9">
        <v>0</v>
      </c>
      <c r="R501" s="8">
        <v>0</v>
      </c>
      <c r="S501" s="9">
        <v>0</v>
      </c>
      <c r="T501" s="9">
        <v>0</v>
      </c>
      <c r="U501" s="8">
        <v>0</v>
      </c>
      <c r="V501" s="9">
        <v>0</v>
      </c>
      <c r="W501" s="9">
        <v>0</v>
      </c>
      <c r="X501" s="9">
        <v>0</v>
      </c>
      <c r="Y501" s="8">
        <v>0</v>
      </c>
      <c r="Z501" s="9">
        <v>0</v>
      </c>
      <c r="AA501" s="8"/>
      <c r="AC501" s="8"/>
      <c r="AJ501" s="9">
        <f t="shared" si="82"/>
        <v>-1</v>
      </c>
      <c r="AK501" s="7">
        <v>6</v>
      </c>
      <c r="AO501" s="8"/>
      <c r="AQ501" s="31"/>
      <c r="AT501" s="31"/>
      <c r="AU501" s="21">
        <v>1991</v>
      </c>
      <c r="AV501" s="23">
        <f t="shared" si="85"/>
        <v>3.2990712600274095</v>
      </c>
      <c r="BB501" s="18"/>
      <c r="BD501" s="54"/>
      <c r="BF501" s="18"/>
      <c r="BH501" s="18"/>
      <c r="BJ501" s="18"/>
      <c r="BK501" s="18" t="s">
        <v>235</v>
      </c>
      <c r="BL501">
        <v>1</v>
      </c>
      <c r="BM501">
        <v>0</v>
      </c>
      <c r="BN501">
        <v>0</v>
      </c>
      <c r="BO501">
        <v>0</v>
      </c>
      <c r="BP501">
        <v>0</v>
      </c>
      <c r="BQ501">
        <v>0</v>
      </c>
      <c r="BR501" s="18">
        <v>0</v>
      </c>
      <c r="BS501">
        <v>1</v>
      </c>
      <c r="BT501">
        <v>0</v>
      </c>
      <c r="BU501" s="18">
        <v>0</v>
      </c>
      <c r="BV501" t="s">
        <v>397</v>
      </c>
      <c r="BW501" t="s">
        <v>397</v>
      </c>
      <c r="CB501" s="18"/>
      <c r="CD501" s="18"/>
      <c r="CE501" s="18"/>
      <c r="CH501" s="18"/>
      <c r="CJ501" s="18"/>
      <c r="CU501" s="18"/>
      <c r="CV501" t="s">
        <v>397</v>
      </c>
      <c r="CW501" t="s">
        <v>397</v>
      </c>
      <c r="CX501" t="s">
        <v>397</v>
      </c>
      <c r="CY501" s="25" t="s">
        <v>397</v>
      </c>
    </row>
    <row r="502" spans="1:103" x14ac:dyDescent="0.25">
      <c r="A502">
        <v>504</v>
      </c>
      <c r="B502">
        <v>63</v>
      </c>
      <c r="C502" s="25" t="s">
        <v>237</v>
      </c>
      <c r="D502" s="12">
        <v>15.1</v>
      </c>
      <c r="E502" s="14"/>
      <c r="F502" s="7" t="str">
        <f t="shared" si="76"/>
        <v>X</v>
      </c>
      <c r="G502" s="7">
        <f t="shared" si="77"/>
        <v>15.1</v>
      </c>
      <c r="H502" s="16">
        <f t="shared" si="78"/>
        <v>15.1</v>
      </c>
      <c r="I502" s="11" t="str">
        <f t="shared" si="79"/>
        <v>X</v>
      </c>
      <c r="J502" s="39" t="str">
        <f t="shared" si="80"/>
        <v>X</v>
      </c>
      <c r="K502" s="39" t="str">
        <f t="shared" si="83"/>
        <v>X</v>
      </c>
      <c r="L502" s="39" t="str">
        <f t="shared" si="84"/>
        <v>X</v>
      </c>
      <c r="M502" s="39" t="str">
        <f t="shared" si="81"/>
        <v>X</v>
      </c>
      <c r="N502" s="42">
        <v>1</v>
      </c>
      <c r="O502" s="8">
        <v>0</v>
      </c>
      <c r="P502" s="9">
        <v>0</v>
      </c>
      <c r="Q502" s="9">
        <v>0</v>
      </c>
      <c r="R502" s="8">
        <v>0</v>
      </c>
      <c r="S502" s="9">
        <v>0</v>
      </c>
      <c r="T502" s="9">
        <v>0</v>
      </c>
      <c r="U502" s="8">
        <v>0</v>
      </c>
      <c r="V502" s="9">
        <v>0</v>
      </c>
      <c r="W502" s="9">
        <v>0</v>
      </c>
      <c r="X502" s="9">
        <v>0</v>
      </c>
      <c r="Y502" s="8">
        <v>0</v>
      </c>
      <c r="Z502" s="9">
        <v>0</v>
      </c>
      <c r="AA502" s="8"/>
      <c r="AC502" s="8"/>
      <c r="AJ502" s="9">
        <f t="shared" si="82"/>
        <v>-1</v>
      </c>
      <c r="AK502" s="7">
        <v>12.2</v>
      </c>
      <c r="AO502" s="8"/>
      <c r="AQ502" s="31"/>
      <c r="AT502" s="31"/>
      <c r="AU502" s="21">
        <v>1989</v>
      </c>
      <c r="AV502" s="23">
        <f t="shared" si="85"/>
        <v>3.2986347831244354</v>
      </c>
      <c r="BB502" s="18"/>
      <c r="BD502" s="54"/>
      <c r="BF502" s="18"/>
      <c r="BH502" s="18"/>
      <c r="BJ502" s="18"/>
      <c r="BK502" s="18" t="s">
        <v>239</v>
      </c>
      <c r="BL502">
        <v>1</v>
      </c>
      <c r="BM502">
        <v>0</v>
      </c>
      <c r="BN502">
        <v>0</v>
      </c>
      <c r="BO502">
        <v>0</v>
      </c>
      <c r="BP502">
        <v>0</v>
      </c>
      <c r="BQ502">
        <v>0</v>
      </c>
      <c r="BR502" s="18">
        <v>0</v>
      </c>
      <c r="BS502">
        <v>1</v>
      </c>
      <c r="BT502">
        <v>0</v>
      </c>
      <c r="BU502" s="18">
        <v>0</v>
      </c>
      <c r="BV502" t="s">
        <v>397</v>
      </c>
      <c r="BW502" t="s">
        <v>397</v>
      </c>
      <c r="CB502" s="18"/>
      <c r="CD502" s="18"/>
      <c r="CE502" s="18"/>
      <c r="CH502" s="18"/>
      <c r="CJ502" s="18"/>
      <c r="CU502" s="18"/>
      <c r="CV502" t="s">
        <v>397</v>
      </c>
      <c r="CW502" t="s">
        <v>397</v>
      </c>
      <c r="CX502" t="s">
        <v>397</v>
      </c>
      <c r="CY502" s="25" t="s">
        <v>397</v>
      </c>
    </row>
    <row r="503" spans="1:103" x14ac:dyDescent="0.25">
      <c r="A503">
        <v>505</v>
      </c>
      <c r="B503">
        <v>64</v>
      </c>
      <c r="C503" s="25" t="s">
        <v>127</v>
      </c>
      <c r="D503" s="12">
        <v>13.3</v>
      </c>
      <c r="E503" s="14"/>
      <c r="F503" s="7" t="str">
        <f t="shared" si="76"/>
        <v>X</v>
      </c>
      <c r="G503" s="7">
        <f t="shared" si="77"/>
        <v>13.3</v>
      </c>
      <c r="H503" s="16">
        <f t="shared" si="78"/>
        <v>13.3</v>
      </c>
      <c r="I503" s="11" t="str">
        <f t="shared" si="79"/>
        <v>X</v>
      </c>
      <c r="J503" s="39" t="str">
        <f t="shared" si="80"/>
        <v>X</v>
      </c>
      <c r="K503" s="39" t="str">
        <f t="shared" si="83"/>
        <v>X</v>
      </c>
      <c r="L503" s="39" t="str">
        <f t="shared" si="84"/>
        <v>X</v>
      </c>
      <c r="M503" s="39" t="str">
        <f t="shared" si="81"/>
        <v>X</v>
      </c>
      <c r="N503" s="42">
        <v>1</v>
      </c>
      <c r="O503" s="8">
        <v>0</v>
      </c>
      <c r="P503" s="9">
        <v>0</v>
      </c>
      <c r="Q503" s="9">
        <v>0</v>
      </c>
      <c r="R503" s="8">
        <v>0</v>
      </c>
      <c r="S503" s="9">
        <v>0</v>
      </c>
      <c r="T503" s="9">
        <v>0</v>
      </c>
      <c r="U503" s="8">
        <v>0</v>
      </c>
      <c r="V503" s="9">
        <v>0</v>
      </c>
      <c r="W503" s="9">
        <v>0</v>
      </c>
      <c r="X503" s="9">
        <v>0</v>
      </c>
      <c r="Y503" s="8">
        <v>0</v>
      </c>
      <c r="Z503" s="9">
        <v>0</v>
      </c>
      <c r="AA503" s="8"/>
      <c r="AC503" s="8"/>
      <c r="AJ503" s="9">
        <f t="shared" si="82"/>
        <v>-1</v>
      </c>
      <c r="AK503" s="7">
        <v>8.6</v>
      </c>
      <c r="AO503" s="8"/>
      <c r="AQ503" s="31"/>
      <c r="AT503" s="31"/>
      <c r="AU503" s="21">
        <v>1984</v>
      </c>
      <c r="AV503" s="23">
        <f t="shared" si="85"/>
        <v>3.2975416678181597</v>
      </c>
      <c r="BB503" s="18"/>
      <c r="BD503" s="54"/>
      <c r="BF503" s="18"/>
      <c r="BH503" s="18"/>
      <c r="BJ503" s="18"/>
      <c r="BK503" s="18" t="s">
        <v>125</v>
      </c>
      <c r="BL503">
        <v>1</v>
      </c>
      <c r="BM503">
        <v>0</v>
      </c>
      <c r="BN503">
        <v>0</v>
      </c>
      <c r="BO503">
        <v>0</v>
      </c>
      <c r="BP503">
        <v>0</v>
      </c>
      <c r="BQ503">
        <v>0</v>
      </c>
      <c r="BR503" s="18">
        <v>0</v>
      </c>
      <c r="BS503">
        <v>1</v>
      </c>
      <c r="BT503">
        <v>0</v>
      </c>
      <c r="BU503" s="18">
        <v>0</v>
      </c>
      <c r="BV503" t="s">
        <v>397</v>
      </c>
      <c r="BW503" t="s">
        <v>397</v>
      </c>
      <c r="CB503" s="18"/>
      <c r="CD503" s="18"/>
      <c r="CE503" s="18"/>
      <c r="CH503" s="18"/>
      <c r="CJ503" s="18"/>
      <c r="CU503" s="18"/>
      <c r="CV503" t="s">
        <v>397</v>
      </c>
      <c r="CW503" t="s">
        <v>397</v>
      </c>
      <c r="CX503" t="s">
        <v>397</v>
      </c>
      <c r="CY503" s="25" t="s">
        <v>397</v>
      </c>
    </row>
    <row r="504" spans="1:103" x14ac:dyDescent="0.25">
      <c r="A504">
        <v>506</v>
      </c>
      <c r="B504">
        <v>65</v>
      </c>
      <c r="C504" s="25" t="s">
        <v>18</v>
      </c>
      <c r="D504" s="12">
        <v>5.09</v>
      </c>
      <c r="E504" s="14"/>
      <c r="F504" s="7" t="str">
        <f t="shared" si="76"/>
        <v>X</v>
      </c>
      <c r="G504" s="7">
        <f t="shared" si="77"/>
        <v>5.09</v>
      </c>
      <c r="H504" s="16">
        <f t="shared" si="78"/>
        <v>5.09</v>
      </c>
      <c r="I504" s="11" t="str">
        <f t="shared" si="79"/>
        <v>X</v>
      </c>
      <c r="J504" s="39" t="str">
        <f t="shared" si="80"/>
        <v>X</v>
      </c>
      <c r="K504" s="39" t="str">
        <f t="shared" si="83"/>
        <v>X</v>
      </c>
      <c r="L504" s="39" t="str">
        <f t="shared" si="84"/>
        <v>X</v>
      </c>
      <c r="M504" s="39" t="str">
        <f t="shared" si="81"/>
        <v>X</v>
      </c>
      <c r="N504" s="42">
        <v>1</v>
      </c>
      <c r="O504" s="8">
        <v>0</v>
      </c>
      <c r="P504" s="9">
        <v>0</v>
      </c>
      <c r="Q504" s="9">
        <v>0</v>
      </c>
      <c r="R504" s="8">
        <v>0</v>
      </c>
      <c r="S504" s="9">
        <v>0</v>
      </c>
      <c r="T504" s="9">
        <v>0</v>
      </c>
      <c r="U504" s="8">
        <v>0</v>
      </c>
      <c r="V504" s="9">
        <v>0</v>
      </c>
      <c r="W504" s="9">
        <v>0</v>
      </c>
      <c r="X504" s="9">
        <v>0</v>
      </c>
      <c r="Y504" s="8">
        <v>0</v>
      </c>
      <c r="Z504" s="9">
        <v>0</v>
      </c>
      <c r="AA504" s="8"/>
      <c r="AC504" s="8"/>
      <c r="AJ504" s="9">
        <f t="shared" si="82"/>
        <v>-1</v>
      </c>
      <c r="AK504" s="7">
        <v>11.2</v>
      </c>
      <c r="AO504" s="8"/>
      <c r="AQ504" s="31"/>
      <c r="AT504" s="31"/>
      <c r="AU504" s="21">
        <v>1995</v>
      </c>
      <c r="AV504" s="23">
        <f t="shared" si="85"/>
        <v>3.2999429000227671</v>
      </c>
      <c r="BB504" s="18"/>
      <c r="BD504" s="54"/>
      <c r="BF504" s="18"/>
      <c r="BH504" s="18"/>
      <c r="BJ504" s="18"/>
      <c r="BK504" s="18" t="s">
        <v>11</v>
      </c>
      <c r="BL504">
        <v>1</v>
      </c>
      <c r="BM504">
        <v>0</v>
      </c>
      <c r="BN504">
        <v>0</v>
      </c>
      <c r="BO504">
        <v>0</v>
      </c>
      <c r="BP504">
        <v>0</v>
      </c>
      <c r="BQ504">
        <v>0</v>
      </c>
      <c r="BR504" s="18">
        <v>0</v>
      </c>
      <c r="BS504">
        <v>1</v>
      </c>
      <c r="BT504">
        <v>0</v>
      </c>
      <c r="BU504" s="18">
        <v>0</v>
      </c>
      <c r="BV504" t="s">
        <v>397</v>
      </c>
      <c r="BW504" t="s">
        <v>397</v>
      </c>
      <c r="CB504" s="18"/>
      <c r="CD504" s="18"/>
      <c r="CE504" s="18"/>
      <c r="CH504" s="18"/>
      <c r="CJ504" s="18"/>
      <c r="CU504" s="18"/>
      <c r="CV504" t="s">
        <v>397</v>
      </c>
      <c r="CW504" t="s">
        <v>397</v>
      </c>
      <c r="CX504" t="s">
        <v>397</v>
      </c>
      <c r="CY504" s="25" t="s">
        <v>397</v>
      </c>
    </row>
    <row r="505" spans="1:103" x14ac:dyDescent="0.25">
      <c r="A505">
        <v>507</v>
      </c>
      <c r="B505">
        <v>65</v>
      </c>
      <c r="C505" s="25" t="s">
        <v>18</v>
      </c>
      <c r="D505" s="12">
        <v>9</v>
      </c>
      <c r="E505" s="14"/>
      <c r="F505" s="7" t="str">
        <f t="shared" si="76"/>
        <v>X</v>
      </c>
      <c r="G505" s="7">
        <f t="shared" si="77"/>
        <v>9</v>
      </c>
      <c r="H505" s="16">
        <f t="shared" si="78"/>
        <v>9</v>
      </c>
      <c r="I505" s="11" t="str">
        <f t="shared" si="79"/>
        <v>X</v>
      </c>
      <c r="J505" s="39" t="str">
        <f t="shared" si="80"/>
        <v>X</v>
      </c>
      <c r="K505" s="39" t="str">
        <f t="shared" si="83"/>
        <v>X</v>
      </c>
      <c r="L505" s="39" t="str">
        <f t="shared" si="84"/>
        <v>X</v>
      </c>
      <c r="M505" s="39" t="str">
        <f t="shared" si="81"/>
        <v>X</v>
      </c>
      <c r="N505" s="42">
        <v>0</v>
      </c>
      <c r="O505" s="8">
        <v>0</v>
      </c>
      <c r="P505" s="9">
        <v>0</v>
      </c>
      <c r="Q505" s="9">
        <v>0</v>
      </c>
      <c r="R505" s="8">
        <v>0</v>
      </c>
      <c r="S505" s="9">
        <v>0</v>
      </c>
      <c r="T505" s="9">
        <v>0</v>
      </c>
      <c r="U505" s="8">
        <v>1</v>
      </c>
      <c r="V505" s="9">
        <v>0</v>
      </c>
      <c r="W505" s="9">
        <v>0</v>
      </c>
      <c r="X505" s="9">
        <v>0</v>
      </c>
      <c r="Y505" s="8">
        <v>0</v>
      </c>
      <c r="Z505" s="9">
        <v>0</v>
      </c>
      <c r="AA505" s="8"/>
      <c r="AC505" s="8"/>
      <c r="AJ505" s="9">
        <f t="shared" si="82"/>
        <v>-1</v>
      </c>
      <c r="AK505" s="7">
        <v>10.3</v>
      </c>
      <c r="AO505" s="8"/>
      <c r="AQ505" s="31"/>
      <c r="AT505" s="31"/>
      <c r="AU505" s="21">
        <v>1994</v>
      </c>
      <c r="AV505" s="23">
        <f t="shared" si="85"/>
        <v>3.2997251539756367</v>
      </c>
      <c r="BB505" s="18"/>
      <c r="BD505" s="54"/>
      <c r="BF505" s="18"/>
      <c r="BH505" s="18"/>
      <c r="BJ505" s="18"/>
      <c r="BK505" s="18" t="s">
        <v>154</v>
      </c>
      <c r="BL505">
        <v>1</v>
      </c>
      <c r="BM505">
        <v>0</v>
      </c>
      <c r="BN505">
        <v>0</v>
      </c>
      <c r="BO505">
        <v>0</v>
      </c>
      <c r="BP505">
        <v>0</v>
      </c>
      <c r="BQ505">
        <v>0</v>
      </c>
      <c r="BR505" s="18">
        <v>0</v>
      </c>
      <c r="BS505">
        <v>1</v>
      </c>
      <c r="BT505">
        <v>0</v>
      </c>
      <c r="BU505" s="18">
        <v>0</v>
      </c>
      <c r="BV505" t="s">
        <v>397</v>
      </c>
      <c r="BW505" t="s">
        <v>397</v>
      </c>
      <c r="CB505" s="18"/>
      <c r="CD505" s="18"/>
      <c r="CE505" s="18"/>
      <c r="CH505" s="18"/>
      <c r="CJ505" s="18"/>
      <c r="CU505" s="18"/>
      <c r="CV505" t="s">
        <v>397</v>
      </c>
      <c r="CW505" t="s">
        <v>397</v>
      </c>
      <c r="CX505" t="s">
        <v>397</v>
      </c>
      <c r="CY505" s="25" t="s">
        <v>397</v>
      </c>
    </row>
    <row r="506" spans="1:103" x14ac:dyDescent="0.25">
      <c r="A506">
        <v>508</v>
      </c>
      <c r="B506">
        <v>65</v>
      </c>
      <c r="C506" s="25" t="s">
        <v>18</v>
      </c>
      <c r="D506" s="12">
        <v>13.7</v>
      </c>
      <c r="E506" s="14"/>
      <c r="F506" s="7" t="str">
        <f t="shared" si="76"/>
        <v>X</v>
      </c>
      <c r="G506" s="7">
        <f t="shared" si="77"/>
        <v>13.7</v>
      </c>
      <c r="H506" s="16">
        <f t="shared" si="78"/>
        <v>13.7</v>
      </c>
      <c r="I506" s="11" t="str">
        <f t="shared" si="79"/>
        <v>X</v>
      </c>
      <c r="J506" s="39" t="str">
        <f t="shared" si="80"/>
        <v>X</v>
      </c>
      <c r="K506" s="39" t="str">
        <f t="shared" si="83"/>
        <v>X</v>
      </c>
      <c r="L506" s="39" t="str">
        <f t="shared" si="84"/>
        <v>X</v>
      </c>
      <c r="M506" s="39" t="str">
        <f t="shared" si="81"/>
        <v>X</v>
      </c>
      <c r="N506" s="42">
        <v>0</v>
      </c>
      <c r="O506" s="8">
        <v>0</v>
      </c>
      <c r="P506" s="9">
        <v>0</v>
      </c>
      <c r="Q506" s="9">
        <v>0</v>
      </c>
      <c r="R506" s="8">
        <v>0</v>
      </c>
      <c r="S506" s="9">
        <v>0</v>
      </c>
      <c r="T506" s="9">
        <v>0</v>
      </c>
      <c r="U506" s="8">
        <v>0</v>
      </c>
      <c r="V506" s="9">
        <v>1</v>
      </c>
      <c r="W506" s="9">
        <v>0</v>
      </c>
      <c r="X506" s="9">
        <v>0</v>
      </c>
      <c r="Y506" s="8">
        <v>0</v>
      </c>
      <c r="Z506" s="9">
        <v>0</v>
      </c>
      <c r="AA506" s="8"/>
      <c r="AC506" s="8"/>
      <c r="AJ506" s="9">
        <f t="shared" si="82"/>
        <v>-1</v>
      </c>
      <c r="AK506" s="7">
        <v>10.3</v>
      </c>
      <c r="AO506" s="8"/>
      <c r="AQ506" s="31"/>
      <c r="AT506" s="31"/>
      <c r="AU506" s="21">
        <v>1994</v>
      </c>
      <c r="AV506" s="23">
        <f t="shared" si="85"/>
        <v>3.2997251539756367</v>
      </c>
      <c r="BB506" s="18"/>
      <c r="BD506" s="54"/>
      <c r="BF506" s="18"/>
      <c r="BH506" s="18"/>
      <c r="BJ506" s="18"/>
      <c r="BK506" s="18" t="s">
        <v>154</v>
      </c>
      <c r="BL506">
        <v>1</v>
      </c>
      <c r="BM506">
        <v>0</v>
      </c>
      <c r="BN506">
        <v>0</v>
      </c>
      <c r="BO506">
        <v>0</v>
      </c>
      <c r="BP506">
        <v>0</v>
      </c>
      <c r="BQ506">
        <v>0</v>
      </c>
      <c r="BR506" s="18">
        <v>0</v>
      </c>
      <c r="BS506">
        <v>1</v>
      </c>
      <c r="BT506">
        <v>0</v>
      </c>
      <c r="BU506" s="18">
        <v>0</v>
      </c>
      <c r="BV506" t="s">
        <v>397</v>
      </c>
      <c r="BW506" t="s">
        <v>397</v>
      </c>
      <c r="CB506" s="18"/>
      <c r="CD506" s="18"/>
      <c r="CE506" s="18"/>
      <c r="CH506" s="18"/>
      <c r="CJ506" s="18"/>
      <c r="CU506" s="18"/>
      <c r="CV506" t="s">
        <v>397</v>
      </c>
      <c r="CW506" t="s">
        <v>397</v>
      </c>
      <c r="CX506" t="s">
        <v>397</v>
      </c>
      <c r="CY506" s="25" t="s">
        <v>397</v>
      </c>
    </row>
    <row r="507" spans="1:103" x14ac:dyDescent="0.25">
      <c r="A507">
        <v>509</v>
      </c>
      <c r="B507">
        <v>65</v>
      </c>
      <c r="C507" s="25" t="s">
        <v>18</v>
      </c>
      <c r="D507" s="12">
        <v>9.6999999999999993</v>
      </c>
      <c r="E507" s="14"/>
      <c r="F507" s="7" t="str">
        <f t="shared" si="76"/>
        <v>X</v>
      </c>
      <c r="G507" s="7">
        <f t="shared" si="77"/>
        <v>9.6999999999999993</v>
      </c>
      <c r="H507" s="16">
        <f t="shared" si="78"/>
        <v>9.6999999999999993</v>
      </c>
      <c r="I507" s="11" t="str">
        <f t="shared" si="79"/>
        <v>X</v>
      </c>
      <c r="J507" s="39" t="str">
        <f t="shared" si="80"/>
        <v>X</v>
      </c>
      <c r="K507" s="39" t="str">
        <f t="shared" si="83"/>
        <v>X</v>
      </c>
      <c r="L507" s="39" t="str">
        <f t="shared" si="84"/>
        <v>X</v>
      </c>
      <c r="M507" s="39" t="str">
        <f t="shared" si="81"/>
        <v>X</v>
      </c>
      <c r="N507" s="42">
        <v>0</v>
      </c>
      <c r="O507" s="8">
        <v>0</v>
      </c>
      <c r="P507" s="9">
        <v>0</v>
      </c>
      <c r="Q507" s="9">
        <v>0</v>
      </c>
      <c r="R507" s="8">
        <v>0</v>
      </c>
      <c r="S507" s="9">
        <v>0</v>
      </c>
      <c r="T507" s="9">
        <v>0</v>
      </c>
      <c r="U507" s="8">
        <v>1</v>
      </c>
      <c r="V507" s="9">
        <v>0</v>
      </c>
      <c r="W507" s="9">
        <v>0</v>
      </c>
      <c r="X507" s="9">
        <v>0</v>
      </c>
      <c r="Y507" s="8">
        <v>0</v>
      </c>
      <c r="Z507" s="9">
        <v>0</v>
      </c>
      <c r="AA507" s="8"/>
      <c r="AC507" s="8"/>
      <c r="AJ507" s="9">
        <f t="shared" si="82"/>
        <v>-1</v>
      </c>
      <c r="AK507" s="7">
        <v>6.6</v>
      </c>
      <c r="AO507" s="8"/>
      <c r="AQ507" s="31"/>
      <c r="AT507" s="31"/>
      <c r="AU507" s="21">
        <v>1994</v>
      </c>
      <c r="AV507" s="23">
        <f t="shared" si="85"/>
        <v>3.2997251539756367</v>
      </c>
      <c r="BB507" s="18"/>
      <c r="BD507" s="54"/>
      <c r="BF507" s="18"/>
      <c r="BH507" s="18"/>
      <c r="BJ507" s="18"/>
      <c r="BK507" s="18" t="s">
        <v>235</v>
      </c>
      <c r="BL507">
        <v>1</v>
      </c>
      <c r="BM507">
        <v>0</v>
      </c>
      <c r="BN507">
        <v>0</v>
      </c>
      <c r="BO507">
        <v>0</v>
      </c>
      <c r="BP507">
        <v>0</v>
      </c>
      <c r="BQ507">
        <v>0</v>
      </c>
      <c r="BR507" s="18">
        <v>0</v>
      </c>
      <c r="BS507">
        <v>1</v>
      </c>
      <c r="BT507">
        <v>0</v>
      </c>
      <c r="BU507" s="18">
        <v>0</v>
      </c>
      <c r="BV507" t="s">
        <v>397</v>
      </c>
      <c r="BW507" t="s">
        <v>397</v>
      </c>
      <c r="CB507" s="18"/>
      <c r="CD507" s="18"/>
      <c r="CE507" s="18"/>
      <c r="CH507" s="18"/>
      <c r="CJ507" s="18"/>
      <c r="CU507" s="18"/>
      <c r="CV507" t="s">
        <v>397</v>
      </c>
      <c r="CW507" t="s">
        <v>397</v>
      </c>
      <c r="CX507" t="s">
        <v>397</v>
      </c>
      <c r="CY507" s="25" t="s">
        <v>397</v>
      </c>
    </row>
    <row r="508" spans="1:103" x14ac:dyDescent="0.25">
      <c r="A508">
        <v>510</v>
      </c>
      <c r="B508">
        <v>65</v>
      </c>
      <c r="C508" s="25" t="s">
        <v>18</v>
      </c>
      <c r="D508" s="12">
        <v>9.6989999999999998</v>
      </c>
      <c r="E508" s="14"/>
      <c r="F508" s="7" t="str">
        <f t="shared" si="76"/>
        <v>X</v>
      </c>
      <c r="G508" s="7">
        <f t="shared" si="77"/>
        <v>9.6989999999999998</v>
      </c>
      <c r="H508" s="16">
        <f t="shared" si="78"/>
        <v>9.6989999999999998</v>
      </c>
      <c r="I508" s="11" t="str">
        <f t="shared" si="79"/>
        <v>X</v>
      </c>
      <c r="J508" s="39" t="str">
        <f t="shared" si="80"/>
        <v>X</v>
      </c>
      <c r="K508" s="39" t="str">
        <f t="shared" si="83"/>
        <v>X</v>
      </c>
      <c r="L508" s="39" t="str">
        <f t="shared" si="84"/>
        <v>X</v>
      </c>
      <c r="M508" s="39" t="str">
        <f t="shared" si="81"/>
        <v>X</v>
      </c>
      <c r="N508" s="42">
        <v>0</v>
      </c>
      <c r="O508" s="8">
        <v>0</v>
      </c>
      <c r="P508" s="9">
        <v>0</v>
      </c>
      <c r="Q508" s="9">
        <v>0</v>
      </c>
      <c r="R508" s="8">
        <v>0</v>
      </c>
      <c r="S508" s="9">
        <v>0</v>
      </c>
      <c r="T508" s="9">
        <v>0</v>
      </c>
      <c r="U508" s="8">
        <v>0</v>
      </c>
      <c r="V508" s="9">
        <v>1</v>
      </c>
      <c r="W508" s="9">
        <v>0</v>
      </c>
      <c r="X508" s="9">
        <v>0</v>
      </c>
      <c r="Y508" s="8">
        <v>0</v>
      </c>
      <c r="Z508" s="9">
        <v>0</v>
      </c>
      <c r="AA508" s="8"/>
      <c r="AC508" s="8"/>
      <c r="AJ508" s="9">
        <f t="shared" si="82"/>
        <v>-1</v>
      </c>
      <c r="AK508" s="7">
        <v>6.6</v>
      </c>
      <c r="AO508" s="8"/>
      <c r="AQ508" s="31"/>
      <c r="AT508" s="31"/>
      <c r="AU508" s="21">
        <v>1994</v>
      </c>
      <c r="AV508" s="23">
        <f t="shared" si="85"/>
        <v>3.2997251539756367</v>
      </c>
      <c r="BB508" s="18"/>
      <c r="BD508" s="54"/>
      <c r="BF508" s="18"/>
      <c r="BH508" s="18"/>
      <c r="BJ508" s="18"/>
      <c r="BK508" s="18" t="s">
        <v>235</v>
      </c>
      <c r="BL508">
        <v>1</v>
      </c>
      <c r="BM508">
        <v>0</v>
      </c>
      <c r="BN508">
        <v>0</v>
      </c>
      <c r="BO508">
        <v>0</v>
      </c>
      <c r="BP508">
        <v>0</v>
      </c>
      <c r="BQ508">
        <v>0</v>
      </c>
      <c r="BR508" s="18">
        <v>0</v>
      </c>
      <c r="BS508">
        <v>1</v>
      </c>
      <c r="BT508">
        <v>0</v>
      </c>
      <c r="BU508" s="18">
        <v>0</v>
      </c>
      <c r="BV508" t="s">
        <v>397</v>
      </c>
      <c r="BW508" t="s">
        <v>397</v>
      </c>
      <c r="CB508" s="18"/>
      <c r="CD508" s="18"/>
      <c r="CE508" s="18"/>
      <c r="CH508" s="18"/>
      <c r="CJ508" s="18"/>
      <c r="CU508" s="18"/>
      <c r="CV508" t="s">
        <v>397</v>
      </c>
      <c r="CW508" t="s">
        <v>397</v>
      </c>
      <c r="CX508" t="s">
        <v>397</v>
      </c>
      <c r="CY508" s="25" t="s">
        <v>397</v>
      </c>
    </row>
    <row r="509" spans="1:103" x14ac:dyDescent="0.25">
      <c r="A509">
        <v>511</v>
      </c>
      <c r="B509">
        <v>65</v>
      </c>
      <c r="C509" s="25" t="s">
        <v>18</v>
      </c>
      <c r="D509" s="12">
        <v>7.2</v>
      </c>
      <c r="E509" s="14"/>
      <c r="F509" s="7" t="str">
        <f t="shared" si="76"/>
        <v>X</v>
      </c>
      <c r="G509" s="7">
        <f t="shared" si="77"/>
        <v>7.2</v>
      </c>
      <c r="H509" s="16">
        <f t="shared" si="78"/>
        <v>7.2</v>
      </c>
      <c r="I509" s="11" t="str">
        <f t="shared" si="79"/>
        <v>X</v>
      </c>
      <c r="J509" s="39" t="str">
        <f t="shared" si="80"/>
        <v>X</v>
      </c>
      <c r="K509" s="39" t="str">
        <f t="shared" si="83"/>
        <v>X</v>
      </c>
      <c r="L509" s="39" t="str">
        <f t="shared" si="84"/>
        <v>X</v>
      </c>
      <c r="M509" s="39" t="str">
        <f t="shared" si="81"/>
        <v>X</v>
      </c>
      <c r="N509" s="42">
        <v>0</v>
      </c>
      <c r="O509" s="8">
        <v>0</v>
      </c>
      <c r="P509" s="9">
        <v>0</v>
      </c>
      <c r="Q509" s="9">
        <v>0</v>
      </c>
      <c r="R509" s="8">
        <v>0</v>
      </c>
      <c r="S509" s="9">
        <v>0</v>
      </c>
      <c r="T509" s="9">
        <v>0</v>
      </c>
      <c r="U509" s="8">
        <v>1</v>
      </c>
      <c r="V509" s="9">
        <v>0</v>
      </c>
      <c r="W509" s="9">
        <v>0</v>
      </c>
      <c r="X509" s="9">
        <v>0</v>
      </c>
      <c r="Y509" s="8">
        <v>0</v>
      </c>
      <c r="Z509" s="9">
        <v>0</v>
      </c>
      <c r="AA509" s="8"/>
      <c r="AC509" s="8"/>
      <c r="AJ509" s="9">
        <f t="shared" si="82"/>
        <v>-1</v>
      </c>
      <c r="AK509" s="7">
        <v>7.9</v>
      </c>
      <c r="AO509" s="8"/>
      <c r="AQ509" s="31"/>
      <c r="AT509" s="31"/>
      <c r="AU509" s="21">
        <v>1994</v>
      </c>
      <c r="AV509" s="23">
        <f t="shared" si="85"/>
        <v>3.2997251539756367</v>
      </c>
      <c r="BB509" s="18"/>
      <c r="BD509" s="54"/>
      <c r="BF509" s="18"/>
      <c r="BH509" s="18"/>
      <c r="BJ509" s="18"/>
      <c r="BK509" s="18" t="s">
        <v>260</v>
      </c>
      <c r="BL509">
        <v>1</v>
      </c>
      <c r="BM509">
        <v>0</v>
      </c>
      <c r="BN509">
        <v>0</v>
      </c>
      <c r="BO509">
        <v>0</v>
      </c>
      <c r="BP509">
        <v>0</v>
      </c>
      <c r="BQ509">
        <v>0</v>
      </c>
      <c r="BR509" s="18">
        <v>0</v>
      </c>
      <c r="BS509">
        <v>1</v>
      </c>
      <c r="BT509">
        <v>0</v>
      </c>
      <c r="BU509" s="18">
        <v>0</v>
      </c>
      <c r="BV509" t="s">
        <v>397</v>
      </c>
      <c r="BW509" t="s">
        <v>397</v>
      </c>
      <c r="CB509" s="18"/>
      <c r="CD509" s="18"/>
      <c r="CE509" s="18"/>
      <c r="CH509" s="18"/>
      <c r="CJ509" s="18"/>
      <c r="CU509" s="18"/>
      <c r="CV509" t="s">
        <v>397</v>
      </c>
      <c r="CW509" t="s">
        <v>397</v>
      </c>
      <c r="CX509" t="s">
        <v>397</v>
      </c>
      <c r="CY509" s="25" t="s">
        <v>397</v>
      </c>
    </row>
    <row r="510" spans="1:103" x14ac:dyDescent="0.25">
      <c r="A510">
        <v>512</v>
      </c>
      <c r="B510">
        <v>65</v>
      </c>
      <c r="C510" s="25" t="s">
        <v>18</v>
      </c>
      <c r="D510" s="12">
        <v>8.4</v>
      </c>
      <c r="E510" s="14"/>
      <c r="F510" s="7" t="str">
        <f t="shared" si="76"/>
        <v>X</v>
      </c>
      <c r="G510" s="7">
        <f t="shared" si="77"/>
        <v>8.4</v>
      </c>
      <c r="H510" s="16">
        <f t="shared" si="78"/>
        <v>8.4</v>
      </c>
      <c r="I510" s="11" t="str">
        <f t="shared" si="79"/>
        <v>X</v>
      </c>
      <c r="J510" s="39" t="str">
        <f t="shared" si="80"/>
        <v>X</v>
      </c>
      <c r="K510" s="39" t="str">
        <f t="shared" si="83"/>
        <v>X</v>
      </c>
      <c r="L510" s="39" t="str">
        <f t="shared" si="84"/>
        <v>X</v>
      </c>
      <c r="M510" s="39" t="str">
        <f t="shared" si="81"/>
        <v>X</v>
      </c>
      <c r="N510" s="42">
        <v>0</v>
      </c>
      <c r="O510" s="8">
        <v>0</v>
      </c>
      <c r="P510" s="9">
        <v>0</v>
      </c>
      <c r="Q510" s="9">
        <v>0</v>
      </c>
      <c r="R510" s="8">
        <v>0</v>
      </c>
      <c r="S510" s="9">
        <v>0</v>
      </c>
      <c r="T510" s="9">
        <v>0</v>
      </c>
      <c r="U510" s="8">
        <v>0</v>
      </c>
      <c r="V510" s="9">
        <v>1</v>
      </c>
      <c r="W510" s="9">
        <v>0</v>
      </c>
      <c r="X510" s="9">
        <v>0</v>
      </c>
      <c r="Y510" s="8">
        <v>0</v>
      </c>
      <c r="Z510" s="9">
        <v>0</v>
      </c>
      <c r="AA510" s="8"/>
      <c r="AC510" s="8"/>
      <c r="AJ510" s="9">
        <f t="shared" si="82"/>
        <v>-1</v>
      </c>
      <c r="AK510" s="7">
        <v>7.9</v>
      </c>
      <c r="AO510" s="8"/>
      <c r="AQ510" s="31"/>
      <c r="AT510" s="31"/>
      <c r="AU510" s="21">
        <v>1994</v>
      </c>
      <c r="AV510" s="23">
        <f t="shared" si="85"/>
        <v>3.2997251539756367</v>
      </c>
      <c r="BB510" s="18"/>
      <c r="BD510" s="54"/>
      <c r="BF510" s="18"/>
      <c r="BH510" s="18"/>
      <c r="BJ510" s="18"/>
      <c r="BK510" s="18" t="s">
        <v>260</v>
      </c>
      <c r="BL510">
        <v>1</v>
      </c>
      <c r="BM510">
        <v>0</v>
      </c>
      <c r="BN510">
        <v>0</v>
      </c>
      <c r="BO510">
        <v>0</v>
      </c>
      <c r="BP510">
        <v>0</v>
      </c>
      <c r="BQ510">
        <v>0</v>
      </c>
      <c r="BR510" s="18">
        <v>0</v>
      </c>
      <c r="BS510">
        <v>1</v>
      </c>
      <c r="BT510">
        <v>0</v>
      </c>
      <c r="BU510" s="18">
        <v>0</v>
      </c>
      <c r="BV510" t="s">
        <v>397</v>
      </c>
      <c r="BW510" t="s">
        <v>397</v>
      </c>
      <c r="CB510" s="18"/>
      <c r="CD510" s="18"/>
      <c r="CE510" s="18"/>
      <c r="CH510" s="18"/>
      <c r="CJ510" s="18"/>
      <c r="CU510" s="18"/>
      <c r="CV510" t="s">
        <v>397</v>
      </c>
      <c r="CW510" t="s">
        <v>397</v>
      </c>
      <c r="CX510" t="s">
        <v>397</v>
      </c>
      <c r="CY510" s="25" t="s">
        <v>397</v>
      </c>
    </row>
    <row r="511" spans="1:103" x14ac:dyDescent="0.25">
      <c r="A511">
        <v>513</v>
      </c>
      <c r="B511">
        <v>66</v>
      </c>
      <c r="C511" s="25" t="s">
        <v>108</v>
      </c>
      <c r="D511" s="12">
        <v>7.5</v>
      </c>
      <c r="E511" s="14"/>
      <c r="F511" s="7" t="str">
        <f t="shared" si="76"/>
        <v>X</v>
      </c>
      <c r="G511" s="7">
        <f t="shared" si="77"/>
        <v>7.5</v>
      </c>
      <c r="H511" s="16">
        <f t="shared" si="78"/>
        <v>7.5</v>
      </c>
      <c r="I511" s="11" t="str">
        <f t="shared" si="79"/>
        <v>X</v>
      </c>
      <c r="J511" s="39" t="str">
        <f t="shared" si="80"/>
        <v>X</v>
      </c>
      <c r="K511" s="39" t="str">
        <f t="shared" si="83"/>
        <v>X</v>
      </c>
      <c r="L511" s="39" t="str">
        <f t="shared" si="84"/>
        <v>X</v>
      </c>
      <c r="M511" s="39" t="str">
        <f t="shared" si="81"/>
        <v>X</v>
      </c>
      <c r="N511" s="42">
        <v>1</v>
      </c>
      <c r="O511" s="8">
        <v>0</v>
      </c>
      <c r="P511" s="9">
        <v>0</v>
      </c>
      <c r="Q511" s="9">
        <v>0</v>
      </c>
      <c r="R511" s="8">
        <v>0</v>
      </c>
      <c r="S511" s="9">
        <v>0</v>
      </c>
      <c r="T511" s="9">
        <v>0</v>
      </c>
      <c r="U511" s="8">
        <v>0</v>
      </c>
      <c r="V511" s="9">
        <v>0</v>
      </c>
      <c r="W511" s="9">
        <v>0</v>
      </c>
      <c r="X511" s="9">
        <v>0</v>
      </c>
      <c r="Y511" s="8">
        <v>0</v>
      </c>
      <c r="Z511" s="9">
        <v>0</v>
      </c>
      <c r="AA511" s="8"/>
      <c r="AC511" s="8"/>
      <c r="AJ511" s="9">
        <f t="shared" si="82"/>
        <v>-1</v>
      </c>
      <c r="AK511" s="7">
        <v>8.8000000000000007</v>
      </c>
      <c r="AO511" s="8"/>
      <c r="AQ511" s="31"/>
      <c r="AT511" s="31"/>
      <c r="AU511" s="21">
        <v>1995</v>
      </c>
      <c r="AV511" s="23">
        <f t="shared" si="85"/>
        <v>3.2999429000227671</v>
      </c>
      <c r="BB511" s="18"/>
      <c r="BD511" s="54"/>
      <c r="BF511" s="18"/>
      <c r="BH511" s="18"/>
      <c r="BJ511" s="18"/>
      <c r="BK511" s="18" t="s">
        <v>107</v>
      </c>
      <c r="BL511">
        <v>1</v>
      </c>
      <c r="BM511">
        <v>0</v>
      </c>
      <c r="BN511">
        <v>0</v>
      </c>
      <c r="BO511">
        <v>0</v>
      </c>
      <c r="BP511">
        <v>0</v>
      </c>
      <c r="BQ511">
        <v>0</v>
      </c>
      <c r="BR511" s="18">
        <v>0</v>
      </c>
      <c r="BS511">
        <v>1</v>
      </c>
      <c r="BT511">
        <v>0</v>
      </c>
      <c r="BU511" s="18">
        <v>0</v>
      </c>
      <c r="BV511" t="s">
        <v>397</v>
      </c>
      <c r="BW511" t="s">
        <v>397</v>
      </c>
      <c r="CB511" s="18"/>
      <c r="CD511" s="18"/>
      <c r="CE511" s="18"/>
      <c r="CH511" s="18"/>
      <c r="CJ511" s="18"/>
      <c r="CU511" s="18"/>
      <c r="CV511" t="s">
        <v>397</v>
      </c>
      <c r="CW511" t="s">
        <v>397</v>
      </c>
      <c r="CX511" t="s">
        <v>397</v>
      </c>
      <c r="CY511" s="25" t="s">
        <v>397</v>
      </c>
    </row>
    <row r="512" spans="1:103" x14ac:dyDescent="0.25">
      <c r="A512">
        <v>514</v>
      </c>
      <c r="B512">
        <v>66</v>
      </c>
      <c r="C512" s="25" t="s">
        <v>108</v>
      </c>
      <c r="D512" s="12">
        <v>7.5</v>
      </c>
      <c r="E512" s="14"/>
      <c r="F512" s="7" t="str">
        <f t="shared" si="76"/>
        <v>X</v>
      </c>
      <c r="G512" s="7">
        <f t="shared" si="77"/>
        <v>7.5</v>
      </c>
      <c r="H512" s="16">
        <f t="shared" si="78"/>
        <v>7.5</v>
      </c>
      <c r="I512" s="11" t="str">
        <f t="shared" si="79"/>
        <v>X</v>
      </c>
      <c r="J512" s="39" t="str">
        <f t="shared" si="80"/>
        <v>X</v>
      </c>
      <c r="K512" s="39" t="str">
        <f t="shared" si="83"/>
        <v>X</v>
      </c>
      <c r="L512" s="39" t="str">
        <f t="shared" si="84"/>
        <v>X</v>
      </c>
      <c r="M512" s="39" t="str">
        <f t="shared" si="81"/>
        <v>X</v>
      </c>
      <c r="N512" s="42">
        <v>0</v>
      </c>
      <c r="O512" s="8">
        <v>0</v>
      </c>
      <c r="P512" s="9">
        <v>0</v>
      </c>
      <c r="Q512" s="9">
        <v>0</v>
      </c>
      <c r="R512" s="8">
        <v>0</v>
      </c>
      <c r="S512" s="9">
        <v>0</v>
      </c>
      <c r="T512" s="9">
        <v>0</v>
      </c>
      <c r="U512" s="8">
        <v>1</v>
      </c>
      <c r="V512" s="9">
        <v>0</v>
      </c>
      <c r="W512" s="9">
        <v>0</v>
      </c>
      <c r="X512" s="9">
        <v>0</v>
      </c>
      <c r="Y512" s="8">
        <v>0</v>
      </c>
      <c r="Z512" s="9">
        <v>0</v>
      </c>
      <c r="AA512" s="8"/>
      <c r="AC512" s="8"/>
      <c r="AJ512" s="9">
        <f t="shared" si="82"/>
        <v>-1</v>
      </c>
      <c r="AK512" s="7">
        <v>8.8000000000000007</v>
      </c>
      <c r="AO512" s="8"/>
      <c r="AQ512" s="31"/>
      <c r="AT512" s="31"/>
      <c r="AU512" s="21">
        <v>1995</v>
      </c>
      <c r="AV512" s="23">
        <f t="shared" si="85"/>
        <v>3.2999429000227671</v>
      </c>
      <c r="BB512" s="18"/>
      <c r="BD512" s="54"/>
      <c r="BF512" s="18"/>
      <c r="BH512" s="18"/>
      <c r="BJ512" s="18"/>
      <c r="BK512" s="18" t="s">
        <v>107</v>
      </c>
      <c r="BL512">
        <v>1</v>
      </c>
      <c r="BM512">
        <v>0</v>
      </c>
      <c r="BN512">
        <v>0</v>
      </c>
      <c r="BO512">
        <v>0</v>
      </c>
      <c r="BP512">
        <v>0</v>
      </c>
      <c r="BQ512">
        <v>0</v>
      </c>
      <c r="BR512" s="18">
        <v>0</v>
      </c>
      <c r="BS512">
        <v>1</v>
      </c>
      <c r="BT512">
        <v>0</v>
      </c>
      <c r="BU512" s="18">
        <v>0</v>
      </c>
      <c r="BV512" t="s">
        <v>397</v>
      </c>
      <c r="BW512" t="s">
        <v>397</v>
      </c>
      <c r="CB512" s="18"/>
      <c r="CD512" s="18"/>
      <c r="CE512" s="18"/>
      <c r="CH512" s="18"/>
      <c r="CJ512" s="18"/>
      <c r="CU512" s="18"/>
      <c r="CV512" t="s">
        <v>397</v>
      </c>
      <c r="CW512" t="s">
        <v>397</v>
      </c>
      <c r="CX512" t="s">
        <v>397</v>
      </c>
      <c r="CY512" s="25" t="s">
        <v>397</v>
      </c>
    </row>
    <row r="513" spans="1:103" x14ac:dyDescent="0.25">
      <c r="A513">
        <v>515</v>
      </c>
      <c r="B513">
        <v>66</v>
      </c>
      <c r="C513" s="25" t="s">
        <v>108</v>
      </c>
      <c r="D513" s="12">
        <v>8.1</v>
      </c>
      <c r="E513" s="14"/>
      <c r="F513" s="7" t="str">
        <f t="shared" si="76"/>
        <v>X</v>
      </c>
      <c r="G513" s="7">
        <f t="shared" si="77"/>
        <v>8.1</v>
      </c>
      <c r="H513" s="16">
        <f t="shared" si="78"/>
        <v>8.1</v>
      </c>
      <c r="I513" s="11" t="str">
        <f t="shared" si="79"/>
        <v>X</v>
      </c>
      <c r="J513" s="39" t="str">
        <f t="shared" si="80"/>
        <v>X</v>
      </c>
      <c r="K513" s="39" t="str">
        <f t="shared" si="83"/>
        <v>X</v>
      </c>
      <c r="L513" s="39" t="str">
        <f t="shared" si="84"/>
        <v>X</v>
      </c>
      <c r="M513" s="39" t="str">
        <f t="shared" si="81"/>
        <v>X</v>
      </c>
      <c r="N513" s="42">
        <v>0</v>
      </c>
      <c r="O513" s="8">
        <v>0</v>
      </c>
      <c r="P513" s="9">
        <v>0</v>
      </c>
      <c r="Q513" s="9">
        <v>0</v>
      </c>
      <c r="R513" s="8">
        <v>0</v>
      </c>
      <c r="S513" s="9">
        <v>0</v>
      </c>
      <c r="T513" s="9">
        <v>0</v>
      </c>
      <c r="U513" s="8">
        <v>0</v>
      </c>
      <c r="V513" s="9">
        <v>1</v>
      </c>
      <c r="W513" s="9">
        <v>0</v>
      </c>
      <c r="X513" s="9">
        <v>0</v>
      </c>
      <c r="Y513" s="8">
        <v>0</v>
      </c>
      <c r="Z513" s="9">
        <v>0</v>
      </c>
      <c r="AA513" s="8"/>
      <c r="AC513" s="8"/>
      <c r="AJ513" s="9">
        <f t="shared" si="82"/>
        <v>-1</v>
      </c>
      <c r="AK513" s="7">
        <v>8.8000000000000007</v>
      </c>
      <c r="AO513" s="8"/>
      <c r="AQ513" s="31"/>
      <c r="AT513" s="31"/>
      <c r="AU513" s="21">
        <v>1995</v>
      </c>
      <c r="AV513" s="23">
        <f t="shared" si="85"/>
        <v>3.2999429000227671</v>
      </c>
      <c r="BB513" s="18"/>
      <c r="BD513" s="54"/>
      <c r="BF513" s="18"/>
      <c r="BH513" s="18"/>
      <c r="BJ513" s="18"/>
      <c r="BK513" s="18" t="s">
        <v>107</v>
      </c>
      <c r="BL513">
        <v>1</v>
      </c>
      <c r="BM513">
        <v>0</v>
      </c>
      <c r="BN513">
        <v>0</v>
      </c>
      <c r="BO513">
        <v>0</v>
      </c>
      <c r="BP513">
        <v>0</v>
      </c>
      <c r="BQ513">
        <v>0</v>
      </c>
      <c r="BR513" s="18">
        <v>0</v>
      </c>
      <c r="BS513">
        <v>1</v>
      </c>
      <c r="BT513">
        <v>0</v>
      </c>
      <c r="BU513" s="18">
        <v>0</v>
      </c>
      <c r="BV513" t="s">
        <v>397</v>
      </c>
      <c r="BW513" t="s">
        <v>397</v>
      </c>
      <c r="CB513" s="18"/>
      <c r="CD513" s="18"/>
      <c r="CE513" s="18"/>
      <c r="CH513" s="18"/>
      <c r="CJ513" s="18"/>
      <c r="CU513" s="18"/>
      <c r="CV513" t="s">
        <v>397</v>
      </c>
      <c r="CW513" t="s">
        <v>397</v>
      </c>
      <c r="CX513" t="s">
        <v>397</v>
      </c>
      <c r="CY513" s="25" t="s">
        <v>397</v>
      </c>
    </row>
    <row r="514" spans="1:103" x14ac:dyDescent="0.25">
      <c r="A514">
        <v>516</v>
      </c>
      <c r="B514">
        <v>66</v>
      </c>
      <c r="C514" s="25" t="s">
        <v>108</v>
      </c>
      <c r="D514" s="12">
        <v>6.2</v>
      </c>
      <c r="E514" s="14"/>
      <c r="F514" s="7" t="str">
        <f t="shared" si="76"/>
        <v>X</v>
      </c>
      <c r="G514" s="7">
        <f t="shared" si="77"/>
        <v>6.2</v>
      </c>
      <c r="H514" s="16">
        <f t="shared" si="78"/>
        <v>6.2</v>
      </c>
      <c r="I514" s="11" t="str">
        <f t="shared" si="79"/>
        <v>X</v>
      </c>
      <c r="J514" s="39" t="str">
        <f t="shared" si="80"/>
        <v>X</v>
      </c>
      <c r="K514" s="39" t="str">
        <f t="shared" si="83"/>
        <v>X</v>
      </c>
      <c r="L514" s="39" t="str">
        <f t="shared" si="84"/>
        <v>X</v>
      </c>
      <c r="M514" s="39" t="str">
        <f t="shared" si="81"/>
        <v>X</v>
      </c>
      <c r="N514" s="42">
        <v>1</v>
      </c>
      <c r="O514" s="8">
        <v>0</v>
      </c>
      <c r="P514" s="9">
        <v>0</v>
      </c>
      <c r="Q514" s="9">
        <v>0</v>
      </c>
      <c r="R514" s="8">
        <v>0</v>
      </c>
      <c r="S514" s="9">
        <v>0</v>
      </c>
      <c r="T514" s="9">
        <v>0</v>
      </c>
      <c r="U514" s="8">
        <v>0</v>
      </c>
      <c r="V514" s="9">
        <v>0</v>
      </c>
      <c r="W514" s="9">
        <v>0</v>
      </c>
      <c r="X514" s="9">
        <v>0</v>
      </c>
      <c r="Y514" s="8">
        <v>0</v>
      </c>
      <c r="Z514" s="9">
        <v>0</v>
      </c>
      <c r="AA514" s="8"/>
      <c r="AC514" s="8"/>
      <c r="AJ514" s="9">
        <f t="shared" si="82"/>
        <v>-1</v>
      </c>
      <c r="AK514" s="7">
        <v>11.1</v>
      </c>
      <c r="AO514" s="8"/>
      <c r="AQ514" s="31"/>
      <c r="AT514" s="31"/>
      <c r="AU514" s="21">
        <v>1995</v>
      </c>
      <c r="AV514" s="23">
        <f t="shared" si="85"/>
        <v>3.2999429000227671</v>
      </c>
      <c r="BB514" s="18"/>
      <c r="BD514" s="54"/>
      <c r="BF514" s="18"/>
      <c r="BH514" s="18"/>
      <c r="BJ514" s="18"/>
      <c r="BK514" s="18" t="s">
        <v>155</v>
      </c>
      <c r="BL514">
        <v>1</v>
      </c>
      <c r="BM514">
        <v>0</v>
      </c>
      <c r="BN514">
        <v>0</v>
      </c>
      <c r="BO514">
        <v>0</v>
      </c>
      <c r="BP514">
        <v>0</v>
      </c>
      <c r="BQ514">
        <v>0</v>
      </c>
      <c r="BR514" s="18">
        <v>0</v>
      </c>
      <c r="BS514">
        <v>1</v>
      </c>
      <c r="BT514">
        <v>0</v>
      </c>
      <c r="BU514" s="18">
        <v>0</v>
      </c>
      <c r="BV514" t="s">
        <v>397</v>
      </c>
      <c r="BW514" t="s">
        <v>397</v>
      </c>
      <c r="CB514" s="18"/>
      <c r="CD514" s="18"/>
      <c r="CE514" s="18"/>
      <c r="CH514" s="18"/>
      <c r="CJ514" s="18"/>
      <c r="CU514" s="18"/>
      <c r="CV514" t="s">
        <v>397</v>
      </c>
      <c r="CW514" t="s">
        <v>397</v>
      </c>
      <c r="CX514" t="s">
        <v>397</v>
      </c>
      <c r="CY514" s="25" t="s">
        <v>397</v>
      </c>
    </row>
    <row r="515" spans="1:103" x14ac:dyDescent="0.25">
      <c r="A515">
        <v>517</v>
      </c>
      <c r="B515">
        <v>66</v>
      </c>
      <c r="C515" s="25" t="s">
        <v>108</v>
      </c>
      <c r="D515" s="12">
        <v>6</v>
      </c>
      <c r="E515" s="14"/>
      <c r="F515" s="7" t="str">
        <f t="shared" si="76"/>
        <v>X</v>
      </c>
      <c r="G515" s="7">
        <f t="shared" si="77"/>
        <v>6</v>
      </c>
      <c r="H515" s="16">
        <f t="shared" si="78"/>
        <v>6</v>
      </c>
      <c r="I515" s="11" t="str">
        <f t="shared" si="79"/>
        <v>X</v>
      </c>
      <c r="J515" s="39" t="str">
        <f t="shared" si="80"/>
        <v>X</v>
      </c>
      <c r="K515" s="39" t="str">
        <f t="shared" si="83"/>
        <v>X</v>
      </c>
      <c r="L515" s="39" t="str">
        <f t="shared" si="84"/>
        <v>X</v>
      </c>
      <c r="M515" s="39" t="str">
        <f t="shared" si="81"/>
        <v>X</v>
      </c>
      <c r="N515" s="42">
        <v>0</v>
      </c>
      <c r="O515" s="8">
        <v>0</v>
      </c>
      <c r="P515" s="9">
        <v>0</v>
      </c>
      <c r="Q515" s="9">
        <v>0</v>
      </c>
      <c r="R515" s="8">
        <v>0</v>
      </c>
      <c r="S515" s="9">
        <v>0</v>
      </c>
      <c r="T515" s="9">
        <v>0</v>
      </c>
      <c r="U515" s="8">
        <v>1</v>
      </c>
      <c r="V515" s="9">
        <v>0</v>
      </c>
      <c r="W515" s="9">
        <v>0</v>
      </c>
      <c r="X515" s="9">
        <v>0</v>
      </c>
      <c r="Y515" s="8">
        <v>0</v>
      </c>
      <c r="Z515" s="9">
        <v>0</v>
      </c>
      <c r="AA515" s="8"/>
      <c r="AC515" s="8"/>
      <c r="AJ515" s="9">
        <f t="shared" si="82"/>
        <v>-1</v>
      </c>
      <c r="AK515" s="7">
        <v>11.1</v>
      </c>
      <c r="AO515" s="8"/>
      <c r="AQ515" s="31"/>
      <c r="AT515" s="31"/>
      <c r="AU515" s="21">
        <v>1995</v>
      </c>
      <c r="AV515" s="23">
        <f t="shared" si="85"/>
        <v>3.2999429000227671</v>
      </c>
      <c r="BB515" s="18"/>
      <c r="BD515" s="54"/>
      <c r="BF515" s="18"/>
      <c r="BH515" s="18"/>
      <c r="BJ515" s="18"/>
      <c r="BK515" s="18" t="s">
        <v>155</v>
      </c>
      <c r="BL515">
        <v>1</v>
      </c>
      <c r="BM515">
        <v>0</v>
      </c>
      <c r="BN515">
        <v>0</v>
      </c>
      <c r="BO515">
        <v>0</v>
      </c>
      <c r="BP515">
        <v>0</v>
      </c>
      <c r="BQ515">
        <v>0</v>
      </c>
      <c r="BR515" s="18">
        <v>0</v>
      </c>
      <c r="BS515">
        <v>1</v>
      </c>
      <c r="BT515">
        <v>0</v>
      </c>
      <c r="BU515" s="18">
        <v>0</v>
      </c>
      <c r="BV515" t="s">
        <v>397</v>
      </c>
      <c r="BW515" t="s">
        <v>397</v>
      </c>
      <c r="CB515" s="18"/>
      <c r="CD515" s="18"/>
      <c r="CE515" s="18"/>
      <c r="CH515" s="18"/>
      <c r="CJ515" s="18"/>
      <c r="CU515" s="18"/>
      <c r="CV515" t="s">
        <v>397</v>
      </c>
      <c r="CW515" t="s">
        <v>397</v>
      </c>
      <c r="CX515" t="s">
        <v>397</v>
      </c>
      <c r="CY515" s="25" t="s">
        <v>397</v>
      </c>
    </row>
    <row r="516" spans="1:103" x14ac:dyDescent="0.25">
      <c r="A516">
        <v>518</v>
      </c>
      <c r="B516">
        <v>66</v>
      </c>
      <c r="C516" s="25" t="s">
        <v>108</v>
      </c>
      <c r="D516" s="12">
        <v>6.9</v>
      </c>
      <c r="E516" s="14"/>
      <c r="F516" s="7" t="str">
        <f t="shared" si="76"/>
        <v>X</v>
      </c>
      <c r="G516" s="7">
        <f t="shared" si="77"/>
        <v>6.9</v>
      </c>
      <c r="H516" s="16">
        <f t="shared" si="78"/>
        <v>6.9</v>
      </c>
      <c r="I516" s="11" t="str">
        <f t="shared" si="79"/>
        <v>X</v>
      </c>
      <c r="J516" s="39" t="str">
        <f t="shared" si="80"/>
        <v>X</v>
      </c>
      <c r="K516" s="39" t="str">
        <f t="shared" si="83"/>
        <v>X</v>
      </c>
      <c r="L516" s="39" t="str">
        <f t="shared" si="84"/>
        <v>X</v>
      </c>
      <c r="M516" s="39" t="str">
        <f t="shared" si="81"/>
        <v>X</v>
      </c>
      <c r="N516" s="42">
        <v>0</v>
      </c>
      <c r="O516" s="8">
        <v>0</v>
      </c>
      <c r="P516" s="9">
        <v>0</v>
      </c>
      <c r="Q516" s="9">
        <v>0</v>
      </c>
      <c r="R516" s="8">
        <v>0</v>
      </c>
      <c r="S516" s="9">
        <v>0</v>
      </c>
      <c r="T516" s="9">
        <v>0</v>
      </c>
      <c r="U516" s="8">
        <v>0</v>
      </c>
      <c r="V516" s="9">
        <v>1</v>
      </c>
      <c r="W516" s="9">
        <v>0</v>
      </c>
      <c r="X516" s="9">
        <v>0</v>
      </c>
      <c r="Y516" s="8">
        <v>0</v>
      </c>
      <c r="Z516" s="9">
        <v>0</v>
      </c>
      <c r="AA516" s="8"/>
      <c r="AC516" s="8"/>
      <c r="AJ516" s="9">
        <f t="shared" si="82"/>
        <v>-1</v>
      </c>
      <c r="AK516" s="7">
        <v>11.1</v>
      </c>
      <c r="AO516" s="8"/>
      <c r="AQ516" s="31"/>
      <c r="AT516" s="31"/>
      <c r="AU516" s="21">
        <v>1995</v>
      </c>
      <c r="AV516" s="23">
        <f t="shared" si="85"/>
        <v>3.2999429000227671</v>
      </c>
      <c r="BB516" s="18"/>
      <c r="BD516" s="54"/>
      <c r="BF516" s="18"/>
      <c r="BH516" s="18"/>
      <c r="BJ516" s="18"/>
      <c r="BK516" s="18" t="s">
        <v>155</v>
      </c>
      <c r="BL516">
        <v>1</v>
      </c>
      <c r="BM516">
        <v>0</v>
      </c>
      <c r="BN516">
        <v>0</v>
      </c>
      <c r="BO516">
        <v>0</v>
      </c>
      <c r="BP516">
        <v>0</v>
      </c>
      <c r="BQ516">
        <v>0</v>
      </c>
      <c r="BR516" s="18">
        <v>0</v>
      </c>
      <c r="BS516">
        <v>1</v>
      </c>
      <c r="BT516">
        <v>0</v>
      </c>
      <c r="BU516" s="18">
        <v>0</v>
      </c>
      <c r="BV516" t="s">
        <v>397</v>
      </c>
      <c r="BW516" t="s">
        <v>397</v>
      </c>
      <c r="CB516" s="18"/>
      <c r="CD516" s="18"/>
      <c r="CE516" s="18"/>
      <c r="CH516" s="18"/>
      <c r="CJ516" s="18"/>
      <c r="CU516" s="18"/>
      <c r="CV516" t="s">
        <v>397</v>
      </c>
      <c r="CW516" t="s">
        <v>397</v>
      </c>
      <c r="CX516" t="s">
        <v>397</v>
      </c>
      <c r="CY516" s="25" t="s">
        <v>397</v>
      </c>
    </row>
    <row r="517" spans="1:103" x14ac:dyDescent="0.25">
      <c r="A517">
        <v>519</v>
      </c>
      <c r="B517">
        <v>67</v>
      </c>
      <c r="C517" s="25" t="s">
        <v>88</v>
      </c>
      <c r="D517" s="12">
        <v>6.6</v>
      </c>
      <c r="E517" s="14"/>
      <c r="F517" s="7" t="str">
        <f t="shared" si="76"/>
        <v>X</v>
      </c>
      <c r="G517" s="7">
        <f t="shared" si="77"/>
        <v>6.6</v>
      </c>
      <c r="H517" s="16">
        <f t="shared" si="78"/>
        <v>6.6</v>
      </c>
      <c r="I517" s="11" t="str">
        <f t="shared" si="79"/>
        <v>X</v>
      </c>
      <c r="J517" s="39" t="str">
        <f t="shared" si="80"/>
        <v>X</v>
      </c>
      <c r="K517" s="39" t="str">
        <f t="shared" si="83"/>
        <v>X</v>
      </c>
      <c r="L517" s="39" t="str">
        <f t="shared" si="84"/>
        <v>X</v>
      </c>
      <c r="M517" s="39" t="str">
        <f t="shared" si="81"/>
        <v>X</v>
      </c>
      <c r="N517" s="42">
        <v>1</v>
      </c>
      <c r="O517" s="8">
        <v>0</v>
      </c>
      <c r="P517" s="9">
        <v>0</v>
      </c>
      <c r="Q517" s="9">
        <v>0</v>
      </c>
      <c r="R517" s="8">
        <v>0</v>
      </c>
      <c r="S517" s="9">
        <v>0</v>
      </c>
      <c r="T517" s="9">
        <v>0</v>
      </c>
      <c r="U517" s="8">
        <v>0</v>
      </c>
      <c r="V517" s="9">
        <v>0</v>
      </c>
      <c r="W517" s="9">
        <v>0</v>
      </c>
      <c r="X517" s="9">
        <v>0</v>
      </c>
      <c r="Y517" s="8">
        <v>0</v>
      </c>
      <c r="Z517" s="9">
        <v>0</v>
      </c>
      <c r="AA517" s="8"/>
      <c r="AC517" s="8"/>
      <c r="AJ517" s="9">
        <f t="shared" si="82"/>
        <v>-1</v>
      </c>
      <c r="AK517" s="7">
        <v>10</v>
      </c>
      <c r="AO517" s="8"/>
      <c r="AQ517" s="31"/>
      <c r="AT517" s="31"/>
      <c r="AU517" s="21">
        <v>1995</v>
      </c>
      <c r="AV517" s="23">
        <f t="shared" si="85"/>
        <v>3.2999429000227671</v>
      </c>
      <c r="BB517" s="18"/>
      <c r="BD517" s="54"/>
      <c r="BF517" s="18"/>
      <c r="BH517" s="18"/>
      <c r="BJ517" s="18"/>
      <c r="BK517" s="18" t="s">
        <v>85</v>
      </c>
      <c r="BL517">
        <v>1</v>
      </c>
      <c r="BM517">
        <v>0</v>
      </c>
      <c r="BN517">
        <v>0</v>
      </c>
      <c r="BO517">
        <v>0</v>
      </c>
      <c r="BP517">
        <v>0</v>
      </c>
      <c r="BQ517">
        <v>0</v>
      </c>
      <c r="BR517" s="18">
        <v>0</v>
      </c>
      <c r="BS517">
        <v>1</v>
      </c>
      <c r="BT517">
        <v>0</v>
      </c>
      <c r="BU517" s="18">
        <v>0</v>
      </c>
      <c r="BV517" t="s">
        <v>397</v>
      </c>
      <c r="BW517" t="s">
        <v>397</v>
      </c>
      <c r="CB517" s="18"/>
      <c r="CD517" s="18"/>
      <c r="CE517" s="18"/>
      <c r="CH517" s="18"/>
      <c r="CJ517" s="18"/>
      <c r="CU517" s="18"/>
      <c r="CV517" t="s">
        <v>397</v>
      </c>
      <c r="CW517" t="s">
        <v>397</v>
      </c>
      <c r="CX517" t="s">
        <v>397</v>
      </c>
      <c r="CY517" s="25" t="s">
        <v>397</v>
      </c>
    </row>
    <row r="518" spans="1:103" x14ac:dyDescent="0.25">
      <c r="A518">
        <v>520</v>
      </c>
      <c r="B518">
        <v>67</v>
      </c>
      <c r="C518" s="25" t="s">
        <v>88</v>
      </c>
      <c r="D518" s="12">
        <v>6.4</v>
      </c>
      <c r="E518" s="14"/>
      <c r="F518" s="7" t="str">
        <f t="shared" si="76"/>
        <v>X</v>
      </c>
      <c r="G518" s="7">
        <f t="shared" si="77"/>
        <v>6.4</v>
      </c>
      <c r="H518" s="16">
        <f t="shared" si="78"/>
        <v>6.4</v>
      </c>
      <c r="I518" s="11" t="str">
        <f t="shared" si="79"/>
        <v>X</v>
      </c>
      <c r="J518" s="39" t="str">
        <f t="shared" si="80"/>
        <v>X</v>
      </c>
      <c r="K518" s="39" t="str">
        <f t="shared" si="83"/>
        <v>X</v>
      </c>
      <c r="L518" s="39" t="str">
        <f t="shared" si="84"/>
        <v>X</v>
      </c>
      <c r="M518" s="39" t="str">
        <f t="shared" si="81"/>
        <v>X</v>
      </c>
      <c r="N518" s="42">
        <v>0</v>
      </c>
      <c r="O518" s="8">
        <v>0</v>
      </c>
      <c r="P518" s="9">
        <v>0</v>
      </c>
      <c r="Q518" s="9">
        <v>0</v>
      </c>
      <c r="R518" s="8">
        <v>0</v>
      </c>
      <c r="S518" s="9">
        <v>0</v>
      </c>
      <c r="T518" s="9">
        <v>0</v>
      </c>
      <c r="U518" s="8">
        <v>1</v>
      </c>
      <c r="V518" s="9">
        <v>0</v>
      </c>
      <c r="W518" s="9">
        <v>0</v>
      </c>
      <c r="X518" s="9">
        <v>0</v>
      </c>
      <c r="Y518" s="8">
        <v>0</v>
      </c>
      <c r="Z518" s="9">
        <v>0</v>
      </c>
      <c r="AA518" s="8"/>
      <c r="AC518" s="8"/>
      <c r="AJ518" s="9">
        <f t="shared" si="82"/>
        <v>-1</v>
      </c>
      <c r="AK518" s="7">
        <v>10</v>
      </c>
      <c r="AO518" s="8"/>
      <c r="AQ518" s="31"/>
      <c r="AT518" s="31"/>
      <c r="AU518" s="21">
        <v>1995</v>
      </c>
      <c r="AV518" s="23">
        <f t="shared" si="85"/>
        <v>3.2999429000227671</v>
      </c>
      <c r="BB518" s="18"/>
      <c r="BD518" s="54"/>
      <c r="BF518" s="18"/>
      <c r="BH518" s="18"/>
      <c r="BJ518" s="18"/>
      <c r="BK518" s="18" t="s">
        <v>85</v>
      </c>
      <c r="BL518">
        <v>1</v>
      </c>
      <c r="BM518">
        <v>0</v>
      </c>
      <c r="BN518">
        <v>0</v>
      </c>
      <c r="BO518">
        <v>0</v>
      </c>
      <c r="BP518">
        <v>0</v>
      </c>
      <c r="BQ518">
        <v>0</v>
      </c>
      <c r="BR518" s="18">
        <v>0</v>
      </c>
      <c r="BS518">
        <v>1</v>
      </c>
      <c r="BT518">
        <v>0</v>
      </c>
      <c r="BU518" s="18">
        <v>0</v>
      </c>
      <c r="BV518" t="s">
        <v>397</v>
      </c>
      <c r="BW518" t="s">
        <v>397</v>
      </c>
      <c r="CB518" s="18"/>
      <c r="CD518" s="18"/>
      <c r="CE518" s="18"/>
      <c r="CH518" s="18"/>
      <c r="CJ518" s="18"/>
      <c r="CU518" s="18"/>
      <c r="CV518" t="s">
        <v>397</v>
      </c>
      <c r="CW518" t="s">
        <v>397</v>
      </c>
      <c r="CX518" t="s">
        <v>397</v>
      </c>
      <c r="CY518" s="25" t="s">
        <v>397</v>
      </c>
    </row>
    <row r="519" spans="1:103" x14ac:dyDescent="0.25">
      <c r="A519">
        <v>521</v>
      </c>
      <c r="B519">
        <v>67</v>
      </c>
      <c r="C519" s="25" t="s">
        <v>88</v>
      </c>
      <c r="D519" s="12">
        <v>4.9000000000000004</v>
      </c>
      <c r="E519" s="14"/>
      <c r="F519" s="7" t="str">
        <f t="shared" si="76"/>
        <v>X</v>
      </c>
      <c r="G519" s="7">
        <f t="shared" si="77"/>
        <v>4.9000000000000004</v>
      </c>
      <c r="H519" s="16">
        <f t="shared" si="78"/>
        <v>4.9000000000000004</v>
      </c>
      <c r="I519" s="11" t="str">
        <f t="shared" si="79"/>
        <v>X</v>
      </c>
      <c r="J519" s="39" t="str">
        <f t="shared" si="80"/>
        <v>X</v>
      </c>
      <c r="K519" s="39" t="str">
        <f t="shared" si="83"/>
        <v>X</v>
      </c>
      <c r="L519" s="39" t="str">
        <f t="shared" si="84"/>
        <v>X</v>
      </c>
      <c r="M519" s="39" t="str">
        <f t="shared" si="81"/>
        <v>X</v>
      </c>
      <c r="N519" s="42">
        <v>0</v>
      </c>
      <c r="O519" s="8">
        <v>0</v>
      </c>
      <c r="P519" s="9">
        <v>0</v>
      </c>
      <c r="Q519" s="9">
        <v>0</v>
      </c>
      <c r="R519" s="8">
        <v>0</v>
      </c>
      <c r="S519" s="9">
        <v>0</v>
      </c>
      <c r="T519" s="9">
        <v>0</v>
      </c>
      <c r="U519" s="8">
        <v>0</v>
      </c>
      <c r="V519" s="9">
        <v>1</v>
      </c>
      <c r="W519" s="9">
        <v>0</v>
      </c>
      <c r="X519" s="9">
        <v>0</v>
      </c>
      <c r="Y519" s="8">
        <v>0</v>
      </c>
      <c r="Z519" s="9">
        <v>0</v>
      </c>
      <c r="AA519" s="8"/>
      <c r="AC519" s="8"/>
      <c r="AJ519" s="9">
        <f t="shared" si="82"/>
        <v>-1</v>
      </c>
      <c r="AK519" s="7">
        <v>10</v>
      </c>
      <c r="AO519" s="8"/>
      <c r="AQ519" s="31"/>
      <c r="AT519" s="31"/>
      <c r="AU519" s="21">
        <v>1995</v>
      </c>
      <c r="AV519" s="23">
        <f t="shared" si="85"/>
        <v>3.2999429000227671</v>
      </c>
      <c r="BB519" s="18"/>
      <c r="BD519" s="54"/>
      <c r="BF519" s="18"/>
      <c r="BH519" s="18"/>
      <c r="BJ519" s="18"/>
      <c r="BK519" s="18" t="s">
        <v>85</v>
      </c>
      <c r="BL519">
        <v>1</v>
      </c>
      <c r="BM519">
        <v>0</v>
      </c>
      <c r="BN519">
        <v>0</v>
      </c>
      <c r="BO519">
        <v>0</v>
      </c>
      <c r="BP519">
        <v>0</v>
      </c>
      <c r="BQ519">
        <v>0</v>
      </c>
      <c r="BR519" s="18">
        <v>0</v>
      </c>
      <c r="BS519">
        <v>1</v>
      </c>
      <c r="BT519">
        <v>0</v>
      </c>
      <c r="BU519" s="18">
        <v>0</v>
      </c>
      <c r="BV519" t="s">
        <v>397</v>
      </c>
      <c r="BW519" t="s">
        <v>397</v>
      </c>
      <c r="CB519" s="18"/>
      <c r="CD519" s="18"/>
      <c r="CE519" s="18"/>
      <c r="CH519" s="18"/>
      <c r="CJ519" s="18"/>
      <c r="CU519" s="18"/>
      <c r="CV519" t="s">
        <v>397</v>
      </c>
      <c r="CW519" t="s">
        <v>397</v>
      </c>
      <c r="CX519" t="s">
        <v>397</v>
      </c>
      <c r="CY519" s="25" t="s">
        <v>397</v>
      </c>
    </row>
    <row r="520" spans="1:103" x14ac:dyDescent="0.25">
      <c r="A520">
        <v>522</v>
      </c>
      <c r="B520">
        <v>67</v>
      </c>
      <c r="C520" s="25" t="s">
        <v>88</v>
      </c>
      <c r="D520" s="12">
        <v>8</v>
      </c>
      <c r="E520" s="14"/>
      <c r="F520" s="7" t="str">
        <f t="shared" si="76"/>
        <v>X</v>
      </c>
      <c r="G520" s="7">
        <f t="shared" si="77"/>
        <v>8</v>
      </c>
      <c r="H520" s="16">
        <f t="shared" si="78"/>
        <v>8</v>
      </c>
      <c r="I520" s="11" t="str">
        <f t="shared" si="79"/>
        <v>X</v>
      </c>
      <c r="J520" s="39" t="str">
        <f t="shared" si="80"/>
        <v>X</v>
      </c>
      <c r="K520" s="39" t="str">
        <f t="shared" si="83"/>
        <v>X</v>
      </c>
      <c r="L520" s="39" t="str">
        <f t="shared" si="84"/>
        <v>X</v>
      </c>
      <c r="M520" s="39" t="str">
        <f t="shared" si="81"/>
        <v>X</v>
      </c>
      <c r="N520" s="42">
        <v>1</v>
      </c>
      <c r="O520" s="8">
        <v>0</v>
      </c>
      <c r="P520" s="9">
        <v>0</v>
      </c>
      <c r="Q520" s="9">
        <v>0</v>
      </c>
      <c r="R520" s="8">
        <v>0</v>
      </c>
      <c r="S520" s="9">
        <v>0</v>
      </c>
      <c r="T520" s="9">
        <v>0</v>
      </c>
      <c r="U520" s="8">
        <v>0</v>
      </c>
      <c r="V520" s="9">
        <v>0</v>
      </c>
      <c r="W520" s="9">
        <v>0</v>
      </c>
      <c r="X520" s="9">
        <v>0</v>
      </c>
      <c r="Y520" s="8">
        <v>0</v>
      </c>
      <c r="Z520" s="9">
        <v>0</v>
      </c>
      <c r="AA520" s="8"/>
      <c r="AC520" s="8"/>
      <c r="AJ520" s="9">
        <f t="shared" si="82"/>
        <v>-1</v>
      </c>
      <c r="AK520" s="7">
        <v>9.4</v>
      </c>
      <c r="AO520" s="8"/>
      <c r="AQ520" s="31"/>
      <c r="AT520" s="31"/>
      <c r="AU520" s="21">
        <v>1995</v>
      </c>
      <c r="AV520" s="23">
        <f t="shared" si="85"/>
        <v>3.2999429000227671</v>
      </c>
      <c r="BB520" s="18"/>
      <c r="BD520" s="54"/>
      <c r="BF520" s="18"/>
      <c r="BH520" s="18"/>
      <c r="BJ520" s="18"/>
      <c r="BK520" s="18" t="s">
        <v>113</v>
      </c>
      <c r="BL520">
        <v>1</v>
      </c>
      <c r="BM520">
        <v>0</v>
      </c>
      <c r="BN520">
        <v>0</v>
      </c>
      <c r="BO520">
        <v>0</v>
      </c>
      <c r="BP520">
        <v>0</v>
      </c>
      <c r="BQ520">
        <v>0</v>
      </c>
      <c r="BR520" s="18">
        <v>0</v>
      </c>
      <c r="BS520">
        <v>1</v>
      </c>
      <c r="BT520">
        <v>0</v>
      </c>
      <c r="BU520" s="18">
        <v>0</v>
      </c>
      <c r="BV520" t="s">
        <v>397</v>
      </c>
      <c r="BW520" t="s">
        <v>397</v>
      </c>
      <c r="CB520" s="18"/>
      <c r="CD520" s="18"/>
      <c r="CE520" s="18"/>
      <c r="CH520" s="18"/>
      <c r="CJ520" s="18"/>
      <c r="CU520" s="18"/>
      <c r="CV520" t="s">
        <v>397</v>
      </c>
      <c r="CW520" t="s">
        <v>397</v>
      </c>
      <c r="CX520" t="s">
        <v>397</v>
      </c>
      <c r="CY520" s="25" t="s">
        <v>397</v>
      </c>
    </row>
    <row r="521" spans="1:103" x14ac:dyDescent="0.25">
      <c r="A521">
        <v>523</v>
      </c>
      <c r="B521">
        <v>67</v>
      </c>
      <c r="C521" s="25" t="s">
        <v>88</v>
      </c>
      <c r="D521" s="12">
        <v>7.9</v>
      </c>
      <c r="E521" s="14"/>
      <c r="F521" s="7" t="str">
        <f t="shared" si="76"/>
        <v>X</v>
      </c>
      <c r="G521" s="7">
        <f t="shared" si="77"/>
        <v>7.9</v>
      </c>
      <c r="H521" s="16">
        <f t="shared" si="78"/>
        <v>7.9</v>
      </c>
      <c r="I521" s="11" t="str">
        <f t="shared" si="79"/>
        <v>X</v>
      </c>
      <c r="J521" s="39" t="str">
        <f t="shared" si="80"/>
        <v>X</v>
      </c>
      <c r="K521" s="39" t="str">
        <f t="shared" si="83"/>
        <v>X</v>
      </c>
      <c r="L521" s="39" t="str">
        <f t="shared" si="84"/>
        <v>X</v>
      </c>
      <c r="M521" s="39" t="str">
        <f t="shared" si="81"/>
        <v>X</v>
      </c>
      <c r="N521" s="42">
        <v>0</v>
      </c>
      <c r="O521" s="8">
        <v>0</v>
      </c>
      <c r="P521" s="9">
        <v>0</v>
      </c>
      <c r="Q521" s="9">
        <v>0</v>
      </c>
      <c r="R521" s="8">
        <v>0</v>
      </c>
      <c r="S521" s="9">
        <v>0</v>
      </c>
      <c r="T521" s="9">
        <v>0</v>
      </c>
      <c r="U521" s="8">
        <v>1</v>
      </c>
      <c r="V521" s="9">
        <v>0</v>
      </c>
      <c r="W521" s="9">
        <v>0</v>
      </c>
      <c r="X521" s="9">
        <v>0</v>
      </c>
      <c r="Y521" s="8">
        <v>0</v>
      </c>
      <c r="Z521" s="9">
        <v>0</v>
      </c>
      <c r="AA521" s="8"/>
      <c r="AC521" s="8"/>
      <c r="AJ521" s="9">
        <f t="shared" si="82"/>
        <v>-1</v>
      </c>
      <c r="AK521" s="7">
        <v>9.4</v>
      </c>
      <c r="AO521" s="8"/>
      <c r="AQ521" s="31"/>
      <c r="AT521" s="31"/>
      <c r="AU521" s="21">
        <v>1995</v>
      </c>
      <c r="AV521" s="23">
        <f t="shared" si="85"/>
        <v>3.2999429000227671</v>
      </c>
      <c r="BB521" s="18"/>
      <c r="BD521" s="54"/>
      <c r="BF521" s="18"/>
      <c r="BH521" s="18"/>
      <c r="BJ521" s="18"/>
      <c r="BK521" s="18" t="s">
        <v>113</v>
      </c>
      <c r="BL521">
        <v>1</v>
      </c>
      <c r="BM521">
        <v>0</v>
      </c>
      <c r="BN521">
        <v>0</v>
      </c>
      <c r="BO521">
        <v>0</v>
      </c>
      <c r="BP521">
        <v>0</v>
      </c>
      <c r="BQ521">
        <v>0</v>
      </c>
      <c r="BR521" s="18">
        <v>0</v>
      </c>
      <c r="BS521">
        <v>1</v>
      </c>
      <c r="BT521">
        <v>0</v>
      </c>
      <c r="BU521" s="18">
        <v>0</v>
      </c>
      <c r="BV521" t="s">
        <v>397</v>
      </c>
      <c r="BW521" t="s">
        <v>397</v>
      </c>
      <c r="CB521" s="18"/>
      <c r="CD521" s="18"/>
      <c r="CE521" s="18"/>
      <c r="CH521" s="18"/>
      <c r="CJ521" s="18"/>
      <c r="CU521" s="18"/>
      <c r="CV521" t="s">
        <v>397</v>
      </c>
      <c r="CW521" t="s">
        <v>397</v>
      </c>
      <c r="CX521" t="s">
        <v>397</v>
      </c>
      <c r="CY521" s="25" t="s">
        <v>397</v>
      </c>
    </row>
    <row r="522" spans="1:103" x14ac:dyDescent="0.25">
      <c r="A522">
        <v>524</v>
      </c>
      <c r="B522">
        <v>67</v>
      </c>
      <c r="C522" s="25" t="s">
        <v>88</v>
      </c>
      <c r="D522" s="12">
        <v>9.8000000000000007</v>
      </c>
      <c r="E522" s="14"/>
      <c r="F522" s="7" t="str">
        <f t="shared" si="76"/>
        <v>X</v>
      </c>
      <c r="G522" s="7">
        <f t="shared" si="77"/>
        <v>9.8000000000000007</v>
      </c>
      <c r="H522" s="16">
        <f t="shared" si="78"/>
        <v>9.8000000000000007</v>
      </c>
      <c r="I522" s="11" t="str">
        <f t="shared" si="79"/>
        <v>X</v>
      </c>
      <c r="J522" s="39" t="str">
        <f t="shared" si="80"/>
        <v>X</v>
      </c>
      <c r="K522" s="39" t="str">
        <f t="shared" si="83"/>
        <v>X</v>
      </c>
      <c r="L522" s="39" t="str">
        <f t="shared" si="84"/>
        <v>X</v>
      </c>
      <c r="M522" s="39" t="str">
        <f t="shared" si="81"/>
        <v>X</v>
      </c>
      <c r="N522" s="42">
        <v>0</v>
      </c>
      <c r="O522" s="8">
        <v>0</v>
      </c>
      <c r="P522" s="9">
        <v>0</v>
      </c>
      <c r="Q522" s="9">
        <v>0</v>
      </c>
      <c r="R522" s="8">
        <v>0</v>
      </c>
      <c r="S522" s="9">
        <v>0</v>
      </c>
      <c r="T522" s="9">
        <v>0</v>
      </c>
      <c r="U522" s="8">
        <v>0</v>
      </c>
      <c r="V522" s="9">
        <v>1</v>
      </c>
      <c r="W522" s="9">
        <v>0</v>
      </c>
      <c r="X522" s="9">
        <v>0</v>
      </c>
      <c r="Y522" s="8">
        <v>0</v>
      </c>
      <c r="Z522" s="9">
        <v>0</v>
      </c>
      <c r="AA522" s="8"/>
      <c r="AC522" s="8"/>
      <c r="AJ522" s="9">
        <f t="shared" si="82"/>
        <v>-1</v>
      </c>
      <c r="AK522" s="7">
        <v>9.4</v>
      </c>
      <c r="AO522" s="8"/>
      <c r="AQ522" s="31"/>
      <c r="AT522" s="31"/>
      <c r="AU522" s="21">
        <v>1995</v>
      </c>
      <c r="AV522" s="23">
        <f t="shared" si="85"/>
        <v>3.2999429000227671</v>
      </c>
      <c r="BB522" s="18"/>
      <c r="BD522" s="54"/>
      <c r="BF522" s="18"/>
      <c r="BH522" s="18"/>
      <c r="BJ522" s="18"/>
      <c r="BK522" s="18" t="s">
        <v>113</v>
      </c>
      <c r="BL522">
        <v>1</v>
      </c>
      <c r="BM522">
        <v>0</v>
      </c>
      <c r="BN522">
        <v>0</v>
      </c>
      <c r="BO522">
        <v>0</v>
      </c>
      <c r="BP522">
        <v>0</v>
      </c>
      <c r="BQ522">
        <v>0</v>
      </c>
      <c r="BR522" s="18">
        <v>0</v>
      </c>
      <c r="BS522">
        <v>1</v>
      </c>
      <c r="BT522">
        <v>0</v>
      </c>
      <c r="BU522" s="18">
        <v>0</v>
      </c>
      <c r="BV522" t="s">
        <v>397</v>
      </c>
      <c r="BW522" t="s">
        <v>397</v>
      </c>
      <c r="CB522" s="18"/>
      <c r="CD522" s="18"/>
      <c r="CE522" s="18"/>
      <c r="CH522" s="18"/>
      <c r="CJ522" s="18"/>
      <c r="CU522" s="18"/>
      <c r="CV522" t="s">
        <v>397</v>
      </c>
      <c r="CW522" t="s">
        <v>397</v>
      </c>
      <c r="CX522" t="s">
        <v>397</v>
      </c>
      <c r="CY522" s="25" t="s">
        <v>397</v>
      </c>
    </row>
    <row r="523" spans="1:103" x14ac:dyDescent="0.25">
      <c r="A523">
        <v>525</v>
      </c>
      <c r="B523">
        <v>67</v>
      </c>
      <c r="C523" s="25" t="s">
        <v>88</v>
      </c>
      <c r="D523" s="12">
        <v>6.5</v>
      </c>
      <c r="E523" s="14"/>
      <c r="F523" s="7" t="str">
        <f t="shared" si="76"/>
        <v>X</v>
      </c>
      <c r="G523" s="7">
        <f t="shared" si="77"/>
        <v>6.5</v>
      </c>
      <c r="H523" s="16">
        <f t="shared" si="78"/>
        <v>6.5</v>
      </c>
      <c r="I523" s="11" t="str">
        <f t="shared" si="79"/>
        <v>X</v>
      </c>
      <c r="J523" s="39" t="str">
        <f t="shared" si="80"/>
        <v>X</v>
      </c>
      <c r="K523" s="39" t="str">
        <f t="shared" si="83"/>
        <v>X</v>
      </c>
      <c r="L523" s="39" t="str">
        <f t="shared" si="84"/>
        <v>X</v>
      </c>
      <c r="M523" s="39" t="str">
        <f t="shared" si="81"/>
        <v>X</v>
      </c>
      <c r="N523" s="42">
        <v>1</v>
      </c>
      <c r="O523" s="8">
        <v>0</v>
      </c>
      <c r="P523" s="9">
        <v>0</v>
      </c>
      <c r="Q523" s="9">
        <v>0</v>
      </c>
      <c r="R523" s="8">
        <v>0</v>
      </c>
      <c r="S523" s="9">
        <v>0</v>
      </c>
      <c r="T523" s="9">
        <v>0</v>
      </c>
      <c r="U523" s="8">
        <v>0</v>
      </c>
      <c r="V523" s="9">
        <v>0</v>
      </c>
      <c r="W523" s="9">
        <v>0</v>
      </c>
      <c r="X523" s="9">
        <v>0</v>
      </c>
      <c r="Y523" s="8">
        <v>0</v>
      </c>
      <c r="Z523" s="9">
        <v>0</v>
      </c>
      <c r="AA523" s="8"/>
      <c r="AC523" s="8"/>
      <c r="AJ523" s="9">
        <f t="shared" si="82"/>
        <v>-1</v>
      </c>
      <c r="AK523" s="7">
        <v>8.6</v>
      </c>
      <c r="AO523" s="8"/>
      <c r="AQ523" s="31"/>
      <c r="AT523" s="31"/>
      <c r="AU523" s="21">
        <v>1994</v>
      </c>
      <c r="AV523" s="23">
        <f t="shared" si="85"/>
        <v>3.2997251539756367</v>
      </c>
      <c r="BB523" s="18"/>
      <c r="BD523" s="54"/>
      <c r="BF523" s="18"/>
      <c r="BH523" s="18"/>
      <c r="BJ523" s="18"/>
      <c r="BK523" s="18" t="s">
        <v>132</v>
      </c>
      <c r="BL523">
        <v>1</v>
      </c>
      <c r="BM523">
        <v>0</v>
      </c>
      <c r="BN523">
        <v>0</v>
      </c>
      <c r="BO523">
        <v>0</v>
      </c>
      <c r="BP523">
        <v>0</v>
      </c>
      <c r="BQ523">
        <v>0</v>
      </c>
      <c r="BR523" s="18">
        <v>0</v>
      </c>
      <c r="BS523">
        <v>1</v>
      </c>
      <c r="BT523">
        <v>0</v>
      </c>
      <c r="BU523" s="18">
        <v>0</v>
      </c>
      <c r="BV523" t="s">
        <v>397</v>
      </c>
      <c r="BW523" t="s">
        <v>397</v>
      </c>
      <c r="CB523" s="18"/>
      <c r="CD523" s="18"/>
      <c r="CE523" s="18"/>
      <c r="CH523" s="18"/>
      <c r="CJ523" s="18"/>
      <c r="CU523" s="18"/>
      <c r="CV523" t="s">
        <v>397</v>
      </c>
      <c r="CW523" t="s">
        <v>397</v>
      </c>
      <c r="CX523" t="s">
        <v>397</v>
      </c>
      <c r="CY523" s="25" t="s">
        <v>397</v>
      </c>
    </row>
    <row r="524" spans="1:103" x14ac:dyDescent="0.25">
      <c r="A524">
        <v>526</v>
      </c>
      <c r="B524">
        <v>67</v>
      </c>
      <c r="C524" s="25" t="s">
        <v>88</v>
      </c>
      <c r="D524" s="12">
        <v>6.3</v>
      </c>
      <c r="E524" s="14"/>
      <c r="F524" s="7" t="str">
        <f t="shared" si="76"/>
        <v>X</v>
      </c>
      <c r="G524" s="7">
        <f t="shared" si="77"/>
        <v>6.3</v>
      </c>
      <c r="H524" s="16">
        <f t="shared" si="78"/>
        <v>6.3</v>
      </c>
      <c r="I524" s="11" t="str">
        <f t="shared" si="79"/>
        <v>X</v>
      </c>
      <c r="J524" s="39" t="str">
        <f t="shared" si="80"/>
        <v>X</v>
      </c>
      <c r="K524" s="39" t="str">
        <f t="shared" si="83"/>
        <v>X</v>
      </c>
      <c r="L524" s="39" t="str">
        <f t="shared" si="84"/>
        <v>X</v>
      </c>
      <c r="M524" s="39" t="str">
        <f t="shared" si="81"/>
        <v>X</v>
      </c>
      <c r="N524" s="42">
        <v>0</v>
      </c>
      <c r="O524" s="8">
        <v>0</v>
      </c>
      <c r="P524" s="9">
        <v>0</v>
      </c>
      <c r="Q524" s="9">
        <v>0</v>
      </c>
      <c r="R524" s="8">
        <v>0</v>
      </c>
      <c r="S524" s="9">
        <v>0</v>
      </c>
      <c r="T524" s="9">
        <v>0</v>
      </c>
      <c r="U524" s="8">
        <v>1</v>
      </c>
      <c r="V524" s="9">
        <v>0</v>
      </c>
      <c r="W524" s="9">
        <v>0</v>
      </c>
      <c r="X524" s="9">
        <v>0</v>
      </c>
      <c r="Y524" s="8">
        <v>0</v>
      </c>
      <c r="Z524" s="9">
        <v>0</v>
      </c>
      <c r="AA524" s="8"/>
      <c r="AC524" s="8"/>
      <c r="AJ524" s="9">
        <f t="shared" si="82"/>
        <v>-1</v>
      </c>
      <c r="AK524" s="7">
        <v>8.6</v>
      </c>
      <c r="AO524" s="8"/>
      <c r="AQ524" s="31"/>
      <c r="AT524" s="31"/>
      <c r="AU524" s="21">
        <v>1994</v>
      </c>
      <c r="AV524" s="23">
        <f t="shared" si="85"/>
        <v>3.2997251539756367</v>
      </c>
      <c r="BB524" s="18"/>
      <c r="BD524" s="54"/>
      <c r="BF524" s="18"/>
      <c r="BH524" s="18"/>
      <c r="BJ524" s="18"/>
      <c r="BK524" s="18" t="s">
        <v>132</v>
      </c>
      <c r="BL524">
        <v>1</v>
      </c>
      <c r="BM524">
        <v>0</v>
      </c>
      <c r="BN524">
        <v>0</v>
      </c>
      <c r="BO524">
        <v>0</v>
      </c>
      <c r="BP524">
        <v>0</v>
      </c>
      <c r="BQ524">
        <v>0</v>
      </c>
      <c r="BR524" s="18">
        <v>0</v>
      </c>
      <c r="BS524">
        <v>1</v>
      </c>
      <c r="BT524">
        <v>0</v>
      </c>
      <c r="BU524" s="18">
        <v>0</v>
      </c>
      <c r="BV524" t="s">
        <v>397</v>
      </c>
      <c r="BW524" t="s">
        <v>397</v>
      </c>
      <c r="CB524" s="18"/>
      <c r="CD524" s="18"/>
      <c r="CE524" s="18"/>
      <c r="CH524" s="18"/>
      <c r="CJ524" s="18"/>
      <c r="CU524" s="18"/>
      <c r="CV524" t="s">
        <v>397</v>
      </c>
      <c r="CW524" t="s">
        <v>397</v>
      </c>
      <c r="CX524" t="s">
        <v>397</v>
      </c>
      <c r="CY524" s="25" t="s">
        <v>397</v>
      </c>
    </row>
    <row r="525" spans="1:103" x14ac:dyDescent="0.25">
      <c r="A525">
        <v>527</v>
      </c>
      <c r="B525">
        <v>67</v>
      </c>
      <c r="C525" s="25" t="s">
        <v>88</v>
      </c>
      <c r="D525" s="12">
        <v>8.6</v>
      </c>
      <c r="E525" s="14"/>
      <c r="F525" s="7" t="str">
        <f t="shared" si="76"/>
        <v>X</v>
      </c>
      <c r="G525" s="7">
        <f t="shared" si="77"/>
        <v>8.6</v>
      </c>
      <c r="H525" s="16">
        <f t="shared" si="78"/>
        <v>8.6</v>
      </c>
      <c r="I525" s="11" t="str">
        <f t="shared" si="79"/>
        <v>X</v>
      </c>
      <c r="J525" s="39" t="str">
        <f t="shared" si="80"/>
        <v>X</v>
      </c>
      <c r="K525" s="39" t="str">
        <f t="shared" si="83"/>
        <v>X</v>
      </c>
      <c r="L525" s="39" t="str">
        <f t="shared" si="84"/>
        <v>X</v>
      </c>
      <c r="M525" s="39" t="str">
        <f t="shared" si="81"/>
        <v>X</v>
      </c>
      <c r="N525" s="42">
        <v>0</v>
      </c>
      <c r="O525" s="8">
        <v>0</v>
      </c>
      <c r="P525" s="9">
        <v>0</v>
      </c>
      <c r="Q525" s="9">
        <v>0</v>
      </c>
      <c r="R525" s="8">
        <v>0</v>
      </c>
      <c r="S525" s="9">
        <v>0</v>
      </c>
      <c r="T525" s="9">
        <v>0</v>
      </c>
      <c r="U525" s="8">
        <v>0</v>
      </c>
      <c r="V525" s="9">
        <v>1</v>
      </c>
      <c r="W525" s="9">
        <v>0</v>
      </c>
      <c r="X525" s="9">
        <v>0</v>
      </c>
      <c r="Y525" s="8">
        <v>0</v>
      </c>
      <c r="Z525" s="9">
        <v>0</v>
      </c>
      <c r="AA525" s="8"/>
      <c r="AC525" s="8"/>
      <c r="AJ525" s="9">
        <f t="shared" si="82"/>
        <v>-1</v>
      </c>
      <c r="AK525" s="7">
        <v>8.6</v>
      </c>
      <c r="AO525" s="8"/>
      <c r="AQ525" s="31"/>
      <c r="AT525" s="31"/>
      <c r="AU525" s="21">
        <v>1994</v>
      </c>
      <c r="AV525" s="23">
        <f t="shared" si="85"/>
        <v>3.2997251539756367</v>
      </c>
      <c r="BB525" s="18"/>
      <c r="BD525" s="54"/>
      <c r="BF525" s="18"/>
      <c r="BH525" s="18"/>
      <c r="BJ525" s="18"/>
      <c r="BK525" s="18" t="s">
        <v>132</v>
      </c>
      <c r="BL525">
        <v>1</v>
      </c>
      <c r="BM525">
        <v>0</v>
      </c>
      <c r="BN525">
        <v>0</v>
      </c>
      <c r="BO525">
        <v>0</v>
      </c>
      <c r="BP525">
        <v>0</v>
      </c>
      <c r="BQ525">
        <v>0</v>
      </c>
      <c r="BR525" s="18">
        <v>0</v>
      </c>
      <c r="BS525">
        <v>1</v>
      </c>
      <c r="BT525">
        <v>0</v>
      </c>
      <c r="BU525" s="18">
        <v>0</v>
      </c>
      <c r="BV525" t="s">
        <v>397</v>
      </c>
      <c r="BW525" t="s">
        <v>397</v>
      </c>
      <c r="CB525" s="18"/>
      <c r="CD525" s="18"/>
      <c r="CE525" s="18"/>
      <c r="CH525" s="18"/>
      <c r="CJ525" s="18"/>
      <c r="CU525" s="18"/>
      <c r="CV525" t="s">
        <v>397</v>
      </c>
      <c r="CW525" t="s">
        <v>397</v>
      </c>
      <c r="CX525" t="s">
        <v>397</v>
      </c>
      <c r="CY525" s="25" t="s">
        <v>397</v>
      </c>
    </row>
    <row r="526" spans="1:103" x14ac:dyDescent="0.25">
      <c r="A526">
        <v>528</v>
      </c>
      <c r="B526">
        <v>67</v>
      </c>
      <c r="C526" s="25" t="s">
        <v>88</v>
      </c>
      <c r="D526" s="12">
        <v>6.4</v>
      </c>
      <c r="E526" s="14"/>
      <c r="F526" s="7" t="str">
        <f t="shared" si="76"/>
        <v>X</v>
      </c>
      <c r="G526" s="7">
        <f t="shared" si="77"/>
        <v>6.4</v>
      </c>
      <c r="H526" s="16">
        <f t="shared" si="78"/>
        <v>6.4</v>
      </c>
      <c r="I526" s="11" t="str">
        <f t="shared" si="79"/>
        <v>X</v>
      </c>
      <c r="J526" s="39" t="str">
        <f t="shared" si="80"/>
        <v>X</v>
      </c>
      <c r="K526" s="39" t="str">
        <f t="shared" si="83"/>
        <v>X</v>
      </c>
      <c r="L526" s="39" t="str">
        <f t="shared" si="84"/>
        <v>X</v>
      </c>
      <c r="M526" s="39" t="str">
        <f t="shared" si="81"/>
        <v>X</v>
      </c>
      <c r="N526" s="42">
        <v>1</v>
      </c>
      <c r="O526" s="8">
        <v>0</v>
      </c>
      <c r="P526" s="9">
        <v>0</v>
      </c>
      <c r="Q526" s="9">
        <v>0</v>
      </c>
      <c r="R526" s="8">
        <v>0</v>
      </c>
      <c r="S526" s="9">
        <v>0</v>
      </c>
      <c r="T526" s="9">
        <v>0</v>
      </c>
      <c r="U526" s="8">
        <v>0</v>
      </c>
      <c r="V526" s="9">
        <v>0</v>
      </c>
      <c r="W526" s="9">
        <v>0</v>
      </c>
      <c r="X526" s="9">
        <v>0</v>
      </c>
      <c r="Y526" s="8">
        <v>0</v>
      </c>
      <c r="Z526" s="9">
        <v>0</v>
      </c>
      <c r="AA526" s="8"/>
      <c r="AC526" s="8"/>
      <c r="AJ526" s="9">
        <f t="shared" si="82"/>
        <v>-1</v>
      </c>
      <c r="AK526" s="7">
        <v>8.3000000000000007</v>
      </c>
      <c r="AO526" s="8"/>
      <c r="AQ526" s="31"/>
      <c r="AT526" s="31"/>
      <c r="AU526" s="21">
        <v>1995</v>
      </c>
      <c r="AV526" s="23">
        <f t="shared" si="85"/>
        <v>3.2999429000227671</v>
      </c>
      <c r="BB526" s="18"/>
      <c r="BD526" s="54"/>
      <c r="BF526" s="18"/>
      <c r="BH526" s="18"/>
      <c r="BJ526" s="18"/>
      <c r="BK526" s="18" t="s">
        <v>156</v>
      </c>
      <c r="BL526">
        <v>1</v>
      </c>
      <c r="BM526">
        <v>0</v>
      </c>
      <c r="BN526">
        <v>0</v>
      </c>
      <c r="BO526">
        <v>0</v>
      </c>
      <c r="BP526">
        <v>0</v>
      </c>
      <c r="BQ526">
        <v>0</v>
      </c>
      <c r="BR526" s="18">
        <v>0</v>
      </c>
      <c r="BS526">
        <v>1</v>
      </c>
      <c r="BT526">
        <v>0</v>
      </c>
      <c r="BU526" s="18">
        <v>0</v>
      </c>
      <c r="BV526" t="s">
        <v>397</v>
      </c>
      <c r="BW526" t="s">
        <v>397</v>
      </c>
      <c r="CB526" s="18"/>
      <c r="CD526" s="18"/>
      <c r="CE526" s="18"/>
      <c r="CH526" s="18"/>
      <c r="CJ526" s="18"/>
      <c r="CU526" s="18"/>
      <c r="CV526" t="s">
        <v>397</v>
      </c>
      <c r="CW526" t="s">
        <v>397</v>
      </c>
      <c r="CX526" t="s">
        <v>397</v>
      </c>
      <c r="CY526" s="25" t="s">
        <v>397</v>
      </c>
    </row>
    <row r="527" spans="1:103" x14ac:dyDescent="0.25">
      <c r="A527">
        <v>529</v>
      </c>
      <c r="B527">
        <v>67</v>
      </c>
      <c r="C527" s="25" t="s">
        <v>88</v>
      </c>
      <c r="D527" s="12">
        <v>6.2</v>
      </c>
      <c r="E527" s="14"/>
      <c r="F527" s="7" t="str">
        <f t="shared" ref="F527:F590" si="86">IFERROR(D527/E527, "X")</f>
        <v>X</v>
      </c>
      <c r="G527" s="7">
        <f t="shared" ref="G527:G590" si="87">D527-E527</f>
        <v>6.2</v>
      </c>
      <c r="H527" s="16">
        <f t="shared" ref="H527:H590" si="88">D527+E527</f>
        <v>6.2</v>
      </c>
      <c r="I527" s="11" t="str">
        <f t="shared" ref="I527:I590" si="89">IFERROR(F527/SQRT(F527^2+AJ527), "X")</f>
        <v>X</v>
      </c>
      <c r="J527" s="39" t="str">
        <f t="shared" ref="J527:J590" si="90">IFERROR(SQRT((1-I527^2)/AJ527), "X")</f>
        <v>X</v>
      </c>
      <c r="K527" s="39" t="str">
        <f t="shared" si="83"/>
        <v>X</v>
      </c>
      <c r="L527" s="39" t="str">
        <f t="shared" si="84"/>
        <v>X</v>
      </c>
      <c r="M527" s="39" t="str">
        <f t="shared" ref="M527:M590" si="91">IFERROR(I527+J527, "X")</f>
        <v>X</v>
      </c>
      <c r="N527" s="42">
        <v>0</v>
      </c>
      <c r="O527" s="8">
        <v>0</v>
      </c>
      <c r="P527" s="9">
        <v>0</v>
      </c>
      <c r="Q527" s="9">
        <v>0</v>
      </c>
      <c r="R527" s="8">
        <v>0</v>
      </c>
      <c r="S527" s="9">
        <v>0</v>
      </c>
      <c r="T527" s="9">
        <v>0</v>
      </c>
      <c r="U527" s="8">
        <v>1</v>
      </c>
      <c r="V527" s="9">
        <v>0</v>
      </c>
      <c r="W527" s="9">
        <v>0</v>
      </c>
      <c r="X527" s="9">
        <v>0</v>
      </c>
      <c r="Y527" s="8">
        <v>0</v>
      </c>
      <c r="Z527" s="9">
        <v>0</v>
      </c>
      <c r="AA527" s="8"/>
      <c r="AC527" s="8"/>
      <c r="AJ527" s="9">
        <f t="shared" ref="AJ527:AJ590" si="92">IFERROR(AH527-AI527-1, "X")</f>
        <v>-1</v>
      </c>
      <c r="AK527" s="7">
        <v>8.3000000000000007</v>
      </c>
      <c r="AO527" s="8"/>
      <c r="AQ527" s="31"/>
      <c r="AT527" s="31"/>
      <c r="AU527" s="21">
        <v>1995</v>
      </c>
      <c r="AV527" s="23">
        <f t="shared" si="85"/>
        <v>3.2999429000227671</v>
      </c>
      <c r="BB527" s="18"/>
      <c r="BD527" s="54"/>
      <c r="BF527" s="18"/>
      <c r="BH527" s="18"/>
      <c r="BJ527" s="18"/>
      <c r="BK527" s="18" t="s">
        <v>156</v>
      </c>
      <c r="BL527">
        <v>1</v>
      </c>
      <c r="BM527">
        <v>0</v>
      </c>
      <c r="BN527">
        <v>0</v>
      </c>
      <c r="BO527">
        <v>0</v>
      </c>
      <c r="BP527">
        <v>0</v>
      </c>
      <c r="BQ527">
        <v>0</v>
      </c>
      <c r="BR527" s="18">
        <v>0</v>
      </c>
      <c r="BS527">
        <v>1</v>
      </c>
      <c r="BT527">
        <v>0</v>
      </c>
      <c r="BU527" s="18">
        <v>0</v>
      </c>
      <c r="BV527" t="s">
        <v>397</v>
      </c>
      <c r="BW527" t="s">
        <v>397</v>
      </c>
      <c r="CB527" s="18"/>
      <c r="CD527" s="18"/>
      <c r="CE527" s="18"/>
      <c r="CH527" s="18"/>
      <c r="CJ527" s="18"/>
      <c r="CU527" s="18"/>
      <c r="CV527" t="s">
        <v>397</v>
      </c>
      <c r="CW527" t="s">
        <v>397</v>
      </c>
      <c r="CX527" t="s">
        <v>397</v>
      </c>
      <c r="CY527" s="25" t="s">
        <v>397</v>
      </c>
    </row>
    <row r="528" spans="1:103" x14ac:dyDescent="0.25">
      <c r="A528">
        <v>530</v>
      </c>
      <c r="B528">
        <v>67</v>
      </c>
      <c r="C528" s="25" t="s">
        <v>88</v>
      </c>
      <c r="D528" s="12">
        <v>7.7</v>
      </c>
      <c r="E528" s="14"/>
      <c r="F528" s="7" t="str">
        <f t="shared" si="86"/>
        <v>X</v>
      </c>
      <c r="G528" s="7">
        <f t="shared" si="87"/>
        <v>7.7</v>
      </c>
      <c r="H528" s="16">
        <f t="shared" si="88"/>
        <v>7.7</v>
      </c>
      <c r="I528" s="11" t="str">
        <f t="shared" si="89"/>
        <v>X</v>
      </c>
      <c r="J528" s="39" t="str">
        <f t="shared" si="90"/>
        <v>X</v>
      </c>
      <c r="K528" s="39" t="str">
        <f t="shared" si="83"/>
        <v>X</v>
      </c>
      <c r="L528" s="39" t="str">
        <f t="shared" si="84"/>
        <v>X</v>
      </c>
      <c r="M528" s="39" t="str">
        <f t="shared" si="91"/>
        <v>X</v>
      </c>
      <c r="N528" s="42">
        <v>0</v>
      </c>
      <c r="O528" s="8">
        <v>0</v>
      </c>
      <c r="P528" s="9">
        <v>0</v>
      </c>
      <c r="Q528" s="9">
        <v>0</v>
      </c>
      <c r="R528" s="8">
        <v>0</v>
      </c>
      <c r="S528" s="9">
        <v>0</v>
      </c>
      <c r="T528" s="9">
        <v>0</v>
      </c>
      <c r="U528" s="8">
        <v>0</v>
      </c>
      <c r="V528" s="9">
        <v>1</v>
      </c>
      <c r="W528" s="9">
        <v>0</v>
      </c>
      <c r="X528" s="9">
        <v>0</v>
      </c>
      <c r="Y528" s="8">
        <v>0</v>
      </c>
      <c r="Z528" s="9">
        <v>0</v>
      </c>
      <c r="AA528" s="8"/>
      <c r="AC528" s="8"/>
      <c r="AJ528" s="9">
        <f t="shared" si="92"/>
        <v>-1</v>
      </c>
      <c r="AK528" s="7">
        <v>8.3000000000000007</v>
      </c>
      <c r="AO528" s="8"/>
      <c r="AQ528" s="31"/>
      <c r="AT528" s="31"/>
      <c r="AU528" s="21">
        <v>1995</v>
      </c>
      <c r="AV528" s="23">
        <f t="shared" si="85"/>
        <v>3.2999429000227671</v>
      </c>
      <c r="BB528" s="18"/>
      <c r="BD528" s="54"/>
      <c r="BF528" s="18"/>
      <c r="BH528" s="18"/>
      <c r="BJ528" s="18"/>
      <c r="BK528" s="18" t="s">
        <v>156</v>
      </c>
      <c r="BL528">
        <v>1</v>
      </c>
      <c r="BM528">
        <v>0</v>
      </c>
      <c r="BN528">
        <v>0</v>
      </c>
      <c r="BO528">
        <v>0</v>
      </c>
      <c r="BP528">
        <v>0</v>
      </c>
      <c r="BQ528">
        <v>0</v>
      </c>
      <c r="BR528" s="18">
        <v>0</v>
      </c>
      <c r="BS528">
        <v>1</v>
      </c>
      <c r="BT528">
        <v>0</v>
      </c>
      <c r="BU528" s="18">
        <v>0</v>
      </c>
      <c r="BV528" t="s">
        <v>397</v>
      </c>
      <c r="BW528" t="s">
        <v>397</v>
      </c>
      <c r="CB528" s="18"/>
      <c r="CD528" s="18"/>
      <c r="CE528" s="18"/>
      <c r="CH528" s="18"/>
      <c r="CJ528" s="18"/>
      <c r="CU528" s="18"/>
      <c r="CV528" t="s">
        <v>397</v>
      </c>
      <c r="CW528" t="s">
        <v>397</v>
      </c>
      <c r="CX528" t="s">
        <v>397</v>
      </c>
      <c r="CY528" s="25" t="s">
        <v>397</v>
      </c>
    </row>
    <row r="529" spans="1:103" x14ac:dyDescent="0.25">
      <c r="A529">
        <v>531</v>
      </c>
      <c r="B529">
        <v>67</v>
      </c>
      <c r="C529" s="25" t="s">
        <v>88</v>
      </c>
      <c r="D529" s="12">
        <v>7</v>
      </c>
      <c r="E529" s="14"/>
      <c r="F529" s="7" t="str">
        <f t="shared" si="86"/>
        <v>X</v>
      </c>
      <c r="G529" s="7">
        <f t="shared" si="87"/>
        <v>7</v>
      </c>
      <c r="H529" s="16">
        <f t="shared" si="88"/>
        <v>7</v>
      </c>
      <c r="I529" s="11" t="str">
        <f t="shared" si="89"/>
        <v>X</v>
      </c>
      <c r="J529" s="39" t="str">
        <f t="shared" si="90"/>
        <v>X</v>
      </c>
      <c r="K529" s="39" t="str">
        <f t="shared" si="83"/>
        <v>X</v>
      </c>
      <c r="L529" s="39" t="str">
        <f t="shared" si="84"/>
        <v>X</v>
      </c>
      <c r="M529" s="39" t="str">
        <f t="shared" si="91"/>
        <v>X</v>
      </c>
      <c r="N529" s="42">
        <v>1</v>
      </c>
      <c r="O529" s="8">
        <v>0</v>
      </c>
      <c r="P529" s="9">
        <v>0</v>
      </c>
      <c r="Q529" s="9">
        <v>0</v>
      </c>
      <c r="R529" s="8">
        <v>0</v>
      </c>
      <c r="S529" s="9">
        <v>0</v>
      </c>
      <c r="T529" s="9">
        <v>0</v>
      </c>
      <c r="U529" s="8">
        <v>0</v>
      </c>
      <c r="V529" s="9">
        <v>0</v>
      </c>
      <c r="W529" s="9">
        <v>0</v>
      </c>
      <c r="X529" s="9">
        <v>0</v>
      </c>
      <c r="Y529" s="8">
        <v>0</v>
      </c>
      <c r="Z529" s="9">
        <v>0</v>
      </c>
      <c r="AA529" s="8"/>
      <c r="AC529" s="8"/>
      <c r="AJ529" s="9">
        <f t="shared" si="92"/>
        <v>-1</v>
      </c>
      <c r="AK529" s="7">
        <v>10.7</v>
      </c>
      <c r="AO529" s="8"/>
      <c r="AQ529" s="31"/>
      <c r="AT529" s="31"/>
      <c r="AU529" s="21">
        <v>1996</v>
      </c>
      <c r="AV529" s="23">
        <f t="shared" si="85"/>
        <v>3.3001605369513523</v>
      </c>
      <c r="BB529" s="18"/>
      <c r="BD529" s="54"/>
      <c r="BF529" s="18"/>
      <c r="BH529" s="18"/>
      <c r="BJ529" s="18"/>
      <c r="BK529" s="18" t="s">
        <v>198</v>
      </c>
      <c r="BL529">
        <v>1</v>
      </c>
      <c r="BM529">
        <v>0</v>
      </c>
      <c r="BN529">
        <v>0</v>
      </c>
      <c r="BO529">
        <v>0</v>
      </c>
      <c r="BP529">
        <v>0</v>
      </c>
      <c r="BQ529">
        <v>0</v>
      </c>
      <c r="BR529" s="18">
        <v>0</v>
      </c>
      <c r="BS529">
        <v>1</v>
      </c>
      <c r="BT529">
        <v>0</v>
      </c>
      <c r="BU529" s="18">
        <v>0</v>
      </c>
      <c r="BV529" t="s">
        <v>397</v>
      </c>
      <c r="BW529" t="s">
        <v>397</v>
      </c>
      <c r="CB529" s="18"/>
      <c r="CD529" s="18"/>
      <c r="CE529" s="18"/>
      <c r="CH529" s="18"/>
      <c r="CJ529" s="18"/>
      <c r="CU529" s="18"/>
      <c r="CV529" t="s">
        <v>397</v>
      </c>
      <c r="CW529" t="s">
        <v>397</v>
      </c>
      <c r="CX529" t="s">
        <v>397</v>
      </c>
      <c r="CY529" s="25" t="s">
        <v>397</v>
      </c>
    </row>
    <row r="530" spans="1:103" x14ac:dyDescent="0.25">
      <c r="A530">
        <v>532</v>
      </c>
      <c r="B530">
        <v>67</v>
      </c>
      <c r="C530" s="25" t="s">
        <v>88</v>
      </c>
      <c r="D530" s="12">
        <v>6.3</v>
      </c>
      <c r="E530" s="14"/>
      <c r="F530" s="7" t="str">
        <f t="shared" si="86"/>
        <v>X</v>
      </c>
      <c r="G530" s="7">
        <f t="shared" si="87"/>
        <v>6.3</v>
      </c>
      <c r="H530" s="16">
        <f t="shared" si="88"/>
        <v>6.3</v>
      </c>
      <c r="I530" s="11" t="str">
        <f t="shared" si="89"/>
        <v>X</v>
      </c>
      <c r="J530" s="39" t="str">
        <f t="shared" si="90"/>
        <v>X</v>
      </c>
      <c r="K530" s="39" t="str">
        <f t="shared" si="83"/>
        <v>X</v>
      </c>
      <c r="L530" s="39" t="str">
        <f t="shared" si="84"/>
        <v>X</v>
      </c>
      <c r="M530" s="39" t="str">
        <f t="shared" si="91"/>
        <v>X</v>
      </c>
      <c r="N530" s="42">
        <v>0</v>
      </c>
      <c r="O530" s="8">
        <v>0</v>
      </c>
      <c r="P530" s="9">
        <v>0</v>
      </c>
      <c r="Q530" s="9">
        <v>0</v>
      </c>
      <c r="R530" s="8">
        <v>0</v>
      </c>
      <c r="S530" s="9">
        <v>0</v>
      </c>
      <c r="T530" s="9">
        <v>0</v>
      </c>
      <c r="U530" s="8">
        <v>1</v>
      </c>
      <c r="V530" s="9">
        <v>0</v>
      </c>
      <c r="W530" s="9">
        <v>0</v>
      </c>
      <c r="X530" s="9">
        <v>0</v>
      </c>
      <c r="Y530" s="8">
        <v>0</v>
      </c>
      <c r="Z530" s="9">
        <v>0</v>
      </c>
      <c r="AA530" s="8"/>
      <c r="AC530" s="8"/>
      <c r="AJ530" s="9">
        <f t="shared" si="92"/>
        <v>-1</v>
      </c>
      <c r="AK530" s="7">
        <v>10.7</v>
      </c>
      <c r="AO530" s="8"/>
      <c r="AQ530" s="31"/>
      <c r="AT530" s="31"/>
      <c r="AU530" s="21">
        <v>1996</v>
      </c>
      <c r="AV530" s="23">
        <f t="shared" si="85"/>
        <v>3.3001605369513523</v>
      </c>
      <c r="BB530" s="18"/>
      <c r="BD530" s="54"/>
      <c r="BF530" s="18"/>
      <c r="BH530" s="18"/>
      <c r="BJ530" s="18"/>
      <c r="BK530" s="18" t="s">
        <v>198</v>
      </c>
      <c r="BL530">
        <v>1</v>
      </c>
      <c r="BM530">
        <v>0</v>
      </c>
      <c r="BN530">
        <v>0</v>
      </c>
      <c r="BO530">
        <v>0</v>
      </c>
      <c r="BP530">
        <v>0</v>
      </c>
      <c r="BQ530">
        <v>0</v>
      </c>
      <c r="BR530" s="18">
        <v>0</v>
      </c>
      <c r="BS530">
        <v>1</v>
      </c>
      <c r="BT530">
        <v>0</v>
      </c>
      <c r="BU530" s="18">
        <v>0</v>
      </c>
      <c r="BV530" t="s">
        <v>397</v>
      </c>
      <c r="BW530" t="s">
        <v>397</v>
      </c>
      <c r="CB530" s="18"/>
      <c r="CD530" s="18"/>
      <c r="CE530" s="18"/>
      <c r="CH530" s="18"/>
      <c r="CJ530" s="18"/>
      <c r="CU530" s="18"/>
      <c r="CV530" t="s">
        <v>397</v>
      </c>
      <c r="CW530" t="s">
        <v>397</v>
      </c>
      <c r="CX530" t="s">
        <v>397</v>
      </c>
      <c r="CY530" s="25" t="s">
        <v>397</v>
      </c>
    </row>
    <row r="531" spans="1:103" x14ac:dyDescent="0.25">
      <c r="A531">
        <v>533</v>
      </c>
      <c r="B531">
        <v>67</v>
      </c>
      <c r="C531" s="25" t="s">
        <v>88</v>
      </c>
      <c r="D531" s="12">
        <v>5.0990000000000002</v>
      </c>
      <c r="E531" s="14"/>
      <c r="F531" s="7" t="str">
        <f t="shared" si="86"/>
        <v>X</v>
      </c>
      <c r="G531" s="7">
        <f t="shared" si="87"/>
        <v>5.0990000000000002</v>
      </c>
      <c r="H531" s="16">
        <f t="shared" si="88"/>
        <v>5.0990000000000002</v>
      </c>
      <c r="I531" s="11" t="str">
        <f t="shared" si="89"/>
        <v>X</v>
      </c>
      <c r="J531" s="39" t="str">
        <f t="shared" si="90"/>
        <v>X</v>
      </c>
      <c r="K531" s="39" t="str">
        <f t="shared" si="83"/>
        <v>X</v>
      </c>
      <c r="L531" s="39" t="str">
        <f t="shared" si="84"/>
        <v>X</v>
      </c>
      <c r="M531" s="39" t="str">
        <f t="shared" si="91"/>
        <v>X</v>
      </c>
      <c r="N531" s="42">
        <v>0</v>
      </c>
      <c r="O531" s="8">
        <v>0</v>
      </c>
      <c r="P531" s="9">
        <v>0</v>
      </c>
      <c r="Q531" s="9">
        <v>0</v>
      </c>
      <c r="R531" s="8">
        <v>0</v>
      </c>
      <c r="S531" s="9">
        <v>0</v>
      </c>
      <c r="T531" s="9">
        <v>0</v>
      </c>
      <c r="U531" s="8">
        <v>0</v>
      </c>
      <c r="V531" s="9">
        <v>1</v>
      </c>
      <c r="W531" s="9">
        <v>0</v>
      </c>
      <c r="X531" s="9">
        <v>0</v>
      </c>
      <c r="Y531" s="8">
        <v>0</v>
      </c>
      <c r="Z531" s="9">
        <v>0</v>
      </c>
      <c r="AA531" s="8"/>
      <c r="AC531" s="8"/>
      <c r="AJ531" s="9">
        <f t="shared" si="92"/>
        <v>-1</v>
      </c>
      <c r="AK531" s="7">
        <v>10.7</v>
      </c>
      <c r="AO531" s="8"/>
      <c r="AQ531" s="31"/>
      <c r="AT531" s="31"/>
      <c r="AU531" s="21">
        <v>1996</v>
      </c>
      <c r="AV531" s="23">
        <f t="shared" si="85"/>
        <v>3.3001605369513523</v>
      </c>
      <c r="BB531" s="18"/>
      <c r="BD531" s="54"/>
      <c r="BF531" s="18"/>
      <c r="BH531" s="18"/>
      <c r="BJ531" s="18"/>
      <c r="BK531" s="18" t="s">
        <v>198</v>
      </c>
      <c r="BL531">
        <v>1</v>
      </c>
      <c r="BM531">
        <v>0</v>
      </c>
      <c r="BN531">
        <v>0</v>
      </c>
      <c r="BO531">
        <v>0</v>
      </c>
      <c r="BP531">
        <v>0</v>
      </c>
      <c r="BQ531">
        <v>0</v>
      </c>
      <c r="BR531" s="18">
        <v>0</v>
      </c>
      <c r="BS531">
        <v>1</v>
      </c>
      <c r="BT531">
        <v>0</v>
      </c>
      <c r="BU531" s="18">
        <v>0</v>
      </c>
      <c r="BV531" t="s">
        <v>397</v>
      </c>
      <c r="BW531" t="s">
        <v>397</v>
      </c>
      <c r="CB531" s="18"/>
      <c r="CD531" s="18"/>
      <c r="CE531" s="18"/>
      <c r="CH531" s="18"/>
      <c r="CJ531" s="18"/>
      <c r="CU531" s="18"/>
      <c r="CV531" t="s">
        <v>397</v>
      </c>
      <c r="CW531" t="s">
        <v>397</v>
      </c>
      <c r="CX531" t="s">
        <v>397</v>
      </c>
      <c r="CY531" s="25" t="s">
        <v>397</v>
      </c>
    </row>
    <row r="532" spans="1:103" x14ac:dyDescent="0.25">
      <c r="A532">
        <v>534</v>
      </c>
      <c r="B532">
        <v>67</v>
      </c>
      <c r="C532" s="25" t="s">
        <v>88</v>
      </c>
      <c r="D532" s="12">
        <v>6</v>
      </c>
      <c r="E532" s="14"/>
      <c r="F532" s="7" t="str">
        <f t="shared" si="86"/>
        <v>X</v>
      </c>
      <c r="G532" s="7">
        <f t="shared" si="87"/>
        <v>6</v>
      </c>
      <c r="H532" s="16">
        <f t="shared" si="88"/>
        <v>6</v>
      </c>
      <c r="I532" s="11" t="str">
        <f t="shared" si="89"/>
        <v>X</v>
      </c>
      <c r="J532" s="39" t="str">
        <f t="shared" si="90"/>
        <v>X</v>
      </c>
      <c r="K532" s="39" t="str">
        <f t="shared" si="83"/>
        <v>X</v>
      </c>
      <c r="L532" s="39" t="str">
        <f t="shared" si="84"/>
        <v>X</v>
      </c>
      <c r="M532" s="39" t="str">
        <f t="shared" si="91"/>
        <v>X</v>
      </c>
      <c r="N532" s="42">
        <v>1</v>
      </c>
      <c r="O532" s="8">
        <v>0</v>
      </c>
      <c r="P532" s="9">
        <v>0</v>
      </c>
      <c r="Q532" s="9">
        <v>0</v>
      </c>
      <c r="R532" s="8">
        <v>0</v>
      </c>
      <c r="S532" s="9">
        <v>0</v>
      </c>
      <c r="T532" s="9">
        <v>0</v>
      </c>
      <c r="U532" s="8">
        <v>0</v>
      </c>
      <c r="V532" s="9">
        <v>0</v>
      </c>
      <c r="W532" s="9">
        <v>0</v>
      </c>
      <c r="X532" s="9">
        <v>0</v>
      </c>
      <c r="Y532" s="8">
        <v>0</v>
      </c>
      <c r="Z532" s="9">
        <v>0</v>
      </c>
      <c r="AA532" s="8"/>
      <c r="AC532" s="8"/>
      <c r="AJ532" s="9">
        <f t="shared" si="92"/>
        <v>-1</v>
      </c>
      <c r="AK532" s="7">
        <v>11</v>
      </c>
      <c r="AO532" s="8"/>
      <c r="AQ532" s="31"/>
      <c r="AT532" s="31"/>
      <c r="AU532" s="21">
        <v>1995</v>
      </c>
      <c r="AV532" s="23">
        <f t="shared" si="85"/>
        <v>3.2999429000227671</v>
      </c>
      <c r="BB532" s="18"/>
      <c r="BD532" s="54"/>
      <c r="BF532" s="18"/>
      <c r="BH532" s="18"/>
      <c r="BJ532" s="18"/>
      <c r="BK532" s="18" t="s">
        <v>212</v>
      </c>
      <c r="BL532">
        <v>1</v>
      </c>
      <c r="BM532">
        <v>0</v>
      </c>
      <c r="BN532">
        <v>0</v>
      </c>
      <c r="BO532">
        <v>0</v>
      </c>
      <c r="BP532">
        <v>0</v>
      </c>
      <c r="BQ532">
        <v>0</v>
      </c>
      <c r="BR532" s="18">
        <v>0</v>
      </c>
      <c r="BS532">
        <v>1</v>
      </c>
      <c r="BT532">
        <v>0</v>
      </c>
      <c r="BU532" s="18">
        <v>0</v>
      </c>
      <c r="BV532" t="s">
        <v>397</v>
      </c>
      <c r="BW532" t="s">
        <v>397</v>
      </c>
      <c r="CB532" s="18"/>
      <c r="CD532" s="18"/>
      <c r="CE532" s="18"/>
      <c r="CH532" s="18"/>
      <c r="CJ532" s="18"/>
      <c r="CU532" s="18"/>
      <c r="CV532" t="s">
        <v>397</v>
      </c>
      <c r="CW532" t="s">
        <v>397</v>
      </c>
      <c r="CX532" t="s">
        <v>397</v>
      </c>
      <c r="CY532" s="25" t="s">
        <v>397</v>
      </c>
    </row>
    <row r="533" spans="1:103" x14ac:dyDescent="0.25">
      <c r="A533">
        <v>535</v>
      </c>
      <c r="B533">
        <v>67</v>
      </c>
      <c r="C533" s="25" t="s">
        <v>88</v>
      </c>
      <c r="D533" s="12">
        <v>4.5999999999999996</v>
      </c>
      <c r="E533" s="14"/>
      <c r="F533" s="7" t="str">
        <f t="shared" si="86"/>
        <v>X</v>
      </c>
      <c r="G533" s="7">
        <f t="shared" si="87"/>
        <v>4.5999999999999996</v>
      </c>
      <c r="H533" s="16">
        <f t="shared" si="88"/>
        <v>4.5999999999999996</v>
      </c>
      <c r="I533" s="11" t="str">
        <f t="shared" si="89"/>
        <v>X</v>
      </c>
      <c r="J533" s="39" t="str">
        <f t="shared" si="90"/>
        <v>X</v>
      </c>
      <c r="K533" s="39" t="str">
        <f t="shared" si="83"/>
        <v>X</v>
      </c>
      <c r="L533" s="39" t="str">
        <f t="shared" si="84"/>
        <v>X</v>
      </c>
      <c r="M533" s="39" t="str">
        <f t="shared" si="91"/>
        <v>X</v>
      </c>
      <c r="N533" s="42">
        <v>0</v>
      </c>
      <c r="O533" s="8">
        <v>0</v>
      </c>
      <c r="P533" s="9">
        <v>0</v>
      </c>
      <c r="Q533" s="9">
        <v>0</v>
      </c>
      <c r="R533" s="8">
        <v>0</v>
      </c>
      <c r="S533" s="9">
        <v>0</v>
      </c>
      <c r="T533" s="9">
        <v>0</v>
      </c>
      <c r="U533" s="8">
        <v>1</v>
      </c>
      <c r="V533" s="9">
        <v>0</v>
      </c>
      <c r="W533" s="9">
        <v>0</v>
      </c>
      <c r="X533" s="9">
        <v>0</v>
      </c>
      <c r="Y533" s="8">
        <v>0</v>
      </c>
      <c r="Z533" s="9">
        <v>0</v>
      </c>
      <c r="AA533" s="8"/>
      <c r="AC533" s="8"/>
      <c r="AJ533" s="9">
        <f t="shared" si="92"/>
        <v>-1</v>
      </c>
      <c r="AK533" s="7">
        <v>11</v>
      </c>
      <c r="AO533" s="8"/>
      <c r="AQ533" s="31"/>
      <c r="AT533" s="31"/>
      <c r="AU533" s="21">
        <v>1995</v>
      </c>
      <c r="AV533" s="23">
        <f t="shared" si="85"/>
        <v>3.2999429000227671</v>
      </c>
      <c r="BB533" s="18"/>
      <c r="BD533" s="54"/>
      <c r="BF533" s="18"/>
      <c r="BH533" s="18"/>
      <c r="BJ533" s="18"/>
      <c r="BK533" s="18" t="s">
        <v>212</v>
      </c>
      <c r="BL533">
        <v>1</v>
      </c>
      <c r="BM533">
        <v>0</v>
      </c>
      <c r="BN533">
        <v>0</v>
      </c>
      <c r="BO533">
        <v>0</v>
      </c>
      <c r="BP533">
        <v>0</v>
      </c>
      <c r="BQ533">
        <v>0</v>
      </c>
      <c r="BR533" s="18">
        <v>0</v>
      </c>
      <c r="BS533">
        <v>1</v>
      </c>
      <c r="BT533">
        <v>0</v>
      </c>
      <c r="BU533" s="18">
        <v>0</v>
      </c>
      <c r="BV533" t="s">
        <v>397</v>
      </c>
      <c r="BW533" t="s">
        <v>397</v>
      </c>
      <c r="CB533" s="18"/>
      <c r="CD533" s="18"/>
      <c r="CE533" s="18"/>
      <c r="CH533" s="18"/>
      <c r="CJ533" s="18"/>
      <c r="CU533" s="18"/>
      <c r="CV533" t="s">
        <v>397</v>
      </c>
      <c r="CW533" t="s">
        <v>397</v>
      </c>
      <c r="CX533" t="s">
        <v>397</v>
      </c>
      <c r="CY533" s="25" t="s">
        <v>397</v>
      </c>
    </row>
    <row r="534" spans="1:103" x14ac:dyDescent="0.25">
      <c r="A534">
        <v>536</v>
      </c>
      <c r="B534">
        <v>67</v>
      </c>
      <c r="C534" s="25" t="s">
        <v>88</v>
      </c>
      <c r="D534" s="12">
        <v>5</v>
      </c>
      <c r="E534" s="14"/>
      <c r="F534" s="7" t="str">
        <f t="shared" si="86"/>
        <v>X</v>
      </c>
      <c r="G534" s="7">
        <f t="shared" si="87"/>
        <v>5</v>
      </c>
      <c r="H534" s="16">
        <f t="shared" si="88"/>
        <v>5</v>
      </c>
      <c r="I534" s="11" t="str">
        <f t="shared" si="89"/>
        <v>X</v>
      </c>
      <c r="J534" s="39" t="str">
        <f t="shared" si="90"/>
        <v>X</v>
      </c>
      <c r="K534" s="39" t="str">
        <f t="shared" si="83"/>
        <v>X</v>
      </c>
      <c r="L534" s="39" t="str">
        <f t="shared" si="84"/>
        <v>X</v>
      </c>
      <c r="M534" s="39" t="str">
        <f t="shared" si="91"/>
        <v>X</v>
      </c>
      <c r="N534" s="42">
        <v>0</v>
      </c>
      <c r="O534" s="8">
        <v>0</v>
      </c>
      <c r="P534" s="9">
        <v>0</v>
      </c>
      <c r="Q534" s="9">
        <v>0</v>
      </c>
      <c r="R534" s="8">
        <v>0</v>
      </c>
      <c r="S534" s="9">
        <v>0</v>
      </c>
      <c r="T534" s="9">
        <v>0</v>
      </c>
      <c r="U534" s="8">
        <v>0</v>
      </c>
      <c r="V534" s="9">
        <v>1</v>
      </c>
      <c r="W534" s="9">
        <v>0</v>
      </c>
      <c r="X534" s="9">
        <v>0</v>
      </c>
      <c r="Y534" s="8">
        <v>0</v>
      </c>
      <c r="Z534" s="9">
        <v>0</v>
      </c>
      <c r="AA534" s="8"/>
      <c r="AC534" s="8"/>
      <c r="AJ534" s="9">
        <f t="shared" si="92"/>
        <v>-1</v>
      </c>
      <c r="AK534" s="7">
        <v>11</v>
      </c>
      <c r="AO534" s="8"/>
      <c r="AQ534" s="31"/>
      <c r="AT534" s="31"/>
      <c r="AU534" s="21">
        <v>1995</v>
      </c>
      <c r="AV534" s="23">
        <f t="shared" si="85"/>
        <v>3.2999429000227671</v>
      </c>
      <c r="BB534" s="18"/>
      <c r="BD534" s="54"/>
      <c r="BF534" s="18"/>
      <c r="BH534" s="18"/>
      <c r="BJ534" s="18"/>
      <c r="BK534" s="18" t="s">
        <v>212</v>
      </c>
      <c r="BL534">
        <v>1</v>
      </c>
      <c r="BM534">
        <v>0</v>
      </c>
      <c r="BN534">
        <v>0</v>
      </c>
      <c r="BO534">
        <v>0</v>
      </c>
      <c r="BP534">
        <v>0</v>
      </c>
      <c r="BQ534">
        <v>0</v>
      </c>
      <c r="BR534" s="18">
        <v>0</v>
      </c>
      <c r="BS534">
        <v>1</v>
      </c>
      <c r="BT534">
        <v>0</v>
      </c>
      <c r="BU534" s="18">
        <v>0</v>
      </c>
      <c r="BV534" t="s">
        <v>397</v>
      </c>
      <c r="BW534" t="s">
        <v>397</v>
      </c>
      <c r="CB534" s="18"/>
      <c r="CD534" s="18"/>
      <c r="CE534" s="18"/>
      <c r="CH534" s="18"/>
      <c r="CJ534" s="18"/>
      <c r="CU534" s="18"/>
      <c r="CV534" t="s">
        <v>397</v>
      </c>
      <c r="CW534" t="s">
        <v>397</v>
      </c>
      <c r="CX534" t="s">
        <v>397</v>
      </c>
      <c r="CY534" s="25" t="s">
        <v>397</v>
      </c>
    </row>
    <row r="535" spans="1:103" x14ac:dyDescent="0.25">
      <c r="A535">
        <v>537</v>
      </c>
      <c r="B535">
        <v>69</v>
      </c>
      <c r="C535" s="25" t="s">
        <v>34</v>
      </c>
      <c r="D535" s="12">
        <v>10</v>
      </c>
      <c r="E535" s="14"/>
      <c r="F535" s="7" t="str">
        <f t="shared" si="86"/>
        <v>X</v>
      </c>
      <c r="G535" s="7">
        <f t="shared" si="87"/>
        <v>10</v>
      </c>
      <c r="H535" s="16">
        <f t="shared" si="88"/>
        <v>10</v>
      </c>
      <c r="I535" s="11" t="str">
        <f t="shared" si="89"/>
        <v>X</v>
      </c>
      <c r="J535" s="39" t="str">
        <f t="shared" si="90"/>
        <v>X</v>
      </c>
      <c r="K535" s="39" t="str">
        <f t="shared" si="83"/>
        <v>X</v>
      </c>
      <c r="L535" s="39" t="str">
        <f t="shared" si="84"/>
        <v>X</v>
      </c>
      <c r="M535" s="39" t="str">
        <f t="shared" si="91"/>
        <v>X</v>
      </c>
      <c r="N535" s="42">
        <v>1</v>
      </c>
      <c r="O535" s="8">
        <v>0</v>
      </c>
      <c r="P535" s="9">
        <v>0</v>
      </c>
      <c r="Q535" s="9">
        <v>0</v>
      </c>
      <c r="R535" s="8">
        <v>0</v>
      </c>
      <c r="S535" s="9">
        <v>0</v>
      </c>
      <c r="T535" s="9">
        <v>0</v>
      </c>
      <c r="U535" s="8">
        <v>0</v>
      </c>
      <c r="V535" s="9">
        <v>0</v>
      </c>
      <c r="W535" s="9">
        <v>0</v>
      </c>
      <c r="X535" s="9">
        <v>0</v>
      </c>
      <c r="Y535" s="8">
        <v>0</v>
      </c>
      <c r="Z535" s="9">
        <v>0</v>
      </c>
      <c r="AA535" s="8"/>
      <c r="AC535" s="8"/>
      <c r="AJ535" s="9">
        <f t="shared" si="92"/>
        <v>-1</v>
      </c>
      <c r="AK535" s="7">
        <v>9.3402999999999992</v>
      </c>
      <c r="AO535" s="8"/>
      <c r="AQ535" s="31"/>
      <c r="AT535" s="31"/>
      <c r="AU535" s="21">
        <v>2005</v>
      </c>
      <c r="AV535" s="23">
        <f t="shared" si="85"/>
        <v>3.3021143769562009</v>
      </c>
      <c r="BB535" s="18"/>
      <c r="BD535" s="54"/>
      <c r="BF535" s="18"/>
      <c r="BH535" s="18"/>
      <c r="BJ535" s="18"/>
      <c r="BK535" s="18" t="s">
        <v>33</v>
      </c>
      <c r="BL535">
        <v>0</v>
      </c>
      <c r="BM535">
        <v>0</v>
      </c>
      <c r="BN535">
        <v>0</v>
      </c>
      <c r="BO535">
        <v>1</v>
      </c>
      <c r="BP535">
        <v>0</v>
      </c>
      <c r="BQ535">
        <v>0</v>
      </c>
      <c r="BR535" s="18">
        <v>0</v>
      </c>
      <c r="BS535">
        <v>0</v>
      </c>
      <c r="BT535">
        <v>1</v>
      </c>
      <c r="BU535" s="18">
        <v>0</v>
      </c>
      <c r="BV535" t="s">
        <v>397</v>
      </c>
      <c r="BW535" t="s">
        <v>397</v>
      </c>
      <c r="CB535" s="18"/>
      <c r="CD535" s="18"/>
      <c r="CE535" s="18"/>
      <c r="CH535" s="18"/>
      <c r="CJ535" s="18"/>
      <c r="CU535" s="18"/>
      <c r="CV535" t="s">
        <v>397</v>
      </c>
      <c r="CW535" t="s">
        <v>397</v>
      </c>
      <c r="CX535" t="s">
        <v>397</v>
      </c>
      <c r="CY535" s="25" t="s">
        <v>397</v>
      </c>
    </row>
    <row r="536" spans="1:103" x14ac:dyDescent="0.25">
      <c r="A536">
        <v>538</v>
      </c>
      <c r="B536">
        <v>70</v>
      </c>
      <c r="C536" s="25" t="s">
        <v>114</v>
      </c>
      <c r="D536" s="12">
        <v>5.5</v>
      </c>
      <c r="E536" s="14"/>
      <c r="F536" s="7" t="str">
        <f t="shared" si="86"/>
        <v>X</v>
      </c>
      <c r="G536" s="7">
        <f t="shared" si="87"/>
        <v>5.5</v>
      </c>
      <c r="H536" s="16">
        <f t="shared" si="88"/>
        <v>5.5</v>
      </c>
      <c r="I536" s="11" t="str">
        <f t="shared" si="89"/>
        <v>X</v>
      </c>
      <c r="J536" s="39" t="str">
        <f t="shared" si="90"/>
        <v>X</v>
      </c>
      <c r="K536" s="39" t="str">
        <f t="shared" si="83"/>
        <v>X</v>
      </c>
      <c r="L536" s="39" t="str">
        <f t="shared" si="84"/>
        <v>X</v>
      </c>
      <c r="M536" s="39" t="str">
        <f t="shared" si="91"/>
        <v>X</v>
      </c>
      <c r="N536" s="42">
        <v>1</v>
      </c>
      <c r="O536" s="8">
        <v>0</v>
      </c>
      <c r="P536" s="9">
        <v>0</v>
      </c>
      <c r="Q536" s="9">
        <v>0</v>
      </c>
      <c r="R536" s="8">
        <v>0</v>
      </c>
      <c r="S536" s="9">
        <v>0</v>
      </c>
      <c r="T536" s="9">
        <v>0</v>
      </c>
      <c r="U536" s="8">
        <v>0</v>
      </c>
      <c r="V536" s="9">
        <v>0</v>
      </c>
      <c r="W536" s="9">
        <v>0</v>
      </c>
      <c r="X536" s="9">
        <v>0</v>
      </c>
      <c r="Y536" s="8">
        <v>0</v>
      </c>
      <c r="Z536" s="9">
        <v>0</v>
      </c>
      <c r="AA536" s="8"/>
      <c r="AC536" s="8"/>
      <c r="AJ536" s="9">
        <f t="shared" si="92"/>
        <v>-1</v>
      </c>
      <c r="AK536" s="7">
        <v>7.1</v>
      </c>
      <c r="AO536" s="8"/>
      <c r="AQ536" s="31"/>
      <c r="AT536" s="31"/>
      <c r="AU536" s="21">
        <v>1986</v>
      </c>
      <c r="AV536" s="23">
        <f t="shared" si="85"/>
        <v>3.2979792441593623</v>
      </c>
      <c r="BB536" s="18"/>
      <c r="BD536" s="54"/>
      <c r="BF536" s="18"/>
      <c r="BH536" s="18"/>
      <c r="BJ536" s="18"/>
      <c r="BK536" s="18" t="s">
        <v>113</v>
      </c>
      <c r="BL536">
        <v>1</v>
      </c>
      <c r="BM536">
        <v>0</v>
      </c>
      <c r="BN536">
        <v>0</v>
      </c>
      <c r="BO536">
        <v>0</v>
      </c>
      <c r="BP536">
        <v>0</v>
      </c>
      <c r="BQ536">
        <v>0</v>
      </c>
      <c r="BR536" s="18">
        <v>0</v>
      </c>
      <c r="BS536">
        <v>1</v>
      </c>
      <c r="BT536">
        <v>0</v>
      </c>
      <c r="BU536" s="18">
        <v>0</v>
      </c>
      <c r="BV536" t="s">
        <v>397</v>
      </c>
      <c r="BW536" t="s">
        <v>397</v>
      </c>
      <c r="CB536" s="18"/>
      <c r="CD536" s="18"/>
      <c r="CE536" s="18"/>
      <c r="CH536" s="18"/>
      <c r="CJ536" s="18"/>
      <c r="CU536" s="18"/>
      <c r="CV536" t="s">
        <v>397</v>
      </c>
      <c r="CW536" t="s">
        <v>397</v>
      </c>
      <c r="CX536" t="s">
        <v>397</v>
      </c>
      <c r="CY536" s="25" t="s">
        <v>397</v>
      </c>
    </row>
    <row r="537" spans="1:103" x14ac:dyDescent="0.25">
      <c r="A537">
        <v>539</v>
      </c>
      <c r="B537">
        <v>71</v>
      </c>
      <c r="C537" s="25" t="s">
        <v>242</v>
      </c>
      <c r="D537" s="12">
        <v>4.2</v>
      </c>
      <c r="E537" s="14"/>
      <c r="F537" s="7" t="str">
        <f t="shared" si="86"/>
        <v>X</v>
      </c>
      <c r="G537" s="7">
        <f t="shared" si="87"/>
        <v>4.2</v>
      </c>
      <c r="H537" s="16">
        <f t="shared" si="88"/>
        <v>4.2</v>
      </c>
      <c r="I537" s="11" t="str">
        <f t="shared" si="89"/>
        <v>X</v>
      </c>
      <c r="J537" s="39" t="str">
        <f t="shared" si="90"/>
        <v>X</v>
      </c>
      <c r="K537" s="39" t="str">
        <f t="shared" si="83"/>
        <v>X</v>
      </c>
      <c r="L537" s="39" t="str">
        <f t="shared" si="84"/>
        <v>X</v>
      </c>
      <c r="M537" s="39" t="str">
        <f t="shared" si="91"/>
        <v>X</v>
      </c>
      <c r="N537" s="42">
        <v>1</v>
      </c>
      <c r="O537" s="8">
        <v>0</v>
      </c>
      <c r="P537" s="9">
        <v>0</v>
      </c>
      <c r="Q537" s="9">
        <v>0</v>
      </c>
      <c r="R537" s="8">
        <v>0</v>
      </c>
      <c r="S537" s="9">
        <v>0</v>
      </c>
      <c r="T537" s="9">
        <v>0</v>
      </c>
      <c r="U537" s="8">
        <v>0</v>
      </c>
      <c r="V537" s="9">
        <v>0</v>
      </c>
      <c r="W537" s="9">
        <v>0</v>
      </c>
      <c r="X537" s="9">
        <v>0</v>
      </c>
      <c r="Y537" s="8">
        <v>0</v>
      </c>
      <c r="Z537" s="9">
        <v>0</v>
      </c>
      <c r="AA537" s="8"/>
      <c r="AC537" s="8"/>
      <c r="AJ537" s="9">
        <f t="shared" si="92"/>
        <v>-1</v>
      </c>
      <c r="AK537" s="7">
        <v>10.3</v>
      </c>
      <c r="AO537" s="8"/>
      <c r="AQ537" s="31"/>
      <c r="AT537" s="31"/>
      <c r="AU537" s="21">
        <v>2003</v>
      </c>
      <c r="AV537" s="23">
        <f t="shared" si="85"/>
        <v>3.3016809492935764</v>
      </c>
      <c r="BB537" s="18"/>
      <c r="BD537" s="54"/>
      <c r="BF537" s="18"/>
      <c r="BH537" s="18"/>
      <c r="BJ537" s="18"/>
      <c r="BK537" s="18" t="s">
        <v>240</v>
      </c>
      <c r="BL537">
        <v>0</v>
      </c>
      <c r="BM537">
        <v>0</v>
      </c>
      <c r="BN537">
        <v>1</v>
      </c>
      <c r="BO537">
        <v>0</v>
      </c>
      <c r="BP537">
        <v>0</v>
      </c>
      <c r="BQ537">
        <v>0</v>
      </c>
      <c r="BR537" s="18">
        <v>0</v>
      </c>
      <c r="BS537">
        <v>0</v>
      </c>
      <c r="BT537">
        <v>1</v>
      </c>
      <c r="BU537" s="18">
        <v>0</v>
      </c>
      <c r="BV537" t="s">
        <v>397</v>
      </c>
      <c r="BW537" t="s">
        <v>397</v>
      </c>
      <c r="CB537" s="18"/>
      <c r="CD537" s="18"/>
      <c r="CE537" s="18"/>
      <c r="CH537" s="18"/>
      <c r="CJ537" s="18"/>
      <c r="CU537" s="18"/>
      <c r="CV537" t="s">
        <v>397</v>
      </c>
      <c r="CW537" t="s">
        <v>397</v>
      </c>
      <c r="CX537" t="s">
        <v>397</v>
      </c>
      <c r="CY537" s="25" t="s">
        <v>397</v>
      </c>
    </row>
    <row r="538" spans="1:103" x14ac:dyDescent="0.25">
      <c r="A538">
        <v>540</v>
      </c>
      <c r="B538">
        <v>71</v>
      </c>
      <c r="C538" s="25" t="s">
        <v>242</v>
      </c>
      <c r="D538" s="12">
        <v>11.3</v>
      </c>
      <c r="E538" s="14"/>
      <c r="F538" s="7" t="str">
        <f t="shared" si="86"/>
        <v>X</v>
      </c>
      <c r="G538" s="7">
        <f t="shared" si="87"/>
        <v>11.3</v>
      </c>
      <c r="H538" s="16">
        <f t="shared" si="88"/>
        <v>11.3</v>
      </c>
      <c r="I538" s="11" t="str">
        <f t="shared" si="89"/>
        <v>X</v>
      </c>
      <c r="J538" s="39" t="str">
        <f t="shared" si="90"/>
        <v>X</v>
      </c>
      <c r="K538" s="39" t="str">
        <f t="shared" si="83"/>
        <v>X</v>
      </c>
      <c r="L538" s="39" t="str">
        <f t="shared" si="84"/>
        <v>X</v>
      </c>
      <c r="M538" s="39" t="str">
        <f t="shared" si="91"/>
        <v>X</v>
      </c>
      <c r="N538" s="42">
        <v>1</v>
      </c>
      <c r="O538" s="8">
        <v>0</v>
      </c>
      <c r="P538" s="9">
        <v>0</v>
      </c>
      <c r="Q538" s="9">
        <v>0</v>
      </c>
      <c r="R538" s="8">
        <v>0</v>
      </c>
      <c r="S538" s="9">
        <v>0</v>
      </c>
      <c r="T538" s="9">
        <v>0</v>
      </c>
      <c r="U538" s="8">
        <v>0</v>
      </c>
      <c r="V538" s="9">
        <v>0</v>
      </c>
      <c r="W538" s="9">
        <v>0</v>
      </c>
      <c r="X538" s="9">
        <v>0</v>
      </c>
      <c r="Y538" s="8">
        <v>0</v>
      </c>
      <c r="Z538" s="9">
        <v>0</v>
      </c>
      <c r="AA538" s="8"/>
      <c r="AC538" s="8"/>
      <c r="AJ538" s="9">
        <f t="shared" si="92"/>
        <v>-1</v>
      </c>
      <c r="AK538" s="7">
        <v>10.7</v>
      </c>
      <c r="AO538" s="8"/>
      <c r="AQ538" s="31"/>
      <c r="AT538" s="31"/>
      <c r="AU538" s="21">
        <v>2009</v>
      </c>
      <c r="AV538" s="23">
        <f t="shared" si="85"/>
        <v>3.3029799367482493</v>
      </c>
      <c r="BB538" s="18"/>
      <c r="BD538" s="54"/>
      <c r="BF538" s="18"/>
      <c r="BH538" s="18"/>
      <c r="BJ538" s="18"/>
      <c r="BK538" s="18" t="s">
        <v>240</v>
      </c>
      <c r="BL538">
        <v>0</v>
      </c>
      <c r="BM538">
        <v>0</v>
      </c>
      <c r="BN538">
        <v>1</v>
      </c>
      <c r="BO538">
        <v>0</v>
      </c>
      <c r="BP538">
        <v>0</v>
      </c>
      <c r="BQ538">
        <v>0</v>
      </c>
      <c r="BR538" s="18">
        <v>0</v>
      </c>
      <c r="BS538">
        <v>0</v>
      </c>
      <c r="BT538">
        <v>1</v>
      </c>
      <c r="BU538" s="18">
        <v>0</v>
      </c>
      <c r="BV538" t="s">
        <v>397</v>
      </c>
      <c r="BW538" t="s">
        <v>397</v>
      </c>
      <c r="CB538" s="18"/>
      <c r="CD538" s="18"/>
      <c r="CE538" s="18"/>
      <c r="CH538" s="18"/>
      <c r="CJ538" s="18"/>
      <c r="CU538" s="18"/>
      <c r="CV538" t="s">
        <v>397</v>
      </c>
      <c r="CW538" t="s">
        <v>397</v>
      </c>
      <c r="CX538" t="s">
        <v>397</v>
      </c>
      <c r="CY538" s="25" t="s">
        <v>397</v>
      </c>
    </row>
    <row r="539" spans="1:103" x14ac:dyDescent="0.25">
      <c r="A539">
        <v>541</v>
      </c>
      <c r="B539">
        <v>71</v>
      </c>
      <c r="C539" s="25" t="s">
        <v>242</v>
      </c>
      <c r="D539" s="12">
        <v>10.8</v>
      </c>
      <c r="E539" s="14"/>
      <c r="F539" s="7" t="str">
        <f t="shared" si="86"/>
        <v>X</v>
      </c>
      <c r="G539" s="7">
        <f t="shared" si="87"/>
        <v>10.8</v>
      </c>
      <c r="H539" s="16">
        <f t="shared" si="88"/>
        <v>10.8</v>
      </c>
      <c r="I539" s="11" t="str">
        <f t="shared" si="89"/>
        <v>X</v>
      </c>
      <c r="J539" s="39" t="str">
        <f t="shared" si="90"/>
        <v>X</v>
      </c>
      <c r="K539" s="39" t="str">
        <f t="shared" si="83"/>
        <v>X</v>
      </c>
      <c r="L539" s="39" t="str">
        <f t="shared" si="84"/>
        <v>X</v>
      </c>
      <c r="M539" s="39" t="str">
        <f t="shared" si="91"/>
        <v>X</v>
      </c>
      <c r="N539" s="42">
        <v>0</v>
      </c>
      <c r="O539" s="8">
        <v>0</v>
      </c>
      <c r="P539" s="9">
        <v>0</v>
      </c>
      <c r="Q539" s="9">
        <v>0</v>
      </c>
      <c r="R539" s="8">
        <v>0</v>
      </c>
      <c r="S539" s="9">
        <v>0</v>
      </c>
      <c r="T539" s="9">
        <v>0</v>
      </c>
      <c r="U539" s="8">
        <v>1</v>
      </c>
      <c r="V539" s="9">
        <v>0</v>
      </c>
      <c r="W539" s="9">
        <v>0</v>
      </c>
      <c r="X539" s="9">
        <v>0</v>
      </c>
      <c r="Y539" s="8">
        <v>0</v>
      </c>
      <c r="Z539" s="9">
        <v>0</v>
      </c>
      <c r="AA539" s="8"/>
      <c r="AC539" s="8"/>
      <c r="AJ539" s="9">
        <f t="shared" si="92"/>
        <v>-1</v>
      </c>
      <c r="AK539" s="7">
        <v>10.7</v>
      </c>
      <c r="AO539" s="8"/>
      <c r="AQ539" s="31"/>
      <c r="AT539" s="31"/>
      <c r="AU539" s="21">
        <v>2009</v>
      </c>
      <c r="AV539" s="23">
        <f t="shared" si="85"/>
        <v>3.3029799367482493</v>
      </c>
      <c r="BB539" s="18"/>
      <c r="BD539" s="54"/>
      <c r="BF539" s="18"/>
      <c r="BH539" s="18"/>
      <c r="BJ539" s="18"/>
      <c r="BK539" s="18" t="s">
        <v>240</v>
      </c>
      <c r="BL539">
        <v>0</v>
      </c>
      <c r="BM539">
        <v>0</v>
      </c>
      <c r="BN539">
        <v>1</v>
      </c>
      <c r="BO539">
        <v>0</v>
      </c>
      <c r="BP539">
        <v>0</v>
      </c>
      <c r="BQ539">
        <v>0</v>
      </c>
      <c r="BR539" s="18">
        <v>0</v>
      </c>
      <c r="BS539">
        <v>0</v>
      </c>
      <c r="BT539">
        <v>1</v>
      </c>
      <c r="BU539" s="18">
        <v>0</v>
      </c>
      <c r="BV539" t="s">
        <v>397</v>
      </c>
      <c r="BW539" t="s">
        <v>397</v>
      </c>
      <c r="CB539" s="18"/>
      <c r="CD539" s="18"/>
      <c r="CE539" s="18"/>
      <c r="CH539" s="18"/>
      <c r="CJ539" s="18"/>
      <c r="CU539" s="18"/>
      <c r="CV539" t="s">
        <v>397</v>
      </c>
      <c r="CW539" t="s">
        <v>397</v>
      </c>
      <c r="CX539" t="s">
        <v>397</v>
      </c>
      <c r="CY539" s="25" t="s">
        <v>397</v>
      </c>
    </row>
    <row r="540" spans="1:103" x14ac:dyDescent="0.25">
      <c r="A540">
        <v>542</v>
      </c>
      <c r="B540">
        <v>71</v>
      </c>
      <c r="C540" s="25" t="s">
        <v>242</v>
      </c>
      <c r="D540" s="12">
        <v>13</v>
      </c>
      <c r="E540" s="14"/>
      <c r="F540" s="7" t="str">
        <f t="shared" si="86"/>
        <v>X</v>
      </c>
      <c r="G540" s="7">
        <f t="shared" si="87"/>
        <v>13</v>
      </c>
      <c r="H540" s="16">
        <f t="shared" si="88"/>
        <v>13</v>
      </c>
      <c r="I540" s="11" t="str">
        <f t="shared" si="89"/>
        <v>X</v>
      </c>
      <c r="J540" s="39" t="str">
        <f t="shared" si="90"/>
        <v>X</v>
      </c>
      <c r="K540" s="39" t="str">
        <f t="shared" si="83"/>
        <v>X</v>
      </c>
      <c r="L540" s="39" t="str">
        <f t="shared" si="84"/>
        <v>X</v>
      </c>
      <c r="M540" s="39" t="str">
        <f t="shared" si="91"/>
        <v>X</v>
      </c>
      <c r="N540" s="42">
        <v>0</v>
      </c>
      <c r="O540" s="8">
        <v>0</v>
      </c>
      <c r="P540" s="9">
        <v>0</v>
      </c>
      <c r="Q540" s="9">
        <v>0</v>
      </c>
      <c r="R540" s="8">
        <v>0</v>
      </c>
      <c r="S540" s="9">
        <v>0</v>
      </c>
      <c r="T540" s="9">
        <v>0</v>
      </c>
      <c r="U540" s="8">
        <v>0</v>
      </c>
      <c r="V540" s="9">
        <v>1</v>
      </c>
      <c r="W540" s="9">
        <v>0</v>
      </c>
      <c r="X540" s="9">
        <v>0</v>
      </c>
      <c r="Y540" s="8">
        <v>0</v>
      </c>
      <c r="Z540" s="9">
        <v>0</v>
      </c>
      <c r="AA540" s="8"/>
      <c r="AC540" s="8"/>
      <c r="AJ540" s="9">
        <f t="shared" si="92"/>
        <v>-1</v>
      </c>
      <c r="AK540" s="7">
        <v>10.7</v>
      </c>
      <c r="AO540" s="8"/>
      <c r="AQ540" s="31"/>
      <c r="AT540" s="31"/>
      <c r="AU540" s="21">
        <v>2009</v>
      </c>
      <c r="AV540" s="23">
        <f t="shared" si="85"/>
        <v>3.3029799367482493</v>
      </c>
      <c r="BB540" s="18"/>
      <c r="BD540" s="54"/>
      <c r="BF540" s="18"/>
      <c r="BH540" s="18"/>
      <c r="BJ540" s="18"/>
      <c r="BK540" s="18" t="s">
        <v>240</v>
      </c>
      <c r="BL540">
        <v>0</v>
      </c>
      <c r="BM540">
        <v>0</v>
      </c>
      <c r="BN540">
        <v>1</v>
      </c>
      <c r="BO540">
        <v>0</v>
      </c>
      <c r="BP540">
        <v>0</v>
      </c>
      <c r="BQ540">
        <v>0</v>
      </c>
      <c r="BR540" s="18">
        <v>0</v>
      </c>
      <c r="BS540">
        <v>0</v>
      </c>
      <c r="BT540">
        <v>1</v>
      </c>
      <c r="BU540" s="18">
        <v>0</v>
      </c>
      <c r="BV540" t="s">
        <v>397</v>
      </c>
      <c r="BW540" t="s">
        <v>397</v>
      </c>
      <c r="CB540" s="18"/>
      <c r="CD540" s="18"/>
      <c r="CE540" s="18"/>
      <c r="CH540" s="18"/>
      <c r="CJ540" s="18"/>
      <c r="CU540" s="18"/>
      <c r="CV540" t="s">
        <v>397</v>
      </c>
      <c r="CW540" t="s">
        <v>397</v>
      </c>
      <c r="CX540" t="s">
        <v>397</v>
      </c>
      <c r="CY540" s="25" t="s">
        <v>397</v>
      </c>
    </row>
    <row r="541" spans="1:103" x14ac:dyDescent="0.25">
      <c r="A541">
        <v>543</v>
      </c>
      <c r="B541">
        <v>72</v>
      </c>
      <c r="C541" s="25" t="s">
        <v>269</v>
      </c>
      <c r="D541" s="12">
        <v>4.5</v>
      </c>
      <c r="E541" s="14"/>
      <c r="F541" s="7" t="str">
        <f t="shared" si="86"/>
        <v>X</v>
      </c>
      <c r="G541" s="7">
        <f t="shared" si="87"/>
        <v>4.5</v>
      </c>
      <c r="H541" s="16">
        <f t="shared" si="88"/>
        <v>4.5</v>
      </c>
      <c r="I541" s="11" t="str">
        <f t="shared" si="89"/>
        <v>X</v>
      </c>
      <c r="J541" s="39" t="str">
        <f t="shared" si="90"/>
        <v>X</v>
      </c>
      <c r="K541" s="39" t="str">
        <f t="shared" si="83"/>
        <v>X</v>
      </c>
      <c r="L541" s="39" t="str">
        <f t="shared" si="84"/>
        <v>X</v>
      </c>
      <c r="M541" s="39" t="str">
        <f t="shared" si="91"/>
        <v>X</v>
      </c>
      <c r="N541" s="42">
        <v>1</v>
      </c>
      <c r="O541" s="8">
        <v>0</v>
      </c>
      <c r="P541" s="9">
        <v>0</v>
      </c>
      <c r="Q541" s="9">
        <v>0</v>
      </c>
      <c r="R541" s="8">
        <v>0</v>
      </c>
      <c r="S541" s="9">
        <v>0</v>
      </c>
      <c r="T541" s="9">
        <v>0</v>
      </c>
      <c r="U541" s="8">
        <v>0</v>
      </c>
      <c r="V541" s="9">
        <v>0</v>
      </c>
      <c r="W541" s="9">
        <v>0</v>
      </c>
      <c r="X541" s="9">
        <v>0</v>
      </c>
      <c r="Y541" s="8">
        <v>0</v>
      </c>
      <c r="Z541" s="9">
        <v>0</v>
      </c>
      <c r="AA541" s="8"/>
      <c r="AC541" s="8"/>
      <c r="AJ541" s="9">
        <f t="shared" si="92"/>
        <v>-1</v>
      </c>
      <c r="AK541" s="7">
        <v>10.6</v>
      </c>
      <c r="AO541" s="8"/>
      <c r="AQ541" s="31"/>
      <c r="AT541" s="31"/>
      <c r="AU541" s="21">
        <v>1990</v>
      </c>
      <c r="AV541" s="23">
        <f t="shared" si="85"/>
        <v>3.2988530764097068</v>
      </c>
      <c r="BB541" s="18"/>
      <c r="BD541" s="54"/>
      <c r="BF541" s="18"/>
      <c r="BH541" s="18"/>
      <c r="BJ541" s="18"/>
      <c r="BK541" s="18" t="s">
        <v>267</v>
      </c>
      <c r="BL541">
        <v>1</v>
      </c>
      <c r="BM541">
        <v>0</v>
      </c>
      <c r="BN541">
        <v>0</v>
      </c>
      <c r="BO541">
        <v>0</v>
      </c>
      <c r="BP541">
        <v>0</v>
      </c>
      <c r="BQ541">
        <v>0</v>
      </c>
      <c r="BR541" s="18">
        <v>0</v>
      </c>
      <c r="BS541">
        <v>1</v>
      </c>
      <c r="BT541">
        <v>0</v>
      </c>
      <c r="BU541" s="18">
        <v>0</v>
      </c>
      <c r="BV541" t="s">
        <v>397</v>
      </c>
      <c r="BW541" t="s">
        <v>397</v>
      </c>
      <c r="CB541" s="18"/>
      <c r="CD541" s="18"/>
      <c r="CE541" s="18"/>
      <c r="CH541" s="18"/>
      <c r="CJ541" s="18"/>
      <c r="CU541" s="18"/>
      <c r="CV541" t="s">
        <v>397</v>
      </c>
      <c r="CW541" t="s">
        <v>397</v>
      </c>
      <c r="CX541" t="s">
        <v>397</v>
      </c>
      <c r="CY541" s="25" t="s">
        <v>397</v>
      </c>
    </row>
    <row r="542" spans="1:103" x14ac:dyDescent="0.25">
      <c r="A542">
        <v>544</v>
      </c>
      <c r="B542">
        <v>73</v>
      </c>
      <c r="C542" s="25" t="s">
        <v>183</v>
      </c>
      <c r="D542" s="12">
        <v>10.5</v>
      </c>
      <c r="E542" s="14"/>
      <c r="F542" s="7" t="str">
        <f t="shared" si="86"/>
        <v>X</v>
      </c>
      <c r="G542" s="7">
        <f t="shared" si="87"/>
        <v>10.5</v>
      </c>
      <c r="H542" s="16">
        <f t="shared" si="88"/>
        <v>10.5</v>
      </c>
      <c r="I542" s="11" t="str">
        <f t="shared" si="89"/>
        <v>X</v>
      </c>
      <c r="J542" s="39" t="str">
        <f t="shared" si="90"/>
        <v>X</v>
      </c>
      <c r="K542" s="39" t="str">
        <f t="shared" si="83"/>
        <v>X</v>
      </c>
      <c r="L542" s="39" t="str">
        <f t="shared" si="84"/>
        <v>X</v>
      </c>
      <c r="M542" s="39" t="str">
        <f t="shared" si="91"/>
        <v>X</v>
      </c>
      <c r="N542" s="42">
        <v>1</v>
      </c>
      <c r="O542" s="8">
        <v>0</v>
      </c>
      <c r="P542" s="9">
        <v>0</v>
      </c>
      <c r="Q542" s="9">
        <v>0</v>
      </c>
      <c r="R542" s="8">
        <v>0</v>
      </c>
      <c r="S542" s="9">
        <v>0</v>
      </c>
      <c r="T542" s="9">
        <v>0</v>
      </c>
      <c r="U542" s="8">
        <v>0</v>
      </c>
      <c r="V542" s="9">
        <v>0</v>
      </c>
      <c r="W542" s="9">
        <v>0</v>
      </c>
      <c r="X542" s="9">
        <v>0</v>
      </c>
      <c r="Y542" s="8">
        <v>0</v>
      </c>
      <c r="Z542" s="9">
        <v>0</v>
      </c>
      <c r="AA542" s="8"/>
      <c r="AC542" s="8"/>
      <c r="AJ542" s="9">
        <f t="shared" si="92"/>
        <v>-1</v>
      </c>
      <c r="AK542" s="7">
        <v>9.1999999999999993</v>
      </c>
      <c r="AO542" s="8"/>
      <c r="AQ542" s="31"/>
      <c r="AT542" s="31"/>
      <c r="AU542" s="21">
        <v>2002</v>
      </c>
      <c r="AV542" s="23">
        <f t="shared" si="85"/>
        <v>3.3014640731433</v>
      </c>
      <c r="BB542" s="18"/>
      <c r="BD542" s="54"/>
      <c r="BF542" s="18"/>
      <c r="BH542" s="18"/>
      <c r="BJ542" s="18"/>
      <c r="BK542" s="18" t="s">
        <v>181</v>
      </c>
      <c r="BL542">
        <v>0</v>
      </c>
      <c r="BM542">
        <v>1</v>
      </c>
      <c r="BN542">
        <v>0</v>
      </c>
      <c r="BO542">
        <v>0</v>
      </c>
      <c r="BP542">
        <v>0</v>
      </c>
      <c r="BQ542">
        <v>0</v>
      </c>
      <c r="BR542" s="18">
        <v>0</v>
      </c>
      <c r="BS542">
        <v>0</v>
      </c>
      <c r="BT542">
        <v>1</v>
      </c>
      <c r="BU542" s="18">
        <v>0</v>
      </c>
      <c r="BV542" t="s">
        <v>397</v>
      </c>
      <c r="BW542" t="s">
        <v>397</v>
      </c>
      <c r="CB542" s="18"/>
      <c r="CD542" s="18"/>
      <c r="CE542" s="18"/>
      <c r="CH542" s="18"/>
      <c r="CJ542" s="18"/>
      <c r="CU542" s="18"/>
      <c r="CV542" t="s">
        <v>397</v>
      </c>
      <c r="CW542" t="s">
        <v>397</v>
      </c>
      <c r="CX542" t="s">
        <v>397</v>
      </c>
      <c r="CY542" s="25" t="s">
        <v>397</v>
      </c>
    </row>
    <row r="543" spans="1:103" x14ac:dyDescent="0.25">
      <c r="A543">
        <v>545</v>
      </c>
      <c r="B543">
        <v>73</v>
      </c>
      <c r="C543" s="25" t="s">
        <v>183</v>
      </c>
      <c r="D543" s="12">
        <v>10</v>
      </c>
      <c r="E543" s="14"/>
      <c r="F543" s="7" t="str">
        <f t="shared" si="86"/>
        <v>X</v>
      </c>
      <c r="G543" s="7">
        <f t="shared" si="87"/>
        <v>10</v>
      </c>
      <c r="H543" s="16">
        <f t="shared" si="88"/>
        <v>10</v>
      </c>
      <c r="I543" s="11" t="str">
        <f t="shared" si="89"/>
        <v>X</v>
      </c>
      <c r="J543" s="39" t="str">
        <f t="shared" si="90"/>
        <v>X</v>
      </c>
      <c r="K543" s="39" t="str">
        <f t="shared" si="83"/>
        <v>X</v>
      </c>
      <c r="L543" s="39" t="str">
        <f t="shared" si="84"/>
        <v>X</v>
      </c>
      <c r="M543" s="39" t="str">
        <f t="shared" si="91"/>
        <v>X</v>
      </c>
      <c r="N543" s="42">
        <v>1</v>
      </c>
      <c r="O543" s="8">
        <v>0</v>
      </c>
      <c r="P543" s="9">
        <v>0</v>
      </c>
      <c r="Q543" s="9">
        <v>0</v>
      </c>
      <c r="R543" s="8">
        <v>0</v>
      </c>
      <c r="S543" s="9">
        <v>0</v>
      </c>
      <c r="T543" s="9">
        <v>0</v>
      </c>
      <c r="U543" s="8">
        <v>0</v>
      </c>
      <c r="V543" s="9">
        <v>0</v>
      </c>
      <c r="W543" s="9">
        <v>0</v>
      </c>
      <c r="X543" s="9">
        <v>0</v>
      </c>
      <c r="Y543" s="8">
        <v>0</v>
      </c>
      <c r="Z543" s="9">
        <v>0</v>
      </c>
      <c r="AA543" s="8"/>
      <c r="AC543" s="8"/>
      <c r="AJ543" s="9">
        <f t="shared" si="92"/>
        <v>-1</v>
      </c>
      <c r="AK543" s="7">
        <v>9.6</v>
      </c>
      <c r="AO543" s="8"/>
      <c r="AQ543" s="31"/>
      <c r="AT543" s="31"/>
      <c r="AU543" s="21">
        <v>2004</v>
      </c>
      <c r="AV543" s="23">
        <f t="shared" si="85"/>
        <v>3.301897717195208</v>
      </c>
      <c r="BB543" s="18"/>
      <c r="BD543" s="54"/>
      <c r="BF543" s="18"/>
      <c r="BH543" s="18"/>
      <c r="BJ543" s="18"/>
      <c r="BK543" s="18" t="s">
        <v>181</v>
      </c>
      <c r="BL543">
        <v>0</v>
      </c>
      <c r="BM543">
        <v>1</v>
      </c>
      <c r="BN543">
        <v>0</v>
      </c>
      <c r="BO543">
        <v>0</v>
      </c>
      <c r="BP543">
        <v>0</v>
      </c>
      <c r="BQ543">
        <v>0</v>
      </c>
      <c r="BR543" s="18">
        <v>0</v>
      </c>
      <c r="BS543">
        <v>0</v>
      </c>
      <c r="BT543">
        <v>1</v>
      </c>
      <c r="BU543" s="18">
        <v>0</v>
      </c>
      <c r="BV543" t="s">
        <v>397</v>
      </c>
      <c r="BW543" t="s">
        <v>397</v>
      </c>
      <c r="CB543" s="18"/>
      <c r="CD543" s="18"/>
      <c r="CE543" s="18"/>
      <c r="CH543" s="18"/>
      <c r="CJ543" s="18"/>
      <c r="CU543" s="18"/>
      <c r="CV543" t="s">
        <v>397</v>
      </c>
      <c r="CW543" t="s">
        <v>397</v>
      </c>
      <c r="CX543" t="s">
        <v>397</v>
      </c>
      <c r="CY543" s="25" t="s">
        <v>397</v>
      </c>
    </row>
    <row r="544" spans="1:103" x14ac:dyDescent="0.25">
      <c r="A544">
        <v>546</v>
      </c>
      <c r="B544">
        <v>74</v>
      </c>
      <c r="C544" s="25" t="s">
        <v>296</v>
      </c>
      <c r="D544" s="12">
        <v>9.6999999999999993</v>
      </c>
      <c r="E544" s="14"/>
      <c r="F544" s="7" t="str">
        <f t="shared" si="86"/>
        <v>X</v>
      </c>
      <c r="G544" s="7">
        <f t="shared" si="87"/>
        <v>9.6999999999999993</v>
      </c>
      <c r="H544" s="16">
        <f t="shared" si="88"/>
        <v>9.6999999999999993</v>
      </c>
      <c r="I544" s="11" t="str">
        <f t="shared" si="89"/>
        <v>X</v>
      </c>
      <c r="J544" s="39" t="str">
        <f t="shared" si="90"/>
        <v>X</v>
      </c>
      <c r="K544" s="39" t="str">
        <f t="shared" si="83"/>
        <v>X</v>
      </c>
      <c r="L544" s="39" t="str">
        <f t="shared" si="84"/>
        <v>X</v>
      </c>
      <c r="M544" s="39" t="str">
        <f t="shared" si="91"/>
        <v>X</v>
      </c>
      <c r="N544" s="42">
        <v>1</v>
      </c>
      <c r="O544" s="8">
        <v>0</v>
      </c>
      <c r="P544" s="9">
        <v>0</v>
      </c>
      <c r="Q544" s="9">
        <v>0</v>
      </c>
      <c r="R544" s="8">
        <v>0</v>
      </c>
      <c r="S544" s="9">
        <v>0</v>
      </c>
      <c r="T544" s="9">
        <v>0</v>
      </c>
      <c r="U544" s="8">
        <v>0</v>
      </c>
      <c r="V544" s="9">
        <v>0</v>
      </c>
      <c r="W544" s="9">
        <v>0</v>
      </c>
      <c r="X544" s="9">
        <v>0</v>
      </c>
      <c r="Y544" s="8">
        <v>0</v>
      </c>
      <c r="Z544" s="9">
        <v>0</v>
      </c>
      <c r="AA544" s="8"/>
      <c r="AC544" s="8"/>
      <c r="AJ544" s="9">
        <f t="shared" si="92"/>
        <v>-1</v>
      </c>
      <c r="AK544" s="7">
        <v>12.3</v>
      </c>
      <c r="AO544" s="8"/>
      <c r="AQ544" s="31"/>
      <c r="AT544" s="31"/>
      <c r="AU544" s="21">
        <v>1991</v>
      </c>
      <c r="AV544" s="23">
        <f t="shared" si="85"/>
        <v>3.2990712600274095</v>
      </c>
      <c r="BB544" s="18"/>
      <c r="BD544" s="54"/>
      <c r="BF544" s="18"/>
      <c r="BH544" s="18"/>
      <c r="BJ544" s="18"/>
      <c r="BK544" s="18" t="s">
        <v>294</v>
      </c>
      <c r="BL544">
        <v>1</v>
      </c>
      <c r="BM544">
        <v>0</v>
      </c>
      <c r="BN544">
        <v>0</v>
      </c>
      <c r="BO544">
        <v>0</v>
      </c>
      <c r="BP544">
        <v>0</v>
      </c>
      <c r="BQ544">
        <v>0</v>
      </c>
      <c r="BR544" s="18">
        <v>0</v>
      </c>
      <c r="BS544">
        <v>1</v>
      </c>
      <c r="BT544">
        <v>0</v>
      </c>
      <c r="BU544" s="18">
        <v>0</v>
      </c>
      <c r="BV544" t="s">
        <v>397</v>
      </c>
      <c r="BW544" t="s">
        <v>397</v>
      </c>
      <c r="CB544" s="18"/>
      <c r="CD544" s="18"/>
      <c r="CE544" s="18"/>
      <c r="CH544" s="18"/>
      <c r="CJ544" s="18"/>
      <c r="CU544" s="18"/>
      <c r="CV544" t="s">
        <v>397</v>
      </c>
      <c r="CW544" t="s">
        <v>397</v>
      </c>
      <c r="CX544" t="s">
        <v>397</v>
      </c>
      <c r="CY544" s="25" t="s">
        <v>397</v>
      </c>
    </row>
    <row r="545" spans="1:103" x14ac:dyDescent="0.25">
      <c r="A545">
        <v>547</v>
      </c>
      <c r="B545">
        <v>74</v>
      </c>
      <c r="C545" s="25" t="s">
        <v>296</v>
      </c>
      <c r="D545" s="12">
        <v>10.5</v>
      </c>
      <c r="E545" s="14"/>
      <c r="F545" s="7" t="str">
        <f t="shared" si="86"/>
        <v>X</v>
      </c>
      <c r="G545" s="7">
        <f t="shared" si="87"/>
        <v>10.5</v>
      </c>
      <c r="H545" s="16">
        <f t="shared" si="88"/>
        <v>10.5</v>
      </c>
      <c r="I545" s="11" t="str">
        <f t="shared" si="89"/>
        <v>X</v>
      </c>
      <c r="J545" s="39" t="str">
        <f t="shared" si="90"/>
        <v>X</v>
      </c>
      <c r="K545" s="39" t="str">
        <f t="shared" si="83"/>
        <v>X</v>
      </c>
      <c r="L545" s="39" t="str">
        <f t="shared" si="84"/>
        <v>X</v>
      </c>
      <c r="M545" s="39" t="str">
        <f t="shared" si="91"/>
        <v>X</v>
      </c>
      <c r="N545" s="42">
        <v>1</v>
      </c>
      <c r="O545" s="8">
        <v>0</v>
      </c>
      <c r="P545" s="9">
        <v>0</v>
      </c>
      <c r="Q545" s="9">
        <v>0</v>
      </c>
      <c r="R545" s="8">
        <v>0</v>
      </c>
      <c r="S545" s="9">
        <v>0</v>
      </c>
      <c r="T545" s="9">
        <v>0</v>
      </c>
      <c r="U545" s="8">
        <v>0</v>
      </c>
      <c r="V545" s="9">
        <v>0</v>
      </c>
      <c r="W545" s="9">
        <v>0</v>
      </c>
      <c r="X545" s="9">
        <v>0</v>
      </c>
      <c r="Y545" s="8">
        <v>0</v>
      </c>
      <c r="Z545" s="9">
        <v>0</v>
      </c>
      <c r="AA545" s="8"/>
      <c r="AC545" s="8"/>
      <c r="AJ545" s="9">
        <f t="shared" si="92"/>
        <v>-1</v>
      </c>
      <c r="AK545" s="7">
        <v>12.6</v>
      </c>
      <c r="AO545" s="8"/>
      <c r="AQ545" s="31"/>
      <c r="AT545" s="31"/>
      <c r="AU545" s="21">
        <v>1998</v>
      </c>
      <c r="AV545" s="23">
        <f t="shared" si="85"/>
        <v>3.3005954838899636</v>
      </c>
      <c r="BB545" s="18"/>
      <c r="BD545" s="54"/>
      <c r="BF545" s="18"/>
      <c r="BH545" s="18"/>
      <c r="BJ545" s="18"/>
      <c r="BK545" s="18" t="s">
        <v>294</v>
      </c>
      <c r="BL545">
        <v>1</v>
      </c>
      <c r="BM545">
        <v>0</v>
      </c>
      <c r="BN545">
        <v>0</v>
      </c>
      <c r="BO545">
        <v>0</v>
      </c>
      <c r="BP545">
        <v>0</v>
      </c>
      <c r="BQ545">
        <v>0</v>
      </c>
      <c r="BR545" s="18">
        <v>0</v>
      </c>
      <c r="BS545">
        <v>1</v>
      </c>
      <c r="BT545">
        <v>0</v>
      </c>
      <c r="BU545" s="18">
        <v>0</v>
      </c>
      <c r="BV545" t="s">
        <v>397</v>
      </c>
      <c r="BW545" t="s">
        <v>397</v>
      </c>
      <c r="CB545" s="18"/>
      <c r="CD545" s="18"/>
      <c r="CE545" s="18"/>
      <c r="CH545" s="18"/>
      <c r="CJ545" s="18"/>
      <c r="CU545" s="18"/>
      <c r="CV545" t="s">
        <v>397</v>
      </c>
      <c r="CW545" t="s">
        <v>397</v>
      </c>
      <c r="CX545" t="s">
        <v>397</v>
      </c>
      <c r="CY545" s="25" t="s">
        <v>397</v>
      </c>
    </row>
    <row r="546" spans="1:103" x14ac:dyDescent="0.25">
      <c r="A546">
        <v>548</v>
      </c>
      <c r="B546">
        <v>74</v>
      </c>
      <c r="C546" s="25" t="s">
        <v>296</v>
      </c>
      <c r="D546" s="12">
        <v>9</v>
      </c>
      <c r="E546" s="14"/>
      <c r="F546" s="7" t="str">
        <f t="shared" si="86"/>
        <v>X</v>
      </c>
      <c r="G546" s="7">
        <f t="shared" si="87"/>
        <v>9</v>
      </c>
      <c r="H546" s="16">
        <f t="shared" si="88"/>
        <v>9</v>
      </c>
      <c r="I546" s="11" t="str">
        <f t="shared" si="89"/>
        <v>X</v>
      </c>
      <c r="J546" s="39" t="str">
        <f t="shared" si="90"/>
        <v>X</v>
      </c>
      <c r="K546" s="39" t="str">
        <f t="shared" si="83"/>
        <v>X</v>
      </c>
      <c r="L546" s="39" t="str">
        <f t="shared" si="84"/>
        <v>X</v>
      </c>
      <c r="M546" s="39" t="str">
        <f t="shared" si="91"/>
        <v>X</v>
      </c>
      <c r="N546" s="42">
        <v>0</v>
      </c>
      <c r="O546" s="8">
        <v>0</v>
      </c>
      <c r="P546" s="9">
        <v>0</v>
      </c>
      <c r="Q546" s="9">
        <v>0</v>
      </c>
      <c r="R546" s="8">
        <v>0</v>
      </c>
      <c r="S546" s="9">
        <v>0</v>
      </c>
      <c r="T546" s="9">
        <v>0</v>
      </c>
      <c r="U546" s="8">
        <v>1</v>
      </c>
      <c r="V546" s="9">
        <v>0</v>
      </c>
      <c r="W546" s="9">
        <v>0</v>
      </c>
      <c r="X546" s="9">
        <v>0</v>
      </c>
      <c r="Y546" s="8">
        <v>0</v>
      </c>
      <c r="Z546" s="9">
        <v>0</v>
      </c>
      <c r="AA546" s="8"/>
      <c r="AC546" s="8"/>
      <c r="AJ546" s="9">
        <f t="shared" si="92"/>
        <v>-1</v>
      </c>
      <c r="AK546" s="7">
        <v>12.3</v>
      </c>
      <c r="AO546" s="8"/>
      <c r="AQ546" s="31"/>
      <c r="AT546" s="31"/>
      <c r="AU546" s="21">
        <v>1991</v>
      </c>
      <c r="AV546" s="23">
        <f t="shared" si="85"/>
        <v>3.2990712600274095</v>
      </c>
      <c r="BB546" s="18"/>
      <c r="BD546" s="54"/>
      <c r="BF546" s="18"/>
      <c r="BH546" s="18"/>
      <c r="BJ546" s="18"/>
      <c r="BK546" s="18" t="s">
        <v>294</v>
      </c>
      <c r="BL546">
        <v>1</v>
      </c>
      <c r="BM546">
        <v>0</v>
      </c>
      <c r="BN546">
        <v>0</v>
      </c>
      <c r="BO546">
        <v>0</v>
      </c>
      <c r="BP546">
        <v>0</v>
      </c>
      <c r="BQ546">
        <v>0</v>
      </c>
      <c r="BR546" s="18">
        <v>0</v>
      </c>
      <c r="BS546">
        <v>1</v>
      </c>
      <c r="BT546">
        <v>0</v>
      </c>
      <c r="BU546" s="18">
        <v>0</v>
      </c>
      <c r="BV546" t="s">
        <v>397</v>
      </c>
      <c r="BW546" t="s">
        <v>397</v>
      </c>
      <c r="CB546" s="18"/>
      <c r="CD546" s="18"/>
      <c r="CE546" s="18"/>
      <c r="CH546" s="18"/>
      <c r="CJ546" s="18"/>
      <c r="CU546" s="18"/>
      <c r="CV546" t="s">
        <v>397</v>
      </c>
      <c r="CW546" t="s">
        <v>397</v>
      </c>
      <c r="CX546" t="s">
        <v>397</v>
      </c>
      <c r="CY546" s="25" t="s">
        <v>397</v>
      </c>
    </row>
    <row r="547" spans="1:103" x14ac:dyDescent="0.25">
      <c r="A547">
        <v>549</v>
      </c>
      <c r="B547">
        <v>74</v>
      </c>
      <c r="C547" s="25" t="s">
        <v>296</v>
      </c>
      <c r="D547" s="12">
        <v>10.1</v>
      </c>
      <c r="E547" s="14"/>
      <c r="F547" s="7" t="str">
        <f t="shared" si="86"/>
        <v>X</v>
      </c>
      <c r="G547" s="7">
        <f t="shared" si="87"/>
        <v>10.1</v>
      </c>
      <c r="H547" s="16">
        <f t="shared" si="88"/>
        <v>10.1</v>
      </c>
      <c r="I547" s="11" t="str">
        <f t="shared" si="89"/>
        <v>X</v>
      </c>
      <c r="J547" s="39" t="str">
        <f t="shared" si="90"/>
        <v>X</v>
      </c>
      <c r="K547" s="39" t="str">
        <f t="shared" si="83"/>
        <v>X</v>
      </c>
      <c r="L547" s="39" t="str">
        <f t="shared" si="84"/>
        <v>X</v>
      </c>
      <c r="M547" s="39" t="str">
        <f t="shared" si="91"/>
        <v>X</v>
      </c>
      <c r="N547" s="42">
        <v>0</v>
      </c>
      <c r="O547" s="8">
        <v>0</v>
      </c>
      <c r="P547" s="9">
        <v>0</v>
      </c>
      <c r="Q547" s="9">
        <v>0</v>
      </c>
      <c r="R547" s="8">
        <v>0</v>
      </c>
      <c r="S547" s="9">
        <v>0</v>
      </c>
      <c r="T547" s="9">
        <v>0</v>
      </c>
      <c r="U547" s="8">
        <v>1</v>
      </c>
      <c r="V547" s="9">
        <v>0</v>
      </c>
      <c r="W547" s="9">
        <v>0</v>
      </c>
      <c r="X547" s="9">
        <v>0</v>
      </c>
      <c r="Y547" s="8">
        <v>0</v>
      </c>
      <c r="Z547" s="9">
        <v>0</v>
      </c>
      <c r="AA547" s="8"/>
      <c r="AC547" s="8"/>
      <c r="AJ547" s="9">
        <f t="shared" si="92"/>
        <v>-1</v>
      </c>
      <c r="AK547" s="7">
        <v>12.6</v>
      </c>
      <c r="AO547" s="8"/>
      <c r="AQ547" s="31"/>
      <c r="AT547" s="31"/>
      <c r="AU547" s="21">
        <v>1998</v>
      </c>
      <c r="AV547" s="23">
        <f t="shared" si="85"/>
        <v>3.3005954838899636</v>
      </c>
      <c r="BB547" s="18"/>
      <c r="BD547" s="54"/>
      <c r="BF547" s="18"/>
      <c r="BH547" s="18"/>
      <c r="BJ547" s="18"/>
      <c r="BK547" s="18" t="s">
        <v>294</v>
      </c>
      <c r="BL547">
        <v>1</v>
      </c>
      <c r="BM547">
        <v>0</v>
      </c>
      <c r="BN547">
        <v>0</v>
      </c>
      <c r="BO547">
        <v>0</v>
      </c>
      <c r="BP547">
        <v>0</v>
      </c>
      <c r="BQ547">
        <v>0</v>
      </c>
      <c r="BR547" s="18">
        <v>0</v>
      </c>
      <c r="BS547">
        <v>1</v>
      </c>
      <c r="BT547">
        <v>0</v>
      </c>
      <c r="BU547" s="18">
        <v>0</v>
      </c>
      <c r="BV547" t="s">
        <v>397</v>
      </c>
      <c r="BW547" t="s">
        <v>397</v>
      </c>
      <c r="CB547" s="18"/>
      <c r="CD547" s="18"/>
      <c r="CE547" s="18"/>
      <c r="CH547" s="18"/>
      <c r="CJ547" s="18"/>
      <c r="CU547" s="18"/>
      <c r="CV547" t="s">
        <v>397</v>
      </c>
      <c r="CW547" t="s">
        <v>397</v>
      </c>
      <c r="CX547" t="s">
        <v>397</v>
      </c>
      <c r="CY547" s="25" t="s">
        <v>397</v>
      </c>
    </row>
    <row r="548" spans="1:103" x14ac:dyDescent="0.25">
      <c r="A548">
        <v>550</v>
      </c>
      <c r="B548">
        <v>74</v>
      </c>
      <c r="C548" s="25" t="s">
        <v>296</v>
      </c>
      <c r="D548" s="12">
        <v>10.5</v>
      </c>
      <c r="E548" s="14"/>
      <c r="F548" s="7" t="str">
        <f t="shared" si="86"/>
        <v>X</v>
      </c>
      <c r="G548" s="7">
        <f t="shared" si="87"/>
        <v>10.5</v>
      </c>
      <c r="H548" s="16">
        <f t="shared" si="88"/>
        <v>10.5</v>
      </c>
      <c r="I548" s="11" t="str">
        <f t="shared" si="89"/>
        <v>X</v>
      </c>
      <c r="J548" s="39" t="str">
        <f t="shared" si="90"/>
        <v>X</v>
      </c>
      <c r="K548" s="39" t="str">
        <f t="shared" si="83"/>
        <v>X</v>
      </c>
      <c r="L548" s="39" t="str">
        <f t="shared" si="84"/>
        <v>X</v>
      </c>
      <c r="M548" s="39" t="str">
        <f t="shared" si="91"/>
        <v>X</v>
      </c>
      <c r="N548" s="42">
        <v>0</v>
      </c>
      <c r="O548" s="8">
        <v>0</v>
      </c>
      <c r="P548" s="9">
        <v>0</v>
      </c>
      <c r="Q548" s="9">
        <v>0</v>
      </c>
      <c r="R548" s="8">
        <v>0</v>
      </c>
      <c r="S548" s="9">
        <v>0</v>
      </c>
      <c r="T548" s="9">
        <v>0</v>
      </c>
      <c r="U548" s="8">
        <v>0</v>
      </c>
      <c r="V548" s="9">
        <v>1</v>
      </c>
      <c r="W548" s="9">
        <v>0</v>
      </c>
      <c r="X548" s="9">
        <v>0</v>
      </c>
      <c r="Y548" s="8">
        <v>0</v>
      </c>
      <c r="Z548" s="9">
        <v>0</v>
      </c>
      <c r="AA548" s="8"/>
      <c r="AC548" s="8"/>
      <c r="AJ548" s="9">
        <f t="shared" si="92"/>
        <v>-1</v>
      </c>
      <c r="AK548" s="7">
        <v>12.3</v>
      </c>
      <c r="AO548" s="8"/>
      <c r="AQ548" s="31"/>
      <c r="AT548" s="31"/>
      <c r="AU548" s="21">
        <v>1991</v>
      </c>
      <c r="AV548" s="23">
        <f t="shared" si="85"/>
        <v>3.2990712600274095</v>
      </c>
      <c r="BB548" s="18"/>
      <c r="BD548" s="54"/>
      <c r="BF548" s="18"/>
      <c r="BH548" s="18"/>
      <c r="BJ548" s="18"/>
      <c r="BK548" s="18" t="s">
        <v>294</v>
      </c>
      <c r="BL548">
        <v>1</v>
      </c>
      <c r="BM548">
        <v>0</v>
      </c>
      <c r="BN548">
        <v>0</v>
      </c>
      <c r="BO548">
        <v>0</v>
      </c>
      <c r="BP548">
        <v>0</v>
      </c>
      <c r="BQ548">
        <v>0</v>
      </c>
      <c r="BR548" s="18">
        <v>0</v>
      </c>
      <c r="BS548">
        <v>1</v>
      </c>
      <c r="BT548">
        <v>0</v>
      </c>
      <c r="BU548" s="18">
        <v>0</v>
      </c>
      <c r="BV548" t="s">
        <v>397</v>
      </c>
      <c r="BW548" t="s">
        <v>397</v>
      </c>
      <c r="CB548" s="18"/>
      <c r="CD548" s="18"/>
      <c r="CE548" s="18"/>
      <c r="CH548" s="18"/>
      <c r="CJ548" s="18"/>
      <c r="CU548" s="18"/>
      <c r="CV548" t="s">
        <v>397</v>
      </c>
      <c r="CW548" t="s">
        <v>397</v>
      </c>
      <c r="CX548" t="s">
        <v>397</v>
      </c>
      <c r="CY548" s="25" t="s">
        <v>397</v>
      </c>
    </row>
    <row r="549" spans="1:103" x14ac:dyDescent="0.25">
      <c r="A549">
        <v>551</v>
      </c>
      <c r="B549">
        <v>74</v>
      </c>
      <c r="C549" s="25" t="s">
        <v>296</v>
      </c>
      <c r="D549" s="12">
        <v>11</v>
      </c>
      <c r="E549" s="14"/>
      <c r="F549" s="7" t="str">
        <f t="shared" si="86"/>
        <v>X</v>
      </c>
      <c r="G549" s="7">
        <f t="shared" si="87"/>
        <v>11</v>
      </c>
      <c r="H549" s="16">
        <f t="shared" si="88"/>
        <v>11</v>
      </c>
      <c r="I549" s="11" t="str">
        <f t="shared" si="89"/>
        <v>X</v>
      </c>
      <c r="J549" s="39" t="str">
        <f t="shared" si="90"/>
        <v>X</v>
      </c>
      <c r="K549" s="39" t="str">
        <f t="shared" si="83"/>
        <v>X</v>
      </c>
      <c r="L549" s="39" t="str">
        <f t="shared" si="84"/>
        <v>X</v>
      </c>
      <c r="M549" s="39" t="str">
        <f t="shared" si="91"/>
        <v>X</v>
      </c>
      <c r="N549" s="42">
        <v>0</v>
      </c>
      <c r="O549" s="8">
        <v>0</v>
      </c>
      <c r="P549" s="9">
        <v>0</v>
      </c>
      <c r="Q549" s="9">
        <v>0</v>
      </c>
      <c r="R549" s="8">
        <v>0</v>
      </c>
      <c r="S549" s="9">
        <v>0</v>
      </c>
      <c r="T549" s="9">
        <v>0</v>
      </c>
      <c r="U549" s="8">
        <v>0</v>
      </c>
      <c r="V549" s="9">
        <v>1</v>
      </c>
      <c r="W549" s="9">
        <v>0</v>
      </c>
      <c r="X549" s="9">
        <v>0</v>
      </c>
      <c r="Y549" s="8">
        <v>0</v>
      </c>
      <c r="Z549" s="9">
        <v>0</v>
      </c>
      <c r="AA549" s="8"/>
      <c r="AC549" s="8"/>
      <c r="AJ549" s="9">
        <f t="shared" si="92"/>
        <v>-1</v>
      </c>
      <c r="AK549" s="7">
        <v>12.6</v>
      </c>
      <c r="AO549" s="8"/>
      <c r="AQ549" s="31"/>
      <c r="AT549" s="31"/>
      <c r="AU549" s="21">
        <v>1998</v>
      </c>
      <c r="AV549" s="23">
        <f t="shared" si="85"/>
        <v>3.3005954838899636</v>
      </c>
      <c r="BB549" s="18"/>
      <c r="BD549" s="54"/>
      <c r="BF549" s="18"/>
      <c r="BH549" s="18"/>
      <c r="BJ549" s="18"/>
      <c r="BK549" s="18" t="s">
        <v>294</v>
      </c>
      <c r="BL549">
        <v>1</v>
      </c>
      <c r="BM549">
        <v>0</v>
      </c>
      <c r="BN549">
        <v>0</v>
      </c>
      <c r="BO549">
        <v>0</v>
      </c>
      <c r="BP549">
        <v>0</v>
      </c>
      <c r="BQ549">
        <v>0</v>
      </c>
      <c r="BR549" s="18">
        <v>0</v>
      </c>
      <c r="BS549">
        <v>1</v>
      </c>
      <c r="BT549">
        <v>0</v>
      </c>
      <c r="BU549" s="18">
        <v>0</v>
      </c>
      <c r="BV549" t="s">
        <v>397</v>
      </c>
      <c r="BW549" t="s">
        <v>397</v>
      </c>
      <c r="CB549" s="18"/>
      <c r="CD549" s="18"/>
      <c r="CE549" s="18"/>
      <c r="CH549" s="18"/>
      <c r="CJ549" s="18"/>
      <c r="CU549" s="18"/>
      <c r="CV549" t="s">
        <v>397</v>
      </c>
      <c r="CW549" t="s">
        <v>397</v>
      </c>
      <c r="CX549" t="s">
        <v>397</v>
      </c>
      <c r="CY549" s="25" t="s">
        <v>397</v>
      </c>
    </row>
    <row r="550" spans="1:103" x14ac:dyDescent="0.25">
      <c r="A550">
        <v>552</v>
      </c>
      <c r="B550">
        <v>75</v>
      </c>
      <c r="C550" s="25" t="s">
        <v>217</v>
      </c>
      <c r="D550" s="12">
        <v>6.2</v>
      </c>
      <c r="E550" s="14"/>
      <c r="F550" s="7" t="str">
        <f t="shared" si="86"/>
        <v>X</v>
      </c>
      <c r="G550" s="7">
        <f t="shared" si="87"/>
        <v>6.2</v>
      </c>
      <c r="H550" s="16">
        <f t="shared" si="88"/>
        <v>6.2</v>
      </c>
      <c r="I550" s="11" t="str">
        <f t="shared" si="89"/>
        <v>X</v>
      </c>
      <c r="J550" s="39" t="str">
        <f t="shared" si="90"/>
        <v>X</v>
      </c>
      <c r="K550" s="39" t="str">
        <f t="shared" si="83"/>
        <v>X</v>
      </c>
      <c r="L550" s="39" t="str">
        <f t="shared" si="84"/>
        <v>X</v>
      </c>
      <c r="M550" s="39" t="str">
        <f t="shared" si="91"/>
        <v>X</v>
      </c>
      <c r="N550" s="42">
        <v>1</v>
      </c>
      <c r="O550" s="8">
        <v>0</v>
      </c>
      <c r="P550" s="9">
        <v>0</v>
      </c>
      <c r="Q550" s="9">
        <v>0</v>
      </c>
      <c r="R550" s="8">
        <v>0</v>
      </c>
      <c r="S550" s="9">
        <v>0</v>
      </c>
      <c r="T550" s="9">
        <v>0</v>
      </c>
      <c r="U550" s="8">
        <v>0</v>
      </c>
      <c r="V550" s="9">
        <v>0</v>
      </c>
      <c r="W550" s="9">
        <v>0</v>
      </c>
      <c r="X550" s="9">
        <v>0</v>
      </c>
      <c r="Y550" s="8">
        <v>0</v>
      </c>
      <c r="Z550" s="9">
        <v>0</v>
      </c>
      <c r="AA550" s="8"/>
      <c r="AC550" s="8"/>
      <c r="AJ550" s="9">
        <f t="shared" si="92"/>
        <v>-1</v>
      </c>
      <c r="AK550" s="7">
        <v>4</v>
      </c>
      <c r="AO550" s="8"/>
      <c r="AQ550" s="31"/>
      <c r="AT550" s="31"/>
      <c r="AU550" s="21">
        <v>2001</v>
      </c>
      <c r="AV550" s="23">
        <f t="shared" si="85"/>
        <v>3.3012470886362113</v>
      </c>
      <c r="BB550" s="18"/>
      <c r="BD550" s="54"/>
      <c r="BF550" s="18"/>
      <c r="BH550" s="18"/>
      <c r="BJ550" s="18"/>
      <c r="BK550" s="18" t="s">
        <v>214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1</v>
      </c>
      <c r="BR550" s="18">
        <v>0</v>
      </c>
      <c r="BS550">
        <v>0</v>
      </c>
      <c r="BT550">
        <v>1</v>
      </c>
      <c r="BU550" s="18">
        <v>0</v>
      </c>
      <c r="BV550" t="s">
        <v>397</v>
      </c>
      <c r="BW550" t="s">
        <v>397</v>
      </c>
      <c r="CB550" s="18"/>
      <c r="CD550" s="18"/>
      <c r="CE550" s="18"/>
      <c r="CH550" s="18"/>
      <c r="CJ550" s="18"/>
      <c r="CU550" s="18"/>
      <c r="CV550" t="s">
        <v>397</v>
      </c>
      <c r="CW550" t="s">
        <v>397</v>
      </c>
      <c r="CX550" t="s">
        <v>397</v>
      </c>
      <c r="CY550" s="25" t="s">
        <v>397</v>
      </c>
    </row>
    <row r="551" spans="1:103" x14ac:dyDescent="0.25">
      <c r="A551">
        <v>553</v>
      </c>
      <c r="B551">
        <v>75</v>
      </c>
      <c r="C551" s="25" t="s">
        <v>217</v>
      </c>
      <c r="D551" s="12">
        <v>3</v>
      </c>
      <c r="E551" s="14"/>
      <c r="F551" s="7" t="str">
        <f t="shared" si="86"/>
        <v>X</v>
      </c>
      <c r="G551" s="7">
        <f t="shared" si="87"/>
        <v>3</v>
      </c>
      <c r="H551" s="16">
        <f t="shared" si="88"/>
        <v>3</v>
      </c>
      <c r="I551" s="11" t="str">
        <f t="shared" si="89"/>
        <v>X</v>
      </c>
      <c r="J551" s="39" t="str">
        <f t="shared" si="90"/>
        <v>X</v>
      </c>
      <c r="K551" s="39" t="str">
        <f t="shared" si="83"/>
        <v>X</v>
      </c>
      <c r="L551" s="39" t="str">
        <f t="shared" si="84"/>
        <v>X</v>
      </c>
      <c r="M551" s="39" t="str">
        <f t="shared" si="91"/>
        <v>X</v>
      </c>
      <c r="N551" s="42">
        <v>0</v>
      </c>
      <c r="O551" s="8">
        <v>1</v>
      </c>
      <c r="P551" s="9">
        <v>0</v>
      </c>
      <c r="Q551" s="9">
        <v>0</v>
      </c>
      <c r="R551" s="8">
        <v>0</v>
      </c>
      <c r="S551" s="9">
        <v>0</v>
      </c>
      <c r="T551" s="9">
        <v>0</v>
      </c>
      <c r="U551" s="8">
        <v>0</v>
      </c>
      <c r="V551" s="9">
        <v>0</v>
      </c>
      <c r="W551" s="9">
        <v>0</v>
      </c>
      <c r="X551" s="9">
        <v>0</v>
      </c>
      <c r="Y551" s="8">
        <v>0</v>
      </c>
      <c r="Z551" s="9">
        <v>0</v>
      </c>
      <c r="AA551" s="8"/>
      <c r="AC551" s="8"/>
      <c r="AJ551" s="9">
        <f t="shared" si="92"/>
        <v>-1</v>
      </c>
      <c r="AK551" s="7">
        <v>4</v>
      </c>
      <c r="AO551" s="8"/>
      <c r="AQ551" s="31"/>
      <c r="AT551" s="31"/>
      <c r="AU551" s="21">
        <v>2001</v>
      </c>
      <c r="AV551" s="23">
        <f t="shared" si="85"/>
        <v>3.3012470886362113</v>
      </c>
      <c r="BB551" s="18"/>
      <c r="BD551" s="54"/>
      <c r="BF551" s="18"/>
      <c r="BH551" s="18"/>
      <c r="BJ551" s="18"/>
      <c r="BK551" s="18" t="s">
        <v>214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1</v>
      </c>
      <c r="BR551" s="18">
        <v>0</v>
      </c>
      <c r="BS551">
        <v>0</v>
      </c>
      <c r="BT551">
        <v>1</v>
      </c>
      <c r="BU551" s="18">
        <v>0</v>
      </c>
      <c r="BV551" t="s">
        <v>397</v>
      </c>
      <c r="BW551" t="s">
        <v>397</v>
      </c>
      <c r="CB551" s="18"/>
      <c r="CD551" s="18"/>
      <c r="CE551" s="18"/>
      <c r="CH551" s="18"/>
      <c r="CJ551" s="18"/>
      <c r="CU551" s="18"/>
      <c r="CV551" t="s">
        <v>397</v>
      </c>
      <c r="CW551" t="s">
        <v>397</v>
      </c>
      <c r="CX551" t="s">
        <v>397</v>
      </c>
      <c r="CY551" s="25" t="s">
        <v>397</v>
      </c>
    </row>
    <row r="552" spans="1:103" x14ac:dyDescent="0.25">
      <c r="A552">
        <v>554</v>
      </c>
      <c r="B552">
        <v>75</v>
      </c>
      <c r="C552" s="25" t="s">
        <v>217</v>
      </c>
      <c r="D552" s="12">
        <v>10.48</v>
      </c>
      <c r="E552" s="14"/>
      <c r="F552" s="7" t="str">
        <f t="shared" si="86"/>
        <v>X</v>
      </c>
      <c r="G552" s="7">
        <f t="shared" si="87"/>
        <v>10.48</v>
      </c>
      <c r="H552" s="16">
        <f t="shared" si="88"/>
        <v>10.48</v>
      </c>
      <c r="I552" s="11" t="str">
        <f t="shared" si="89"/>
        <v>X</v>
      </c>
      <c r="J552" s="39" t="str">
        <f t="shared" si="90"/>
        <v>X</v>
      </c>
      <c r="K552" s="39" t="str">
        <f t="shared" si="83"/>
        <v>X</v>
      </c>
      <c r="L552" s="39" t="str">
        <f t="shared" si="84"/>
        <v>X</v>
      </c>
      <c r="M552" s="39" t="str">
        <f t="shared" si="91"/>
        <v>X</v>
      </c>
      <c r="N552" s="42">
        <v>0</v>
      </c>
      <c r="O552" s="8">
        <v>0</v>
      </c>
      <c r="P552" s="9">
        <v>1</v>
      </c>
      <c r="Q552" s="9">
        <v>0</v>
      </c>
      <c r="R552" s="8">
        <v>0</v>
      </c>
      <c r="S552" s="9">
        <v>0</v>
      </c>
      <c r="T552" s="9">
        <v>0</v>
      </c>
      <c r="U552" s="8">
        <v>0</v>
      </c>
      <c r="V552" s="9">
        <v>0</v>
      </c>
      <c r="W552" s="9">
        <v>0</v>
      </c>
      <c r="X552" s="9">
        <v>0</v>
      </c>
      <c r="Y552" s="8">
        <v>0</v>
      </c>
      <c r="Z552" s="9">
        <v>0</v>
      </c>
      <c r="AA552" s="8"/>
      <c r="AC552" s="8"/>
      <c r="AJ552" s="9">
        <f t="shared" si="92"/>
        <v>-1</v>
      </c>
      <c r="AK552" s="7">
        <v>4</v>
      </c>
      <c r="AO552" s="8"/>
      <c r="AQ552" s="31"/>
      <c r="AT552" s="31"/>
      <c r="AU552" s="21">
        <v>2001</v>
      </c>
      <c r="AV552" s="23">
        <f t="shared" si="85"/>
        <v>3.3012470886362113</v>
      </c>
      <c r="BB552" s="18"/>
      <c r="BD552" s="54"/>
      <c r="BF552" s="18"/>
      <c r="BH552" s="18"/>
      <c r="BJ552" s="18"/>
      <c r="BK552" s="18" t="s">
        <v>214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1</v>
      </c>
      <c r="BR552" s="18">
        <v>0</v>
      </c>
      <c r="BS552">
        <v>0</v>
      </c>
      <c r="BT552">
        <v>1</v>
      </c>
      <c r="BU552" s="18">
        <v>0</v>
      </c>
      <c r="BV552" t="s">
        <v>397</v>
      </c>
      <c r="BW552" t="s">
        <v>397</v>
      </c>
      <c r="CB552" s="18"/>
      <c r="CD552" s="18"/>
      <c r="CE552" s="18"/>
      <c r="CH552" s="18"/>
      <c r="CJ552" s="18"/>
      <c r="CU552" s="18"/>
      <c r="CV552" t="s">
        <v>397</v>
      </c>
      <c r="CW552" t="s">
        <v>397</v>
      </c>
      <c r="CX552" t="s">
        <v>397</v>
      </c>
      <c r="CY552" s="25" t="s">
        <v>397</v>
      </c>
    </row>
    <row r="553" spans="1:103" x14ac:dyDescent="0.25">
      <c r="A553">
        <v>555</v>
      </c>
      <c r="B553">
        <v>75</v>
      </c>
      <c r="C553" s="25" t="s">
        <v>217</v>
      </c>
      <c r="D553" s="12">
        <v>11</v>
      </c>
      <c r="E553" s="14"/>
      <c r="F553" s="7" t="str">
        <f t="shared" si="86"/>
        <v>X</v>
      </c>
      <c r="G553" s="7">
        <f t="shared" si="87"/>
        <v>11</v>
      </c>
      <c r="H553" s="16">
        <f t="shared" si="88"/>
        <v>11</v>
      </c>
      <c r="I553" s="11" t="str">
        <f t="shared" si="89"/>
        <v>X</v>
      </c>
      <c r="J553" s="39" t="str">
        <f t="shared" si="90"/>
        <v>X</v>
      </c>
      <c r="K553" s="39" t="str">
        <f t="shared" si="83"/>
        <v>X</v>
      </c>
      <c r="L553" s="39" t="str">
        <f t="shared" si="84"/>
        <v>X</v>
      </c>
      <c r="M553" s="39" t="str">
        <f t="shared" si="91"/>
        <v>X</v>
      </c>
      <c r="N553" s="42">
        <v>0</v>
      </c>
      <c r="O553" s="8">
        <v>0</v>
      </c>
      <c r="P553" s="9">
        <v>0</v>
      </c>
      <c r="Q553" s="9">
        <v>1</v>
      </c>
      <c r="R553" s="8">
        <v>0</v>
      </c>
      <c r="S553" s="9">
        <v>0</v>
      </c>
      <c r="T553" s="9">
        <v>0</v>
      </c>
      <c r="U553" s="8">
        <v>0</v>
      </c>
      <c r="V553" s="9">
        <v>0</v>
      </c>
      <c r="W553" s="9">
        <v>0</v>
      </c>
      <c r="X553" s="9">
        <v>0</v>
      </c>
      <c r="Y553" s="8">
        <v>0</v>
      </c>
      <c r="Z553" s="9">
        <v>0</v>
      </c>
      <c r="AA553" s="8"/>
      <c r="AC553" s="8"/>
      <c r="AJ553" s="9">
        <f t="shared" si="92"/>
        <v>-1</v>
      </c>
      <c r="AK553" s="7">
        <v>4</v>
      </c>
      <c r="AO553" s="8"/>
      <c r="AQ553" s="31"/>
      <c r="AT553" s="31"/>
      <c r="AU553" s="21">
        <v>2001</v>
      </c>
      <c r="AV553" s="23">
        <f t="shared" si="85"/>
        <v>3.3012470886362113</v>
      </c>
      <c r="BB553" s="18"/>
      <c r="BD553" s="54"/>
      <c r="BF553" s="18"/>
      <c r="BH553" s="18"/>
      <c r="BJ553" s="18"/>
      <c r="BK553" s="18" t="s">
        <v>214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1</v>
      </c>
      <c r="BR553" s="18">
        <v>0</v>
      </c>
      <c r="BS553">
        <v>0</v>
      </c>
      <c r="BT553">
        <v>1</v>
      </c>
      <c r="BU553" s="18">
        <v>0</v>
      </c>
      <c r="BV553" t="s">
        <v>397</v>
      </c>
      <c r="BW553" t="s">
        <v>397</v>
      </c>
      <c r="CB553" s="18"/>
      <c r="CD553" s="18"/>
      <c r="CE553" s="18"/>
      <c r="CH553" s="18"/>
      <c r="CJ553" s="18"/>
      <c r="CU553" s="18"/>
      <c r="CV553" t="s">
        <v>397</v>
      </c>
      <c r="CW553" t="s">
        <v>397</v>
      </c>
      <c r="CX553" t="s">
        <v>397</v>
      </c>
      <c r="CY553" s="25" t="s">
        <v>397</v>
      </c>
    </row>
    <row r="554" spans="1:103" x14ac:dyDescent="0.25">
      <c r="A554">
        <v>556</v>
      </c>
      <c r="B554">
        <v>76</v>
      </c>
      <c r="C554" s="25" t="s">
        <v>38</v>
      </c>
      <c r="D554" s="12">
        <v>9.4</v>
      </c>
      <c r="E554" s="14"/>
      <c r="F554" s="7" t="str">
        <f t="shared" si="86"/>
        <v>X</v>
      </c>
      <c r="G554" s="7">
        <f t="shared" si="87"/>
        <v>9.4</v>
      </c>
      <c r="H554" s="16">
        <f t="shared" si="88"/>
        <v>9.4</v>
      </c>
      <c r="I554" s="11" t="str">
        <f t="shared" si="89"/>
        <v>X</v>
      </c>
      <c r="J554" s="39" t="str">
        <f t="shared" si="90"/>
        <v>X</v>
      </c>
      <c r="K554" s="39" t="str">
        <f t="shared" si="83"/>
        <v>X</v>
      </c>
      <c r="L554" s="39" t="str">
        <f t="shared" si="84"/>
        <v>X</v>
      </c>
      <c r="M554" s="39" t="str">
        <f t="shared" si="91"/>
        <v>X</v>
      </c>
      <c r="N554" s="42">
        <v>1</v>
      </c>
      <c r="O554" s="8">
        <v>0</v>
      </c>
      <c r="P554" s="9">
        <v>0</v>
      </c>
      <c r="Q554" s="9">
        <v>0</v>
      </c>
      <c r="R554" s="8">
        <v>0</v>
      </c>
      <c r="S554" s="9">
        <v>0</v>
      </c>
      <c r="T554" s="9">
        <v>0</v>
      </c>
      <c r="U554" s="8">
        <v>0</v>
      </c>
      <c r="V554" s="9">
        <v>0</v>
      </c>
      <c r="W554" s="9">
        <v>0</v>
      </c>
      <c r="X554" s="9">
        <v>0</v>
      </c>
      <c r="Y554" s="8">
        <v>0</v>
      </c>
      <c r="Z554" s="9">
        <v>0</v>
      </c>
      <c r="AA554" s="8"/>
      <c r="AC554" s="8"/>
      <c r="AJ554" s="9">
        <f t="shared" si="92"/>
        <v>-1</v>
      </c>
      <c r="AK554" s="7">
        <v>8.3000000000000007</v>
      </c>
      <c r="AO554" s="8"/>
      <c r="AQ554" s="31"/>
      <c r="AT554" s="31"/>
      <c r="AU554" s="21">
        <v>2000</v>
      </c>
      <c r="AV554" s="23">
        <f t="shared" si="85"/>
        <v>3.3010299956639813</v>
      </c>
      <c r="BB554" s="18"/>
      <c r="BD554" s="54"/>
      <c r="BF554" s="18"/>
      <c r="BH554" s="18"/>
      <c r="BJ554" s="18"/>
      <c r="BK554" s="18" t="s">
        <v>35</v>
      </c>
      <c r="BL554">
        <v>0</v>
      </c>
      <c r="BM554">
        <v>0</v>
      </c>
      <c r="BN554">
        <v>0</v>
      </c>
      <c r="BO554">
        <v>1</v>
      </c>
      <c r="BP554">
        <v>0</v>
      </c>
      <c r="BQ554">
        <v>0</v>
      </c>
      <c r="BR554" s="18">
        <v>0</v>
      </c>
      <c r="BS554">
        <v>0</v>
      </c>
      <c r="BT554">
        <v>1</v>
      </c>
      <c r="BU554" s="18">
        <v>0</v>
      </c>
      <c r="BV554" t="s">
        <v>397</v>
      </c>
      <c r="BW554" t="s">
        <v>397</v>
      </c>
      <c r="CB554" s="18"/>
      <c r="CD554" s="18"/>
      <c r="CE554" s="18"/>
      <c r="CH554" s="18"/>
      <c r="CJ554" s="18"/>
      <c r="CU554" s="18"/>
      <c r="CV554" t="s">
        <v>397</v>
      </c>
      <c r="CW554" t="s">
        <v>397</v>
      </c>
      <c r="CX554" t="s">
        <v>397</v>
      </c>
      <c r="CY554" s="25" t="s">
        <v>397</v>
      </c>
    </row>
    <row r="555" spans="1:103" x14ac:dyDescent="0.25">
      <c r="A555">
        <v>557</v>
      </c>
      <c r="B555">
        <v>77</v>
      </c>
      <c r="C555" s="25" t="s">
        <v>116</v>
      </c>
      <c r="D555" s="12">
        <v>6.1</v>
      </c>
      <c r="E555" s="14"/>
      <c r="F555" s="7" t="str">
        <f t="shared" si="86"/>
        <v>X</v>
      </c>
      <c r="G555" s="7">
        <f t="shared" si="87"/>
        <v>6.1</v>
      </c>
      <c r="H555" s="16">
        <f t="shared" si="88"/>
        <v>6.1</v>
      </c>
      <c r="I555" s="11" t="str">
        <f t="shared" si="89"/>
        <v>X</v>
      </c>
      <c r="J555" s="39" t="str">
        <f t="shared" si="90"/>
        <v>X</v>
      </c>
      <c r="K555" s="39" t="str">
        <f t="shared" si="83"/>
        <v>X</v>
      </c>
      <c r="L555" s="39" t="str">
        <f t="shared" si="84"/>
        <v>X</v>
      </c>
      <c r="M555" s="39" t="str">
        <f t="shared" si="91"/>
        <v>X</v>
      </c>
      <c r="N555" s="42">
        <v>1</v>
      </c>
      <c r="O555" s="8">
        <v>0</v>
      </c>
      <c r="P555" s="9">
        <v>0</v>
      </c>
      <c r="Q555" s="9">
        <v>0</v>
      </c>
      <c r="R555" s="8">
        <v>0</v>
      </c>
      <c r="S555" s="9">
        <v>0</v>
      </c>
      <c r="T555" s="9">
        <v>0</v>
      </c>
      <c r="U555" s="8">
        <v>0</v>
      </c>
      <c r="V555" s="9">
        <v>0</v>
      </c>
      <c r="W555" s="9">
        <v>0</v>
      </c>
      <c r="X555" s="9">
        <v>0</v>
      </c>
      <c r="Y555" s="8">
        <v>0</v>
      </c>
      <c r="Z555" s="9">
        <v>0</v>
      </c>
      <c r="AA555" s="8"/>
      <c r="AC555" s="8"/>
      <c r="AJ555" s="9">
        <f t="shared" si="92"/>
        <v>-1</v>
      </c>
      <c r="AK555" s="7">
        <v>10.1</v>
      </c>
      <c r="AO555" s="8"/>
      <c r="AQ555" s="31"/>
      <c r="AT555" s="31"/>
      <c r="AU555" s="21">
        <v>2001</v>
      </c>
      <c r="AV555" s="23">
        <f t="shared" si="85"/>
        <v>3.3012470886362113</v>
      </c>
      <c r="BB555" s="18"/>
      <c r="BD555" s="54"/>
      <c r="BF555" s="18"/>
      <c r="BH555" s="18"/>
      <c r="BJ555" s="18"/>
      <c r="BK555" s="18" t="s">
        <v>113</v>
      </c>
      <c r="BL555">
        <v>1</v>
      </c>
      <c r="BM555">
        <v>0</v>
      </c>
      <c r="BN555">
        <v>0</v>
      </c>
      <c r="BO555">
        <v>0</v>
      </c>
      <c r="BP555">
        <v>0</v>
      </c>
      <c r="BQ555">
        <v>0</v>
      </c>
      <c r="BR555" s="18">
        <v>0</v>
      </c>
      <c r="BS555">
        <v>1</v>
      </c>
      <c r="BT555">
        <v>0</v>
      </c>
      <c r="BU555" s="18">
        <v>0</v>
      </c>
      <c r="BV555" t="s">
        <v>397</v>
      </c>
      <c r="BW555" t="s">
        <v>397</v>
      </c>
      <c r="CB555" s="18"/>
      <c r="CD555" s="18"/>
      <c r="CE555" s="18"/>
      <c r="CH555" s="18"/>
      <c r="CJ555" s="18"/>
      <c r="CU555" s="18"/>
      <c r="CV555" t="s">
        <v>397</v>
      </c>
      <c r="CW555" t="s">
        <v>397</v>
      </c>
      <c r="CX555" t="s">
        <v>397</v>
      </c>
      <c r="CY555" s="25" t="s">
        <v>397</v>
      </c>
    </row>
    <row r="556" spans="1:103" x14ac:dyDescent="0.25">
      <c r="A556">
        <v>558</v>
      </c>
      <c r="B556">
        <v>78</v>
      </c>
      <c r="C556" s="25" t="s">
        <v>122</v>
      </c>
      <c r="D556" s="12">
        <v>7.1</v>
      </c>
      <c r="E556" s="14"/>
      <c r="F556" s="7" t="str">
        <f t="shared" si="86"/>
        <v>X</v>
      </c>
      <c r="G556" s="7">
        <f t="shared" si="87"/>
        <v>7.1</v>
      </c>
      <c r="H556" s="16">
        <f t="shared" si="88"/>
        <v>7.1</v>
      </c>
      <c r="I556" s="11" t="str">
        <f t="shared" si="89"/>
        <v>X</v>
      </c>
      <c r="J556" s="39" t="str">
        <f t="shared" si="90"/>
        <v>X</v>
      </c>
      <c r="K556" s="39" t="str">
        <f t="shared" ref="K556:K572" si="93">IFERROR(1/J556, "X")</f>
        <v>X</v>
      </c>
      <c r="L556" s="39" t="str">
        <f t="shared" ref="L556:L572" si="94">IFERROR(I556-J556, "X")</f>
        <v>X</v>
      </c>
      <c r="M556" s="39" t="str">
        <f t="shared" si="91"/>
        <v>X</v>
      </c>
      <c r="N556" s="42">
        <v>1</v>
      </c>
      <c r="O556" s="8">
        <v>0</v>
      </c>
      <c r="P556" s="9">
        <v>0</v>
      </c>
      <c r="Q556" s="9">
        <v>0</v>
      </c>
      <c r="R556" s="8">
        <v>0</v>
      </c>
      <c r="S556" s="9">
        <v>0</v>
      </c>
      <c r="T556" s="9">
        <v>0</v>
      </c>
      <c r="U556" s="8">
        <v>0</v>
      </c>
      <c r="V556" s="9">
        <v>0</v>
      </c>
      <c r="W556" s="9">
        <v>0</v>
      </c>
      <c r="X556" s="9">
        <v>0</v>
      </c>
      <c r="Y556" s="8">
        <v>0</v>
      </c>
      <c r="Z556" s="9">
        <v>0</v>
      </c>
      <c r="AA556" s="8"/>
      <c r="AC556" s="8"/>
      <c r="AJ556" s="9">
        <f t="shared" si="92"/>
        <v>-1</v>
      </c>
      <c r="AK556" s="7">
        <v>6</v>
      </c>
      <c r="AO556" s="8"/>
      <c r="AQ556" s="31"/>
      <c r="AT556" s="31"/>
      <c r="AU556" s="21">
        <v>1995</v>
      </c>
      <c r="AV556" s="23">
        <f t="shared" ref="AV556:AV572" si="95">LOG(AU556)</f>
        <v>3.2999429000227671</v>
      </c>
      <c r="BB556" s="18"/>
      <c r="BD556" s="54"/>
      <c r="BF556" s="18"/>
      <c r="BH556" s="18"/>
      <c r="BJ556" s="18"/>
      <c r="BK556" s="18" t="s">
        <v>118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 s="18">
        <v>1</v>
      </c>
      <c r="BS556">
        <v>0</v>
      </c>
      <c r="BT556">
        <v>0</v>
      </c>
      <c r="BU556" s="18">
        <v>1</v>
      </c>
      <c r="BV556" t="s">
        <v>397</v>
      </c>
      <c r="BW556" t="s">
        <v>397</v>
      </c>
      <c r="CB556" s="18"/>
      <c r="CD556" s="18"/>
      <c r="CE556" s="18"/>
      <c r="CH556" s="18"/>
      <c r="CJ556" s="18"/>
      <c r="CU556" s="18"/>
      <c r="CV556" t="s">
        <v>397</v>
      </c>
      <c r="CW556" t="s">
        <v>397</v>
      </c>
      <c r="CX556" t="s">
        <v>397</v>
      </c>
      <c r="CY556" s="25" t="s">
        <v>397</v>
      </c>
    </row>
    <row r="557" spans="1:103" x14ac:dyDescent="0.25">
      <c r="A557">
        <v>559</v>
      </c>
      <c r="B557">
        <v>79</v>
      </c>
      <c r="C557" s="25" t="s">
        <v>50</v>
      </c>
      <c r="D557" s="12">
        <v>1.9</v>
      </c>
      <c r="E557" s="14"/>
      <c r="F557" s="7" t="str">
        <f t="shared" si="86"/>
        <v>X</v>
      </c>
      <c r="G557" s="7">
        <f t="shared" si="87"/>
        <v>1.9</v>
      </c>
      <c r="H557" s="16">
        <f t="shared" si="88"/>
        <v>1.9</v>
      </c>
      <c r="I557" s="11" t="str">
        <f t="shared" si="89"/>
        <v>X</v>
      </c>
      <c r="J557" s="39" t="str">
        <f t="shared" si="90"/>
        <v>X</v>
      </c>
      <c r="K557" s="39" t="str">
        <f t="shared" si="93"/>
        <v>X</v>
      </c>
      <c r="L557" s="39" t="str">
        <f t="shared" si="94"/>
        <v>X</v>
      </c>
      <c r="M557" s="39" t="str">
        <f t="shared" si="91"/>
        <v>X</v>
      </c>
      <c r="N557" s="42">
        <v>1</v>
      </c>
      <c r="O557" s="8">
        <v>0</v>
      </c>
      <c r="P557" s="9">
        <v>0</v>
      </c>
      <c r="Q557" s="9">
        <v>0</v>
      </c>
      <c r="R557" s="8">
        <v>0</v>
      </c>
      <c r="S557" s="9">
        <v>0</v>
      </c>
      <c r="T557" s="9">
        <v>0</v>
      </c>
      <c r="U557" s="8">
        <v>0</v>
      </c>
      <c r="V557" s="9">
        <v>0</v>
      </c>
      <c r="W557" s="9">
        <v>0</v>
      </c>
      <c r="X557" s="9">
        <v>0</v>
      </c>
      <c r="Y557" s="8">
        <v>0</v>
      </c>
      <c r="Z557" s="9">
        <v>0</v>
      </c>
      <c r="AA557" s="8"/>
      <c r="AC557" s="8"/>
      <c r="AJ557" s="9">
        <f t="shared" si="92"/>
        <v>-1</v>
      </c>
      <c r="AK557" s="7">
        <v>8.4</v>
      </c>
      <c r="AO557" s="8"/>
      <c r="AQ557" s="31"/>
      <c r="AT557" s="31"/>
      <c r="AU557" s="21">
        <v>1990</v>
      </c>
      <c r="AV557" s="23">
        <f t="shared" si="95"/>
        <v>3.2988530764097068</v>
      </c>
      <c r="BB557" s="18"/>
      <c r="BD557" s="54"/>
      <c r="BF557" s="18"/>
      <c r="BH557" s="18"/>
      <c r="BJ557" s="18"/>
      <c r="BK557" s="18" t="s">
        <v>48</v>
      </c>
      <c r="BL557">
        <v>0</v>
      </c>
      <c r="BM557">
        <v>0</v>
      </c>
      <c r="BN557">
        <v>1</v>
      </c>
      <c r="BO557">
        <v>0</v>
      </c>
      <c r="BP557">
        <v>0</v>
      </c>
      <c r="BQ557">
        <v>0</v>
      </c>
      <c r="BR557" s="18">
        <v>0</v>
      </c>
      <c r="BS557">
        <v>0</v>
      </c>
      <c r="BT557">
        <v>1</v>
      </c>
      <c r="BU557" s="18">
        <v>0</v>
      </c>
      <c r="BV557" t="s">
        <v>397</v>
      </c>
      <c r="BW557" t="s">
        <v>397</v>
      </c>
      <c r="CB557" s="18"/>
      <c r="CD557" s="18"/>
      <c r="CE557" s="18"/>
      <c r="CH557" s="18"/>
      <c r="CJ557" s="18"/>
      <c r="CU557" s="18"/>
      <c r="CV557" t="s">
        <v>397</v>
      </c>
      <c r="CW557" t="s">
        <v>397</v>
      </c>
      <c r="CX557" t="s">
        <v>397</v>
      </c>
      <c r="CY557" s="25" t="s">
        <v>397</v>
      </c>
    </row>
    <row r="558" spans="1:103" x14ac:dyDescent="0.25">
      <c r="A558">
        <v>560</v>
      </c>
      <c r="B558">
        <v>79</v>
      </c>
      <c r="C558" s="25" t="s">
        <v>50</v>
      </c>
      <c r="D558" s="12">
        <v>5.4</v>
      </c>
      <c r="E558" s="14"/>
      <c r="F558" s="7" t="str">
        <f t="shared" si="86"/>
        <v>X</v>
      </c>
      <c r="G558" s="7">
        <f t="shared" si="87"/>
        <v>5.4</v>
      </c>
      <c r="H558" s="16">
        <f t="shared" si="88"/>
        <v>5.4</v>
      </c>
      <c r="I558" s="11" t="str">
        <f t="shared" si="89"/>
        <v>X</v>
      </c>
      <c r="J558" s="39" t="str">
        <f t="shared" si="90"/>
        <v>X</v>
      </c>
      <c r="K558" s="39" t="str">
        <f t="shared" si="93"/>
        <v>X</v>
      </c>
      <c r="L558" s="39" t="str">
        <f t="shared" si="94"/>
        <v>X</v>
      </c>
      <c r="M558" s="39" t="str">
        <f t="shared" si="91"/>
        <v>X</v>
      </c>
      <c r="N558" s="42">
        <v>1</v>
      </c>
      <c r="O558" s="8">
        <v>0</v>
      </c>
      <c r="P558" s="9">
        <v>0</v>
      </c>
      <c r="Q558" s="9">
        <v>0</v>
      </c>
      <c r="R558" s="8">
        <v>0</v>
      </c>
      <c r="S558" s="9">
        <v>0</v>
      </c>
      <c r="T558" s="9">
        <v>0</v>
      </c>
      <c r="U558" s="8">
        <v>0</v>
      </c>
      <c r="V558" s="9">
        <v>0</v>
      </c>
      <c r="W558" s="9">
        <v>0</v>
      </c>
      <c r="X558" s="9">
        <v>0</v>
      </c>
      <c r="Y558" s="8">
        <v>0</v>
      </c>
      <c r="Z558" s="9">
        <v>0</v>
      </c>
      <c r="AA558" s="8"/>
      <c r="AC558" s="8"/>
      <c r="AJ558" s="9">
        <f t="shared" si="92"/>
        <v>-1</v>
      </c>
      <c r="AK558" s="7">
        <v>8.5</v>
      </c>
      <c r="AO558" s="8"/>
      <c r="AQ558" s="31"/>
      <c r="AT558" s="31"/>
      <c r="AU558" s="21">
        <v>1991</v>
      </c>
      <c r="AV558" s="23">
        <f t="shared" si="95"/>
        <v>3.2990712600274095</v>
      </c>
      <c r="BB558" s="18"/>
      <c r="BD558" s="54"/>
      <c r="BF558" s="18"/>
      <c r="BH558" s="18"/>
      <c r="BJ558" s="18"/>
      <c r="BK558" s="18" t="s">
        <v>48</v>
      </c>
      <c r="BL558">
        <v>0</v>
      </c>
      <c r="BM558">
        <v>0</v>
      </c>
      <c r="BN558">
        <v>1</v>
      </c>
      <c r="BO558">
        <v>0</v>
      </c>
      <c r="BP558">
        <v>0</v>
      </c>
      <c r="BQ558">
        <v>0</v>
      </c>
      <c r="BR558" s="18">
        <v>0</v>
      </c>
      <c r="BS558">
        <v>0</v>
      </c>
      <c r="BT558">
        <v>1</v>
      </c>
      <c r="BU558" s="18">
        <v>0</v>
      </c>
      <c r="BV558" t="s">
        <v>397</v>
      </c>
      <c r="BW558" t="s">
        <v>397</v>
      </c>
      <c r="CB558" s="18"/>
      <c r="CD558" s="18"/>
      <c r="CE558" s="18"/>
      <c r="CH558" s="18"/>
      <c r="CJ558" s="18"/>
      <c r="CU558" s="18"/>
      <c r="CV558" t="s">
        <v>397</v>
      </c>
      <c r="CW558" t="s">
        <v>397</v>
      </c>
      <c r="CX558" t="s">
        <v>397</v>
      </c>
      <c r="CY558" s="25" t="s">
        <v>397</v>
      </c>
    </row>
    <row r="559" spans="1:103" x14ac:dyDescent="0.25">
      <c r="A559">
        <v>561</v>
      </c>
      <c r="B559">
        <v>79</v>
      </c>
      <c r="C559" s="25" t="s">
        <v>50</v>
      </c>
      <c r="D559" s="12">
        <v>3.9</v>
      </c>
      <c r="E559" s="14"/>
      <c r="F559" s="7" t="str">
        <f t="shared" si="86"/>
        <v>X</v>
      </c>
      <c r="G559" s="7">
        <f t="shared" si="87"/>
        <v>3.9</v>
      </c>
      <c r="H559" s="16">
        <f t="shared" si="88"/>
        <v>3.9</v>
      </c>
      <c r="I559" s="11" t="str">
        <f t="shared" si="89"/>
        <v>X</v>
      </c>
      <c r="J559" s="39" t="str">
        <f t="shared" si="90"/>
        <v>X</v>
      </c>
      <c r="K559" s="39" t="str">
        <f t="shared" si="93"/>
        <v>X</v>
      </c>
      <c r="L559" s="39" t="str">
        <f t="shared" si="94"/>
        <v>X</v>
      </c>
      <c r="M559" s="39" t="str">
        <f t="shared" si="91"/>
        <v>X</v>
      </c>
      <c r="N559" s="42">
        <v>1</v>
      </c>
      <c r="O559" s="8">
        <v>0</v>
      </c>
      <c r="P559" s="9">
        <v>0</v>
      </c>
      <c r="Q559" s="9">
        <v>0</v>
      </c>
      <c r="R559" s="8">
        <v>0</v>
      </c>
      <c r="S559" s="9">
        <v>0</v>
      </c>
      <c r="T559" s="9">
        <v>0</v>
      </c>
      <c r="U559" s="8">
        <v>0</v>
      </c>
      <c r="V559" s="9">
        <v>0</v>
      </c>
      <c r="W559" s="9">
        <v>0</v>
      </c>
      <c r="X559" s="9">
        <v>0</v>
      </c>
      <c r="Y559" s="8">
        <v>0</v>
      </c>
      <c r="Z559" s="9">
        <v>0</v>
      </c>
      <c r="AA559" s="8"/>
      <c r="AC559" s="8"/>
      <c r="AJ559" s="9">
        <f t="shared" si="92"/>
        <v>-1</v>
      </c>
      <c r="AK559" s="7">
        <v>8.6</v>
      </c>
      <c r="AO559" s="8"/>
      <c r="AQ559" s="31"/>
      <c r="AT559" s="31"/>
      <c r="AU559" s="21">
        <v>1992</v>
      </c>
      <c r="AV559" s="23">
        <f t="shared" si="95"/>
        <v>3.2992893340876801</v>
      </c>
      <c r="BB559" s="18"/>
      <c r="BD559" s="54"/>
      <c r="BF559" s="18"/>
      <c r="BH559" s="18"/>
      <c r="BJ559" s="18"/>
      <c r="BK559" s="18" t="s">
        <v>48</v>
      </c>
      <c r="BL559">
        <v>0</v>
      </c>
      <c r="BM559">
        <v>0</v>
      </c>
      <c r="BN559">
        <v>1</v>
      </c>
      <c r="BO559">
        <v>0</v>
      </c>
      <c r="BP559">
        <v>0</v>
      </c>
      <c r="BQ559">
        <v>0</v>
      </c>
      <c r="BR559" s="18">
        <v>0</v>
      </c>
      <c r="BS559">
        <v>0</v>
      </c>
      <c r="BT559">
        <v>1</v>
      </c>
      <c r="BU559" s="18">
        <v>0</v>
      </c>
      <c r="BV559" t="s">
        <v>397</v>
      </c>
      <c r="BW559" t="s">
        <v>397</v>
      </c>
      <c r="CB559" s="18"/>
      <c r="CD559" s="18"/>
      <c r="CE559" s="18"/>
      <c r="CH559" s="18"/>
      <c r="CJ559" s="18"/>
      <c r="CU559" s="18"/>
      <c r="CV559" t="s">
        <v>397</v>
      </c>
      <c r="CW559" t="s">
        <v>397</v>
      </c>
      <c r="CX559" t="s">
        <v>397</v>
      </c>
      <c r="CY559" s="25" t="s">
        <v>397</v>
      </c>
    </row>
    <row r="560" spans="1:103" x14ac:dyDescent="0.25">
      <c r="A560">
        <v>562</v>
      </c>
      <c r="B560">
        <v>81</v>
      </c>
      <c r="C560" s="25" t="s">
        <v>117</v>
      </c>
      <c r="D560" s="12">
        <v>6.9</v>
      </c>
      <c r="E560" s="14"/>
      <c r="F560" s="7" t="str">
        <f t="shared" si="86"/>
        <v>X</v>
      </c>
      <c r="G560" s="7">
        <f t="shared" si="87"/>
        <v>6.9</v>
      </c>
      <c r="H560" s="16">
        <f t="shared" si="88"/>
        <v>6.9</v>
      </c>
      <c r="I560" s="11" t="str">
        <f t="shared" si="89"/>
        <v>X</v>
      </c>
      <c r="J560" s="39" t="str">
        <f t="shared" si="90"/>
        <v>X</v>
      </c>
      <c r="K560" s="39" t="str">
        <f t="shared" si="93"/>
        <v>X</v>
      </c>
      <c r="L560" s="39" t="str">
        <f t="shared" si="94"/>
        <v>X</v>
      </c>
      <c r="M560" s="39" t="str">
        <f t="shared" si="91"/>
        <v>X</v>
      </c>
      <c r="N560" s="42">
        <v>1</v>
      </c>
      <c r="O560" s="8">
        <v>0</v>
      </c>
      <c r="P560" s="9">
        <v>0</v>
      </c>
      <c r="Q560" s="9">
        <v>0</v>
      </c>
      <c r="R560" s="8">
        <v>0</v>
      </c>
      <c r="S560" s="9">
        <v>0</v>
      </c>
      <c r="T560" s="9">
        <v>0</v>
      </c>
      <c r="U560" s="8">
        <v>0</v>
      </c>
      <c r="V560" s="9">
        <v>0</v>
      </c>
      <c r="W560" s="9">
        <v>0</v>
      </c>
      <c r="X560" s="9">
        <v>0</v>
      </c>
      <c r="Y560" s="8">
        <v>0</v>
      </c>
      <c r="Z560" s="9">
        <v>0</v>
      </c>
      <c r="AA560" s="8"/>
      <c r="AC560" s="8"/>
      <c r="AJ560" s="9">
        <f t="shared" si="92"/>
        <v>-1</v>
      </c>
      <c r="AK560" s="7">
        <v>12.6</v>
      </c>
      <c r="AO560" s="8"/>
      <c r="AQ560" s="31"/>
      <c r="AT560" s="31"/>
      <c r="AU560" s="21">
        <v>2006</v>
      </c>
      <c r="AV560" s="23">
        <f t="shared" si="95"/>
        <v>3.3023309286843991</v>
      </c>
      <c r="BB560" s="18"/>
      <c r="BD560" s="54"/>
      <c r="BF560" s="18"/>
      <c r="BH560" s="18"/>
      <c r="BJ560" s="18"/>
      <c r="BK560" s="18" t="s">
        <v>113</v>
      </c>
      <c r="BL560">
        <v>1</v>
      </c>
      <c r="BM560">
        <v>0</v>
      </c>
      <c r="BN560">
        <v>0</v>
      </c>
      <c r="BO560">
        <v>0</v>
      </c>
      <c r="BP560">
        <v>0</v>
      </c>
      <c r="BQ560">
        <v>0</v>
      </c>
      <c r="BR560" s="18">
        <v>0</v>
      </c>
      <c r="BS560">
        <v>1</v>
      </c>
      <c r="BT560">
        <v>0</v>
      </c>
      <c r="BU560" s="18">
        <v>0</v>
      </c>
      <c r="BV560" t="s">
        <v>397</v>
      </c>
      <c r="BW560" t="s">
        <v>397</v>
      </c>
      <c r="CB560" s="18"/>
      <c r="CD560" s="18"/>
      <c r="CE560" s="18"/>
      <c r="CH560" s="18"/>
      <c r="CJ560" s="18"/>
      <c r="CU560" s="18"/>
      <c r="CV560" t="s">
        <v>397</v>
      </c>
      <c r="CW560" t="s">
        <v>397</v>
      </c>
      <c r="CX560" t="s">
        <v>397</v>
      </c>
      <c r="CY560" s="25" t="s">
        <v>397</v>
      </c>
    </row>
    <row r="561" spans="1:103" x14ac:dyDescent="0.25">
      <c r="A561">
        <v>563</v>
      </c>
      <c r="B561">
        <v>81</v>
      </c>
      <c r="C561" s="25" t="s">
        <v>117</v>
      </c>
      <c r="D561" s="12">
        <v>7.05</v>
      </c>
      <c r="E561" s="14"/>
      <c r="F561" s="7" t="str">
        <f t="shared" si="86"/>
        <v>X</v>
      </c>
      <c r="G561" s="7">
        <f t="shared" si="87"/>
        <v>7.05</v>
      </c>
      <c r="H561" s="16">
        <f t="shared" si="88"/>
        <v>7.05</v>
      </c>
      <c r="I561" s="11" t="str">
        <f t="shared" si="89"/>
        <v>X</v>
      </c>
      <c r="J561" s="39" t="str">
        <f t="shared" si="90"/>
        <v>X</v>
      </c>
      <c r="K561" s="39" t="str">
        <f t="shared" si="93"/>
        <v>X</v>
      </c>
      <c r="L561" s="39" t="str">
        <f t="shared" si="94"/>
        <v>X</v>
      </c>
      <c r="M561" s="39" t="str">
        <f t="shared" si="91"/>
        <v>X</v>
      </c>
      <c r="N561" s="42">
        <v>0</v>
      </c>
      <c r="O561" s="8">
        <v>0</v>
      </c>
      <c r="P561" s="9">
        <v>0</v>
      </c>
      <c r="Q561" s="9">
        <v>0</v>
      </c>
      <c r="R561" s="8">
        <v>0</v>
      </c>
      <c r="S561" s="9">
        <v>1</v>
      </c>
      <c r="T561" s="9">
        <v>0</v>
      </c>
      <c r="U561" s="8">
        <v>0</v>
      </c>
      <c r="V561" s="9">
        <v>0</v>
      </c>
      <c r="W561" s="9">
        <v>0</v>
      </c>
      <c r="X561" s="9">
        <v>0</v>
      </c>
      <c r="Y561" s="8">
        <v>0</v>
      </c>
      <c r="Z561" s="9">
        <v>0</v>
      </c>
      <c r="AA561" s="8"/>
      <c r="AC561" s="8"/>
      <c r="AJ561" s="9">
        <f t="shared" si="92"/>
        <v>-1</v>
      </c>
      <c r="AK561" s="7">
        <v>12.6</v>
      </c>
      <c r="AO561" s="8"/>
      <c r="AQ561" s="31"/>
      <c r="AT561" s="31"/>
      <c r="AU561" s="21">
        <v>2006</v>
      </c>
      <c r="AV561" s="23">
        <f t="shared" si="95"/>
        <v>3.3023309286843991</v>
      </c>
      <c r="BB561" s="18"/>
      <c r="BD561" s="54"/>
      <c r="BF561" s="18"/>
      <c r="BH561" s="18"/>
      <c r="BJ561" s="18"/>
      <c r="BK561" s="18" t="s">
        <v>113</v>
      </c>
      <c r="BL561">
        <v>1</v>
      </c>
      <c r="BM561">
        <v>0</v>
      </c>
      <c r="BN561">
        <v>0</v>
      </c>
      <c r="BO561">
        <v>0</v>
      </c>
      <c r="BP561">
        <v>0</v>
      </c>
      <c r="BQ561">
        <v>0</v>
      </c>
      <c r="BR561" s="18">
        <v>0</v>
      </c>
      <c r="BS561">
        <v>1</v>
      </c>
      <c r="BT561">
        <v>0</v>
      </c>
      <c r="BU561" s="18">
        <v>0</v>
      </c>
      <c r="BV561" t="s">
        <v>397</v>
      </c>
      <c r="BW561" t="s">
        <v>397</v>
      </c>
      <c r="CB561" s="18"/>
      <c r="CD561" s="18"/>
      <c r="CE561" s="18"/>
      <c r="CH561" s="18"/>
      <c r="CJ561" s="18"/>
      <c r="CU561" s="18"/>
      <c r="CV561" t="s">
        <v>397</v>
      </c>
      <c r="CW561" t="s">
        <v>397</v>
      </c>
      <c r="CX561" t="s">
        <v>397</v>
      </c>
      <c r="CY561" s="25" t="s">
        <v>397</v>
      </c>
    </row>
    <row r="562" spans="1:103" x14ac:dyDescent="0.25">
      <c r="A562">
        <v>564</v>
      </c>
      <c r="B562">
        <v>81</v>
      </c>
      <c r="C562" s="25" t="s">
        <v>117</v>
      </c>
      <c r="D562" s="12">
        <v>8</v>
      </c>
      <c r="E562" s="14"/>
      <c r="F562" s="7" t="str">
        <f t="shared" si="86"/>
        <v>X</v>
      </c>
      <c r="G562" s="7">
        <f t="shared" si="87"/>
        <v>8</v>
      </c>
      <c r="H562" s="16">
        <f t="shared" si="88"/>
        <v>8</v>
      </c>
      <c r="I562" s="11" t="str">
        <f t="shared" si="89"/>
        <v>X</v>
      </c>
      <c r="J562" s="39" t="str">
        <f t="shared" si="90"/>
        <v>X</v>
      </c>
      <c r="K562" s="39" t="str">
        <f t="shared" si="93"/>
        <v>X</v>
      </c>
      <c r="L562" s="39" t="str">
        <f t="shared" si="94"/>
        <v>X</v>
      </c>
      <c r="M562" s="39" t="str">
        <f t="shared" si="91"/>
        <v>X</v>
      </c>
      <c r="N562" s="42">
        <v>0</v>
      </c>
      <c r="O562" s="8">
        <v>0</v>
      </c>
      <c r="P562" s="9">
        <v>0</v>
      </c>
      <c r="Q562" s="9">
        <v>0</v>
      </c>
      <c r="R562" s="8">
        <v>0</v>
      </c>
      <c r="S562" s="9">
        <v>0</v>
      </c>
      <c r="T562" s="9">
        <v>1</v>
      </c>
      <c r="U562" s="8">
        <v>0</v>
      </c>
      <c r="V562" s="9">
        <v>0</v>
      </c>
      <c r="W562" s="9">
        <v>0</v>
      </c>
      <c r="X562" s="9">
        <v>0</v>
      </c>
      <c r="Y562" s="8">
        <v>0</v>
      </c>
      <c r="Z562" s="9">
        <v>0</v>
      </c>
      <c r="AA562" s="8"/>
      <c r="AC562" s="8"/>
      <c r="AJ562" s="9">
        <f t="shared" si="92"/>
        <v>-1</v>
      </c>
      <c r="AK562" s="7">
        <v>12.6</v>
      </c>
      <c r="AO562" s="8"/>
      <c r="AQ562" s="31"/>
      <c r="AT562" s="31"/>
      <c r="AU562" s="21">
        <v>2006</v>
      </c>
      <c r="AV562" s="23">
        <f t="shared" si="95"/>
        <v>3.3023309286843991</v>
      </c>
      <c r="BB562" s="18"/>
      <c r="BD562" s="54"/>
      <c r="BF562" s="18"/>
      <c r="BH562" s="18"/>
      <c r="BJ562" s="18"/>
      <c r="BK562" s="18" t="s">
        <v>113</v>
      </c>
      <c r="BL562">
        <v>1</v>
      </c>
      <c r="BM562">
        <v>0</v>
      </c>
      <c r="BN562">
        <v>0</v>
      </c>
      <c r="BO562">
        <v>0</v>
      </c>
      <c r="BP562">
        <v>0</v>
      </c>
      <c r="BQ562">
        <v>0</v>
      </c>
      <c r="BR562" s="18">
        <v>0</v>
      </c>
      <c r="BS562">
        <v>1</v>
      </c>
      <c r="BT562">
        <v>0</v>
      </c>
      <c r="BU562" s="18">
        <v>0</v>
      </c>
      <c r="BV562" t="s">
        <v>397</v>
      </c>
      <c r="BW562" t="s">
        <v>397</v>
      </c>
      <c r="CB562" s="18"/>
      <c r="CD562" s="18"/>
      <c r="CE562" s="18"/>
      <c r="CH562" s="18"/>
      <c r="CJ562" s="18"/>
      <c r="CU562" s="18"/>
      <c r="CV562" t="s">
        <v>397</v>
      </c>
      <c r="CW562" t="s">
        <v>397</v>
      </c>
      <c r="CX562" t="s">
        <v>397</v>
      </c>
      <c r="CY562" s="25" t="s">
        <v>397</v>
      </c>
    </row>
    <row r="563" spans="1:103" x14ac:dyDescent="0.25">
      <c r="A563">
        <v>565</v>
      </c>
      <c r="B563">
        <v>82</v>
      </c>
      <c r="C563" s="25" t="s">
        <v>184</v>
      </c>
      <c r="D563" s="12">
        <v>12.1</v>
      </c>
      <c r="E563" s="14"/>
      <c r="F563" s="7" t="str">
        <f t="shared" si="86"/>
        <v>X</v>
      </c>
      <c r="G563" s="7">
        <f t="shared" si="87"/>
        <v>12.1</v>
      </c>
      <c r="H563" s="16">
        <f t="shared" si="88"/>
        <v>12.1</v>
      </c>
      <c r="I563" s="11" t="str">
        <f t="shared" si="89"/>
        <v>X</v>
      </c>
      <c r="J563" s="39" t="str">
        <f t="shared" si="90"/>
        <v>X</v>
      </c>
      <c r="K563" s="39" t="str">
        <f t="shared" si="93"/>
        <v>X</v>
      </c>
      <c r="L563" s="39" t="str">
        <f t="shared" si="94"/>
        <v>X</v>
      </c>
      <c r="M563" s="39" t="str">
        <f t="shared" si="91"/>
        <v>X</v>
      </c>
      <c r="N563" s="42">
        <v>0</v>
      </c>
      <c r="O563" s="8">
        <v>0</v>
      </c>
      <c r="P563" s="9">
        <v>0</v>
      </c>
      <c r="Q563" s="9">
        <v>0</v>
      </c>
      <c r="R563" s="8">
        <v>0</v>
      </c>
      <c r="S563" s="9">
        <v>0</v>
      </c>
      <c r="T563" s="9">
        <v>0</v>
      </c>
      <c r="U563" s="8">
        <v>1</v>
      </c>
      <c r="V563" s="9">
        <v>0</v>
      </c>
      <c r="W563" s="9">
        <v>0</v>
      </c>
      <c r="X563" s="9">
        <v>0</v>
      </c>
      <c r="Y563" s="8">
        <v>0</v>
      </c>
      <c r="Z563" s="9">
        <v>0</v>
      </c>
      <c r="AA563" s="8"/>
      <c r="AC563" s="8"/>
      <c r="AJ563" s="9">
        <f t="shared" si="92"/>
        <v>-1</v>
      </c>
      <c r="AK563" s="7">
        <v>9.6999999999999993</v>
      </c>
      <c r="AO563" s="8"/>
      <c r="AQ563" s="31"/>
      <c r="AT563" s="31"/>
      <c r="AU563" s="21">
        <v>2007</v>
      </c>
      <c r="AV563" s="23">
        <f t="shared" si="95"/>
        <v>3.3025473724874854</v>
      </c>
      <c r="BB563" s="18"/>
      <c r="BD563" s="54"/>
      <c r="BF563" s="18"/>
      <c r="BH563" s="18"/>
      <c r="BJ563" s="18"/>
      <c r="BK563" s="18" t="s">
        <v>181</v>
      </c>
      <c r="BL563">
        <v>0</v>
      </c>
      <c r="BM563">
        <v>1</v>
      </c>
      <c r="BN563">
        <v>0</v>
      </c>
      <c r="BO563">
        <v>0</v>
      </c>
      <c r="BP563">
        <v>0</v>
      </c>
      <c r="BQ563">
        <v>0</v>
      </c>
      <c r="BR563" s="18">
        <v>0</v>
      </c>
      <c r="BS563">
        <v>0</v>
      </c>
      <c r="BT563">
        <v>1</v>
      </c>
      <c r="BU563" s="18">
        <v>0</v>
      </c>
      <c r="BV563" t="s">
        <v>397</v>
      </c>
      <c r="BW563" t="s">
        <v>397</v>
      </c>
      <c r="CB563" s="18"/>
      <c r="CD563" s="18"/>
      <c r="CE563" s="18"/>
      <c r="CH563" s="18"/>
      <c r="CJ563" s="18"/>
      <c r="CU563" s="18"/>
      <c r="CV563" t="s">
        <v>397</v>
      </c>
      <c r="CW563" t="s">
        <v>397</v>
      </c>
      <c r="CX563" t="s">
        <v>397</v>
      </c>
      <c r="CY563" s="25" t="s">
        <v>397</v>
      </c>
    </row>
    <row r="564" spans="1:103" x14ac:dyDescent="0.25">
      <c r="A564">
        <v>566</v>
      </c>
      <c r="B564">
        <v>82</v>
      </c>
      <c r="C564" s="25" t="s">
        <v>184</v>
      </c>
      <c r="D564" s="12">
        <v>14.5</v>
      </c>
      <c r="E564" s="14"/>
      <c r="F564" s="7" t="str">
        <f t="shared" si="86"/>
        <v>X</v>
      </c>
      <c r="G564" s="7">
        <f t="shared" si="87"/>
        <v>14.5</v>
      </c>
      <c r="H564" s="16">
        <f t="shared" si="88"/>
        <v>14.5</v>
      </c>
      <c r="I564" s="11" t="str">
        <f t="shared" si="89"/>
        <v>X</v>
      </c>
      <c r="J564" s="39" t="str">
        <f t="shared" si="90"/>
        <v>X</v>
      </c>
      <c r="K564" s="39" t="str">
        <f t="shared" si="93"/>
        <v>X</v>
      </c>
      <c r="L564" s="39" t="str">
        <f t="shared" si="94"/>
        <v>X</v>
      </c>
      <c r="M564" s="39" t="str">
        <f t="shared" si="91"/>
        <v>X</v>
      </c>
      <c r="N564" s="42">
        <v>0</v>
      </c>
      <c r="O564" s="8">
        <v>0</v>
      </c>
      <c r="P564" s="9">
        <v>0</v>
      </c>
      <c r="Q564" s="9">
        <v>0</v>
      </c>
      <c r="R564" s="8">
        <v>0</v>
      </c>
      <c r="S564" s="9">
        <v>0</v>
      </c>
      <c r="T564" s="9">
        <v>0</v>
      </c>
      <c r="U564" s="8">
        <v>0</v>
      </c>
      <c r="V564" s="9">
        <v>1</v>
      </c>
      <c r="W564" s="9">
        <v>0</v>
      </c>
      <c r="X564" s="9">
        <v>0</v>
      </c>
      <c r="Y564" s="8">
        <v>0</v>
      </c>
      <c r="Z564" s="9">
        <v>0</v>
      </c>
      <c r="AA564" s="8"/>
      <c r="AC564" s="8"/>
      <c r="AJ564" s="9">
        <f t="shared" si="92"/>
        <v>-1</v>
      </c>
      <c r="AK564" s="7">
        <v>9.6999999999999993</v>
      </c>
      <c r="AO564" s="8"/>
      <c r="AQ564" s="31"/>
      <c r="AT564" s="31"/>
      <c r="AU564" s="21">
        <v>2007</v>
      </c>
      <c r="AV564" s="23">
        <f t="shared" si="95"/>
        <v>3.3025473724874854</v>
      </c>
      <c r="BB564" s="18"/>
      <c r="BD564" s="54"/>
      <c r="BF564" s="18"/>
      <c r="BH564" s="18"/>
      <c r="BJ564" s="18"/>
      <c r="BK564" s="18" t="s">
        <v>181</v>
      </c>
      <c r="BL564">
        <v>0</v>
      </c>
      <c r="BM564">
        <v>1</v>
      </c>
      <c r="BN564">
        <v>0</v>
      </c>
      <c r="BO564">
        <v>0</v>
      </c>
      <c r="BP564">
        <v>0</v>
      </c>
      <c r="BQ564">
        <v>0</v>
      </c>
      <c r="BR564" s="18">
        <v>0</v>
      </c>
      <c r="BS564">
        <v>0</v>
      </c>
      <c r="BT564">
        <v>1</v>
      </c>
      <c r="BU564" s="18">
        <v>0</v>
      </c>
      <c r="BV564" t="s">
        <v>397</v>
      </c>
      <c r="BW564" t="s">
        <v>397</v>
      </c>
      <c r="CB564" s="18"/>
      <c r="CD564" s="18"/>
      <c r="CE564" s="18"/>
      <c r="CH564" s="18"/>
      <c r="CJ564" s="18"/>
      <c r="CU564" s="18"/>
      <c r="CV564" t="s">
        <v>397</v>
      </c>
      <c r="CW564" t="s">
        <v>397</v>
      </c>
      <c r="CX564" t="s">
        <v>397</v>
      </c>
      <c r="CY564" s="25" t="s">
        <v>397</v>
      </c>
    </row>
    <row r="565" spans="1:103" x14ac:dyDescent="0.25">
      <c r="A565">
        <v>567</v>
      </c>
      <c r="B565">
        <v>83</v>
      </c>
      <c r="C565" s="25" t="s">
        <v>258</v>
      </c>
      <c r="D565" s="12">
        <v>26.3</v>
      </c>
      <c r="E565" s="14"/>
      <c r="F565" s="7" t="str">
        <f t="shared" si="86"/>
        <v>X</v>
      </c>
      <c r="G565" s="7">
        <f t="shared" si="87"/>
        <v>26.3</v>
      </c>
      <c r="H565" s="16">
        <f t="shared" si="88"/>
        <v>26.3</v>
      </c>
      <c r="I565" s="11" t="str">
        <f t="shared" si="89"/>
        <v>X</v>
      </c>
      <c r="J565" s="39" t="str">
        <f t="shared" si="90"/>
        <v>X</v>
      </c>
      <c r="K565" s="39" t="str">
        <f t="shared" si="93"/>
        <v>X</v>
      </c>
      <c r="L565" s="39" t="str">
        <f t="shared" si="94"/>
        <v>X</v>
      </c>
      <c r="M565" s="39" t="str">
        <f t="shared" si="91"/>
        <v>X</v>
      </c>
      <c r="N565" s="42">
        <v>1</v>
      </c>
      <c r="O565" s="8">
        <v>0</v>
      </c>
      <c r="P565" s="9">
        <v>0</v>
      </c>
      <c r="Q565" s="9">
        <v>0</v>
      </c>
      <c r="R565" s="8">
        <v>0</v>
      </c>
      <c r="S565" s="9">
        <v>0</v>
      </c>
      <c r="T565" s="9">
        <v>0</v>
      </c>
      <c r="U565" s="8">
        <v>0</v>
      </c>
      <c r="V565" s="9">
        <v>0</v>
      </c>
      <c r="W565" s="9">
        <v>0</v>
      </c>
      <c r="X565" s="9">
        <v>0</v>
      </c>
      <c r="Y565" s="8">
        <v>0</v>
      </c>
      <c r="Z565" s="9">
        <v>0</v>
      </c>
      <c r="AA565" s="8"/>
      <c r="AC565" s="8"/>
      <c r="AJ565" s="9">
        <f t="shared" si="92"/>
        <v>-1</v>
      </c>
      <c r="AK565" s="7">
        <v>8.3000000000000007</v>
      </c>
      <c r="AO565" s="8"/>
      <c r="AQ565" s="31"/>
      <c r="AT565" s="31"/>
      <c r="AU565" s="21">
        <v>1995</v>
      </c>
      <c r="AV565" s="23">
        <f t="shared" si="95"/>
        <v>3.2999429000227671</v>
      </c>
      <c r="BB565" s="18"/>
      <c r="BD565" s="54"/>
      <c r="BF565" s="18"/>
      <c r="BH565" s="18"/>
      <c r="BJ565" s="18"/>
      <c r="BK565" s="18" t="s">
        <v>257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 s="18">
        <v>1</v>
      </c>
      <c r="BS565">
        <v>0</v>
      </c>
      <c r="BT565">
        <v>1</v>
      </c>
      <c r="BU565" s="18">
        <v>0</v>
      </c>
      <c r="BV565" t="s">
        <v>397</v>
      </c>
      <c r="BW565" t="s">
        <v>397</v>
      </c>
      <c r="CB565" s="18"/>
      <c r="CD565" s="18"/>
      <c r="CE565" s="18"/>
      <c r="CH565" s="18"/>
      <c r="CJ565" s="18"/>
      <c r="CU565" s="18"/>
      <c r="CV565" t="s">
        <v>397</v>
      </c>
      <c r="CW565" t="s">
        <v>397</v>
      </c>
      <c r="CX565" t="s">
        <v>397</v>
      </c>
      <c r="CY565" s="25" t="s">
        <v>397</v>
      </c>
    </row>
    <row r="566" spans="1:103" x14ac:dyDescent="0.25">
      <c r="A566">
        <v>568</v>
      </c>
      <c r="B566">
        <v>83</v>
      </c>
      <c r="C566" s="25" t="s">
        <v>258</v>
      </c>
      <c r="D566" s="12">
        <v>17.100000000000001</v>
      </c>
      <c r="E566" s="14"/>
      <c r="F566" s="7" t="str">
        <f t="shared" si="86"/>
        <v>X</v>
      </c>
      <c r="G566" s="7">
        <f t="shared" si="87"/>
        <v>17.100000000000001</v>
      </c>
      <c r="H566" s="16">
        <f t="shared" si="88"/>
        <v>17.100000000000001</v>
      </c>
      <c r="I566" s="11" t="str">
        <f t="shared" si="89"/>
        <v>X</v>
      </c>
      <c r="J566" s="39" t="str">
        <f t="shared" si="90"/>
        <v>X</v>
      </c>
      <c r="K566" s="39" t="str">
        <f t="shared" si="93"/>
        <v>X</v>
      </c>
      <c r="L566" s="39" t="str">
        <f t="shared" si="94"/>
        <v>X</v>
      </c>
      <c r="M566" s="39" t="str">
        <f t="shared" si="91"/>
        <v>X</v>
      </c>
      <c r="N566" s="42">
        <v>1</v>
      </c>
      <c r="O566" s="8">
        <v>0</v>
      </c>
      <c r="P566" s="9">
        <v>0</v>
      </c>
      <c r="Q566" s="9">
        <v>0</v>
      </c>
      <c r="R566" s="8">
        <v>0</v>
      </c>
      <c r="S566" s="9">
        <v>0</v>
      </c>
      <c r="T566" s="9">
        <v>0</v>
      </c>
      <c r="U566" s="8">
        <v>0</v>
      </c>
      <c r="V566" s="9">
        <v>0</v>
      </c>
      <c r="W566" s="9">
        <v>0</v>
      </c>
      <c r="X566" s="9">
        <v>0</v>
      </c>
      <c r="Y566" s="8">
        <v>0</v>
      </c>
      <c r="Z566" s="9">
        <v>0</v>
      </c>
      <c r="AA566" s="8"/>
      <c r="AC566" s="8"/>
      <c r="AJ566" s="9">
        <f t="shared" si="92"/>
        <v>-1</v>
      </c>
      <c r="AK566" s="7">
        <v>8.5</v>
      </c>
      <c r="AO566" s="8"/>
      <c r="AQ566" s="31"/>
      <c r="AT566" s="31"/>
      <c r="AU566" s="21">
        <v>1997</v>
      </c>
      <c r="AV566" s="23">
        <f t="shared" si="95"/>
        <v>3.3003780648707024</v>
      </c>
      <c r="BB566" s="18"/>
      <c r="BD566" s="54"/>
      <c r="BF566" s="18"/>
      <c r="BH566" s="18"/>
      <c r="BJ566" s="18"/>
      <c r="BK566" s="18" t="s">
        <v>257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 s="18">
        <v>1</v>
      </c>
      <c r="BS566">
        <v>0</v>
      </c>
      <c r="BT566">
        <v>1</v>
      </c>
      <c r="BU566" s="18">
        <v>0</v>
      </c>
      <c r="BV566" t="s">
        <v>397</v>
      </c>
      <c r="BW566" t="s">
        <v>397</v>
      </c>
      <c r="CB566" s="18"/>
      <c r="CD566" s="18"/>
      <c r="CE566" s="18"/>
      <c r="CH566" s="18"/>
      <c r="CJ566" s="18"/>
      <c r="CU566" s="18"/>
      <c r="CV566" t="s">
        <v>397</v>
      </c>
      <c r="CW566" t="s">
        <v>397</v>
      </c>
      <c r="CX566" t="s">
        <v>397</v>
      </c>
      <c r="CY566" s="25" t="s">
        <v>397</v>
      </c>
    </row>
    <row r="567" spans="1:103" x14ac:dyDescent="0.25">
      <c r="A567">
        <v>569</v>
      </c>
      <c r="B567">
        <v>83</v>
      </c>
      <c r="C567" s="25" t="s">
        <v>258</v>
      </c>
      <c r="D567" s="12">
        <v>20.2</v>
      </c>
      <c r="E567" s="14"/>
      <c r="F567" s="7" t="str">
        <f t="shared" si="86"/>
        <v>X</v>
      </c>
      <c r="G567" s="7">
        <f t="shared" si="87"/>
        <v>20.2</v>
      </c>
      <c r="H567" s="16">
        <f t="shared" si="88"/>
        <v>20.2</v>
      </c>
      <c r="I567" s="11" t="str">
        <f t="shared" si="89"/>
        <v>X</v>
      </c>
      <c r="J567" s="39" t="str">
        <f t="shared" si="90"/>
        <v>X</v>
      </c>
      <c r="K567" s="39" t="str">
        <f t="shared" si="93"/>
        <v>X</v>
      </c>
      <c r="L567" s="39" t="str">
        <f t="shared" si="94"/>
        <v>X</v>
      </c>
      <c r="M567" s="39" t="str">
        <f t="shared" si="91"/>
        <v>X</v>
      </c>
      <c r="N567" s="42">
        <v>1</v>
      </c>
      <c r="O567" s="8">
        <v>0</v>
      </c>
      <c r="P567" s="9">
        <v>0</v>
      </c>
      <c r="Q567" s="9">
        <v>0</v>
      </c>
      <c r="R567" s="8">
        <v>0</v>
      </c>
      <c r="S567" s="9">
        <v>0</v>
      </c>
      <c r="T567" s="9">
        <v>0</v>
      </c>
      <c r="U567" s="8">
        <v>0</v>
      </c>
      <c r="V567" s="9">
        <v>0</v>
      </c>
      <c r="W567" s="9">
        <v>0</v>
      </c>
      <c r="X567" s="9">
        <v>0</v>
      </c>
      <c r="Y567" s="8">
        <v>0</v>
      </c>
      <c r="Z567" s="9">
        <v>0</v>
      </c>
      <c r="AA567" s="8"/>
      <c r="AC567" s="8"/>
      <c r="AJ567" s="9">
        <f t="shared" si="92"/>
        <v>-1</v>
      </c>
      <c r="AK567" s="7">
        <v>7.7</v>
      </c>
      <c r="AO567" s="8"/>
      <c r="AQ567" s="31"/>
      <c r="AT567" s="31"/>
      <c r="AU567" s="21">
        <v>2000</v>
      </c>
      <c r="AV567" s="23">
        <f t="shared" si="95"/>
        <v>3.3010299956639813</v>
      </c>
      <c r="BB567" s="18"/>
      <c r="BD567" s="54"/>
      <c r="BF567" s="18"/>
      <c r="BH567" s="18"/>
      <c r="BJ567" s="18"/>
      <c r="BK567" s="18" t="s">
        <v>257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 s="18">
        <v>1</v>
      </c>
      <c r="BS567">
        <v>0</v>
      </c>
      <c r="BT567">
        <v>1</v>
      </c>
      <c r="BU567" s="18">
        <v>0</v>
      </c>
      <c r="BV567" t="s">
        <v>397</v>
      </c>
      <c r="BW567" t="s">
        <v>397</v>
      </c>
      <c r="CB567" s="18"/>
      <c r="CD567" s="18"/>
      <c r="CE567" s="18"/>
      <c r="CH567" s="18"/>
      <c r="CJ567" s="18"/>
      <c r="CU567" s="18"/>
      <c r="CV567" t="s">
        <v>397</v>
      </c>
      <c r="CW567" t="s">
        <v>397</v>
      </c>
      <c r="CX567" t="s">
        <v>397</v>
      </c>
      <c r="CY567" s="25" t="s">
        <v>397</v>
      </c>
    </row>
    <row r="568" spans="1:103" x14ac:dyDescent="0.25">
      <c r="A568">
        <v>570</v>
      </c>
      <c r="B568">
        <v>84</v>
      </c>
      <c r="C568" s="25" t="s">
        <v>101</v>
      </c>
      <c r="D568" s="12">
        <v>10.9</v>
      </c>
      <c r="E568" s="14"/>
      <c r="F568" s="7" t="str">
        <f t="shared" si="86"/>
        <v>X</v>
      </c>
      <c r="G568" s="7">
        <f t="shared" si="87"/>
        <v>10.9</v>
      </c>
      <c r="H568" s="16">
        <f t="shared" si="88"/>
        <v>10.9</v>
      </c>
      <c r="I568" s="11" t="str">
        <f t="shared" si="89"/>
        <v>X</v>
      </c>
      <c r="J568" s="39" t="str">
        <f t="shared" si="90"/>
        <v>X</v>
      </c>
      <c r="K568" s="39" t="str">
        <f t="shared" si="93"/>
        <v>X</v>
      </c>
      <c r="L568" s="39" t="str">
        <f t="shared" si="94"/>
        <v>X</v>
      </c>
      <c r="M568" s="39" t="str">
        <f t="shared" si="91"/>
        <v>X</v>
      </c>
      <c r="N568" s="42">
        <v>1</v>
      </c>
      <c r="O568" s="8">
        <v>0</v>
      </c>
      <c r="P568" s="9">
        <v>0</v>
      </c>
      <c r="Q568" s="9">
        <v>0</v>
      </c>
      <c r="R568" s="8">
        <v>0</v>
      </c>
      <c r="S568" s="9">
        <v>0</v>
      </c>
      <c r="T568" s="9">
        <v>0</v>
      </c>
      <c r="U568" s="8">
        <v>0</v>
      </c>
      <c r="V568" s="9">
        <v>0</v>
      </c>
      <c r="W568" s="9">
        <v>0</v>
      </c>
      <c r="X568" s="9">
        <v>0</v>
      </c>
      <c r="Y568" s="8">
        <v>0</v>
      </c>
      <c r="Z568" s="9">
        <v>0</v>
      </c>
      <c r="AA568" s="8"/>
      <c r="AC568" s="8"/>
      <c r="AJ568" s="9">
        <f t="shared" si="92"/>
        <v>-1</v>
      </c>
      <c r="AK568" s="7">
        <v>11</v>
      </c>
      <c r="AO568" s="8"/>
      <c r="AQ568" s="31"/>
      <c r="AT568" s="31"/>
      <c r="AU568" s="21">
        <v>2002</v>
      </c>
      <c r="AV568" s="23">
        <f t="shared" si="95"/>
        <v>3.3014640731433</v>
      </c>
      <c r="BB568" s="18"/>
      <c r="BD568" s="54"/>
      <c r="BF568" s="18"/>
      <c r="BH568" s="18"/>
      <c r="BJ568" s="18"/>
      <c r="BK568" s="18" t="s">
        <v>100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 s="18">
        <v>1</v>
      </c>
      <c r="BS568">
        <v>0</v>
      </c>
      <c r="BT568">
        <v>0</v>
      </c>
      <c r="BU568" s="18">
        <v>1</v>
      </c>
      <c r="BV568" t="s">
        <v>397</v>
      </c>
      <c r="BW568" t="s">
        <v>397</v>
      </c>
      <c r="CB568" s="18"/>
      <c r="CD568" s="18"/>
      <c r="CE568" s="18"/>
      <c r="CH568" s="18"/>
      <c r="CJ568" s="18"/>
      <c r="CU568" s="18"/>
      <c r="CV568" t="s">
        <v>397</v>
      </c>
      <c r="CW568" t="s">
        <v>397</v>
      </c>
      <c r="CX568" t="s">
        <v>397</v>
      </c>
      <c r="CY568" s="25" t="s">
        <v>397</v>
      </c>
    </row>
    <row r="569" spans="1:103" x14ac:dyDescent="0.25">
      <c r="A569">
        <v>571</v>
      </c>
      <c r="B569">
        <v>85</v>
      </c>
      <c r="C569" s="25" t="s">
        <v>147</v>
      </c>
      <c r="D569" s="12">
        <v>10.6</v>
      </c>
      <c r="E569" s="14"/>
      <c r="F569" s="7" t="str">
        <f t="shared" si="86"/>
        <v>X</v>
      </c>
      <c r="G569" s="7">
        <f t="shared" si="87"/>
        <v>10.6</v>
      </c>
      <c r="H569" s="16">
        <f t="shared" si="88"/>
        <v>10.6</v>
      </c>
      <c r="I569" s="11" t="str">
        <f t="shared" si="89"/>
        <v>X</v>
      </c>
      <c r="J569" s="39" t="str">
        <f t="shared" si="90"/>
        <v>X</v>
      </c>
      <c r="K569" s="39" t="str">
        <f t="shared" si="93"/>
        <v>X</v>
      </c>
      <c r="L569" s="39" t="str">
        <f t="shared" si="94"/>
        <v>X</v>
      </c>
      <c r="M569" s="39" t="str">
        <f t="shared" si="91"/>
        <v>X</v>
      </c>
      <c r="N569" s="42">
        <v>1</v>
      </c>
      <c r="O569" s="8">
        <v>0</v>
      </c>
      <c r="P569" s="9">
        <v>0</v>
      </c>
      <c r="Q569" s="9">
        <v>0</v>
      </c>
      <c r="R569" s="8">
        <v>0</v>
      </c>
      <c r="S569" s="9">
        <v>0</v>
      </c>
      <c r="T569" s="9">
        <v>0</v>
      </c>
      <c r="U569" s="8">
        <v>0</v>
      </c>
      <c r="V569" s="9">
        <v>0</v>
      </c>
      <c r="W569" s="9">
        <v>0</v>
      </c>
      <c r="X569" s="9">
        <v>0</v>
      </c>
      <c r="Y569" s="8">
        <v>0</v>
      </c>
      <c r="Z569" s="9">
        <v>0</v>
      </c>
      <c r="AA569" s="8"/>
      <c r="AC569" s="8"/>
      <c r="AJ569" s="9">
        <f t="shared" si="92"/>
        <v>-1</v>
      </c>
      <c r="AK569" s="7">
        <v>4.0999999999999996</v>
      </c>
      <c r="AO569" s="8"/>
      <c r="AQ569" s="31"/>
      <c r="AT569" s="31"/>
      <c r="AU569" s="21">
        <v>1995</v>
      </c>
      <c r="AV569" s="23">
        <f t="shared" si="95"/>
        <v>3.2999429000227671</v>
      </c>
      <c r="BB569" s="18"/>
      <c r="BD569" s="54"/>
      <c r="BF569" s="18"/>
      <c r="BH569" s="18"/>
      <c r="BJ569" s="18"/>
      <c r="BK569" s="18" t="s">
        <v>144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1</v>
      </c>
      <c r="BR569" s="18">
        <v>0</v>
      </c>
      <c r="BS569">
        <v>0</v>
      </c>
      <c r="BT569">
        <v>1</v>
      </c>
      <c r="BU569" s="18">
        <v>0</v>
      </c>
      <c r="BV569" t="s">
        <v>397</v>
      </c>
      <c r="BW569" t="s">
        <v>397</v>
      </c>
      <c r="CB569" s="18"/>
      <c r="CD569" s="18"/>
      <c r="CE569" s="18"/>
      <c r="CH569" s="18"/>
      <c r="CJ569" s="18"/>
      <c r="CU569" s="18"/>
      <c r="CV569" t="s">
        <v>397</v>
      </c>
      <c r="CW569" t="s">
        <v>397</v>
      </c>
      <c r="CX569" t="s">
        <v>397</v>
      </c>
      <c r="CY569" s="25" t="s">
        <v>397</v>
      </c>
    </row>
    <row r="570" spans="1:103" x14ac:dyDescent="0.25">
      <c r="A570">
        <v>572</v>
      </c>
      <c r="B570">
        <v>86</v>
      </c>
      <c r="C570" s="25" t="s">
        <v>295</v>
      </c>
      <c r="D570" s="12">
        <v>7.3</v>
      </c>
      <c r="E570" s="14"/>
      <c r="F570" s="7" t="str">
        <f t="shared" si="86"/>
        <v>X</v>
      </c>
      <c r="G570" s="7">
        <f t="shared" si="87"/>
        <v>7.3</v>
      </c>
      <c r="H570" s="16">
        <f t="shared" si="88"/>
        <v>7.3</v>
      </c>
      <c r="I570" s="11" t="str">
        <f t="shared" si="89"/>
        <v>X</v>
      </c>
      <c r="J570" s="39" t="str">
        <f t="shared" si="90"/>
        <v>X</v>
      </c>
      <c r="K570" s="39" t="str">
        <f t="shared" si="93"/>
        <v>X</v>
      </c>
      <c r="L570" s="39" t="str">
        <f t="shared" si="94"/>
        <v>X</v>
      </c>
      <c r="M570" s="39" t="str">
        <f t="shared" si="91"/>
        <v>X</v>
      </c>
      <c r="N570" s="42">
        <v>1</v>
      </c>
      <c r="O570" s="8">
        <v>0</v>
      </c>
      <c r="P570" s="9">
        <v>0</v>
      </c>
      <c r="Q570" s="9">
        <v>0</v>
      </c>
      <c r="R570" s="8">
        <v>0</v>
      </c>
      <c r="S570" s="9">
        <v>0</v>
      </c>
      <c r="T570" s="9">
        <v>0</v>
      </c>
      <c r="U570" s="8">
        <v>0</v>
      </c>
      <c r="V570" s="9">
        <v>0</v>
      </c>
      <c r="W570" s="9">
        <v>0</v>
      </c>
      <c r="X570" s="9">
        <v>0</v>
      </c>
      <c r="Y570" s="8">
        <v>0</v>
      </c>
      <c r="Z570" s="9">
        <v>0</v>
      </c>
      <c r="AA570" s="8"/>
      <c r="AC570" s="8"/>
      <c r="AJ570" s="9">
        <f t="shared" si="92"/>
        <v>-1</v>
      </c>
      <c r="AK570" s="7">
        <v>11.5</v>
      </c>
      <c r="AO570" s="8"/>
      <c r="AQ570" s="31"/>
      <c r="AT570" s="31"/>
      <c r="AU570" s="21">
        <v>1976</v>
      </c>
      <c r="AV570" s="23">
        <f t="shared" si="95"/>
        <v>3.2957869402516091</v>
      </c>
      <c r="BB570" s="18"/>
      <c r="BD570" s="54"/>
      <c r="BF570" s="18"/>
      <c r="BH570" s="18"/>
      <c r="BJ570" s="18"/>
      <c r="BK570" s="18" t="s">
        <v>294</v>
      </c>
      <c r="BL570">
        <v>1</v>
      </c>
      <c r="BM570">
        <v>0</v>
      </c>
      <c r="BN570">
        <v>0</v>
      </c>
      <c r="BO570">
        <v>0</v>
      </c>
      <c r="BP570">
        <v>0</v>
      </c>
      <c r="BQ570">
        <v>0</v>
      </c>
      <c r="BR570" s="18">
        <v>0</v>
      </c>
      <c r="BS570">
        <v>1</v>
      </c>
      <c r="BT570">
        <v>0</v>
      </c>
      <c r="BU570" s="18">
        <v>0</v>
      </c>
      <c r="BV570" t="s">
        <v>397</v>
      </c>
      <c r="BW570" t="s">
        <v>397</v>
      </c>
      <c r="CB570" s="18"/>
      <c r="CD570" s="18"/>
      <c r="CE570" s="18"/>
      <c r="CH570" s="18"/>
      <c r="CJ570" s="18"/>
      <c r="CU570" s="18"/>
      <c r="CV570" t="s">
        <v>397</v>
      </c>
      <c r="CW570" t="s">
        <v>397</v>
      </c>
      <c r="CX570" t="s">
        <v>397</v>
      </c>
      <c r="CY570" s="25" t="s">
        <v>397</v>
      </c>
    </row>
    <row r="571" spans="1:103" x14ac:dyDescent="0.25">
      <c r="A571">
        <v>573</v>
      </c>
      <c r="B571">
        <v>87</v>
      </c>
      <c r="C571" s="25" t="s">
        <v>103</v>
      </c>
      <c r="D571" s="12">
        <v>1.5</v>
      </c>
      <c r="E571" s="14"/>
      <c r="F571" s="7" t="str">
        <f t="shared" si="86"/>
        <v>X</v>
      </c>
      <c r="G571" s="7">
        <f t="shared" si="87"/>
        <v>1.5</v>
      </c>
      <c r="H571" s="16">
        <f t="shared" si="88"/>
        <v>1.5</v>
      </c>
      <c r="I571" s="11" t="str">
        <f t="shared" si="89"/>
        <v>X</v>
      </c>
      <c r="J571" s="39" t="str">
        <f t="shared" si="90"/>
        <v>X</v>
      </c>
      <c r="K571" s="39" t="str">
        <f t="shared" si="93"/>
        <v>X</v>
      </c>
      <c r="L571" s="39" t="str">
        <f t="shared" si="94"/>
        <v>X</v>
      </c>
      <c r="M571" s="39" t="str">
        <f t="shared" si="91"/>
        <v>X</v>
      </c>
      <c r="N571" s="42">
        <v>1</v>
      </c>
      <c r="O571" s="8">
        <v>0</v>
      </c>
      <c r="P571" s="9">
        <v>0</v>
      </c>
      <c r="Q571" s="9">
        <v>0</v>
      </c>
      <c r="R571" s="8">
        <v>0</v>
      </c>
      <c r="S571" s="9">
        <v>0</v>
      </c>
      <c r="T571" s="9">
        <v>0</v>
      </c>
      <c r="U571" s="8">
        <v>0</v>
      </c>
      <c r="V571" s="9">
        <v>0</v>
      </c>
      <c r="W571" s="9">
        <v>0</v>
      </c>
      <c r="X571" s="9">
        <v>0</v>
      </c>
      <c r="Y571" s="8">
        <v>0</v>
      </c>
      <c r="Z571" s="9">
        <v>0</v>
      </c>
      <c r="AA571" s="8"/>
      <c r="AC571" s="8"/>
      <c r="AJ571" s="9">
        <f t="shared" si="92"/>
        <v>-1</v>
      </c>
      <c r="AK571" s="7">
        <v>9.1999999999999993</v>
      </c>
      <c r="AO571" s="8"/>
      <c r="AQ571" s="31"/>
      <c r="AT571" s="31"/>
      <c r="AU571" s="21">
        <v>1989</v>
      </c>
      <c r="AV571" s="23">
        <f t="shared" si="95"/>
        <v>3.2986347831244354</v>
      </c>
      <c r="BB571" s="18"/>
      <c r="BD571" s="54"/>
      <c r="BF571" s="18"/>
      <c r="BH571" s="18"/>
      <c r="BJ571" s="18"/>
      <c r="BK571" s="18" t="s">
        <v>102</v>
      </c>
      <c r="BL571">
        <v>1</v>
      </c>
      <c r="BM571">
        <v>0</v>
      </c>
      <c r="BN571">
        <v>0</v>
      </c>
      <c r="BO571">
        <v>0</v>
      </c>
      <c r="BP571">
        <v>0</v>
      </c>
      <c r="BQ571">
        <v>0</v>
      </c>
      <c r="BR571" s="18">
        <v>0</v>
      </c>
      <c r="BS571">
        <v>1</v>
      </c>
      <c r="BT571">
        <v>0</v>
      </c>
      <c r="BU571" s="18">
        <v>0</v>
      </c>
      <c r="BV571" t="s">
        <v>397</v>
      </c>
      <c r="BW571" t="s">
        <v>397</v>
      </c>
      <c r="CB571" s="18"/>
      <c r="CD571" s="18"/>
      <c r="CE571" s="18"/>
      <c r="CH571" s="18"/>
      <c r="CJ571" s="18"/>
      <c r="CU571" s="18"/>
      <c r="CV571" t="s">
        <v>397</v>
      </c>
      <c r="CW571" t="s">
        <v>397</v>
      </c>
      <c r="CX571" t="s">
        <v>397</v>
      </c>
      <c r="CY571" s="25" t="s">
        <v>397</v>
      </c>
    </row>
    <row r="572" spans="1:103" x14ac:dyDescent="0.25">
      <c r="A572">
        <v>574</v>
      </c>
      <c r="B572">
        <v>87</v>
      </c>
      <c r="C572" s="25" t="s">
        <v>103</v>
      </c>
      <c r="D572" s="12">
        <v>5.4</v>
      </c>
      <c r="E572" s="14"/>
      <c r="F572" s="7" t="str">
        <f t="shared" si="86"/>
        <v>X</v>
      </c>
      <c r="G572" s="7">
        <f t="shared" si="87"/>
        <v>5.4</v>
      </c>
      <c r="H572" s="16">
        <f t="shared" si="88"/>
        <v>5.4</v>
      </c>
      <c r="I572" s="11" t="str">
        <f t="shared" si="89"/>
        <v>X</v>
      </c>
      <c r="J572" s="39" t="str">
        <f t="shared" si="90"/>
        <v>X</v>
      </c>
      <c r="K572" s="39" t="str">
        <f t="shared" si="93"/>
        <v>X</v>
      </c>
      <c r="L572" s="39" t="str">
        <f t="shared" si="94"/>
        <v>X</v>
      </c>
      <c r="M572" s="39" t="str">
        <f t="shared" si="91"/>
        <v>X</v>
      </c>
      <c r="N572" s="42">
        <v>1</v>
      </c>
      <c r="O572" s="8">
        <v>0</v>
      </c>
      <c r="P572" s="9">
        <v>0</v>
      </c>
      <c r="Q572" s="9">
        <v>0</v>
      </c>
      <c r="R572" s="8">
        <v>0</v>
      </c>
      <c r="S572" s="9">
        <v>0</v>
      </c>
      <c r="T572" s="9">
        <v>0</v>
      </c>
      <c r="U572" s="8">
        <v>0</v>
      </c>
      <c r="V572" s="9">
        <v>0</v>
      </c>
      <c r="W572" s="9">
        <v>0</v>
      </c>
      <c r="X572" s="9">
        <v>0</v>
      </c>
      <c r="Y572" s="8">
        <v>0</v>
      </c>
      <c r="Z572" s="9">
        <v>0</v>
      </c>
      <c r="AA572" s="8"/>
      <c r="AC572" s="8"/>
      <c r="AJ572" s="9">
        <f t="shared" si="92"/>
        <v>-1</v>
      </c>
      <c r="AK572" s="7">
        <v>10.4</v>
      </c>
      <c r="AO572" s="8"/>
      <c r="AQ572" s="31"/>
      <c r="AT572" s="31"/>
      <c r="AU572" s="21">
        <v>1994</v>
      </c>
      <c r="AV572" s="23">
        <f t="shared" si="95"/>
        <v>3.2997251539756367</v>
      </c>
      <c r="BB572" s="18"/>
      <c r="BD572" s="54"/>
      <c r="BF572" s="18"/>
      <c r="BH572" s="18"/>
      <c r="BJ572" s="18"/>
      <c r="BK572" s="18" t="s">
        <v>102</v>
      </c>
      <c r="BL572">
        <v>1</v>
      </c>
      <c r="BM572">
        <v>0</v>
      </c>
      <c r="BN572">
        <v>0</v>
      </c>
      <c r="BO572">
        <v>0</v>
      </c>
      <c r="BP572">
        <v>0</v>
      </c>
      <c r="BQ572">
        <v>0</v>
      </c>
      <c r="BR572" s="18">
        <v>0</v>
      </c>
      <c r="BS572">
        <v>1</v>
      </c>
      <c r="BT572">
        <v>0</v>
      </c>
      <c r="BU572" s="18">
        <v>0</v>
      </c>
      <c r="BV572" t="s">
        <v>397</v>
      </c>
      <c r="BW572" t="s">
        <v>397</v>
      </c>
      <c r="CB572" s="18"/>
      <c r="CD572" s="18"/>
      <c r="CE572" s="18"/>
      <c r="CH572" s="18"/>
      <c r="CJ572" s="18"/>
      <c r="CU572" s="18"/>
      <c r="CV572" t="s">
        <v>397</v>
      </c>
      <c r="CW572" t="s">
        <v>397</v>
      </c>
      <c r="CX572" t="s">
        <v>397</v>
      </c>
      <c r="CY572" s="25" t="s">
        <v>397</v>
      </c>
    </row>
    <row r="573" spans="1:103" x14ac:dyDescent="0.25">
      <c r="A573">
        <v>575</v>
      </c>
      <c r="B573">
        <v>88</v>
      </c>
      <c r="C573" s="25" t="s">
        <v>169</v>
      </c>
      <c r="D573" s="12">
        <v>7.3</v>
      </c>
      <c r="E573" s="14"/>
      <c r="F573" s="7" t="str">
        <f t="shared" si="86"/>
        <v>X</v>
      </c>
      <c r="G573" s="7">
        <f t="shared" si="87"/>
        <v>7.3</v>
      </c>
      <c r="H573" s="16">
        <f t="shared" si="88"/>
        <v>7.3</v>
      </c>
      <c r="I573" s="11" t="str">
        <f t="shared" si="89"/>
        <v>X</v>
      </c>
      <c r="J573" s="39" t="str">
        <f t="shared" si="90"/>
        <v>X</v>
      </c>
      <c r="K573" s="39" t="str">
        <f t="shared" ref="K573:K632" si="96">IFERROR(1/J573, "X")</f>
        <v>X</v>
      </c>
      <c r="L573" s="39" t="str">
        <f t="shared" ref="L573:L632" si="97">IFERROR(I573-J573, "X")</f>
        <v>X</v>
      </c>
      <c r="M573" s="39" t="str">
        <f t="shared" si="91"/>
        <v>X</v>
      </c>
      <c r="N573" s="42">
        <v>1</v>
      </c>
      <c r="O573" s="8">
        <v>0</v>
      </c>
      <c r="P573" s="9">
        <v>0</v>
      </c>
      <c r="Q573" s="9">
        <v>0</v>
      </c>
      <c r="R573" s="8">
        <v>0</v>
      </c>
      <c r="S573" s="9">
        <v>0</v>
      </c>
      <c r="T573" s="9">
        <v>0</v>
      </c>
      <c r="U573" s="8">
        <v>0</v>
      </c>
      <c r="V573" s="9">
        <v>0</v>
      </c>
      <c r="W573" s="9">
        <v>0</v>
      </c>
      <c r="X573" s="9">
        <v>0</v>
      </c>
      <c r="Y573" s="8">
        <v>0</v>
      </c>
      <c r="Z573" s="9">
        <v>0</v>
      </c>
      <c r="AA573" s="8"/>
      <c r="AC573" s="8"/>
      <c r="AJ573" s="9">
        <f t="shared" si="92"/>
        <v>-1</v>
      </c>
      <c r="AK573" s="7">
        <v>11.1</v>
      </c>
      <c r="AO573" s="8"/>
      <c r="AQ573" s="31"/>
      <c r="AT573" s="31"/>
      <c r="AU573" s="21">
        <v>2002</v>
      </c>
      <c r="AV573" s="23">
        <f t="shared" ref="AV573:AV632" si="98">LOG(AU573)</f>
        <v>3.3014640731433</v>
      </c>
      <c r="BB573" s="18"/>
      <c r="BD573" s="54"/>
      <c r="BF573" s="18"/>
      <c r="BH573" s="18"/>
      <c r="BJ573" s="18"/>
      <c r="BK573" s="18" t="s">
        <v>166</v>
      </c>
      <c r="BL573">
        <v>1</v>
      </c>
      <c r="BM573">
        <v>0</v>
      </c>
      <c r="BN573">
        <v>0</v>
      </c>
      <c r="BO573">
        <v>0</v>
      </c>
      <c r="BP573">
        <v>0</v>
      </c>
      <c r="BQ573">
        <v>0</v>
      </c>
      <c r="BR573" s="18">
        <v>0</v>
      </c>
      <c r="BS573">
        <v>1</v>
      </c>
      <c r="BT573">
        <v>0</v>
      </c>
      <c r="BU573" s="18">
        <v>0</v>
      </c>
      <c r="BV573" t="s">
        <v>397</v>
      </c>
      <c r="BW573" t="s">
        <v>397</v>
      </c>
      <c r="CB573" s="18"/>
      <c r="CD573" s="18"/>
      <c r="CE573" s="18"/>
      <c r="CH573" s="18"/>
      <c r="CJ573" s="18"/>
      <c r="CU573" s="18"/>
      <c r="CV573" t="s">
        <v>397</v>
      </c>
      <c r="CW573" t="s">
        <v>397</v>
      </c>
      <c r="CX573" t="s">
        <v>397</v>
      </c>
      <c r="CY573" s="25" t="s">
        <v>397</v>
      </c>
    </row>
    <row r="574" spans="1:103" x14ac:dyDescent="0.25">
      <c r="A574">
        <v>576</v>
      </c>
      <c r="B574">
        <v>88</v>
      </c>
      <c r="C574" s="25" t="s">
        <v>169</v>
      </c>
      <c r="D574" s="12">
        <v>5.9</v>
      </c>
      <c r="E574" s="14"/>
      <c r="F574" s="7" t="str">
        <f t="shared" si="86"/>
        <v>X</v>
      </c>
      <c r="G574" s="7">
        <f t="shared" si="87"/>
        <v>5.9</v>
      </c>
      <c r="H574" s="16">
        <f t="shared" si="88"/>
        <v>5.9</v>
      </c>
      <c r="I574" s="11" t="str">
        <f t="shared" si="89"/>
        <v>X</v>
      </c>
      <c r="J574" s="39" t="str">
        <f t="shared" si="90"/>
        <v>X</v>
      </c>
      <c r="K574" s="39" t="str">
        <f t="shared" si="96"/>
        <v>X</v>
      </c>
      <c r="L574" s="39" t="str">
        <f t="shared" si="97"/>
        <v>X</v>
      </c>
      <c r="M574" s="39" t="str">
        <f t="shared" si="91"/>
        <v>X</v>
      </c>
      <c r="N574" s="42">
        <v>0</v>
      </c>
      <c r="O574" s="8">
        <v>0</v>
      </c>
      <c r="P574" s="9">
        <v>0</v>
      </c>
      <c r="Q574" s="9">
        <v>0</v>
      </c>
      <c r="R574" s="8">
        <v>0</v>
      </c>
      <c r="S574" s="9">
        <v>0</v>
      </c>
      <c r="T574" s="9">
        <v>0</v>
      </c>
      <c r="U574" s="8">
        <v>1</v>
      </c>
      <c r="V574" s="9">
        <v>0</v>
      </c>
      <c r="W574" s="9">
        <v>0</v>
      </c>
      <c r="X574" s="9">
        <v>0</v>
      </c>
      <c r="Y574" s="8">
        <v>0</v>
      </c>
      <c r="Z574" s="9">
        <v>0</v>
      </c>
      <c r="AA574" s="8"/>
      <c r="AC574" s="8"/>
      <c r="AJ574" s="9">
        <f t="shared" si="92"/>
        <v>-1</v>
      </c>
      <c r="AK574" s="7">
        <v>11.1</v>
      </c>
      <c r="AO574" s="8"/>
      <c r="AQ574" s="31"/>
      <c r="AT574" s="31"/>
      <c r="AU574" s="21">
        <v>2002</v>
      </c>
      <c r="AV574" s="23">
        <f t="shared" si="98"/>
        <v>3.3014640731433</v>
      </c>
      <c r="BB574" s="18"/>
      <c r="BD574" s="54"/>
      <c r="BF574" s="18"/>
      <c r="BH574" s="18"/>
      <c r="BJ574" s="18"/>
      <c r="BK574" s="18" t="s">
        <v>166</v>
      </c>
      <c r="BL574">
        <v>1</v>
      </c>
      <c r="BM574">
        <v>0</v>
      </c>
      <c r="BN574">
        <v>0</v>
      </c>
      <c r="BO574">
        <v>0</v>
      </c>
      <c r="BP574">
        <v>0</v>
      </c>
      <c r="BQ574">
        <v>0</v>
      </c>
      <c r="BR574" s="18">
        <v>0</v>
      </c>
      <c r="BS574">
        <v>1</v>
      </c>
      <c r="BT574">
        <v>0</v>
      </c>
      <c r="BU574" s="18">
        <v>0</v>
      </c>
      <c r="BV574" t="s">
        <v>397</v>
      </c>
      <c r="BW574" t="s">
        <v>397</v>
      </c>
      <c r="CB574" s="18"/>
      <c r="CD574" s="18"/>
      <c r="CE574" s="18"/>
      <c r="CH574" s="18"/>
      <c r="CJ574" s="18"/>
      <c r="CU574" s="18"/>
      <c r="CV574" t="s">
        <v>397</v>
      </c>
      <c r="CW574" t="s">
        <v>397</v>
      </c>
      <c r="CX574" t="s">
        <v>397</v>
      </c>
      <c r="CY574" s="25" t="s">
        <v>397</v>
      </c>
    </row>
    <row r="575" spans="1:103" x14ac:dyDescent="0.25">
      <c r="A575">
        <v>577</v>
      </c>
      <c r="B575">
        <v>88</v>
      </c>
      <c r="C575" s="25" t="s">
        <v>169</v>
      </c>
      <c r="D575" s="12">
        <v>8.1</v>
      </c>
      <c r="E575" s="14"/>
      <c r="F575" s="7" t="str">
        <f t="shared" si="86"/>
        <v>X</v>
      </c>
      <c r="G575" s="7">
        <f t="shared" si="87"/>
        <v>8.1</v>
      </c>
      <c r="H575" s="16">
        <f t="shared" si="88"/>
        <v>8.1</v>
      </c>
      <c r="I575" s="11" t="str">
        <f t="shared" si="89"/>
        <v>X</v>
      </c>
      <c r="J575" s="39" t="str">
        <f t="shared" si="90"/>
        <v>X</v>
      </c>
      <c r="K575" s="39" t="str">
        <f t="shared" si="96"/>
        <v>X</v>
      </c>
      <c r="L575" s="39" t="str">
        <f t="shared" si="97"/>
        <v>X</v>
      </c>
      <c r="M575" s="39" t="str">
        <f t="shared" si="91"/>
        <v>X</v>
      </c>
      <c r="N575" s="42">
        <v>0</v>
      </c>
      <c r="O575" s="8">
        <v>0</v>
      </c>
      <c r="P575" s="9">
        <v>0</v>
      </c>
      <c r="Q575" s="9">
        <v>0</v>
      </c>
      <c r="R575" s="8">
        <v>0</v>
      </c>
      <c r="S575" s="9">
        <v>0</v>
      </c>
      <c r="T575" s="9">
        <v>0</v>
      </c>
      <c r="U575" s="8">
        <v>0</v>
      </c>
      <c r="V575" s="9">
        <v>1</v>
      </c>
      <c r="W575" s="9">
        <v>0</v>
      </c>
      <c r="X575" s="9">
        <v>0</v>
      </c>
      <c r="Y575" s="8">
        <v>0</v>
      </c>
      <c r="Z575" s="9">
        <v>0</v>
      </c>
      <c r="AA575" s="8"/>
      <c r="AC575" s="8"/>
      <c r="AJ575" s="9">
        <f t="shared" si="92"/>
        <v>-1</v>
      </c>
      <c r="AK575" s="7">
        <v>11.1</v>
      </c>
      <c r="AO575" s="8"/>
      <c r="AQ575" s="31"/>
      <c r="AT575" s="31"/>
      <c r="AU575" s="21">
        <v>2002</v>
      </c>
      <c r="AV575" s="23">
        <f t="shared" si="98"/>
        <v>3.3014640731433</v>
      </c>
      <c r="BB575" s="18"/>
      <c r="BD575" s="54"/>
      <c r="BF575" s="18"/>
      <c r="BH575" s="18"/>
      <c r="BJ575" s="18"/>
      <c r="BK575" s="18" t="s">
        <v>166</v>
      </c>
      <c r="BL575">
        <v>1</v>
      </c>
      <c r="BM575">
        <v>0</v>
      </c>
      <c r="BN575">
        <v>0</v>
      </c>
      <c r="BO575">
        <v>0</v>
      </c>
      <c r="BP575">
        <v>0</v>
      </c>
      <c r="BQ575">
        <v>0</v>
      </c>
      <c r="BR575" s="18">
        <v>0</v>
      </c>
      <c r="BS575">
        <v>1</v>
      </c>
      <c r="BT575">
        <v>0</v>
      </c>
      <c r="BU575" s="18">
        <v>0</v>
      </c>
      <c r="BV575" t="s">
        <v>397</v>
      </c>
      <c r="BW575" t="s">
        <v>397</v>
      </c>
      <c r="CB575" s="18"/>
      <c r="CD575" s="18"/>
      <c r="CE575" s="18"/>
      <c r="CH575" s="18"/>
      <c r="CJ575" s="18"/>
      <c r="CU575" s="18"/>
      <c r="CV575" t="s">
        <v>397</v>
      </c>
      <c r="CW575" t="s">
        <v>397</v>
      </c>
      <c r="CX575" t="s">
        <v>397</v>
      </c>
      <c r="CY575" s="25" t="s">
        <v>397</v>
      </c>
    </row>
    <row r="576" spans="1:103" x14ac:dyDescent="0.25">
      <c r="A576">
        <v>578</v>
      </c>
      <c r="B576">
        <v>89</v>
      </c>
      <c r="C576" s="25" t="s">
        <v>205</v>
      </c>
      <c r="D576" s="12">
        <v>10.3</v>
      </c>
      <c r="E576" s="14"/>
      <c r="F576" s="7" t="str">
        <f t="shared" si="86"/>
        <v>X</v>
      </c>
      <c r="G576" s="7">
        <f t="shared" si="87"/>
        <v>10.3</v>
      </c>
      <c r="H576" s="16">
        <f t="shared" si="88"/>
        <v>10.3</v>
      </c>
      <c r="I576" s="11" t="str">
        <f t="shared" si="89"/>
        <v>X</v>
      </c>
      <c r="J576" s="39" t="str">
        <f t="shared" si="90"/>
        <v>X</v>
      </c>
      <c r="K576" s="39" t="str">
        <f t="shared" si="96"/>
        <v>X</v>
      </c>
      <c r="L576" s="39" t="str">
        <f t="shared" si="97"/>
        <v>X</v>
      </c>
      <c r="M576" s="39" t="str">
        <f t="shared" si="91"/>
        <v>X</v>
      </c>
      <c r="N576" s="42">
        <v>1</v>
      </c>
      <c r="O576" s="8">
        <v>0</v>
      </c>
      <c r="P576" s="9">
        <v>0</v>
      </c>
      <c r="Q576" s="9">
        <v>0</v>
      </c>
      <c r="R576" s="8">
        <v>0</v>
      </c>
      <c r="S576" s="9">
        <v>0</v>
      </c>
      <c r="T576" s="9">
        <v>0</v>
      </c>
      <c r="U576" s="8">
        <v>0</v>
      </c>
      <c r="V576" s="9">
        <v>0</v>
      </c>
      <c r="W576" s="9">
        <v>0</v>
      </c>
      <c r="X576" s="9">
        <v>0</v>
      </c>
      <c r="Y576" s="8">
        <v>0</v>
      </c>
      <c r="Z576" s="9">
        <v>0</v>
      </c>
      <c r="AA576" s="8"/>
      <c r="AC576" s="8"/>
      <c r="AJ576" s="9">
        <f t="shared" si="92"/>
        <v>-1</v>
      </c>
      <c r="AK576" s="7">
        <v>5.4</v>
      </c>
      <c r="AO576" s="8"/>
      <c r="AQ576" s="31"/>
      <c r="AT576" s="31"/>
      <c r="AU576" s="21">
        <v>1998</v>
      </c>
      <c r="AV576" s="23">
        <f t="shared" si="98"/>
        <v>3.3005954838899636</v>
      </c>
      <c r="BB576" s="18"/>
      <c r="BD576" s="54"/>
      <c r="BF576" s="18"/>
      <c r="BH576" s="18"/>
      <c r="BJ576" s="18"/>
      <c r="BK576" s="18" t="s">
        <v>202</v>
      </c>
      <c r="BL576">
        <v>0</v>
      </c>
      <c r="BM576">
        <v>0</v>
      </c>
      <c r="BN576">
        <v>0</v>
      </c>
      <c r="BO576">
        <v>1</v>
      </c>
      <c r="BP576">
        <v>0</v>
      </c>
      <c r="BQ576">
        <v>0</v>
      </c>
      <c r="BR576" s="18">
        <v>0</v>
      </c>
      <c r="BS576">
        <v>0</v>
      </c>
      <c r="BT576">
        <v>1</v>
      </c>
      <c r="BU576" s="18">
        <v>0</v>
      </c>
      <c r="BV576" t="s">
        <v>397</v>
      </c>
      <c r="BW576" t="s">
        <v>397</v>
      </c>
      <c r="CB576" s="18"/>
      <c r="CD576" s="18"/>
      <c r="CE576" s="18"/>
      <c r="CH576" s="18"/>
      <c r="CJ576" s="18"/>
      <c r="CU576" s="18"/>
      <c r="CV576" t="s">
        <v>397</v>
      </c>
      <c r="CW576" t="s">
        <v>397</v>
      </c>
      <c r="CX576" t="s">
        <v>397</v>
      </c>
      <c r="CY576" s="25" t="s">
        <v>397</v>
      </c>
    </row>
    <row r="577" spans="1:103" x14ac:dyDescent="0.25">
      <c r="A577">
        <v>579</v>
      </c>
      <c r="B577">
        <v>90</v>
      </c>
      <c r="C577" s="25" t="s">
        <v>136</v>
      </c>
      <c r="D577" s="12">
        <v>11.2</v>
      </c>
      <c r="E577" s="14"/>
      <c r="F577" s="7" t="str">
        <f t="shared" si="86"/>
        <v>X</v>
      </c>
      <c r="G577" s="7">
        <f t="shared" si="87"/>
        <v>11.2</v>
      </c>
      <c r="H577" s="16">
        <f t="shared" si="88"/>
        <v>11.2</v>
      </c>
      <c r="I577" s="11" t="str">
        <f t="shared" si="89"/>
        <v>X</v>
      </c>
      <c r="J577" s="39" t="str">
        <f t="shared" si="90"/>
        <v>X</v>
      </c>
      <c r="K577" s="39" t="str">
        <f t="shared" si="96"/>
        <v>X</v>
      </c>
      <c r="L577" s="39" t="str">
        <f t="shared" si="97"/>
        <v>X</v>
      </c>
      <c r="M577" s="39" t="str">
        <f t="shared" si="91"/>
        <v>X</v>
      </c>
      <c r="N577" s="42">
        <v>1</v>
      </c>
      <c r="O577" s="8">
        <v>0</v>
      </c>
      <c r="P577" s="9">
        <v>0</v>
      </c>
      <c r="Q577" s="9">
        <v>0</v>
      </c>
      <c r="R577" s="8">
        <v>0</v>
      </c>
      <c r="S577" s="9">
        <v>0</v>
      </c>
      <c r="T577" s="9">
        <v>0</v>
      </c>
      <c r="U577" s="8">
        <v>0</v>
      </c>
      <c r="V577" s="9">
        <v>0</v>
      </c>
      <c r="W577" s="9">
        <v>0</v>
      </c>
      <c r="X577" s="9">
        <v>0</v>
      </c>
      <c r="Y577" s="8">
        <v>0</v>
      </c>
      <c r="Z577" s="9">
        <v>0</v>
      </c>
      <c r="AA577" s="8"/>
      <c r="AC577" s="8"/>
      <c r="AJ577" s="9">
        <f t="shared" si="92"/>
        <v>-1</v>
      </c>
      <c r="AK577" s="7">
        <v>5.4</v>
      </c>
      <c r="AO577" s="8"/>
      <c r="AQ577" s="31"/>
      <c r="AT577" s="31"/>
      <c r="AU577" s="21">
        <v>2001</v>
      </c>
      <c r="AV577" s="23">
        <f t="shared" si="98"/>
        <v>3.3012470886362113</v>
      </c>
      <c r="BB577" s="18"/>
      <c r="BD577" s="54"/>
      <c r="BF577" s="18"/>
      <c r="BH577" s="18"/>
      <c r="BJ577" s="18"/>
      <c r="BK577" s="18" t="s">
        <v>202</v>
      </c>
      <c r="BL577">
        <v>0</v>
      </c>
      <c r="BM577">
        <v>0</v>
      </c>
      <c r="BN577">
        <v>0</v>
      </c>
      <c r="BO577">
        <v>1</v>
      </c>
      <c r="BP577">
        <v>0</v>
      </c>
      <c r="BQ577">
        <v>0</v>
      </c>
      <c r="BR577" s="18">
        <v>0</v>
      </c>
      <c r="BS577">
        <v>0</v>
      </c>
      <c r="BT577">
        <v>1</v>
      </c>
      <c r="BU577" s="18">
        <v>0</v>
      </c>
      <c r="BV577" t="s">
        <v>397</v>
      </c>
      <c r="BW577" t="s">
        <v>397</v>
      </c>
      <c r="CB577" s="18"/>
      <c r="CD577" s="18"/>
      <c r="CE577" s="18"/>
      <c r="CH577" s="18"/>
      <c r="CJ577" s="18"/>
      <c r="CU577" s="18"/>
      <c r="CV577" t="s">
        <v>397</v>
      </c>
      <c r="CW577" t="s">
        <v>397</v>
      </c>
      <c r="CX577" t="s">
        <v>397</v>
      </c>
      <c r="CY577" s="25" t="s">
        <v>397</v>
      </c>
    </row>
    <row r="578" spans="1:103" x14ac:dyDescent="0.25">
      <c r="A578">
        <v>580</v>
      </c>
      <c r="B578">
        <v>90</v>
      </c>
      <c r="C578" s="25" t="s">
        <v>136</v>
      </c>
      <c r="D578" s="12">
        <v>9.5</v>
      </c>
      <c r="E578" s="14"/>
      <c r="F578" s="7" t="str">
        <f t="shared" si="86"/>
        <v>X</v>
      </c>
      <c r="G578" s="7">
        <f t="shared" si="87"/>
        <v>9.5</v>
      </c>
      <c r="H578" s="16">
        <f t="shared" si="88"/>
        <v>9.5</v>
      </c>
      <c r="I578" s="11" t="str">
        <f t="shared" si="89"/>
        <v>X</v>
      </c>
      <c r="J578" s="39" t="str">
        <f t="shared" si="90"/>
        <v>X</v>
      </c>
      <c r="K578" s="39" t="str">
        <f t="shared" si="96"/>
        <v>X</v>
      </c>
      <c r="L578" s="39" t="str">
        <f t="shared" si="97"/>
        <v>X</v>
      </c>
      <c r="M578" s="39" t="str">
        <f t="shared" si="91"/>
        <v>X</v>
      </c>
      <c r="N578" s="42">
        <v>0</v>
      </c>
      <c r="O578" s="8">
        <v>0</v>
      </c>
      <c r="P578" s="9">
        <v>0</v>
      </c>
      <c r="Q578" s="9">
        <v>0</v>
      </c>
      <c r="R578" s="8">
        <v>0</v>
      </c>
      <c r="S578" s="9">
        <v>0</v>
      </c>
      <c r="T578" s="9">
        <v>0</v>
      </c>
      <c r="U578" s="8">
        <v>1</v>
      </c>
      <c r="V578" s="9">
        <v>0</v>
      </c>
      <c r="W578" s="9">
        <v>0</v>
      </c>
      <c r="X578" s="9">
        <v>0</v>
      </c>
      <c r="Y578" s="8">
        <v>0</v>
      </c>
      <c r="Z578" s="9">
        <v>0</v>
      </c>
      <c r="AA578" s="8"/>
      <c r="AC578" s="8"/>
      <c r="AJ578" s="9">
        <f t="shared" si="92"/>
        <v>-1</v>
      </c>
      <c r="AK578" s="7">
        <v>5.4</v>
      </c>
      <c r="AO578" s="8"/>
      <c r="AQ578" s="31"/>
      <c r="AT578" s="31"/>
      <c r="AU578" s="21">
        <v>2001</v>
      </c>
      <c r="AV578" s="23">
        <f t="shared" si="98"/>
        <v>3.3012470886362113</v>
      </c>
      <c r="BB578" s="18"/>
      <c r="BD578" s="54"/>
      <c r="BF578" s="18"/>
      <c r="BH578" s="18"/>
      <c r="BJ578" s="18"/>
      <c r="BK578" s="18" t="s">
        <v>202</v>
      </c>
      <c r="BL578">
        <v>0</v>
      </c>
      <c r="BM578">
        <v>0</v>
      </c>
      <c r="BN578">
        <v>0</v>
      </c>
      <c r="BO578">
        <v>1</v>
      </c>
      <c r="BP578">
        <v>0</v>
      </c>
      <c r="BQ578">
        <v>0</v>
      </c>
      <c r="BR578" s="18">
        <v>0</v>
      </c>
      <c r="BS578">
        <v>0</v>
      </c>
      <c r="BT578">
        <v>1</v>
      </c>
      <c r="BU578" s="18">
        <v>0</v>
      </c>
      <c r="BV578" t="s">
        <v>397</v>
      </c>
      <c r="BW578" t="s">
        <v>397</v>
      </c>
      <c r="CB578" s="18"/>
      <c r="CD578" s="18"/>
      <c r="CE578" s="18"/>
      <c r="CH578" s="18"/>
      <c r="CJ578" s="18"/>
      <c r="CU578" s="18"/>
      <c r="CV578" t="s">
        <v>397</v>
      </c>
      <c r="CW578" t="s">
        <v>397</v>
      </c>
      <c r="CX578" t="s">
        <v>397</v>
      </c>
      <c r="CY578" s="25" t="s">
        <v>397</v>
      </c>
    </row>
    <row r="579" spans="1:103" x14ac:dyDescent="0.25">
      <c r="A579">
        <v>581</v>
      </c>
      <c r="B579">
        <v>90</v>
      </c>
      <c r="C579" s="25" t="s">
        <v>136</v>
      </c>
      <c r="D579" s="12">
        <v>12.2</v>
      </c>
      <c r="E579" s="14"/>
      <c r="F579" s="7" t="str">
        <f t="shared" si="86"/>
        <v>X</v>
      </c>
      <c r="G579" s="7">
        <f t="shared" si="87"/>
        <v>12.2</v>
      </c>
      <c r="H579" s="16">
        <f t="shared" si="88"/>
        <v>12.2</v>
      </c>
      <c r="I579" s="11" t="str">
        <f t="shared" si="89"/>
        <v>X</v>
      </c>
      <c r="J579" s="39" t="str">
        <f t="shared" si="90"/>
        <v>X</v>
      </c>
      <c r="K579" s="39" t="str">
        <f t="shared" si="96"/>
        <v>X</v>
      </c>
      <c r="L579" s="39" t="str">
        <f t="shared" si="97"/>
        <v>X</v>
      </c>
      <c r="M579" s="39" t="str">
        <f t="shared" si="91"/>
        <v>X</v>
      </c>
      <c r="N579" s="42">
        <v>0</v>
      </c>
      <c r="O579" s="8">
        <v>0</v>
      </c>
      <c r="P579" s="9">
        <v>0</v>
      </c>
      <c r="Q579" s="9">
        <v>0</v>
      </c>
      <c r="R579" s="8">
        <v>0</v>
      </c>
      <c r="S579" s="9">
        <v>0</v>
      </c>
      <c r="T579" s="9">
        <v>0</v>
      </c>
      <c r="U579" s="8">
        <v>0</v>
      </c>
      <c r="V579" s="9">
        <v>1</v>
      </c>
      <c r="W579" s="9">
        <v>0</v>
      </c>
      <c r="X579" s="9">
        <v>0</v>
      </c>
      <c r="Y579" s="8">
        <v>0</v>
      </c>
      <c r="Z579" s="9">
        <v>0</v>
      </c>
      <c r="AA579" s="8"/>
      <c r="AC579" s="8"/>
      <c r="AJ579" s="9">
        <f t="shared" si="92"/>
        <v>-1</v>
      </c>
      <c r="AK579" s="7">
        <v>5.4</v>
      </c>
      <c r="AO579" s="8"/>
      <c r="AQ579" s="31"/>
      <c r="AT579" s="31"/>
      <c r="AU579" s="21">
        <v>2001</v>
      </c>
      <c r="AV579" s="23">
        <f t="shared" si="98"/>
        <v>3.3012470886362113</v>
      </c>
      <c r="BB579" s="18"/>
      <c r="BD579" s="54"/>
      <c r="BF579" s="18"/>
      <c r="BH579" s="18"/>
      <c r="BJ579" s="18"/>
      <c r="BK579" s="18" t="s">
        <v>202</v>
      </c>
      <c r="BL579">
        <v>0</v>
      </c>
      <c r="BM579">
        <v>0</v>
      </c>
      <c r="BN579">
        <v>0</v>
      </c>
      <c r="BO579">
        <v>1</v>
      </c>
      <c r="BP579">
        <v>0</v>
      </c>
      <c r="BQ579">
        <v>0</v>
      </c>
      <c r="BR579" s="18">
        <v>0</v>
      </c>
      <c r="BS579">
        <v>0</v>
      </c>
      <c r="BT579">
        <v>1</v>
      </c>
      <c r="BU579" s="18">
        <v>0</v>
      </c>
      <c r="BV579" t="s">
        <v>397</v>
      </c>
      <c r="BW579" t="s">
        <v>397</v>
      </c>
      <c r="CB579" s="18"/>
      <c r="CD579" s="18"/>
      <c r="CE579" s="18"/>
      <c r="CH579" s="18"/>
      <c r="CJ579" s="18"/>
      <c r="CU579" s="18"/>
      <c r="CV579" t="s">
        <v>397</v>
      </c>
      <c r="CW579" t="s">
        <v>397</v>
      </c>
      <c r="CX579" t="s">
        <v>397</v>
      </c>
      <c r="CY579" s="25" t="s">
        <v>397</v>
      </c>
    </row>
    <row r="580" spans="1:103" x14ac:dyDescent="0.25">
      <c r="A580">
        <v>582</v>
      </c>
      <c r="B580">
        <v>92</v>
      </c>
      <c r="C580" s="25" t="s">
        <v>57</v>
      </c>
      <c r="D580" s="12">
        <v>2.5</v>
      </c>
      <c r="E580" s="14"/>
      <c r="F580" s="7" t="str">
        <f t="shared" si="86"/>
        <v>X</v>
      </c>
      <c r="G580" s="7">
        <f t="shared" si="87"/>
        <v>2.5</v>
      </c>
      <c r="H580" s="16">
        <f t="shared" si="88"/>
        <v>2.5</v>
      </c>
      <c r="I580" s="11" t="str">
        <f t="shared" si="89"/>
        <v>X</v>
      </c>
      <c r="J580" s="39" t="str">
        <f t="shared" si="90"/>
        <v>X</v>
      </c>
      <c r="K580" s="39" t="str">
        <f t="shared" si="96"/>
        <v>X</v>
      </c>
      <c r="L580" s="39" t="str">
        <f t="shared" si="97"/>
        <v>X</v>
      </c>
      <c r="M580" s="39" t="str">
        <f t="shared" si="91"/>
        <v>X</v>
      </c>
      <c r="N580" s="42">
        <v>1</v>
      </c>
      <c r="O580" s="8">
        <v>0</v>
      </c>
      <c r="P580" s="9">
        <v>0</v>
      </c>
      <c r="Q580" s="9">
        <v>0</v>
      </c>
      <c r="R580" s="8">
        <v>0</v>
      </c>
      <c r="S580" s="9">
        <v>0</v>
      </c>
      <c r="T580" s="9">
        <v>0</v>
      </c>
      <c r="U580" s="8">
        <v>0</v>
      </c>
      <c r="V580" s="9">
        <v>0</v>
      </c>
      <c r="W580" s="9">
        <v>0</v>
      </c>
      <c r="X580" s="9">
        <v>0</v>
      </c>
      <c r="Y580" s="8">
        <v>0</v>
      </c>
      <c r="Z580" s="9">
        <v>0</v>
      </c>
      <c r="AA580" s="8"/>
      <c r="AC580" s="8"/>
      <c r="AJ580" s="9">
        <f t="shared" si="92"/>
        <v>-1</v>
      </c>
      <c r="AK580" s="7">
        <v>3.8</v>
      </c>
      <c r="AO580" s="8"/>
      <c r="AQ580" s="31"/>
      <c r="AT580" s="31"/>
      <c r="AU580" s="21">
        <v>1997</v>
      </c>
      <c r="AV580" s="23">
        <f t="shared" si="98"/>
        <v>3.3003780648707024</v>
      </c>
      <c r="BB580" s="18"/>
      <c r="BD580" s="54"/>
      <c r="BF580" s="18"/>
      <c r="BH580" s="18"/>
      <c r="BJ580" s="18"/>
      <c r="BK580" s="18" t="s">
        <v>55</v>
      </c>
      <c r="BL580">
        <v>0</v>
      </c>
      <c r="BM580">
        <v>1</v>
      </c>
      <c r="BN580">
        <v>0</v>
      </c>
      <c r="BO580">
        <v>0</v>
      </c>
      <c r="BP580">
        <v>0</v>
      </c>
      <c r="BQ580">
        <v>0</v>
      </c>
      <c r="BR580" s="18">
        <v>0</v>
      </c>
      <c r="BS580">
        <v>0</v>
      </c>
      <c r="BT580">
        <v>0</v>
      </c>
      <c r="BU580" s="18">
        <v>1</v>
      </c>
      <c r="BV580" t="s">
        <v>397</v>
      </c>
      <c r="BW580" t="s">
        <v>397</v>
      </c>
      <c r="CB580" s="18"/>
      <c r="CD580" s="18"/>
      <c r="CE580" s="18"/>
      <c r="CH580" s="18"/>
      <c r="CJ580" s="18"/>
      <c r="CU580" s="18"/>
      <c r="CV580" t="s">
        <v>397</v>
      </c>
      <c r="CW580" t="s">
        <v>397</v>
      </c>
      <c r="CX580" t="s">
        <v>397</v>
      </c>
      <c r="CY580" s="25" t="s">
        <v>397</v>
      </c>
    </row>
    <row r="581" spans="1:103" x14ac:dyDescent="0.25">
      <c r="A581">
        <v>583</v>
      </c>
      <c r="B581">
        <v>92</v>
      </c>
      <c r="C581" s="25" t="s">
        <v>57</v>
      </c>
      <c r="D581" s="12">
        <v>7.15</v>
      </c>
      <c r="E581" s="14"/>
      <c r="F581" s="7" t="str">
        <f t="shared" si="86"/>
        <v>X</v>
      </c>
      <c r="G581" s="7">
        <f t="shared" si="87"/>
        <v>7.15</v>
      </c>
      <c r="H581" s="16">
        <f t="shared" si="88"/>
        <v>7.15</v>
      </c>
      <c r="I581" s="11" t="str">
        <f t="shared" si="89"/>
        <v>X</v>
      </c>
      <c r="J581" s="39" t="str">
        <f t="shared" si="90"/>
        <v>X</v>
      </c>
      <c r="K581" s="39" t="str">
        <f t="shared" si="96"/>
        <v>X</v>
      </c>
      <c r="L581" s="39" t="str">
        <f t="shared" si="97"/>
        <v>X</v>
      </c>
      <c r="M581" s="39" t="str">
        <f t="shared" si="91"/>
        <v>X</v>
      </c>
      <c r="N581" s="42">
        <v>1</v>
      </c>
      <c r="O581" s="8">
        <v>0</v>
      </c>
      <c r="P581" s="9">
        <v>0</v>
      </c>
      <c r="Q581" s="9">
        <v>0</v>
      </c>
      <c r="R581" s="8">
        <v>0</v>
      </c>
      <c r="S581" s="9">
        <v>0</v>
      </c>
      <c r="T581" s="9">
        <v>0</v>
      </c>
      <c r="U581" s="8">
        <v>0</v>
      </c>
      <c r="V581" s="9">
        <v>0</v>
      </c>
      <c r="W581" s="9">
        <v>0</v>
      </c>
      <c r="X581" s="9">
        <v>0</v>
      </c>
      <c r="Y581" s="8">
        <v>0</v>
      </c>
      <c r="Z581" s="9">
        <v>0</v>
      </c>
      <c r="AA581" s="8"/>
      <c r="AC581" s="8"/>
      <c r="AJ581" s="9">
        <f t="shared" si="92"/>
        <v>-1</v>
      </c>
      <c r="AK581" s="7">
        <v>4.2</v>
      </c>
      <c r="AO581" s="8"/>
      <c r="AQ581" s="31"/>
      <c r="AT581" s="31"/>
      <c r="AU581" s="21">
        <v>2004</v>
      </c>
      <c r="AV581" s="23">
        <f t="shared" si="98"/>
        <v>3.301897717195208</v>
      </c>
      <c r="BB581" s="18"/>
      <c r="BD581" s="54"/>
      <c r="BF581" s="18"/>
      <c r="BH581" s="18"/>
      <c r="BJ581" s="18"/>
      <c r="BK581" s="18" t="s">
        <v>55</v>
      </c>
      <c r="BL581">
        <v>0</v>
      </c>
      <c r="BM581">
        <v>1</v>
      </c>
      <c r="BN581">
        <v>0</v>
      </c>
      <c r="BO581">
        <v>0</v>
      </c>
      <c r="BP581">
        <v>0</v>
      </c>
      <c r="BQ581">
        <v>0</v>
      </c>
      <c r="BR581" s="18">
        <v>0</v>
      </c>
      <c r="BS581">
        <v>0</v>
      </c>
      <c r="BT581">
        <v>0</v>
      </c>
      <c r="BU581" s="18">
        <v>1</v>
      </c>
      <c r="BV581" t="s">
        <v>397</v>
      </c>
      <c r="BW581" t="s">
        <v>397</v>
      </c>
      <c r="CB581" s="18"/>
      <c r="CD581" s="18"/>
      <c r="CE581" s="18"/>
      <c r="CH581" s="18"/>
      <c r="CJ581" s="18"/>
      <c r="CU581" s="18"/>
      <c r="CV581" t="s">
        <v>397</v>
      </c>
      <c r="CW581" t="s">
        <v>397</v>
      </c>
      <c r="CX581" t="s">
        <v>397</v>
      </c>
      <c r="CY581" s="25" t="s">
        <v>397</v>
      </c>
    </row>
    <row r="582" spans="1:103" x14ac:dyDescent="0.25">
      <c r="A582">
        <v>584</v>
      </c>
      <c r="B582">
        <v>92</v>
      </c>
      <c r="C582" s="25" t="s">
        <v>57</v>
      </c>
      <c r="D582" s="12">
        <v>6.6999999999999993</v>
      </c>
      <c r="E582" s="14"/>
      <c r="F582" s="7" t="str">
        <f t="shared" si="86"/>
        <v>X</v>
      </c>
      <c r="G582" s="7">
        <f t="shared" si="87"/>
        <v>6.6999999999999993</v>
      </c>
      <c r="H582" s="16">
        <f t="shared" si="88"/>
        <v>6.6999999999999993</v>
      </c>
      <c r="I582" s="11" t="str">
        <f t="shared" si="89"/>
        <v>X</v>
      </c>
      <c r="J582" s="39" t="str">
        <f t="shared" si="90"/>
        <v>X</v>
      </c>
      <c r="K582" s="39" t="str">
        <f t="shared" si="96"/>
        <v>X</v>
      </c>
      <c r="L582" s="39" t="str">
        <f t="shared" si="97"/>
        <v>X</v>
      </c>
      <c r="M582" s="39" t="str">
        <f t="shared" si="91"/>
        <v>X</v>
      </c>
      <c r="N582" s="42">
        <v>1</v>
      </c>
      <c r="O582" s="8">
        <v>0</v>
      </c>
      <c r="P582" s="9">
        <v>0</v>
      </c>
      <c r="Q582" s="9">
        <v>0</v>
      </c>
      <c r="R582" s="8">
        <v>0</v>
      </c>
      <c r="S582" s="9">
        <v>0</v>
      </c>
      <c r="T582" s="9">
        <v>0</v>
      </c>
      <c r="U582" s="8">
        <v>0</v>
      </c>
      <c r="V582" s="9">
        <v>0</v>
      </c>
      <c r="W582" s="9">
        <v>0</v>
      </c>
      <c r="X582" s="9">
        <v>0</v>
      </c>
      <c r="Y582" s="8">
        <v>0</v>
      </c>
      <c r="Z582" s="9">
        <v>0</v>
      </c>
      <c r="AA582" s="8"/>
      <c r="AC582" s="8"/>
      <c r="AJ582" s="9">
        <f t="shared" si="92"/>
        <v>-1</v>
      </c>
      <c r="AK582" s="7">
        <v>4.5999999999999996</v>
      </c>
      <c r="AO582" s="8"/>
      <c r="AQ582" s="31"/>
      <c r="AT582" s="31"/>
      <c r="AU582" s="21">
        <v>2007</v>
      </c>
      <c r="AV582" s="23">
        <f t="shared" si="98"/>
        <v>3.3025473724874854</v>
      </c>
      <c r="BB582" s="18"/>
      <c r="BD582" s="54"/>
      <c r="BF582" s="18"/>
      <c r="BH582" s="18"/>
      <c r="BJ582" s="18"/>
      <c r="BK582" s="18" t="s">
        <v>55</v>
      </c>
      <c r="BL582">
        <v>0</v>
      </c>
      <c r="BM582">
        <v>1</v>
      </c>
      <c r="BN582">
        <v>0</v>
      </c>
      <c r="BO582">
        <v>0</v>
      </c>
      <c r="BP582">
        <v>0</v>
      </c>
      <c r="BQ582">
        <v>0</v>
      </c>
      <c r="BR582" s="18">
        <v>0</v>
      </c>
      <c r="BS582">
        <v>0</v>
      </c>
      <c r="BT582">
        <v>0</v>
      </c>
      <c r="BU582" s="18">
        <v>1</v>
      </c>
      <c r="BV582" t="s">
        <v>397</v>
      </c>
      <c r="BW582" t="s">
        <v>397</v>
      </c>
      <c r="CB582" s="18"/>
      <c r="CD582" s="18"/>
      <c r="CE582" s="18"/>
      <c r="CH582" s="18"/>
      <c r="CJ582" s="18"/>
      <c r="CU582" s="18"/>
      <c r="CV582" t="s">
        <v>397</v>
      </c>
      <c r="CW582" t="s">
        <v>397</v>
      </c>
      <c r="CX582" t="s">
        <v>397</v>
      </c>
      <c r="CY582" s="25" t="s">
        <v>397</v>
      </c>
    </row>
    <row r="583" spans="1:103" x14ac:dyDescent="0.25">
      <c r="A583">
        <v>585</v>
      </c>
      <c r="B583">
        <v>92</v>
      </c>
      <c r="C583" s="25" t="s">
        <v>57</v>
      </c>
      <c r="D583" s="12">
        <v>0.42499999999999999</v>
      </c>
      <c r="E583" s="14"/>
      <c r="F583" s="7" t="str">
        <f t="shared" si="86"/>
        <v>X</v>
      </c>
      <c r="G583" s="7">
        <f t="shared" si="87"/>
        <v>0.42499999999999999</v>
      </c>
      <c r="H583" s="16">
        <f t="shared" si="88"/>
        <v>0.42499999999999999</v>
      </c>
      <c r="I583" s="11" t="str">
        <f t="shared" si="89"/>
        <v>X</v>
      </c>
      <c r="J583" s="39" t="str">
        <f t="shared" si="90"/>
        <v>X</v>
      </c>
      <c r="K583" s="39" t="str">
        <f t="shared" si="96"/>
        <v>X</v>
      </c>
      <c r="L583" s="39" t="str">
        <f t="shared" si="97"/>
        <v>X</v>
      </c>
      <c r="M583" s="39" t="str">
        <f t="shared" si="91"/>
        <v>X</v>
      </c>
      <c r="N583" s="42">
        <v>0</v>
      </c>
      <c r="O583" s="8">
        <v>1</v>
      </c>
      <c r="P583" s="9">
        <v>0</v>
      </c>
      <c r="Q583" s="9">
        <v>0</v>
      </c>
      <c r="R583" s="8">
        <v>0</v>
      </c>
      <c r="S583" s="9">
        <v>0</v>
      </c>
      <c r="T583" s="9">
        <v>0</v>
      </c>
      <c r="U583" s="8">
        <v>0</v>
      </c>
      <c r="V583" s="9">
        <v>0</v>
      </c>
      <c r="W583" s="9">
        <v>0</v>
      </c>
      <c r="X583" s="9">
        <v>0</v>
      </c>
      <c r="Y583" s="8">
        <v>0</v>
      </c>
      <c r="Z583" s="9">
        <v>0</v>
      </c>
      <c r="AA583" s="8"/>
      <c r="AC583" s="8"/>
      <c r="AJ583" s="9">
        <f t="shared" si="92"/>
        <v>-1</v>
      </c>
      <c r="AK583" s="7">
        <v>3.8</v>
      </c>
      <c r="AO583" s="8"/>
      <c r="AQ583" s="31"/>
      <c r="AT583" s="31"/>
      <c r="AU583" s="21">
        <v>1997</v>
      </c>
      <c r="AV583" s="23">
        <f t="shared" si="98"/>
        <v>3.3003780648707024</v>
      </c>
      <c r="BB583" s="18"/>
      <c r="BD583" s="54"/>
      <c r="BF583" s="18"/>
      <c r="BH583" s="18"/>
      <c r="BJ583" s="18"/>
      <c r="BK583" s="18" t="s">
        <v>55</v>
      </c>
      <c r="BL583">
        <v>0</v>
      </c>
      <c r="BM583">
        <v>1</v>
      </c>
      <c r="BN583">
        <v>0</v>
      </c>
      <c r="BO583">
        <v>0</v>
      </c>
      <c r="BP583">
        <v>0</v>
      </c>
      <c r="BQ583">
        <v>0</v>
      </c>
      <c r="BR583" s="18">
        <v>0</v>
      </c>
      <c r="BS583">
        <v>0</v>
      </c>
      <c r="BT583">
        <v>0</v>
      </c>
      <c r="BU583" s="18">
        <v>1</v>
      </c>
      <c r="BV583" t="s">
        <v>397</v>
      </c>
      <c r="BW583" t="s">
        <v>397</v>
      </c>
      <c r="CB583" s="18"/>
      <c r="CD583" s="18"/>
      <c r="CE583" s="18"/>
      <c r="CH583" s="18"/>
      <c r="CJ583" s="18"/>
      <c r="CU583" s="18"/>
      <c r="CV583" t="s">
        <v>397</v>
      </c>
      <c r="CW583" t="s">
        <v>397</v>
      </c>
      <c r="CX583" t="s">
        <v>397</v>
      </c>
      <c r="CY583" s="25" t="s">
        <v>397</v>
      </c>
    </row>
    <row r="584" spans="1:103" x14ac:dyDescent="0.25">
      <c r="A584">
        <v>586</v>
      </c>
      <c r="B584">
        <v>92</v>
      </c>
      <c r="C584" s="25" t="s">
        <v>57</v>
      </c>
      <c r="D584" s="12">
        <v>4.0999999999999996</v>
      </c>
      <c r="E584" s="14"/>
      <c r="F584" s="7" t="str">
        <f t="shared" si="86"/>
        <v>X</v>
      </c>
      <c r="G584" s="7">
        <f t="shared" si="87"/>
        <v>4.0999999999999996</v>
      </c>
      <c r="H584" s="16">
        <f t="shared" si="88"/>
        <v>4.0999999999999996</v>
      </c>
      <c r="I584" s="11" t="str">
        <f t="shared" si="89"/>
        <v>X</v>
      </c>
      <c r="J584" s="39" t="str">
        <f t="shared" si="90"/>
        <v>X</v>
      </c>
      <c r="K584" s="39" t="str">
        <f t="shared" si="96"/>
        <v>X</v>
      </c>
      <c r="L584" s="39" t="str">
        <f t="shared" si="97"/>
        <v>X</v>
      </c>
      <c r="M584" s="39" t="str">
        <f t="shared" si="91"/>
        <v>X</v>
      </c>
      <c r="N584" s="42">
        <v>0</v>
      </c>
      <c r="O584" s="8">
        <v>1</v>
      </c>
      <c r="P584" s="9">
        <v>0</v>
      </c>
      <c r="Q584" s="9">
        <v>0</v>
      </c>
      <c r="R584" s="8">
        <v>0</v>
      </c>
      <c r="S584" s="9">
        <v>0</v>
      </c>
      <c r="T584" s="9">
        <v>0</v>
      </c>
      <c r="U584" s="8">
        <v>0</v>
      </c>
      <c r="V584" s="9">
        <v>0</v>
      </c>
      <c r="W584" s="9">
        <v>0</v>
      </c>
      <c r="X584" s="9">
        <v>0</v>
      </c>
      <c r="Y584" s="8">
        <v>0</v>
      </c>
      <c r="Z584" s="9">
        <v>0</v>
      </c>
      <c r="AA584" s="8"/>
      <c r="AC584" s="8"/>
      <c r="AJ584" s="9">
        <f t="shared" si="92"/>
        <v>-1</v>
      </c>
      <c r="AK584" s="7">
        <v>4.2</v>
      </c>
      <c r="AO584" s="8"/>
      <c r="AQ584" s="31"/>
      <c r="AT584" s="31"/>
      <c r="AU584" s="21">
        <v>2004</v>
      </c>
      <c r="AV584" s="23">
        <f t="shared" si="98"/>
        <v>3.301897717195208</v>
      </c>
      <c r="BB584" s="18"/>
      <c r="BD584" s="54"/>
      <c r="BF584" s="18"/>
      <c r="BH584" s="18"/>
      <c r="BJ584" s="18"/>
      <c r="BK584" s="18" t="s">
        <v>55</v>
      </c>
      <c r="BL584">
        <v>0</v>
      </c>
      <c r="BM584">
        <v>1</v>
      </c>
      <c r="BN584">
        <v>0</v>
      </c>
      <c r="BO584">
        <v>0</v>
      </c>
      <c r="BP584">
        <v>0</v>
      </c>
      <c r="BQ584">
        <v>0</v>
      </c>
      <c r="BR584" s="18">
        <v>0</v>
      </c>
      <c r="BS584">
        <v>0</v>
      </c>
      <c r="BT584">
        <v>0</v>
      </c>
      <c r="BU584" s="18">
        <v>1</v>
      </c>
      <c r="BV584" t="s">
        <v>397</v>
      </c>
      <c r="BW584" t="s">
        <v>397</v>
      </c>
      <c r="CB584" s="18"/>
      <c r="CD584" s="18"/>
      <c r="CE584" s="18"/>
      <c r="CH584" s="18"/>
      <c r="CJ584" s="18"/>
      <c r="CU584" s="18"/>
      <c r="CV584" t="s">
        <v>397</v>
      </c>
      <c r="CW584" t="s">
        <v>397</v>
      </c>
      <c r="CX584" t="s">
        <v>397</v>
      </c>
      <c r="CY584" s="25" t="s">
        <v>397</v>
      </c>
    </row>
    <row r="585" spans="1:103" x14ac:dyDescent="0.25">
      <c r="A585">
        <v>587</v>
      </c>
      <c r="B585">
        <v>92</v>
      </c>
      <c r="C585" s="25" t="s">
        <v>57</v>
      </c>
      <c r="D585" s="12">
        <v>3.6750000000000012</v>
      </c>
      <c r="E585" s="14"/>
      <c r="F585" s="7" t="str">
        <f t="shared" si="86"/>
        <v>X</v>
      </c>
      <c r="G585" s="7">
        <f t="shared" si="87"/>
        <v>3.6750000000000012</v>
      </c>
      <c r="H585" s="16">
        <f t="shared" si="88"/>
        <v>3.6750000000000012</v>
      </c>
      <c r="I585" s="11" t="str">
        <f t="shared" si="89"/>
        <v>X</v>
      </c>
      <c r="J585" s="39" t="str">
        <f t="shared" si="90"/>
        <v>X</v>
      </c>
      <c r="K585" s="39" t="str">
        <f t="shared" si="96"/>
        <v>X</v>
      </c>
      <c r="L585" s="39" t="str">
        <f t="shared" si="97"/>
        <v>X</v>
      </c>
      <c r="M585" s="39" t="str">
        <f t="shared" si="91"/>
        <v>X</v>
      </c>
      <c r="N585" s="42">
        <v>0</v>
      </c>
      <c r="O585" s="8">
        <v>1</v>
      </c>
      <c r="P585" s="9">
        <v>0</v>
      </c>
      <c r="Q585" s="9">
        <v>0</v>
      </c>
      <c r="R585" s="8">
        <v>0</v>
      </c>
      <c r="S585" s="9">
        <v>0</v>
      </c>
      <c r="T585" s="9">
        <v>0</v>
      </c>
      <c r="U585" s="8">
        <v>0</v>
      </c>
      <c r="V585" s="9">
        <v>0</v>
      </c>
      <c r="W585" s="9">
        <v>0</v>
      </c>
      <c r="X585" s="9">
        <v>0</v>
      </c>
      <c r="Y585" s="8">
        <v>0</v>
      </c>
      <c r="Z585" s="9">
        <v>0</v>
      </c>
      <c r="AA585" s="8"/>
      <c r="AC585" s="8"/>
      <c r="AJ585" s="9">
        <f t="shared" si="92"/>
        <v>-1</v>
      </c>
      <c r="AK585" s="7">
        <v>4.5999999999999996</v>
      </c>
      <c r="AO585" s="8"/>
      <c r="AQ585" s="31"/>
      <c r="AT585" s="31"/>
      <c r="AU585" s="21">
        <v>2007</v>
      </c>
      <c r="AV585" s="23">
        <f t="shared" si="98"/>
        <v>3.3025473724874854</v>
      </c>
      <c r="BB585" s="18"/>
      <c r="BD585" s="54"/>
      <c r="BF585" s="18"/>
      <c r="BH585" s="18"/>
      <c r="BJ585" s="18"/>
      <c r="BK585" s="18" t="s">
        <v>55</v>
      </c>
      <c r="BL585">
        <v>0</v>
      </c>
      <c r="BM585">
        <v>1</v>
      </c>
      <c r="BN585">
        <v>0</v>
      </c>
      <c r="BO585">
        <v>0</v>
      </c>
      <c r="BP585">
        <v>0</v>
      </c>
      <c r="BQ585">
        <v>0</v>
      </c>
      <c r="BR585" s="18">
        <v>0</v>
      </c>
      <c r="BS585">
        <v>0</v>
      </c>
      <c r="BT585">
        <v>0</v>
      </c>
      <c r="BU585" s="18">
        <v>1</v>
      </c>
      <c r="BV585" t="s">
        <v>397</v>
      </c>
      <c r="BW585" t="s">
        <v>397</v>
      </c>
      <c r="CB585" s="18"/>
      <c r="CD585" s="18"/>
      <c r="CE585" s="18"/>
      <c r="CH585" s="18"/>
      <c r="CJ585" s="18"/>
      <c r="CU585" s="18"/>
      <c r="CV585" t="s">
        <v>397</v>
      </c>
      <c r="CW585" t="s">
        <v>397</v>
      </c>
      <c r="CX585" t="s">
        <v>397</v>
      </c>
      <c r="CY585" s="25" t="s">
        <v>397</v>
      </c>
    </row>
    <row r="586" spans="1:103" x14ac:dyDescent="0.25">
      <c r="A586">
        <v>588</v>
      </c>
      <c r="B586">
        <v>92</v>
      </c>
      <c r="C586" s="25" t="s">
        <v>57</v>
      </c>
      <c r="D586" s="12">
        <v>5.8333333333333362E-2</v>
      </c>
      <c r="E586" s="14"/>
      <c r="F586" s="7" t="str">
        <f t="shared" si="86"/>
        <v>X</v>
      </c>
      <c r="G586" s="7">
        <f t="shared" si="87"/>
        <v>5.8333333333333362E-2</v>
      </c>
      <c r="H586" s="16">
        <f t="shared" si="88"/>
        <v>5.8333333333333362E-2</v>
      </c>
      <c r="I586" s="11" t="str">
        <f t="shared" si="89"/>
        <v>X</v>
      </c>
      <c r="J586" s="39" t="str">
        <f t="shared" si="90"/>
        <v>X</v>
      </c>
      <c r="K586" s="39" t="str">
        <f t="shared" si="96"/>
        <v>X</v>
      </c>
      <c r="L586" s="39" t="str">
        <f t="shared" si="97"/>
        <v>X</v>
      </c>
      <c r="M586" s="39" t="str">
        <f t="shared" si="91"/>
        <v>X</v>
      </c>
      <c r="N586" s="42">
        <v>0</v>
      </c>
      <c r="O586" s="8">
        <v>0</v>
      </c>
      <c r="P586" s="9">
        <v>1</v>
      </c>
      <c r="Q586" s="9">
        <v>0</v>
      </c>
      <c r="R586" s="8">
        <v>0</v>
      </c>
      <c r="S586" s="9">
        <v>0</v>
      </c>
      <c r="T586" s="9">
        <v>0</v>
      </c>
      <c r="U586" s="8">
        <v>0</v>
      </c>
      <c r="V586" s="9">
        <v>0</v>
      </c>
      <c r="W586" s="9">
        <v>0</v>
      </c>
      <c r="X586" s="9">
        <v>0</v>
      </c>
      <c r="Y586" s="8">
        <v>0</v>
      </c>
      <c r="Z586" s="9">
        <v>0</v>
      </c>
      <c r="AA586" s="8"/>
      <c r="AC586" s="8"/>
      <c r="AJ586" s="9">
        <f t="shared" si="92"/>
        <v>-1</v>
      </c>
      <c r="AK586" s="7">
        <v>3.8</v>
      </c>
      <c r="AO586" s="8"/>
      <c r="AQ586" s="31"/>
      <c r="AT586" s="31"/>
      <c r="AU586" s="21">
        <v>1997</v>
      </c>
      <c r="AV586" s="23">
        <f t="shared" si="98"/>
        <v>3.3003780648707024</v>
      </c>
      <c r="BB586" s="18"/>
      <c r="BD586" s="54"/>
      <c r="BF586" s="18"/>
      <c r="BH586" s="18"/>
      <c r="BJ586" s="18"/>
      <c r="BK586" s="18" t="s">
        <v>55</v>
      </c>
      <c r="BL586">
        <v>0</v>
      </c>
      <c r="BM586">
        <v>1</v>
      </c>
      <c r="BN586">
        <v>0</v>
      </c>
      <c r="BO586">
        <v>0</v>
      </c>
      <c r="BP586">
        <v>0</v>
      </c>
      <c r="BQ586">
        <v>0</v>
      </c>
      <c r="BR586" s="18">
        <v>0</v>
      </c>
      <c r="BS586">
        <v>0</v>
      </c>
      <c r="BT586">
        <v>0</v>
      </c>
      <c r="BU586" s="18">
        <v>1</v>
      </c>
      <c r="BV586" t="s">
        <v>397</v>
      </c>
      <c r="BW586" t="s">
        <v>397</v>
      </c>
      <c r="CB586" s="18"/>
      <c r="CD586" s="18"/>
      <c r="CE586" s="18"/>
      <c r="CH586" s="18"/>
      <c r="CJ586" s="18"/>
      <c r="CU586" s="18"/>
      <c r="CV586" t="s">
        <v>397</v>
      </c>
      <c r="CW586" t="s">
        <v>397</v>
      </c>
      <c r="CX586" t="s">
        <v>397</v>
      </c>
      <c r="CY586" s="25" t="s">
        <v>397</v>
      </c>
    </row>
    <row r="587" spans="1:103" x14ac:dyDescent="0.25">
      <c r="A587">
        <v>589</v>
      </c>
      <c r="B587">
        <v>92</v>
      </c>
      <c r="C587" s="25" t="s">
        <v>57</v>
      </c>
      <c r="D587" s="12">
        <v>-0.19999999999999971</v>
      </c>
      <c r="E587" s="14"/>
      <c r="F587" s="7" t="str">
        <f t="shared" si="86"/>
        <v>X</v>
      </c>
      <c r="G587" s="7">
        <f t="shared" si="87"/>
        <v>-0.19999999999999971</v>
      </c>
      <c r="H587" s="16">
        <f t="shared" si="88"/>
        <v>-0.19999999999999971</v>
      </c>
      <c r="I587" s="11" t="str">
        <f t="shared" si="89"/>
        <v>X</v>
      </c>
      <c r="J587" s="39" t="str">
        <f t="shared" si="90"/>
        <v>X</v>
      </c>
      <c r="K587" s="39" t="str">
        <f t="shared" si="96"/>
        <v>X</v>
      </c>
      <c r="L587" s="39" t="str">
        <f t="shared" si="97"/>
        <v>X</v>
      </c>
      <c r="M587" s="39" t="str">
        <f t="shared" si="91"/>
        <v>X</v>
      </c>
      <c r="N587" s="42">
        <v>0</v>
      </c>
      <c r="O587" s="8">
        <v>0</v>
      </c>
      <c r="P587" s="9">
        <v>1</v>
      </c>
      <c r="Q587" s="9">
        <v>0</v>
      </c>
      <c r="R587" s="8">
        <v>0</v>
      </c>
      <c r="S587" s="9">
        <v>0</v>
      </c>
      <c r="T587" s="9">
        <v>0</v>
      </c>
      <c r="U587" s="8">
        <v>0</v>
      </c>
      <c r="V587" s="9">
        <v>0</v>
      </c>
      <c r="W587" s="9">
        <v>0</v>
      </c>
      <c r="X587" s="9">
        <v>0</v>
      </c>
      <c r="Y587" s="8">
        <v>0</v>
      </c>
      <c r="Z587" s="9">
        <v>0</v>
      </c>
      <c r="AA587" s="8"/>
      <c r="AC587" s="8"/>
      <c r="AJ587" s="9">
        <f t="shared" si="92"/>
        <v>-1</v>
      </c>
      <c r="AK587" s="7">
        <v>4.2</v>
      </c>
      <c r="AO587" s="8"/>
      <c r="AQ587" s="31"/>
      <c r="AT587" s="31"/>
      <c r="AU587" s="21">
        <v>2004</v>
      </c>
      <c r="AV587" s="23">
        <f t="shared" si="98"/>
        <v>3.301897717195208</v>
      </c>
      <c r="BB587" s="18"/>
      <c r="BD587" s="54"/>
      <c r="BF587" s="18"/>
      <c r="BH587" s="18"/>
      <c r="BJ587" s="18"/>
      <c r="BK587" s="18" t="s">
        <v>55</v>
      </c>
      <c r="BL587">
        <v>0</v>
      </c>
      <c r="BM587">
        <v>1</v>
      </c>
      <c r="BN587">
        <v>0</v>
      </c>
      <c r="BO587">
        <v>0</v>
      </c>
      <c r="BP587">
        <v>0</v>
      </c>
      <c r="BQ587">
        <v>0</v>
      </c>
      <c r="BR587" s="18">
        <v>0</v>
      </c>
      <c r="BS587">
        <v>0</v>
      </c>
      <c r="BT587">
        <v>0</v>
      </c>
      <c r="BU587" s="18">
        <v>1</v>
      </c>
      <c r="BV587" t="s">
        <v>397</v>
      </c>
      <c r="BW587" t="s">
        <v>397</v>
      </c>
      <c r="CB587" s="18"/>
      <c r="CD587" s="18"/>
      <c r="CE587" s="18"/>
      <c r="CH587" s="18"/>
      <c r="CJ587" s="18"/>
      <c r="CU587" s="18"/>
      <c r="CV587" t="s">
        <v>397</v>
      </c>
      <c r="CW587" t="s">
        <v>397</v>
      </c>
      <c r="CX587" t="s">
        <v>397</v>
      </c>
      <c r="CY587" s="25" t="s">
        <v>397</v>
      </c>
    </row>
    <row r="588" spans="1:103" x14ac:dyDescent="0.25">
      <c r="A588">
        <v>590</v>
      </c>
      <c r="B588">
        <v>92</v>
      </c>
      <c r="C588" s="25" t="s">
        <v>57</v>
      </c>
      <c r="D588" s="12">
        <v>-1.666666666666668E-2</v>
      </c>
      <c r="E588" s="14"/>
      <c r="F588" s="7" t="str">
        <f t="shared" si="86"/>
        <v>X</v>
      </c>
      <c r="G588" s="7">
        <f t="shared" si="87"/>
        <v>-1.666666666666668E-2</v>
      </c>
      <c r="H588" s="16">
        <f t="shared" si="88"/>
        <v>-1.666666666666668E-2</v>
      </c>
      <c r="I588" s="11" t="str">
        <f t="shared" si="89"/>
        <v>X</v>
      </c>
      <c r="J588" s="39" t="str">
        <f t="shared" si="90"/>
        <v>X</v>
      </c>
      <c r="K588" s="39" t="str">
        <f t="shared" si="96"/>
        <v>X</v>
      </c>
      <c r="L588" s="39" t="str">
        <f t="shared" si="97"/>
        <v>X</v>
      </c>
      <c r="M588" s="39" t="str">
        <f t="shared" si="91"/>
        <v>X</v>
      </c>
      <c r="N588" s="42">
        <v>0</v>
      </c>
      <c r="O588" s="8">
        <v>0</v>
      </c>
      <c r="P588" s="9">
        <v>1</v>
      </c>
      <c r="Q588" s="9">
        <v>0</v>
      </c>
      <c r="R588" s="8">
        <v>0</v>
      </c>
      <c r="S588" s="9">
        <v>0</v>
      </c>
      <c r="T588" s="9">
        <v>0</v>
      </c>
      <c r="U588" s="8">
        <v>0</v>
      </c>
      <c r="V588" s="9">
        <v>0</v>
      </c>
      <c r="W588" s="9">
        <v>0</v>
      </c>
      <c r="X588" s="9">
        <v>0</v>
      </c>
      <c r="Y588" s="8">
        <v>0</v>
      </c>
      <c r="Z588" s="9">
        <v>0</v>
      </c>
      <c r="AA588" s="8"/>
      <c r="AC588" s="8"/>
      <c r="AJ588" s="9">
        <f t="shared" si="92"/>
        <v>-1</v>
      </c>
      <c r="AK588" s="7">
        <v>4.5999999999999996</v>
      </c>
      <c r="AO588" s="8"/>
      <c r="AQ588" s="31"/>
      <c r="AT588" s="31"/>
      <c r="AU588" s="21">
        <v>2007</v>
      </c>
      <c r="AV588" s="23">
        <f t="shared" si="98"/>
        <v>3.3025473724874854</v>
      </c>
      <c r="BB588" s="18"/>
      <c r="BD588" s="54"/>
      <c r="BF588" s="18"/>
      <c r="BH588" s="18"/>
      <c r="BJ588" s="18"/>
      <c r="BK588" s="18" t="s">
        <v>55</v>
      </c>
      <c r="BL588">
        <v>0</v>
      </c>
      <c r="BM588">
        <v>1</v>
      </c>
      <c r="BN588">
        <v>0</v>
      </c>
      <c r="BO588">
        <v>0</v>
      </c>
      <c r="BP588">
        <v>0</v>
      </c>
      <c r="BQ588">
        <v>0</v>
      </c>
      <c r="BR588" s="18">
        <v>0</v>
      </c>
      <c r="BS588">
        <v>0</v>
      </c>
      <c r="BT588">
        <v>0</v>
      </c>
      <c r="BU588" s="18">
        <v>1</v>
      </c>
      <c r="BV588" t="s">
        <v>397</v>
      </c>
      <c r="BW588" t="s">
        <v>397</v>
      </c>
      <c r="CB588" s="18"/>
      <c r="CD588" s="18"/>
      <c r="CE588" s="18"/>
      <c r="CH588" s="18"/>
      <c r="CJ588" s="18"/>
      <c r="CU588" s="18"/>
      <c r="CV588" t="s">
        <v>397</v>
      </c>
      <c r="CW588" t="s">
        <v>397</v>
      </c>
      <c r="CX588" t="s">
        <v>397</v>
      </c>
      <c r="CY588" s="25" t="s">
        <v>397</v>
      </c>
    </row>
    <row r="589" spans="1:103" x14ac:dyDescent="0.25">
      <c r="A589">
        <v>591</v>
      </c>
      <c r="B589">
        <v>92</v>
      </c>
      <c r="C589" s="25" t="s">
        <v>57</v>
      </c>
      <c r="D589" s="12">
        <v>0.67499999999999993</v>
      </c>
      <c r="E589" s="14"/>
      <c r="F589" s="7" t="str">
        <f t="shared" si="86"/>
        <v>X</v>
      </c>
      <c r="G589" s="7">
        <f t="shared" si="87"/>
        <v>0.67499999999999993</v>
      </c>
      <c r="H589" s="16">
        <f t="shared" si="88"/>
        <v>0.67499999999999993</v>
      </c>
      <c r="I589" s="11" t="str">
        <f t="shared" si="89"/>
        <v>X</v>
      </c>
      <c r="J589" s="39" t="str">
        <f t="shared" si="90"/>
        <v>X</v>
      </c>
      <c r="K589" s="39" t="str">
        <f t="shared" si="96"/>
        <v>X</v>
      </c>
      <c r="L589" s="39" t="str">
        <f t="shared" si="97"/>
        <v>X</v>
      </c>
      <c r="M589" s="39" t="str">
        <f t="shared" si="91"/>
        <v>X</v>
      </c>
      <c r="N589" s="42">
        <v>0</v>
      </c>
      <c r="O589" s="8">
        <v>0</v>
      </c>
      <c r="P589" s="9">
        <v>0</v>
      </c>
      <c r="Q589" s="9">
        <v>1</v>
      </c>
      <c r="R589" s="8">
        <v>0</v>
      </c>
      <c r="S589" s="9">
        <v>0</v>
      </c>
      <c r="T589" s="9">
        <v>0</v>
      </c>
      <c r="U589" s="8">
        <v>0</v>
      </c>
      <c r="V589" s="9">
        <v>0</v>
      </c>
      <c r="W589" s="9">
        <v>0</v>
      </c>
      <c r="X589" s="9">
        <v>0</v>
      </c>
      <c r="Y589" s="8">
        <v>0</v>
      </c>
      <c r="Z589" s="9">
        <v>0</v>
      </c>
      <c r="AA589" s="8"/>
      <c r="AC589" s="8"/>
      <c r="AJ589" s="9">
        <f t="shared" si="92"/>
        <v>-1</v>
      </c>
      <c r="AK589" s="7">
        <v>3.8</v>
      </c>
      <c r="AO589" s="8"/>
      <c r="AQ589" s="31"/>
      <c r="AT589" s="31"/>
      <c r="AU589" s="21">
        <v>1997</v>
      </c>
      <c r="AV589" s="23">
        <f t="shared" si="98"/>
        <v>3.3003780648707024</v>
      </c>
      <c r="BB589" s="18"/>
      <c r="BD589" s="54"/>
      <c r="BF589" s="18"/>
      <c r="BH589" s="18"/>
      <c r="BJ589" s="18"/>
      <c r="BK589" s="18" t="s">
        <v>55</v>
      </c>
      <c r="BL589">
        <v>0</v>
      </c>
      <c r="BM589">
        <v>1</v>
      </c>
      <c r="BN589">
        <v>0</v>
      </c>
      <c r="BO589">
        <v>0</v>
      </c>
      <c r="BP589">
        <v>0</v>
      </c>
      <c r="BQ589">
        <v>0</v>
      </c>
      <c r="BR589" s="18">
        <v>0</v>
      </c>
      <c r="BS589">
        <v>0</v>
      </c>
      <c r="BT589">
        <v>0</v>
      </c>
      <c r="BU589" s="18">
        <v>1</v>
      </c>
      <c r="BV589" t="s">
        <v>397</v>
      </c>
      <c r="BW589" t="s">
        <v>397</v>
      </c>
      <c r="CB589" s="18"/>
      <c r="CD589" s="18"/>
      <c r="CE589" s="18"/>
      <c r="CH589" s="18"/>
      <c r="CJ589" s="18"/>
      <c r="CU589" s="18"/>
      <c r="CV589" t="s">
        <v>397</v>
      </c>
      <c r="CW589" t="s">
        <v>397</v>
      </c>
      <c r="CX589" t="s">
        <v>397</v>
      </c>
      <c r="CY589" s="25" t="s">
        <v>397</v>
      </c>
    </row>
    <row r="590" spans="1:103" x14ac:dyDescent="0.25">
      <c r="A590">
        <v>592</v>
      </c>
      <c r="B590">
        <v>92</v>
      </c>
      <c r="C590" s="25" t="s">
        <v>57</v>
      </c>
      <c r="D590" s="12">
        <v>1.625</v>
      </c>
      <c r="E590" s="14"/>
      <c r="F590" s="7" t="str">
        <f t="shared" si="86"/>
        <v>X</v>
      </c>
      <c r="G590" s="7">
        <f t="shared" si="87"/>
        <v>1.625</v>
      </c>
      <c r="H590" s="16">
        <f t="shared" si="88"/>
        <v>1.625</v>
      </c>
      <c r="I590" s="11" t="str">
        <f t="shared" si="89"/>
        <v>X</v>
      </c>
      <c r="J590" s="39" t="str">
        <f t="shared" si="90"/>
        <v>X</v>
      </c>
      <c r="K590" s="39" t="str">
        <f t="shared" si="96"/>
        <v>X</v>
      </c>
      <c r="L590" s="39" t="str">
        <f t="shared" si="97"/>
        <v>X</v>
      </c>
      <c r="M590" s="39" t="str">
        <f t="shared" si="91"/>
        <v>X</v>
      </c>
      <c r="N590" s="42">
        <v>0</v>
      </c>
      <c r="O590" s="8">
        <v>0</v>
      </c>
      <c r="P590" s="9">
        <v>0</v>
      </c>
      <c r="Q590" s="9">
        <v>1</v>
      </c>
      <c r="R590" s="8">
        <v>0</v>
      </c>
      <c r="S590" s="9">
        <v>0</v>
      </c>
      <c r="T590" s="9">
        <v>0</v>
      </c>
      <c r="U590" s="8">
        <v>0</v>
      </c>
      <c r="V590" s="9">
        <v>0</v>
      </c>
      <c r="W590" s="9">
        <v>0</v>
      </c>
      <c r="X590" s="9">
        <v>0</v>
      </c>
      <c r="Y590" s="8">
        <v>0</v>
      </c>
      <c r="Z590" s="9">
        <v>0</v>
      </c>
      <c r="AA590" s="8"/>
      <c r="AC590" s="8"/>
      <c r="AJ590" s="9">
        <f t="shared" si="92"/>
        <v>-1</v>
      </c>
      <c r="AK590" s="7">
        <v>4.2</v>
      </c>
      <c r="AO590" s="8"/>
      <c r="AQ590" s="31"/>
      <c r="AT590" s="31"/>
      <c r="AU590" s="21">
        <v>2004</v>
      </c>
      <c r="AV590" s="23">
        <f t="shared" si="98"/>
        <v>3.301897717195208</v>
      </c>
      <c r="BB590" s="18"/>
      <c r="BD590" s="54"/>
      <c r="BF590" s="18"/>
      <c r="BH590" s="18"/>
      <c r="BJ590" s="18"/>
      <c r="BK590" s="18" t="s">
        <v>55</v>
      </c>
      <c r="BL590">
        <v>0</v>
      </c>
      <c r="BM590">
        <v>1</v>
      </c>
      <c r="BN590">
        <v>0</v>
      </c>
      <c r="BO590">
        <v>0</v>
      </c>
      <c r="BP590">
        <v>0</v>
      </c>
      <c r="BQ590">
        <v>0</v>
      </c>
      <c r="BR590" s="18">
        <v>0</v>
      </c>
      <c r="BS590">
        <v>0</v>
      </c>
      <c r="BT590">
        <v>0</v>
      </c>
      <c r="BU590" s="18">
        <v>1</v>
      </c>
      <c r="BV590" t="s">
        <v>397</v>
      </c>
      <c r="BW590" t="s">
        <v>397</v>
      </c>
      <c r="CB590" s="18"/>
      <c r="CD590" s="18"/>
      <c r="CE590" s="18"/>
      <c r="CH590" s="18"/>
      <c r="CJ590" s="18"/>
      <c r="CU590" s="18"/>
      <c r="CV590" t="s">
        <v>397</v>
      </c>
      <c r="CW590" t="s">
        <v>397</v>
      </c>
      <c r="CX590" t="s">
        <v>397</v>
      </c>
      <c r="CY590" s="25" t="s">
        <v>397</v>
      </c>
    </row>
    <row r="591" spans="1:103" x14ac:dyDescent="0.25">
      <c r="A591">
        <v>593</v>
      </c>
      <c r="B591">
        <v>92</v>
      </c>
      <c r="C591" s="25" t="s">
        <v>57</v>
      </c>
      <c r="D591" s="12">
        <v>1.1000000000000001</v>
      </c>
      <c r="E591" s="14"/>
      <c r="F591" s="7" t="str">
        <f t="shared" ref="F591:F654" si="99">IFERROR(D591/E591, "X")</f>
        <v>X</v>
      </c>
      <c r="G591" s="7">
        <f t="shared" ref="G591:G654" si="100">D591-E591</f>
        <v>1.1000000000000001</v>
      </c>
      <c r="H591" s="16">
        <f t="shared" ref="H591:H654" si="101">D591+E591</f>
        <v>1.1000000000000001</v>
      </c>
      <c r="I591" s="11" t="str">
        <f t="shared" ref="I591:I654" si="102">IFERROR(F591/SQRT(F591^2+AJ591), "X")</f>
        <v>X</v>
      </c>
      <c r="J591" s="39" t="str">
        <f t="shared" ref="J591:J654" si="103">IFERROR(SQRT((1-I591^2)/AJ591), "X")</f>
        <v>X</v>
      </c>
      <c r="K591" s="39" t="str">
        <f t="shared" si="96"/>
        <v>X</v>
      </c>
      <c r="L591" s="39" t="str">
        <f t="shared" si="97"/>
        <v>X</v>
      </c>
      <c r="M591" s="39" t="str">
        <f t="shared" ref="M591:M654" si="104">IFERROR(I591+J591, "X")</f>
        <v>X</v>
      </c>
      <c r="N591" s="42">
        <v>0</v>
      </c>
      <c r="O591" s="8">
        <v>0</v>
      </c>
      <c r="P591" s="9">
        <v>0</v>
      </c>
      <c r="Q591" s="9">
        <v>1</v>
      </c>
      <c r="R591" s="8">
        <v>0</v>
      </c>
      <c r="S591" s="9">
        <v>0</v>
      </c>
      <c r="T591" s="9">
        <v>0</v>
      </c>
      <c r="U591" s="8">
        <v>0</v>
      </c>
      <c r="V591" s="9">
        <v>0</v>
      </c>
      <c r="W591" s="9">
        <v>0</v>
      </c>
      <c r="X591" s="9">
        <v>0</v>
      </c>
      <c r="Y591" s="8">
        <v>0</v>
      </c>
      <c r="Z591" s="9">
        <v>0</v>
      </c>
      <c r="AA591" s="8"/>
      <c r="AC591" s="8"/>
      <c r="AJ591" s="9">
        <f t="shared" ref="AJ591:AJ654" si="105">IFERROR(AH591-AI591-1, "X")</f>
        <v>-1</v>
      </c>
      <c r="AK591" s="7">
        <v>4.5999999999999996</v>
      </c>
      <c r="AO591" s="8"/>
      <c r="AQ591" s="31"/>
      <c r="AT591" s="31"/>
      <c r="AU591" s="21">
        <v>2007</v>
      </c>
      <c r="AV591" s="23">
        <f t="shared" si="98"/>
        <v>3.3025473724874854</v>
      </c>
      <c r="BB591" s="18"/>
      <c r="BD591" s="54"/>
      <c r="BF591" s="18"/>
      <c r="BH591" s="18"/>
      <c r="BJ591" s="18"/>
      <c r="BK591" s="18" t="s">
        <v>55</v>
      </c>
      <c r="BL591">
        <v>0</v>
      </c>
      <c r="BM591">
        <v>1</v>
      </c>
      <c r="BN591">
        <v>0</v>
      </c>
      <c r="BO591">
        <v>0</v>
      </c>
      <c r="BP591">
        <v>0</v>
      </c>
      <c r="BQ591">
        <v>0</v>
      </c>
      <c r="BR591" s="18">
        <v>0</v>
      </c>
      <c r="BS591">
        <v>0</v>
      </c>
      <c r="BT591">
        <v>0</v>
      </c>
      <c r="BU591" s="18">
        <v>1</v>
      </c>
      <c r="BV591" t="s">
        <v>397</v>
      </c>
      <c r="BW591" t="s">
        <v>397</v>
      </c>
      <c r="CB591" s="18"/>
      <c r="CD591" s="18"/>
      <c r="CE591" s="18"/>
      <c r="CH591" s="18"/>
      <c r="CJ591" s="18"/>
      <c r="CU591" s="18"/>
      <c r="CV591" t="s">
        <v>397</v>
      </c>
      <c r="CW591" t="s">
        <v>397</v>
      </c>
      <c r="CX591" t="s">
        <v>397</v>
      </c>
      <c r="CY591" s="25" t="s">
        <v>397</v>
      </c>
    </row>
    <row r="592" spans="1:103" x14ac:dyDescent="0.25">
      <c r="A592">
        <v>594</v>
      </c>
      <c r="B592">
        <v>92</v>
      </c>
      <c r="C592" s="25" t="s">
        <v>57</v>
      </c>
      <c r="D592" s="12">
        <v>3.3</v>
      </c>
      <c r="E592" s="14"/>
      <c r="F592" s="7" t="str">
        <f t="shared" si="99"/>
        <v>X</v>
      </c>
      <c r="G592" s="7">
        <f t="shared" si="100"/>
        <v>3.3</v>
      </c>
      <c r="H592" s="16">
        <f t="shared" si="101"/>
        <v>3.3</v>
      </c>
      <c r="I592" s="11" t="str">
        <f t="shared" si="102"/>
        <v>X</v>
      </c>
      <c r="J592" s="39" t="str">
        <f t="shared" si="103"/>
        <v>X</v>
      </c>
      <c r="K592" s="39" t="str">
        <f t="shared" si="96"/>
        <v>X</v>
      </c>
      <c r="L592" s="39" t="str">
        <f t="shared" si="97"/>
        <v>X</v>
      </c>
      <c r="M592" s="39" t="str">
        <f t="shared" si="104"/>
        <v>X</v>
      </c>
      <c r="N592" s="42">
        <v>0</v>
      </c>
      <c r="O592" s="8">
        <v>0</v>
      </c>
      <c r="P592" s="9">
        <v>0</v>
      </c>
      <c r="Q592" s="9">
        <v>0</v>
      </c>
      <c r="R592" s="8">
        <v>0</v>
      </c>
      <c r="S592" s="9">
        <v>0</v>
      </c>
      <c r="T592" s="9">
        <v>0</v>
      </c>
      <c r="U592" s="8">
        <v>1</v>
      </c>
      <c r="V592" s="9">
        <v>0</v>
      </c>
      <c r="W592" s="9">
        <v>0</v>
      </c>
      <c r="X592" s="9">
        <v>0</v>
      </c>
      <c r="Y592" s="8">
        <v>0</v>
      </c>
      <c r="Z592" s="9">
        <v>0</v>
      </c>
      <c r="AA592" s="8"/>
      <c r="AC592" s="8"/>
      <c r="AJ592" s="9">
        <f t="shared" si="105"/>
        <v>-1</v>
      </c>
      <c r="AK592" s="7">
        <v>3.8</v>
      </c>
      <c r="AO592" s="8"/>
      <c r="AQ592" s="31"/>
      <c r="AT592" s="31"/>
      <c r="AU592" s="21">
        <v>1997</v>
      </c>
      <c r="AV592" s="23">
        <f t="shared" si="98"/>
        <v>3.3003780648707024</v>
      </c>
      <c r="BB592" s="18"/>
      <c r="BD592" s="54"/>
      <c r="BF592" s="18"/>
      <c r="BH592" s="18"/>
      <c r="BJ592" s="18"/>
      <c r="BK592" s="18" t="s">
        <v>55</v>
      </c>
      <c r="BL592">
        <v>0</v>
      </c>
      <c r="BM592">
        <v>1</v>
      </c>
      <c r="BN592">
        <v>0</v>
      </c>
      <c r="BO592">
        <v>0</v>
      </c>
      <c r="BP592">
        <v>0</v>
      </c>
      <c r="BQ592">
        <v>0</v>
      </c>
      <c r="BR592" s="18">
        <v>0</v>
      </c>
      <c r="BS592">
        <v>0</v>
      </c>
      <c r="BT592">
        <v>0</v>
      </c>
      <c r="BU592" s="18">
        <v>1</v>
      </c>
      <c r="BV592" t="s">
        <v>397</v>
      </c>
      <c r="BW592" t="s">
        <v>397</v>
      </c>
      <c r="CB592" s="18"/>
      <c r="CD592" s="18"/>
      <c r="CE592" s="18"/>
      <c r="CH592" s="18"/>
      <c r="CJ592" s="18"/>
      <c r="CU592" s="18"/>
      <c r="CV592" t="s">
        <v>397</v>
      </c>
      <c r="CW592" t="s">
        <v>397</v>
      </c>
      <c r="CX592" t="s">
        <v>397</v>
      </c>
      <c r="CY592" s="25" t="s">
        <v>397</v>
      </c>
    </row>
    <row r="593" spans="1:103" x14ac:dyDescent="0.25">
      <c r="A593">
        <v>595</v>
      </c>
      <c r="B593">
        <v>92</v>
      </c>
      <c r="C593" s="25" t="s">
        <v>57</v>
      </c>
      <c r="D593" s="12">
        <v>7.2</v>
      </c>
      <c r="E593" s="14"/>
      <c r="F593" s="7" t="str">
        <f t="shared" si="99"/>
        <v>X</v>
      </c>
      <c r="G593" s="7">
        <f t="shared" si="100"/>
        <v>7.2</v>
      </c>
      <c r="H593" s="16">
        <f t="shared" si="101"/>
        <v>7.2</v>
      </c>
      <c r="I593" s="11" t="str">
        <f t="shared" si="102"/>
        <v>X</v>
      </c>
      <c r="J593" s="39" t="str">
        <f t="shared" si="103"/>
        <v>X</v>
      </c>
      <c r="K593" s="39" t="str">
        <f t="shared" si="96"/>
        <v>X</v>
      </c>
      <c r="L593" s="39" t="str">
        <f t="shared" si="97"/>
        <v>X</v>
      </c>
      <c r="M593" s="39" t="str">
        <f t="shared" si="104"/>
        <v>X</v>
      </c>
      <c r="N593" s="42">
        <v>0</v>
      </c>
      <c r="O593" s="8">
        <v>0</v>
      </c>
      <c r="P593" s="9">
        <v>0</v>
      </c>
      <c r="Q593" s="9">
        <v>0</v>
      </c>
      <c r="R593" s="8">
        <v>0</v>
      </c>
      <c r="S593" s="9">
        <v>0</v>
      </c>
      <c r="T593" s="9">
        <v>0</v>
      </c>
      <c r="U593" s="8">
        <v>1</v>
      </c>
      <c r="V593" s="9">
        <v>0</v>
      </c>
      <c r="W593" s="9">
        <v>0</v>
      </c>
      <c r="X593" s="9">
        <v>0</v>
      </c>
      <c r="Y593" s="8">
        <v>0</v>
      </c>
      <c r="Z593" s="9">
        <v>0</v>
      </c>
      <c r="AA593" s="8"/>
      <c r="AC593" s="8"/>
      <c r="AJ593" s="9">
        <f t="shared" si="105"/>
        <v>-1</v>
      </c>
      <c r="AK593" s="7">
        <v>4.2</v>
      </c>
      <c r="AO593" s="8"/>
      <c r="AQ593" s="31"/>
      <c r="AT593" s="31"/>
      <c r="AU593" s="21">
        <v>2004</v>
      </c>
      <c r="AV593" s="23">
        <f t="shared" si="98"/>
        <v>3.301897717195208</v>
      </c>
      <c r="BB593" s="18"/>
      <c r="BD593" s="54"/>
      <c r="BF593" s="18"/>
      <c r="BH593" s="18"/>
      <c r="BJ593" s="18"/>
      <c r="BK593" s="18" t="s">
        <v>55</v>
      </c>
      <c r="BL593">
        <v>0</v>
      </c>
      <c r="BM593">
        <v>1</v>
      </c>
      <c r="BN593">
        <v>0</v>
      </c>
      <c r="BO593">
        <v>0</v>
      </c>
      <c r="BP593">
        <v>0</v>
      </c>
      <c r="BQ593">
        <v>0</v>
      </c>
      <c r="BR593" s="18">
        <v>0</v>
      </c>
      <c r="BS593">
        <v>0</v>
      </c>
      <c r="BT593">
        <v>0</v>
      </c>
      <c r="BU593" s="18">
        <v>1</v>
      </c>
      <c r="BV593" t="s">
        <v>397</v>
      </c>
      <c r="BW593" t="s">
        <v>397</v>
      </c>
      <c r="CB593" s="18"/>
      <c r="CD593" s="18"/>
      <c r="CE593" s="18"/>
      <c r="CH593" s="18"/>
      <c r="CJ593" s="18"/>
      <c r="CU593" s="18"/>
      <c r="CV593" t="s">
        <v>397</v>
      </c>
      <c r="CW593" t="s">
        <v>397</v>
      </c>
      <c r="CX593" t="s">
        <v>397</v>
      </c>
      <c r="CY593" s="25" t="s">
        <v>397</v>
      </c>
    </row>
    <row r="594" spans="1:103" x14ac:dyDescent="0.25">
      <c r="A594">
        <v>596</v>
      </c>
      <c r="B594">
        <v>92</v>
      </c>
      <c r="C594" s="25" t="s">
        <v>57</v>
      </c>
      <c r="D594" s="12">
        <v>6.6</v>
      </c>
      <c r="E594" s="14"/>
      <c r="F594" s="7" t="str">
        <f t="shared" si="99"/>
        <v>X</v>
      </c>
      <c r="G594" s="7">
        <f t="shared" si="100"/>
        <v>6.6</v>
      </c>
      <c r="H594" s="16">
        <f t="shared" si="101"/>
        <v>6.6</v>
      </c>
      <c r="I594" s="11" t="str">
        <f t="shared" si="102"/>
        <v>X</v>
      </c>
      <c r="J594" s="39" t="str">
        <f t="shared" si="103"/>
        <v>X</v>
      </c>
      <c r="K594" s="39" t="str">
        <f t="shared" si="96"/>
        <v>X</v>
      </c>
      <c r="L594" s="39" t="str">
        <f t="shared" si="97"/>
        <v>X</v>
      </c>
      <c r="M594" s="39" t="str">
        <f t="shared" si="104"/>
        <v>X</v>
      </c>
      <c r="N594" s="42">
        <v>0</v>
      </c>
      <c r="O594" s="8">
        <v>0</v>
      </c>
      <c r="P594" s="9">
        <v>0</v>
      </c>
      <c r="Q594" s="9">
        <v>0</v>
      </c>
      <c r="R594" s="8">
        <v>0</v>
      </c>
      <c r="S594" s="9">
        <v>0</v>
      </c>
      <c r="T594" s="9">
        <v>0</v>
      </c>
      <c r="U594" s="8">
        <v>1</v>
      </c>
      <c r="V594" s="9">
        <v>0</v>
      </c>
      <c r="W594" s="9">
        <v>0</v>
      </c>
      <c r="X594" s="9">
        <v>0</v>
      </c>
      <c r="Y594" s="8">
        <v>0</v>
      </c>
      <c r="Z594" s="9">
        <v>0</v>
      </c>
      <c r="AA594" s="8"/>
      <c r="AC594" s="8"/>
      <c r="AJ594" s="9">
        <f t="shared" si="105"/>
        <v>-1</v>
      </c>
      <c r="AK594" s="7">
        <v>4.5999999999999996</v>
      </c>
      <c r="AO594" s="8"/>
      <c r="AQ594" s="31"/>
      <c r="AT594" s="31"/>
      <c r="AU594" s="21">
        <v>2007</v>
      </c>
      <c r="AV594" s="23">
        <f t="shared" si="98"/>
        <v>3.3025473724874854</v>
      </c>
      <c r="BB594" s="18"/>
      <c r="BD594" s="54"/>
      <c r="BF594" s="18"/>
      <c r="BH594" s="18"/>
      <c r="BJ594" s="18"/>
      <c r="BK594" s="18" t="s">
        <v>55</v>
      </c>
      <c r="BL594">
        <v>0</v>
      </c>
      <c r="BM594">
        <v>1</v>
      </c>
      <c r="BN594">
        <v>0</v>
      </c>
      <c r="BO594">
        <v>0</v>
      </c>
      <c r="BP594">
        <v>0</v>
      </c>
      <c r="BQ594">
        <v>0</v>
      </c>
      <c r="BR594" s="18">
        <v>0</v>
      </c>
      <c r="BS594">
        <v>0</v>
      </c>
      <c r="BT594">
        <v>0</v>
      </c>
      <c r="BU594" s="18">
        <v>1</v>
      </c>
      <c r="BV594" t="s">
        <v>397</v>
      </c>
      <c r="BW594" t="s">
        <v>397</v>
      </c>
      <c r="CB594" s="18"/>
      <c r="CD594" s="18"/>
      <c r="CE594" s="18"/>
      <c r="CH594" s="18"/>
      <c r="CJ594" s="18"/>
      <c r="CU594" s="18"/>
      <c r="CV594" t="s">
        <v>397</v>
      </c>
      <c r="CW594" t="s">
        <v>397</v>
      </c>
      <c r="CX594" t="s">
        <v>397</v>
      </c>
      <c r="CY594" s="25" t="s">
        <v>397</v>
      </c>
    </row>
    <row r="595" spans="1:103" x14ac:dyDescent="0.25">
      <c r="A595">
        <v>597</v>
      </c>
      <c r="B595">
        <v>92</v>
      </c>
      <c r="C595" s="25" t="s">
        <v>57</v>
      </c>
      <c r="D595" s="12">
        <v>1.7</v>
      </c>
      <c r="E595" s="14"/>
      <c r="F595" s="7" t="str">
        <f t="shared" si="99"/>
        <v>X</v>
      </c>
      <c r="G595" s="7">
        <f t="shared" si="100"/>
        <v>1.7</v>
      </c>
      <c r="H595" s="16">
        <f t="shared" si="101"/>
        <v>1.7</v>
      </c>
      <c r="I595" s="11" t="str">
        <f t="shared" si="102"/>
        <v>X</v>
      </c>
      <c r="J595" s="39" t="str">
        <f t="shared" si="103"/>
        <v>X</v>
      </c>
      <c r="K595" s="39" t="str">
        <f t="shared" si="96"/>
        <v>X</v>
      </c>
      <c r="L595" s="39" t="str">
        <f t="shared" si="97"/>
        <v>X</v>
      </c>
      <c r="M595" s="39" t="str">
        <f t="shared" si="104"/>
        <v>X</v>
      </c>
      <c r="N595" s="42">
        <v>0</v>
      </c>
      <c r="O595" s="8">
        <v>0</v>
      </c>
      <c r="P595" s="9">
        <v>0</v>
      </c>
      <c r="Q595" s="9">
        <v>0</v>
      </c>
      <c r="R595" s="8">
        <v>0</v>
      </c>
      <c r="S595" s="9">
        <v>0</v>
      </c>
      <c r="T595" s="9">
        <v>0</v>
      </c>
      <c r="U595" s="8">
        <v>0</v>
      </c>
      <c r="V595" s="9">
        <v>1</v>
      </c>
      <c r="W595" s="9">
        <v>0</v>
      </c>
      <c r="X595" s="9">
        <v>0</v>
      </c>
      <c r="Y595" s="8">
        <v>0</v>
      </c>
      <c r="Z595" s="9">
        <v>0</v>
      </c>
      <c r="AA595" s="8"/>
      <c r="AC595" s="8"/>
      <c r="AJ595" s="9">
        <f t="shared" si="105"/>
        <v>-1</v>
      </c>
      <c r="AK595" s="7">
        <v>3.8</v>
      </c>
      <c r="AO595" s="8"/>
      <c r="AQ595" s="31"/>
      <c r="AT595" s="31"/>
      <c r="AU595" s="21">
        <v>1997</v>
      </c>
      <c r="AV595" s="23">
        <f t="shared" si="98"/>
        <v>3.3003780648707024</v>
      </c>
      <c r="BB595" s="18"/>
      <c r="BD595" s="54"/>
      <c r="BF595" s="18"/>
      <c r="BH595" s="18"/>
      <c r="BJ595" s="18"/>
      <c r="BK595" s="18" t="s">
        <v>55</v>
      </c>
      <c r="BL595">
        <v>0</v>
      </c>
      <c r="BM595">
        <v>1</v>
      </c>
      <c r="BN595">
        <v>0</v>
      </c>
      <c r="BO595">
        <v>0</v>
      </c>
      <c r="BP595">
        <v>0</v>
      </c>
      <c r="BQ595">
        <v>0</v>
      </c>
      <c r="BR595" s="18">
        <v>0</v>
      </c>
      <c r="BS595">
        <v>0</v>
      </c>
      <c r="BT595">
        <v>0</v>
      </c>
      <c r="BU595" s="18">
        <v>1</v>
      </c>
      <c r="BV595" t="s">
        <v>397</v>
      </c>
      <c r="BW595" t="s">
        <v>397</v>
      </c>
      <c r="CB595" s="18"/>
      <c r="CD595" s="18"/>
      <c r="CE595" s="18"/>
      <c r="CH595" s="18"/>
      <c r="CJ595" s="18"/>
      <c r="CU595" s="18"/>
      <c r="CV595" t="s">
        <v>397</v>
      </c>
      <c r="CW595" t="s">
        <v>397</v>
      </c>
      <c r="CX595" t="s">
        <v>397</v>
      </c>
      <c r="CY595" s="25" t="s">
        <v>397</v>
      </c>
    </row>
    <row r="596" spans="1:103" x14ac:dyDescent="0.25">
      <c r="A596">
        <v>598</v>
      </c>
      <c r="B596">
        <v>92</v>
      </c>
      <c r="C596" s="25" t="s">
        <v>57</v>
      </c>
      <c r="D596" s="12">
        <v>7.1</v>
      </c>
      <c r="E596" s="14"/>
      <c r="F596" s="7" t="str">
        <f t="shared" si="99"/>
        <v>X</v>
      </c>
      <c r="G596" s="7">
        <f t="shared" si="100"/>
        <v>7.1</v>
      </c>
      <c r="H596" s="16">
        <f t="shared" si="101"/>
        <v>7.1</v>
      </c>
      <c r="I596" s="11" t="str">
        <f t="shared" si="102"/>
        <v>X</v>
      </c>
      <c r="J596" s="39" t="str">
        <f t="shared" si="103"/>
        <v>X</v>
      </c>
      <c r="K596" s="39" t="str">
        <f t="shared" si="96"/>
        <v>X</v>
      </c>
      <c r="L596" s="39" t="str">
        <f t="shared" si="97"/>
        <v>X</v>
      </c>
      <c r="M596" s="39" t="str">
        <f t="shared" si="104"/>
        <v>X</v>
      </c>
      <c r="N596" s="42">
        <v>0</v>
      </c>
      <c r="O596" s="8">
        <v>0</v>
      </c>
      <c r="P596" s="9">
        <v>0</v>
      </c>
      <c r="Q596" s="9">
        <v>0</v>
      </c>
      <c r="R596" s="8">
        <v>0</v>
      </c>
      <c r="S596" s="9">
        <v>0</v>
      </c>
      <c r="T596" s="9">
        <v>0</v>
      </c>
      <c r="U596" s="8">
        <v>0</v>
      </c>
      <c r="V596" s="9">
        <v>1</v>
      </c>
      <c r="W596" s="9">
        <v>0</v>
      </c>
      <c r="X596" s="9">
        <v>0</v>
      </c>
      <c r="Y596" s="8">
        <v>0</v>
      </c>
      <c r="Z596" s="9">
        <v>0</v>
      </c>
      <c r="AA596" s="8"/>
      <c r="AC596" s="8"/>
      <c r="AJ596" s="9">
        <f t="shared" si="105"/>
        <v>-1</v>
      </c>
      <c r="AK596" s="7">
        <v>4.2</v>
      </c>
      <c r="AO596" s="8"/>
      <c r="AQ596" s="31"/>
      <c r="AT596" s="31"/>
      <c r="AU596" s="21">
        <v>2004</v>
      </c>
      <c r="AV596" s="23">
        <f t="shared" si="98"/>
        <v>3.301897717195208</v>
      </c>
      <c r="BB596" s="18"/>
      <c r="BD596" s="54"/>
      <c r="BF596" s="18"/>
      <c r="BH596" s="18"/>
      <c r="BJ596" s="18"/>
      <c r="BK596" s="18" t="s">
        <v>55</v>
      </c>
      <c r="BL596">
        <v>0</v>
      </c>
      <c r="BM596">
        <v>1</v>
      </c>
      <c r="BN596">
        <v>0</v>
      </c>
      <c r="BO596">
        <v>0</v>
      </c>
      <c r="BP596">
        <v>0</v>
      </c>
      <c r="BQ596">
        <v>0</v>
      </c>
      <c r="BR596" s="18">
        <v>0</v>
      </c>
      <c r="BS596">
        <v>0</v>
      </c>
      <c r="BT596">
        <v>0</v>
      </c>
      <c r="BU596" s="18">
        <v>1</v>
      </c>
      <c r="BV596" t="s">
        <v>397</v>
      </c>
      <c r="BW596" t="s">
        <v>397</v>
      </c>
      <c r="CB596" s="18"/>
      <c r="CD596" s="18"/>
      <c r="CE596" s="18"/>
      <c r="CH596" s="18"/>
      <c r="CJ596" s="18"/>
      <c r="CU596" s="18"/>
      <c r="CV596" t="s">
        <v>397</v>
      </c>
      <c r="CW596" t="s">
        <v>397</v>
      </c>
      <c r="CX596" t="s">
        <v>397</v>
      </c>
      <c r="CY596" s="25" t="s">
        <v>397</v>
      </c>
    </row>
    <row r="597" spans="1:103" x14ac:dyDescent="0.25">
      <c r="A597">
        <v>599</v>
      </c>
      <c r="B597">
        <v>92</v>
      </c>
      <c r="C597" s="25" t="s">
        <v>57</v>
      </c>
      <c r="D597" s="12">
        <v>6.8</v>
      </c>
      <c r="E597" s="14"/>
      <c r="F597" s="7" t="str">
        <f t="shared" si="99"/>
        <v>X</v>
      </c>
      <c r="G597" s="7">
        <f t="shared" si="100"/>
        <v>6.8</v>
      </c>
      <c r="H597" s="16">
        <f t="shared" si="101"/>
        <v>6.8</v>
      </c>
      <c r="I597" s="11" t="str">
        <f t="shared" si="102"/>
        <v>X</v>
      </c>
      <c r="J597" s="39" t="str">
        <f t="shared" si="103"/>
        <v>X</v>
      </c>
      <c r="K597" s="39" t="str">
        <f t="shared" si="96"/>
        <v>X</v>
      </c>
      <c r="L597" s="39" t="str">
        <f t="shared" si="97"/>
        <v>X</v>
      </c>
      <c r="M597" s="39" t="str">
        <f t="shared" si="104"/>
        <v>X</v>
      </c>
      <c r="N597" s="42">
        <v>0</v>
      </c>
      <c r="O597" s="8">
        <v>0</v>
      </c>
      <c r="P597" s="9">
        <v>0</v>
      </c>
      <c r="Q597" s="9">
        <v>0</v>
      </c>
      <c r="R597" s="8">
        <v>0</v>
      </c>
      <c r="S597" s="9">
        <v>0</v>
      </c>
      <c r="T597" s="9">
        <v>0</v>
      </c>
      <c r="U597" s="8">
        <v>0</v>
      </c>
      <c r="V597" s="9">
        <v>1</v>
      </c>
      <c r="W597" s="9">
        <v>0</v>
      </c>
      <c r="X597" s="9">
        <v>0</v>
      </c>
      <c r="Y597" s="8">
        <v>0</v>
      </c>
      <c r="Z597" s="9">
        <v>0</v>
      </c>
      <c r="AA597" s="8"/>
      <c r="AC597" s="8"/>
      <c r="AJ597" s="9">
        <f t="shared" si="105"/>
        <v>-1</v>
      </c>
      <c r="AK597" s="7">
        <v>4.5999999999999996</v>
      </c>
      <c r="AO597" s="8"/>
      <c r="AQ597" s="31"/>
      <c r="AT597" s="31"/>
      <c r="AU597" s="21">
        <v>2007</v>
      </c>
      <c r="AV597" s="23">
        <f t="shared" si="98"/>
        <v>3.3025473724874854</v>
      </c>
      <c r="BB597" s="18"/>
      <c r="BD597" s="54"/>
      <c r="BF597" s="18"/>
      <c r="BH597" s="18"/>
      <c r="BJ597" s="18"/>
      <c r="BK597" s="18" t="s">
        <v>55</v>
      </c>
      <c r="BL597">
        <v>0</v>
      </c>
      <c r="BM597">
        <v>1</v>
      </c>
      <c r="BN597">
        <v>0</v>
      </c>
      <c r="BO597">
        <v>0</v>
      </c>
      <c r="BP597">
        <v>0</v>
      </c>
      <c r="BQ597">
        <v>0</v>
      </c>
      <c r="BR597" s="18">
        <v>0</v>
      </c>
      <c r="BS597">
        <v>0</v>
      </c>
      <c r="BT597">
        <v>0</v>
      </c>
      <c r="BU597" s="18">
        <v>1</v>
      </c>
      <c r="BV597" t="s">
        <v>397</v>
      </c>
      <c r="BW597" t="s">
        <v>397</v>
      </c>
      <c r="CB597" s="18"/>
      <c r="CD597" s="18"/>
      <c r="CE597" s="18"/>
      <c r="CH597" s="18"/>
      <c r="CJ597" s="18"/>
      <c r="CU597" s="18"/>
      <c r="CV597" t="s">
        <v>397</v>
      </c>
      <c r="CW597" t="s">
        <v>397</v>
      </c>
      <c r="CX597" t="s">
        <v>397</v>
      </c>
      <c r="CY597" s="25" t="s">
        <v>397</v>
      </c>
    </row>
    <row r="598" spans="1:103" x14ac:dyDescent="0.25">
      <c r="A598">
        <v>600</v>
      </c>
      <c r="B598">
        <v>93</v>
      </c>
      <c r="C598" s="25" t="s">
        <v>248</v>
      </c>
      <c r="D598" s="12">
        <v>17.5</v>
      </c>
      <c r="E598" s="14"/>
      <c r="F598" s="7" t="str">
        <f t="shared" si="99"/>
        <v>X</v>
      </c>
      <c r="G598" s="7">
        <f t="shared" si="100"/>
        <v>17.5</v>
      </c>
      <c r="H598" s="16">
        <f t="shared" si="101"/>
        <v>17.5</v>
      </c>
      <c r="I598" s="11" t="str">
        <f t="shared" si="102"/>
        <v>X</v>
      </c>
      <c r="J598" s="39" t="str">
        <f t="shared" si="103"/>
        <v>X</v>
      </c>
      <c r="K598" s="39" t="str">
        <f t="shared" si="96"/>
        <v>X</v>
      </c>
      <c r="L598" s="39" t="str">
        <f t="shared" si="97"/>
        <v>X</v>
      </c>
      <c r="M598" s="39" t="str">
        <f t="shared" si="104"/>
        <v>X</v>
      </c>
      <c r="N598" s="42">
        <v>1</v>
      </c>
      <c r="O598" s="8">
        <v>0</v>
      </c>
      <c r="P598" s="9">
        <v>0</v>
      </c>
      <c r="Q598" s="9">
        <v>0</v>
      </c>
      <c r="R598" s="8">
        <v>0</v>
      </c>
      <c r="S598" s="9">
        <v>0</v>
      </c>
      <c r="T598" s="9">
        <v>0</v>
      </c>
      <c r="U598" s="8">
        <v>0</v>
      </c>
      <c r="V598" s="9">
        <v>0</v>
      </c>
      <c r="W598" s="9">
        <v>0</v>
      </c>
      <c r="X598" s="9">
        <v>0</v>
      </c>
      <c r="Y598" s="8">
        <v>0</v>
      </c>
      <c r="Z598" s="9">
        <v>0</v>
      </c>
      <c r="AA598" s="8"/>
      <c r="AC598" s="8"/>
      <c r="AJ598" s="9">
        <f t="shared" si="105"/>
        <v>-1</v>
      </c>
      <c r="AK598" s="7">
        <v>3.1</v>
      </c>
      <c r="AO598" s="8"/>
      <c r="AQ598" s="31"/>
      <c r="AT598" s="31"/>
      <c r="AU598" s="21">
        <v>1999</v>
      </c>
      <c r="AV598" s="23">
        <f t="shared" si="98"/>
        <v>3.3008127941181171</v>
      </c>
      <c r="BB598" s="18"/>
      <c r="BD598" s="54"/>
      <c r="BF598" s="18"/>
      <c r="BH598" s="18"/>
      <c r="BJ598" s="18"/>
      <c r="BK598" s="18" t="s">
        <v>246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 s="18">
        <v>1</v>
      </c>
      <c r="BS598">
        <v>0</v>
      </c>
      <c r="BT598">
        <v>0</v>
      </c>
      <c r="BU598" s="18">
        <v>1</v>
      </c>
      <c r="BV598" t="s">
        <v>397</v>
      </c>
      <c r="BW598" t="s">
        <v>397</v>
      </c>
      <c r="CB598" s="18"/>
      <c r="CD598" s="18"/>
      <c r="CE598" s="18"/>
      <c r="CH598" s="18"/>
      <c r="CJ598" s="18"/>
      <c r="CU598" s="18"/>
      <c r="CV598" t="s">
        <v>397</v>
      </c>
      <c r="CW598" t="s">
        <v>397</v>
      </c>
      <c r="CX598" t="s">
        <v>397</v>
      </c>
      <c r="CY598" s="25" t="s">
        <v>397</v>
      </c>
    </row>
    <row r="599" spans="1:103" x14ac:dyDescent="0.25">
      <c r="A599">
        <v>601</v>
      </c>
      <c r="B599">
        <v>93</v>
      </c>
      <c r="C599" s="25" t="s">
        <v>248</v>
      </c>
      <c r="D599" s="12">
        <v>22.95</v>
      </c>
      <c r="E599" s="14"/>
      <c r="F599" s="7" t="str">
        <f t="shared" si="99"/>
        <v>X</v>
      </c>
      <c r="G599" s="7">
        <f t="shared" si="100"/>
        <v>22.95</v>
      </c>
      <c r="H599" s="16">
        <f t="shared" si="101"/>
        <v>22.95</v>
      </c>
      <c r="I599" s="11" t="str">
        <f t="shared" si="102"/>
        <v>X</v>
      </c>
      <c r="J599" s="39" t="str">
        <f t="shared" si="103"/>
        <v>X</v>
      </c>
      <c r="K599" s="39" t="str">
        <f t="shared" si="96"/>
        <v>X</v>
      </c>
      <c r="L599" s="39" t="str">
        <f t="shared" si="97"/>
        <v>X</v>
      </c>
      <c r="M599" s="39" t="str">
        <f t="shared" si="104"/>
        <v>X</v>
      </c>
      <c r="N599" s="42">
        <v>0</v>
      </c>
      <c r="O599" s="8">
        <v>1</v>
      </c>
      <c r="P599" s="9">
        <v>0</v>
      </c>
      <c r="Q599" s="9">
        <v>0</v>
      </c>
      <c r="R599" s="8">
        <v>0</v>
      </c>
      <c r="S599" s="9">
        <v>0</v>
      </c>
      <c r="T599" s="9">
        <v>0</v>
      </c>
      <c r="U599" s="8">
        <v>0</v>
      </c>
      <c r="V599" s="9">
        <v>0</v>
      </c>
      <c r="W599" s="9">
        <v>0</v>
      </c>
      <c r="X599" s="9">
        <v>0</v>
      </c>
      <c r="Y599" s="8">
        <v>0</v>
      </c>
      <c r="Z599" s="9">
        <v>0</v>
      </c>
      <c r="AA599" s="8"/>
      <c r="AC599" s="8"/>
      <c r="AJ599" s="9">
        <f t="shared" si="105"/>
        <v>-1</v>
      </c>
      <c r="AK599" s="7">
        <v>3.1</v>
      </c>
      <c r="AO599" s="8"/>
      <c r="AQ599" s="31"/>
      <c r="AT599" s="31"/>
      <c r="AU599" s="21">
        <v>1999</v>
      </c>
      <c r="AV599" s="23">
        <f t="shared" si="98"/>
        <v>3.3008127941181171</v>
      </c>
      <c r="BB599" s="18"/>
      <c r="BD599" s="54"/>
      <c r="BF599" s="18"/>
      <c r="BH599" s="18"/>
      <c r="BJ599" s="18"/>
      <c r="BK599" s="18" t="s">
        <v>246</v>
      </c>
      <c r="BL599">
        <v>0</v>
      </c>
      <c r="BM599">
        <v>0</v>
      </c>
      <c r="BN599">
        <v>0</v>
      </c>
      <c r="BO599">
        <v>0</v>
      </c>
      <c r="BP599">
        <v>0</v>
      </c>
      <c r="BQ599">
        <v>0</v>
      </c>
      <c r="BR599" s="18">
        <v>1</v>
      </c>
      <c r="BS599">
        <v>0</v>
      </c>
      <c r="BT599">
        <v>0</v>
      </c>
      <c r="BU599" s="18">
        <v>1</v>
      </c>
      <c r="BV599" t="s">
        <v>397</v>
      </c>
      <c r="BW599" t="s">
        <v>397</v>
      </c>
      <c r="CB599" s="18"/>
      <c r="CD599" s="18"/>
      <c r="CE599" s="18"/>
      <c r="CH599" s="18"/>
      <c r="CJ599" s="18"/>
      <c r="CU599" s="18"/>
      <c r="CV599" t="s">
        <v>397</v>
      </c>
      <c r="CW599" t="s">
        <v>397</v>
      </c>
      <c r="CX599" t="s">
        <v>397</v>
      </c>
      <c r="CY599" s="25" t="s">
        <v>397</v>
      </c>
    </row>
    <row r="600" spans="1:103" x14ac:dyDescent="0.25">
      <c r="A600">
        <v>602</v>
      </c>
      <c r="B600">
        <v>93</v>
      </c>
      <c r="C600" s="25" t="s">
        <v>248</v>
      </c>
      <c r="D600" s="12">
        <v>16.8</v>
      </c>
      <c r="E600" s="14"/>
      <c r="F600" s="7" t="str">
        <f t="shared" si="99"/>
        <v>X</v>
      </c>
      <c r="G600" s="7">
        <f t="shared" si="100"/>
        <v>16.8</v>
      </c>
      <c r="H600" s="16">
        <f t="shared" si="101"/>
        <v>16.8</v>
      </c>
      <c r="I600" s="11" t="str">
        <f t="shared" si="102"/>
        <v>X</v>
      </c>
      <c r="J600" s="39" t="str">
        <f t="shared" si="103"/>
        <v>X</v>
      </c>
      <c r="K600" s="39" t="str">
        <f t="shared" si="96"/>
        <v>X</v>
      </c>
      <c r="L600" s="39" t="str">
        <f t="shared" si="97"/>
        <v>X</v>
      </c>
      <c r="M600" s="39" t="str">
        <f t="shared" si="104"/>
        <v>X</v>
      </c>
      <c r="N600" s="42">
        <v>0</v>
      </c>
      <c r="O600" s="8">
        <v>0</v>
      </c>
      <c r="P600" s="9">
        <v>1</v>
      </c>
      <c r="Q600" s="9">
        <v>0</v>
      </c>
      <c r="R600" s="8">
        <v>0</v>
      </c>
      <c r="S600" s="9">
        <v>0</v>
      </c>
      <c r="T600" s="9">
        <v>0</v>
      </c>
      <c r="U600" s="8">
        <v>0</v>
      </c>
      <c r="V600" s="9">
        <v>0</v>
      </c>
      <c r="W600" s="9">
        <v>0</v>
      </c>
      <c r="X600" s="9">
        <v>0</v>
      </c>
      <c r="Y600" s="8">
        <v>0</v>
      </c>
      <c r="Z600" s="9">
        <v>0</v>
      </c>
      <c r="AA600" s="8"/>
      <c r="AC600" s="8"/>
      <c r="AJ600" s="9">
        <f t="shared" si="105"/>
        <v>-1</v>
      </c>
      <c r="AK600" s="7">
        <v>3.1</v>
      </c>
      <c r="AO600" s="8"/>
      <c r="AQ600" s="31"/>
      <c r="AT600" s="31"/>
      <c r="AU600" s="21">
        <v>1999</v>
      </c>
      <c r="AV600" s="23">
        <f t="shared" si="98"/>
        <v>3.3008127941181171</v>
      </c>
      <c r="BB600" s="18"/>
      <c r="BD600" s="54"/>
      <c r="BF600" s="18"/>
      <c r="BH600" s="18"/>
      <c r="BJ600" s="18"/>
      <c r="BK600" s="18" t="s">
        <v>246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 s="18">
        <v>1</v>
      </c>
      <c r="BS600">
        <v>0</v>
      </c>
      <c r="BT600">
        <v>0</v>
      </c>
      <c r="BU600" s="18">
        <v>1</v>
      </c>
      <c r="BV600" t="s">
        <v>397</v>
      </c>
      <c r="BW600" t="s">
        <v>397</v>
      </c>
      <c r="CB600" s="18"/>
      <c r="CD600" s="18"/>
      <c r="CE600" s="18"/>
      <c r="CH600" s="18"/>
      <c r="CJ600" s="18"/>
      <c r="CU600" s="18"/>
      <c r="CV600" t="s">
        <v>397</v>
      </c>
      <c r="CW600" t="s">
        <v>397</v>
      </c>
      <c r="CX600" t="s">
        <v>397</v>
      </c>
      <c r="CY600" s="25" t="s">
        <v>397</v>
      </c>
    </row>
    <row r="601" spans="1:103" x14ac:dyDescent="0.25">
      <c r="A601">
        <v>603</v>
      </c>
      <c r="B601">
        <v>93</v>
      </c>
      <c r="C601" s="25" t="s">
        <v>248</v>
      </c>
      <c r="D601" s="12">
        <v>21.175000000000001</v>
      </c>
      <c r="E601" s="14"/>
      <c r="F601" s="7" t="str">
        <f t="shared" si="99"/>
        <v>X</v>
      </c>
      <c r="G601" s="7">
        <f t="shared" si="100"/>
        <v>21.175000000000001</v>
      </c>
      <c r="H601" s="16">
        <f t="shared" si="101"/>
        <v>21.175000000000001</v>
      </c>
      <c r="I601" s="11" t="str">
        <f t="shared" si="102"/>
        <v>X</v>
      </c>
      <c r="J601" s="39" t="str">
        <f t="shared" si="103"/>
        <v>X</v>
      </c>
      <c r="K601" s="39" t="str">
        <f t="shared" si="96"/>
        <v>X</v>
      </c>
      <c r="L601" s="39" t="str">
        <f t="shared" si="97"/>
        <v>X</v>
      </c>
      <c r="M601" s="39" t="str">
        <f t="shared" si="104"/>
        <v>X</v>
      </c>
      <c r="N601" s="42">
        <v>0</v>
      </c>
      <c r="O601" s="8">
        <v>0</v>
      </c>
      <c r="P601" s="9">
        <v>0</v>
      </c>
      <c r="Q601" s="9">
        <v>1</v>
      </c>
      <c r="R601" s="8">
        <v>0</v>
      </c>
      <c r="S601" s="9">
        <v>0</v>
      </c>
      <c r="T601" s="9">
        <v>0</v>
      </c>
      <c r="U601" s="8">
        <v>0</v>
      </c>
      <c r="V601" s="9">
        <v>0</v>
      </c>
      <c r="W601" s="9">
        <v>0</v>
      </c>
      <c r="X601" s="9">
        <v>0</v>
      </c>
      <c r="Y601" s="8">
        <v>0</v>
      </c>
      <c r="Z601" s="9">
        <v>0</v>
      </c>
      <c r="AA601" s="8"/>
      <c r="AC601" s="8"/>
      <c r="AJ601" s="9">
        <f t="shared" si="105"/>
        <v>-1</v>
      </c>
      <c r="AK601" s="7">
        <v>3.1</v>
      </c>
      <c r="AO601" s="8"/>
      <c r="AQ601" s="31"/>
      <c r="AT601" s="31"/>
      <c r="AU601" s="21">
        <v>1999</v>
      </c>
      <c r="AV601" s="23">
        <f t="shared" si="98"/>
        <v>3.3008127941181171</v>
      </c>
      <c r="BB601" s="18"/>
      <c r="BD601" s="54"/>
      <c r="BF601" s="18"/>
      <c r="BH601" s="18"/>
      <c r="BJ601" s="18"/>
      <c r="BK601" s="18" t="s">
        <v>246</v>
      </c>
      <c r="BL601">
        <v>0</v>
      </c>
      <c r="BM601">
        <v>0</v>
      </c>
      <c r="BN601">
        <v>0</v>
      </c>
      <c r="BO601">
        <v>0</v>
      </c>
      <c r="BP601">
        <v>0</v>
      </c>
      <c r="BQ601">
        <v>0</v>
      </c>
      <c r="BR601" s="18">
        <v>1</v>
      </c>
      <c r="BS601">
        <v>0</v>
      </c>
      <c r="BT601">
        <v>0</v>
      </c>
      <c r="BU601" s="18">
        <v>1</v>
      </c>
      <c r="BV601" t="s">
        <v>397</v>
      </c>
      <c r="BW601" t="s">
        <v>397</v>
      </c>
      <c r="CB601" s="18"/>
      <c r="CD601" s="18"/>
      <c r="CE601" s="18"/>
      <c r="CH601" s="18"/>
      <c r="CJ601" s="18"/>
      <c r="CU601" s="18"/>
      <c r="CV601" t="s">
        <v>397</v>
      </c>
      <c r="CW601" t="s">
        <v>397</v>
      </c>
      <c r="CX601" t="s">
        <v>397</v>
      </c>
      <c r="CY601" s="25" t="s">
        <v>397</v>
      </c>
    </row>
    <row r="602" spans="1:103" x14ac:dyDescent="0.25">
      <c r="A602">
        <v>604</v>
      </c>
      <c r="B602">
        <v>94</v>
      </c>
      <c r="C602" s="25" t="s">
        <v>247</v>
      </c>
      <c r="D602" s="12">
        <v>17.5</v>
      </c>
      <c r="E602" s="14"/>
      <c r="F602" s="7" t="str">
        <f t="shared" si="99"/>
        <v>X</v>
      </c>
      <c r="G602" s="7">
        <f t="shared" si="100"/>
        <v>17.5</v>
      </c>
      <c r="H602" s="16">
        <f t="shared" si="101"/>
        <v>17.5</v>
      </c>
      <c r="I602" s="11" t="str">
        <f t="shared" si="102"/>
        <v>X</v>
      </c>
      <c r="J602" s="39" t="str">
        <f t="shared" si="103"/>
        <v>X</v>
      </c>
      <c r="K602" s="39" t="str">
        <f t="shared" si="96"/>
        <v>X</v>
      </c>
      <c r="L602" s="39" t="str">
        <f t="shared" si="97"/>
        <v>X</v>
      </c>
      <c r="M602" s="39" t="str">
        <f t="shared" si="104"/>
        <v>X</v>
      </c>
      <c r="N602" s="42">
        <v>1</v>
      </c>
      <c r="O602" s="8">
        <v>0</v>
      </c>
      <c r="P602" s="9">
        <v>0</v>
      </c>
      <c r="Q602" s="9">
        <v>0</v>
      </c>
      <c r="R602" s="8">
        <v>0</v>
      </c>
      <c r="S602" s="9">
        <v>0</v>
      </c>
      <c r="T602" s="9">
        <v>0</v>
      </c>
      <c r="U602" s="8">
        <v>0</v>
      </c>
      <c r="V602" s="9">
        <v>0</v>
      </c>
      <c r="W602" s="9">
        <v>0</v>
      </c>
      <c r="X602" s="9">
        <v>0</v>
      </c>
      <c r="Y602" s="8">
        <v>0</v>
      </c>
      <c r="Z602" s="9">
        <v>0</v>
      </c>
      <c r="AA602" s="8"/>
      <c r="AC602" s="8"/>
      <c r="AJ602" s="9">
        <f t="shared" si="105"/>
        <v>-1</v>
      </c>
      <c r="AK602" s="7">
        <v>3.2</v>
      </c>
      <c r="AO602" s="8"/>
      <c r="AQ602" s="31"/>
      <c r="AT602" s="31"/>
      <c r="AU602" s="21">
        <v>2001</v>
      </c>
      <c r="AV602" s="23">
        <f t="shared" si="98"/>
        <v>3.3012470886362113</v>
      </c>
      <c r="BB602" s="18"/>
      <c r="BD602" s="54"/>
      <c r="BF602" s="18"/>
      <c r="BH602" s="18"/>
      <c r="BJ602" s="18"/>
      <c r="BK602" s="18" t="s">
        <v>246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0</v>
      </c>
      <c r="BR602" s="18">
        <v>1</v>
      </c>
      <c r="BS602">
        <v>0</v>
      </c>
      <c r="BT602">
        <v>0</v>
      </c>
      <c r="BU602" s="18">
        <v>1</v>
      </c>
      <c r="BV602" t="s">
        <v>397</v>
      </c>
      <c r="BW602" t="s">
        <v>397</v>
      </c>
      <c r="CB602" s="18"/>
      <c r="CD602" s="18"/>
      <c r="CE602" s="18"/>
      <c r="CH602" s="18"/>
      <c r="CJ602" s="18"/>
      <c r="CU602" s="18"/>
      <c r="CV602" t="s">
        <v>397</v>
      </c>
      <c r="CW602" t="s">
        <v>397</v>
      </c>
      <c r="CX602" t="s">
        <v>397</v>
      </c>
      <c r="CY602" s="25" t="s">
        <v>397</v>
      </c>
    </row>
    <row r="603" spans="1:103" x14ac:dyDescent="0.25">
      <c r="A603">
        <v>605</v>
      </c>
      <c r="B603">
        <v>95</v>
      </c>
      <c r="C603" s="25" t="s">
        <v>168</v>
      </c>
      <c r="D603" s="12">
        <v>5.2</v>
      </c>
      <c r="E603" s="14"/>
      <c r="F603" s="7" t="str">
        <f t="shared" si="99"/>
        <v>X</v>
      </c>
      <c r="G603" s="7">
        <f t="shared" si="100"/>
        <v>5.2</v>
      </c>
      <c r="H603" s="16">
        <f t="shared" si="101"/>
        <v>5.2</v>
      </c>
      <c r="I603" s="11" t="str">
        <f t="shared" si="102"/>
        <v>X</v>
      </c>
      <c r="J603" s="39" t="str">
        <f t="shared" si="103"/>
        <v>X</v>
      </c>
      <c r="K603" s="39" t="str">
        <f t="shared" si="96"/>
        <v>X</v>
      </c>
      <c r="L603" s="39" t="str">
        <f t="shared" si="97"/>
        <v>X</v>
      </c>
      <c r="M603" s="39" t="str">
        <f t="shared" si="104"/>
        <v>X</v>
      </c>
      <c r="N603" s="42">
        <v>1</v>
      </c>
      <c r="O603" s="8">
        <v>0</v>
      </c>
      <c r="P603" s="9">
        <v>0</v>
      </c>
      <c r="Q603" s="9">
        <v>0</v>
      </c>
      <c r="R603" s="8">
        <v>0</v>
      </c>
      <c r="S603" s="9">
        <v>0</v>
      </c>
      <c r="T603" s="9">
        <v>0</v>
      </c>
      <c r="U603" s="8">
        <v>0</v>
      </c>
      <c r="V603" s="9">
        <v>0</v>
      </c>
      <c r="W603" s="9">
        <v>0</v>
      </c>
      <c r="X603" s="9">
        <v>0</v>
      </c>
      <c r="Y603" s="8">
        <v>0</v>
      </c>
      <c r="Z603" s="9">
        <v>0</v>
      </c>
      <c r="AA603" s="8"/>
      <c r="AC603" s="8"/>
      <c r="AJ603" s="9">
        <f t="shared" si="105"/>
        <v>-1</v>
      </c>
      <c r="AK603" s="7">
        <v>10.9</v>
      </c>
      <c r="AO603" s="8"/>
      <c r="AQ603" s="31"/>
      <c r="AT603" s="31"/>
      <c r="AU603" s="21">
        <v>1998</v>
      </c>
      <c r="AV603" s="23">
        <f t="shared" si="98"/>
        <v>3.3005954838899636</v>
      </c>
      <c r="BB603" s="18"/>
      <c r="BD603" s="54"/>
      <c r="BF603" s="18"/>
      <c r="BH603" s="18"/>
      <c r="BJ603" s="18"/>
      <c r="BK603" s="18" t="s">
        <v>166</v>
      </c>
      <c r="BL603">
        <v>1</v>
      </c>
      <c r="BM603">
        <v>0</v>
      </c>
      <c r="BN603">
        <v>0</v>
      </c>
      <c r="BO603">
        <v>0</v>
      </c>
      <c r="BP603">
        <v>0</v>
      </c>
      <c r="BQ603">
        <v>0</v>
      </c>
      <c r="BR603" s="18">
        <v>0</v>
      </c>
      <c r="BS603">
        <v>1</v>
      </c>
      <c r="BT603">
        <v>0</v>
      </c>
      <c r="BU603" s="18">
        <v>0</v>
      </c>
      <c r="BV603" t="s">
        <v>397</v>
      </c>
      <c r="BW603" t="s">
        <v>397</v>
      </c>
      <c r="CB603" s="18"/>
      <c r="CD603" s="18"/>
      <c r="CE603" s="18"/>
      <c r="CH603" s="18"/>
      <c r="CJ603" s="18"/>
      <c r="CU603" s="18"/>
      <c r="CV603" t="s">
        <v>397</v>
      </c>
      <c r="CW603" t="s">
        <v>397</v>
      </c>
      <c r="CX603" t="s">
        <v>397</v>
      </c>
      <c r="CY603" s="25" t="s">
        <v>397</v>
      </c>
    </row>
    <row r="604" spans="1:103" x14ac:dyDescent="0.25">
      <c r="A604">
        <v>606</v>
      </c>
      <c r="B604">
        <v>96</v>
      </c>
      <c r="C604" s="25" t="s">
        <v>19</v>
      </c>
      <c r="D604" s="12">
        <v>12.8</v>
      </c>
      <c r="E604" s="14"/>
      <c r="F604" s="7" t="str">
        <f t="shared" si="99"/>
        <v>X</v>
      </c>
      <c r="G604" s="7">
        <f t="shared" si="100"/>
        <v>12.8</v>
      </c>
      <c r="H604" s="16">
        <f t="shared" si="101"/>
        <v>12.8</v>
      </c>
      <c r="I604" s="11" t="str">
        <f t="shared" si="102"/>
        <v>X</v>
      </c>
      <c r="J604" s="39" t="str">
        <f t="shared" si="103"/>
        <v>X</v>
      </c>
      <c r="K604" s="39" t="str">
        <f t="shared" si="96"/>
        <v>X</v>
      </c>
      <c r="L604" s="39" t="str">
        <f t="shared" si="97"/>
        <v>X</v>
      </c>
      <c r="M604" s="39" t="str">
        <f t="shared" si="104"/>
        <v>X</v>
      </c>
      <c r="N604" s="42">
        <v>1</v>
      </c>
      <c r="O604" s="8">
        <v>0</v>
      </c>
      <c r="P604" s="9">
        <v>0</v>
      </c>
      <c r="Q604" s="9">
        <v>0</v>
      </c>
      <c r="R604" s="8">
        <v>0</v>
      </c>
      <c r="S604" s="9">
        <v>0</v>
      </c>
      <c r="T604" s="9">
        <v>0</v>
      </c>
      <c r="U604" s="8">
        <v>0</v>
      </c>
      <c r="V604" s="9">
        <v>0</v>
      </c>
      <c r="W604" s="9">
        <v>0</v>
      </c>
      <c r="X604" s="9">
        <v>0</v>
      </c>
      <c r="Y604" s="8">
        <v>0</v>
      </c>
      <c r="Z604" s="9">
        <v>0</v>
      </c>
      <c r="AA604" s="8"/>
      <c r="AC604" s="8"/>
      <c r="AJ604" s="9">
        <f t="shared" si="105"/>
        <v>-1</v>
      </c>
      <c r="AK604" s="7">
        <v>11.3</v>
      </c>
      <c r="AO604" s="8"/>
      <c r="AQ604" s="31"/>
      <c r="AT604" s="31"/>
      <c r="AU604" s="21">
        <v>2003</v>
      </c>
      <c r="AV604" s="23">
        <f t="shared" si="98"/>
        <v>3.3016809492935764</v>
      </c>
      <c r="BB604" s="18"/>
      <c r="BD604" s="54"/>
      <c r="BF604" s="18"/>
      <c r="BH604" s="18"/>
      <c r="BJ604" s="18"/>
      <c r="BK604" s="18" t="s">
        <v>11</v>
      </c>
      <c r="BL604">
        <v>1</v>
      </c>
      <c r="BM604">
        <v>0</v>
      </c>
      <c r="BN604">
        <v>0</v>
      </c>
      <c r="BO604">
        <v>0</v>
      </c>
      <c r="BP604">
        <v>0</v>
      </c>
      <c r="BQ604">
        <v>0</v>
      </c>
      <c r="BR604" s="18">
        <v>0</v>
      </c>
      <c r="BS604">
        <v>1</v>
      </c>
      <c r="BT604">
        <v>0</v>
      </c>
      <c r="BU604" s="18">
        <v>0</v>
      </c>
      <c r="BV604" t="s">
        <v>397</v>
      </c>
      <c r="BW604" t="s">
        <v>397</v>
      </c>
      <c r="CB604" s="18"/>
      <c r="CD604" s="18"/>
      <c r="CE604" s="18"/>
      <c r="CH604" s="18"/>
      <c r="CJ604" s="18"/>
      <c r="CU604" s="18"/>
      <c r="CV604" t="s">
        <v>397</v>
      </c>
      <c r="CW604" t="s">
        <v>397</v>
      </c>
      <c r="CX604" t="s">
        <v>397</v>
      </c>
      <c r="CY604" s="25" t="s">
        <v>397</v>
      </c>
    </row>
    <row r="605" spans="1:103" x14ac:dyDescent="0.25">
      <c r="A605">
        <v>607</v>
      </c>
      <c r="B605">
        <v>97</v>
      </c>
      <c r="C605" s="25" t="s">
        <v>305</v>
      </c>
      <c r="D605" s="12">
        <v>3.7</v>
      </c>
      <c r="E605" s="14"/>
      <c r="F605" s="7" t="str">
        <f t="shared" si="99"/>
        <v>X</v>
      </c>
      <c r="G605" s="7">
        <f t="shared" si="100"/>
        <v>3.7</v>
      </c>
      <c r="H605" s="16">
        <f t="shared" si="101"/>
        <v>3.7</v>
      </c>
      <c r="I605" s="11" t="str">
        <f t="shared" si="102"/>
        <v>X</v>
      </c>
      <c r="J605" s="39" t="str">
        <f t="shared" si="103"/>
        <v>X</v>
      </c>
      <c r="K605" s="39" t="str">
        <f t="shared" si="96"/>
        <v>X</v>
      </c>
      <c r="L605" s="39" t="str">
        <f t="shared" si="97"/>
        <v>X</v>
      </c>
      <c r="M605" s="39" t="str">
        <f t="shared" si="104"/>
        <v>X</v>
      </c>
      <c r="N605" s="42">
        <v>0</v>
      </c>
      <c r="O605" s="8">
        <v>0</v>
      </c>
      <c r="P605" s="9">
        <v>0</v>
      </c>
      <c r="Q605" s="9">
        <v>0</v>
      </c>
      <c r="R605" s="8">
        <v>0</v>
      </c>
      <c r="S605" s="9">
        <v>0</v>
      </c>
      <c r="T605" s="9">
        <v>0</v>
      </c>
      <c r="U605" s="8">
        <v>1</v>
      </c>
      <c r="V605" s="9">
        <v>0</v>
      </c>
      <c r="W605" s="9">
        <v>0</v>
      </c>
      <c r="X605" s="9">
        <v>0</v>
      </c>
      <c r="Y605" s="8">
        <v>0</v>
      </c>
      <c r="Z605" s="9">
        <v>0</v>
      </c>
      <c r="AA605" s="8"/>
      <c r="AC605" s="8"/>
      <c r="AJ605" s="9">
        <f t="shared" si="105"/>
        <v>-1</v>
      </c>
      <c r="AK605" s="7">
        <v>4.7</v>
      </c>
      <c r="AO605" s="8"/>
      <c r="AQ605" s="31"/>
      <c r="AT605" s="31"/>
      <c r="AU605" s="21">
        <v>1997</v>
      </c>
      <c r="AV605" s="23">
        <f t="shared" si="98"/>
        <v>3.3003780648707024</v>
      </c>
      <c r="BB605" s="18"/>
      <c r="BD605" s="54"/>
      <c r="BF605" s="18"/>
      <c r="BH605" s="18"/>
      <c r="BJ605" s="18"/>
      <c r="BK605" s="18" t="s">
        <v>303</v>
      </c>
      <c r="BL605">
        <v>0</v>
      </c>
      <c r="BM605">
        <v>1</v>
      </c>
      <c r="BN605">
        <v>0</v>
      </c>
      <c r="BO605">
        <v>0</v>
      </c>
      <c r="BP605">
        <v>0</v>
      </c>
      <c r="BQ605">
        <v>0</v>
      </c>
      <c r="BR605" s="18">
        <v>0</v>
      </c>
      <c r="BS605">
        <v>0</v>
      </c>
      <c r="BT605">
        <v>1</v>
      </c>
      <c r="BU605" s="18">
        <v>0</v>
      </c>
      <c r="BV605" t="s">
        <v>397</v>
      </c>
      <c r="BW605" t="s">
        <v>397</v>
      </c>
      <c r="CB605" s="18"/>
      <c r="CD605" s="18"/>
      <c r="CE605" s="18"/>
      <c r="CH605" s="18"/>
      <c r="CJ605" s="18"/>
      <c r="CU605" s="18"/>
      <c r="CV605" t="s">
        <v>397</v>
      </c>
      <c r="CW605" t="s">
        <v>397</v>
      </c>
      <c r="CX605" t="s">
        <v>397</v>
      </c>
      <c r="CY605" s="25" t="s">
        <v>397</v>
      </c>
    </row>
    <row r="606" spans="1:103" x14ac:dyDescent="0.25">
      <c r="A606">
        <v>608</v>
      </c>
      <c r="B606">
        <v>97</v>
      </c>
      <c r="C606" s="25" t="s">
        <v>305</v>
      </c>
      <c r="D606" s="12">
        <v>4.4000000000000004</v>
      </c>
      <c r="E606" s="14"/>
      <c r="F606" s="7" t="str">
        <f t="shared" si="99"/>
        <v>X</v>
      </c>
      <c r="G606" s="7">
        <f t="shared" si="100"/>
        <v>4.4000000000000004</v>
      </c>
      <c r="H606" s="16">
        <f t="shared" si="101"/>
        <v>4.4000000000000004</v>
      </c>
      <c r="I606" s="11" t="str">
        <f t="shared" si="102"/>
        <v>X</v>
      </c>
      <c r="J606" s="39" t="str">
        <f t="shared" si="103"/>
        <v>X</v>
      </c>
      <c r="K606" s="39" t="str">
        <f t="shared" si="96"/>
        <v>X</v>
      </c>
      <c r="L606" s="39" t="str">
        <f t="shared" si="97"/>
        <v>X</v>
      </c>
      <c r="M606" s="39" t="str">
        <f t="shared" si="104"/>
        <v>X</v>
      </c>
      <c r="N606" s="42">
        <v>0</v>
      </c>
      <c r="O606" s="8">
        <v>0</v>
      </c>
      <c r="P606" s="9">
        <v>0</v>
      </c>
      <c r="Q606" s="9">
        <v>0</v>
      </c>
      <c r="R606" s="8">
        <v>0</v>
      </c>
      <c r="S606" s="9">
        <v>0</v>
      </c>
      <c r="T606" s="9">
        <v>0</v>
      </c>
      <c r="U606" s="8">
        <v>0</v>
      </c>
      <c r="V606" s="9">
        <v>1</v>
      </c>
      <c r="W606" s="9">
        <v>0</v>
      </c>
      <c r="X606" s="9">
        <v>0</v>
      </c>
      <c r="Y606" s="8">
        <v>0</v>
      </c>
      <c r="Z606" s="9">
        <v>0</v>
      </c>
      <c r="AA606" s="8"/>
      <c r="AC606" s="8"/>
      <c r="AJ606" s="9">
        <f t="shared" si="105"/>
        <v>-1</v>
      </c>
      <c r="AK606" s="7">
        <v>4.7</v>
      </c>
      <c r="AO606" s="8"/>
      <c r="AQ606" s="31"/>
      <c r="AT606" s="31"/>
      <c r="AU606" s="21">
        <v>1997</v>
      </c>
      <c r="AV606" s="23">
        <f t="shared" si="98"/>
        <v>3.3003780648707024</v>
      </c>
      <c r="BB606" s="18"/>
      <c r="BD606" s="54"/>
      <c r="BF606" s="18"/>
      <c r="BH606" s="18"/>
      <c r="BJ606" s="18"/>
      <c r="BK606" s="18" t="s">
        <v>303</v>
      </c>
      <c r="BL606">
        <v>0</v>
      </c>
      <c r="BM606">
        <v>1</v>
      </c>
      <c r="BN606">
        <v>0</v>
      </c>
      <c r="BO606">
        <v>0</v>
      </c>
      <c r="BP606">
        <v>0</v>
      </c>
      <c r="BQ606">
        <v>0</v>
      </c>
      <c r="BR606" s="18">
        <v>0</v>
      </c>
      <c r="BS606">
        <v>0</v>
      </c>
      <c r="BT606">
        <v>1</v>
      </c>
      <c r="BU606" s="18">
        <v>0</v>
      </c>
      <c r="BV606" t="s">
        <v>397</v>
      </c>
      <c r="BW606" t="s">
        <v>397</v>
      </c>
      <c r="CB606" s="18"/>
      <c r="CD606" s="18"/>
      <c r="CE606" s="18"/>
      <c r="CH606" s="18"/>
      <c r="CJ606" s="18"/>
      <c r="CU606" s="18"/>
      <c r="CV606" t="s">
        <v>397</v>
      </c>
      <c r="CW606" t="s">
        <v>397</v>
      </c>
      <c r="CX606" t="s">
        <v>397</v>
      </c>
      <c r="CY606" s="25" t="s">
        <v>397</v>
      </c>
    </row>
    <row r="607" spans="1:103" x14ac:dyDescent="0.25">
      <c r="A607">
        <v>609</v>
      </c>
      <c r="B607">
        <v>98</v>
      </c>
      <c r="C607" s="25" t="s">
        <v>9</v>
      </c>
      <c r="D607" s="12">
        <v>11</v>
      </c>
      <c r="E607" s="14"/>
      <c r="F607" s="7" t="str">
        <f t="shared" si="99"/>
        <v>X</v>
      </c>
      <c r="G607" s="7">
        <f t="shared" si="100"/>
        <v>11</v>
      </c>
      <c r="H607" s="16">
        <f t="shared" si="101"/>
        <v>11</v>
      </c>
      <c r="I607" s="11" t="str">
        <f t="shared" si="102"/>
        <v>X</v>
      </c>
      <c r="J607" s="39" t="str">
        <f t="shared" si="103"/>
        <v>X</v>
      </c>
      <c r="K607" s="39" t="str">
        <f t="shared" si="96"/>
        <v>X</v>
      </c>
      <c r="L607" s="39" t="str">
        <f t="shared" si="97"/>
        <v>X</v>
      </c>
      <c r="M607" s="39" t="str">
        <f t="shared" si="104"/>
        <v>X</v>
      </c>
      <c r="N607" s="42">
        <v>1</v>
      </c>
      <c r="O607" s="8">
        <v>0</v>
      </c>
      <c r="P607" s="9">
        <v>0</v>
      </c>
      <c r="Q607" s="9">
        <v>0</v>
      </c>
      <c r="R607" s="8">
        <v>0</v>
      </c>
      <c r="S607" s="9">
        <v>0</v>
      </c>
      <c r="T607" s="9">
        <v>0</v>
      </c>
      <c r="U607" s="8">
        <v>0</v>
      </c>
      <c r="V607" s="9">
        <v>0</v>
      </c>
      <c r="W607" s="9">
        <v>0</v>
      </c>
      <c r="X607" s="9">
        <v>0</v>
      </c>
      <c r="Y607" s="8">
        <v>0</v>
      </c>
      <c r="Z607" s="9">
        <v>0</v>
      </c>
      <c r="AA607" s="8"/>
      <c r="AC607" s="8"/>
      <c r="AJ607" s="9">
        <f t="shared" si="105"/>
        <v>-1</v>
      </c>
      <c r="AK607" s="7">
        <v>9.1</v>
      </c>
      <c r="AO607" s="8"/>
      <c r="AQ607" s="31"/>
      <c r="AT607" s="31"/>
      <c r="AU607" s="21">
        <v>2003</v>
      </c>
      <c r="AV607" s="23">
        <f t="shared" si="98"/>
        <v>3.3016809492935764</v>
      </c>
      <c r="BB607" s="18"/>
      <c r="BD607" s="54"/>
      <c r="BF607" s="18"/>
      <c r="BH607" s="18"/>
      <c r="BJ607" s="18"/>
      <c r="BK607" s="18" t="s">
        <v>6</v>
      </c>
      <c r="BL607">
        <v>0</v>
      </c>
      <c r="BM607">
        <v>0</v>
      </c>
      <c r="BN607">
        <v>0</v>
      </c>
      <c r="BO607">
        <v>1</v>
      </c>
      <c r="BP607">
        <v>0</v>
      </c>
      <c r="BQ607">
        <v>0</v>
      </c>
      <c r="BR607" s="18">
        <v>0</v>
      </c>
      <c r="BS607">
        <v>1</v>
      </c>
      <c r="BT607">
        <v>0</v>
      </c>
      <c r="BU607" s="18">
        <v>0</v>
      </c>
      <c r="BV607" t="s">
        <v>397</v>
      </c>
      <c r="BW607" t="s">
        <v>397</v>
      </c>
      <c r="CB607" s="18"/>
      <c r="CD607" s="18"/>
      <c r="CE607" s="18"/>
      <c r="CH607" s="18"/>
      <c r="CJ607" s="18"/>
      <c r="CU607" s="18"/>
      <c r="CV607" t="s">
        <v>397</v>
      </c>
      <c r="CW607" t="s">
        <v>397</v>
      </c>
      <c r="CX607" t="s">
        <v>397</v>
      </c>
      <c r="CY607" s="25" t="s">
        <v>397</v>
      </c>
    </row>
    <row r="608" spans="1:103" x14ac:dyDescent="0.25">
      <c r="A608">
        <v>610</v>
      </c>
      <c r="B608">
        <v>99</v>
      </c>
      <c r="C608" s="25" t="s">
        <v>254</v>
      </c>
      <c r="D608" s="12">
        <v>13.2</v>
      </c>
      <c r="E608" s="14"/>
      <c r="F608" s="7" t="str">
        <f t="shared" si="99"/>
        <v>X</v>
      </c>
      <c r="G608" s="7">
        <f t="shared" si="100"/>
        <v>13.2</v>
      </c>
      <c r="H608" s="16">
        <f t="shared" si="101"/>
        <v>13.2</v>
      </c>
      <c r="I608" s="11" t="str">
        <f t="shared" si="102"/>
        <v>X</v>
      </c>
      <c r="J608" s="39" t="str">
        <f t="shared" si="103"/>
        <v>X</v>
      </c>
      <c r="K608" s="39" t="str">
        <f t="shared" si="96"/>
        <v>X</v>
      </c>
      <c r="L608" s="39" t="str">
        <f t="shared" si="97"/>
        <v>X</v>
      </c>
      <c r="M608" s="39" t="str">
        <f t="shared" si="104"/>
        <v>X</v>
      </c>
      <c r="N608" s="42">
        <v>1</v>
      </c>
      <c r="O608" s="8">
        <v>0</v>
      </c>
      <c r="P608" s="9">
        <v>0</v>
      </c>
      <c r="Q608" s="9">
        <v>0</v>
      </c>
      <c r="R608" s="8">
        <v>0</v>
      </c>
      <c r="S608" s="9">
        <v>0</v>
      </c>
      <c r="T608" s="9">
        <v>0</v>
      </c>
      <c r="U608" s="8">
        <v>0</v>
      </c>
      <c r="V608" s="9">
        <v>0</v>
      </c>
      <c r="W608" s="9">
        <v>0</v>
      </c>
      <c r="X608" s="9">
        <v>0</v>
      </c>
      <c r="Y608" s="8">
        <v>0</v>
      </c>
      <c r="Z608" s="9">
        <v>0</v>
      </c>
      <c r="AA608" s="8"/>
      <c r="AC608" s="8"/>
      <c r="AJ608" s="9">
        <f t="shared" si="105"/>
        <v>-1</v>
      </c>
      <c r="AK608" s="7">
        <v>9.1999999999999993</v>
      </c>
      <c r="AO608" s="8"/>
      <c r="AQ608" s="31"/>
      <c r="AT608" s="31"/>
      <c r="AU608" s="21">
        <v>2000</v>
      </c>
      <c r="AV608" s="23">
        <f t="shared" si="98"/>
        <v>3.3010299956639813</v>
      </c>
      <c r="BB608" s="18"/>
      <c r="BD608" s="54"/>
      <c r="BF608" s="18"/>
      <c r="BH608" s="18"/>
      <c r="BJ608" s="18"/>
      <c r="BK608" s="18" t="s">
        <v>252</v>
      </c>
      <c r="BL608">
        <v>0</v>
      </c>
      <c r="BM608">
        <v>1</v>
      </c>
      <c r="BN608">
        <v>0</v>
      </c>
      <c r="BO608">
        <v>0</v>
      </c>
      <c r="BP608">
        <v>0</v>
      </c>
      <c r="BQ608">
        <v>0</v>
      </c>
      <c r="BR608" s="18">
        <v>0</v>
      </c>
      <c r="BS608">
        <v>1</v>
      </c>
      <c r="BT608">
        <v>0</v>
      </c>
      <c r="BU608" s="18">
        <v>0</v>
      </c>
      <c r="BV608" t="s">
        <v>397</v>
      </c>
      <c r="BW608" t="s">
        <v>397</v>
      </c>
      <c r="CB608" s="18"/>
      <c r="CD608" s="18"/>
      <c r="CE608" s="18"/>
      <c r="CH608" s="18"/>
      <c r="CJ608" s="18"/>
      <c r="CU608" s="18"/>
      <c r="CV608" t="s">
        <v>397</v>
      </c>
      <c r="CW608" t="s">
        <v>397</v>
      </c>
      <c r="CX608" t="s">
        <v>397</v>
      </c>
      <c r="CY608" s="25" t="s">
        <v>397</v>
      </c>
    </row>
    <row r="609" spans="1:103" x14ac:dyDescent="0.25">
      <c r="A609">
        <v>611</v>
      </c>
      <c r="B609">
        <v>100</v>
      </c>
      <c r="C609" s="25" t="s">
        <v>134</v>
      </c>
      <c r="D609" s="12">
        <v>7.6</v>
      </c>
      <c r="E609" s="14"/>
      <c r="F609" s="7" t="str">
        <f t="shared" si="99"/>
        <v>X</v>
      </c>
      <c r="G609" s="7">
        <f t="shared" si="100"/>
        <v>7.6</v>
      </c>
      <c r="H609" s="16">
        <f t="shared" si="101"/>
        <v>7.6</v>
      </c>
      <c r="I609" s="11" t="str">
        <f t="shared" si="102"/>
        <v>X</v>
      </c>
      <c r="J609" s="39" t="str">
        <f t="shared" si="103"/>
        <v>X</v>
      </c>
      <c r="K609" s="39" t="str">
        <f t="shared" si="96"/>
        <v>X</v>
      </c>
      <c r="L609" s="39" t="str">
        <f t="shared" si="97"/>
        <v>X</v>
      </c>
      <c r="M609" s="39" t="str">
        <f t="shared" si="104"/>
        <v>X</v>
      </c>
      <c r="N609" s="42">
        <v>1</v>
      </c>
      <c r="O609" s="8">
        <v>0</v>
      </c>
      <c r="P609" s="9">
        <v>0</v>
      </c>
      <c r="Q609" s="9">
        <v>0</v>
      </c>
      <c r="R609" s="8">
        <v>0</v>
      </c>
      <c r="S609" s="9">
        <v>0</v>
      </c>
      <c r="T609" s="9">
        <v>0</v>
      </c>
      <c r="U609" s="8">
        <v>0</v>
      </c>
      <c r="V609" s="9">
        <v>0</v>
      </c>
      <c r="W609" s="9">
        <v>0</v>
      </c>
      <c r="X609" s="9">
        <v>0</v>
      </c>
      <c r="Y609" s="8">
        <v>0</v>
      </c>
      <c r="Z609" s="9">
        <v>0</v>
      </c>
      <c r="AA609" s="8"/>
      <c r="AC609" s="8"/>
      <c r="AJ609" s="9">
        <f t="shared" si="105"/>
        <v>-1</v>
      </c>
      <c r="AK609" s="7">
        <v>8.5</v>
      </c>
      <c r="AO609" s="8"/>
      <c r="AQ609" s="31"/>
      <c r="AT609" s="31"/>
      <c r="AU609" s="21">
        <v>1993</v>
      </c>
      <c r="AV609" s="23">
        <f t="shared" si="98"/>
        <v>3.2995072987004876</v>
      </c>
      <c r="BB609" s="18"/>
      <c r="BD609" s="54"/>
      <c r="BF609" s="18"/>
      <c r="BH609" s="18"/>
      <c r="BJ609" s="18"/>
      <c r="BK609" s="18" t="s">
        <v>132</v>
      </c>
      <c r="BL609">
        <v>1</v>
      </c>
      <c r="BM609">
        <v>0</v>
      </c>
      <c r="BN609">
        <v>0</v>
      </c>
      <c r="BO609">
        <v>0</v>
      </c>
      <c r="BP609">
        <v>0</v>
      </c>
      <c r="BQ609">
        <v>0</v>
      </c>
      <c r="BR609" s="18">
        <v>0</v>
      </c>
      <c r="BS609">
        <v>1</v>
      </c>
      <c r="BT609">
        <v>0</v>
      </c>
      <c r="BU609" s="18">
        <v>0</v>
      </c>
      <c r="BV609" t="s">
        <v>397</v>
      </c>
      <c r="BW609" t="s">
        <v>397</v>
      </c>
      <c r="CB609" s="18"/>
      <c r="CD609" s="18"/>
      <c r="CE609" s="18"/>
      <c r="CH609" s="18"/>
      <c r="CJ609" s="18"/>
      <c r="CU609" s="18"/>
      <c r="CV609" t="s">
        <v>397</v>
      </c>
      <c r="CW609" t="s">
        <v>397</v>
      </c>
      <c r="CX609" t="s">
        <v>397</v>
      </c>
      <c r="CY609" s="25" t="s">
        <v>397</v>
      </c>
    </row>
    <row r="610" spans="1:103" x14ac:dyDescent="0.25">
      <c r="A610">
        <v>612</v>
      </c>
      <c r="B610">
        <v>100</v>
      </c>
      <c r="C610" s="25" t="s">
        <v>134</v>
      </c>
      <c r="D610" s="12">
        <v>8.3000000000000007</v>
      </c>
      <c r="E610" s="14"/>
      <c r="F610" s="7" t="str">
        <f t="shared" si="99"/>
        <v>X</v>
      </c>
      <c r="G610" s="7">
        <f t="shared" si="100"/>
        <v>8.3000000000000007</v>
      </c>
      <c r="H610" s="16">
        <f t="shared" si="101"/>
        <v>8.3000000000000007</v>
      </c>
      <c r="I610" s="11" t="str">
        <f t="shared" si="102"/>
        <v>X</v>
      </c>
      <c r="J610" s="39" t="str">
        <f t="shared" si="103"/>
        <v>X</v>
      </c>
      <c r="K610" s="39" t="str">
        <f t="shared" si="96"/>
        <v>X</v>
      </c>
      <c r="L610" s="39" t="str">
        <f t="shared" si="97"/>
        <v>X</v>
      </c>
      <c r="M610" s="39" t="str">
        <f t="shared" si="104"/>
        <v>X</v>
      </c>
      <c r="N610" s="42">
        <v>0</v>
      </c>
      <c r="O610" s="8">
        <v>0</v>
      </c>
      <c r="P610" s="9">
        <v>0</v>
      </c>
      <c r="Q610" s="9">
        <v>0</v>
      </c>
      <c r="R610" s="8">
        <v>0</v>
      </c>
      <c r="S610" s="9">
        <v>1</v>
      </c>
      <c r="T610" s="9">
        <v>0</v>
      </c>
      <c r="U610" s="8">
        <v>0</v>
      </c>
      <c r="V610" s="9">
        <v>0</v>
      </c>
      <c r="W610" s="9">
        <v>0</v>
      </c>
      <c r="X610" s="9">
        <v>0</v>
      </c>
      <c r="Y610" s="8">
        <v>0</v>
      </c>
      <c r="Z610" s="9">
        <v>0</v>
      </c>
      <c r="AA610" s="8"/>
      <c r="AC610" s="8"/>
      <c r="AJ610" s="9">
        <f t="shared" si="105"/>
        <v>-1</v>
      </c>
      <c r="AK610" s="7">
        <v>8.5</v>
      </c>
      <c r="AO610" s="8"/>
      <c r="AQ610" s="31"/>
      <c r="AT610" s="31"/>
      <c r="AU610" s="21">
        <v>1993</v>
      </c>
      <c r="AV610" s="23">
        <f t="shared" si="98"/>
        <v>3.2995072987004876</v>
      </c>
      <c r="BB610" s="18"/>
      <c r="BD610" s="54"/>
      <c r="BF610" s="18"/>
      <c r="BH610" s="18"/>
      <c r="BJ610" s="18"/>
      <c r="BK610" s="18" t="s">
        <v>132</v>
      </c>
      <c r="BL610">
        <v>1</v>
      </c>
      <c r="BM610">
        <v>0</v>
      </c>
      <c r="BN610">
        <v>0</v>
      </c>
      <c r="BO610">
        <v>0</v>
      </c>
      <c r="BP610">
        <v>0</v>
      </c>
      <c r="BQ610">
        <v>0</v>
      </c>
      <c r="BR610" s="18">
        <v>0</v>
      </c>
      <c r="BS610">
        <v>1</v>
      </c>
      <c r="BT610">
        <v>0</v>
      </c>
      <c r="BU610" s="18">
        <v>0</v>
      </c>
      <c r="BV610" t="s">
        <v>397</v>
      </c>
      <c r="BW610" t="s">
        <v>397</v>
      </c>
      <c r="CB610" s="18"/>
      <c r="CD610" s="18"/>
      <c r="CE610" s="18"/>
      <c r="CH610" s="18"/>
      <c r="CJ610" s="18"/>
      <c r="CU610" s="18"/>
      <c r="CV610" t="s">
        <v>397</v>
      </c>
      <c r="CW610" t="s">
        <v>397</v>
      </c>
      <c r="CX610" t="s">
        <v>397</v>
      </c>
      <c r="CY610" s="25" t="s">
        <v>397</v>
      </c>
    </row>
    <row r="611" spans="1:103" x14ac:dyDescent="0.25">
      <c r="A611">
        <v>613</v>
      </c>
      <c r="B611">
        <v>100</v>
      </c>
      <c r="C611" s="25" t="s">
        <v>134</v>
      </c>
      <c r="D611" s="12">
        <v>8.1</v>
      </c>
      <c r="E611" s="14"/>
      <c r="F611" s="7" t="str">
        <f t="shared" si="99"/>
        <v>X</v>
      </c>
      <c r="G611" s="7">
        <f t="shared" si="100"/>
        <v>8.1</v>
      </c>
      <c r="H611" s="16">
        <f t="shared" si="101"/>
        <v>8.1</v>
      </c>
      <c r="I611" s="11" t="str">
        <f t="shared" si="102"/>
        <v>X</v>
      </c>
      <c r="J611" s="39" t="str">
        <f t="shared" si="103"/>
        <v>X</v>
      </c>
      <c r="K611" s="39" t="str">
        <f t="shared" si="96"/>
        <v>X</v>
      </c>
      <c r="L611" s="39" t="str">
        <f t="shared" si="97"/>
        <v>X</v>
      </c>
      <c r="M611" s="39" t="str">
        <f t="shared" si="104"/>
        <v>X</v>
      </c>
      <c r="N611" s="42">
        <v>0</v>
      </c>
      <c r="O611" s="8">
        <v>0</v>
      </c>
      <c r="P611" s="9">
        <v>0</v>
      </c>
      <c r="Q611" s="9">
        <v>0</v>
      </c>
      <c r="R611" s="8">
        <v>0</v>
      </c>
      <c r="S611" s="9">
        <v>0</v>
      </c>
      <c r="T611" s="9">
        <v>1</v>
      </c>
      <c r="U611" s="8">
        <v>0</v>
      </c>
      <c r="V611" s="9">
        <v>0</v>
      </c>
      <c r="W611" s="9">
        <v>0</v>
      </c>
      <c r="X611" s="9">
        <v>0</v>
      </c>
      <c r="Y611" s="8">
        <v>0</v>
      </c>
      <c r="Z611" s="9">
        <v>0</v>
      </c>
      <c r="AA611" s="8"/>
      <c r="AC611" s="8"/>
      <c r="AJ611" s="9">
        <f t="shared" si="105"/>
        <v>-1</v>
      </c>
      <c r="AK611" s="7">
        <v>8.5</v>
      </c>
      <c r="AO611" s="8"/>
      <c r="AQ611" s="31"/>
      <c r="AT611" s="31"/>
      <c r="AU611" s="21">
        <v>1993</v>
      </c>
      <c r="AV611" s="23">
        <f t="shared" si="98"/>
        <v>3.2995072987004876</v>
      </c>
      <c r="BB611" s="18"/>
      <c r="BD611" s="54"/>
      <c r="BF611" s="18"/>
      <c r="BH611" s="18"/>
      <c r="BJ611" s="18"/>
      <c r="BK611" s="18" t="s">
        <v>132</v>
      </c>
      <c r="BL611">
        <v>1</v>
      </c>
      <c r="BM611">
        <v>0</v>
      </c>
      <c r="BN611">
        <v>0</v>
      </c>
      <c r="BO611">
        <v>0</v>
      </c>
      <c r="BP611">
        <v>0</v>
      </c>
      <c r="BQ611">
        <v>0</v>
      </c>
      <c r="BR611" s="18">
        <v>0</v>
      </c>
      <c r="BS611">
        <v>1</v>
      </c>
      <c r="BT611">
        <v>0</v>
      </c>
      <c r="BU611" s="18">
        <v>0</v>
      </c>
      <c r="BV611" t="s">
        <v>397</v>
      </c>
      <c r="BW611" t="s">
        <v>397</v>
      </c>
      <c r="CB611" s="18"/>
      <c r="CD611" s="18"/>
      <c r="CE611" s="18"/>
      <c r="CH611" s="18"/>
      <c r="CJ611" s="18"/>
      <c r="CU611" s="18"/>
      <c r="CV611" t="s">
        <v>397</v>
      </c>
      <c r="CW611" t="s">
        <v>397</v>
      </c>
      <c r="CX611" t="s">
        <v>397</v>
      </c>
      <c r="CY611" s="25" t="s">
        <v>397</v>
      </c>
    </row>
    <row r="612" spans="1:103" x14ac:dyDescent="0.25">
      <c r="A612">
        <v>614</v>
      </c>
      <c r="B612">
        <v>100</v>
      </c>
      <c r="C612" s="25" t="s">
        <v>134</v>
      </c>
      <c r="D612" s="12">
        <v>6.9</v>
      </c>
      <c r="E612" s="14"/>
      <c r="F612" s="7" t="str">
        <f t="shared" si="99"/>
        <v>X</v>
      </c>
      <c r="G612" s="7">
        <f t="shared" si="100"/>
        <v>6.9</v>
      </c>
      <c r="H612" s="16">
        <f t="shared" si="101"/>
        <v>6.9</v>
      </c>
      <c r="I612" s="11" t="str">
        <f t="shared" si="102"/>
        <v>X</v>
      </c>
      <c r="J612" s="39" t="str">
        <f t="shared" si="103"/>
        <v>X</v>
      </c>
      <c r="K612" s="39" t="str">
        <f t="shared" si="96"/>
        <v>X</v>
      </c>
      <c r="L612" s="39" t="str">
        <f t="shared" si="97"/>
        <v>X</v>
      </c>
      <c r="M612" s="39" t="str">
        <f t="shared" si="104"/>
        <v>X</v>
      </c>
      <c r="N612" s="42">
        <v>0</v>
      </c>
      <c r="O612" s="8">
        <v>0</v>
      </c>
      <c r="P612" s="9">
        <v>0</v>
      </c>
      <c r="Q612" s="9">
        <v>0</v>
      </c>
      <c r="R612" s="8">
        <v>0</v>
      </c>
      <c r="S612" s="9">
        <v>0</v>
      </c>
      <c r="T612" s="9">
        <v>0</v>
      </c>
      <c r="U612" s="8">
        <v>1</v>
      </c>
      <c r="V612" s="9">
        <v>0</v>
      </c>
      <c r="W612" s="9">
        <v>0</v>
      </c>
      <c r="X612" s="9">
        <v>0</v>
      </c>
      <c r="Y612" s="8">
        <v>0</v>
      </c>
      <c r="Z612" s="9">
        <v>0</v>
      </c>
      <c r="AA612" s="8"/>
      <c r="AC612" s="8"/>
      <c r="AJ612" s="9">
        <f t="shared" si="105"/>
        <v>-1</v>
      </c>
      <c r="AK612" s="7">
        <v>8.5</v>
      </c>
      <c r="AO612" s="8"/>
      <c r="AQ612" s="31"/>
      <c r="AT612" s="31"/>
      <c r="AU612" s="21">
        <v>1993</v>
      </c>
      <c r="AV612" s="23">
        <f t="shared" si="98"/>
        <v>3.2995072987004876</v>
      </c>
      <c r="BB612" s="18"/>
      <c r="BD612" s="54"/>
      <c r="BF612" s="18"/>
      <c r="BH612" s="18"/>
      <c r="BJ612" s="18"/>
      <c r="BK612" s="18" t="s">
        <v>132</v>
      </c>
      <c r="BL612">
        <v>1</v>
      </c>
      <c r="BM612">
        <v>0</v>
      </c>
      <c r="BN612">
        <v>0</v>
      </c>
      <c r="BO612">
        <v>0</v>
      </c>
      <c r="BP612">
        <v>0</v>
      </c>
      <c r="BQ612">
        <v>0</v>
      </c>
      <c r="BR612" s="18">
        <v>0</v>
      </c>
      <c r="BS612">
        <v>1</v>
      </c>
      <c r="BT612">
        <v>0</v>
      </c>
      <c r="BU612" s="18">
        <v>0</v>
      </c>
      <c r="BV612" t="s">
        <v>397</v>
      </c>
      <c r="BW612" t="s">
        <v>397</v>
      </c>
      <c r="CB612" s="18"/>
      <c r="CD612" s="18"/>
      <c r="CE612" s="18"/>
      <c r="CH612" s="18"/>
      <c r="CJ612" s="18"/>
      <c r="CU612" s="18"/>
      <c r="CV612" t="s">
        <v>397</v>
      </c>
      <c r="CW612" t="s">
        <v>397</v>
      </c>
      <c r="CX612" t="s">
        <v>397</v>
      </c>
      <c r="CY612" s="25" t="s">
        <v>397</v>
      </c>
    </row>
    <row r="613" spans="1:103" x14ac:dyDescent="0.25">
      <c r="A613">
        <v>615</v>
      </c>
      <c r="B613">
        <v>100</v>
      </c>
      <c r="C613" s="25" t="s">
        <v>134</v>
      </c>
      <c r="D613" s="12">
        <v>9</v>
      </c>
      <c r="E613" s="14"/>
      <c r="F613" s="7" t="str">
        <f t="shared" si="99"/>
        <v>X</v>
      </c>
      <c r="G613" s="7">
        <f t="shared" si="100"/>
        <v>9</v>
      </c>
      <c r="H613" s="16">
        <f t="shared" si="101"/>
        <v>9</v>
      </c>
      <c r="I613" s="11" t="str">
        <f t="shared" si="102"/>
        <v>X</v>
      </c>
      <c r="J613" s="39" t="str">
        <f t="shared" si="103"/>
        <v>X</v>
      </c>
      <c r="K613" s="39" t="str">
        <f t="shared" si="96"/>
        <v>X</v>
      </c>
      <c r="L613" s="39" t="str">
        <f t="shared" si="97"/>
        <v>X</v>
      </c>
      <c r="M613" s="39" t="str">
        <f t="shared" si="104"/>
        <v>X</v>
      </c>
      <c r="N613" s="42">
        <v>0</v>
      </c>
      <c r="O613" s="8">
        <v>0</v>
      </c>
      <c r="P613" s="9">
        <v>0</v>
      </c>
      <c r="Q613" s="9">
        <v>0</v>
      </c>
      <c r="R613" s="8">
        <v>0</v>
      </c>
      <c r="S613" s="9">
        <v>0</v>
      </c>
      <c r="T613" s="9">
        <v>0</v>
      </c>
      <c r="U613" s="8">
        <v>0</v>
      </c>
      <c r="V613" s="9">
        <v>1</v>
      </c>
      <c r="W613" s="9">
        <v>0</v>
      </c>
      <c r="X613" s="9">
        <v>0</v>
      </c>
      <c r="Y613" s="8">
        <v>0</v>
      </c>
      <c r="Z613" s="9">
        <v>0</v>
      </c>
      <c r="AA613" s="8"/>
      <c r="AC613" s="8"/>
      <c r="AJ613" s="9">
        <f t="shared" si="105"/>
        <v>-1</v>
      </c>
      <c r="AK613" s="7">
        <v>8.5</v>
      </c>
      <c r="AO613" s="8"/>
      <c r="AQ613" s="31"/>
      <c r="AT613" s="31"/>
      <c r="AU613" s="21">
        <v>1993</v>
      </c>
      <c r="AV613" s="23">
        <f t="shared" si="98"/>
        <v>3.2995072987004876</v>
      </c>
      <c r="BB613" s="18"/>
      <c r="BD613" s="54"/>
      <c r="BF613" s="18"/>
      <c r="BH613" s="18"/>
      <c r="BJ613" s="18"/>
      <c r="BK613" s="18" t="s">
        <v>132</v>
      </c>
      <c r="BL613">
        <v>1</v>
      </c>
      <c r="BM613">
        <v>0</v>
      </c>
      <c r="BN613">
        <v>0</v>
      </c>
      <c r="BO613">
        <v>0</v>
      </c>
      <c r="BP613">
        <v>0</v>
      </c>
      <c r="BQ613">
        <v>0</v>
      </c>
      <c r="BR613" s="18">
        <v>0</v>
      </c>
      <c r="BS613">
        <v>1</v>
      </c>
      <c r="BT613">
        <v>0</v>
      </c>
      <c r="BU613" s="18">
        <v>0</v>
      </c>
      <c r="BV613" t="s">
        <v>397</v>
      </c>
      <c r="BW613" t="s">
        <v>397</v>
      </c>
      <c r="CB613" s="18"/>
      <c r="CD613" s="18"/>
      <c r="CE613" s="18"/>
      <c r="CH613" s="18"/>
      <c r="CJ613" s="18"/>
      <c r="CU613" s="18"/>
      <c r="CV613" t="s">
        <v>397</v>
      </c>
      <c r="CW613" t="s">
        <v>397</v>
      </c>
      <c r="CX613" t="s">
        <v>397</v>
      </c>
      <c r="CY613" s="25" t="s">
        <v>397</v>
      </c>
    </row>
    <row r="614" spans="1:103" x14ac:dyDescent="0.25">
      <c r="A614">
        <v>616</v>
      </c>
      <c r="B614">
        <v>101</v>
      </c>
      <c r="C614" s="25" t="s">
        <v>231</v>
      </c>
      <c r="D614" s="12">
        <v>8.1</v>
      </c>
      <c r="E614" s="14"/>
      <c r="F614" s="7" t="str">
        <f t="shared" si="99"/>
        <v>X</v>
      </c>
      <c r="G614" s="7">
        <f t="shared" si="100"/>
        <v>8.1</v>
      </c>
      <c r="H614" s="16">
        <f t="shared" si="101"/>
        <v>8.1</v>
      </c>
      <c r="I614" s="11" t="str">
        <f t="shared" si="102"/>
        <v>X</v>
      </c>
      <c r="J614" s="39" t="str">
        <f t="shared" si="103"/>
        <v>X</v>
      </c>
      <c r="K614" s="39" t="str">
        <f t="shared" si="96"/>
        <v>X</v>
      </c>
      <c r="L614" s="39" t="str">
        <f t="shared" si="97"/>
        <v>X</v>
      </c>
      <c r="M614" s="39" t="str">
        <f t="shared" si="104"/>
        <v>X</v>
      </c>
      <c r="N614" s="42">
        <v>1</v>
      </c>
      <c r="O614" s="8">
        <v>0</v>
      </c>
      <c r="P614" s="9">
        <v>0</v>
      </c>
      <c r="Q614" s="9">
        <v>0</v>
      </c>
      <c r="R614" s="8">
        <v>0</v>
      </c>
      <c r="S614" s="9">
        <v>0</v>
      </c>
      <c r="T614" s="9">
        <v>0</v>
      </c>
      <c r="U614" s="8">
        <v>0</v>
      </c>
      <c r="V614" s="9">
        <v>0</v>
      </c>
      <c r="W614" s="9">
        <v>0</v>
      </c>
      <c r="X614" s="9">
        <v>0</v>
      </c>
      <c r="Y614" s="8">
        <v>0</v>
      </c>
      <c r="Z614" s="9">
        <v>0</v>
      </c>
      <c r="AA614" s="8"/>
      <c r="AC614" s="8"/>
      <c r="AJ614" s="9">
        <f t="shared" si="105"/>
        <v>-1</v>
      </c>
      <c r="AK614" s="7">
        <v>6.6</v>
      </c>
      <c r="AO614" s="8"/>
      <c r="AQ614" s="31"/>
      <c r="AT614" s="31"/>
      <c r="AU614" s="21">
        <v>1985</v>
      </c>
      <c r="AV614" s="23">
        <f t="shared" si="98"/>
        <v>3.2977605110991339</v>
      </c>
      <c r="BB614" s="18"/>
      <c r="BD614" s="54"/>
      <c r="BF614" s="18"/>
      <c r="BH614" s="18"/>
      <c r="BJ614" s="18"/>
      <c r="BK614" s="18" t="s">
        <v>230</v>
      </c>
      <c r="BL614">
        <v>0</v>
      </c>
      <c r="BM614">
        <v>1</v>
      </c>
      <c r="BN614">
        <v>0</v>
      </c>
      <c r="BO614">
        <v>0</v>
      </c>
      <c r="BP614">
        <v>0</v>
      </c>
      <c r="BQ614">
        <v>0</v>
      </c>
      <c r="BR614" s="18">
        <v>0</v>
      </c>
      <c r="BS614">
        <v>0</v>
      </c>
      <c r="BT614">
        <v>1</v>
      </c>
      <c r="BU614" s="18">
        <v>0</v>
      </c>
      <c r="BV614" t="s">
        <v>397</v>
      </c>
      <c r="BW614" t="s">
        <v>397</v>
      </c>
      <c r="CB614" s="18"/>
      <c r="CD614" s="18"/>
      <c r="CE614" s="18"/>
      <c r="CH614" s="18"/>
      <c r="CJ614" s="18"/>
      <c r="CU614" s="18"/>
      <c r="CV614" t="s">
        <v>397</v>
      </c>
      <c r="CW614" t="s">
        <v>397</v>
      </c>
      <c r="CX614" t="s">
        <v>397</v>
      </c>
      <c r="CY614" s="25" t="s">
        <v>397</v>
      </c>
    </row>
    <row r="615" spans="1:103" x14ac:dyDescent="0.25">
      <c r="A615">
        <v>617</v>
      </c>
      <c r="B615">
        <v>101</v>
      </c>
      <c r="C615" s="25" t="s">
        <v>231</v>
      </c>
      <c r="D615" s="12">
        <v>7.3</v>
      </c>
      <c r="E615" s="14"/>
      <c r="F615" s="7" t="str">
        <f t="shared" si="99"/>
        <v>X</v>
      </c>
      <c r="G615" s="7">
        <f t="shared" si="100"/>
        <v>7.3</v>
      </c>
      <c r="H615" s="16">
        <f t="shared" si="101"/>
        <v>7.3</v>
      </c>
      <c r="I615" s="11" t="str">
        <f t="shared" si="102"/>
        <v>X</v>
      </c>
      <c r="J615" s="39" t="str">
        <f t="shared" si="103"/>
        <v>X</v>
      </c>
      <c r="K615" s="39" t="str">
        <f t="shared" si="96"/>
        <v>X</v>
      </c>
      <c r="L615" s="39" t="str">
        <f t="shared" si="97"/>
        <v>X</v>
      </c>
      <c r="M615" s="39" t="str">
        <f t="shared" si="104"/>
        <v>X</v>
      </c>
      <c r="N615" s="42">
        <v>1</v>
      </c>
      <c r="O615" s="8">
        <v>0</v>
      </c>
      <c r="P615" s="9">
        <v>0</v>
      </c>
      <c r="Q615" s="9">
        <v>0</v>
      </c>
      <c r="R615" s="8">
        <v>0</v>
      </c>
      <c r="S615" s="9">
        <v>0</v>
      </c>
      <c r="T615" s="9">
        <v>0</v>
      </c>
      <c r="U615" s="8">
        <v>0</v>
      </c>
      <c r="V615" s="9">
        <v>0</v>
      </c>
      <c r="W615" s="9">
        <v>0</v>
      </c>
      <c r="X615" s="9">
        <v>0</v>
      </c>
      <c r="Y615" s="8">
        <v>0</v>
      </c>
      <c r="Z615" s="9">
        <v>0</v>
      </c>
      <c r="AA615" s="8"/>
      <c r="AC615" s="8"/>
      <c r="AJ615" s="9">
        <f t="shared" si="105"/>
        <v>-1</v>
      </c>
      <c r="AK615" s="7">
        <v>7.5</v>
      </c>
      <c r="AO615" s="8"/>
      <c r="AQ615" s="31"/>
      <c r="AT615" s="31"/>
      <c r="AU615" s="21">
        <v>1994</v>
      </c>
      <c r="AV615" s="23">
        <f t="shared" si="98"/>
        <v>3.2997251539756367</v>
      </c>
      <c r="BB615" s="18"/>
      <c r="BD615" s="54"/>
      <c r="BF615" s="18"/>
      <c r="BH615" s="18"/>
      <c r="BJ615" s="18"/>
      <c r="BK615" s="18" t="s">
        <v>230</v>
      </c>
      <c r="BL615">
        <v>0</v>
      </c>
      <c r="BM615">
        <v>1</v>
      </c>
      <c r="BN615">
        <v>0</v>
      </c>
      <c r="BO615">
        <v>0</v>
      </c>
      <c r="BP615">
        <v>0</v>
      </c>
      <c r="BQ615">
        <v>0</v>
      </c>
      <c r="BR615" s="18">
        <v>0</v>
      </c>
      <c r="BS615">
        <v>0</v>
      </c>
      <c r="BT615">
        <v>1</v>
      </c>
      <c r="BU615" s="18">
        <v>0</v>
      </c>
      <c r="BV615" t="s">
        <v>397</v>
      </c>
      <c r="BW615" t="s">
        <v>397</v>
      </c>
      <c r="CB615" s="18"/>
      <c r="CD615" s="18"/>
      <c r="CE615" s="18"/>
      <c r="CH615" s="18"/>
      <c r="CJ615" s="18"/>
      <c r="CU615" s="18"/>
      <c r="CV615" t="s">
        <v>397</v>
      </c>
      <c r="CW615" t="s">
        <v>397</v>
      </c>
      <c r="CX615" t="s">
        <v>397</v>
      </c>
      <c r="CY615" s="25" t="s">
        <v>397</v>
      </c>
    </row>
    <row r="616" spans="1:103" x14ac:dyDescent="0.25">
      <c r="A616">
        <v>618</v>
      </c>
      <c r="B616">
        <v>102</v>
      </c>
      <c r="C616" s="25" t="s">
        <v>20</v>
      </c>
      <c r="D616" s="12">
        <v>8.3000000000000007</v>
      </c>
      <c r="E616" s="14"/>
      <c r="F616" s="7" t="str">
        <f t="shared" si="99"/>
        <v>X</v>
      </c>
      <c r="G616" s="7">
        <f t="shared" si="100"/>
        <v>8.3000000000000007</v>
      </c>
      <c r="H616" s="16">
        <f t="shared" si="101"/>
        <v>8.3000000000000007</v>
      </c>
      <c r="I616" s="11" t="str">
        <f t="shared" si="102"/>
        <v>X</v>
      </c>
      <c r="J616" s="39" t="str">
        <f t="shared" si="103"/>
        <v>X</v>
      </c>
      <c r="K616" s="39" t="str">
        <f t="shared" si="96"/>
        <v>X</v>
      </c>
      <c r="L616" s="39" t="str">
        <f t="shared" si="97"/>
        <v>X</v>
      </c>
      <c r="M616" s="39" t="str">
        <f t="shared" si="104"/>
        <v>X</v>
      </c>
      <c r="N616" s="42">
        <v>1</v>
      </c>
      <c r="O616" s="8">
        <v>0</v>
      </c>
      <c r="P616" s="9">
        <v>0</v>
      </c>
      <c r="Q616" s="9">
        <v>0</v>
      </c>
      <c r="R616" s="8">
        <v>0</v>
      </c>
      <c r="S616" s="9">
        <v>0</v>
      </c>
      <c r="T616" s="9">
        <v>0</v>
      </c>
      <c r="U616" s="8">
        <v>0</v>
      </c>
      <c r="V616" s="9">
        <v>0</v>
      </c>
      <c r="W616" s="9">
        <v>0</v>
      </c>
      <c r="X616" s="9">
        <v>0</v>
      </c>
      <c r="Y616" s="8">
        <v>0</v>
      </c>
      <c r="Z616" s="9">
        <v>0</v>
      </c>
      <c r="AA616" s="8"/>
      <c r="AC616" s="8"/>
      <c r="AJ616" s="9">
        <f t="shared" si="105"/>
        <v>-1</v>
      </c>
      <c r="AK616" s="7">
        <v>12.1</v>
      </c>
      <c r="AO616" s="8"/>
      <c r="AQ616" s="31"/>
      <c r="AT616" s="31"/>
      <c r="AU616" s="21">
        <v>2010</v>
      </c>
      <c r="AV616" s="23">
        <f t="shared" si="98"/>
        <v>3.3031960574204891</v>
      </c>
      <c r="BB616" s="18"/>
      <c r="BD616" s="54"/>
      <c r="BF616" s="18"/>
      <c r="BH616" s="18"/>
      <c r="BJ616" s="18"/>
      <c r="BK616" s="18" t="s">
        <v>11</v>
      </c>
      <c r="BL616">
        <v>1</v>
      </c>
      <c r="BM616">
        <v>0</v>
      </c>
      <c r="BN616">
        <v>0</v>
      </c>
      <c r="BO616">
        <v>0</v>
      </c>
      <c r="BP616">
        <v>0</v>
      </c>
      <c r="BQ616">
        <v>0</v>
      </c>
      <c r="BR616" s="18">
        <v>0</v>
      </c>
      <c r="BS616">
        <v>1</v>
      </c>
      <c r="BT616">
        <v>0</v>
      </c>
      <c r="BU616" s="18">
        <v>0</v>
      </c>
      <c r="BV616" t="s">
        <v>397</v>
      </c>
      <c r="BW616" t="s">
        <v>397</v>
      </c>
      <c r="CB616" s="18"/>
      <c r="CD616" s="18"/>
      <c r="CE616" s="18"/>
      <c r="CH616" s="18"/>
      <c r="CJ616" s="18"/>
      <c r="CU616" s="18"/>
      <c r="CV616" t="s">
        <v>397</v>
      </c>
      <c r="CW616" t="s">
        <v>397</v>
      </c>
      <c r="CX616" t="s">
        <v>397</v>
      </c>
      <c r="CY616" s="25" t="s">
        <v>397</v>
      </c>
    </row>
    <row r="617" spans="1:103" x14ac:dyDescent="0.25">
      <c r="A617">
        <v>619</v>
      </c>
      <c r="B617">
        <v>103</v>
      </c>
      <c r="C617" s="25" t="s">
        <v>86</v>
      </c>
      <c r="D617" s="12">
        <v>4.5999999999999996</v>
      </c>
      <c r="E617" s="14"/>
      <c r="F617" s="7" t="str">
        <f t="shared" si="99"/>
        <v>X</v>
      </c>
      <c r="G617" s="7">
        <f t="shared" si="100"/>
        <v>4.5999999999999996</v>
      </c>
      <c r="H617" s="16">
        <f t="shared" si="101"/>
        <v>4.5999999999999996</v>
      </c>
      <c r="I617" s="11" t="str">
        <f t="shared" si="102"/>
        <v>X</v>
      </c>
      <c r="J617" s="39" t="str">
        <f t="shared" si="103"/>
        <v>X</v>
      </c>
      <c r="K617" s="39" t="str">
        <f t="shared" si="96"/>
        <v>X</v>
      </c>
      <c r="L617" s="39" t="str">
        <f t="shared" si="97"/>
        <v>X</v>
      </c>
      <c r="M617" s="39" t="str">
        <f t="shared" si="104"/>
        <v>X</v>
      </c>
      <c r="N617" s="42">
        <v>1</v>
      </c>
      <c r="O617" s="8">
        <v>0</v>
      </c>
      <c r="P617" s="9">
        <v>0</v>
      </c>
      <c r="Q617" s="9">
        <v>0</v>
      </c>
      <c r="R617" s="8">
        <v>0</v>
      </c>
      <c r="S617" s="9">
        <v>0</v>
      </c>
      <c r="T617" s="9">
        <v>0</v>
      </c>
      <c r="U617" s="8">
        <v>0</v>
      </c>
      <c r="V617" s="9">
        <v>0</v>
      </c>
      <c r="W617" s="9">
        <v>0</v>
      </c>
      <c r="X617" s="9">
        <v>0</v>
      </c>
      <c r="Y617" s="8">
        <v>0</v>
      </c>
      <c r="Z617" s="9">
        <v>0</v>
      </c>
      <c r="AA617" s="8"/>
      <c r="AC617" s="8"/>
      <c r="AJ617" s="9">
        <f t="shared" si="105"/>
        <v>-1</v>
      </c>
      <c r="AK617" s="7">
        <v>8.1</v>
      </c>
      <c r="AO617" s="8"/>
      <c r="AQ617" s="31"/>
      <c r="AT617" s="31"/>
      <c r="AU617" s="21">
        <v>1980</v>
      </c>
      <c r="AV617" s="23">
        <f t="shared" si="98"/>
        <v>3.2966651902615309</v>
      </c>
      <c r="BB617" s="18"/>
      <c r="BD617" s="54"/>
      <c r="BF617" s="18"/>
      <c r="BH617" s="18"/>
      <c r="BJ617" s="18"/>
      <c r="BK617" s="18" t="s">
        <v>85</v>
      </c>
      <c r="BL617">
        <v>1</v>
      </c>
      <c r="BM617">
        <v>0</v>
      </c>
      <c r="BN617">
        <v>0</v>
      </c>
      <c r="BO617">
        <v>0</v>
      </c>
      <c r="BP617">
        <v>0</v>
      </c>
      <c r="BQ617">
        <v>0</v>
      </c>
      <c r="BR617" s="18">
        <v>0</v>
      </c>
      <c r="BS617">
        <v>1</v>
      </c>
      <c r="BT617">
        <v>0</v>
      </c>
      <c r="BU617" s="18">
        <v>0</v>
      </c>
      <c r="BV617" t="s">
        <v>397</v>
      </c>
      <c r="BW617" t="s">
        <v>397</v>
      </c>
      <c r="CB617" s="18"/>
      <c r="CD617" s="18"/>
      <c r="CE617" s="18"/>
      <c r="CH617" s="18"/>
      <c r="CJ617" s="18"/>
      <c r="CU617" s="18"/>
      <c r="CV617" t="s">
        <v>397</v>
      </c>
      <c r="CW617" t="s">
        <v>397</v>
      </c>
      <c r="CX617" t="s">
        <v>397</v>
      </c>
      <c r="CY617" s="25" t="s">
        <v>397</v>
      </c>
    </row>
    <row r="618" spans="1:103" x14ac:dyDescent="0.25">
      <c r="A618">
        <v>620</v>
      </c>
      <c r="B618">
        <v>103</v>
      </c>
      <c r="C618" s="25" t="s">
        <v>86</v>
      </c>
      <c r="D618" s="12">
        <v>7.6</v>
      </c>
      <c r="E618" s="14"/>
      <c r="F618" s="7" t="str">
        <f t="shared" si="99"/>
        <v>X</v>
      </c>
      <c r="G618" s="7">
        <f t="shared" si="100"/>
        <v>7.6</v>
      </c>
      <c r="H618" s="16">
        <f t="shared" si="101"/>
        <v>7.6</v>
      </c>
      <c r="I618" s="11" t="str">
        <f t="shared" si="102"/>
        <v>X</v>
      </c>
      <c r="J618" s="39" t="str">
        <f t="shared" si="103"/>
        <v>X</v>
      </c>
      <c r="K618" s="39" t="str">
        <f t="shared" si="96"/>
        <v>X</v>
      </c>
      <c r="L618" s="39" t="str">
        <f t="shared" si="97"/>
        <v>X</v>
      </c>
      <c r="M618" s="39" t="str">
        <f t="shared" si="104"/>
        <v>X</v>
      </c>
      <c r="N618" s="42">
        <v>1</v>
      </c>
      <c r="O618" s="8">
        <v>0</v>
      </c>
      <c r="P618" s="9">
        <v>0</v>
      </c>
      <c r="Q618" s="9">
        <v>0</v>
      </c>
      <c r="R618" s="8">
        <v>0</v>
      </c>
      <c r="S618" s="9">
        <v>0</v>
      </c>
      <c r="T618" s="9">
        <v>0</v>
      </c>
      <c r="U618" s="8">
        <v>0</v>
      </c>
      <c r="V618" s="9">
        <v>0</v>
      </c>
      <c r="W618" s="9">
        <v>0</v>
      </c>
      <c r="X618" s="9">
        <v>0</v>
      </c>
      <c r="Y618" s="8">
        <v>0</v>
      </c>
      <c r="Z618" s="9">
        <v>0</v>
      </c>
      <c r="AA618" s="8"/>
      <c r="AC618" s="8"/>
      <c r="AJ618" s="9">
        <f t="shared" si="105"/>
        <v>-1</v>
      </c>
      <c r="AK618" s="7">
        <v>8</v>
      </c>
      <c r="AO618" s="8"/>
      <c r="AQ618" s="31"/>
      <c r="AT618" s="31"/>
      <c r="AU618" s="21">
        <v>1993</v>
      </c>
      <c r="AV618" s="23">
        <f t="shared" si="98"/>
        <v>3.2995072987004876</v>
      </c>
      <c r="BB618" s="18"/>
      <c r="BD618" s="54"/>
      <c r="BF618" s="18"/>
      <c r="BH618" s="18"/>
      <c r="BJ618" s="18"/>
      <c r="BK618" s="18" t="s">
        <v>107</v>
      </c>
      <c r="BL618">
        <v>1</v>
      </c>
      <c r="BM618">
        <v>0</v>
      </c>
      <c r="BN618">
        <v>0</v>
      </c>
      <c r="BO618">
        <v>0</v>
      </c>
      <c r="BP618">
        <v>0</v>
      </c>
      <c r="BQ618">
        <v>0</v>
      </c>
      <c r="BR618" s="18">
        <v>0</v>
      </c>
      <c r="BS618">
        <v>1</v>
      </c>
      <c r="BT618">
        <v>0</v>
      </c>
      <c r="BU618" s="18">
        <v>0</v>
      </c>
      <c r="BV618" t="s">
        <v>397</v>
      </c>
      <c r="BW618" t="s">
        <v>397</v>
      </c>
      <c r="CB618" s="18"/>
      <c r="CD618" s="18"/>
      <c r="CE618" s="18"/>
      <c r="CH618" s="18"/>
      <c r="CJ618" s="18"/>
      <c r="CU618" s="18"/>
      <c r="CV618" t="s">
        <v>397</v>
      </c>
      <c r="CW618" t="s">
        <v>397</v>
      </c>
      <c r="CX618" t="s">
        <v>397</v>
      </c>
      <c r="CY618" s="25" t="s">
        <v>397</v>
      </c>
    </row>
    <row r="619" spans="1:103" x14ac:dyDescent="0.25">
      <c r="A619">
        <v>621</v>
      </c>
      <c r="B619">
        <v>103</v>
      </c>
      <c r="C619" s="25" t="s">
        <v>86</v>
      </c>
      <c r="D619" s="12">
        <v>6.7</v>
      </c>
      <c r="E619" s="14"/>
      <c r="F619" s="7" t="str">
        <f t="shared" si="99"/>
        <v>X</v>
      </c>
      <c r="G619" s="7">
        <f t="shared" si="100"/>
        <v>6.7</v>
      </c>
      <c r="H619" s="16">
        <f t="shared" si="101"/>
        <v>6.7</v>
      </c>
      <c r="I619" s="11" t="str">
        <f t="shared" si="102"/>
        <v>X</v>
      </c>
      <c r="J619" s="39" t="str">
        <f t="shared" si="103"/>
        <v>X</v>
      </c>
      <c r="K619" s="39" t="str">
        <f t="shared" si="96"/>
        <v>X</v>
      </c>
      <c r="L619" s="39" t="str">
        <f t="shared" si="97"/>
        <v>X</v>
      </c>
      <c r="M619" s="39" t="str">
        <f t="shared" si="104"/>
        <v>X</v>
      </c>
      <c r="N619" s="42">
        <v>1</v>
      </c>
      <c r="O619" s="8">
        <v>0</v>
      </c>
      <c r="P619" s="9">
        <v>0</v>
      </c>
      <c r="Q619" s="9">
        <v>0</v>
      </c>
      <c r="R619" s="8">
        <v>0</v>
      </c>
      <c r="S619" s="9">
        <v>0</v>
      </c>
      <c r="T619" s="9">
        <v>0</v>
      </c>
      <c r="U619" s="8">
        <v>0</v>
      </c>
      <c r="V619" s="9">
        <v>0</v>
      </c>
      <c r="W619" s="9">
        <v>0</v>
      </c>
      <c r="X619" s="9">
        <v>0</v>
      </c>
      <c r="Y619" s="8">
        <v>0</v>
      </c>
      <c r="Z619" s="9">
        <v>0</v>
      </c>
      <c r="AA619" s="8"/>
      <c r="AC619" s="8"/>
      <c r="AJ619" s="9">
        <f t="shared" si="105"/>
        <v>-1</v>
      </c>
      <c r="AK619" s="7">
        <v>8.4</v>
      </c>
      <c r="AO619" s="8"/>
      <c r="AQ619" s="31"/>
      <c r="AT619" s="31"/>
      <c r="AU619" s="21">
        <v>1980</v>
      </c>
      <c r="AV619" s="23">
        <f t="shared" si="98"/>
        <v>3.2966651902615309</v>
      </c>
      <c r="BB619" s="18"/>
      <c r="BD619" s="54"/>
      <c r="BF619" s="18"/>
      <c r="BH619" s="18"/>
      <c r="BJ619" s="18"/>
      <c r="BK619" s="18" t="s">
        <v>125</v>
      </c>
      <c r="BL619">
        <v>1</v>
      </c>
      <c r="BM619">
        <v>0</v>
      </c>
      <c r="BN619">
        <v>0</v>
      </c>
      <c r="BO619">
        <v>0</v>
      </c>
      <c r="BP619">
        <v>0</v>
      </c>
      <c r="BQ619">
        <v>0</v>
      </c>
      <c r="BR619" s="18">
        <v>0</v>
      </c>
      <c r="BS619">
        <v>1</v>
      </c>
      <c r="BT619">
        <v>0</v>
      </c>
      <c r="BU619" s="18">
        <v>0</v>
      </c>
      <c r="BV619" t="s">
        <v>397</v>
      </c>
      <c r="BW619" t="s">
        <v>397</v>
      </c>
      <c r="CB619" s="18"/>
      <c r="CD619" s="18"/>
      <c r="CE619" s="18"/>
      <c r="CH619" s="18"/>
      <c r="CJ619" s="18"/>
      <c r="CU619" s="18"/>
      <c r="CV619" t="s">
        <v>397</v>
      </c>
      <c r="CW619" t="s">
        <v>397</v>
      </c>
      <c r="CX619" t="s">
        <v>397</v>
      </c>
      <c r="CY619" s="25" t="s">
        <v>397</v>
      </c>
    </row>
    <row r="620" spans="1:103" x14ac:dyDescent="0.25">
      <c r="A620">
        <v>622</v>
      </c>
      <c r="B620">
        <v>103</v>
      </c>
      <c r="C620" s="25" t="s">
        <v>86</v>
      </c>
      <c r="D620" s="12">
        <v>5.8</v>
      </c>
      <c r="E620" s="14"/>
      <c r="F620" s="7" t="str">
        <f t="shared" si="99"/>
        <v>X</v>
      </c>
      <c r="G620" s="7">
        <f t="shared" si="100"/>
        <v>5.8</v>
      </c>
      <c r="H620" s="16">
        <f t="shared" si="101"/>
        <v>5.8</v>
      </c>
      <c r="I620" s="11" t="str">
        <f t="shared" si="102"/>
        <v>X</v>
      </c>
      <c r="J620" s="39" t="str">
        <f t="shared" si="103"/>
        <v>X</v>
      </c>
      <c r="K620" s="39" t="str">
        <f t="shared" si="96"/>
        <v>X</v>
      </c>
      <c r="L620" s="39" t="str">
        <f t="shared" si="97"/>
        <v>X</v>
      </c>
      <c r="M620" s="39" t="str">
        <f t="shared" si="104"/>
        <v>X</v>
      </c>
      <c r="N620" s="42">
        <v>1</v>
      </c>
      <c r="O620" s="8">
        <v>0</v>
      </c>
      <c r="P620" s="9">
        <v>0</v>
      </c>
      <c r="Q620" s="9">
        <v>0</v>
      </c>
      <c r="R620" s="8">
        <v>0</v>
      </c>
      <c r="S620" s="9">
        <v>0</v>
      </c>
      <c r="T620" s="9">
        <v>0</v>
      </c>
      <c r="U620" s="8">
        <v>0</v>
      </c>
      <c r="V620" s="9">
        <v>0</v>
      </c>
      <c r="W620" s="9">
        <v>0</v>
      </c>
      <c r="X620" s="9">
        <v>0</v>
      </c>
      <c r="Y620" s="8">
        <v>0</v>
      </c>
      <c r="Z620" s="9">
        <v>0</v>
      </c>
      <c r="AA620" s="8"/>
      <c r="AC620" s="8"/>
      <c r="AJ620" s="9">
        <f t="shared" si="105"/>
        <v>-1</v>
      </c>
      <c r="AK620" s="7">
        <v>6.8</v>
      </c>
      <c r="AO620" s="8"/>
      <c r="AQ620" s="31"/>
      <c r="AT620" s="31"/>
      <c r="AU620" s="21">
        <v>1974</v>
      </c>
      <c r="AV620" s="23">
        <f t="shared" si="98"/>
        <v>3.2953471483336179</v>
      </c>
      <c r="BB620" s="18"/>
      <c r="BD620" s="54"/>
      <c r="BF620" s="18"/>
      <c r="BH620" s="18"/>
      <c r="BJ620" s="18"/>
      <c r="BK620" s="18" t="s">
        <v>132</v>
      </c>
      <c r="BL620">
        <v>1</v>
      </c>
      <c r="BM620">
        <v>0</v>
      </c>
      <c r="BN620">
        <v>0</v>
      </c>
      <c r="BO620">
        <v>0</v>
      </c>
      <c r="BP620">
        <v>0</v>
      </c>
      <c r="BQ620">
        <v>0</v>
      </c>
      <c r="BR620" s="18">
        <v>0</v>
      </c>
      <c r="BS620">
        <v>1</v>
      </c>
      <c r="BT620">
        <v>0</v>
      </c>
      <c r="BU620" s="18">
        <v>0</v>
      </c>
      <c r="BV620" t="s">
        <v>397</v>
      </c>
      <c r="BW620" t="s">
        <v>397</v>
      </c>
      <c r="CB620" s="18"/>
      <c r="CD620" s="18"/>
      <c r="CE620" s="18"/>
      <c r="CH620" s="18"/>
      <c r="CJ620" s="18"/>
      <c r="CU620" s="18"/>
      <c r="CV620" t="s">
        <v>397</v>
      </c>
      <c r="CW620" t="s">
        <v>397</v>
      </c>
      <c r="CX620" t="s">
        <v>397</v>
      </c>
      <c r="CY620" s="25" t="s">
        <v>397</v>
      </c>
    </row>
    <row r="621" spans="1:103" x14ac:dyDescent="0.25">
      <c r="A621">
        <v>623</v>
      </c>
      <c r="B621">
        <v>103</v>
      </c>
      <c r="C621" s="25" t="s">
        <v>86</v>
      </c>
      <c r="D621" s="12">
        <v>10.199999999999999</v>
      </c>
      <c r="E621" s="14"/>
      <c r="F621" s="7" t="str">
        <f t="shared" si="99"/>
        <v>X</v>
      </c>
      <c r="G621" s="7">
        <f t="shared" si="100"/>
        <v>10.199999999999999</v>
      </c>
      <c r="H621" s="16">
        <f t="shared" si="101"/>
        <v>10.199999999999999</v>
      </c>
      <c r="I621" s="11" t="str">
        <f t="shared" si="102"/>
        <v>X</v>
      </c>
      <c r="J621" s="39" t="str">
        <f t="shared" si="103"/>
        <v>X</v>
      </c>
      <c r="K621" s="39" t="str">
        <f t="shared" si="96"/>
        <v>X</v>
      </c>
      <c r="L621" s="39" t="str">
        <f t="shared" si="97"/>
        <v>X</v>
      </c>
      <c r="M621" s="39" t="str">
        <f t="shared" si="104"/>
        <v>X</v>
      </c>
      <c r="N621" s="42">
        <v>1</v>
      </c>
      <c r="O621" s="8">
        <v>0</v>
      </c>
      <c r="P621" s="9">
        <v>0</v>
      </c>
      <c r="Q621" s="9">
        <v>0</v>
      </c>
      <c r="R621" s="8">
        <v>0</v>
      </c>
      <c r="S621" s="9">
        <v>0</v>
      </c>
      <c r="T621" s="9">
        <v>0</v>
      </c>
      <c r="U621" s="8">
        <v>0</v>
      </c>
      <c r="V621" s="9">
        <v>0</v>
      </c>
      <c r="W621" s="9">
        <v>0</v>
      </c>
      <c r="X621" s="9">
        <v>0</v>
      </c>
      <c r="Y621" s="8">
        <v>0</v>
      </c>
      <c r="Z621" s="9">
        <v>0</v>
      </c>
      <c r="AA621" s="8"/>
      <c r="AC621" s="8"/>
      <c r="AJ621" s="9">
        <f t="shared" si="105"/>
        <v>-1</v>
      </c>
      <c r="AK621" s="7">
        <v>10.1</v>
      </c>
      <c r="AO621" s="8"/>
      <c r="AQ621" s="31"/>
      <c r="AT621" s="31"/>
      <c r="AU621" s="21">
        <v>1987</v>
      </c>
      <c r="AV621" s="23">
        <f t="shared" si="98"/>
        <v>3.2981978671098151</v>
      </c>
      <c r="BB621" s="18"/>
      <c r="BD621" s="54"/>
      <c r="BF621" s="18"/>
      <c r="BH621" s="18"/>
      <c r="BJ621" s="18"/>
      <c r="BK621" s="18" t="s">
        <v>154</v>
      </c>
      <c r="BL621">
        <v>1</v>
      </c>
      <c r="BM621">
        <v>0</v>
      </c>
      <c r="BN621">
        <v>0</v>
      </c>
      <c r="BO621">
        <v>0</v>
      </c>
      <c r="BP621">
        <v>0</v>
      </c>
      <c r="BQ621">
        <v>0</v>
      </c>
      <c r="BR621" s="18">
        <v>0</v>
      </c>
      <c r="BS621">
        <v>1</v>
      </c>
      <c r="BT621">
        <v>0</v>
      </c>
      <c r="BU621" s="18">
        <v>0</v>
      </c>
      <c r="BV621" t="s">
        <v>397</v>
      </c>
      <c r="BW621" t="s">
        <v>397</v>
      </c>
      <c r="CB621" s="18"/>
      <c r="CD621" s="18"/>
      <c r="CE621" s="18"/>
      <c r="CH621" s="18"/>
      <c r="CJ621" s="18"/>
      <c r="CU621" s="18"/>
      <c r="CV621" t="s">
        <v>397</v>
      </c>
      <c r="CW621" t="s">
        <v>397</v>
      </c>
      <c r="CX621" t="s">
        <v>397</v>
      </c>
      <c r="CY621" s="25" t="s">
        <v>397</v>
      </c>
    </row>
    <row r="622" spans="1:103" x14ac:dyDescent="0.25">
      <c r="A622">
        <v>624</v>
      </c>
      <c r="B622">
        <v>103</v>
      </c>
      <c r="C622" s="25" t="s">
        <v>86</v>
      </c>
      <c r="D622" s="12">
        <v>8.9</v>
      </c>
      <c r="E622" s="14"/>
      <c r="F622" s="7" t="str">
        <f t="shared" si="99"/>
        <v>X</v>
      </c>
      <c r="G622" s="7">
        <f t="shared" si="100"/>
        <v>8.9</v>
      </c>
      <c r="H622" s="16">
        <f t="shared" si="101"/>
        <v>8.9</v>
      </c>
      <c r="I622" s="11" t="str">
        <f t="shared" si="102"/>
        <v>X</v>
      </c>
      <c r="J622" s="39" t="str">
        <f t="shared" si="103"/>
        <v>X</v>
      </c>
      <c r="K622" s="39" t="str">
        <f t="shared" si="96"/>
        <v>X</v>
      </c>
      <c r="L622" s="39" t="str">
        <f t="shared" si="97"/>
        <v>X</v>
      </c>
      <c r="M622" s="39" t="str">
        <f t="shared" si="104"/>
        <v>X</v>
      </c>
      <c r="N622" s="42">
        <v>1</v>
      </c>
      <c r="O622" s="8">
        <v>0</v>
      </c>
      <c r="P622" s="9">
        <v>0</v>
      </c>
      <c r="Q622" s="9">
        <v>0</v>
      </c>
      <c r="R622" s="8">
        <v>0</v>
      </c>
      <c r="S622" s="9">
        <v>0</v>
      </c>
      <c r="T622" s="9">
        <v>0</v>
      </c>
      <c r="U622" s="8">
        <v>0</v>
      </c>
      <c r="V622" s="9">
        <v>0</v>
      </c>
      <c r="W622" s="9">
        <v>0</v>
      </c>
      <c r="X622" s="9">
        <v>0</v>
      </c>
      <c r="Y622" s="8">
        <v>0</v>
      </c>
      <c r="Z622" s="9">
        <v>0</v>
      </c>
      <c r="AA622" s="8"/>
      <c r="AC622" s="8"/>
      <c r="AJ622" s="9">
        <f t="shared" si="105"/>
        <v>-1</v>
      </c>
      <c r="AK622" s="7">
        <v>10.3</v>
      </c>
      <c r="AO622" s="8"/>
      <c r="AQ622" s="31"/>
      <c r="AT622" s="31"/>
      <c r="AU622" s="21">
        <v>1994</v>
      </c>
      <c r="AV622" s="23">
        <f t="shared" si="98"/>
        <v>3.2997251539756367</v>
      </c>
      <c r="BB622" s="18"/>
      <c r="BD622" s="54"/>
      <c r="BF622" s="18"/>
      <c r="BH622" s="18"/>
      <c r="BJ622" s="18"/>
      <c r="BK622" s="18" t="s">
        <v>154</v>
      </c>
      <c r="BL622">
        <v>1</v>
      </c>
      <c r="BM622">
        <v>0</v>
      </c>
      <c r="BN622">
        <v>0</v>
      </c>
      <c r="BO622">
        <v>0</v>
      </c>
      <c r="BP622">
        <v>0</v>
      </c>
      <c r="BQ622">
        <v>0</v>
      </c>
      <c r="BR622" s="18">
        <v>0</v>
      </c>
      <c r="BS622">
        <v>1</v>
      </c>
      <c r="BT622">
        <v>0</v>
      </c>
      <c r="BU622" s="18">
        <v>0</v>
      </c>
      <c r="BV622" t="s">
        <v>397</v>
      </c>
      <c r="BW622" t="s">
        <v>397</v>
      </c>
      <c r="CB622" s="18"/>
      <c r="CD622" s="18"/>
      <c r="CE622" s="18"/>
      <c r="CH622" s="18"/>
      <c r="CJ622" s="18"/>
      <c r="CU622" s="18"/>
      <c r="CV622" t="s">
        <v>397</v>
      </c>
      <c r="CW622" t="s">
        <v>397</v>
      </c>
      <c r="CX622" t="s">
        <v>397</v>
      </c>
      <c r="CY622" s="25" t="s">
        <v>397</v>
      </c>
    </row>
    <row r="623" spans="1:103" x14ac:dyDescent="0.25">
      <c r="A623">
        <v>625</v>
      </c>
      <c r="B623">
        <v>103</v>
      </c>
      <c r="C623" s="25" t="s">
        <v>86</v>
      </c>
      <c r="D623" s="12">
        <v>11</v>
      </c>
      <c r="E623" s="14"/>
      <c r="F623" s="7" t="str">
        <f t="shared" si="99"/>
        <v>X</v>
      </c>
      <c r="G623" s="7">
        <f t="shared" si="100"/>
        <v>11</v>
      </c>
      <c r="H623" s="16">
        <f t="shared" si="101"/>
        <v>11</v>
      </c>
      <c r="I623" s="11" t="str">
        <f t="shared" si="102"/>
        <v>X</v>
      </c>
      <c r="J623" s="39" t="str">
        <f t="shared" si="103"/>
        <v>X</v>
      </c>
      <c r="K623" s="39" t="str">
        <f t="shared" si="96"/>
        <v>X</v>
      </c>
      <c r="L623" s="39" t="str">
        <f t="shared" si="97"/>
        <v>X</v>
      </c>
      <c r="M623" s="39" t="str">
        <f t="shared" si="104"/>
        <v>X</v>
      </c>
      <c r="N623" s="42">
        <v>1</v>
      </c>
      <c r="O623" s="8">
        <v>0</v>
      </c>
      <c r="P623" s="9">
        <v>0</v>
      </c>
      <c r="Q623" s="9">
        <v>0</v>
      </c>
      <c r="R623" s="8">
        <v>0</v>
      </c>
      <c r="S623" s="9">
        <v>0</v>
      </c>
      <c r="T623" s="9">
        <v>0</v>
      </c>
      <c r="U623" s="8">
        <v>0</v>
      </c>
      <c r="V623" s="9">
        <v>0</v>
      </c>
      <c r="W623" s="9">
        <v>0</v>
      </c>
      <c r="X623" s="9">
        <v>0</v>
      </c>
      <c r="Y623" s="8">
        <v>0</v>
      </c>
      <c r="Z623" s="9">
        <v>0</v>
      </c>
      <c r="AA623" s="8"/>
      <c r="AC623" s="8"/>
      <c r="AJ623" s="9">
        <f t="shared" si="105"/>
        <v>-1</v>
      </c>
      <c r="AK623" s="7">
        <v>4.7</v>
      </c>
      <c r="AO623" s="8"/>
      <c r="AQ623" s="31"/>
      <c r="AT623" s="31"/>
      <c r="AU623" s="21">
        <v>1982</v>
      </c>
      <c r="AV623" s="23">
        <f t="shared" si="98"/>
        <v>3.2971036501492565</v>
      </c>
      <c r="BB623" s="18"/>
      <c r="BD623" s="54"/>
      <c r="BF623" s="18"/>
      <c r="BH623" s="18"/>
      <c r="BJ623" s="18"/>
      <c r="BK623" s="18" t="s">
        <v>235</v>
      </c>
      <c r="BL623">
        <v>1</v>
      </c>
      <c r="BM623">
        <v>0</v>
      </c>
      <c r="BN623">
        <v>0</v>
      </c>
      <c r="BO623">
        <v>0</v>
      </c>
      <c r="BP623">
        <v>0</v>
      </c>
      <c r="BQ623">
        <v>0</v>
      </c>
      <c r="BR623" s="18">
        <v>0</v>
      </c>
      <c r="BS623">
        <v>1</v>
      </c>
      <c r="BT623">
        <v>0</v>
      </c>
      <c r="BU623" s="18">
        <v>0</v>
      </c>
      <c r="BV623" t="s">
        <v>397</v>
      </c>
      <c r="BW623" t="s">
        <v>397</v>
      </c>
      <c r="CB623" s="18"/>
      <c r="CD623" s="18"/>
      <c r="CE623" s="18"/>
      <c r="CH623" s="18"/>
      <c r="CJ623" s="18"/>
      <c r="CU623" s="18"/>
      <c r="CV623" t="s">
        <v>397</v>
      </c>
      <c r="CW623" t="s">
        <v>397</v>
      </c>
      <c r="CX623" t="s">
        <v>397</v>
      </c>
      <c r="CY623" s="25" t="s">
        <v>397</v>
      </c>
    </row>
    <row r="624" spans="1:103" x14ac:dyDescent="0.25">
      <c r="A624">
        <v>626</v>
      </c>
      <c r="B624">
        <v>103</v>
      </c>
      <c r="C624" s="25" t="s">
        <v>86</v>
      </c>
      <c r="D624" s="12">
        <v>12.6</v>
      </c>
      <c r="E624" s="14"/>
      <c r="F624" s="7" t="str">
        <f t="shared" si="99"/>
        <v>X</v>
      </c>
      <c r="G624" s="7">
        <f t="shared" si="100"/>
        <v>12.6</v>
      </c>
      <c r="H624" s="16">
        <f t="shared" si="101"/>
        <v>12.6</v>
      </c>
      <c r="I624" s="11" t="str">
        <f t="shared" si="102"/>
        <v>X</v>
      </c>
      <c r="J624" s="39" t="str">
        <f t="shared" si="103"/>
        <v>X</v>
      </c>
      <c r="K624" s="39" t="str">
        <f t="shared" si="96"/>
        <v>X</v>
      </c>
      <c r="L624" s="39" t="str">
        <f t="shared" si="97"/>
        <v>X</v>
      </c>
      <c r="M624" s="39" t="str">
        <f t="shared" si="104"/>
        <v>X</v>
      </c>
      <c r="N624" s="42">
        <v>1</v>
      </c>
      <c r="O624" s="8">
        <v>0</v>
      </c>
      <c r="P624" s="9">
        <v>0</v>
      </c>
      <c r="Q624" s="9">
        <v>0</v>
      </c>
      <c r="R624" s="8">
        <v>0</v>
      </c>
      <c r="S624" s="9">
        <v>0</v>
      </c>
      <c r="T624" s="9">
        <v>0</v>
      </c>
      <c r="U624" s="8">
        <v>0</v>
      </c>
      <c r="V624" s="9">
        <v>0</v>
      </c>
      <c r="W624" s="9">
        <v>0</v>
      </c>
      <c r="X624" s="9">
        <v>0</v>
      </c>
      <c r="Y624" s="8">
        <v>0</v>
      </c>
      <c r="Z624" s="9">
        <v>0</v>
      </c>
      <c r="AA624" s="8"/>
      <c r="AC624" s="8"/>
      <c r="AJ624" s="9">
        <f t="shared" si="105"/>
        <v>-1</v>
      </c>
      <c r="AK624" s="7">
        <v>6.7</v>
      </c>
      <c r="AO624" s="8"/>
      <c r="AQ624" s="31"/>
      <c r="AT624" s="31"/>
      <c r="AU624" s="21">
        <v>1995</v>
      </c>
      <c r="AV624" s="23">
        <f t="shared" si="98"/>
        <v>3.2999429000227671</v>
      </c>
      <c r="BB624" s="18"/>
      <c r="BD624" s="54"/>
      <c r="BF624" s="18"/>
      <c r="BH624" s="18"/>
      <c r="BJ624" s="18"/>
      <c r="BK624" s="18" t="s">
        <v>235</v>
      </c>
      <c r="BL624">
        <v>1</v>
      </c>
      <c r="BM624">
        <v>0</v>
      </c>
      <c r="BN624">
        <v>0</v>
      </c>
      <c r="BO624">
        <v>0</v>
      </c>
      <c r="BP624">
        <v>0</v>
      </c>
      <c r="BQ624">
        <v>0</v>
      </c>
      <c r="BR624" s="18">
        <v>0</v>
      </c>
      <c r="BS624">
        <v>1</v>
      </c>
      <c r="BT624">
        <v>0</v>
      </c>
      <c r="BU624" s="18">
        <v>0</v>
      </c>
      <c r="BV624" t="s">
        <v>397</v>
      </c>
      <c r="BW624" t="s">
        <v>397</v>
      </c>
      <c r="CB624" s="18"/>
      <c r="CD624" s="18"/>
      <c r="CE624" s="18"/>
      <c r="CH624" s="18"/>
      <c r="CJ624" s="18"/>
      <c r="CU624" s="18"/>
      <c r="CV624" t="s">
        <v>397</v>
      </c>
      <c r="CW624" t="s">
        <v>397</v>
      </c>
      <c r="CX624" t="s">
        <v>397</v>
      </c>
      <c r="CY624" s="25" t="s">
        <v>397</v>
      </c>
    </row>
    <row r="625" spans="1:103" x14ac:dyDescent="0.25">
      <c r="A625">
        <v>627</v>
      </c>
      <c r="B625">
        <v>103</v>
      </c>
      <c r="C625" s="25" t="s">
        <v>86</v>
      </c>
      <c r="D625" s="12">
        <v>8.6</v>
      </c>
      <c r="E625" s="14"/>
      <c r="F625" s="7" t="str">
        <f t="shared" si="99"/>
        <v>X</v>
      </c>
      <c r="G625" s="7">
        <f t="shared" si="100"/>
        <v>8.6</v>
      </c>
      <c r="H625" s="16">
        <f t="shared" si="101"/>
        <v>8.6</v>
      </c>
      <c r="I625" s="11" t="str">
        <f t="shared" si="102"/>
        <v>X</v>
      </c>
      <c r="J625" s="39" t="str">
        <f t="shared" si="103"/>
        <v>X</v>
      </c>
      <c r="K625" s="39" t="str">
        <f t="shared" si="96"/>
        <v>X</v>
      </c>
      <c r="L625" s="39" t="str">
        <f t="shared" si="97"/>
        <v>X</v>
      </c>
      <c r="M625" s="39" t="str">
        <f t="shared" si="104"/>
        <v>X</v>
      </c>
      <c r="N625" s="42">
        <v>1</v>
      </c>
      <c r="O625" s="8">
        <v>0</v>
      </c>
      <c r="P625" s="9">
        <v>0</v>
      </c>
      <c r="Q625" s="9">
        <v>0</v>
      </c>
      <c r="R625" s="8">
        <v>0</v>
      </c>
      <c r="S625" s="9">
        <v>0</v>
      </c>
      <c r="T625" s="9">
        <v>0</v>
      </c>
      <c r="U625" s="8">
        <v>0</v>
      </c>
      <c r="V625" s="9">
        <v>0</v>
      </c>
      <c r="W625" s="9">
        <v>0</v>
      </c>
      <c r="X625" s="9">
        <v>0</v>
      </c>
      <c r="Y625" s="8">
        <v>0</v>
      </c>
      <c r="Z625" s="9">
        <v>0</v>
      </c>
      <c r="AA625" s="8"/>
      <c r="AC625" s="8"/>
      <c r="AJ625" s="9">
        <f t="shared" si="105"/>
        <v>-1</v>
      </c>
      <c r="AK625" s="7">
        <v>8.1</v>
      </c>
      <c r="AO625" s="8"/>
      <c r="AQ625" s="31"/>
      <c r="AT625" s="31"/>
      <c r="AU625" s="21">
        <v>1995</v>
      </c>
      <c r="AV625" s="23">
        <f t="shared" si="98"/>
        <v>3.2999429000227671</v>
      </c>
      <c r="BB625" s="18"/>
      <c r="BD625" s="54"/>
      <c r="BF625" s="18"/>
      <c r="BH625" s="18"/>
      <c r="BJ625" s="18"/>
      <c r="BK625" s="18" t="s">
        <v>260</v>
      </c>
      <c r="BL625">
        <v>1</v>
      </c>
      <c r="BM625">
        <v>0</v>
      </c>
      <c r="BN625">
        <v>0</v>
      </c>
      <c r="BO625">
        <v>0</v>
      </c>
      <c r="BP625">
        <v>0</v>
      </c>
      <c r="BQ625">
        <v>0</v>
      </c>
      <c r="BR625" s="18">
        <v>0</v>
      </c>
      <c r="BS625">
        <v>1</v>
      </c>
      <c r="BT625">
        <v>0</v>
      </c>
      <c r="BU625" s="18">
        <v>0</v>
      </c>
      <c r="BV625" t="s">
        <v>397</v>
      </c>
      <c r="BW625" t="s">
        <v>397</v>
      </c>
      <c r="CB625" s="18"/>
      <c r="CD625" s="18"/>
      <c r="CE625" s="18"/>
      <c r="CH625" s="18"/>
      <c r="CJ625" s="18"/>
      <c r="CU625" s="18"/>
      <c r="CV625" t="s">
        <v>397</v>
      </c>
      <c r="CW625" t="s">
        <v>397</v>
      </c>
      <c r="CX625" t="s">
        <v>397</v>
      </c>
      <c r="CY625" s="25" t="s">
        <v>397</v>
      </c>
    </row>
    <row r="626" spans="1:103" x14ac:dyDescent="0.25">
      <c r="A626">
        <v>628</v>
      </c>
      <c r="B626">
        <v>103</v>
      </c>
      <c r="C626" s="25" t="s">
        <v>86</v>
      </c>
      <c r="D626" s="12">
        <v>9</v>
      </c>
      <c r="E626" s="14"/>
      <c r="F626" s="7" t="str">
        <f t="shared" si="99"/>
        <v>X</v>
      </c>
      <c r="G626" s="7">
        <f t="shared" si="100"/>
        <v>9</v>
      </c>
      <c r="H626" s="16">
        <f t="shared" si="101"/>
        <v>9</v>
      </c>
      <c r="I626" s="11" t="str">
        <f t="shared" si="102"/>
        <v>X</v>
      </c>
      <c r="J626" s="39" t="str">
        <f t="shared" si="103"/>
        <v>X</v>
      </c>
      <c r="K626" s="39" t="str">
        <f t="shared" si="96"/>
        <v>X</v>
      </c>
      <c r="L626" s="39" t="str">
        <f t="shared" si="97"/>
        <v>X</v>
      </c>
      <c r="M626" s="39" t="str">
        <f t="shared" si="104"/>
        <v>X</v>
      </c>
      <c r="N626" s="42">
        <v>1</v>
      </c>
      <c r="O626" s="8">
        <v>0</v>
      </c>
      <c r="P626" s="9">
        <v>0</v>
      </c>
      <c r="Q626" s="9">
        <v>0</v>
      </c>
      <c r="R626" s="8">
        <v>0</v>
      </c>
      <c r="S626" s="9">
        <v>0</v>
      </c>
      <c r="T626" s="9">
        <v>0</v>
      </c>
      <c r="U626" s="8">
        <v>0</v>
      </c>
      <c r="V626" s="9">
        <v>0</v>
      </c>
      <c r="W626" s="9">
        <v>0</v>
      </c>
      <c r="X626" s="9">
        <v>0</v>
      </c>
      <c r="Y626" s="8">
        <v>0</v>
      </c>
      <c r="Z626" s="9">
        <v>0</v>
      </c>
      <c r="AA626" s="8"/>
      <c r="AC626" s="8"/>
      <c r="AJ626" s="9">
        <f t="shared" si="105"/>
        <v>-1</v>
      </c>
      <c r="AK626" s="7">
        <v>9.6</v>
      </c>
      <c r="AO626" s="8"/>
      <c r="AQ626" s="31"/>
      <c r="AT626" s="31"/>
      <c r="AU626" s="21">
        <v>1998</v>
      </c>
      <c r="AV626" s="23">
        <f t="shared" si="98"/>
        <v>3.3005954838899636</v>
      </c>
      <c r="BB626" s="18"/>
      <c r="BD626" s="54"/>
      <c r="BF626" s="18"/>
      <c r="BH626" s="18"/>
      <c r="BJ626" s="18"/>
      <c r="BK626" s="18" t="s">
        <v>271</v>
      </c>
      <c r="BL626">
        <v>1</v>
      </c>
      <c r="BM626">
        <v>0</v>
      </c>
      <c r="BN626">
        <v>0</v>
      </c>
      <c r="BO626">
        <v>0</v>
      </c>
      <c r="BP626">
        <v>0</v>
      </c>
      <c r="BQ626">
        <v>0</v>
      </c>
      <c r="BR626" s="18">
        <v>0</v>
      </c>
      <c r="BS626">
        <v>1</v>
      </c>
      <c r="BT626">
        <v>0</v>
      </c>
      <c r="BU626" s="18">
        <v>0</v>
      </c>
      <c r="BV626" t="s">
        <v>397</v>
      </c>
      <c r="BW626" t="s">
        <v>397</v>
      </c>
      <c r="CB626" s="18"/>
      <c r="CD626" s="18"/>
      <c r="CE626" s="18"/>
      <c r="CH626" s="18"/>
      <c r="CJ626" s="18"/>
      <c r="CU626" s="18"/>
      <c r="CV626" t="s">
        <v>397</v>
      </c>
      <c r="CW626" t="s">
        <v>397</v>
      </c>
      <c r="CX626" t="s">
        <v>397</v>
      </c>
      <c r="CY626" s="25" t="s">
        <v>397</v>
      </c>
    </row>
    <row r="627" spans="1:103" x14ac:dyDescent="0.25">
      <c r="A627">
        <v>629</v>
      </c>
      <c r="B627">
        <v>104</v>
      </c>
      <c r="C627" s="25" t="s">
        <v>130</v>
      </c>
      <c r="D627" s="12">
        <v>9.6999999999999993</v>
      </c>
      <c r="E627" s="14"/>
      <c r="F627" s="7" t="str">
        <f t="shared" si="99"/>
        <v>X</v>
      </c>
      <c r="G627" s="7">
        <f t="shared" si="100"/>
        <v>9.6999999999999993</v>
      </c>
      <c r="H627" s="16">
        <f t="shared" si="101"/>
        <v>9.6999999999999993</v>
      </c>
      <c r="I627" s="11" t="str">
        <f t="shared" si="102"/>
        <v>X</v>
      </c>
      <c r="J627" s="39" t="str">
        <f t="shared" si="103"/>
        <v>X</v>
      </c>
      <c r="K627" s="39" t="str">
        <f t="shared" si="96"/>
        <v>X</v>
      </c>
      <c r="L627" s="39" t="str">
        <f t="shared" si="97"/>
        <v>X</v>
      </c>
      <c r="M627" s="39" t="str">
        <f t="shared" si="104"/>
        <v>X</v>
      </c>
      <c r="N627" s="42">
        <v>1</v>
      </c>
      <c r="O627" s="8">
        <v>0</v>
      </c>
      <c r="P627" s="9">
        <v>0</v>
      </c>
      <c r="Q627" s="9">
        <v>0</v>
      </c>
      <c r="R627" s="8">
        <v>0</v>
      </c>
      <c r="S627" s="9">
        <v>0</v>
      </c>
      <c r="T627" s="9">
        <v>0</v>
      </c>
      <c r="U627" s="8">
        <v>0</v>
      </c>
      <c r="V627" s="9">
        <v>0</v>
      </c>
      <c r="W627" s="9">
        <v>0</v>
      </c>
      <c r="X627" s="9">
        <v>0</v>
      </c>
      <c r="Y627" s="8">
        <v>0</v>
      </c>
      <c r="Z627" s="9">
        <v>0</v>
      </c>
      <c r="AA627" s="8"/>
      <c r="AC627" s="8"/>
      <c r="AJ627" s="9">
        <f t="shared" si="105"/>
        <v>-1</v>
      </c>
      <c r="AK627" s="7">
        <v>9.1</v>
      </c>
      <c r="AO627" s="8"/>
      <c r="AQ627" s="31"/>
      <c r="AT627" s="31"/>
      <c r="AU627" s="21">
        <v>1991</v>
      </c>
      <c r="AV627" s="23">
        <f t="shared" si="98"/>
        <v>3.2990712600274095</v>
      </c>
      <c r="BB627" s="18"/>
      <c r="BD627" s="54"/>
      <c r="BF627" s="18"/>
      <c r="BH627" s="18"/>
      <c r="BJ627" s="18"/>
      <c r="BK627" s="18" t="s">
        <v>125</v>
      </c>
      <c r="BL627">
        <v>1</v>
      </c>
      <c r="BM627">
        <v>0</v>
      </c>
      <c r="BN627">
        <v>0</v>
      </c>
      <c r="BO627">
        <v>0</v>
      </c>
      <c r="BP627">
        <v>0</v>
      </c>
      <c r="BQ627">
        <v>0</v>
      </c>
      <c r="BR627" s="18">
        <v>0</v>
      </c>
      <c r="BS627">
        <v>1</v>
      </c>
      <c r="BT627">
        <v>0</v>
      </c>
      <c r="BU627" s="18">
        <v>0</v>
      </c>
      <c r="BV627" t="s">
        <v>397</v>
      </c>
      <c r="BW627" t="s">
        <v>397</v>
      </c>
      <c r="CB627" s="18"/>
      <c r="CD627" s="18"/>
      <c r="CE627" s="18"/>
      <c r="CH627" s="18"/>
      <c r="CJ627" s="18"/>
      <c r="CU627" s="18"/>
      <c r="CV627" t="s">
        <v>397</v>
      </c>
      <c r="CW627" t="s">
        <v>397</v>
      </c>
      <c r="CX627" t="s">
        <v>397</v>
      </c>
      <c r="CY627" s="25" t="s">
        <v>397</v>
      </c>
    </row>
    <row r="628" spans="1:103" x14ac:dyDescent="0.25">
      <c r="A628">
        <v>630</v>
      </c>
      <c r="B628">
        <v>104</v>
      </c>
      <c r="C628" s="25" t="s">
        <v>130</v>
      </c>
      <c r="D628" s="12">
        <v>9</v>
      </c>
      <c r="E628" s="14"/>
      <c r="F628" s="7" t="str">
        <f t="shared" si="99"/>
        <v>X</v>
      </c>
      <c r="G628" s="7">
        <f t="shared" si="100"/>
        <v>9</v>
      </c>
      <c r="H628" s="16">
        <f t="shared" si="101"/>
        <v>9</v>
      </c>
      <c r="I628" s="11" t="str">
        <f t="shared" si="102"/>
        <v>X</v>
      </c>
      <c r="J628" s="39" t="str">
        <f t="shared" si="103"/>
        <v>X</v>
      </c>
      <c r="K628" s="39" t="str">
        <f t="shared" si="96"/>
        <v>X</v>
      </c>
      <c r="L628" s="39" t="str">
        <f t="shared" si="97"/>
        <v>X</v>
      </c>
      <c r="M628" s="39" t="str">
        <f t="shared" si="104"/>
        <v>X</v>
      </c>
      <c r="N628" s="42">
        <v>1</v>
      </c>
      <c r="O628" s="8">
        <v>0</v>
      </c>
      <c r="P628" s="9">
        <v>0</v>
      </c>
      <c r="Q628" s="9">
        <v>0</v>
      </c>
      <c r="R628" s="8">
        <v>0</v>
      </c>
      <c r="S628" s="9">
        <v>0</v>
      </c>
      <c r="T628" s="9">
        <v>0</v>
      </c>
      <c r="U628" s="8">
        <v>0</v>
      </c>
      <c r="V628" s="9">
        <v>0</v>
      </c>
      <c r="W628" s="9">
        <v>0</v>
      </c>
      <c r="X628" s="9">
        <v>0</v>
      </c>
      <c r="Y628" s="8">
        <v>0</v>
      </c>
      <c r="Z628" s="9">
        <v>0</v>
      </c>
      <c r="AA628" s="8"/>
      <c r="AC628" s="8"/>
      <c r="AJ628" s="9">
        <f t="shared" si="105"/>
        <v>-1</v>
      </c>
      <c r="AK628" s="7">
        <v>8.9</v>
      </c>
      <c r="AO628" s="8"/>
      <c r="AQ628" s="31"/>
      <c r="AT628" s="31"/>
      <c r="AU628" s="21">
        <v>2002</v>
      </c>
      <c r="AV628" s="23">
        <f t="shared" si="98"/>
        <v>3.3014640731433</v>
      </c>
      <c r="BB628" s="18"/>
      <c r="BD628" s="54"/>
      <c r="BF628" s="18"/>
      <c r="BH628" s="18"/>
      <c r="BJ628" s="18"/>
      <c r="BK628" s="18" t="s">
        <v>125</v>
      </c>
      <c r="BL628">
        <v>1</v>
      </c>
      <c r="BM628">
        <v>0</v>
      </c>
      <c r="BN628">
        <v>0</v>
      </c>
      <c r="BO628">
        <v>0</v>
      </c>
      <c r="BP628">
        <v>0</v>
      </c>
      <c r="BQ628">
        <v>0</v>
      </c>
      <c r="BR628" s="18">
        <v>0</v>
      </c>
      <c r="BS628">
        <v>1</v>
      </c>
      <c r="BT628">
        <v>0</v>
      </c>
      <c r="BU628" s="18">
        <v>0</v>
      </c>
      <c r="BV628" t="s">
        <v>397</v>
      </c>
      <c r="BW628" t="s">
        <v>397</v>
      </c>
      <c r="CB628" s="18"/>
      <c r="CD628" s="18"/>
      <c r="CE628" s="18"/>
      <c r="CH628" s="18"/>
      <c r="CJ628" s="18"/>
      <c r="CU628" s="18"/>
      <c r="CV628" t="s">
        <v>397</v>
      </c>
      <c r="CW628" t="s">
        <v>397</v>
      </c>
      <c r="CX628" t="s">
        <v>397</v>
      </c>
      <c r="CY628" s="25" t="s">
        <v>397</v>
      </c>
    </row>
    <row r="629" spans="1:103" x14ac:dyDescent="0.25">
      <c r="A629">
        <v>631</v>
      </c>
      <c r="B629">
        <v>104</v>
      </c>
      <c r="C629" s="25" t="s">
        <v>130</v>
      </c>
      <c r="D629" s="12">
        <v>9.6999999999999993</v>
      </c>
      <c r="E629" s="14"/>
      <c r="F629" s="7" t="str">
        <f t="shared" si="99"/>
        <v>X</v>
      </c>
      <c r="G629" s="7">
        <f t="shared" si="100"/>
        <v>9.6999999999999993</v>
      </c>
      <c r="H629" s="16">
        <f t="shared" si="101"/>
        <v>9.6999999999999993</v>
      </c>
      <c r="I629" s="11" t="str">
        <f t="shared" si="102"/>
        <v>X</v>
      </c>
      <c r="J629" s="39" t="str">
        <f t="shared" si="103"/>
        <v>X</v>
      </c>
      <c r="K629" s="39" t="str">
        <f t="shared" si="96"/>
        <v>X</v>
      </c>
      <c r="L629" s="39" t="str">
        <f t="shared" si="97"/>
        <v>X</v>
      </c>
      <c r="M629" s="39" t="str">
        <f t="shared" si="104"/>
        <v>X</v>
      </c>
      <c r="N629" s="42">
        <v>0</v>
      </c>
      <c r="O629" s="8">
        <v>0</v>
      </c>
      <c r="P629" s="9">
        <v>0</v>
      </c>
      <c r="Q629" s="9">
        <v>0</v>
      </c>
      <c r="R629" s="8">
        <v>0</v>
      </c>
      <c r="S629" s="9">
        <v>0</v>
      </c>
      <c r="T629" s="9">
        <v>0</v>
      </c>
      <c r="U629" s="8">
        <v>1</v>
      </c>
      <c r="V629" s="9">
        <v>0</v>
      </c>
      <c r="W629" s="9">
        <v>0</v>
      </c>
      <c r="X629" s="9">
        <v>0</v>
      </c>
      <c r="Y629" s="8">
        <v>0</v>
      </c>
      <c r="Z629" s="9">
        <v>0</v>
      </c>
      <c r="AA629" s="8"/>
      <c r="AC629" s="8"/>
      <c r="AJ629" s="9">
        <f t="shared" si="105"/>
        <v>-1</v>
      </c>
      <c r="AK629" s="7">
        <v>9.1</v>
      </c>
      <c r="AO629" s="8"/>
      <c r="AQ629" s="31"/>
      <c r="AT629" s="31"/>
      <c r="AU629" s="21">
        <v>1991</v>
      </c>
      <c r="AV629" s="23">
        <f t="shared" si="98"/>
        <v>3.2990712600274095</v>
      </c>
      <c r="BB629" s="18"/>
      <c r="BD629" s="54"/>
      <c r="BF629" s="18"/>
      <c r="BH629" s="18"/>
      <c r="BJ629" s="18"/>
      <c r="BK629" s="18" t="s">
        <v>125</v>
      </c>
      <c r="BL629">
        <v>1</v>
      </c>
      <c r="BM629">
        <v>0</v>
      </c>
      <c r="BN629">
        <v>0</v>
      </c>
      <c r="BO629">
        <v>0</v>
      </c>
      <c r="BP629">
        <v>0</v>
      </c>
      <c r="BQ629">
        <v>0</v>
      </c>
      <c r="BR629" s="18">
        <v>0</v>
      </c>
      <c r="BS629">
        <v>1</v>
      </c>
      <c r="BT629">
        <v>0</v>
      </c>
      <c r="BU629" s="18">
        <v>0</v>
      </c>
      <c r="BV629" t="s">
        <v>397</v>
      </c>
      <c r="BW629" t="s">
        <v>397</v>
      </c>
      <c r="CB629" s="18"/>
      <c r="CD629" s="18"/>
      <c r="CE629" s="18"/>
      <c r="CH629" s="18"/>
      <c r="CJ629" s="18"/>
      <c r="CU629" s="18"/>
      <c r="CV629" t="s">
        <v>397</v>
      </c>
      <c r="CW629" t="s">
        <v>397</v>
      </c>
      <c r="CX629" t="s">
        <v>397</v>
      </c>
      <c r="CY629" s="25" t="s">
        <v>397</v>
      </c>
    </row>
    <row r="630" spans="1:103" x14ac:dyDescent="0.25">
      <c r="A630">
        <v>632</v>
      </c>
      <c r="B630">
        <v>104</v>
      </c>
      <c r="C630" s="25" t="s">
        <v>130</v>
      </c>
      <c r="D630" s="12">
        <v>9</v>
      </c>
      <c r="E630" s="14"/>
      <c r="F630" s="7" t="str">
        <f t="shared" si="99"/>
        <v>X</v>
      </c>
      <c r="G630" s="7">
        <f t="shared" si="100"/>
        <v>9</v>
      </c>
      <c r="H630" s="16">
        <f t="shared" si="101"/>
        <v>9</v>
      </c>
      <c r="I630" s="11" t="str">
        <f t="shared" si="102"/>
        <v>X</v>
      </c>
      <c r="J630" s="39" t="str">
        <f t="shared" si="103"/>
        <v>X</v>
      </c>
      <c r="K630" s="39" t="str">
        <f t="shared" si="96"/>
        <v>X</v>
      </c>
      <c r="L630" s="39" t="str">
        <f t="shared" si="97"/>
        <v>X</v>
      </c>
      <c r="M630" s="39" t="str">
        <f t="shared" si="104"/>
        <v>X</v>
      </c>
      <c r="N630" s="42">
        <v>0</v>
      </c>
      <c r="O630" s="8">
        <v>0</v>
      </c>
      <c r="P630" s="9">
        <v>0</v>
      </c>
      <c r="Q630" s="9">
        <v>0</v>
      </c>
      <c r="R630" s="8">
        <v>0</v>
      </c>
      <c r="S630" s="9">
        <v>0</v>
      </c>
      <c r="T630" s="9">
        <v>0</v>
      </c>
      <c r="U630" s="8">
        <v>1</v>
      </c>
      <c r="V630" s="9">
        <v>0</v>
      </c>
      <c r="W630" s="9">
        <v>0</v>
      </c>
      <c r="X630" s="9">
        <v>0</v>
      </c>
      <c r="Y630" s="8">
        <v>0</v>
      </c>
      <c r="Z630" s="9">
        <v>0</v>
      </c>
      <c r="AA630" s="8"/>
      <c r="AC630" s="8"/>
      <c r="AJ630" s="9">
        <f t="shared" si="105"/>
        <v>-1</v>
      </c>
      <c r="AK630" s="7">
        <v>8.9</v>
      </c>
      <c r="AO630" s="8"/>
      <c r="AQ630" s="31"/>
      <c r="AT630" s="31"/>
      <c r="AU630" s="21">
        <v>2002</v>
      </c>
      <c r="AV630" s="23">
        <f t="shared" si="98"/>
        <v>3.3014640731433</v>
      </c>
      <c r="BB630" s="18"/>
      <c r="BD630" s="54"/>
      <c r="BF630" s="18"/>
      <c r="BH630" s="18"/>
      <c r="BJ630" s="18"/>
      <c r="BK630" s="18" t="s">
        <v>125</v>
      </c>
      <c r="BL630">
        <v>1</v>
      </c>
      <c r="BM630">
        <v>0</v>
      </c>
      <c r="BN630">
        <v>0</v>
      </c>
      <c r="BO630">
        <v>0</v>
      </c>
      <c r="BP630">
        <v>0</v>
      </c>
      <c r="BQ630">
        <v>0</v>
      </c>
      <c r="BR630" s="18">
        <v>0</v>
      </c>
      <c r="BS630">
        <v>1</v>
      </c>
      <c r="BT630">
        <v>0</v>
      </c>
      <c r="BU630" s="18">
        <v>0</v>
      </c>
      <c r="BV630" t="s">
        <v>397</v>
      </c>
      <c r="BW630" t="s">
        <v>397</v>
      </c>
      <c r="CB630" s="18"/>
      <c r="CD630" s="18"/>
      <c r="CE630" s="18"/>
      <c r="CH630" s="18"/>
      <c r="CJ630" s="18"/>
      <c r="CU630" s="18"/>
      <c r="CV630" t="s">
        <v>397</v>
      </c>
      <c r="CW630" t="s">
        <v>397</v>
      </c>
      <c r="CX630" t="s">
        <v>397</v>
      </c>
      <c r="CY630" s="25" t="s">
        <v>397</v>
      </c>
    </row>
    <row r="631" spans="1:103" x14ac:dyDescent="0.25">
      <c r="A631">
        <v>633</v>
      </c>
      <c r="B631">
        <v>104</v>
      </c>
      <c r="C631" s="25" t="s">
        <v>130</v>
      </c>
      <c r="D631" s="12">
        <v>11.9</v>
      </c>
      <c r="E631" s="14"/>
      <c r="F631" s="7" t="str">
        <f t="shared" si="99"/>
        <v>X</v>
      </c>
      <c r="G631" s="7">
        <f t="shared" si="100"/>
        <v>11.9</v>
      </c>
      <c r="H631" s="16">
        <f t="shared" si="101"/>
        <v>11.9</v>
      </c>
      <c r="I631" s="11" t="str">
        <f t="shared" si="102"/>
        <v>X</v>
      </c>
      <c r="J631" s="39" t="str">
        <f t="shared" si="103"/>
        <v>X</v>
      </c>
      <c r="K631" s="39" t="str">
        <f t="shared" si="96"/>
        <v>X</v>
      </c>
      <c r="L631" s="39" t="str">
        <f t="shared" si="97"/>
        <v>X</v>
      </c>
      <c r="M631" s="39" t="str">
        <f t="shared" si="104"/>
        <v>X</v>
      </c>
      <c r="N631" s="42">
        <v>0</v>
      </c>
      <c r="O631" s="8">
        <v>0</v>
      </c>
      <c r="P631" s="9">
        <v>0</v>
      </c>
      <c r="Q631" s="9">
        <v>0</v>
      </c>
      <c r="R631" s="8">
        <v>0</v>
      </c>
      <c r="S631" s="9">
        <v>0</v>
      </c>
      <c r="T631" s="9">
        <v>0</v>
      </c>
      <c r="U631" s="8">
        <v>0</v>
      </c>
      <c r="V631" s="9">
        <v>1</v>
      </c>
      <c r="W631" s="9">
        <v>0</v>
      </c>
      <c r="X631" s="9">
        <v>0</v>
      </c>
      <c r="Y631" s="8">
        <v>0</v>
      </c>
      <c r="Z631" s="9">
        <v>0</v>
      </c>
      <c r="AA631" s="8"/>
      <c r="AC631" s="8"/>
      <c r="AJ631" s="9">
        <f t="shared" si="105"/>
        <v>-1</v>
      </c>
      <c r="AK631" s="7">
        <v>9.1</v>
      </c>
      <c r="AO631" s="8"/>
      <c r="AQ631" s="31"/>
      <c r="AT631" s="31"/>
      <c r="AU631" s="21">
        <v>1991</v>
      </c>
      <c r="AV631" s="23">
        <f t="shared" si="98"/>
        <v>3.2990712600274095</v>
      </c>
      <c r="BB631" s="18"/>
      <c r="BD631" s="54"/>
      <c r="BF631" s="18"/>
      <c r="BH631" s="18"/>
      <c r="BJ631" s="18"/>
      <c r="BK631" s="18" t="s">
        <v>125</v>
      </c>
      <c r="BL631">
        <v>1</v>
      </c>
      <c r="BM631">
        <v>0</v>
      </c>
      <c r="BN631">
        <v>0</v>
      </c>
      <c r="BO631">
        <v>0</v>
      </c>
      <c r="BP631">
        <v>0</v>
      </c>
      <c r="BQ631">
        <v>0</v>
      </c>
      <c r="BR631" s="18">
        <v>0</v>
      </c>
      <c r="BS631">
        <v>1</v>
      </c>
      <c r="BT631">
        <v>0</v>
      </c>
      <c r="BU631" s="18">
        <v>0</v>
      </c>
      <c r="BV631" t="s">
        <v>397</v>
      </c>
      <c r="BW631" t="s">
        <v>397</v>
      </c>
      <c r="CB631" s="18"/>
      <c r="CD631" s="18"/>
      <c r="CE631" s="18"/>
      <c r="CH631" s="18"/>
      <c r="CJ631" s="18"/>
      <c r="CU631" s="18"/>
      <c r="CV631" t="s">
        <v>397</v>
      </c>
      <c r="CW631" t="s">
        <v>397</v>
      </c>
      <c r="CX631" t="s">
        <v>397</v>
      </c>
      <c r="CY631" s="25" t="s">
        <v>397</v>
      </c>
    </row>
    <row r="632" spans="1:103" x14ac:dyDescent="0.25">
      <c r="A632">
        <v>634</v>
      </c>
      <c r="B632">
        <v>104</v>
      </c>
      <c r="C632" s="25" t="s">
        <v>130</v>
      </c>
      <c r="D632" s="12">
        <v>11.1</v>
      </c>
      <c r="E632" s="14"/>
      <c r="F632" s="7" t="str">
        <f t="shared" si="99"/>
        <v>X</v>
      </c>
      <c r="G632" s="7">
        <f t="shared" si="100"/>
        <v>11.1</v>
      </c>
      <c r="H632" s="16">
        <f t="shared" si="101"/>
        <v>11.1</v>
      </c>
      <c r="I632" s="11" t="str">
        <f t="shared" si="102"/>
        <v>X</v>
      </c>
      <c r="J632" s="39" t="str">
        <f t="shared" si="103"/>
        <v>X</v>
      </c>
      <c r="K632" s="39" t="str">
        <f t="shared" si="96"/>
        <v>X</v>
      </c>
      <c r="L632" s="39" t="str">
        <f t="shared" si="97"/>
        <v>X</v>
      </c>
      <c r="M632" s="39" t="str">
        <f t="shared" si="104"/>
        <v>X</v>
      </c>
      <c r="N632" s="42">
        <v>0</v>
      </c>
      <c r="O632" s="8">
        <v>0</v>
      </c>
      <c r="P632" s="9">
        <v>0</v>
      </c>
      <c r="Q632" s="9">
        <v>0</v>
      </c>
      <c r="R632" s="8">
        <v>0</v>
      </c>
      <c r="S632" s="9">
        <v>0</v>
      </c>
      <c r="T632" s="9">
        <v>0</v>
      </c>
      <c r="U632" s="8">
        <v>0</v>
      </c>
      <c r="V632" s="9">
        <v>1</v>
      </c>
      <c r="W632" s="9">
        <v>0</v>
      </c>
      <c r="X632" s="9">
        <v>0</v>
      </c>
      <c r="Y632" s="8">
        <v>0</v>
      </c>
      <c r="Z632" s="9">
        <v>0</v>
      </c>
      <c r="AA632" s="8"/>
      <c r="AC632" s="8"/>
      <c r="AJ632" s="9">
        <f t="shared" si="105"/>
        <v>-1</v>
      </c>
      <c r="AK632" s="7">
        <v>8.9</v>
      </c>
      <c r="AO632" s="8"/>
      <c r="AQ632" s="31"/>
      <c r="AT632" s="31"/>
      <c r="AU632" s="21">
        <v>2002</v>
      </c>
      <c r="AV632" s="23">
        <f t="shared" si="98"/>
        <v>3.3014640731433</v>
      </c>
      <c r="BB632" s="18"/>
      <c r="BD632" s="54"/>
      <c r="BF632" s="18"/>
      <c r="BH632" s="18"/>
      <c r="BJ632" s="18"/>
      <c r="BK632" s="18" t="s">
        <v>125</v>
      </c>
      <c r="BL632">
        <v>1</v>
      </c>
      <c r="BM632">
        <v>0</v>
      </c>
      <c r="BN632">
        <v>0</v>
      </c>
      <c r="BO632">
        <v>0</v>
      </c>
      <c r="BP632">
        <v>0</v>
      </c>
      <c r="BQ632">
        <v>0</v>
      </c>
      <c r="BR632" s="18">
        <v>0</v>
      </c>
      <c r="BS632">
        <v>1</v>
      </c>
      <c r="BT632">
        <v>0</v>
      </c>
      <c r="BU632" s="18">
        <v>0</v>
      </c>
      <c r="BV632" t="s">
        <v>397</v>
      </c>
      <c r="BW632" t="s">
        <v>397</v>
      </c>
      <c r="CB632" s="18"/>
      <c r="CD632" s="18"/>
      <c r="CE632" s="18"/>
      <c r="CH632" s="18"/>
      <c r="CJ632" s="18"/>
      <c r="CU632" s="18"/>
      <c r="CV632" t="s">
        <v>397</v>
      </c>
      <c r="CW632" t="s">
        <v>397</v>
      </c>
      <c r="CX632" t="s">
        <v>397</v>
      </c>
      <c r="CY632" s="25" t="s">
        <v>397</v>
      </c>
    </row>
    <row r="633" spans="1:103" x14ac:dyDescent="0.25">
      <c r="A633">
        <v>635</v>
      </c>
      <c r="B633">
        <v>106</v>
      </c>
      <c r="C633" s="25" t="s">
        <v>182</v>
      </c>
      <c r="D633" s="12">
        <v>10.52</v>
      </c>
      <c r="E633" s="14"/>
      <c r="F633" s="7" t="str">
        <f t="shared" si="99"/>
        <v>X</v>
      </c>
      <c r="G633" s="7">
        <f t="shared" si="100"/>
        <v>10.52</v>
      </c>
      <c r="H633" s="16">
        <f t="shared" si="101"/>
        <v>10.52</v>
      </c>
      <c r="I633" s="11" t="str">
        <f t="shared" si="102"/>
        <v>X</v>
      </c>
      <c r="J633" s="39" t="str">
        <f t="shared" si="103"/>
        <v>X</v>
      </c>
      <c r="K633" s="39" t="str">
        <f t="shared" ref="K633:K675" si="106">IFERROR(1/J633, "X")</f>
        <v>X</v>
      </c>
      <c r="L633" s="39" t="str">
        <f t="shared" ref="L633:L675" si="107">IFERROR(I633-J633, "X")</f>
        <v>X</v>
      </c>
      <c r="M633" s="39" t="str">
        <f t="shared" si="104"/>
        <v>X</v>
      </c>
      <c r="N633" s="42">
        <v>1</v>
      </c>
      <c r="O633" s="8">
        <v>0</v>
      </c>
      <c r="P633" s="9">
        <v>0</v>
      </c>
      <c r="Q633" s="9">
        <v>0</v>
      </c>
      <c r="R633" s="8">
        <v>0</v>
      </c>
      <c r="S633" s="9">
        <v>0</v>
      </c>
      <c r="T633" s="9">
        <v>0</v>
      </c>
      <c r="U633" s="8">
        <v>0</v>
      </c>
      <c r="V633" s="9">
        <v>0</v>
      </c>
      <c r="W633" s="9">
        <v>0</v>
      </c>
      <c r="X633" s="9">
        <v>0</v>
      </c>
      <c r="Y633" s="8">
        <v>0</v>
      </c>
      <c r="Z633" s="9">
        <v>0</v>
      </c>
      <c r="AA633" s="8"/>
      <c r="AC633" s="8"/>
      <c r="AJ633" s="9">
        <f t="shared" si="105"/>
        <v>-1</v>
      </c>
      <c r="AK633" s="7">
        <v>6.7</v>
      </c>
      <c r="AO633" s="8"/>
      <c r="AQ633" s="31"/>
      <c r="AT633" s="31"/>
      <c r="AU633" s="21">
        <v>1984</v>
      </c>
      <c r="AV633" s="23">
        <f t="shared" ref="AV633:AV675" si="108">LOG(AU633)</f>
        <v>3.2975416678181597</v>
      </c>
      <c r="BB633" s="18"/>
      <c r="BD633" s="54"/>
      <c r="BF633" s="18"/>
      <c r="BH633" s="18"/>
      <c r="BJ633" s="18"/>
      <c r="BK633" s="18" t="s">
        <v>181</v>
      </c>
      <c r="BL633">
        <v>0</v>
      </c>
      <c r="BM633">
        <v>1</v>
      </c>
      <c r="BN633">
        <v>0</v>
      </c>
      <c r="BO633">
        <v>0</v>
      </c>
      <c r="BP633">
        <v>0</v>
      </c>
      <c r="BQ633">
        <v>0</v>
      </c>
      <c r="BR633" s="18">
        <v>0</v>
      </c>
      <c r="BS633">
        <v>0</v>
      </c>
      <c r="BT633">
        <v>1</v>
      </c>
      <c r="BU633" s="18">
        <v>0</v>
      </c>
      <c r="BV633" t="s">
        <v>397</v>
      </c>
      <c r="BW633" t="s">
        <v>397</v>
      </c>
      <c r="CB633" s="18"/>
      <c r="CD633" s="18"/>
      <c r="CE633" s="18"/>
      <c r="CH633" s="18"/>
      <c r="CJ633" s="18"/>
      <c r="CU633" s="18"/>
      <c r="CV633" t="s">
        <v>397</v>
      </c>
      <c r="CW633" t="s">
        <v>397</v>
      </c>
      <c r="CX633" t="s">
        <v>397</v>
      </c>
      <c r="CY633" s="25" t="s">
        <v>397</v>
      </c>
    </row>
    <row r="634" spans="1:103" x14ac:dyDescent="0.25">
      <c r="A634">
        <v>636</v>
      </c>
      <c r="B634">
        <v>106</v>
      </c>
      <c r="C634" s="25" t="s">
        <v>182</v>
      </c>
      <c r="D634" s="12">
        <v>10.23</v>
      </c>
      <c r="E634" s="14"/>
      <c r="F634" s="7" t="str">
        <f t="shared" si="99"/>
        <v>X</v>
      </c>
      <c r="G634" s="7">
        <f t="shared" si="100"/>
        <v>10.23</v>
      </c>
      <c r="H634" s="16">
        <f t="shared" si="101"/>
        <v>10.23</v>
      </c>
      <c r="I634" s="11" t="str">
        <f t="shared" si="102"/>
        <v>X</v>
      </c>
      <c r="J634" s="39" t="str">
        <f t="shared" si="103"/>
        <v>X</v>
      </c>
      <c r="K634" s="39" t="str">
        <f t="shared" si="106"/>
        <v>X</v>
      </c>
      <c r="L634" s="39" t="str">
        <f t="shared" si="107"/>
        <v>X</v>
      </c>
      <c r="M634" s="39" t="str">
        <f t="shared" si="104"/>
        <v>X</v>
      </c>
      <c r="N634" s="42">
        <v>1</v>
      </c>
      <c r="O634" s="8">
        <v>0</v>
      </c>
      <c r="P634" s="9">
        <v>0</v>
      </c>
      <c r="Q634" s="9">
        <v>0</v>
      </c>
      <c r="R634" s="8">
        <v>0</v>
      </c>
      <c r="S634" s="9">
        <v>0</v>
      </c>
      <c r="T634" s="9">
        <v>0</v>
      </c>
      <c r="U634" s="8">
        <v>0</v>
      </c>
      <c r="V634" s="9">
        <v>0</v>
      </c>
      <c r="W634" s="9">
        <v>0</v>
      </c>
      <c r="X634" s="9">
        <v>0</v>
      </c>
      <c r="Y634" s="8">
        <v>0</v>
      </c>
      <c r="Z634" s="9">
        <v>0</v>
      </c>
      <c r="AA634" s="8"/>
      <c r="AC634" s="8"/>
      <c r="AJ634" s="9">
        <f t="shared" si="105"/>
        <v>-1</v>
      </c>
      <c r="AK634" s="7">
        <v>6.9</v>
      </c>
      <c r="AO634" s="8"/>
      <c r="AQ634" s="31"/>
      <c r="AT634" s="31"/>
      <c r="AU634" s="21">
        <v>1989</v>
      </c>
      <c r="AV634" s="23">
        <f t="shared" si="108"/>
        <v>3.2986347831244354</v>
      </c>
      <c r="BB634" s="18"/>
      <c r="BD634" s="54"/>
      <c r="BF634" s="18"/>
      <c r="BH634" s="18"/>
      <c r="BJ634" s="18"/>
      <c r="BK634" s="18" t="s">
        <v>181</v>
      </c>
      <c r="BL634">
        <v>0</v>
      </c>
      <c r="BM634">
        <v>1</v>
      </c>
      <c r="BN634">
        <v>0</v>
      </c>
      <c r="BO634">
        <v>0</v>
      </c>
      <c r="BP634">
        <v>0</v>
      </c>
      <c r="BQ634">
        <v>0</v>
      </c>
      <c r="BR634" s="18">
        <v>0</v>
      </c>
      <c r="BS634">
        <v>0</v>
      </c>
      <c r="BT634">
        <v>1</v>
      </c>
      <c r="BU634" s="18">
        <v>0</v>
      </c>
      <c r="BV634" t="s">
        <v>397</v>
      </c>
      <c r="BW634" t="s">
        <v>397</v>
      </c>
      <c r="CB634" s="18"/>
      <c r="CD634" s="18"/>
      <c r="CE634" s="18"/>
      <c r="CH634" s="18"/>
      <c r="CJ634" s="18"/>
      <c r="CU634" s="18"/>
      <c r="CV634" t="s">
        <v>397</v>
      </c>
      <c r="CW634" t="s">
        <v>397</v>
      </c>
      <c r="CX634" t="s">
        <v>397</v>
      </c>
      <c r="CY634" s="25" t="s">
        <v>397</v>
      </c>
    </row>
    <row r="635" spans="1:103" x14ac:dyDescent="0.25">
      <c r="A635">
        <v>637</v>
      </c>
      <c r="B635">
        <v>106</v>
      </c>
      <c r="C635" s="25" t="s">
        <v>182</v>
      </c>
      <c r="D635" s="12">
        <v>10.09</v>
      </c>
      <c r="E635" s="14"/>
      <c r="F635" s="7" t="str">
        <f t="shared" si="99"/>
        <v>X</v>
      </c>
      <c r="G635" s="7">
        <f t="shared" si="100"/>
        <v>10.09</v>
      </c>
      <c r="H635" s="16">
        <f t="shared" si="101"/>
        <v>10.09</v>
      </c>
      <c r="I635" s="11" t="str">
        <f t="shared" si="102"/>
        <v>X</v>
      </c>
      <c r="J635" s="39" t="str">
        <f t="shared" si="103"/>
        <v>X</v>
      </c>
      <c r="K635" s="39" t="str">
        <f t="shared" si="106"/>
        <v>X</v>
      </c>
      <c r="L635" s="39" t="str">
        <f t="shared" si="107"/>
        <v>X</v>
      </c>
      <c r="M635" s="39" t="str">
        <f t="shared" si="104"/>
        <v>X</v>
      </c>
      <c r="N635" s="42">
        <v>1</v>
      </c>
      <c r="O635" s="8">
        <v>0</v>
      </c>
      <c r="P635" s="9">
        <v>0</v>
      </c>
      <c r="Q635" s="9">
        <v>0</v>
      </c>
      <c r="R635" s="8">
        <v>0</v>
      </c>
      <c r="S635" s="9">
        <v>0</v>
      </c>
      <c r="T635" s="9">
        <v>0</v>
      </c>
      <c r="U635" s="8">
        <v>0</v>
      </c>
      <c r="V635" s="9">
        <v>0</v>
      </c>
      <c r="W635" s="9">
        <v>0</v>
      </c>
      <c r="X635" s="9">
        <v>0</v>
      </c>
      <c r="Y635" s="8">
        <v>0</v>
      </c>
      <c r="Z635" s="9">
        <v>0</v>
      </c>
      <c r="AA635" s="8"/>
      <c r="AC635" s="8"/>
      <c r="AJ635" s="9">
        <f t="shared" si="105"/>
        <v>-1</v>
      </c>
      <c r="AK635" s="7">
        <v>8.3000000000000007</v>
      </c>
      <c r="AO635" s="8"/>
      <c r="AQ635" s="31"/>
      <c r="AT635" s="31"/>
      <c r="AU635" s="21">
        <v>1997</v>
      </c>
      <c r="AV635" s="23">
        <f t="shared" si="108"/>
        <v>3.3003780648707024</v>
      </c>
      <c r="BB635" s="18"/>
      <c r="BD635" s="54"/>
      <c r="BF635" s="18"/>
      <c r="BH635" s="18"/>
      <c r="BJ635" s="18"/>
      <c r="BK635" s="18" t="s">
        <v>181</v>
      </c>
      <c r="BL635">
        <v>0</v>
      </c>
      <c r="BM635">
        <v>1</v>
      </c>
      <c r="BN635">
        <v>0</v>
      </c>
      <c r="BO635">
        <v>0</v>
      </c>
      <c r="BP635">
        <v>0</v>
      </c>
      <c r="BQ635">
        <v>0</v>
      </c>
      <c r="BR635" s="18">
        <v>0</v>
      </c>
      <c r="BS635">
        <v>0</v>
      </c>
      <c r="BT635">
        <v>1</v>
      </c>
      <c r="BU635" s="18">
        <v>0</v>
      </c>
      <c r="BV635" t="s">
        <v>397</v>
      </c>
      <c r="BW635" t="s">
        <v>397</v>
      </c>
      <c r="CB635" s="18"/>
      <c r="CD635" s="18"/>
      <c r="CE635" s="18"/>
      <c r="CH635" s="18"/>
      <c r="CJ635" s="18"/>
      <c r="CU635" s="18"/>
      <c r="CV635" t="s">
        <v>397</v>
      </c>
      <c r="CW635" t="s">
        <v>397</v>
      </c>
      <c r="CX635" t="s">
        <v>397</v>
      </c>
      <c r="CY635" s="25" t="s">
        <v>397</v>
      </c>
    </row>
    <row r="636" spans="1:103" x14ac:dyDescent="0.25">
      <c r="A636">
        <v>638</v>
      </c>
      <c r="B636">
        <v>106</v>
      </c>
      <c r="C636" s="25" t="s">
        <v>182</v>
      </c>
      <c r="D636" s="12">
        <v>10.34</v>
      </c>
      <c r="E636" s="14"/>
      <c r="F636" s="7" t="str">
        <f t="shared" si="99"/>
        <v>X</v>
      </c>
      <c r="G636" s="7">
        <f t="shared" si="100"/>
        <v>10.34</v>
      </c>
      <c r="H636" s="16">
        <f t="shared" si="101"/>
        <v>10.34</v>
      </c>
      <c r="I636" s="11" t="str">
        <f t="shared" si="102"/>
        <v>X</v>
      </c>
      <c r="J636" s="39" t="str">
        <f t="shared" si="103"/>
        <v>X</v>
      </c>
      <c r="K636" s="39" t="str">
        <f t="shared" si="106"/>
        <v>X</v>
      </c>
      <c r="L636" s="39" t="str">
        <f t="shared" si="107"/>
        <v>X</v>
      </c>
      <c r="M636" s="39" t="str">
        <f t="shared" si="104"/>
        <v>X</v>
      </c>
      <c r="N636" s="42">
        <v>0</v>
      </c>
      <c r="O636" s="8">
        <v>0</v>
      </c>
      <c r="P636" s="9">
        <v>0</v>
      </c>
      <c r="Q636" s="9">
        <v>0</v>
      </c>
      <c r="R636" s="8">
        <v>0</v>
      </c>
      <c r="S636" s="9">
        <v>0</v>
      </c>
      <c r="T636" s="9">
        <v>0</v>
      </c>
      <c r="U636" s="8">
        <v>1</v>
      </c>
      <c r="V636" s="9">
        <v>0</v>
      </c>
      <c r="W636" s="9">
        <v>0</v>
      </c>
      <c r="X636" s="9">
        <v>0</v>
      </c>
      <c r="Y636" s="8">
        <v>0</v>
      </c>
      <c r="Z636" s="9">
        <v>0</v>
      </c>
      <c r="AA636" s="8"/>
      <c r="AC636" s="8"/>
      <c r="AJ636" s="9">
        <f t="shared" si="105"/>
        <v>-1</v>
      </c>
      <c r="AK636" s="7">
        <v>6.7</v>
      </c>
      <c r="AO636" s="8"/>
      <c r="AQ636" s="31"/>
      <c r="AT636" s="31"/>
      <c r="AU636" s="21">
        <v>1984</v>
      </c>
      <c r="AV636" s="23">
        <f t="shared" si="108"/>
        <v>3.2975416678181597</v>
      </c>
      <c r="BB636" s="18"/>
      <c r="BD636" s="54"/>
      <c r="BF636" s="18"/>
      <c r="BH636" s="18"/>
      <c r="BJ636" s="18"/>
      <c r="BK636" s="18" t="s">
        <v>181</v>
      </c>
      <c r="BL636">
        <v>0</v>
      </c>
      <c r="BM636">
        <v>1</v>
      </c>
      <c r="BN636">
        <v>0</v>
      </c>
      <c r="BO636">
        <v>0</v>
      </c>
      <c r="BP636">
        <v>0</v>
      </c>
      <c r="BQ636">
        <v>0</v>
      </c>
      <c r="BR636" s="18">
        <v>0</v>
      </c>
      <c r="BS636">
        <v>0</v>
      </c>
      <c r="BT636">
        <v>1</v>
      </c>
      <c r="BU636" s="18">
        <v>0</v>
      </c>
      <c r="BV636" t="s">
        <v>397</v>
      </c>
      <c r="BW636" t="s">
        <v>397</v>
      </c>
      <c r="CB636" s="18"/>
      <c r="CD636" s="18"/>
      <c r="CE636" s="18"/>
      <c r="CH636" s="18"/>
      <c r="CJ636" s="18"/>
      <c r="CU636" s="18"/>
      <c r="CV636" t="s">
        <v>397</v>
      </c>
      <c r="CW636" t="s">
        <v>397</v>
      </c>
      <c r="CX636" t="s">
        <v>397</v>
      </c>
      <c r="CY636" s="25" t="s">
        <v>397</v>
      </c>
    </row>
    <row r="637" spans="1:103" x14ac:dyDescent="0.25">
      <c r="A637">
        <v>639</v>
      </c>
      <c r="B637">
        <v>106</v>
      </c>
      <c r="C637" s="25" t="s">
        <v>182</v>
      </c>
      <c r="D637" s="12">
        <v>9.8000000000000007</v>
      </c>
      <c r="E637" s="14"/>
      <c r="F637" s="7" t="str">
        <f t="shared" si="99"/>
        <v>X</v>
      </c>
      <c r="G637" s="7">
        <f t="shared" si="100"/>
        <v>9.8000000000000007</v>
      </c>
      <c r="H637" s="16">
        <f t="shared" si="101"/>
        <v>9.8000000000000007</v>
      </c>
      <c r="I637" s="11" t="str">
        <f t="shared" si="102"/>
        <v>X</v>
      </c>
      <c r="J637" s="39" t="str">
        <f t="shared" si="103"/>
        <v>X</v>
      </c>
      <c r="K637" s="39" t="str">
        <f t="shared" si="106"/>
        <v>X</v>
      </c>
      <c r="L637" s="39" t="str">
        <f t="shared" si="107"/>
        <v>X</v>
      </c>
      <c r="M637" s="39" t="str">
        <f t="shared" si="104"/>
        <v>X</v>
      </c>
      <c r="N637" s="42">
        <v>0</v>
      </c>
      <c r="O637" s="8">
        <v>0</v>
      </c>
      <c r="P637" s="9">
        <v>0</v>
      </c>
      <c r="Q637" s="9">
        <v>0</v>
      </c>
      <c r="R637" s="8">
        <v>0</v>
      </c>
      <c r="S637" s="9">
        <v>0</v>
      </c>
      <c r="T637" s="9">
        <v>0</v>
      </c>
      <c r="U637" s="8">
        <v>1</v>
      </c>
      <c r="V637" s="9">
        <v>0</v>
      </c>
      <c r="W637" s="9">
        <v>0</v>
      </c>
      <c r="X637" s="9">
        <v>0</v>
      </c>
      <c r="Y637" s="8">
        <v>0</v>
      </c>
      <c r="Z637" s="9">
        <v>0</v>
      </c>
      <c r="AA637" s="8"/>
      <c r="AC637" s="8"/>
      <c r="AJ637" s="9">
        <f t="shared" si="105"/>
        <v>-1</v>
      </c>
      <c r="AK637" s="7">
        <v>6.9</v>
      </c>
      <c r="AO637" s="8"/>
      <c r="AQ637" s="31"/>
      <c r="AT637" s="31"/>
      <c r="AU637" s="21">
        <v>1989</v>
      </c>
      <c r="AV637" s="23">
        <f t="shared" si="108"/>
        <v>3.2986347831244354</v>
      </c>
      <c r="BB637" s="18"/>
      <c r="BD637" s="54"/>
      <c r="BF637" s="18"/>
      <c r="BH637" s="18"/>
      <c r="BJ637" s="18"/>
      <c r="BK637" s="18" t="s">
        <v>181</v>
      </c>
      <c r="BL637">
        <v>0</v>
      </c>
      <c r="BM637">
        <v>1</v>
      </c>
      <c r="BN637">
        <v>0</v>
      </c>
      <c r="BO637">
        <v>0</v>
      </c>
      <c r="BP637">
        <v>0</v>
      </c>
      <c r="BQ637">
        <v>0</v>
      </c>
      <c r="BR637" s="18">
        <v>0</v>
      </c>
      <c r="BS637">
        <v>0</v>
      </c>
      <c r="BT637">
        <v>1</v>
      </c>
      <c r="BU637" s="18">
        <v>0</v>
      </c>
      <c r="BV637" t="s">
        <v>397</v>
      </c>
      <c r="BW637" t="s">
        <v>397</v>
      </c>
      <c r="CB637" s="18"/>
      <c r="CD637" s="18"/>
      <c r="CE637" s="18"/>
      <c r="CH637" s="18"/>
      <c r="CJ637" s="18"/>
      <c r="CU637" s="18"/>
      <c r="CV637" t="s">
        <v>397</v>
      </c>
      <c r="CW637" t="s">
        <v>397</v>
      </c>
      <c r="CX637" t="s">
        <v>397</v>
      </c>
      <c r="CY637" s="25" t="s">
        <v>397</v>
      </c>
    </row>
    <row r="638" spans="1:103" x14ac:dyDescent="0.25">
      <c r="A638">
        <v>640</v>
      </c>
      <c r="B638">
        <v>106</v>
      </c>
      <c r="C638" s="25" t="s">
        <v>182</v>
      </c>
      <c r="D638" s="12">
        <v>9.43</v>
      </c>
      <c r="E638" s="14"/>
      <c r="F638" s="7" t="str">
        <f t="shared" si="99"/>
        <v>X</v>
      </c>
      <c r="G638" s="7">
        <f t="shared" si="100"/>
        <v>9.43</v>
      </c>
      <c r="H638" s="16">
        <f t="shared" si="101"/>
        <v>9.43</v>
      </c>
      <c r="I638" s="11" t="str">
        <f t="shared" si="102"/>
        <v>X</v>
      </c>
      <c r="J638" s="39" t="str">
        <f t="shared" si="103"/>
        <v>X</v>
      </c>
      <c r="K638" s="39" t="str">
        <f t="shared" si="106"/>
        <v>X</v>
      </c>
      <c r="L638" s="39" t="str">
        <f t="shared" si="107"/>
        <v>X</v>
      </c>
      <c r="M638" s="39" t="str">
        <f t="shared" si="104"/>
        <v>X</v>
      </c>
      <c r="N638" s="42">
        <v>0</v>
      </c>
      <c r="O638" s="8">
        <v>0</v>
      </c>
      <c r="P638" s="9">
        <v>0</v>
      </c>
      <c r="Q638" s="9">
        <v>0</v>
      </c>
      <c r="R638" s="8">
        <v>0</v>
      </c>
      <c r="S638" s="9">
        <v>0</v>
      </c>
      <c r="T638" s="9">
        <v>0</v>
      </c>
      <c r="U638" s="8">
        <v>1</v>
      </c>
      <c r="V638" s="9">
        <v>0</v>
      </c>
      <c r="W638" s="9">
        <v>0</v>
      </c>
      <c r="X638" s="9">
        <v>0</v>
      </c>
      <c r="Y638" s="8">
        <v>0</v>
      </c>
      <c r="Z638" s="9">
        <v>0</v>
      </c>
      <c r="AA638" s="8"/>
      <c r="AC638" s="8"/>
      <c r="AJ638" s="9">
        <f t="shared" si="105"/>
        <v>-1</v>
      </c>
      <c r="AK638" s="7">
        <v>8.3000000000000007</v>
      </c>
      <c r="AO638" s="8"/>
      <c r="AQ638" s="31"/>
      <c r="AT638" s="31"/>
      <c r="AU638" s="21">
        <v>1997</v>
      </c>
      <c r="AV638" s="23">
        <f t="shared" si="108"/>
        <v>3.3003780648707024</v>
      </c>
      <c r="BB638" s="18"/>
      <c r="BD638" s="54"/>
      <c r="BF638" s="18"/>
      <c r="BH638" s="18"/>
      <c r="BJ638" s="18"/>
      <c r="BK638" s="18" t="s">
        <v>181</v>
      </c>
      <c r="BL638">
        <v>0</v>
      </c>
      <c r="BM638">
        <v>1</v>
      </c>
      <c r="BN638">
        <v>0</v>
      </c>
      <c r="BO638">
        <v>0</v>
      </c>
      <c r="BP638">
        <v>0</v>
      </c>
      <c r="BQ638">
        <v>0</v>
      </c>
      <c r="BR638" s="18">
        <v>0</v>
      </c>
      <c r="BS638">
        <v>0</v>
      </c>
      <c r="BT638">
        <v>1</v>
      </c>
      <c r="BU638" s="18">
        <v>0</v>
      </c>
      <c r="BV638" t="s">
        <v>397</v>
      </c>
      <c r="BW638" t="s">
        <v>397</v>
      </c>
      <c r="CB638" s="18"/>
      <c r="CD638" s="18"/>
      <c r="CE638" s="18"/>
      <c r="CH638" s="18"/>
      <c r="CJ638" s="18"/>
      <c r="CU638" s="18"/>
      <c r="CV638" t="s">
        <v>397</v>
      </c>
      <c r="CW638" t="s">
        <v>397</v>
      </c>
      <c r="CX638" t="s">
        <v>397</v>
      </c>
      <c r="CY638" s="25" t="s">
        <v>397</v>
      </c>
    </row>
    <row r="639" spans="1:103" x14ac:dyDescent="0.25">
      <c r="A639">
        <v>641</v>
      </c>
      <c r="B639">
        <v>106</v>
      </c>
      <c r="C639" s="25" t="s">
        <v>182</v>
      </c>
      <c r="D639" s="12">
        <v>10.5</v>
      </c>
      <c r="E639" s="14"/>
      <c r="F639" s="7" t="str">
        <f t="shared" si="99"/>
        <v>X</v>
      </c>
      <c r="G639" s="7">
        <f t="shared" si="100"/>
        <v>10.5</v>
      </c>
      <c r="H639" s="16">
        <f t="shared" si="101"/>
        <v>10.5</v>
      </c>
      <c r="I639" s="11" t="str">
        <f t="shared" si="102"/>
        <v>X</v>
      </c>
      <c r="J639" s="39" t="str">
        <f t="shared" si="103"/>
        <v>X</v>
      </c>
      <c r="K639" s="39" t="str">
        <f t="shared" si="106"/>
        <v>X</v>
      </c>
      <c r="L639" s="39" t="str">
        <f t="shared" si="107"/>
        <v>X</v>
      </c>
      <c r="M639" s="39" t="str">
        <f t="shared" si="104"/>
        <v>X</v>
      </c>
      <c r="N639" s="42">
        <v>0</v>
      </c>
      <c r="O639" s="8">
        <v>0</v>
      </c>
      <c r="P639" s="9">
        <v>0</v>
      </c>
      <c r="Q639" s="9">
        <v>0</v>
      </c>
      <c r="R639" s="8">
        <v>0</v>
      </c>
      <c r="S639" s="9">
        <v>0</v>
      </c>
      <c r="T639" s="9">
        <v>0</v>
      </c>
      <c r="U639" s="8">
        <v>0</v>
      </c>
      <c r="V639" s="9">
        <v>1</v>
      </c>
      <c r="W639" s="9">
        <v>0</v>
      </c>
      <c r="X639" s="9">
        <v>0</v>
      </c>
      <c r="Y639" s="8">
        <v>0</v>
      </c>
      <c r="Z639" s="9">
        <v>0</v>
      </c>
      <c r="AA639" s="8"/>
      <c r="AC639" s="8"/>
      <c r="AJ639" s="9">
        <f t="shared" si="105"/>
        <v>-1</v>
      </c>
      <c r="AK639" s="7">
        <v>6.7</v>
      </c>
      <c r="AO639" s="8"/>
      <c r="AQ639" s="31"/>
      <c r="AT639" s="31"/>
      <c r="AU639" s="21">
        <v>1984</v>
      </c>
      <c r="AV639" s="23">
        <f t="shared" si="108"/>
        <v>3.2975416678181597</v>
      </c>
      <c r="BB639" s="18"/>
      <c r="BD639" s="54"/>
      <c r="BF639" s="18"/>
      <c r="BH639" s="18"/>
      <c r="BJ639" s="18"/>
      <c r="BK639" s="18" t="s">
        <v>181</v>
      </c>
      <c r="BL639">
        <v>0</v>
      </c>
      <c r="BM639">
        <v>1</v>
      </c>
      <c r="BN639">
        <v>0</v>
      </c>
      <c r="BO639">
        <v>0</v>
      </c>
      <c r="BP639">
        <v>0</v>
      </c>
      <c r="BQ639">
        <v>0</v>
      </c>
      <c r="BR639" s="18">
        <v>0</v>
      </c>
      <c r="BS639">
        <v>0</v>
      </c>
      <c r="BT639">
        <v>1</v>
      </c>
      <c r="BU639" s="18">
        <v>0</v>
      </c>
      <c r="BV639" t="s">
        <v>397</v>
      </c>
      <c r="BW639" t="s">
        <v>397</v>
      </c>
      <c r="CB639" s="18"/>
      <c r="CD639" s="18"/>
      <c r="CE639" s="18"/>
      <c r="CH639" s="18"/>
      <c r="CJ639" s="18"/>
      <c r="CU639" s="18"/>
      <c r="CV639" t="s">
        <v>397</v>
      </c>
      <c r="CW639" t="s">
        <v>397</v>
      </c>
      <c r="CX639" t="s">
        <v>397</v>
      </c>
      <c r="CY639" s="25" t="s">
        <v>397</v>
      </c>
    </row>
    <row r="640" spans="1:103" x14ac:dyDescent="0.25">
      <c r="A640">
        <v>642</v>
      </c>
      <c r="B640">
        <v>106</v>
      </c>
      <c r="C640" s="25" t="s">
        <v>182</v>
      </c>
      <c r="D640" s="12">
        <v>10.54</v>
      </c>
      <c r="E640" s="14"/>
      <c r="F640" s="7" t="str">
        <f t="shared" si="99"/>
        <v>X</v>
      </c>
      <c r="G640" s="7">
        <f t="shared" si="100"/>
        <v>10.54</v>
      </c>
      <c r="H640" s="16">
        <f t="shared" si="101"/>
        <v>10.54</v>
      </c>
      <c r="I640" s="11" t="str">
        <f t="shared" si="102"/>
        <v>X</v>
      </c>
      <c r="J640" s="39" t="str">
        <f t="shared" si="103"/>
        <v>X</v>
      </c>
      <c r="K640" s="39" t="str">
        <f t="shared" si="106"/>
        <v>X</v>
      </c>
      <c r="L640" s="39" t="str">
        <f t="shared" si="107"/>
        <v>X</v>
      </c>
      <c r="M640" s="39" t="str">
        <f t="shared" si="104"/>
        <v>X</v>
      </c>
      <c r="N640" s="42">
        <v>0</v>
      </c>
      <c r="O640" s="8">
        <v>0</v>
      </c>
      <c r="P640" s="9">
        <v>0</v>
      </c>
      <c r="Q640" s="9">
        <v>0</v>
      </c>
      <c r="R640" s="8">
        <v>0</v>
      </c>
      <c r="S640" s="9">
        <v>0</v>
      </c>
      <c r="T640" s="9">
        <v>0</v>
      </c>
      <c r="U640" s="8">
        <v>0</v>
      </c>
      <c r="V640" s="9">
        <v>1</v>
      </c>
      <c r="W640" s="9">
        <v>0</v>
      </c>
      <c r="X640" s="9">
        <v>0</v>
      </c>
      <c r="Y640" s="8">
        <v>0</v>
      </c>
      <c r="Z640" s="9">
        <v>0</v>
      </c>
      <c r="AA640" s="8"/>
      <c r="AC640" s="8"/>
      <c r="AJ640" s="9">
        <f t="shared" si="105"/>
        <v>-1</v>
      </c>
      <c r="AK640" s="7">
        <v>6.9</v>
      </c>
      <c r="AO640" s="8"/>
      <c r="AQ640" s="31"/>
      <c r="AT640" s="31"/>
      <c r="AU640" s="21">
        <v>1989</v>
      </c>
      <c r="AV640" s="23">
        <f t="shared" si="108"/>
        <v>3.2986347831244354</v>
      </c>
      <c r="BB640" s="18"/>
      <c r="BD640" s="54"/>
      <c r="BF640" s="18"/>
      <c r="BH640" s="18"/>
      <c r="BJ640" s="18"/>
      <c r="BK640" s="18" t="s">
        <v>181</v>
      </c>
      <c r="BL640">
        <v>0</v>
      </c>
      <c r="BM640">
        <v>1</v>
      </c>
      <c r="BN640">
        <v>0</v>
      </c>
      <c r="BO640">
        <v>0</v>
      </c>
      <c r="BP640">
        <v>0</v>
      </c>
      <c r="BQ640">
        <v>0</v>
      </c>
      <c r="BR640" s="18">
        <v>0</v>
      </c>
      <c r="BS640">
        <v>0</v>
      </c>
      <c r="BT640">
        <v>1</v>
      </c>
      <c r="BU640" s="18">
        <v>0</v>
      </c>
      <c r="BV640" t="s">
        <v>397</v>
      </c>
      <c r="BW640" t="s">
        <v>397</v>
      </c>
      <c r="CB640" s="18"/>
      <c r="CD640" s="18"/>
      <c r="CE640" s="18"/>
      <c r="CH640" s="18"/>
      <c r="CJ640" s="18"/>
      <c r="CU640" s="18"/>
      <c r="CV640" t="s">
        <v>397</v>
      </c>
      <c r="CW640" t="s">
        <v>397</v>
      </c>
      <c r="CX640" t="s">
        <v>397</v>
      </c>
      <c r="CY640" s="25" t="s">
        <v>397</v>
      </c>
    </row>
    <row r="641" spans="1:103" x14ac:dyDescent="0.25">
      <c r="A641">
        <v>643</v>
      </c>
      <c r="B641">
        <v>106</v>
      </c>
      <c r="C641" s="25" t="s">
        <v>182</v>
      </c>
      <c r="D641" s="12">
        <v>10.7</v>
      </c>
      <c r="E641" s="14"/>
      <c r="F641" s="7" t="str">
        <f t="shared" si="99"/>
        <v>X</v>
      </c>
      <c r="G641" s="7">
        <f t="shared" si="100"/>
        <v>10.7</v>
      </c>
      <c r="H641" s="16">
        <f t="shared" si="101"/>
        <v>10.7</v>
      </c>
      <c r="I641" s="11" t="str">
        <f t="shared" si="102"/>
        <v>X</v>
      </c>
      <c r="J641" s="39" t="str">
        <f t="shared" si="103"/>
        <v>X</v>
      </c>
      <c r="K641" s="39" t="str">
        <f t="shared" si="106"/>
        <v>X</v>
      </c>
      <c r="L641" s="39" t="str">
        <f t="shared" si="107"/>
        <v>X</v>
      </c>
      <c r="M641" s="39" t="str">
        <f t="shared" si="104"/>
        <v>X</v>
      </c>
      <c r="N641" s="42">
        <v>0</v>
      </c>
      <c r="O641" s="8">
        <v>0</v>
      </c>
      <c r="P641" s="9">
        <v>0</v>
      </c>
      <c r="Q641" s="9">
        <v>0</v>
      </c>
      <c r="R641" s="8">
        <v>0</v>
      </c>
      <c r="S641" s="9">
        <v>0</v>
      </c>
      <c r="T641" s="9">
        <v>0</v>
      </c>
      <c r="U641" s="8">
        <v>0</v>
      </c>
      <c r="V641" s="9">
        <v>1</v>
      </c>
      <c r="W641" s="9">
        <v>0</v>
      </c>
      <c r="X641" s="9">
        <v>0</v>
      </c>
      <c r="Y641" s="8">
        <v>0</v>
      </c>
      <c r="Z641" s="9">
        <v>0</v>
      </c>
      <c r="AA641" s="8"/>
      <c r="AC641" s="8"/>
      <c r="AJ641" s="9">
        <f t="shared" si="105"/>
        <v>-1</v>
      </c>
      <c r="AK641" s="7">
        <v>8.3000000000000007</v>
      </c>
      <c r="AO641" s="8"/>
      <c r="AQ641" s="31"/>
      <c r="AT641" s="31"/>
      <c r="AU641" s="21">
        <v>1997</v>
      </c>
      <c r="AV641" s="23">
        <f t="shared" si="108"/>
        <v>3.3003780648707024</v>
      </c>
      <c r="BB641" s="18"/>
      <c r="BD641" s="54"/>
      <c r="BF641" s="18"/>
      <c r="BH641" s="18"/>
      <c r="BJ641" s="18"/>
      <c r="BK641" s="18" t="s">
        <v>181</v>
      </c>
      <c r="BL641">
        <v>0</v>
      </c>
      <c r="BM641">
        <v>1</v>
      </c>
      <c r="BN641">
        <v>0</v>
      </c>
      <c r="BO641">
        <v>0</v>
      </c>
      <c r="BP641">
        <v>0</v>
      </c>
      <c r="BQ641">
        <v>0</v>
      </c>
      <c r="BR641" s="18">
        <v>0</v>
      </c>
      <c r="BS641">
        <v>0</v>
      </c>
      <c r="BT641">
        <v>1</v>
      </c>
      <c r="BU641" s="18">
        <v>0</v>
      </c>
      <c r="BV641" t="s">
        <v>397</v>
      </c>
      <c r="BW641" t="s">
        <v>397</v>
      </c>
      <c r="CB641" s="18"/>
      <c r="CD641" s="18"/>
      <c r="CE641" s="18"/>
      <c r="CH641" s="18"/>
      <c r="CJ641" s="18"/>
      <c r="CU641" s="18"/>
      <c r="CV641" t="s">
        <v>397</v>
      </c>
      <c r="CW641" t="s">
        <v>397</v>
      </c>
      <c r="CX641" t="s">
        <v>397</v>
      </c>
      <c r="CY641" s="25" t="s">
        <v>397</v>
      </c>
    </row>
    <row r="642" spans="1:103" x14ac:dyDescent="0.25">
      <c r="A642">
        <v>644</v>
      </c>
      <c r="B642">
        <v>107</v>
      </c>
      <c r="C642" s="25" t="s">
        <v>13</v>
      </c>
      <c r="D642" s="12">
        <v>7.9</v>
      </c>
      <c r="E642" s="14"/>
      <c r="F642" s="7" t="str">
        <f t="shared" si="99"/>
        <v>X</v>
      </c>
      <c r="G642" s="7">
        <f t="shared" si="100"/>
        <v>7.9</v>
      </c>
      <c r="H642" s="16">
        <f t="shared" si="101"/>
        <v>7.9</v>
      </c>
      <c r="I642" s="11" t="str">
        <f t="shared" si="102"/>
        <v>X</v>
      </c>
      <c r="J642" s="39" t="str">
        <f t="shared" si="103"/>
        <v>X</v>
      </c>
      <c r="K642" s="39" t="str">
        <f t="shared" si="106"/>
        <v>X</v>
      </c>
      <c r="L642" s="39" t="str">
        <f t="shared" si="107"/>
        <v>X</v>
      </c>
      <c r="M642" s="39" t="str">
        <f t="shared" si="104"/>
        <v>X</v>
      </c>
      <c r="N642" s="42">
        <v>1</v>
      </c>
      <c r="O642" s="8">
        <v>0</v>
      </c>
      <c r="P642" s="9">
        <v>0</v>
      </c>
      <c r="Q642" s="9">
        <v>0</v>
      </c>
      <c r="R642" s="8">
        <v>0</v>
      </c>
      <c r="S642" s="9">
        <v>0</v>
      </c>
      <c r="T642" s="9">
        <v>0</v>
      </c>
      <c r="U642" s="8">
        <v>0</v>
      </c>
      <c r="V642" s="9">
        <v>0</v>
      </c>
      <c r="W642" s="9">
        <v>0</v>
      </c>
      <c r="X642" s="9">
        <v>0</v>
      </c>
      <c r="Y642" s="8">
        <v>0</v>
      </c>
      <c r="Z642" s="9">
        <v>0</v>
      </c>
      <c r="AA642" s="8"/>
      <c r="AC642" s="8"/>
      <c r="AJ642" s="9">
        <f t="shared" si="105"/>
        <v>-1</v>
      </c>
      <c r="AK642" s="7">
        <v>11.2</v>
      </c>
      <c r="AO642" s="8"/>
      <c r="AQ642" s="31"/>
      <c r="AT642" s="31"/>
      <c r="AU642" s="21">
        <v>1980</v>
      </c>
      <c r="AV642" s="23">
        <f t="shared" si="108"/>
        <v>3.2966651902615309</v>
      </c>
      <c r="BB642" s="18"/>
      <c r="BD642" s="54"/>
      <c r="BF642" s="18"/>
      <c r="BH642" s="18"/>
      <c r="BJ642" s="18"/>
      <c r="BK642" s="18" t="s">
        <v>11</v>
      </c>
      <c r="BL642">
        <v>1</v>
      </c>
      <c r="BM642">
        <v>0</v>
      </c>
      <c r="BN642">
        <v>0</v>
      </c>
      <c r="BO642">
        <v>0</v>
      </c>
      <c r="BP642">
        <v>0</v>
      </c>
      <c r="BQ642">
        <v>0</v>
      </c>
      <c r="BR642" s="18">
        <v>0</v>
      </c>
      <c r="BS642">
        <v>1</v>
      </c>
      <c r="BT642">
        <v>0</v>
      </c>
      <c r="BU642" s="18">
        <v>0</v>
      </c>
      <c r="BV642" t="s">
        <v>397</v>
      </c>
      <c r="BW642" t="s">
        <v>397</v>
      </c>
      <c r="CB642" s="18"/>
      <c r="CD642" s="18"/>
      <c r="CE642" s="18"/>
      <c r="CH642" s="18"/>
      <c r="CJ642" s="18"/>
      <c r="CU642" s="18"/>
      <c r="CV642" t="s">
        <v>397</v>
      </c>
      <c r="CW642" t="s">
        <v>397</v>
      </c>
      <c r="CX642" t="s">
        <v>397</v>
      </c>
      <c r="CY642" s="25" t="s">
        <v>397</v>
      </c>
    </row>
    <row r="643" spans="1:103" x14ac:dyDescent="0.25">
      <c r="A643">
        <v>645</v>
      </c>
      <c r="B643">
        <v>108</v>
      </c>
      <c r="C643" s="25" t="s">
        <v>17</v>
      </c>
      <c r="D643" s="12">
        <v>6.4</v>
      </c>
      <c r="E643" s="14"/>
      <c r="F643" s="7" t="str">
        <f t="shared" si="99"/>
        <v>X</v>
      </c>
      <c r="G643" s="7">
        <f t="shared" si="100"/>
        <v>6.4</v>
      </c>
      <c r="H643" s="16">
        <f t="shared" si="101"/>
        <v>6.4</v>
      </c>
      <c r="I643" s="11" t="str">
        <f t="shared" si="102"/>
        <v>X</v>
      </c>
      <c r="J643" s="39" t="str">
        <f t="shared" si="103"/>
        <v>X</v>
      </c>
      <c r="K643" s="39" t="str">
        <f t="shared" si="106"/>
        <v>X</v>
      </c>
      <c r="L643" s="39" t="str">
        <f t="shared" si="107"/>
        <v>X</v>
      </c>
      <c r="M643" s="39" t="str">
        <f t="shared" si="104"/>
        <v>X</v>
      </c>
      <c r="N643" s="42">
        <v>1</v>
      </c>
      <c r="O643" s="8">
        <v>0</v>
      </c>
      <c r="P643" s="9">
        <v>0</v>
      </c>
      <c r="Q643" s="9">
        <v>0</v>
      </c>
      <c r="R643" s="8">
        <v>0</v>
      </c>
      <c r="S643" s="9">
        <v>0</v>
      </c>
      <c r="T643" s="9">
        <v>0</v>
      </c>
      <c r="U643" s="8">
        <v>0</v>
      </c>
      <c r="V643" s="9">
        <v>0</v>
      </c>
      <c r="W643" s="9">
        <v>0</v>
      </c>
      <c r="X643" s="9">
        <v>0</v>
      </c>
      <c r="Y643" s="8">
        <v>0</v>
      </c>
      <c r="Z643" s="9">
        <v>0</v>
      </c>
      <c r="AA643" s="8"/>
      <c r="AC643" s="8"/>
      <c r="AJ643" s="9">
        <f t="shared" si="105"/>
        <v>-1</v>
      </c>
      <c r="AK643" s="7">
        <v>11.2</v>
      </c>
      <c r="AO643" s="8"/>
      <c r="AQ643" s="31"/>
      <c r="AT643" s="31"/>
      <c r="AU643" s="21">
        <v>1991</v>
      </c>
      <c r="AV643" s="23">
        <f t="shared" si="108"/>
        <v>3.2990712600274095</v>
      </c>
      <c r="BB643" s="18"/>
      <c r="BD643" s="54"/>
      <c r="BF643" s="18"/>
      <c r="BH643" s="18"/>
      <c r="BJ643" s="18"/>
      <c r="BK643" s="18" t="s">
        <v>11</v>
      </c>
      <c r="BL643">
        <v>1</v>
      </c>
      <c r="BM643">
        <v>0</v>
      </c>
      <c r="BN643">
        <v>0</v>
      </c>
      <c r="BO643">
        <v>0</v>
      </c>
      <c r="BP643">
        <v>0</v>
      </c>
      <c r="BQ643">
        <v>0</v>
      </c>
      <c r="BR643" s="18">
        <v>0</v>
      </c>
      <c r="BS643">
        <v>1</v>
      </c>
      <c r="BT643">
        <v>0</v>
      </c>
      <c r="BU643" s="18">
        <v>0</v>
      </c>
      <c r="BV643" t="s">
        <v>397</v>
      </c>
      <c r="BW643" t="s">
        <v>397</v>
      </c>
      <c r="CB643" s="18"/>
      <c r="CD643" s="18"/>
      <c r="CE643" s="18"/>
      <c r="CH643" s="18"/>
      <c r="CJ643" s="18"/>
      <c r="CU643" s="18"/>
      <c r="CV643" t="s">
        <v>397</v>
      </c>
      <c r="CW643" t="s">
        <v>397</v>
      </c>
      <c r="CX643" t="s">
        <v>397</v>
      </c>
      <c r="CY643" s="25" t="s">
        <v>397</v>
      </c>
    </row>
    <row r="644" spans="1:103" x14ac:dyDescent="0.25">
      <c r="A644">
        <v>646</v>
      </c>
      <c r="B644">
        <v>108</v>
      </c>
      <c r="C644" s="25" t="s">
        <v>17</v>
      </c>
      <c r="D644" s="12">
        <v>5.8</v>
      </c>
      <c r="E644" s="14"/>
      <c r="F644" s="7" t="str">
        <f t="shared" si="99"/>
        <v>X</v>
      </c>
      <c r="G644" s="7">
        <f t="shared" si="100"/>
        <v>5.8</v>
      </c>
      <c r="H644" s="16">
        <f t="shared" si="101"/>
        <v>5.8</v>
      </c>
      <c r="I644" s="11" t="str">
        <f t="shared" si="102"/>
        <v>X</v>
      </c>
      <c r="J644" s="39" t="str">
        <f t="shared" si="103"/>
        <v>X</v>
      </c>
      <c r="K644" s="39" t="str">
        <f t="shared" si="106"/>
        <v>X</v>
      </c>
      <c r="L644" s="39" t="str">
        <f t="shared" si="107"/>
        <v>X</v>
      </c>
      <c r="M644" s="39" t="str">
        <f t="shared" si="104"/>
        <v>X</v>
      </c>
      <c r="N644" s="42">
        <v>1</v>
      </c>
      <c r="O644" s="8">
        <v>0</v>
      </c>
      <c r="P644" s="9">
        <v>0</v>
      </c>
      <c r="Q644" s="9">
        <v>0</v>
      </c>
      <c r="R644" s="8">
        <v>0</v>
      </c>
      <c r="S644" s="9">
        <v>0</v>
      </c>
      <c r="T644" s="9">
        <v>0</v>
      </c>
      <c r="U644" s="8">
        <v>0</v>
      </c>
      <c r="V644" s="9">
        <v>0</v>
      </c>
      <c r="W644" s="9">
        <v>0</v>
      </c>
      <c r="X644" s="9">
        <v>0</v>
      </c>
      <c r="Y644" s="8">
        <v>0</v>
      </c>
      <c r="Z644" s="9">
        <v>0</v>
      </c>
      <c r="AA644" s="8"/>
      <c r="AC644" s="8"/>
      <c r="AJ644" s="9">
        <f t="shared" si="105"/>
        <v>-1</v>
      </c>
      <c r="AK644" s="7">
        <v>11.1</v>
      </c>
      <c r="AO644" s="8"/>
      <c r="AQ644" s="31"/>
      <c r="AT644" s="31"/>
      <c r="AU644" s="21">
        <v>2000</v>
      </c>
      <c r="AV644" s="23">
        <f t="shared" si="108"/>
        <v>3.3010299956639813</v>
      </c>
      <c r="BB644" s="18"/>
      <c r="BD644" s="54"/>
      <c r="BF644" s="18"/>
      <c r="BH644" s="18"/>
      <c r="BJ644" s="18"/>
      <c r="BK644" s="18" t="s">
        <v>11</v>
      </c>
      <c r="BL644">
        <v>1</v>
      </c>
      <c r="BM644">
        <v>0</v>
      </c>
      <c r="BN644">
        <v>0</v>
      </c>
      <c r="BO644">
        <v>0</v>
      </c>
      <c r="BP644">
        <v>0</v>
      </c>
      <c r="BQ644">
        <v>0</v>
      </c>
      <c r="BR644" s="18">
        <v>0</v>
      </c>
      <c r="BS644">
        <v>1</v>
      </c>
      <c r="BT644">
        <v>0</v>
      </c>
      <c r="BU644" s="18">
        <v>0</v>
      </c>
      <c r="BV644" t="s">
        <v>397</v>
      </c>
      <c r="BW644" t="s">
        <v>397</v>
      </c>
      <c r="CB644" s="18"/>
      <c r="CD644" s="18"/>
      <c r="CE644" s="18"/>
      <c r="CH644" s="18"/>
      <c r="CJ644" s="18"/>
      <c r="CU644" s="18"/>
      <c r="CV644" t="s">
        <v>397</v>
      </c>
      <c r="CW644" t="s">
        <v>397</v>
      </c>
      <c r="CX644" t="s">
        <v>397</v>
      </c>
      <c r="CY644" s="25" t="s">
        <v>397</v>
      </c>
    </row>
    <row r="645" spans="1:103" x14ac:dyDescent="0.25">
      <c r="A645">
        <v>647</v>
      </c>
      <c r="B645">
        <v>109</v>
      </c>
      <c r="C645" s="25" t="s">
        <v>304</v>
      </c>
      <c r="D645" s="12">
        <v>4.8</v>
      </c>
      <c r="E645" s="14"/>
      <c r="F645" s="7" t="str">
        <f t="shared" si="99"/>
        <v>X</v>
      </c>
      <c r="G645" s="7">
        <f t="shared" si="100"/>
        <v>4.8</v>
      </c>
      <c r="H645" s="16">
        <f t="shared" si="101"/>
        <v>4.8</v>
      </c>
      <c r="I645" s="11" t="str">
        <f t="shared" si="102"/>
        <v>X</v>
      </c>
      <c r="J645" s="39" t="str">
        <f t="shared" si="103"/>
        <v>X</v>
      </c>
      <c r="K645" s="39" t="str">
        <f t="shared" si="106"/>
        <v>X</v>
      </c>
      <c r="L645" s="39" t="str">
        <f t="shared" si="107"/>
        <v>X</v>
      </c>
      <c r="M645" s="39" t="str">
        <f t="shared" si="104"/>
        <v>X</v>
      </c>
      <c r="N645" s="42">
        <v>1</v>
      </c>
      <c r="O645" s="8">
        <v>0</v>
      </c>
      <c r="P645" s="9">
        <v>0</v>
      </c>
      <c r="Q645" s="9">
        <v>0</v>
      </c>
      <c r="R645" s="8">
        <v>0</v>
      </c>
      <c r="S645" s="9">
        <v>0</v>
      </c>
      <c r="T645" s="9">
        <v>0</v>
      </c>
      <c r="U645" s="8">
        <v>0</v>
      </c>
      <c r="V645" s="9">
        <v>0</v>
      </c>
      <c r="W645" s="9">
        <v>0</v>
      </c>
      <c r="X645" s="9">
        <v>0</v>
      </c>
      <c r="Y645" s="8">
        <v>0</v>
      </c>
      <c r="Z645" s="9">
        <v>0</v>
      </c>
      <c r="AA645" s="8"/>
      <c r="AC645" s="8"/>
      <c r="AJ645" s="9">
        <f t="shared" si="105"/>
        <v>-1</v>
      </c>
      <c r="AK645" s="7">
        <v>4.2</v>
      </c>
      <c r="AO645" s="8"/>
      <c r="AQ645" s="31"/>
      <c r="AT645" s="31"/>
      <c r="AU645" s="21">
        <v>1992</v>
      </c>
      <c r="AV645" s="23">
        <f t="shared" si="108"/>
        <v>3.2992893340876801</v>
      </c>
      <c r="BB645" s="18"/>
      <c r="BD645" s="54"/>
      <c r="BF645" s="18"/>
      <c r="BH645" s="18"/>
      <c r="BJ645" s="18"/>
      <c r="BK645" s="18" t="s">
        <v>303</v>
      </c>
      <c r="BL645">
        <v>0</v>
      </c>
      <c r="BM645">
        <v>1</v>
      </c>
      <c r="BN645">
        <v>0</v>
      </c>
      <c r="BO645">
        <v>0</v>
      </c>
      <c r="BP645">
        <v>0</v>
      </c>
      <c r="BQ645">
        <v>0</v>
      </c>
      <c r="BR645" s="18">
        <v>0</v>
      </c>
      <c r="BS645">
        <v>0</v>
      </c>
      <c r="BT645">
        <v>1</v>
      </c>
      <c r="BU645" s="18">
        <v>0</v>
      </c>
      <c r="BV645" t="s">
        <v>397</v>
      </c>
      <c r="BW645" t="s">
        <v>397</v>
      </c>
      <c r="CB645" s="18"/>
      <c r="CD645" s="18"/>
      <c r="CE645" s="18"/>
      <c r="CH645" s="18"/>
      <c r="CJ645" s="18"/>
      <c r="CU645" s="18"/>
      <c r="CV645" t="s">
        <v>397</v>
      </c>
      <c r="CW645" t="s">
        <v>397</v>
      </c>
      <c r="CX645" t="s">
        <v>397</v>
      </c>
      <c r="CY645" s="25" t="s">
        <v>397</v>
      </c>
    </row>
    <row r="646" spans="1:103" x14ac:dyDescent="0.25">
      <c r="A646">
        <v>648</v>
      </c>
      <c r="B646">
        <v>109</v>
      </c>
      <c r="C646" s="25" t="s">
        <v>304</v>
      </c>
      <c r="D646" s="12">
        <v>10.8</v>
      </c>
      <c r="E646" s="14"/>
      <c r="F646" s="7" t="str">
        <f t="shared" si="99"/>
        <v>X</v>
      </c>
      <c r="G646" s="7">
        <f t="shared" si="100"/>
        <v>10.8</v>
      </c>
      <c r="H646" s="16">
        <f t="shared" si="101"/>
        <v>10.8</v>
      </c>
      <c r="I646" s="11" t="str">
        <f t="shared" si="102"/>
        <v>X</v>
      </c>
      <c r="J646" s="39" t="str">
        <f t="shared" si="103"/>
        <v>X</v>
      </c>
      <c r="K646" s="39" t="str">
        <f t="shared" si="106"/>
        <v>X</v>
      </c>
      <c r="L646" s="39" t="str">
        <f t="shared" si="107"/>
        <v>X</v>
      </c>
      <c r="M646" s="39" t="str">
        <f t="shared" si="104"/>
        <v>X</v>
      </c>
      <c r="N646" s="42">
        <v>0</v>
      </c>
      <c r="O646" s="8">
        <v>0</v>
      </c>
      <c r="P646" s="9">
        <v>0</v>
      </c>
      <c r="Q646" s="9">
        <v>0</v>
      </c>
      <c r="R646" s="8">
        <v>1</v>
      </c>
      <c r="S646" s="9">
        <v>0</v>
      </c>
      <c r="T646" s="9">
        <v>0</v>
      </c>
      <c r="U646" s="8">
        <v>0</v>
      </c>
      <c r="V646" s="9">
        <v>0</v>
      </c>
      <c r="W646" s="9">
        <v>0</v>
      </c>
      <c r="X646" s="9">
        <v>0</v>
      </c>
      <c r="Y646" s="8">
        <v>0</v>
      </c>
      <c r="Z646" s="9">
        <v>0</v>
      </c>
      <c r="AA646" s="8"/>
      <c r="AC646" s="8"/>
      <c r="AJ646" s="9">
        <f t="shared" si="105"/>
        <v>-1</v>
      </c>
      <c r="AK646" s="7">
        <v>4.2</v>
      </c>
      <c r="AO646" s="8"/>
      <c r="AQ646" s="31"/>
      <c r="AT646" s="31"/>
      <c r="AU646" s="21">
        <v>1992</v>
      </c>
      <c r="AV646" s="23">
        <f t="shared" si="108"/>
        <v>3.2992893340876801</v>
      </c>
      <c r="BB646" s="18"/>
      <c r="BD646" s="54"/>
      <c r="BF646" s="18"/>
      <c r="BH646" s="18"/>
      <c r="BJ646" s="18"/>
      <c r="BK646" s="18" t="s">
        <v>303</v>
      </c>
      <c r="BL646">
        <v>0</v>
      </c>
      <c r="BM646">
        <v>1</v>
      </c>
      <c r="BN646">
        <v>0</v>
      </c>
      <c r="BO646">
        <v>0</v>
      </c>
      <c r="BP646">
        <v>0</v>
      </c>
      <c r="BQ646">
        <v>0</v>
      </c>
      <c r="BR646" s="18">
        <v>0</v>
      </c>
      <c r="BS646">
        <v>0</v>
      </c>
      <c r="BT646">
        <v>1</v>
      </c>
      <c r="BU646" s="18">
        <v>0</v>
      </c>
      <c r="BV646" t="s">
        <v>397</v>
      </c>
      <c r="BW646" t="s">
        <v>397</v>
      </c>
      <c r="CB646" s="18"/>
      <c r="CD646" s="18"/>
      <c r="CE646" s="18"/>
      <c r="CH646" s="18"/>
      <c r="CJ646" s="18"/>
      <c r="CU646" s="18"/>
      <c r="CV646" t="s">
        <v>397</v>
      </c>
      <c r="CW646" t="s">
        <v>397</v>
      </c>
      <c r="CX646" t="s">
        <v>397</v>
      </c>
      <c r="CY646" s="25" t="s">
        <v>397</v>
      </c>
    </row>
    <row r="647" spans="1:103" x14ac:dyDescent="0.25">
      <c r="A647">
        <v>649</v>
      </c>
      <c r="B647">
        <v>109</v>
      </c>
      <c r="C647" s="25" t="s">
        <v>304</v>
      </c>
      <c r="D647" s="12">
        <v>3.8</v>
      </c>
      <c r="E647" s="14"/>
      <c r="F647" s="7" t="str">
        <f t="shared" si="99"/>
        <v>X</v>
      </c>
      <c r="G647" s="7">
        <f t="shared" si="100"/>
        <v>3.8</v>
      </c>
      <c r="H647" s="16">
        <f t="shared" si="101"/>
        <v>3.8</v>
      </c>
      <c r="I647" s="11" t="str">
        <f t="shared" si="102"/>
        <v>X</v>
      </c>
      <c r="J647" s="39" t="str">
        <f t="shared" si="103"/>
        <v>X</v>
      </c>
      <c r="K647" s="39" t="str">
        <f t="shared" si="106"/>
        <v>X</v>
      </c>
      <c r="L647" s="39" t="str">
        <f t="shared" si="107"/>
        <v>X</v>
      </c>
      <c r="M647" s="39" t="str">
        <f t="shared" si="104"/>
        <v>X</v>
      </c>
      <c r="N647" s="42">
        <v>0</v>
      </c>
      <c r="O647" s="8">
        <v>0</v>
      </c>
      <c r="P647" s="9">
        <v>0</v>
      </c>
      <c r="Q647" s="9">
        <v>0</v>
      </c>
      <c r="R647" s="8">
        <v>0</v>
      </c>
      <c r="S647" s="9">
        <v>1</v>
      </c>
      <c r="T647" s="9">
        <v>0</v>
      </c>
      <c r="U647" s="8">
        <v>0</v>
      </c>
      <c r="V647" s="9">
        <v>0</v>
      </c>
      <c r="W647" s="9">
        <v>0</v>
      </c>
      <c r="X647" s="9">
        <v>0</v>
      </c>
      <c r="Y647" s="8">
        <v>0</v>
      </c>
      <c r="Z647" s="9">
        <v>0</v>
      </c>
      <c r="AA647" s="8"/>
      <c r="AC647" s="8"/>
      <c r="AJ647" s="9">
        <f t="shared" si="105"/>
        <v>-1</v>
      </c>
      <c r="AK647" s="7">
        <v>4.2</v>
      </c>
      <c r="AO647" s="8"/>
      <c r="AQ647" s="31"/>
      <c r="AT647" s="31"/>
      <c r="AU647" s="21">
        <v>1992</v>
      </c>
      <c r="AV647" s="23">
        <f t="shared" si="108"/>
        <v>3.2992893340876801</v>
      </c>
      <c r="BB647" s="18"/>
      <c r="BD647" s="54"/>
      <c r="BF647" s="18"/>
      <c r="BH647" s="18"/>
      <c r="BJ647" s="18"/>
      <c r="BK647" s="18" t="s">
        <v>303</v>
      </c>
      <c r="BL647">
        <v>0</v>
      </c>
      <c r="BM647">
        <v>1</v>
      </c>
      <c r="BN647">
        <v>0</v>
      </c>
      <c r="BO647">
        <v>0</v>
      </c>
      <c r="BP647">
        <v>0</v>
      </c>
      <c r="BQ647">
        <v>0</v>
      </c>
      <c r="BR647" s="18">
        <v>0</v>
      </c>
      <c r="BS647">
        <v>0</v>
      </c>
      <c r="BT647">
        <v>1</v>
      </c>
      <c r="BU647" s="18">
        <v>0</v>
      </c>
      <c r="BV647" t="s">
        <v>397</v>
      </c>
      <c r="BW647" t="s">
        <v>397</v>
      </c>
      <c r="CB647" s="18"/>
      <c r="CD647" s="18"/>
      <c r="CE647" s="18"/>
      <c r="CH647" s="18"/>
      <c r="CJ647" s="18"/>
      <c r="CU647" s="18"/>
      <c r="CV647" t="s">
        <v>397</v>
      </c>
      <c r="CW647" t="s">
        <v>397</v>
      </c>
      <c r="CX647" t="s">
        <v>397</v>
      </c>
      <c r="CY647" s="25" t="s">
        <v>397</v>
      </c>
    </row>
    <row r="648" spans="1:103" x14ac:dyDescent="0.25">
      <c r="A648">
        <v>650</v>
      </c>
      <c r="B648">
        <v>109</v>
      </c>
      <c r="C648" s="25" t="s">
        <v>304</v>
      </c>
      <c r="D648" s="12">
        <v>3</v>
      </c>
      <c r="E648" s="14"/>
      <c r="F648" s="7" t="str">
        <f t="shared" si="99"/>
        <v>X</v>
      </c>
      <c r="G648" s="7">
        <f t="shared" si="100"/>
        <v>3</v>
      </c>
      <c r="H648" s="16">
        <f t="shared" si="101"/>
        <v>3</v>
      </c>
      <c r="I648" s="11" t="str">
        <f t="shared" si="102"/>
        <v>X</v>
      </c>
      <c r="J648" s="39" t="str">
        <f t="shared" si="103"/>
        <v>X</v>
      </c>
      <c r="K648" s="39" t="str">
        <f t="shared" si="106"/>
        <v>X</v>
      </c>
      <c r="L648" s="39" t="str">
        <f t="shared" si="107"/>
        <v>X</v>
      </c>
      <c r="M648" s="39" t="str">
        <f t="shared" si="104"/>
        <v>X</v>
      </c>
      <c r="N648" s="42">
        <v>0</v>
      </c>
      <c r="O648" s="8">
        <v>0</v>
      </c>
      <c r="P648" s="9">
        <v>0</v>
      </c>
      <c r="Q648" s="9">
        <v>0</v>
      </c>
      <c r="R648" s="8">
        <v>0</v>
      </c>
      <c r="S648" s="9">
        <v>0</v>
      </c>
      <c r="T648" s="9">
        <v>1</v>
      </c>
      <c r="U648" s="8">
        <v>0</v>
      </c>
      <c r="V648" s="9">
        <v>0</v>
      </c>
      <c r="W648" s="9">
        <v>0</v>
      </c>
      <c r="X648" s="9">
        <v>0</v>
      </c>
      <c r="Y648" s="8">
        <v>0</v>
      </c>
      <c r="Z648" s="9">
        <v>0</v>
      </c>
      <c r="AA648" s="8"/>
      <c r="AC648" s="8"/>
      <c r="AJ648" s="9">
        <f t="shared" si="105"/>
        <v>-1</v>
      </c>
      <c r="AK648" s="7">
        <v>4.2</v>
      </c>
      <c r="AO648" s="8"/>
      <c r="AQ648" s="31"/>
      <c r="AT648" s="31"/>
      <c r="AU648" s="21">
        <v>1992</v>
      </c>
      <c r="AV648" s="23">
        <f t="shared" si="108"/>
        <v>3.2992893340876801</v>
      </c>
      <c r="BB648" s="18"/>
      <c r="BD648" s="54"/>
      <c r="BF648" s="18"/>
      <c r="BH648" s="18"/>
      <c r="BJ648" s="18"/>
      <c r="BK648" s="18" t="s">
        <v>303</v>
      </c>
      <c r="BL648">
        <v>0</v>
      </c>
      <c r="BM648">
        <v>1</v>
      </c>
      <c r="BN648">
        <v>0</v>
      </c>
      <c r="BO648">
        <v>0</v>
      </c>
      <c r="BP648">
        <v>0</v>
      </c>
      <c r="BQ648">
        <v>0</v>
      </c>
      <c r="BR648" s="18">
        <v>0</v>
      </c>
      <c r="BS648">
        <v>0</v>
      </c>
      <c r="BT648">
        <v>1</v>
      </c>
      <c r="BU648" s="18">
        <v>0</v>
      </c>
      <c r="BV648" t="s">
        <v>397</v>
      </c>
      <c r="BW648" t="s">
        <v>397</v>
      </c>
      <c r="CB648" s="18"/>
      <c r="CD648" s="18"/>
      <c r="CE648" s="18"/>
      <c r="CH648" s="18"/>
      <c r="CJ648" s="18"/>
      <c r="CU648" s="18"/>
      <c r="CV648" t="s">
        <v>397</v>
      </c>
      <c r="CW648" t="s">
        <v>397</v>
      </c>
      <c r="CX648" t="s">
        <v>397</v>
      </c>
      <c r="CY648" s="25" t="s">
        <v>397</v>
      </c>
    </row>
    <row r="649" spans="1:103" x14ac:dyDescent="0.25">
      <c r="A649">
        <v>651</v>
      </c>
      <c r="B649">
        <v>109</v>
      </c>
      <c r="C649" s="25" t="s">
        <v>304</v>
      </c>
      <c r="D649" s="12">
        <v>3.4</v>
      </c>
      <c r="E649" s="14"/>
      <c r="F649" s="7" t="str">
        <f t="shared" si="99"/>
        <v>X</v>
      </c>
      <c r="G649" s="7">
        <f t="shared" si="100"/>
        <v>3.4</v>
      </c>
      <c r="H649" s="16">
        <f t="shared" si="101"/>
        <v>3.4</v>
      </c>
      <c r="I649" s="11" t="str">
        <f t="shared" si="102"/>
        <v>X</v>
      </c>
      <c r="J649" s="39" t="str">
        <f t="shared" si="103"/>
        <v>X</v>
      </c>
      <c r="K649" s="39" t="str">
        <f t="shared" si="106"/>
        <v>X</v>
      </c>
      <c r="L649" s="39" t="str">
        <f t="shared" si="107"/>
        <v>X</v>
      </c>
      <c r="M649" s="39" t="str">
        <f t="shared" si="104"/>
        <v>X</v>
      </c>
      <c r="N649" s="42">
        <v>0</v>
      </c>
      <c r="O649" s="8">
        <v>0</v>
      </c>
      <c r="P649" s="9">
        <v>0</v>
      </c>
      <c r="Q649" s="9">
        <v>0</v>
      </c>
      <c r="R649" s="8">
        <v>0</v>
      </c>
      <c r="S649" s="9">
        <v>0</v>
      </c>
      <c r="T649" s="9">
        <v>0</v>
      </c>
      <c r="U649" s="8">
        <v>1</v>
      </c>
      <c r="V649" s="9">
        <v>0</v>
      </c>
      <c r="W649" s="9">
        <v>0</v>
      </c>
      <c r="X649" s="9">
        <v>0</v>
      </c>
      <c r="Y649" s="8">
        <v>0</v>
      </c>
      <c r="Z649" s="9">
        <v>0</v>
      </c>
      <c r="AA649" s="8"/>
      <c r="AC649" s="8"/>
      <c r="AJ649" s="9">
        <f t="shared" si="105"/>
        <v>-1</v>
      </c>
      <c r="AK649" s="7">
        <v>4.2</v>
      </c>
      <c r="AO649" s="8"/>
      <c r="AQ649" s="31"/>
      <c r="AT649" s="31"/>
      <c r="AU649" s="21">
        <v>1992</v>
      </c>
      <c r="AV649" s="23">
        <f t="shared" si="108"/>
        <v>3.2992893340876801</v>
      </c>
      <c r="BB649" s="18"/>
      <c r="BD649" s="54"/>
      <c r="BF649" s="18"/>
      <c r="BH649" s="18"/>
      <c r="BJ649" s="18"/>
      <c r="BK649" s="18" t="s">
        <v>303</v>
      </c>
      <c r="BL649">
        <v>0</v>
      </c>
      <c r="BM649">
        <v>1</v>
      </c>
      <c r="BN649">
        <v>0</v>
      </c>
      <c r="BO649">
        <v>0</v>
      </c>
      <c r="BP649">
        <v>0</v>
      </c>
      <c r="BQ649">
        <v>0</v>
      </c>
      <c r="BR649" s="18">
        <v>0</v>
      </c>
      <c r="BS649">
        <v>0</v>
      </c>
      <c r="BT649">
        <v>1</v>
      </c>
      <c r="BU649" s="18">
        <v>0</v>
      </c>
      <c r="BV649" t="s">
        <v>397</v>
      </c>
      <c r="BW649" t="s">
        <v>397</v>
      </c>
      <c r="CB649" s="18"/>
      <c r="CD649" s="18"/>
      <c r="CE649" s="18"/>
      <c r="CH649" s="18"/>
      <c r="CJ649" s="18"/>
      <c r="CU649" s="18"/>
      <c r="CV649" t="s">
        <v>397</v>
      </c>
      <c r="CW649" t="s">
        <v>397</v>
      </c>
      <c r="CX649" t="s">
        <v>397</v>
      </c>
      <c r="CY649" s="25" t="s">
        <v>397</v>
      </c>
    </row>
    <row r="650" spans="1:103" x14ac:dyDescent="0.25">
      <c r="A650">
        <v>652</v>
      </c>
      <c r="B650">
        <v>109</v>
      </c>
      <c r="C650" s="25" t="s">
        <v>304</v>
      </c>
      <c r="D650" s="12">
        <v>6.8</v>
      </c>
      <c r="E650" s="14"/>
      <c r="F650" s="7" t="str">
        <f t="shared" si="99"/>
        <v>X</v>
      </c>
      <c r="G650" s="7">
        <f t="shared" si="100"/>
        <v>6.8</v>
      </c>
      <c r="H650" s="16">
        <f t="shared" si="101"/>
        <v>6.8</v>
      </c>
      <c r="I650" s="11" t="str">
        <f t="shared" si="102"/>
        <v>X</v>
      </c>
      <c r="J650" s="39" t="str">
        <f t="shared" si="103"/>
        <v>X</v>
      </c>
      <c r="K650" s="39" t="str">
        <f t="shared" si="106"/>
        <v>X</v>
      </c>
      <c r="L650" s="39" t="str">
        <f t="shared" si="107"/>
        <v>X</v>
      </c>
      <c r="M650" s="39" t="str">
        <f t="shared" si="104"/>
        <v>X</v>
      </c>
      <c r="N650" s="42">
        <v>0</v>
      </c>
      <c r="O650" s="8">
        <v>0</v>
      </c>
      <c r="P650" s="9">
        <v>0</v>
      </c>
      <c r="Q650" s="9">
        <v>0</v>
      </c>
      <c r="R650" s="8">
        <v>0</v>
      </c>
      <c r="S650" s="9">
        <v>0</v>
      </c>
      <c r="T650" s="9">
        <v>0</v>
      </c>
      <c r="U650" s="8">
        <v>0</v>
      </c>
      <c r="V650" s="9">
        <v>1</v>
      </c>
      <c r="W650" s="9">
        <v>0</v>
      </c>
      <c r="X650" s="9">
        <v>0</v>
      </c>
      <c r="Y650" s="8">
        <v>0</v>
      </c>
      <c r="Z650" s="9">
        <v>0</v>
      </c>
      <c r="AA650" s="8"/>
      <c r="AC650" s="8"/>
      <c r="AJ650" s="9">
        <f t="shared" si="105"/>
        <v>-1</v>
      </c>
      <c r="AK650" s="7">
        <v>4.2</v>
      </c>
      <c r="AO650" s="8"/>
      <c r="AQ650" s="31"/>
      <c r="AT650" s="31"/>
      <c r="AU650" s="21">
        <v>1992</v>
      </c>
      <c r="AV650" s="23">
        <f t="shared" si="108"/>
        <v>3.2992893340876801</v>
      </c>
      <c r="BB650" s="18"/>
      <c r="BD650" s="54"/>
      <c r="BF650" s="18"/>
      <c r="BH650" s="18"/>
      <c r="BJ650" s="18"/>
      <c r="BK650" s="18" t="s">
        <v>303</v>
      </c>
      <c r="BL650">
        <v>0</v>
      </c>
      <c r="BM650">
        <v>1</v>
      </c>
      <c r="BN650">
        <v>0</v>
      </c>
      <c r="BO650">
        <v>0</v>
      </c>
      <c r="BP650">
        <v>0</v>
      </c>
      <c r="BQ650">
        <v>0</v>
      </c>
      <c r="BR650" s="18">
        <v>0</v>
      </c>
      <c r="BS650">
        <v>0</v>
      </c>
      <c r="BT650">
        <v>1</v>
      </c>
      <c r="BU650" s="18">
        <v>0</v>
      </c>
      <c r="BV650" t="s">
        <v>397</v>
      </c>
      <c r="BW650" t="s">
        <v>397</v>
      </c>
      <c r="CB650" s="18"/>
      <c r="CD650" s="18"/>
      <c r="CE650" s="18"/>
      <c r="CH650" s="18"/>
      <c r="CJ650" s="18"/>
      <c r="CU650" s="18"/>
      <c r="CV650" t="s">
        <v>397</v>
      </c>
      <c r="CW650" t="s">
        <v>397</v>
      </c>
      <c r="CX650" t="s">
        <v>397</v>
      </c>
      <c r="CY650" s="25" t="s">
        <v>397</v>
      </c>
    </row>
    <row r="651" spans="1:103" x14ac:dyDescent="0.25">
      <c r="A651">
        <v>653</v>
      </c>
      <c r="B651">
        <v>110</v>
      </c>
      <c r="C651" s="25" t="s">
        <v>194</v>
      </c>
      <c r="D651" s="12">
        <v>4.3</v>
      </c>
      <c r="E651" s="14"/>
      <c r="F651" s="7" t="str">
        <f t="shared" si="99"/>
        <v>X</v>
      </c>
      <c r="G651" s="7">
        <f t="shared" si="100"/>
        <v>4.3</v>
      </c>
      <c r="H651" s="16">
        <f t="shared" si="101"/>
        <v>4.3</v>
      </c>
      <c r="I651" s="11" t="str">
        <f t="shared" si="102"/>
        <v>X</v>
      </c>
      <c r="J651" s="39" t="str">
        <f t="shared" si="103"/>
        <v>X</v>
      </c>
      <c r="K651" s="39" t="str">
        <f t="shared" si="106"/>
        <v>X</v>
      </c>
      <c r="L651" s="39" t="str">
        <f t="shared" si="107"/>
        <v>X</v>
      </c>
      <c r="M651" s="39" t="str">
        <f t="shared" si="104"/>
        <v>X</v>
      </c>
      <c r="N651" s="42">
        <v>1</v>
      </c>
      <c r="O651" s="8">
        <v>0</v>
      </c>
      <c r="P651" s="9">
        <v>0</v>
      </c>
      <c r="Q651" s="9">
        <v>0</v>
      </c>
      <c r="R651" s="8">
        <v>0</v>
      </c>
      <c r="S651" s="9">
        <v>0</v>
      </c>
      <c r="T651" s="9">
        <v>0</v>
      </c>
      <c r="U651" s="8">
        <v>0</v>
      </c>
      <c r="V651" s="9">
        <v>0</v>
      </c>
      <c r="W651" s="9">
        <v>0</v>
      </c>
      <c r="X651" s="9">
        <v>0</v>
      </c>
      <c r="Y651" s="8">
        <v>0</v>
      </c>
      <c r="Z651" s="9">
        <v>0</v>
      </c>
      <c r="AA651" s="8"/>
      <c r="AC651" s="8"/>
      <c r="AJ651" s="9">
        <f t="shared" si="105"/>
        <v>-1</v>
      </c>
      <c r="AK651" s="7">
        <v>3.8944999999999999</v>
      </c>
      <c r="AO651" s="8"/>
      <c r="AQ651" s="31"/>
      <c r="AT651" s="31"/>
      <c r="AU651" s="21">
        <v>2000</v>
      </c>
      <c r="AV651" s="23">
        <f t="shared" si="108"/>
        <v>3.3010299956639813</v>
      </c>
      <c r="BB651" s="18"/>
      <c r="BD651" s="54"/>
      <c r="BF651" s="18"/>
      <c r="BH651" s="18"/>
      <c r="BJ651" s="18"/>
      <c r="BK651" s="18" t="s">
        <v>193</v>
      </c>
      <c r="BL651">
        <v>0</v>
      </c>
      <c r="BM651">
        <v>0</v>
      </c>
      <c r="BN651">
        <v>0</v>
      </c>
      <c r="BO651">
        <v>0</v>
      </c>
      <c r="BP651">
        <v>1</v>
      </c>
      <c r="BQ651">
        <v>0</v>
      </c>
      <c r="BR651" s="18">
        <v>0</v>
      </c>
      <c r="BS651">
        <v>0</v>
      </c>
      <c r="BT651">
        <v>1</v>
      </c>
      <c r="BU651" s="18">
        <v>0</v>
      </c>
      <c r="BV651" t="s">
        <v>397</v>
      </c>
      <c r="BW651" t="s">
        <v>397</v>
      </c>
      <c r="CB651" s="18"/>
      <c r="CD651" s="18"/>
      <c r="CE651" s="18"/>
      <c r="CH651" s="18"/>
      <c r="CJ651" s="18"/>
      <c r="CU651" s="18"/>
      <c r="CV651" t="s">
        <v>397</v>
      </c>
      <c r="CW651" t="s">
        <v>397</v>
      </c>
      <c r="CX651" t="s">
        <v>397</v>
      </c>
      <c r="CY651" s="25" t="s">
        <v>397</v>
      </c>
    </row>
    <row r="652" spans="1:103" x14ac:dyDescent="0.25">
      <c r="A652">
        <v>654</v>
      </c>
      <c r="B652">
        <v>110</v>
      </c>
      <c r="C652" s="25" t="s">
        <v>194</v>
      </c>
      <c r="D652" s="12">
        <v>8.61</v>
      </c>
      <c r="E652" s="14"/>
      <c r="F652" s="7" t="str">
        <f t="shared" si="99"/>
        <v>X</v>
      </c>
      <c r="G652" s="7">
        <f t="shared" si="100"/>
        <v>8.61</v>
      </c>
      <c r="H652" s="16">
        <f t="shared" si="101"/>
        <v>8.61</v>
      </c>
      <c r="I652" s="11" t="str">
        <f t="shared" si="102"/>
        <v>X</v>
      </c>
      <c r="J652" s="39" t="str">
        <f t="shared" si="103"/>
        <v>X</v>
      </c>
      <c r="K652" s="39" t="str">
        <f t="shared" si="106"/>
        <v>X</v>
      </c>
      <c r="L652" s="39" t="str">
        <f t="shared" si="107"/>
        <v>X</v>
      </c>
      <c r="M652" s="39" t="str">
        <f t="shared" si="104"/>
        <v>X</v>
      </c>
      <c r="N652" s="42">
        <v>1</v>
      </c>
      <c r="O652" s="8">
        <v>0</v>
      </c>
      <c r="P652" s="9">
        <v>0</v>
      </c>
      <c r="Q652" s="9">
        <v>0</v>
      </c>
      <c r="R652" s="8">
        <v>0</v>
      </c>
      <c r="S652" s="9">
        <v>0</v>
      </c>
      <c r="T652" s="9">
        <v>0</v>
      </c>
      <c r="U652" s="8">
        <v>0</v>
      </c>
      <c r="V652" s="9">
        <v>0</v>
      </c>
      <c r="W652" s="9">
        <v>0</v>
      </c>
      <c r="X652" s="9">
        <v>0</v>
      </c>
      <c r="Y652" s="8">
        <v>0</v>
      </c>
      <c r="Z652" s="9">
        <v>0</v>
      </c>
      <c r="AA652" s="8"/>
      <c r="AC652" s="8"/>
      <c r="AJ652" s="9">
        <f t="shared" si="105"/>
        <v>-1</v>
      </c>
      <c r="AK652" s="7">
        <v>3.2</v>
      </c>
      <c r="AO652" s="8"/>
      <c r="AQ652" s="31"/>
      <c r="AT652" s="31"/>
      <c r="AU652" s="21">
        <v>1999</v>
      </c>
      <c r="AV652" s="23">
        <f t="shared" si="108"/>
        <v>3.3008127941181171</v>
      </c>
      <c r="BB652" s="18"/>
      <c r="BD652" s="54"/>
      <c r="BF652" s="18"/>
      <c r="BH652" s="18"/>
      <c r="BJ652" s="18"/>
      <c r="BK652" s="18" t="s">
        <v>284</v>
      </c>
      <c r="BL652">
        <v>0</v>
      </c>
      <c r="BM652">
        <v>0</v>
      </c>
      <c r="BN652">
        <v>0</v>
      </c>
      <c r="BO652">
        <v>0</v>
      </c>
      <c r="BP652">
        <v>1</v>
      </c>
      <c r="BQ652">
        <v>0</v>
      </c>
      <c r="BR652" s="18">
        <v>0</v>
      </c>
      <c r="BS652">
        <v>0</v>
      </c>
      <c r="BT652">
        <v>1</v>
      </c>
      <c r="BU652" s="18">
        <v>0</v>
      </c>
      <c r="BV652" t="s">
        <v>397</v>
      </c>
      <c r="BW652" t="s">
        <v>397</v>
      </c>
      <c r="CB652" s="18"/>
      <c r="CD652" s="18"/>
      <c r="CE652" s="18"/>
      <c r="CH652" s="18"/>
      <c r="CJ652" s="18"/>
      <c r="CU652" s="18"/>
      <c r="CV652" t="s">
        <v>397</v>
      </c>
      <c r="CW652" t="s">
        <v>397</v>
      </c>
      <c r="CX652" t="s">
        <v>397</v>
      </c>
      <c r="CY652" s="25" t="s">
        <v>397</v>
      </c>
    </row>
    <row r="653" spans="1:103" x14ac:dyDescent="0.25">
      <c r="A653">
        <v>655</v>
      </c>
      <c r="B653">
        <v>111</v>
      </c>
      <c r="C653" s="25" t="s">
        <v>216</v>
      </c>
      <c r="D653" s="12">
        <v>7.2</v>
      </c>
      <c r="E653" s="14"/>
      <c r="F653" s="7" t="str">
        <f t="shared" si="99"/>
        <v>X</v>
      </c>
      <c r="G653" s="7">
        <f t="shared" si="100"/>
        <v>7.2</v>
      </c>
      <c r="H653" s="16">
        <f t="shared" si="101"/>
        <v>7.2</v>
      </c>
      <c r="I653" s="11" t="str">
        <f t="shared" si="102"/>
        <v>X</v>
      </c>
      <c r="J653" s="39" t="str">
        <f t="shared" si="103"/>
        <v>X</v>
      </c>
      <c r="K653" s="39" t="str">
        <f t="shared" si="106"/>
        <v>X</v>
      </c>
      <c r="L653" s="39" t="str">
        <f t="shared" si="107"/>
        <v>X</v>
      </c>
      <c r="M653" s="39" t="str">
        <f t="shared" si="104"/>
        <v>X</v>
      </c>
      <c r="N653" s="42">
        <v>1</v>
      </c>
      <c r="O653" s="8">
        <v>0</v>
      </c>
      <c r="P653" s="9">
        <v>0</v>
      </c>
      <c r="Q653" s="9">
        <v>0</v>
      </c>
      <c r="R653" s="8">
        <v>0</v>
      </c>
      <c r="S653" s="9">
        <v>0</v>
      </c>
      <c r="T653" s="9">
        <v>0</v>
      </c>
      <c r="U653" s="8">
        <v>0</v>
      </c>
      <c r="V653" s="9">
        <v>0</v>
      </c>
      <c r="W653" s="9">
        <v>0</v>
      </c>
      <c r="X653" s="9">
        <v>0</v>
      </c>
      <c r="Y653" s="8">
        <v>0</v>
      </c>
      <c r="Z653" s="9">
        <v>0</v>
      </c>
      <c r="AA653" s="8"/>
      <c r="AC653" s="8"/>
      <c r="AJ653" s="9">
        <f t="shared" si="105"/>
        <v>-1</v>
      </c>
      <c r="AK653" s="7">
        <v>3.4</v>
      </c>
      <c r="AO653" s="8"/>
      <c r="AQ653" s="31"/>
      <c r="AT653" s="31"/>
      <c r="AU653" s="21">
        <v>1995</v>
      </c>
      <c r="AV653" s="23">
        <f t="shared" si="108"/>
        <v>3.2999429000227671</v>
      </c>
      <c r="BB653" s="18"/>
      <c r="BD653" s="54"/>
      <c r="BF653" s="18"/>
      <c r="BH653" s="18"/>
      <c r="BJ653" s="18"/>
      <c r="BK653" s="18" t="s">
        <v>214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1</v>
      </c>
      <c r="BR653" s="18">
        <v>0</v>
      </c>
      <c r="BS653">
        <v>0</v>
      </c>
      <c r="BT653">
        <v>1</v>
      </c>
      <c r="BU653" s="18">
        <v>0</v>
      </c>
      <c r="BV653" t="s">
        <v>397</v>
      </c>
      <c r="BW653" t="s">
        <v>397</v>
      </c>
      <c r="CB653" s="18"/>
      <c r="CD653" s="18"/>
      <c r="CE653" s="18"/>
      <c r="CH653" s="18"/>
      <c r="CJ653" s="18"/>
      <c r="CU653" s="18"/>
      <c r="CV653" t="s">
        <v>397</v>
      </c>
      <c r="CW653" t="s">
        <v>397</v>
      </c>
      <c r="CX653" t="s">
        <v>397</v>
      </c>
      <c r="CY653" s="25" t="s">
        <v>397</v>
      </c>
    </row>
    <row r="654" spans="1:103" x14ac:dyDescent="0.25">
      <c r="A654">
        <v>656</v>
      </c>
      <c r="B654">
        <v>111</v>
      </c>
      <c r="C654" s="25" t="s">
        <v>216</v>
      </c>
      <c r="D654" s="12">
        <v>2.7</v>
      </c>
      <c r="E654" s="14"/>
      <c r="F654" s="7" t="str">
        <f t="shared" si="99"/>
        <v>X</v>
      </c>
      <c r="G654" s="7">
        <f t="shared" si="100"/>
        <v>2.7</v>
      </c>
      <c r="H654" s="16">
        <f t="shared" si="101"/>
        <v>2.7</v>
      </c>
      <c r="I654" s="11" t="str">
        <f t="shared" si="102"/>
        <v>X</v>
      </c>
      <c r="J654" s="39" t="str">
        <f t="shared" si="103"/>
        <v>X</v>
      </c>
      <c r="K654" s="39" t="str">
        <f t="shared" si="106"/>
        <v>X</v>
      </c>
      <c r="L654" s="39" t="str">
        <f t="shared" si="107"/>
        <v>X</v>
      </c>
      <c r="M654" s="39" t="str">
        <f t="shared" si="104"/>
        <v>X</v>
      </c>
      <c r="N654" s="42">
        <v>0</v>
      </c>
      <c r="O654" s="8">
        <v>1</v>
      </c>
      <c r="P654" s="9">
        <v>0</v>
      </c>
      <c r="Q654" s="9">
        <v>0</v>
      </c>
      <c r="R654" s="8">
        <v>0</v>
      </c>
      <c r="S654" s="9">
        <v>0</v>
      </c>
      <c r="T654" s="9">
        <v>0</v>
      </c>
      <c r="U654" s="8">
        <v>0</v>
      </c>
      <c r="V654" s="9">
        <v>0</v>
      </c>
      <c r="W654" s="9">
        <v>0</v>
      </c>
      <c r="X654" s="9">
        <v>0</v>
      </c>
      <c r="Y654" s="8">
        <v>0</v>
      </c>
      <c r="Z654" s="9">
        <v>0</v>
      </c>
      <c r="AA654" s="8"/>
      <c r="AC654" s="8"/>
      <c r="AJ654" s="9">
        <f t="shared" si="105"/>
        <v>-1</v>
      </c>
      <c r="AK654" s="7">
        <v>3.4</v>
      </c>
      <c r="AO654" s="8"/>
      <c r="AQ654" s="31"/>
      <c r="AT654" s="31"/>
      <c r="AU654" s="21">
        <v>1995</v>
      </c>
      <c r="AV654" s="23">
        <f t="shared" si="108"/>
        <v>3.2999429000227671</v>
      </c>
      <c r="BB654" s="18"/>
      <c r="BD654" s="54"/>
      <c r="BF654" s="18"/>
      <c r="BH654" s="18"/>
      <c r="BJ654" s="18"/>
      <c r="BK654" s="18" t="s">
        <v>214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1</v>
      </c>
      <c r="BR654" s="18">
        <v>0</v>
      </c>
      <c r="BS654">
        <v>0</v>
      </c>
      <c r="BT654">
        <v>1</v>
      </c>
      <c r="BU654" s="18">
        <v>0</v>
      </c>
      <c r="BV654" t="s">
        <v>397</v>
      </c>
      <c r="BW654" t="s">
        <v>397</v>
      </c>
      <c r="CB654" s="18"/>
      <c r="CD654" s="18"/>
      <c r="CE654" s="18"/>
      <c r="CH654" s="18"/>
      <c r="CJ654" s="18"/>
      <c r="CU654" s="18"/>
      <c r="CV654" t="s">
        <v>397</v>
      </c>
      <c r="CW654" t="s">
        <v>397</v>
      </c>
      <c r="CX654" t="s">
        <v>397</v>
      </c>
      <c r="CY654" s="25" t="s">
        <v>397</v>
      </c>
    </row>
    <row r="655" spans="1:103" x14ac:dyDescent="0.25">
      <c r="A655">
        <v>657</v>
      </c>
      <c r="B655">
        <v>111</v>
      </c>
      <c r="C655" s="25" t="s">
        <v>216</v>
      </c>
      <c r="D655" s="12">
        <v>4.5999999999999996</v>
      </c>
      <c r="E655" s="14"/>
      <c r="F655" s="7" t="str">
        <f t="shared" ref="F655:F718" si="109">IFERROR(D655/E655, "X")</f>
        <v>X</v>
      </c>
      <c r="G655" s="7">
        <f t="shared" ref="G655:G718" si="110">D655-E655</f>
        <v>4.5999999999999996</v>
      </c>
      <c r="H655" s="16">
        <f t="shared" ref="H655:H718" si="111">D655+E655</f>
        <v>4.5999999999999996</v>
      </c>
      <c r="I655" s="11" t="str">
        <f t="shared" ref="I655:I718" si="112">IFERROR(F655/SQRT(F655^2+AJ655), "X")</f>
        <v>X</v>
      </c>
      <c r="J655" s="39" t="str">
        <f t="shared" ref="J655:J718" si="113">IFERROR(SQRT((1-I655^2)/AJ655), "X")</f>
        <v>X</v>
      </c>
      <c r="K655" s="39" t="str">
        <f t="shared" si="106"/>
        <v>X</v>
      </c>
      <c r="L655" s="39" t="str">
        <f t="shared" si="107"/>
        <v>X</v>
      </c>
      <c r="M655" s="39" t="str">
        <f t="shared" ref="M655:M718" si="114">IFERROR(I655+J655, "X")</f>
        <v>X</v>
      </c>
      <c r="N655" s="42">
        <v>0</v>
      </c>
      <c r="O655" s="8">
        <v>0</v>
      </c>
      <c r="P655" s="9">
        <v>1</v>
      </c>
      <c r="Q655" s="9">
        <v>0</v>
      </c>
      <c r="R655" s="8">
        <v>0</v>
      </c>
      <c r="S655" s="9">
        <v>0</v>
      </c>
      <c r="T655" s="9">
        <v>0</v>
      </c>
      <c r="U655" s="8">
        <v>0</v>
      </c>
      <c r="V655" s="9">
        <v>0</v>
      </c>
      <c r="W655" s="9">
        <v>0</v>
      </c>
      <c r="X655" s="9">
        <v>0</v>
      </c>
      <c r="Y655" s="8">
        <v>0</v>
      </c>
      <c r="Z655" s="9">
        <v>0</v>
      </c>
      <c r="AA655" s="8"/>
      <c r="AC655" s="8"/>
      <c r="AJ655" s="9">
        <f t="shared" ref="AJ655:AJ718" si="115">IFERROR(AH655-AI655-1, "X")</f>
        <v>-1</v>
      </c>
      <c r="AK655" s="7">
        <v>3.4</v>
      </c>
      <c r="AO655" s="8"/>
      <c r="AQ655" s="31"/>
      <c r="AT655" s="31"/>
      <c r="AU655" s="21">
        <v>1995</v>
      </c>
      <c r="AV655" s="23">
        <f t="shared" si="108"/>
        <v>3.2999429000227671</v>
      </c>
      <c r="BB655" s="18"/>
      <c r="BD655" s="54"/>
      <c r="BF655" s="18"/>
      <c r="BH655" s="18"/>
      <c r="BJ655" s="18"/>
      <c r="BK655" s="18" t="s">
        <v>214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1</v>
      </c>
      <c r="BR655" s="18">
        <v>0</v>
      </c>
      <c r="BS655">
        <v>0</v>
      </c>
      <c r="BT655">
        <v>1</v>
      </c>
      <c r="BU655" s="18">
        <v>0</v>
      </c>
      <c r="BV655" t="s">
        <v>397</v>
      </c>
      <c r="BW655" t="s">
        <v>397</v>
      </c>
      <c r="CB655" s="18"/>
      <c r="CD655" s="18"/>
      <c r="CE655" s="18"/>
      <c r="CH655" s="18"/>
      <c r="CJ655" s="18"/>
      <c r="CU655" s="18"/>
      <c r="CV655" t="s">
        <v>397</v>
      </c>
      <c r="CW655" t="s">
        <v>397</v>
      </c>
      <c r="CX655" t="s">
        <v>397</v>
      </c>
      <c r="CY655" s="25" t="s">
        <v>397</v>
      </c>
    </row>
    <row r="656" spans="1:103" x14ac:dyDescent="0.25">
      <c r="A656">
        <v>658</v>
      </c>
      <c r="B656">
        <v>111</v>
      </c>
      <c r="C656" s="25" t="s">
        <v>216</v>
      </c>
      <c r="D656" s="12">
        <v>7.1</v>
      </c>
      <c r="E656" s="14"/>
      <c r="F656" s="7" t="str">
        <f t="shared" si="109"/>
        <v>X</v>
      </c>
      <c r="G656" s="7">
        <f t="shared" si="110"/>
        <v>7.1</v>
      </c>
      <c r="H656" s="16">
        <f t="shared" si="111"/>
        <v>7.1</v>
      </c>
      <c r="I656" s="11" t="str">
        <f t="shared" si="112"/>
        <v>X</v>
      </c>
      <c r="J656" s="39" t="str">
        <f t="shared" si="113"/>
        <v>X</v>
      </c>
      <c r="K656" s="39" t="str">
        <f t="shared" si="106"/>
        <v>X</v>
      </c>
      <c r="L656" s="39" t="str">
        <f t="shared" si="107"/>
        <v>X</v>
      </c>
      <c r="M656" s="39" t="str">
        <f t="shared" si="114"/>
        <v>X</v>
      </c>
      <c r="N656" s="42">
        <v>0</v>
      </c>
      <c r="O656" s="8">
        <v>0</v>
      </c>
      <c r="P656" s="9">
        <v>0</v>
      </c>
      <c r="Q656" s="9">
        <v>1</v>
      </c>
      <c r="R656" s="8">
        <v>0</v>
      </c>
      <c r="S656" s="9">
        <v>0</v>
      </c>
      <c r="T656" s="9">
        <v>0</v>
      </c>
      <c r="U656" s="8">
        <v>0</v>
      </c>
      <c r="V656" s="9">
        <v>0</v>
      </c>
      <c r="W656" s="9">
        <v>0</v>
      </c>
      <c r="X656" s="9">
        <v>0</v>
      </c>
      <c r="Y656" s="8">
        <v>0</v>
      </c>
      <c r="Z656" s="9">
        <v>0</v>
      </c>
      <c r="AA656" s="8"/>
      <c r="AC656" s="8"/>
      <c r="AJ656" s="9">
        <f t="shared" si="115"/>
        <v>-1</v>
      </c>
      <c r="AK656" s="7">
        <v>3.4</v>
      </c>
      <c r="AO656" s="8"/>
      <c r="AQ656" s="31"/>
      <c r="AT656" s="31"/>
      <c r="AU656" s="21">
        <v>1995</v>
      </c>
      <c r="AV656" s="23">
        <f t="shared" si="108"/>
        <v>3.2999429000227671</v>
      </c>
      <c r="BB656" s="18"/>
      <c r="BD656" s="54"/>
      <c r="BF656" s="18"/>
      <c r="BH656" s="18"/>
      <c r="BJ656" s="18"/>
      <c r="BK656" s="18" t="s">
        <v>214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1</v>
      </c>
      <c r="BR656" s="18">
        <v>0</v>
      </c>
      <c r="BS656">
        <v>0</v>
      </c>
      <c r="BT656">
        <v>1</v>
      </c>
      <c r="BU656" s="18">
        <v>0</v>
      </c>
      <c r="BV656" t="s">
        <v>397</v>
      </c>
      <c r="BW656" t="s">
        <v>397</v>
      </c>
      <c r="CB656" s="18"/>
      <c r="CD656" s="18"/>
      <c r="CE656" s="18"/>
      <c r="CH656" s="18"/>
      <c r="CJ656" s="18"/>
      <c r="CU656" s="18"/>
      <c r="CV656" t="s">
        <v>397</v>
      </c>
      <c r="CW656" t="s">
        <v>397</v>
      </c>
      <c r="CX656" t="s">
        <v>397</v>
      </c>
      <c r="CY656" s="25" t="s">
        <v>397</v>
      </c>
    </row>
    <row r="657" spans="1:103" x14ac:dyDescent="0.25">
      <c r="A657">
        <v>659</v>
      </c>
      <c r="B657">
        <v>112</v>
      </c>
      <c r="C657" s="25" t="s">
        <v>306</v>
      </c>
      <c r="D657" s="12">
        <v>3.1</v>
      </c>
      <c r="E657" s="14"/>
      <c r="F657" s="7" t="str">
        <f t="shared" si="109"/>
        <v>X</v>
      </c>
      <c r="G657" s="7">
        <f t="shared" si="110"/>
        <v>3.1</v>
      </c>
      <c r="H657" s="16">
        <f t="shared" si="111"/>
        <v>3.1</v>
      </c>
      <c r="I657" s="11" t="str">
        <f t="shared" si="112"/>
        <v>X</v>
      </c>
      <c r="J657" s="39" t="str">
        <f t="shared" si="113"/>
        <v>X</v>
      </c>
      <c r="K657" s="39" t="str">
        <f t="shared" si="106"/>
        <v>X</v>
      </c>
      <c r="L657" s="39" t="str">
        <f t="shared" si="107"/>
        <v>X</v>
      </c>
      <c r="M657" s="39" t="str">
        <f t="shared" si="114"/>
        <v>X</v>
      </c>
      <c r="N657" s="42">
        <v>1</v>
      </c>
      <c r="O657" s="8">
        <v>0</v>
      </c>
      <c r="P657" s="9">
        <v>0</v>
      </c>
      <c r="Q657" s="9">
        <v>0</v>
      </c>
      <c r="R657" s="8">
        <v>0</v>
      </c>
      <c r="S657" s="9">
        <v>0</v>
      </c>
      <c r="T657" s="9">
        <v>0</v>
      </c>
      <c r="U657" s="8">
        <v>0</v>
      </c>
      <c r="V657" s="9">
        <v>0</v>
      </c>
      <c r="W657" s="9">
        <v>0</v>
      </c>
      <c r="X657" s="9">
        <v>0</v>
      </c>
      <c r="Y657" s="8">
        <v>0</v>
      </c>
      <c r="Z657" s="9">
        <v>0</v>
      </c>
      <c r="AA657" s="8"/>
      <c r="AC657" s="8"/>
      <c r="AJ657" s="9">
        <f t="shared" si="115"/>
        <v>-1</v>
      </c>
      <c r="AK657" s="7">
        <v>4.3</v>
      </c>
      <c r="AO657" s="8"/>
      <c r="AQ657" s="31"/>
      <c r="AT657" s="31"/>
      <c r="AU657" s="21">
        <v>1993</v>
      </c>
      <c r="AV657" s="23">
        <f t="shared" si="108"/>
        <v>3.2995072987004876</v>
      </c>
      <c r="BB657" s="18"/>
      <c r="BD657" s="54"/>
      <c r="BF657" s="18"/>
      <c r="BH657" s="18"/>
      <c r="BJ657" s="18"/>
      <c r="BK657" s="18" t="s">
        <v>303</v>
      </c>
      <c r="BL657">
        <v>0</v>
      </c>
      <c r="BM657">
        <v>1</v>
      </c>
      <c r="BN657">
        <v>0</v>
      </c>
      <c r="BO657">
        <v>0</v>
      </c>
      <c r="BP657">
        <v>0</v>
      </c>
      <c r="BQ657">
        <v>0</v>
      </c>
      <c r="BR657" s="18">
        <v>0</v>
      </c>
      <c r="BS657">
        <v>0</v>
      </c>
      <c r="BT657">
        <v>1</v>
      </c>
      <c r="BU657" s="18">
        <v>0</v>
      </c>
      <c r="BV657" t="s">
        <v>397</v>
      </c>
      <c r="BW657" t="s">
        <v>397</v>
      </c>
      <c r="CB657" s="18"/>
      <c r="CD657" s="18"/>
      <c r="CE657" s="18"/>
      <c r="CH657" s="18"/>
      <c r="CJ657" s="18"/>
      <c r="CU657" s="18"/>
      <c r="CV657" t="s">
        <v>397</v>
      </c>
      <c r="CW657" t="s">
        <v>397</v>
      </c>
      <c r="CX657" t="s">
        <v>397</v>
      </c>
      <c r="CY657" s="25" t="s">
        <v>397</v>
      </c>
    </row>
    <row r="658" spans="1:103" x14ac:dyDescent="0.25">
      <c r="A658">
        <v>660</v>
      </c>
      <c r="B658">
        <v>112</v>
      </c>
      <c r="C658" s="25" t="s">
        <v>306</v>
      </c>
      <c r="D658" s="12">
        <v>3.9</v>
      </c>
      <c r="E658" s="14"/>
      <c r="F658" s="7" t="str">
        <f t="shared" si="109"/>
        <v>X</v>
      </c>
      <c r="G658" s="7">
        <f t="shared" si="110"/>
        <v>3.9</v>
      </c>
      <c r="H658" s="16">
        <f t="shared" si="111"/>
        <v>3.9</v>
      </c>
      <c r="I658" s="11" t="str">
        <f t="shared" si="112"/>
        <v>X</v>
      </c>
      <c r="J658" s="39" t="str">
        <f t="shared" si="113"/>
        <v>X</v>
      </c>
      <c r="K658" s="39" t="str">
        <f t="shared" si="106"/>
        <v>X</v>
      </c>
      <c r="L658" s="39" t="str">
        <f t="shared" si="107"/>
        <v>X</v>
      </c>
      <c r="M658" s="39" t="str">
        <f t="shared" si="114"/>
        <v>X</v>
      </c>
      <c r="N658" s="42">
        <v>1</v>
      </c>
      <c r="O658" s="8">
        <v>0</v>
      </c>
      <c r="P658" s="9">
        <v>0</v>
      </c>
      <c r="Q658" s="9">
        <v>0</v>
      </c>
      <c r="R658" s="8">
        <v>0</v>
      </c>
      <c r="S658" s="9">
        <v>0</v>
      </c>
      <c r="T658" s="9">
        <v>0</v>
      </c>
      <c r="U658" s="8">
        <v>0</v>
      </c>
      <c r="V658" s="9">
        <v>0</v>
      </c>
      <c r="W658" s="9">
        <v>0</v>
      </c>
      <c r="X658" s="9">
        <v>0</v>
      </c>
      <c r="Y658" s="8">
        <v>0</v>
      </c>
      <c r="Z658" s="9">
        <v>0</v>
      </c>
      <c r="AA658" s="8"/>
      <c r="AC658" s="8"/>
      <c r="AJ658" s="9">
        <f t="shared" si="115"/>
        <v>-1</v>
      </c>
      <c r="AK658" s="7">
        <v>4.8</v>
      </c>
      <c r="AO658" s="8"/>
      <c r="AQ658" s="31"/>
      <c r="AT658" s="31"/>
      <c r="AU658" s="21">
        <v>1998</v>
      </c>
      <c r="AV658" s="23">
        <f t="shared" si="108"/>
        <v>3.3005954838899636</v>
      </c>
      <c r="BB658" s="18"/>
      <c r="BD658" s="54"/>
      <c r="BF658" s="18"/>
      <c r="BH658" s="18"/>
      <c r="BJ658" s="18"/>
      <c r="BK658" s="18" t="s">
        <v>303</v>
      </c>
      <c r="BL658">
        <v>0</v>
      </c>
      <c r="BM658">
        <v>1</v>
      </c>
      <c r="BN658">
        <v>0</v>
      </c>
      <c r="BO658">
        <v>0</v>
      </c>
      <c r="BP658">
        <v>0</v>
      </c>
      <c r="BQ658">
        <v>0</v>
      </c>
      <c r="BR658" s="18">
        <v>0</v>
      </c>
      <c r="BS658">
        <v>0</v>
      </c>
      <c r="BT658">
        <v>1</v>
      </c>
      <c r="BU658" s="18">
        <v>0</v>
      </c>
      <c r="BV658" t="s">
        <v>397</v>
      </c>
      <c r="BW658" t="s">
        <v>397</v>
      </c>
      <c r="CB658" s="18"/>
      <c r="CD658" s="18"/>
      <c r="CE658" s="18"/>
      <c r="CH658" s="18"/>
      <c r="CJ658" s="18"/>
      <c r="CU658" s="18"/>
      <c r="CV658" t="s">
        <v>397</v>
      </c>
      <c r="CW658" t="s">
        <v>397</v>
      </c>
      <c r="CX658" t="s">
        <v>397</v>
      </c>
      <c r="CY658" s="25" t="s">
        <v>397</v>
      </c>
    </row>
    <row r="659" spans="1:103" x14ac:dyDescent="0.25">
      <c r="A659">
        <v>661</v>
      </c>
      <c r="B659">
        <v>112</v>
      </c>
      <c r="C659" s="25" t="s">
        <v>306</v>
      </c>
      <c r="D659" s="12">
        <v>15.3</v>
      </c>
      <c r="E659" s="14"/>
      <c r="F659" s="7" t="str">
        <f t="shared" si="109"/>
        <v>X</v>
      </c>
      <c r="G659" s="7">
        <f t="shared" si="110"/>
        <v>15.3</v>
      </c>
      <c r="H659" s="16">
        <f t="shared" si="111"/>
        <v>15.3</v>
      </c>
      <c r="I659" s="11" t="str">
        <f t="shared" si="112"/>
        <v>X</v>
      </c>
      <c r="J659" s="39" t="str">
        <f t="shared" si="113"/>
        <v>X</v>
      </c>
      <c r="K659" s="39" t="str">
        <f t="shared" si="106"/>
        <v>X</v>
      </c>
      <c r="L659" s="39" t="str">
        <f t="shared" si="107"/>
        <v>X</v>
      </c>
      <c r="M659" s="39" t="str">
        <f t="shared" si="114"/>
        <v>X</v>
      </c>
      <c r="N659" s="42">
        <v>0</v>
      </c>
      <c r="O659" s="8">
        <v>1</v>
      </c>
      <c r="P659" s="9">
        <v>0</v>
      </c>
      <c r="Q659" s="9">
        <v>0</v>
      </c>
      <c r="R659" s="8">
        <v>0</v>
      </c>
      <c r="S659" s="9">
        <v>0</v>
      </c>
      <c r="T659" s="9">
        <v>0</v>
      </c>
      <c r="U659" s="8">
        <v>0</v>
      </c>
      <c r="V659" s="9">
        <v>0</v>
      </c>
      <c r="W659" s="9">
        <v>0</v>
      </c>
      <c r="X659" s="9">
        <v>0</v>
      </c>
      <c r="Y659" s="8">
        <v>0</v>
      </c>
      <c r="Z659" s="9">
        <v>0</v>
      </c>
      <c r="AA659" s="8"/>
      <c r="AC659" s="8"/>
      <c r="AJ659" s="9">
        <f t="shared" si="115"/>
        <v>-1</v>
      </c>
      <c r="AK659" s="7">
        <v>4.3</v>
      </c>
      <c r="AO659" s="8"/>
      <c r="AQ659" s="31"/>
      <c r="AT659" s="31"/>
      <c r="AU659" s="21">
        <v>1993</v>
      </c>
      <c r="AV659" s="23">
        <f t="shared" si="108"/>
        <v>3.2995072987004876</v>
      </c>
      <c r="BB659" s="18"/>
      <c r="BD659" s="54"/>
      <c r="BF659" s="18"/>
      <c r="BH659" s="18"/>
      <c r="BJ659" s="18"/>
      <c r="BK659" s="18" t="s">
        <v>303</v>
      </c>
      <c r="BL659">
        <v>0</v>
      </c>
      <c r="BM659">
        <v>1</v>
      </c>
      <c r="BN659">
        <v>0</v>
      </c>
      <c r="BO659">
        <v>0</v>
      </c>
      <c r="BP659">
        <v>0</v>
      </c>
      <c r="BQ659">
        <v>0</v>
      </c>
      <c r="BR659" s="18">
        <v>0</v>
      </c>
      <c r="BS659">
        <v>0</v>
      </c>
      <c r="BT659">
        <v>1</v>
      </c>
      <c r="BU659" s="18">
        <v>0</v>
      </c>
      <c r="BV659" t="s">
        <v>397</v>
      </c>
      <c r="BW659" t="s">
        <v>397</v>
      </c>
      <c r="CB659" s="18"/>
      <c r="CD659" s="18"/>
      <c r="CE659" s="18"/>
      <c r="CH659" s="18"/>
      <c r="CJ659" s="18"/>
      <c r="CU659" s="18"/>
      <c r="CV659" t="s">
        <v>397</v>
      </c>
      <c r="CW659" t="s">
        <v>397</v>
      </c>
      <c r="CX659" t="s">
        <v>397</v>
      </c>
      <c r="CY659" s="25" t="s">
        <v>397</v>
      </c>
    </row>
    <row r="660" spans="1:103" x14ac:dyDescent="0.25">
      <c r="A660">
        <v>662</v>
      </c>
      <c r="B660">
        <v>112</v>
      </c>
      <c r="C660" s="25" t="s">
        <v>306</v>
      </c>
      <c r="D660" s="12">
        <v>14.3</v>
      </c>
      <c r="E660" s="14"/>
      <c r="F660" s="7" t="str">
        <f t="shared" si="109"/>
        <v>X</v>
      </c>
      <c r="G660" s="7">
        <f t="shared" si="110"/>
        <v>14.3</v>
      </c>
      <c r="H660" s="16">
        <f t="shared" si="111"/>
        <v>14.3</v>
      </c>
      <c r="I660" s="11" t="str">
        <f t="shared" si="112"/>
        <v>X</v>
      </c>
      <c r="J660" s="39" t="str">
        <f t="shared" si="113"/>
        <v>X</v>
      </c>
      <c r="K660" s="39" t="str">
        <f t="shared" si="106"/>
        <v>X</v>
      </c>
      <c r="L660" s="39" t="str">
        <f t="shared" si="107"/>
        <v>X</v>
      </c>
      <c r="M660" s="39" t="str">
        <f t="shared" si="114"/>
        <v>X</v>
      </c>
      <c r="N660" s="42">
        <v>0</v>
      </c>
      <c r="O660" s="8">
        <v>1</v>
      </c>
      <c r="P660" s="9">
        <v>0</v>
      </c>
      <c r="Q660" s="9">
        <v>0</v>
      </c>
      <c r="R660" s="8">
        <v>0</v>
      </c>
      <c r="S660" s="9">
        <v>0</v>
      </c>
      <c r="T660" s="9">
        <v>0</v>
      </c>
      <c r="U660" s="8">
        <v>0</v>
      </c>
      <c r="V660" s="9">
        <v>0</v>
      </c>
      <c r="W660" s="9">
        <v>0</v>
      </c>
      <c r="X660" s="9">
        <v>0</v>
      </c>
      <c r="Y660" s="8">
        <v>0</v>
      </c>
      <c r="Z660" s="9">
        <v>0</v>
      </c>
      <c r="AA660" s="8"/>
      <c r="AC660" s="8"/>
      <c r="AJ660" s="9">
        <f t="shared" si="115"/>
        <v>-1</v>
      </c>
      <c r="AK660" s="7">
        <v>4.8</v>
      </c>
      <c r="AO660" s="8"/>
      <c r="AQ660" s="31"/>
      <c r="AT660" s="31"/>
      <c r="AU660" s="21">
        <v>1998</v>
      </c>
      <c r="AV660" s="23">
        <f t="shared" si="108"/>
        <v>3.3005954838899636</v>
      </c>
      <c r="BB660" s="18"/>
      <c r="BD660" s="54"/>
      <c r="BF660" s="18"/>
      <c r="BH660" s="18"/>
      <c r="BJ660" s="18"/>
      <c r="BK660" s="18" t="s">
        <v>303</v>
      </c>
      <c r="BL660">
        <v>0</v>
      </c>
      <c r="BM660">
        <v>1</v>
      </c>
      <c r="BN660">
        <v>0</v>
      </c>
      <c r="BO660">
        <v>0</v>
      </c>
      <c r="BP660">
        <v>0</v>
      </c>
      <c r="BQ660">
        <v>0</v>
      </c>
      <c r="BR660" s="18">
        <v>0</v>
      </c>
      <c r="BS660">
        <v>0</v>
      </c>
      <c r="BT660">
        <v>1</v>
      </c>
      <c r="BU660" s="18">
        <v>0</v>
      </c>
      <c r="BV660" t="s">
        <v>397</v>
      </c>
      <c r="BW660" t="s">
        <v>397</v>
      </c>
      <c r="CB660" s="18"/>
      <c r="CD660" s="18"/>
      <c r="CE660" s="18"/>
      <c r="CH660" s="18"/>
      <c r="CJ660" s="18"/>
      <c r="CU660" s="18"/>
      <c r="CV660" t="s">
        <v>397</v>
      </c>
      <c r="CW660" t="s">
        <v>397</v>
      </c>
      <c r="CX660" t="s">
        <v>397</v>
      </c>
      <c r="CY660" s="25" t="s">
        <v>397</v>
      </c>
    </row>
    <row r="661" spans="1:103" x14ac:dyDescent="0.25">
      <c r="A661">
        <v>663</v>
      </c>
      <c r="B661">
        <v>112</v>
      </c>
      <c r="C661" s="25" t="s">
        <v>306</v>
      </c>
      <c r="D661" s="12">
        <v>-2.371428571428571</v>
      </c>
      <c r="E661" s="14"/>
      <c r="F661" s="7" t="str">
        <f t="shared" si="109"/>
        <v>X</v>
      </c>
      <c r="G661" s="7">
        <f t="shared" si="110"/>
        <v>-2.371428571428571</v>
      </c>
      <c r="H661" s="16">
        <f t="shared" si="111"/>
        <v>-2.371428571428571</v>
      </c>
      <c r="I661" s="11" t="str">
        <f t="shared" si="112"/>
        <v>X</v>
      </c>
      <c r="J661" s="39" t="str">
        <f t="shared" si="113"/>
        <v>X</v>
      </c>
      <c r="K661" s="39" t="str">
        <f t="shared" si="106"/>
        <v>X</v>
      </c>
      <c r="L661" s="39" t="str">
        <f t="shared" si="107"/>
        <v>X</v>
      </c>
      <c r="M661" s="39" t="str">
        <f t="shared" si="114"/>
        <v>X</v>
      </c>
      <c r="N661" s="42">
        <v>0</v>
      </c>
      <c r="O661" s="8">
        <v>0</v>
      </c>
      <c r="P661" s="9">
        <v>1</v>
      </c>
      <c r="Q661" s="9">
        <v>0</v>
      </c>
      <c r="R661" s="8">
        <v>0</v>
      </c>
      <c r="S661" s="9">
        <v>0</v>
      </c>
      <c r="T661" s="9">
        <v>0</v>
      </c>
      <c r="U661" s="8">
        <v>0</v>
      </c>
      <c r="V661" s="9">
        <v>0</v>
      </c>
      <c r="W661" s="9">
        <v>0</v>
      </c>
      <c r="X661" s="9">
        <v>0</v>
      </c>
      <c r="Y661" s="8">
        <v>0</v>
      </c>
      <c r="Z661" s="9">
        <v>0</v>
      </c>
      <c r="AA661" s="8"/>
      <c r="AC661" s="8"/>
      <c r="AJ661" s="9">
        <f t="shared" si="115"/>
        <v>-1</v>
      </c>
      <c r="AK661" s="7">
        <v>4.3</v>
      </c>
      <c r="AO661" s="8"/>
      <c r="AQ661" s="31"/>
      <c r="AT661" s="31"/>
      <c r="AU661" s="21">
        <v>1993</v>
      </c>
      <c r="AV661" s="23">
        <f t="shared" si="108"/>
        <v>3.2995072987004876</v>
      </c>
      <c r="BB661" s="18"/>
      <c r="BD661" s="54"/>
      <c r="BF661" s="18"/>
      <c r="BH661" s="18"/>
      <c r="BJ661" s="18"/>
      <c r="BK661" s="18" t="s">
        <v>303</v>
      </c>
      <c r="BL661">
        <v>0</v>
      </c>
      <c r="BM661">
        <v>1</v>
      </c>
      <c r="BN661">
        <v>0</v>
      </c>
      <c r="BO661">
        <v>0</v>
      </c>
      <c r="BP661">
        <v>0</v>
      </c>
      <c r="BQ661">
        <v>0</v>
      </c>
      <c r="BR661" s="18">
        <v>0</v>
      </c>
      <c r="BS661">
        <v>0</v>
      </c>
      <c r="BT661">
        <v>1</v>
      </c>
      <c r="BU661" s="18">
        <v>0</v>
      </c>
      <c r="BV661" t="s">
        <v>397</v>
      </c>
      <c r="BW661" t="s">
        <v>397</v>
      </c>
      <c r="CB661" s="18"/>
      <c r="CD661" s="18"/>
      <c r="CE661" s="18"/>
      <c r="CH661" s="18"/>
      <c r="CJ661" s="18"/>
      <c r="CU661" s="18"/>
      <c r="CV661" t="s">
        <v>397</v>
      </c>
      <c r="CW661" t="s">
        <v>397</v>
      </c>
      <c r="CX661" t="s">
        <v>397</v>
      </c>
      <c r="CY661" s="25" t="s">
        <v>397</v>
      </c>
    </row>
    <row r="662" spans="1:103" x14ac:dyDescent="0.25">
      <c r="A662">
        <v>664</v>
      </c>
      <c r="B662">
        <v>112</v>
      </c>
      <c r="C662" s="25" t="s">
        <v>306</v>
      </c>
      <c r="D662" s="12">
        <v>-0.30000000000000021</v>
      </c>
      <c r="E662" s="14"/>
      <c r="F662" s="7" t="str">
        <f t="shared" si="109"/>
        <v>X</v>
      </c>
      <c r="G662" s="7">
        <f t="shared" si="110"/>
        <v>-0.30000000000000021</v>
      </c>
      <c r="H662" s="16">
        <f t="shared" si="111"/>
        <v>-0.30000000000000021</v>
      </c>
      <c r="I662" s="11" t="str">
        <f t="shared" si="112"/>
        <v>X</v>
      </c>
      <c r="J662" s="39" t="str">
        <f t="shared" si="113"/>
        <v>X</v>
      </c>
      <c r="K662" s="39" t="str">
        <f t="shared" si="106"/>
        <v>X</v>
      </c>
      <c r="L662" s="39" t="str">
        <f t="shared" si="107"/>
        <v>X</v>
      </c>
      <c r="M662" s="39" t="str">
        <f t="shared" si="114"/>
        <v>X</v>
      </c>
      <c r="N662" s="42">
        <v>0</v>
      </c>
      <c r="O662" s="8">
        <v>0</v>
      </c>
      <c r="P662" s="9">
        <v>1</v>
      </c>
      <c r="Q662" s="9">
        <v>0</v>
      </c>
      <c r="R662" s="8">
        <v>0</v>
      </c>
      <c r="S662" s="9">
        <v>0</v>
      </c>
      <c r="T662" s="9">
        <v>0</v>
      </c>
      <c r="U662" s="8">
        <v>0</v>
      </c>
      <c r="V662" s="9">
        <v>0</v>
      </c>
      <c r="W662" s="9">
        <v>0</v>
      </c>
      <c r="X662" s="9">
        <v>0</v>
      </c>
      <c r="Y662" s="8">
        <v>0</v>
      </c>
      <c r="Z662" s="9">
        <v>0</v>
      </c>
      <c r="AA662" s="8"/>
      <c r="AC662" s="8"/>
      <c r="AJ662" s="9">
        <f t="shared" si="115"/>
        <v>-1</v>
      </c>
      <c r="AK662" s="7">
        <v>4.8</v>
      </c>
      <c r="AO662" s="8"/>
      <c r="AQ662" s="31"/>
      <c r="AT662" s="31"/>
      <c r="AU662" s="21">
        <v>1998</v>
      </c>
      <c r="AV662" s="23">
        <f t="shared" si="108"/>
        <v>3.3005954838899636</v>
      </c>
      <c r="BB662" s="18"/>
      <c r="BD662" s="54"/>
      <c r="BF662" s="18"/>
      <c r="BH662" s="18"/>
      <c r="BJ662" s="18"/>
      <c r="BK662" s="18" t="s">
        <v>303</v>
      </c>
      <c r="BL662">
        <v>0</v>
      </c>
      <c r="BM662">
        <v>1</v>
      </c>
      <c r="BN662">
        <v>0</v>
      </c>
      <c r="BO662">
        <v>0</v>
      </c>
      <c r="BP662">
        <v>0</v>
      </c>
      <c r="BQ662">
        <v>0</v>
      </c>
      <c r="BR662" s="18">
        <v>0</v>
      </c>
      <c r="BS662">
        <v>0</v>
      </c>
      <c r="BT662">
        <v>1</v>
      </c>
      <c r="BU662" s="18">
        <v>0</v>
      </c>
      <c r="BV662" t="s">
        <v>397</v>
      </c>
      <c r="BW662" t="s">
        <v>397</v>
      </c>
      <c r="CB662" s="18"/>
      <c r="CD662" s="18"/>
      <c r="CE662" s="18"/>
      <c r="CH662" s="18"/>
      <c r="CJ662" s="18"/>
      <c r="CU662" s="18"/>
      <c r="CV662" t="s">
        <v>397</v>
      </c>
      <c r="CW662" t="s">
        <v>397</v>
      </c>
      <c r="CX662" t="s">
        <v>397</v>
      </c>
      <c r="CY662" s="25" t="s">
        <v>397</v>
      </c>
    </row>
    <row r="663" spans="1:103" x14ac:dyDescent="0.25">
      <c r="A663">
        <v>665</v>
      </c>
      <c r="B663">
        <v>112</v>
      </c>
      <c r="C663" s="25" t="s">
        <v>306</v>
      </c>
      <c r="D663" s="12">
        <v>-10.45</v>
      </c>
      <c r="E663" s="14"/>
      <c r="F663" s="7" t="str">
        <f t="shared" si="109"/>
        <v>X</v>
      </c>
      <c r="G663" s="7">
        <f t="shared" si="110"/>
        <v>-10.45</v>
      </c>
      <c r="H663" s="16">
        <f t="shared" si="111"/>
        <v>-10.45</v>
      </c>
      <c r="I663" s="11" t="str">
        <f t="shared" si="112"/>
        <v>X</v>
      </c>
      <c r="J663" s="39" t="str">
        <f t="shared" si="113"/>
        <v>X</v>
      </c>
      <c r="K663" s="39" t="str">
        <f t="shared" si="106"/>
        <v>X</v>
      </c>
      <c r="L663" s="39" t="str">
        <f t="shared" si="107"/>
        <v>X</v>
      </c>
      <c r="M663" s="39" t="str">
        <f t="shared" si="114"/>
        <v>X</v>
      </c>
      <c r="N663" s="42">
        <v>0</v>
      </c>
      <c r="O663" s="8">
        <v>0</v>
      </c>
      <c r="P663" s="9">
        <v>0</v>
      </c>
      <c r="Q663" s="9">
        <v>1</v>
      </c>
      <c r="R663" s="8">
        <v>0</v>
      </c>
      <c r="S663" s="9">
        <v>0</v>
      </c>
      <c r="T663" s="9">
        <v>0</v>
      </c>
      <c r="U663" s="8">
        <v>0</v>
      </c>
      <c r="V663" s="9">
        <v>0</v>
      </c>
      <c r="W663" s="9">
        <v>0</v>
      </c>
      <c r="X663" s="9">
        <v>0</v>
      </c>
      <c r="Y663" s="8">
        <v>0</v>
      </c>
      <c r="Z663" s="9">
        <v>0</v>
      </c>
      <c r="AA663" s="8"/>
      <c r="AC663" s="8"/>
      <c r="AJ663" s="9">
        <f t="shared" si="115"/>
        <v>-1</v>
      </c>
      <c r="AK663" s="7">
        <v>4.3</v>
      </c>
      <c r="AO663" s="8"/>
      <c r="AQ663" s="31"/>
      <c r="AT663" s="31"/>
      <c r="AU663" s="21">
        <v>1993</v>
      </c>
      <c r="AV663" s="23">
        <f t="shared" si="108"/>
        <v>3.2995072987004876</v>
      </c>
      <c r="BB663" s="18"/>
      <c r="BD663" s="54"/>
      <c r="BF663" s="18"/>
      <c r="BH663" s="18"/>
      <c r="BJ663" s="18"/>
      <c r="BK663" s="18" t="s">
        <v>303</v>
      </c>
      <c r="BL663">
        <v>0</v>
      </c>
      <c r="BM663">
        <v>1</v>
      </c>
      <c r="BN663">
        <v>0</v>
      </c>
      <c r="BO663">
        <v>0</v>
      </c>
      <c r="BP663">
        <v>0</v>
      </c>
      <c r="BQ663">
        <v>0</v>
      </c>
      <c r="BR663" s="18">
        <v>0</v>
      </c>
      <c r="BS663">
        <v>0</v>
      </c>
      <c r="BT663">
        <v>1</v>
      </c>
      <c r="BU663" s="18">
        <v>0</v>
      </c>
      <c r="BV663" t="s">
        <v>397</v>
      </c>
      <c r="BW663" t="s">
        <v>397</v>
      </c>
      <c r="CB663" s="18"/>
      <c r="CD663" s="18"/>
      <c r="CE663" s="18"/>
      <c r="CH663" s="18"/>
      <c r="CJ663" s="18"/>
      <c r="CU663" s="18"/>
      <c r="CV663" t="s">
        <v>397</v>
      </c>
      <c r="CW663" t="s">
        <v>397</v>
      </c>
      <c r="CX663" t="s">
        <v>397</v>
      </c>
      <c r="CY663" s="25" t="s">
        <v>397</v>
      </c>
    </row>
    <row r="664" spans="1:103" x14ac:dyDescent="0.25">
      <c r="A664">
        <v>666</v>
      </c>
      <c r="B664">
        <v>112</v>
      </c>
      <c r="C664" s="25" t="s">
        <v>306</v>
      </c>
      <c r="D664" s="12">
        <v>19.925000000000001</v>
      </c>
      <c r="E664" s="14"/>
      <c r="F664" s="7" t="str">
        <f t="shared" si="109"/>
        <v>X</v>
      </c>
      <c r="G664" s="7">
        <f t="shared" si="110"/>
        <v>19.925000000000001</v>
      </c>
      <c r="H664" s="16">
        <f t="shared" si="111"/>
        <v>19.925000000000001</v>
      </c>
      <c r="I664" s="11" t="str">
        <f t="shared" si="112"/>
        <v>X</v>
      </c>
      <c r="J664" s="39" t="str">
        <f t="shared" si="113"/>
        <v>X</v>
      </c>
      <c r="K664" s="39" t="str">
        <f t="shared" si="106"/>
        <v>X</v>
      </c>
      <c r="L664" s="39" t="str">
        <f t="shared" si="107"/>
        <v>X</v>
      </c>
      <c r="M664" s="39" t="str">
        <f t="shared" si="114"/>
        <v>X</v>
      </c>
      <c r="N664" s="42">
        <v>0</v>
      </c>
      <c r="O664" s="8">
        <v>0</v>
      </c>
      <c r="P664" s="9">
        <v>0</v>
      </c>
      <c r="Q664" s="9">
        <v>1</v>
      </c>
      <c r="R664" s="8">
        <v>0</v>
      </c>
      <c r="S664" s="9">
        <v>0</v>
      </c>
      <c r="T664" s="9">
        <v>0</v>
      </c>
      <c r="U664" s="8">
        <v>0</v>
      </c>
      <c r="V664" s="9">
        <v>0</v>
      </c>
      <c r="W664" s="9">
        <v>0</v>
      </c>
      <c r="X664" s="9">
        <v>0</v>
      </c>
      <c r="Y664" s="8">
        <v>0</v>
      </c>
      <c r="Z664" s="9">
        <v>0</v>
      </c>
      <c r="AA664" s="8"/>
      <c r="AC664" s="8"/>
      <c r="AJ664" s="9">
        <f t="shared" si="115"/>
        <v>-1</v>
      </c>
      <c r="AK664" s="7">
        <v>4.8</v>
      </c>
      <c r="AO664" s="8"/>
      <c r="AQ664" s="31"/>
      <c r="AT664" s="31"/>
      <c r="AU664" s="21">
        <v>1998</v>
      </c>
      <c r="AV664" s="23">
        <f t="shared" si="108"/>
        <v>3.3005954838899636</v>
      </c>
      <c r="BB664" s="18"/>
      <c r="BD664" s="54"/>
      <c r="BF664" s="18"/>
      <c r="BH664" s="18"/>
      <c r="BJ664" s="18"/>
      <c r="BK664" s="18" t="s">
        <v>303</v>
      </c>
      <c r="BL664">
        <v>0</v>
      </c>
      <c r="BM664">
        <v>1</v>
      </c>
      <c r="BN664">
        <v>0</v>
      </c>
      <c r="BO664">
        <v>0</v>
      </c>
      <c r="BP664">
        <v>0</v>
      </c>
      <c r="BQ664">
        <v>0</v>
      </c>
      <c r="BR664" s="18">
        <v>0</v>
      </c>
      <c r="BS664">
        <v>0</v>
      </c>
      <c r="BT664">
        <v>1</v>
      </c>
      <c r="BU664" s="18">
        <v>0</v>
      </c>
      <c r="BV664" t="s">
        <v>397</v>
      </c>
      <c r="BW664" t="s">
        <v>397</v>
      </c>
      <c r="CB664" s="18"/>
      <c r="CD664" s="18"/>
      <c r="CE664" s="18"/>
      <c r="CH664" s="18"/>
      <c r="CJ664" s="18"/>
      <c r="CU664" s="18"/>
      <c r="CV664" t="s">
        <v>397</v>
      </c>
      <c r="CW664" t="s">
        <v>397</v>
      </c>
      <c r="CX664" t="s">
        <v>397</v>
      </c>
      <c r="CY664" s="25" t="s">
        <v>397</v>
      </c>
    </row>
    <row r="665" spans="1:103" x14ac:dyDescent="0.25">
      <c r="A665">
        <v>667</v>
      </c>
      <c r="B665">
        <v>113</v>
      </c>
      <c r="C665" s="25" t="s">
        <v>265</v>
      </c>
      <c r="D665" s="12">
        <v>2.1</v>
      </c>
      <c r="E665" s="14"/>
      <c r="F665" s="7" t="str">
        <f t="shared" si="109"/>
        <v>X</v>
      </c>
      <c r="G665" s="7">
        <f t="shared" si="110"/>
        <v>2.1</v>
      </c>
      <c r="H665" s="16">
        <f t="shared" si="111"/>
        <v>2.1</v>
      </c>
      <c r="I665" s="11" t="str">
        <f t="shared" si="112"/>
        <v>X</v>
      </c>
      <c r="J665" s="39" t="str">
        <f t="shared" si="113"/>
        <v>X</v>
      </c>
      <c r="K665" s="39" t="str">
        <f t="shared" si="106"/>
        <v>X</v>
      </c>
      <c r="L665" s="39" t="str">
        <f t="shared" si="107"/>
        <v>X</v>
      </c>
      <c r="M665" s="39" t="str">
        <f t="shared" si="114"/>
        <v>X</v>
      </c>
      <c r="N665" s="42">
        <v>1</v>
      </c>
      <c r="O665" s="8">
        <v>0</v>
      </c>
      <c r="P665" s="9">
        <v>0</v>
      </c>
      <c r="Q665" s="9">
        <v>0</v>
      </c>
      <c r="R665" s="8">
        <v>0</v>
      </c>
      <c r="S665" s="9">
        <v>0</v>
      </c>
      <c r="T665" s="9">
        <v>0</v>
      </c>
      <c r="U665" s="8">
        <v>0</v>
      </c>
      <c r="V665" s="9">
        <v>0</v>
      </c>
      <c r="W665" s="9">
        <v>0</v>
      </c>
      <c r="X665" s="9">
        <v>0</v>
      </c>
      <c r="Y665" s="8">
        <v>0</v>
      </c>
      <c r="Z665" s="9">
        <v>0</v>
      </c>
      <c r="AA665" s="8"/>
      <c r="AC665" s="8"/>
      <c r="AJ665" s="9">
        <f t="shared" si="115"/>
        <v>-1</v>
      </c>
      <c r="AK665" s="7">
        <v>3.2</v>
      </c>
      <c r="AO665" s="8"/>
      <c r="AQ665" s="31"/>
      <c r="AT665" s="31"/>
      <c r="AU665" s="21">
        <v>2008</v>
      </c>
      <c r="AV665" s="23">
        <f t="shared" si="108"/>
        <v>3.3027637084729817</v>
      </c>
      <c r="BB665" s="18"/>
      <c r="BD665" s="54"/>
      <c r="BF665" s="18"/>
      <c r="BH665" s="18"/>
      <c r="BJ665" s="18"/>
      <c r="BK665" s="18" t="s">
        <v>263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 s="18">
        <v>1</v>
      </c>
      <c r="BS665">
        <v>0</v>
      </c>
      <c r="BT665">
        <v>1</v>
      </c>
      <c r="BU665" s="18">
        <v>0</v>
      </c>
      <c r="BV665" t="s">
        <v>397</v>
      </c>
      <c r="BW665" t="s">
        <v>397</v>
      </c>
      <c r="CB665" s="18"/>
      <c r="CD665" s="18"/>
      <c r="CE665" s="18"/>
      <c r="CH665" s="18"/>
      <c r="CJ665" s="18"/>
      <c r="CU665" s="18"/>
      <c r="CV665" t="s">
        <v>397</v>
      </c>
      <c r="CW665" t="s">
        <v>397</v>
      </c>
      <c r="CX665" t="s">
        <v>397</v>
      </c>
      <c r="CY665" s="25" t="s">
        <v>397</v>
      </c>
    </row>
    <row r="666" spans="1:103" x14ac:dyDescent="0.25">
      <c r="A666">
        <v>668</v>
      </c>
      <c r="B666">
        <v>113</v>
      </c>
      <c r="C666" s="25" t="s">
        <v>265</v>
      </c>
      <c r="D666" s="12">
        <v>2</v>
      </c>
      <c r="E666" s="14"/>
      <c r="F666" s="7" t="str">
        <f t="shared" si="109"/>
        <v>X</v>
      </c>
      <c r="G666" s="7">
        <f t="shared" si="110"/>
        <v>2</v>
      </c>
      <c r="H666" s="16">
        <f t="shared" si="111"/>
        <v>2</v>
      </c>
      <c r="I666" s="11" t="str">
        <f t="shared" si="112"/>
        <v>X</v>
      </c>
      <c r="J666" s="39" t="str">
        <f t="shared" si="113"/>
        <v>X</v>
      </c>
      <c r="K666" s="39" t="str">
        <f t="shared" si="106"/>
        <v>X</v>
      </c>
      <c r="L666" s="39" t="str">
        <f t="shared" si="107"/>
        <v>X</v>
      </c>
      <c r="M666" s="39" t="str">
        <f t="shared" si="114"/>
        <v>X</v>
      </c>
      <c r="N666" s="42">
        <v>0</v>
      </c>
      <c r="O666" s="8">
        <v>0</v>
      </c>
      <c r="P666" s="9">
        <v>0</v>
      </c>
      <c r="Q666" s="9">
        <v>0</v>
      </c>
      <c r="R666" s="8">
        <v>0</v>
      </c>
      <c r="S666" s="9">
        <v>0</v>
      </c>
      <c r="T666" s="9">
        <v>0</v>
      </c>
      <c r="U666" s="8">
        <v>1</v>
      </c>
      <c r="V666" s="9">
        <v>0</v>
      </c>
      <c r="W666" s="9">
        <v>0</v>
      </c>
      <c r="X666" s="9">
        <v>0</v>
      </c>
      <c r="Y666" s="8">
        <v>0</v>
      </c>
      <c r="Z666" s="9">
        <v>0</v>
      </c>
      <c r="AA666" s="8"/>
      <c r="AC666" s="8"/>
      <c r="AJ666" s="9">
        <f t="shared" si="115"/>
        <v>-1</v>
      </c>
      <c r="AK666" s="7">
        <v>3.2</v>
      </c>
      <c r="AO666" s="8"/>
      <c r="AQ666" s="31"/>
      <c r="AT666" s="31"/>
      <c r="AU666" s="21">
        <v>2008</v>
      </c>
      <c r="AV666" s="23">
        <f t="shared" si="108"/>
        <v>3.3027637084729817</v>
      </c>
      <c r="BB666" s="18"/>
      <c r="BD666" s="54"/>
      <c r="BF666" s="18"/>
      <c r="BH666" s="18"/>
      <c r="BJ666" s="18"/>
      <c r="BK666" s="18" t="s">
        <v>263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 s="18">
        <v>1</v>
      </c>
      <c r="BS666">
        <v>0</v>
      </c>
      <c r="BT666">
        <v>1</v>
      </c>
      <c r="BU666" s="18">
        <v>0</v>
      </c>
      <c r="BV666" t="s">
        <v>397</v>
      </c>
      <c r="BW666" t="s">
        <v>397</v>
      </c>
      <c r="CB666" s="18"/>
      <c r="CD666" s="18"/>
      <c r="CE666" s="18"/>
      <c r="CH666" s="18"/>
      <c r="CJ666" s="18"/>
      <c r="CU666" s="18"/>
      <c r="CV666" t="s">
        <v>397</v>
      </c>
      <c r="CW666" t="s">
        <v>397</v>
      </c>
      <c r="CX666" t="s">
        <v>397</v>
      </c>
      <c r="CY666" s="25" t="s">
        <v>397</v>
      </c>
    </row>
    <row r="667" spans="1:103" x14ac:dyDescent="0.25">
      <c r="A667">
        <v>669</v>
      </c>
      <c r="B667">
        <v>113</v>
      </c>
      <c r="C667" s="25" t="s">
        <v>265</v>
      </c>
      <c r="D667" s="12">
        <v>2.2000000000000002</v>
      </c>
      <c r="E667" s="14"/>
      <c r="F667" s="7" t="str">
        <f t="shared" si="109"/>
        <v>X</v>
      </c>
      <c r="G667" s="7">
        <f t="shared" si="110"/>
        <v>2.2000000000000002</v>
      </c>
      <c r="H667" s="16">
        <f t="shared" si="111"/>
        <v>2.2000000000000002</v>
      </c>
      <c r="I667" s="11" t="str">
        <f t="shared" si="112"/>
        <v>X</v>
      </c>
      <c r="J667" s="39" t="str">
        <f t="shared" si="113"/>
        <v>X</v>
      </c>
      <c r="K667" s="39" t="str">
        <f t="shared" si="106"/>
        <v>X</v>
      </c>
      <c r="L667" s="39" t="str">
        <f t="shared" si="107"/>
        <v>X</v>
      </c>
      <c r="M667" s="39" t="str">
        <f t="shared" si="114"/>
        <v>X</v>
      </c>
      <c r="N667" s="42">
        <v>0</v>
      </c>
      <c r="O667" s="8">
        <v>0</v>
      </c>
      <c r="P667" s="9">
        <v>0</v>
      </c>
      <c r="Q667" s="9">
        <v>0</v>
      </c>
      <c r="R667" s="8">
        <v>0</v>
      </c>
      <c r="S667" s="9">
        <v>0</v>
      </c>
      <c r="T667" s="9">
        <v>0</v>
      </c>
      <c r="U667" s="8">
        <v>0</v>
      </c>
      <c r="V667" s="9">
        <v>1</v>
      </c>
      <c r="W667" s="9">
        <v>0</v>
      </c>
      <c r="X667" s="9">
        <v>0</v>
      </c>
      <c r="Y667" s="8">
        <v>0</v>
      </c>
      <c r="Z667" s="9">
        <v>0</v>
      </c>
      <c r="AA667" s="8"/>
      <c r="AC667" s="8"/>
      <c r="AJ667" s="9">
        <f t="shared" si="115"/>
        <v>-1</v>
      </c>
      <c r="AK667" s="7">
        <v>3.2</v>
      </c>
      <c r="AO667" s="8"/>
      <c r="AQ667" s="31"/>
      <c r="AT667" s="31"/>
      <c r="AU667" s="21">
        <v>2008</v>
      </c>
      <c r="AV667" s="23">
        <f t="shared" si="108"/>
        <v>3.3027637084729817</v>
      </c>
      <c r="BB667" s="18"/>
      <c r="BD667" s="54"/>
      <c r="BF667" s="18"/>
      <c r="BH667" s="18"/>
      <c r="BJ667" s="18"/>
      <c r="BK667" s="18" t="s">
        <v>263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 s="18">
        <v>1</v>
      </c>
      <c r="BS667">
        <v>0</v>
      </c>
      <c r="BT667">
        <v>1</v>
      </c>
      <c r="BU667" s="18">
        <v>0</v>
      </c>
      <c r="BV667" t="s">
        <v>397</v>
      </c>
      <c r="BW667" t="s">
        <v>397</v>
      </c>
      <c r="CB667" s="18"/>
      <c r="CD667" s="18"/>
      <c r="CE667" s="18"/>
      <c r="CH667" s="18"/>
      <c r="CJ667" s="18"/>
      <c r="CU667" s="18"/>
      <c r="CV667" t="s">
        <v>397</v>
      </c>
      <c r="CW667" t="s">
        <v>397</v>
      </c>
      <c r="CX667" t="s">
        <v>397</v>
      </c>
      <c r="CY667" s="25" t="s">
        <v>397</v>
      </c>
    </row>
    <row r="668" spans="1:103" x14ac:dyDescent="0.25">
      <c r="A668">
        <v>670</v>
      </c>
      <c r="B668">
        <v>114</v>
      </c>
      <c r="C668" s="25" t="s">
        <v>208</v>
      </c>
      <c r="D668" s="12">
        <v>7</v>
      </c>
      <c r="E668" s="14"/>
      <c r="F668" s="7" t="str">
        <f t="shared" si="109"/>
        <v>X</v>
      </c>
      <c r="G668" s="7">
        <f t="shared" si="110"/>
        <v>7</v>
      </c>
      <c r="H668" s="16">
        <f t="shared" si="111"/>
        <v>7</v>
      </c>
      <c r="I668" s="11" t="str">
        <f t="shared" si="112"/>
        <v>X</v>
      </c>
      <c r="J668" s="39" t="str">
        <f t="shared" si="113"/>
        <v>X</v>
      </c>
      <c r="K668" s="39" t="str">
        <f t="shared" si="106"/>
        <v>X</v>
      </c>
      <c r="L668" s="39" t="str">
        <f t="shared" si="107"/>
        <v>X</v>
      </c>
      <c r="M668" s="39" t="str">
        <f t="shared" si="114"/>
        <v>X</v>
      </c>
      <c r="N668" s="42">
        <v>1</v>
      </c>
      <c r="O668" s="8">
        <v>0</v>
      </c>
      <c r="P668" s="9">
        <v>0</v>
      </c>
      <c r="Q668" s="9">
        <v>0</v>
      </c>
      <c r="R668" s="8">
        <v>0</v>
      </c>
      <c r="S668" s="9">
        <v>0</v>
      </c>
      <c r="T668" s="9">
        <v>0</v>
      </c>
      <c r="U668" s="8">
        <v>0</v>
      </c>
      <c r="V668" s="9">
        <v>0</v>
      </c>
      <c r="W668" s="9">
        <v>0</v>
      </c>
      <c r="X668" s="9">
        <v>0</v>
      </c>
      <c r="Y668" s="8">
        <v>0</v>
      </c>
      <c r="Z668" s="9">
        <v>0</v>
      </c>
      <c r="AA668" s="8"/>
      <c r="AC668" s="8"/>
      <c r="AJ668" s="9">
        <f t="shared" si="115"/>
        <v>-1</v>
      </c>
      <c r="AK668" s="7">
        <v>2.9</v>
      </c>
      <c r="AO668" s="8"/>
      <c r="AQ668" s="31"/>
      <c r="AT668" s="31"/>
      <c r="AU668" s="21">
        <v>1985</v>
      </c>
      <c r="AV668" s="23">
        <f t="shared" si="108"/>
        <v>3.2977605110991339</v>
      </c>
      <c r="BB668" s="18"/>
      <c r="BD668" s="54"/>
      <c r="BF668" s="18"/>
      <c r="BH668" s="18"/>
      <c r="BJ668" s="18"/>
      <c r="BK668" s="18" t="s">
        <v>207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 s="18">
        <v>1</v>
      </c>
      <c r="BS668">
        <v>0</v>
      </c>
      <c r="BT668">
        <v>1</v>
      </c>
      <c r="BU668" s="18">
        <v>0</v>
      </c>
      <c r="BV668" t="s">
        <v>397</v>
      </c>
      <c r="BW668" t="s">
        <v>397</v>
      </c>
      <c r="CB668" s="18"/>
      <c r="CD668" s="18"/>
      <c r="CE668" s="18"/>
      <c r="CH668" s="18"/>
      <c r="CJ668" s="18"/>
      <c r="CU668" s="18"/>
      <c r="CV668" t="s">
        <v>397</v>
      </c>
      <c r="CW668" t="s">
        <v>397</v>
      </c>
      <c r="CX668" t="s">
        <v>397</v>
      </c>
      <c r="CY668" s="25" t="s">
        <v>397</v>
      </c>
    </row>
    <row r="669" spans="1:103" x14ac:dyDescent="0.25">
      <c r="A669">
        <v>671</v>
      </c>
      <c r="B669">
        <v>114</v>
      </c>
      <c r="C669" s="25" t="s">
        <v>208</v>
      </c>
      <c r="D669" s="12">
        <v>2.7</v>
      </c>
      <c r="E669" s="14"/>
      <c r="F669" s="7" t="str">
        <f t="shared" si="109"/>
        <v>X</v>
      </c>
      <c r="G669" s="7">
        <f t="shared" si="110"/>
        <v>2.7</v>
      </c>
      <c r="H669" s="16">
        <f t="shared" si="111"/>
        <v>2.7</v>
      </c>
      <c r="I669" s="11" t="str">
        <f t="shared" si="112"/>
        <v>X</v>
      </c>
      <c r="J669" s="39" t="str">
        <f t="shared" si="113"/>
        <v>X</v>
      </c>
      <c r="K669" s="39" t="str">
        <f t="shared" si="106"/>
        <v>X</v>
      </c>
      <c r="L669" s="39" t="str">
        <f t="shared" si="107"/>
        <v>X</v>
      </c>
      <c r="M669" s="39" t="str">
        <f t="shared" si="114"/>
        <v>X</v>
      </c>
      <c r="N669" s="42">
        <v>1</v>
      </c>
      <c r="O669" s="8">
        <v>0</v>
      </c>
      <c r="P669" s="9">
        <v>0</v>
      </c>
      <c r="Q669" s="9">
        <v>0</v>
      </c>
      <c r="R669" s="8">
        <v>0</v>
      </c>
      <c r="S669" s="9">
        <v>0</v>
      </c>
      <c r="T669" s="9">
        <v>0</v>
      </c>
      <c r="U669" s="8">
        <v>0</v>
      </c>
      <c r="V669" s="9">
        <v>0</v>
      </c>
      <c r="W669" s="9">
        <v>0</v>
      </c>
      <c r="X669" s="9">
        <v>0</v>
      </c>
      <c r="Y669" s="8">
        <v>0</v>
      </c>
      <c r="Z669" s="9">
        <v>0</v>
      </c>
      <c r="AA669" s="8"/>
      <c r="AC669" s="8"/>
      <c r="AJ669" s="9">
        <f t="shared" si="115"/>
        <v>-1</v>
      </c>
      <c r="AK669" s="7">
        <v>3.8</v>
      </c>
      <c r="AO669" s="8"/>
      <c r="AQ669" s="31"/>
      <c r="AT669" s="31"/>
      <c r="AU669" s="21">
        <v>1992</v>
      </c>
      <c r="AV669" s="23">
        <f t="shared" si="108"/>
        <v>3.2992893340876801</v>
      </c>
      <c r="BB669" s="18"/>
      <c r="BD669" s="54"/>
      <c r="BF669" s="18"/>
      <c r="BH669" s="18"/>
      <c r="BJ669" s="18"/>
      <c r="BK669" s="18" t="s">
        <v>207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 s="18">
        <v>1</v>
      </c>
      <c r="BS669">
        <v>0</v>
      </c>
      <c r="BT669">
        <v>1</v>
      </c>
      <c r="BU669" s="18">
        <v>0</v>
      </c>
      <c r="BV669" t="s">
        <v>397</v>
      </c>
      <c r="BW669" t="s">
        <v>397</v>
      </c>
      <c r="CB669" s="18"/>
      <c r="CD669" s="18"/>
      <c r="CE669" s="18"/>
      <c r="CH669" s="18"/>
      <c r="CJ669" s="18"/>
      <c r="CU669" s="18"/>
      <c r="CV669" t="s">
        <v>397</v>
      </c>
      <c r="CW669" t="s">
        <v>397</v>
      </c>
      <c r="CX669" t="s">
        <v>397</v>
      </c>
      <c r="CY669" s="25" t="s">
        <v>397</v>
      </c>
    </row>
    <row r="670" spans="1:103" x14ac:dyDescent="0.25">
      <c r="A670">
        <v>672</v>
      </c>
      <c r="B670">
        <v>114</v>
      </c>
      <c r="C670" s="25" t="s">
        <v>208</v>
      </c>
      <c r="D670" s="12">
        <v>2.8</v>
      </c>
      <c r="E670" s="14"/>
      <c r="F670" s="7" t="str">
        <f t="shared" si="109"/>
        <v>X</v>
      </c>
      <c r="G670" s="7">
        <f t="shared" si="110"/>
        <v>2.8</v>
      </c>
      <c r="H670" s="16">
        <f t="shared" si="111"/>
        <v>2.8</v>
      </c>
      <c r="I670" s="11" t="str">
        <f t="shared" si="112"/>
        <v>X</v>
      </c>
      <c r="J670" s="39" t="str">
        <f t="shared" si="113"/>
        <v>X</v>
      </c>
      <c r="K670" s="39" t="str">
        <f t="shared" si="106"/>
        <v>X</v>
      </c>
      <c r="L670" s="39" t="str">
        <f t="shared" si="107"/>
        <v>X</v>
      </c>
      <c r="M670" s="39" t="str">
        <f t="shared" si="114"/>
        <v>X</v>
      </c>
      <c r="N670" s="42">
        <v>1</v>
      </c>
      <c r="O670" s="8">
        <v>0</v>
      </c>
      <c r="P670" s="9">
        <v>0</v>
      </c>
      <c r="Q670" s="9">
        <v>0</v>
      </c>
      <c r="R670" s="8">
        <v>0</v>
      </c>
      <c r="S670" s="9">
        <v>0</v>
      </c>
      <c r="T670" s="9">
        <v>0</v>
      </c>
      <c r="U670" s="8">
        <v>0</v>
      </c>
      <c r="V670" s="9">
        <v>0</v>
      </c>
      <c r="W670" s="9">
        <v>0</v>
      </c>
      <c r="X670" s="9">
        <v>0</v>
      </c>
      <c r="Y670" s="8">
        <v>0</v>
      </c>
      <c r="Z670" s="9">
        <v>0</v>
      </c>
      <c r="AA670" s="8"/>
      <c r="AC670" s="8"/>
      <c r="AJ670" s="9">
        <f t="shared" si="115"/>
        <v>-1</v>
      </c>
      <c r="AK670" s="7">
        <v>3.5</v>
      </c>
      <c r="AO670" s="8"/>
      <c r="AQ670" s="31"/>
      <c r="AT670" s="31"/>
      <c r="AU670" s="21">
        <v>1996</v>
      </c>
      <c r="AV670" s="23">
        <f t="shared" si="108"/>
        <v>3.3001605369513523</v>
      </c>
      <c r="BB670" s="18"/>
      <c r="BD670" s="54"/>
      <c r="BF670" s="18"/>
      <c r="BH670" s="18"/>
      <c r="BJ670" s="18"/>
      <c r="BK670" s="18" t="s">
        <v>207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 s="18">
        <v>1</v>
      </c>
      <c r="BS670">
        <v>0</v>
      </c>
      <c r="BT670">
        <v>1</v>
      </c>
      <c r="BU670" s="18">
        <v>0</v>
      </c>
      <c r="BV670" t="s">
        <v>397</v>
      </c>
      <c r="BW670" t="s">
        <v>397</v>
      </c>
      <c r="CB670" s="18"/>
      <c r="CD670" s="18"/>
      <c r="CE670" s="18"/>
      <c r="CH670" s="18"/>
      <c r="CJ670" s="18"/>
      <c r="CU670" s="18"/>
      <c r="CV670" t="s">
        <v>397</v>
      </c>
      <c r="CW670" t="s">
        <v>397</v>
      </c>
      <c r="CX670" t="s">
        <v>397</v>
      </c>
      <c r="CY670" s="25" t="s">
        <v>397</v>
      </c>
    </row>
    <row r="671" spans="1:103" x14ac:dyDescent="0.25">
      <c r="A671">
        <v>673</v>
      </c>
      <c r="B671">
        <v>114</v>
      </c>
      <c r="C671" s="25" t="s">
        <v>208</v>
      </c>
      <c r="D671" s="12">
        <v>2.6</v>
      </c>
      <c r="E671" s="14"/>
      <c r="F671" s="7" t="str">
        <f t="shared" si="109"/>
        <v>X</v>
      </c>
      <c r="G671" s="7">
        <f t="shared" si="110"/>
        <v>2.6</v>
      </c>
      <c r="H671" s="16">
        <f t="shared" si="111"/>
        <v>2.6</v>
      </c>
      <c r="I671" s="11" t="str">
        <f t="shared" si="112"/>
        <v>X</v>
      </c>
      <c r="J671" s="39" t="str">
        <f t="shared" si="113"/>
        <v>X</v>
      </c>
      <c r="K671" s="39" t="str">
        <f t="shared" si="106"/>
        <v>X</v>
      </c>
      <c r="L671" s="39" t="str">
        <f t="shared" si="107"/>
        <v>X</v>
      </c>
      <c r="M671" s="39" t="str">
        <f t="shared" si="114"/>
        <v>X</v>
      </c>
      <c r="N671" s="42">
        <v>1</v>
      </c>
      <c r="O671" s="8">
        <v>0</v>
      </c>
      <c r="P671" s="9">
        <v>0</v>
      </c>
      <c r="Q671" s="9">
        <v>0</v>
      </c>
      <c r="R671" s="8">
        <v>0</v>
      </c>
      <c r="S671" s="9">
        <v>0</v>
      </c>
      <c r="T671" s="9">
        <v>0</v>
      </c>
      <c r="U671" s="8">
        <v>0</v>
      </c>
      <c r="V671" s="9">
        <v>0</v>
      </c>
      <c r="W671" s="9">
        <v>0</v>
      </c>
      <c r="X671" s="9">
        <v>0</v>
      </c>
      <c r="Y671" s="8">
        <v>0</v>
      </c>
      <c r="Z671" s="9">
        <v>0</v>
      </c>
      <c r="AA671" s="8"/>
      <c r="AC671" s="8"/>
      <c r="AJ671" s="9">
        <f t="shared" si="115"/>
        <v>-1</v>
      </c>
      <c r="AK671" s="7">
        <v>4.2</v>
      </c>
      <c r="AO671" s="8"/>
      <c r="AQ671" s="31"/>
      <c r="AT671" s="31"/>
      <c r="AU671" s="21">
        <v>1997</v>
      </c>
      <c r="AV671" s="23">
        <f t="shared" si="108"/>
        <v>3.3003780648707024</v>
      </c>
      <c r="BB671" s="18"/>
      <c r="BD671" s="54"/>
      <c r="BF671" s="18"/>
      <c r="BH671" s="18"/>
      <c r="BJ671" s="18"/>
      <c r="BK671" s="18" t="s">
        <v>207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 s="18">
        <v>1</v>
      </c>
      <c r="BS671">
        <v>0</v>
      </c>
      <c r="BT671">
        <v>1</v>
      </c>
      <c r="BU671" s="18">
        <v>0</v>
      </c>
      <c r="BV671" t="s">
        <v>397</v>
      </c>
      <c r="BW671" t="s">
        <v>397</v>
      </c>
      <c r="CB671" s="18"/>
      <c r="CD671" s="18"/>
      <c r="CE671" s="18"/>
      <c r="CH671" s="18"/>
      <c r="CJ671" s="18"/>
      <c r="CU671" s="18"/>
      <c r="CV671" t="s">
        <v>397</v>
      </c>
      <c r="CW671" t="s">
        <v>397</v>
      </c>
      <c r="CX671" t="s">
        <v>397</v>
      </c>
      <c r="CY671" s="25" t="s">
        <v>397</v>
      </c>
    </row>
    <row r="672" spans="1:103" x14ac:dyDescent="0.25">
      <c r="A672">
        <v>674</v>
      </c>
      <c r="B672">
        <v>114</v>
      </c>
      <c r="C672" s="25" t="s">
        <v>208</v>
      </c>
      <c r="D672" s="12">
        <v>2.7</v>
      </c>
      <c r="E672" s="14"/>
      <c r="F672" s="7" t="str">
        <f t="shared" si="109"/>
        <v>X</v>
      </c>
      <c r="G672" s="7">
        <f t="shared" si="110"/>
        <v>2.7</v>
      </c>
      <c r="H672" s="16">
        <f t="shared" si="111"/>
        <v>2.7</v>
      </c>
      <c r="I672" s="11" t="str">
        <f t="shared" si="112"/>
        <v>X</v>
      </c>
      <c r="J672" s="39" t="str">
        <f t="shared" si="113"/>
        <v>X</v>
      </c>
      <c r="K672" s="39" t="str">
        <f t="shared" si="106"/>
        <v>X</v>
      </c>
      <c r="L672" s="39" t="str">
        <f t="shared" si="107"/>
        <v>X</v>
      </c>
      <c r="M672" s="39" t="str">
        <f t="shared" si="114"/>
        <v>X</v>
      </c>
      <c r="N672" s="42">
        <v>1</v>
      </c>
      <c r="O672" s="8">
        <v>0</v>
      </c>
      <c r="P672" s="9">
        <v>0</v>
      </c>
      <c r="Q672" s="9">
        <v>0</v>
      </c>
      <c r="R672" s="8">
        <v>0</v>
      </c>
      <c r="S672" s="9">
        <v>0</v>
      </c>
      <c r="T672" s="9">
        <v>0</v>
      </c>
      <c r="U672" s="8">
        <v>0</v>
      </c>
      <c r="V672" s="9">
        <v>0</v>
      </c>
      <c r="W672" s="9">
        <v>0</v>
      </c>
      <c r="X672" s="9">
        <v>0</v>
      </c>
      <c r="Y672" s="8">
        <v>0</v>
      </c>
      <c r="Z672" s="9">
        <v>0</v>
      </c>
      <c r="AA672" s="8"/>
      <c r="AC672" s="8"/>
      <c r="AJ672" s="9">
        <f t="shared" si="115"/>
        <v>-1</v>
      </c>
      <c r="AK672" s="7">
        <v>4.0999999999999996</v>
      </c>
      <c r="AO672" s="8"/>
      <c r="AQ672" s="31"/>
      <c r="AT672" s="31"/>
      <c r="AU672" s="21">
        <v>1998</v>
      </c>
      <c r="AV672" s="23">
        <f t="shared" si="108"/>
        <v>3.3005954838899636</v>
      </c>
      <c r="BB672" s="18"/>
      <c r="BD672" s="54"/>
      <c r="BF672" s="18"/>
      <c r="BH672" s="18"/>
      <c r="BJ672" s="18"/>
      <c r="BK672" s="18" t="s">
        <v>207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 s="18">
        <v>1</v>
      </c>
      <c r="BS672">
        <v>0</v>
      </c>
      <c r="BT672">
        <v>1</v>
      </c>
      <c r="BU672" s="18">
        <v>0</v>
      </c>
      <c r="BV672" t="s">
        <v>397</v>
      </c>
      <c r="BW672" t="s">
        <v>397</v>
      </c>
      <c r="CB672" s="18"/>
      <c r="CD672" s="18"/>
      <c r="CE672" s="18"/>
      <c r="CH672" s="18"/>
      <c r="CJ672" s="18"/>
      <c r="CU672" s="18"/>
      <c r="CV672" t="s">
        <v>397</v>
      </c>
      <c r="CW672" t="s">
        <v>397</v>
      </c>
      <c r="CX672" t="s">
        <v>397</v>
      </c>
      <c r="CY672" s="25" t="s">
        <v>397</v>
      </c>
    </row>
    <row r="673" spans="1:103" x14ac:dyDescent="0.25">
      <c r="A673">
        <v>675</v>
      </c>
      <c r="B673">
        <v>115</v>
      </c>
      <c r="C673" s="25" t="s">
        <v>210</v>
      </c>
      <c r="D673" s="12">
        <v>3.7</v>
      </c>
      <c r="E673" s="14"/>
      <c r="F673" s="7" t="str">
        <f t="shared" si="109"/>
        <v>X</v>
      </c>
      <c r="G673" s="7">
        <f t="shared" si="110"/>
        <v>3.7</v>
      </c>
      <c r="H673" s="16">
        <f t="shared" si="111"/>
        <v>3.7</v>
      </c>
      <c r="I673" s="11" t="str">
        <f t="shared" si="112"/>
        <v>X</v>
      </c>
      <c r="J673" s="39" t="str">
        <f t="shared" si="113"/>
        <v>X</v>
      </c>
      <c r="K673" s="39" t="str">
        <f t="shared" si="106"/>
        <v>X</v>
      </c>
      <c r="L673" s="39" t="str">
        <f t="shared" si="107"/>
        <v>X</v>
      </c>
      <c r="M673" s="39" t="str">
        <f t="shared" si="114"/>
        <v>X</v>
      </c>
      <c r="N673" s="42">
        <v>1</v>
      </c>
      <c r="O673" s="8">
        <v>0</v>
      </c>
      <c r="P673" s="9">
        <v>0</v>
      </c>
      <c r="Q673" s="9">
        <v>0</v>
      </c>
      <c r="R673" s="8">
        <v>0</v>
      </c>
      <c r="S673" s="9">
        <v>0</v>
      </c>
      <c r="T673" s="9">
        <v>0</v>
      </c>
      <c r="U673" s="8">
        <v>0</v>
      </c>
      <c r="V673" s="9">
        <v>0</v>
      </c>
      <c r="W673" s="9">
        <v>0</v>
      </c>
      <c r="X673" s="9">
        <v>0</v>
      </c>
      <c r="Y673" s="8">
        <v>0</v>
      </c>
      <c r="Z673" s="9">
        <v>0</v>
      </c>
      <c r="AA673" s="8"/>
      <c r="AC673" s="8"/>
      <c r="AJ673" s="9">
        <f t="shared" si="115"/>
        <v>-1</v>
      </c>
      <c r="AK673" s="7">
        <v>4.7</v>
      </c>
      <c r="AO673" s="8"/>
      <c r="AQ673" s="31"/>
      <c r="AT673" s="31"/>
      <c r="AU673" s="21">
        <v>2000</v>
      </c>
      <c r="AV673" s="23">
        <f t="shared" si="108"/>
        <v>3.3010299956639813</v>
      </c>
      <c r="BB673" s="18"/>
      <c r="BD673" s="54"/>
      <c r="BF673" s="18"/>
      <c r="BH673" s="18"/>
      <c r="BJ673" s="18"/>
      <c r="BK673" s="18" t="s">
        <v>207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 s="18">
        <v>1</v>
      </c>
      <c r="BS673">
        <v>0</v>
      </c>
      <c r="BT673">
        <v>1</v>
      </c>
      <c r="BU673" s="18">
        <v>0</v>
      </c>
      <c r="BV673" t="s">
        <v>397</v>
      </c>
      <c r="BW673" t="s">
        <v>397</v>
      </c>
      <c r="CB673" s="18"/>
      <c r="CD673" s="18"/>
      <c r="CE673" s="18"/>
      <c r="CH673" s="18"/>
      <c r="CJ673" s="18"/>
      <c r="CU673" s="18"/>
      <c r="CV673" t="s">
        <v>397</v>
      </c>
      <c r="CW673" t="s">
        <v>397</v>
      </c>
      <c r="CX673" t="s">
        <v>397</v>
      </c>
      <c r="CY673" s="25" t="s">
        <v>397</v>
      </c>
    </row>
    <row r="674" spans="1:103" x14ac:dyDescent="0.25">
      <c r="A674">
        <v>676</v>
      </c>
      <c r="B674">
        <v>115</v>
      </c>
      <c r="C674" s="25" t="s">
        <v>210</v>
      </c>
      <c r="D674" s="12">
        <v>4.5</v>
      </c>
      <c r="E674" s="14"/>
      <c r="F674" s="7" t="str">
        <f t="shared" si="109"/>
        <v>X</v>
      </c>
      <c r="G674" s="7">
        <f t="shared" si="110"/>
        <v>4.5</v>
      </c>
      <c r="H674" s="16">
        <f t="shared" si="111"/>
        <v>4.5</v>
      </c>
      <c r="I674" s="11" t="str">
        <f t="shared" si="112"/>
        <v>X</v>
      </c>
      <c r="J674" s="39" t="str">
        <f t="shared" si="113"/>
        <v>X</v>
      </c>
      <c r="K674" s="39" t="str">
        <f t="shared" si="106"/>
        <v>X</v>
      </c>
      <c r="L674" s="39" t="str">
        <f t="shared" si="107"/>
        <v>X</v>
      </c>
      <c r="M674" s="39" t="str">
        <f t="shared" si="114"/>
        <v>X</v>
      </c>
      <c r="N674" s="42">
        <v>1</v>
      </c>
      <c r="O674" s="8">
        <v>0</v>
      </c>
      <c r="P674" s="9">
        <v>0</v>
      </c>
      <c r="Q674" s="9">
        <v>0</v>
      </c>
      <c r="R674" s="8">
        <v>0</v>
      </c>
      <c r="S674" s="9">
        <v>0</v>
      </c>
      <c r="T674" s="9">
        <v>0</v>
      </c>
      <c r="U674" s="8">
        <v>0</v>
      </c>
      <c r="V674" s="9">
        <v>0</v>
      </c>
      <c r="W674" s="9">
        <v>0</v>
      </c>
      <c r="X674" s="9">
        <v>0</v>
      </c>
      <c r="Y674" s="8">
        <v>0</v>
      </c>
      <c r="Z674" s="9">
        <v>0</v>
      </c>
      <c r="AA674" s="8"/>
      <c r="AC674" s="8"/>
      <c r="AJ674" s="9">
        <f t="shared" si="115"/>
        <v>-1</v>
      </c>
      <c r="AK674" s="7">
        <v>5.0999999999999996</v>
      </c>
      <c r="AO674" s="8"/>
      <c r="AQ674" s="31"/>
      <c r="AT674" s="31"/>
      <c r="AU674" s="21">
        <v>2005</v>
      </c>
      <c r="AV674" s="23">
        <f t="shared" si="108"/>
        <v>3.3021143769562009</v>
      </c>
      <c r="BB674" s="18"/>
      <c r="BD674" s="54"/>
      <c r="BF674" s="18"/>
      <c r="BH674" s="18"/>
      <c r="BJ674" s="18"/>
      <c r="BK674" s="18" t="s">
        <v>207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 s="18">
        <v>1</v>
      </c>
      <c r="BS674">
        <v>0</v>
      </c>
      <c r="BT674">
        <v>1</v>
      </c>
      <c r="BU674" s="18">
        <v>0</v>
      </c>
      <c r="BV674" t="s">
        <v>397</v>
      </c>
      <c r="BW674" t="s">
        <v>397</v>
      </c>
      <c r="CB674" s="18"/>
      <c r="CD674" s="18"/>
      <c r="CE674" s="18"/>
      <c r="CH674" s="18"/>
      <c r="CJ674" s="18"/>
      <c r="CU674" s="18"/>
      <c r="CV674" t="s">
        <v>397</v>
      </c>
      <c r="CW674" t="s">
        <v>397</v>
      </c>
      <c r="CX674" t="s">
        <v>397</v>
      </c>
      <c r="CY674" s="25" t="s">
        <v>397</v>
      </c>
    </row>
    <row r="675" spans="1:103" x14ac:dyDescent="0.25">
      <c r="A675">
        <v>677</v>
      </c>
      <c r="B675">
        <v>117</v>
      </c>
      <c r="C675" s="25" t="s">
        <v>300</v>
      </c>
      <c r="D675" s="12">
        <v>13.7</v>
      </c>
      <c r="E675" s="14"/>
      <c r="F675" s="7" t="str">
        <f t="shared" si="109"/>
        <v>X</v>
      </c>
      <c r="G675" s="7">
        <f t="shared" si="110"/>
        <v>13.7</v>
      </c>
      <c r="H675" s="16">
        <f t="shared" si="111"/>
        <v>13.7</v>
      </c>
      <c r="I675" s="11" t="str">
        <f t="shared" si="112"/>
        <v>X</v>
      </c>
      <c r="J675" s="39" t="str">
        <f t="shared" si="113"/>
        <v>X</v>
      </c>
      <c r="K675" s="39" t="str">
        <f t="shared" si="106"/>
        <v>X</v>
      </c>
      <c r="L675" s="39" t="str">
        <f t="shared" si="107"/>
        <v>X</v>
      </c>
      <c r="M675" s="39" t="str">
        <f t="shared" si="114"/>
        <v>X</v>
      </c>
      <c r="N675" s="42">
        <v>1</v>
      </c>
      <c r="O675" s="8">
        <v>0</v>
      </c>
      <c r="P675" s="9">
        <v>0</v>
      </c>
      <c r="Q675" s="9">
        <v>0</v>
      </c>
      <c r="R675" s="8">
        <v>0</v>
      </c>
      <c r="S675" s="9">
        <v>0</v>
      </c>
      <c r="T675" s="9">
        <v>0</v>
      </c>
      <c r="U675" s="8">
        <v>0</v>
      </c>
      <c r="V675" s="9">
        <v>0</v>
      </c>
      <c r="W675" s="9">
        <v>0</v>
      </c>
      <c r="X675" s="9">
        <v>0</v>
      </c>
      <c r="Y675" s="8">
        <v>0</v>
      </c>
      <c r="Z675" s="9">
        <v>0</v>
      </c>
      <c r="AA675" s="8"/>
      <c r="AC675" s="8"/>
      <c r="AJ675" s="9">
        <f t="shared" si="115"/>
        <v>-1</v>
      </c>
      <c r="AK675" s="7">
        <v>4.3</v>
      </c>
      <c r="AO675" s="8"/>
      <c r="AQ675" s="31"/>
      <c r="AT675" s="31"/>
      <c r="AU675" s="21">
        <v>1975</v>
      </c>
      <c r="AV675" s="23">
        <f t="shared" si="108"/>
        <v>3.2955670999624789</v>
      </c>
      <c r="BB675" s="18"/>
      <c r="BD675" s="54"/>
      <c r="BF675" s="18"/>
      <c r="BH675" s="18"/>
      <c r="BJ675" s="18"/>
      <c r="BK675" s="18" t="s">
        <v>299</v>
      </c>
      <c r="BL675">
        <v>0</v>
      </c>
      <c r="BM675">
        <v>0</v>
      </c>
      <c r="BN675">
        <v>0</v>
      </c>
      <c r="BO675">
        <v>1</v>
      </c>
      <c r="BP675">
        <v>0</v>
      </c>
      <c r="BQ675">
        <v>0</v>
      </c>
      <c r="BR675" s="18">
        <v>0</v>
      </c>
      <c r="BS675">
        <v>1</v>
      </c>
      <c r="BT675">
        <v>0</v>
      </c>
      <c r="BU675" s="18">
        <v>0</v>
      </c>
      <c r="BV675" t="s">
        <v>397</v>
      </c>
      <c r="BW675" t="s">
        <v>397</v>
      </c>
      <c r="CB675" s="18"/>
      <c r="CD675" s="18"/>
      <c r="CE675" s="18"/>
      <c r="CH675" s="18"/>
      <c r="CJ675" s="18"/>
      <c r="CU675" s="18"/>
      <c r="CV675" t="s">
        <v>397</v>
      </c>
      <c r="CW675" t="s">
        <v>397</v>
      </c>
      <c r="CX675" t="s">
        <v>397</v>
      </c>
      <c r="CY675" s="25" t="s">
        <v>397</v>
      </c>
    </row>
    <row r="676" spans="1:103" x14ac:dyDescent="0.25">
      <c r="A676">
        <v>678</v>
      </c>
      <c r="B676">
        <v>117</v>
      </c>
      <c r="C676" s="25" t="s">
        <v>300</v>
      </c>
      <c r="D676" s="12">
        <v>11.2</v>
      </c>
      <c r="E676" s="14"/>
      <c r="F676" s="7" t="str">
        <f t="shared" si="109"/>
        <v>X</v>
      </c>
      <c r="G676" s="7">
        <f t="shared" si="110"/>
        <v>11.2</v>
      </c>
      <c r="H676" s="16">
        <f t="shared" si="111"/>
        <v>11.2</v>
      </c>
      <c r="I676" s="11" t="str">
        <f t="shared" si="112"/>
        <v>X</v>
      </c>
      <c r="J676" s="39" t="str">
        <f t="shared" si="113"/>
        <v>X</v>
      </c>
      <c r="K676" s="39" t="str">
        <f t="shared" ref="K676:K739" si="116">IFERROR(1/J676, "X")</f>
        <v>X</v>
      </c>
      <c r="L676" s="39" t="str">
        <f t="shared" ref="L676:L739" si="117">IFERROR(I676-J676, "X")</f>
        <v>X</v>
      </c>
      <c r="M676" s="39" t="str">
        <f t="shared" si="114"/>
        <v>X</v>
      </c>
      <c r="N676" s="42">
        <v>1</v>
      </c>
      <c r="O676" s="8">
        <v>0</v>
      </c>
      <c r="P676" s="9">
        <v>0</v>
      </c>
      <c r="Q676" s="9">
        <v>0</v>
      </c>
      <c r="R676" s="8">
        <v>0</v>
      </c>
      <c r="S676" s="9">
        <v>0</v>
      </c>
      <c r="T676" s="9">
        <v>0</v>
      </c>
      <c r="U676" s="8">
        <v>0</v>
      </c>
      <c r="V676" s="9">
        <v>0</v>
      </c>
      <c r="W676" s="9">
        <v>0</v>
      </c>
      <c r="X676" s="9">
        <v>0</v>
      </c>
      <c r="Y676" s="8">
        <v>0</v>
      </c>
      <c r="Z676" s="9">
        <v>0</v>
      </c>
      <c r="AA676" s="8"/>
      <c r="AC676" s="8"/>
      <c r="AJ676" s="9">
        <f t="shared" si="115"/>
        <v>-1</v>
      </c>
      <c r="AK676" s="7">
        <v>5.0999999999999996</v>
      </c>
      <c r="AO676" s="8"/>
      <c r="AQ676" s="31"/>
      <c r="AT676" s="31"/>
      <c r="AU676" s="21">
        <v>1984</v>
      </c>
      <c r="AV676" s="23">
        <f t="shared" ref="AV676:AV739" si="118">LOG(AU676)</f>
        <v>3.2975416678181597</v>
      </c>
      <c r="BB676" s="18"/>
      <c r="BD676" s="54"/>
      <c r="BF676" s="18"/>
      <c r="BH676" s="18"/>
      <c r="BJ676" s="18"/>
      <c r="BK676" s="18" t="s">
        <v>299</v>
      </c>
      <c r="BL676">
        <v>0</v>
      </c>
      <c r="BM676">
        <v>0</v>
      </c>
      <c r="BN676">
        <v>0</v>
      </c>
      <c r="BO676">
        <v>1</v>
      </c>
      <c r="BP676">
        <v>0</v>
      </c>
      <c r="BQ676">
        <v>0</v>
      </c>
      <c r="BR676" s="18">
        <v>0</v>
      </c>
      <c r="BS676">
        <v>1</v>
      </c>
      <c r="BT676">
        <v>0</v>
      </c>
      <c r="BU676" s="18">
        <v>0</v>
      </c>
      <c r="BV676" t="s">
        <v>397</v>
      </c>
      <c r="BW676" t="s">
        <v>397</v>
      </c>
      <c r="CB676" s="18"/>
      <c r="CD676" s="18"/>
      <c r="CE676" s="18"/>
      <c r="CH676" s="18"/>
      <c r="CJ676" s="18"/>
      <c r="CU676" s="18"/>
      <c r="CV676" t="s">
        <v>397</v>
      </c>
      <c r="CW676" t="s">
        <v>397</v>
      </c>
      <c r="CX676" t="s">
        <v>397</v>
      </c>
      <c r="CY676" s="25" t="s">
        <v>397</v>
      </c>
    </row>
    <row r="677" spans="1:103" x14ac:dyDescent="0.25">
      <c r="A677">
        <v>679</v>
      </c>
      <c r="B677">
        <v>117</v>
      </c>
      <c r="C677" s="25" t="s">
        <v>300</v>
      </c>
      <c r="D677" s="12">
        <v>8.8000000000000007</v>
      </c>
      <c r="E677" s="14"/>
      <c r="F677" s="7" t="str">
        <f t="shared" si="109"/>
        <v>X</v>
      </c>
      <c r="G677" s="7">
        <f t="shared" si="110"/>
        <v>8.8000000000000007</v>
      </c>
      <c r="H677" s="16">
        <f t="shared" si="111"/>
        <v>8.8000000000000007</v>
      </c>
      <c r="I677" s="11" t="str">
        <f t="shared" si="112"/>
        <v>X</v>
      </c>
      <c r="J677" s="39" t="str">
        <f t="shared" si="113"/>
        <v>X</v>
      </c>
      <c r="K677" s="39" t="str">
        <f t="shared" si="116"/>
        <v>X</v>
      </c>
      <c r="L677" s="39" t="str">
        <f t="shared" si="117"/>
        <v>X</v>
      </c>
      <c r="M677" s="39" t="str">
        <f t="shared" si="114"/>
        <v>X</v>
      </c>
      <c r="N677" s="42">
        <v>1</v>
      </c>
      <c r="O677" s="8">
        <v>0</v>
      </c>
      <c r="P677" s="9">
        <v>0</v>
      </c>
      <c r="Q677" s="9">
        <v>0</v>
      </c>
      <c r="R677" s="8">
        <v>0</v>
      </c>
      <c r="S677" s="9">
        <v>0</v>
      </c>
      <c r="T677" s="9">
        <v>0</v>
      </c>
      <c r="U677" s="8">
        <v>0</v>
      </c>
      <c r="V677" s="9">
        <v>0</v>
      </c>
      <c r="W677" s="9">
        <v>0</v>
      </c>
      <c r="X677" s="9">
        <v>0</v>
      </c>
      <c r="Y677" s="8">
        <v>0</v>
      </c>
      <c r="Z677" s="9">
        <v>0</v>
      </c>
      <c r="AA677" s="8"/>
      <c r="AC677" s="8"/>
      <c r="AJ677" s="9">
        <f t="shared" si="115"/>
        <v>-1</v>
      </c>
      <c r="AK677" s="7">
        <v>5.5</v>
      </c>
      <c r="AO677" s="8"/>
      <c r="AQ677" s="31"/>
      <c r="AT677" s="31"/>
      <c r="AU677" s="21">
        <v>1992</v>
      </c>
      <c r="AV677" s="23">
        <f t="shared" si="118"/>
        <v>3.2992893340876801</v>
      </c>
      <c r="BB677" s="18"/>
      <c r="BD677" s="54"/>
      <c r="BF677" s="18"/>
      <c r="BH677" s="18"/>
      <c r="BJ677" s="18"/>
      <c r="BK677" s="18" t="s">
        <v>299</v>
      </c>
      <c r="BL677">
        <v>0</v>
      </c>
      <c r="BM677">
        <v>0</v>
      </c>
      <c r="BN677">
        <v>0</v>
      </c>
      <c r="BO677">
        <v>1</v>
      </c>
      <c r="BP677">
        <v>0</v>
      </c>
      <c r="BQ677">
        <v>0</v>
      </c>
      <c r="BR677" s="18">
        <v>0</v>
      </c>
      <c r="BS677">
        <v>1</v>
      </c>
      <c r="BT677">
        <v>0</v>
      </c>
      <c r="BU677" s="18">
        <v>0</v>
      </c>
      <c r="BV677" t="s">
        <v>397</v>
      </c>
      <c r="BW677" t="s">
        <v>397</v>
      </c>
      <c r="CB677" s="18"/>
      <c r="CD677" s="18"/>
      <c r="CE677" s="18"/>
      <c r="CH677" s="18"/>
      <c r="CJ677" s="18"/>
      <c r="CU677" s="18"/>
      <c r="CV677" t="s">
        <v>397</v>
      </c>
      <c r="CW677" t="s">
        <v>397</v>
      </c>
      <c r="CX677" t="s">
        <v>397</v>
      </c>
      <c r="CY677" s="25" t="s">
        <v>397</v>
      </c>
    </row>
    <row r="678" spans="1:103" x14ac:dyDescent="0.25">
      <c r="A678">
        <v>680</v>
      </c>
      <c r="B678">
        <v>117</v>
      </c>
      <c r="C678" s="25" t="s">
        <v>300</v>
      </c>
      <c r="D678" s="12">
        <v>8</v>
      </c>
      <c r="E678" s="14"/>
      <c r="F678" s="7" t="str">
        <f t="shared" si="109"/>
        <v>X</v>
      </c>
      <c r="G678" s="7">
        <f t="shared" si="110"/>
        <v>8</v>
      </c>
      <c r="H678" s="16">
        <f t="shared" si="111"/>
        <v>8</v>
      </c>
      <c r="I678" s="11" t="str">
        <f t="shared" si="112"/>
        <v>X</v>
      </c>
      <c r="J678" s="39" t="str">
        <f t="shared" si="113"/>
        <v>X</v>
      </c>
      <c r="K678" s="39" t="str">
        <f t="shared" si="116"/>
        <v>X</v>
      </c>
      <c r="L678" s="39" t="str">
        <f t="shared" si="117"/>
        <v>X</v>
      </c>
      <c r="M678" s="39" t="str">
        <f t="shared" si="114"/>
        <v>X</v>
      </c>
      <c r="N678" s="42">
        <v>1</v>
      </c>
      <c r="O678" s="8">
        <v>0</v>
      </c>
      <c r="P678" s="9">
        <v>0</v>
      </c>
      <c r="Q678" s="9">
        <v>0</v>
      </c>
      <c r="R678" s="8">
        <v>0</v>
      </c>
      <c r="S678" s="9">
        <v>0</v>
      </c>
      <c r="T678" s="9">
        <v>0</v>
      </c>
      <c r="U678" s="8">
        <v>0</v>
      </c>
      <c r="V678" s="9">
        <v>0</v>
      </c>
      <c r="W678" s="9">
        <v>0</v>
      </c>
      <c r="X678" s="9">
        <v>0</v>
      </c>
      <c r="Y678" s="8">
        <v>0</v>
      </c>
      <c r="Z678" s="9">
        <v>0</v>
      </c>
      <c r="AA678" s="8"/>
      <c r="AC678" s="8"/>
      <c r="AJ678" s="9">
        <f t="shared" si="115"/>
        <v>-1</v>
      </c>
      <c r="AK678" s="7">
        <v>5.9</v>
      </c>
      <c r="AO678" s="8"/>
      <c r="AQ678" s="31"/>
      <c r="AT678" s="31"/>
      <c r="AU678" s="21">
        <v>1995</v>
      </c>
      <c r="AV678" s="23">
        <f t="shared" si="118"/>
        <v>3.2999429000227671</v>
      </c>
      <c r="BB678" s="18"/>
      <c r="BD678" s="54"/>
      <c r="BF678" s="18"/>
      <c r="BH678" s="18"/>
      <c r="BJ678" s="18"/>
      <c r="BK678" s="18" t="s">
        <v>299</v>
      </c>
      <c r="BL678">
        <v>0</v>
      </c>
      <c r="BM678">
        <v>0</v>
      </c>
      <c r="BN678">
        <v>0</v>
      </c>
      <c r="BO678">
        <v>1</v>
      </c>
      <c r="BP678">
        <v>0</v>
      </c>
      <c r="BQ678">
        <v>0</v>
      </c>
      <c r="BR678" s="18">
        <v>0</v>
      </c>
      <c r="BS678">
        <v>1</v>
      </c>
      <c r="BT678">
        <v>0</v>
      </c>
      <c r="BU678" s="18">
        <v>0</v>
      </c>
      <c r="BV678" t="s">
        <v>397</v>
      </c>
      <c r="BW678" t="s">
        <v>397</v>
      </c>
      <c r="CB678" s="18"/>
      <c r="CD678" s="18"/>
      <c r="CE678" s="18"/>
      <c r="CH678" s="18"/>
      <c r="CJ678" s="18"/>
      <c r="CU678" s="18"/>
      <c r="CV678" t="s">
        <v>397</v>
      </c>
      <c r="CW678" t="s">
        <v>397</v>
      </c>
      <c r="CX678" t="s">
        <v>397</v>
      </c>
      <c r="CY678" s="25" t="s">
        <v>397</v>
      </c>
    </row>
    <row r="679" spans="1:103" x14ac:dyDescent="0.25">
      <c r="A679">
        <v>681</v>
      </c>
      <c r="B679">
        <v>117</v>
      </c>
      <c r="C679" s="25" t="s">
        <v>300</v>
      </c>
      <c r="D679" s="12">
        <v>7.6</v>
      </c>
      <c r="E679" s="14"/>
      <c r="F679" s="7" t="str">
        <f t="shared" si="109"/>
        <v>X</v>
      </c>
      <c r="G679" s="7">
        <f t="shared" si="110"/>
        <v>7.6</v>
      </c>
      <c r="H679" s="16">
        <f t="shared" si="111"/>
        <v>7.6</v>
      </c>
      <c r="I679" s="11" t="str">
        <f t="shared" si="112"/>
        <v>X</v>
      </c>
      <c r="J679" s="39" t="str">
        <f t="shared" si="113"/>
        <v>X</v>
      </c>
      <c r="K679" s="39" t="str">
        <f t="shared" si="116"/>
        <v>X</v>
      </c>
      <c r="L679" s="39" t="str">
        <f t="shared" si="117"/>
        <v>X</v>
      </c>
      <c r="M679" s="39" t="str">
        <f t="shared" si="114"/>
        <v>X</v>
      </c>
      <c r="N679" s="42">
        <v>1</v>
      </c>
      <c r="O679" s="8">
        <v>0</v>
      </c>
      <c r="P679" s="9">
        <v>0</v>
      </c>
      <c r="Q679" s="9">
        <v>0</v>
      </c>
      <c r="R679" s="8">
        <v>0</v>
      </c>
      <c r="S679" s="9">
        <v>0</v>
      </c>
      <c r="T679" s="9">
        <v>0</v>
      </c>
      <c r="U679" s="8">
        <v>0</v>
      </c>
      <c r="V679" s="9">
        <v>0</v>
      </c>
      <c r="W679" s="9">
        <v>0</v>
      </c>
      <c r="X679" s="9">
        <v>0</v>
      </c>
      <c r="Y679" s="8">
        <v>0</v>
      </c>
      <c r="Z679" s="9">
        <v>0</v>
      </c>
      <c r="AA679" s="8"/>
      <c r="AC679" s="8"/>
      <c r="AJ679" s="9">
        <f t="shared" si="115"/>
        <v>-1</v>
      </c>
      <c r="AK679" s="7">
        <v>6.1</v>
      </c>
      <c r="AO679" s="8"/>
      <c r="AQ679" s="31"/>
      <c r="AT679" s="31"/>
      <c r="AU679" s="21">
        <v>1996</v>
      </c>
      <c r="AV679" s="23">
        <f t="shared" si="118"/>
        <v>3.3001605369513523</v>
      </c>
      <c r="BB679" s="18"/>
      <c r="BD679" s="54"/>
      <c r="BF679" s="18"/>
      <c r="BH679" s="18"/>
      <c r="BJ679" s="18"/>
      <c r="BK679" s="18" t="s">
        <v>299</v>
      </c>
      <c r="BL679">
        <v>0</v>
      </c>
      <c r="BM679">
        <v>0</v>
      </c>
      <c r="BN679">
        <v>0</v>
      </c>
      <c r="BO679">
        <v>1</v>
      </c>
      <c r="BP679">
        <v>0</v>
      </c>
      <c r="BQ679">
        <v>0</v>
      </c>
      <c r="BR679" s="18">
        <v>0</v>
      </c>
      <c r="BS679">
        <v>1</v>
      </c>
      <c r="BT679">
        <v>0</v>
      </c>
      <c r="BU679" s="18">
        <v>0</v>
      </c>
      <c r="BV679" t="s">
        <v>397</v>
      </c>
      <c r="BW679" t="s">
        <v>397</v>
      </c>
      <c r="CB679" s="18"/>
      <c r="CD679" s="18"/>
      <c r="CE679" s="18"/>
      <c r="CH679" s="18"/>
      <c r="CJ679" s="18"/>
      <c r="CU679" s="18"/>
      <c r="CV679" t="s">
        <v>397</v>
      </c>
      <c r="CW679" t="s">
        <v>397</v>
      </c>
      <c r="CX679" t="s">
        <v>397</v>
      </c>
      <c r="CY679" s="25" t="s">
        <v>397</v>
      </c>
    </row>
    <row r="680" spans="1:103" x14ac:dyDescent="0.25">
      <c r="A680">
        <v>682</v>
      </c>
      <c r="B680">
        <v>117</v>
      </c>
      <c r="C680" s="25" t="s">
        <v>300</v>
      </c>
      <c r="D680" s="12">
        <v>9.1999999999999993</v>
      </c>
      <c r="E680" s="14"/>
      <c r="F680" s="7" t="str">
        <f t="shared" si="109"/>
        <v>X</v>
      </c>
      <c r="G680" s="7">
        <f t="shared" si="110"/>
        <v>9.1999999999999993</v>
      </c>
      <c r="H680" s="16">
        <f t="shared" si="111"/>
        <v>9.1999999999999993</v>
      </c>
      <c r="I680" s="11" t="str">
        <f t="shared" si="112"/>
        <v>X</v>
      </c>
      <c r="J680" s="39" t="str">
        <f t="shared" si="113"/>
        <v>X</v>
      </c>
      <c r="K680" s="39" t="str">
        <f t="shared" si="116"/>
        <v>X</v>
      </c>
      <c r="L680" s="39" t="str">
        <f t="shared" si="117"/>
        <v>X</v>
      </c>
      <c r="M680" s="39" t="str">
        <f t="shared" si="114"/>
        <v>X</v>
      </c>
      <c r="N680" s="42">
        <v>1</v>
      </c>
      <c r="O680" s="8">
        <v>0</v>
      </c>
      <c r="P680" s="9">
        <v>0</v>
      </c>
      <c r="Q680" s="9">
        <v>0</v>
      </c>
      <c r="R680" s="8">
        <v>0</v>
      </c>
      <c r="S680" s="9">
        <v>0</v>
      </c>
      <c r="T680" s="9">
        <v>0</v>
      </c>
      <c r="U680" s="8">
        <v>0</v>
      </c>
      <c r="V680" s="9">
        <v>0</v>
      </c>
      <c r="W680" s="9">
        <v>0</v>
      </c>
      <c r="X680" s="9">
        <v>0</v>
      </c>
      <c r="Y680" s="8">
        <v>0</v>
      </c>
      <c r="Z680" s="9">
        <v>0</v>
      </c>
      <c r="AA680" s="8"/>
      <c r="AC680" s="8"/>
      <c r="AJ680" s="9">
        <f t="shared" si="115"/>
        <v>-1</v>
      </c>
      <c r="AK680" s="7">
        <v>6.3</v>
      </c>
      <c r="AO680" s="8"/>
      <c r="AQ680" s="31"/>
      <c r="AT680" s="31"/>
      <c r="AU680" s="21">
        <v>1997</v>
      </c>
      <c r="AV680" s="23">
        <f t="shared" si="118"/>
        <v>3.3003780648707024</v>
      </c>
      <c r="BB680" s="18"/>
      <c r="BD680" s="54"/>
      <c r="BF680" s="18"/>
      <c r="BH680" s="18"/>
      <c r="BJ680" s="18"/>
      <c r="BK680" s="18" t="s">
        <v>299</v>
      </c>
      <c r="BL680">
        <v>0</v>
      </c>
      <c r="BM680">
        <v>0</v>
      </c>
      <c r="BN680">
        <v>0</v>
      </c>
      <c r="BO680">
        <v>1</v>
      </c>
      <c r="BP680">
        <v>0</v>
      </c>
      <c r="BQ680">
        <v>0</v>
      </c>
      <c r="BR680" s="18">
        <v>0</v>
      </c>
      <c r="BS680">
        <v>1</v>
      </c>
      <c r="BT680">
        <v>0</v>
      </c>
      <c r="BU680" s="18">
        <v>0</v>
      </c>
      <c r="BV680" t="s">
        <v>397</v>
      </c>
      <c r="BW680" t="s">
        <v>397</v>
      </c>
      <c r="CB680" s="18"/>
      <c r="CD680" s="18"/>
      <c r="CE680" s="18"/>
      <c r="CH680" s="18"/>
      <c r="CJ680" s="18"/>
      <c r="CU680" s="18"/>
      <c r="CV680" t="s">
        <v>397</v>
      </c>
      <c r="CW680" t="s">
        <v>397</v>
      </c>
      <c r="CX680" t="s">
        <v>397</v>
      </c>
      <c r="CY680" s="25" t="s">
        <v>397</v>
      </c>
    </row>
    <row r="681" spans="1:103" x14ac:dyDescent="0.25">
      <c r="A681">
        <v>683</v>
      </c>
      <c r="B681">
        <v>117</v>
      </c>
      <c r="C681" s="25" t="s">
        <v>300</v>
      </c>
      <c r="D681" s="12">
        <v>9</v>
      </c>
      <c r="E681" s="14"/>
      <c r="F681" s="7" t="str">
        <f t="shared" si="109"/>
        <v>X</v>
      </c>
      <c r="G681" s="7">
        <f t="shared" si="110"/>
        <v>9</v>
      </c>
      <c r="H681" s="16">
        <f t="shared" si="111"/>
        <v>9</v>
      </c>
      <c r="I681" s="11" t="str">
        <f t="shared" si="112"/>
        <v>X</v>
      </c>
      <c r="J681" s="39" t="str">
        <f t="shared" si="113"/>
        <v>X</v>
      </c>
      <c r="K681" s="39" t="str">
        <f t="shared" si="116"/>
        <v>X</v>
      </c>
      <c r="L681" s="39" t="str">
        <f t="shared" si="117"/>
        <v>X</v>
      </c>
      <c r="M681" s="39" t="str">
        <f t="shared" si="114"/>
        <v>X</v>
      </c>
      <c r="N681" s="42">
        <v>1</v>
      </c>
      <c r="O681" s="8">
        <v>0</v>
      </c>
      <c r="P681" s="9">
        <v>0</v>
      </c>
      <c r="Q681" s="9">
        <v>0</v>
      </c>
      <c r="R681" s="8">
        <v>0</v>
      </c>
      <c r="S681" s="9">
        <v>0</v>
      </c>
      <c r="T681" s="9">
        <v>0</v>
      </c>
      <c r="U681" s="8">
        <v>0</v>
      </c>
      <c r="V681" s="9">
        <v>0</v>
      </c>
      <c r="W681" s="9">
        <v>0</v>
      </c>
      <c r="X681" s="9">
        <v>0</v>
      </c>
      <c r="Y681" s="8">
        <v>0</v>
      </c>
      <c r="Z681" s="9">
        <v>0</v>
      </c>
      <c r="AA681" s="8"/>
      <c r="AC681" s="8"/>
      <c r="AJ681" s="9">
        <f t="shared" si="115"/>
        <v>-1</v>
      </c>
      <c r="AK681" s="7">
        <v>6.5</v>
      </c>
      <c r="AO681" s="8"/>
      <c r="AQ681" s="31"/>
      <c r="AT681" s="31"/>
      <c r="AU681" s="21">
        <v>1998</v>
      </c>
      <c r="AV681" s="23">
        <f t="shared" si="118"/>
        <v>3.3005954838899636</v>
      </c>
      <c r="BB681" s="18"/>
      <c r="BD681" s="54"/>
      <c r="BF681" s="18"/>
      <c r="BH681" s="18"/>
      <c r="BJ681" s="18"/>
      <c r="BK681" s="18" t="s">
        <v>299</v>
      </c>
      <c r="BL681">
        <v>0</v>
      </c>
      <c r="BM681">
        <v>0</v>
      </c>
      <c r="BN681">
        <v>0</v>
      </c>
      <c r="BO681">
        <v>1</v>
      </c>
      <c r="BP681">
        <v>0</v>
      </c>
      <c r="BQ681">
        <v>0</v>
      </c>
      <c r="BR681" s="18">
        <v>0</v>
      </c>
      <c r="BS681">
        <v>1</v>
      </c>
      <c r="BT681">
        <v>0</v>
      </c>
      <c r="BU681" s="18">
        <v>0</v>
      </c>
      <c r="BV681" t="s">
        <v>397</v>
      </c>
      <c r="BW681" t="s">
        <v>397</v>
      </c>
      <c r="CB681" s="18"/>
      <c r="CD681" s="18"/>
      <c r="CE681" s="18"/>
      <c r="CH681" s="18"/>
      <c r="CJ681" s="18"/>
      <c r="CU681" s="18"/>
      <c r="CV681" t="s">
        <v>397</v>
      </c>
      <c r="CW681" t="s">
        <v>397</v>
      </c>
      <c r="CX681" t="s">
        <v>397</v>
      </c>
      <c r="CY681" s="25" t="s">
        <v>397</v>
      </c>
    </row>
    <row r="682" spans="1:103" x14ac:dyDescent="0.25">
      <c r="A682">
        <v>684</v>
      </c>
      <c r="B682">
        <v>117</v>
      </c>
      <c r="C682" s="25" t="s">
        <v>300</v>
      </c>
      <c r="D682" s="12">
        <v>9.1999999999999993</v>
      </c>
      <c r="E682" s="14"/>
      <c r="F682" s="7" t="str">
        <f t="shared" si="109"/>
        <v>X</v>
      </c>
      <c r="G682" s="7">
        <f t="shared" si="110"/>
        <v>9.1999999999999993</v>
      </c>
      <c r="H682" s="16">
        <f t="shared" si="111"/>
        <v>9.1999999999999993</v>
      </c>
      <c r="I682" s="11" t="str">
        <f t="shared" si="112"/>
        <v>X</v>
      </c>
      <c r="J682" s="39" t="str">
        <f t="shared" si="113"/>
        <v>X</v>
      </c>
      <c r="K682" s="39" t="str">
        <f t="shared" si="116"/>
        <v>X</v>
      </c>
      <c r="L682" s="39" t="str">
        <f t="shared" si="117"/>
        <v>X</v>
      </c>
      <c r="M682" s="39" t="str">
        <f t="shared" si="114"/>
        <v>X</v>
      </c>
      <c r="N682" s="42">
        <v>1</v>
      </c>
      <c r="O682" s="8">
        <v>0</v>
      </c>
      <c r="P682" s="9">
        <v>0</v>
      </c>
      <c r="Q682" s="9">
        <v>0</v>
      </c>
      <c r="R682" s="8">
        <v>0</v>
      </c>
      <c r="S682" s="9">
        <v>0</v>
      </c>
      <c r="T682" s="9">
        <v>0</v>
      </c>
      <c r="U682" s="8">
        <v>0</v>
      </c>
      <c r="V682" s="9">
        <v>0</v>
      </c>
      <c r="W682" s="9">
        <v>0</v>
      </c>
      <c r="X682" s="9">
        <v>0</v>
      </c>
      <c r="Y682" s="8">
        <v>0</v>
      </c>
      <c r="Z682" s="9">
        <v>0</v>
      </c>
      <c r="AA682" s="8"/>
      <c r="AC682" s="8"/>
      <c r="AJ682" s="9">
        <f t="shared" si="115"/>
        <v>-1</v>
      </c>
      <c r="AK682" s="7">
        <v>9.1</v>
      </c>
      <c r="AO682" s="8"/>
      <c r="AQ682" s="31"/>
      <c r="AT682" s="31"/>
      <c r="AU682" s="21">
        <v>1999</v>
      </c>
      <c r="AV682" s="23">
        <f t="shared" si="118"/>
        <v>3.3008127941181171</v>
      </c>
      <c r="BB682" s="18"/>
      <c r="BD682" s="54"/>
      <c r="BF682" s="18"/>
      <c r="BH682" s="18"/>
      <c r="BJ682" s="18"/>
      <c r="BK682" s="18" t="s">
        <v>299</v>
      </c>
      <c r="BL682">
        <v>0</v>
      </c>
      <c r="BM682">
        <v>0</v>
      </c>
      <c r="BN682">
        <v>0</v>
      </c>
      <c r="BO682">
        <v>1</v>
      </c>
      <c r="BP682">
        <v>0</v>
      </c>
      <c r="BQ682">
        <v>0</v>
      </c>
      <c r="BR682" s="18">
        <v>0</v>
      </c>
      <c r="BS682">
        <v>1</v>
      </c>
      <c r="BT682">
        <v>0</v>
      </c>
      <c r="BU682" s="18">
        <v>0</v>
      </c>
      <c r="BV682" t="s">
        <v>397</v>
      </c>
      <c r="BW682" t="s">
        <v>397</v>
      </c>
      <c r="CB682" s="18"/>
      <c r="CD682" s="18"/>
      <c r="CE682" s="18"/>
      <c r="CH682" s="18"/>
      <c r="CJ682" s="18"/>
      <c r="CU682" s="18"/>
      <c r="CV682" t="s">
        <v>397</v>
      </c>
      <c r="CW682" t="s">
        <v>397</v>
      </c>
      <c r="CX682" t="s">
        <v>397</v>
      </c>
      <c r="CY682" s="25" t="s">
        <v>397</v>
      </c>
    </row>
    <row r="683" spans="1:103" x14ac:dyDescent="0.25">
      <c r="A683">
        <v>685</v>
      </c>
      <c r="B683">
        <v>117</v>
      </c>
      <c r="C683" s="25" t="s">
        <v>300</v>
      </c>
      <c r="D683" s="12">
        <v>8</v>
      </c>
      <c r="E683" s="14"/>
      <c r="F683" s="7" t="str">
        <f t="shared" si="109"/>
        <v>X</v>
      </c>
      <c r="G683" s="7">
        <f t="shared" si="110"/>
        <v>8</v>
      </c>
      <c r="H683" s="16">
        <f t="shared" si="111"/>
        <v>8</v>
      </c>
      <c r="I683" s="11" t="str">
        <f t="shared" si="112"/>
        <v>X</v>
      </c>
      <c r="J683" s="39" t="str">
        <f t="shared" si="113"/>
        <v>X</v>
      </c>
      <c r="K683" s="39" t="str">
        <f t="shared" si="116"/>
        <v>X</v>
      </c>
      <c r="L683" s="39" t="str">
        <f t="shared" si="117"/>
        <v>X</v>
      </c>
      <c r="M683" s="39" t="str">
        <f t="shared" si="114"/>
        <v>X</v>
      </c>
      <c r="N683" s="42">
        <v>1</v>
      </c>
      <c r="O683" s="8">
        <v>0</v>
      </c>
      <c r="P683" s="9">
        <v>0</v>
      </c>
      <c r="Q683" s="9">
        <v>0</v>
      </c>
      <c r="R683" s="8">
        <v>0</v>
      </c>
      <c r="S683" s="9">
        <v>0</v>
      </c>
      <c r="T683" s="9">
        <v>0</v>
      </c>
      <c r="U683" s="8">
        <v>0</v>
      </c>
      <c r="V683" s="9">
        <v>0</v>
      </c>
      <c r="W683" s="9">
        <v>0</v>
      </c>
      <c r="X683" s="9">
        <v>0</v>
      </c>
      <c r="Y683" s="8">
        <v>0</v>
      </c>
      <c r="Z683" s="9">
        <v>0</v>
      </c>
      <c r="AA683" s="8"/>
      <c r="AC683" s="8"/>
      <c r="AJ683" s="9">
        <f t="shared" si="115"/>
        <v>-1</v>
      </c>
      <c r="AK683" s="7">
        <v>6.7</v>
      </c>
      <c r="AO683" s="8"/>
      <c r="AQ683" s="31"/>
      <c r="AT683" s="31"/>
      <c r="AU683" s="21">
        <v>2000</v>
      </c>
      <c r="AV683" s="23">
        <f t="shared" si="118"/>
        <v>3.3010299956639813</v>
      </c>
      <c r="BB683" s="18"/>
      <c r="BD683" s="54"/>
      <c r="BF683" s="18"/>
      <c r="BH683" s="18"/>
      <c r="BJ683" s="18"/>
      <c r="BK683" s="18" t="s">
        <v>299</v>
      </c>
      <c r="BL683">
        <v>0</v>
      </c>
      <c r="BM683">
        <v>0</v>
      </c>
      <c r="BN683">
        <v>0</v>
      </c>
      <c r="BO683">
        <v>1</v>
      </c>
      <c r="BP683">
        <v>0</v>
      </c>
      <c r="BQ683">
        <v>0</v>
      </c>
      <c r="BR683" s="18">
        <v>0</v>
      </c>
      <c r="BS683">
        <v>1</v>
      </c>
      <c r="BT683">
        <v>0</v>
      </c>
      <c r="BU683" s="18">
        <v>0</v>
      </c>
      <c r="BV683" t="s">
        <v>397</v>
      </c>
      <c r="BW683" t="s">
        <v>397</v>
      </c>
      <c r="CB683" s="18"/>
      <c r="CD683" s="18"/>
      <c r="CE683" s="18"/>
      <c r="CH683" s="18"/>
      <c r="CJ683" s="18"/>
      <c r="CU683" s="18"/>
      <c r="CV683" t="s">
        <v>397</v>
      </c>
      <c r="CW683" t="s">
        <v>397</v>
      </c>
      <c r="CX683" t="s">
        <v>397</v>
      </c>
      <c r="CY683" s="25" t="s">
        <v>397</v>
      </c>
    </row>
    <row r="684" spans="1:103" x14ac:dyDescent="0.25">
      <c r="A684">
        <v>686</v>
      </c>
      <c r="B684">
        <v>117</v>
      </c>
      <c r="C684" s="25" t="s">
        <v>300</v>
      </c>
      <c r="D684" s="12">
        <v>9.4</v>
      </c>
      <c r="E684" s="14"/>
      <c r="F684" s="7" t="str">
        <f t="shared" si="109"/>
        <v>X</v>
      </c>
      <c r="G684" s="7">
        <f t="shared" si="110"/>
        <v>9.4</v>
      </c>
      <c r="H684" s="16">
        <f t="shared" si="111"/>
        <v>9.4</v>
      </c>
      <c r="I684" s="11" t="str">
        <f t="shared" si="112"/>
        <v>X</v>
      </c>
      <c r="J684" s="39" t="str">
        <f t="shared" si="113"/>
        <v>X</v>
      </c>
      <c r="K684" s="39" t="str">
        <f t="shared" si="116"/>
        <v>X</v>
      </c>
      <c r="L684" s="39" t="str">
        <f t="shared" si="117"/>
        <v>X</v>
      </c>
      <c r="M684" s="39" t="str">
        <f t="shared" si="114"/>
        <v>X</v>
      </c>
      <c r="N684" s="42">
        <v>1</v>
      </c>
      <c r="O684" s="8">
        <v>0</v>
      </c>
      <c r="P684" s="9">
        <v>0</v>
      </c>
      <c r="Q684" s="9">
        <v>0</v>
      </c>
      <c r="R684" s="8">
        <v>0</v>
      </c>
      <c r="S684" s="9">
        <v>0</v>
      </c>
      <c r="T684" s="9">
        <v>0</v>
      </c>
      <c r="U684" s="8">
        <v>0</v>
      </c>
      <c r="V684" s="9">
        <v>0</v>
      </c>
      <c r="W684" s="9">
        <v>0</v>
      </c>
      <c r="X684" s="9">
        <v>0</v>
      </c>
      <c r="Y684" s="8">
        <v>0</v>
      </c>
      <c r="Z684" s="9">
        <v>0</v>
      </c>
      <c r="AA684" s="8"/>
      <c r="AC684" s="8"/>
      <c r="AJ684" s="9">
        <f t="shared" si="115"/>
        <v>-1</v>
      </c>
      <c r="AK684" s="7">
        <v>6.9</v>
      </c>
      <c r="AO684" s="8"/>
      <c r="AQ684" s="31"/>
      <c r="AT684" s="31"/>
      <c r="AU684" s="21">
        <v>2001</v>
      </c>
      <c r="AV684" s="23">
        <f t="shared" si="118"/>
        <v>3.3012470886362113</v>
      </c>
      <c r="BB684" s="18"/>
      <c r="BD684" s="54"/>
      <c r="BF684" s="18"/>
      <c r="BH684" s="18"/>
      <c r="BJ684" s="18"/>
      <c r="BK684" s="18" t="s">
        <v>299</v>
      </c>
      <c r="BL684">
        <v>0</v>
      </c>
      <c r="BM684">
        <v>0</v>
      </c>
      <c r="BN684">
        <v>0</v>
      </c>
      <c r="BO684">
        <v>1</v>
      </c>
      <c r="BP684">
        <v>0</v>
      </c>
      <c r="BQ684">
        <v>0</v>
      </c>
      <c r="BR684" s="18">
        <v>0</v>
      </c>
      <c r="BS684">
        <v>1</v>
      </c>
      <c r="BT684">
        <v>0</v>
      </c>
      <c r="BU684" s="18">
        <v>0</v>
      </c>
      <c r="BV684" t="s">
        <v>397</v>
      </c>
      <c r="BW684" t="s">
        <v>397</v>
      </c>
      <c r="CB684" s="18"/>
      <c r="CD684" s="18"/>
      <c r="CE684" s="18"/>
      <c r="CH684" s="18"/>
      <c r="CJ684" s="18"/>
      <c r="CU684" s="18"/>
      <c r="CV684" t="s">
        <v>397</v>
      </c>
      <c r="CW684" t="s">
        <v>397</v>
      </c>
      <c r="CX684" t="s">
        <v>397</v>
      </c>
      <c r="CY684" s="25" t="s">
        <v>397</v>
      </c>
    </row>
    <row r="685" spans="1:103" x14ac:dyDescent="0.25">
      <c r="A685">
        <v>687</v>
      </c>
      <c r="B685">
        <v>117</v>
      </c>
      <c r="C685" s="25" t="s">
        <v>300</v>
      </c>
      <c r="D685" s="12">
        <v>10.4</v>
      </c>
      <c r="E685" s="14"/>
      <c r="F685" s="7" t="str">
        <f t="shared" si="109"/>
        <v>X</v>
      </c>
      <c r="G685" s="7">
        <f t="shared" si="110"/>
        <v>10.4</v>
      </c>
      <c r="H685" s="16">
        <f t="shared" si="111"/>
        <v>10.4</v>
      </c>
      <c r="I685" s="11" t="str">
        <f t="shared" si="112"/>
        <v>X</v>
      </c>
      <c r="J685" s="39" t="str">
        <f t="shared" si="113"/>
        <v>X</v>
      </c>
      <c r="K685" s="39" t="str">
        <f t="shared" si="116"/>
        <v>X</v>
      </c>
      <c r="L685" s="39" t="str">
        <f t="shared" si="117"/>
        <v>X</v>
      </c>
      <c r="M685" s="39" t="str">
        <f t="shared" si="114"/>
        <v>X</v>
      </c>
      <c r="N685" s="42">
        <v>1</v>
      </c>
      <c r="O685" s="8">
        <v>0</v>
      </c>
      <c r="P685" s="9">
        <v>0</v>
      </c>
      <c r="Q685" s="9">
        <v>0</v>
      </c>
      <c r="R685" s="8">
        <v>0</v>
      </c>
      <c r="S685" s="9">
        <v>0</v>
      </c>
      <c r="T685" s="9">
        <v>0</v>
      </c>
      <c r="U685" s="8">
        <v>0</v>
      </c>
      <c r="V685" s="9">
        <v>0</v>
      </c>
      <c r="W685" s="9">
        <v>0</v>
      </c>
      <c r="X685" s="9">
        <v>0</v>
      </c>
      <c r="Y685" s="8">
        <v>0</v>
      </c>
      <c r="Z685" s="9">
        <v>0</v>
      </c>
      <c r="AA685" s="8"/>
      <c r="AC685" s="8"/>
      <c r="AJ685" s="9">
        <f t="shared" si="115"/>
        <v>-1</v>
      </c>
      <c r="AK685" s="7">
        <v>7.2</v>
      </c>
      <c r="AO685" s="8"/>
      <c r="AQ685" s="31"/>
      <c r="AT685" s="31"/>
      <c r="AU685" s="21">
        <v>2002</v>
      </c>
      <c r="AV685" s="23">
        <f t="shared" si="118"/>
        <v>3.3014640731433</v>
      </c>
      <c r="BB685" s="18"/>
      <c r="BD685" s="54"/>
      <c r="BF685" s="18"/>
      <c r="BH685" s="18"/>
      <c r="BJ685" s="18"/>
      <c r="BK685" s="18" t="s">
        <v>299</v>
      </c>
      <c r="BL685">
        <v>0</v>
      </c>
      <c r="BM685">
        <v>0</v>
      </c>
      <c r="BN685">
        <v>0</v>
      </c>
      <c r="BO685">
        <v>1</v>
      </c>
      <c r="BP685">
        <v>0</v>
      </c>
      <c r="BQ685">
        <v>0</v>
      </c>
      <c r="BR685" s="18">
        <v>0</v>
      </c>
      <c r="BS685">
        <v>1</v>
      </c>
      <c r="BT685">
        <v>0</v>
      </c>
      <c r="BU685" s="18">
        <v>0</v>
      </c>
      <c r="BV685" t="s">
        <v>397</v>
      </c>
      <c r="BW685" t="s">
        <v>397</v>
      </c>
      <c r="CB685" s="18"/>
      <c r="CD685" s="18"/>
      <c r="CE685" s="18"/>
      <c r="CH685" s="18"/>
      <c r="CJ685" s="18"/>
      <c r="CU685" s="18"/>
      <c r="CV685" t="s">
        <v>397</v>
      </c>
      <c r="CW685" t="s">
        <v>397</v>
      </c>
      <c r="CX685" t="s">
        <v>397</v>
      </c>
      <c r="CY685" s="25" t="s">
        <v>397</v>
      </c>
    </row>
    <row r="686" spans="1:103" x14ac:dyDescent="0.25">
      <c r="A686">
        <v>688</v>
      </c>
      <c r="B686">
        <v>117</v>
      </c>
      <c r="C686" s="25" t="s">
        <v>300</v>
      </c>
      <c r="D686" s="12">
        <v>16</v>
      </c>
      <c r="E686" s="14"/>
      <c r="F686" s="7" t="str">
        <f t="shared" si="109"/>
        <v>X</v>
      </c>
      <c r="G686" s="7">
        <f t="shared" si="110"/>
        <v>16</v>
      </c>
      <c r="H686" s="16">
        <f t="shared" si="111"/>
        <v>16</v>
      </c>
      <c r="I686" s="11" t="str">
        <f t="shared" si="112"/>
        <v>X</v>
      </c>
      <c r="J686" s="39" t="str">
        <f t="shared" si="113"/>
        <v>X</v>
      </c>
      <c r="K686" s="39" t="str">
        <f t="shared" si="116"/>
        <v>X</v>
      </c>
      <c r="L686" s="39" t="str">
        <f t="shared" si="117"/>
        <v>X</v>
      </c>
      <c r="M686" s="39" t="str">
        <f t="shared" si="114"/>
        <v>X</v>
      </c>
      <c r="N686" s="42">
        <v>0</v>
      </c>
      <c r="O686" s="8">
        <v>1</v>
      </c>
      <c r="P686" s="9">
        <v>0</v>
      </c>
      <c r="Q686" s="9">
        <v>0</v>
      </c>
      <c r="R686" s="8">
        <v>0</v>
      </c>
      <c r="S686" s="9">
        <v>0</v>
      </c>
      <c r="T686" s="9">
        <v>0</v>
      </c>
      <c r="U686" s="8">
        <v>0</v>
      </c>
      <c r="V686" s="9">
        <v>0</v>
      </c>
      <c r="W686" s="9">
        <v>0</v>
      </c>
      <c r="X686" s="9">
        <v>0</v>
      </c>
      <c r="Y686" s="8">
        <v>0</v>
      </c>
      <c r="Z686" s="9">
        <v>0</v>
      </c>
      <c r="AA686" s="8"/>
      <c r="AC686" s="8"/>
      <c r="AJ686" s="9">
        <f t="shared" si="115"/>
        <v>-1</v>
      </c>
      <c r="AK686" s="7">
        <v>5.5</v>
      </c>
      <c r="AO686" s="8"/>
      <c r="AQ686" s="31"/>
      <c r="AT686" s="31"/>
      <c r="AU686" s="21">
        <v>1992</v>
      </c>
      <c r="AV686" s="23">
        <f t="shared" si="118"/>
        <v>3.2992893340876801</v>
      </c>
      <c r="BB686" s="18"/>
      <c r="BD686" s="54"/>
      <c r="BF686" s="18"/>
      <c r="BH686" s="18"/>
      <c r="BJ686" s="18"/>
      <c r="BK686" s="18" t="s">
        <v>299</v>
      </c>
      <c r="BL686">
        <v>0</v>
      </c>
      <c r="BM686">
        <v>0</v>
      </c>
      <c r="BN686">
        <v>0</v>
      </c>
      <c r="BO686">
        <v>1</v>
      </c>
      <c r="BP686">
        <v>0</v>
      </c>
      <c r="BQ686">
        <v>0</v>
      </c>
      <c r="BR686" s="18">
        <v>0</v>
      </c>
      <c r="BS686">
        <v>1</v>
      </c>
      <c r="BT686">
        <v>0</v>
      </c>
      <c r="BU686" s="18">
        <v>0</v>
      </c>
      <c r="BV686" t="s">
        <v>397</v>
      </c>
      <c r="BW686" t="s">
        <v>397</v>
      </c>
      <c r="CB686" s="18"/>
      <c r="CD686" s="18"/>
      <c r="CE686" s="18"/>
      <c r="CH686" s="18"/>
      <c r="CJ686" s="18"/>
      <c r="CU686" s="18"/>
      <c r="CV686" t="s">
        <v>397</v>
      </c>
      <c r="CW686" t="s">
        <v>397</v>
      </c>
      <c r="CX686" t="s">
        <v>397</v>
      </c>
      <c r="CY686" s="25" t="s">
        <v>397</v>
      </c>
    </row>
    <row r="687" spans="1:103" x14ac:dyDescent="0.25">
      <c r="A687">
        <v>689</v>
      </c>
      <c r="B687">
        <v>117</v>
      </c>
      <c r="C687" s="25" t="s">
        <v>300</v>
      </c>
      <c r="D687" s="12">
        <v>18</v>
      </c>
      <c r="E687" s="14"/>
      <c r="F687" s="7" t="str">
        <f t="shared" si="109"/>
        <v>X</v>
      </c>
      <c r="G687" s="7">
        <f t="shared" si="110"/>
        <v>18</v>
      </c>
      <c r="H687" s="16">
        <f t="shared" si="111"/>
        <v>18</v>
      </c>
      <c r="I687" s="11" t="str">
        <f t="shared" si="112"/>
        <v>X</v>
      </c>
      <c r="J687" s="39" t="str">
        <f t="shared" si="113"/>
        <v>X</v>
      </c>
      <c r="K687" s="39" t="str">
        <f t="shared" si="116"/>
        <v>X</v>
      </c>
      <c r="L687" s="39" t="str">
        <f t="shared" si="117"/>
        <v>X</v>
      </c>
      <c r="M687" s="39" t="str">
        <f t="shared" si="114"/>
        <v>X</v>
      </c>
      <c r="N687" s="42">
        <v>0</v>
      </c>
      <c r="O687" s="8">
        <v>1</v>
      </c>
      <c r="P687" s="9">
        <v>0</v>
      </c>
      <c r="Q687" s="9">
        <v>0</v>
      </c>
      <c r="R687" s="8">
        <v>0</v>
      </c>
      <c r="S687" s="9">
        <v>0</v>
      </c>
      <c r="T687" s="9">
        <v>0</v>
      </c>
      <c r="U687" s="8">
        <v>0</v>
      </c>
      <c r="V687" s="9">
        <v>0</v>
      </c>
      <c r="W687" s="9">
        <v>0</v>
      </c>
      <c r="X687" s="9">
        <v>0</v>
      </c>
      <c r="Y687" s="8">
        <v>0</v>
      </c>
      <c r="Z687" s="9">
        <v>0</v>
      </c>
      <c r="AA687" s="8"/>
      <c r="AC687" s="8"/>
      <c r="AJ687" s="9">
        <f t="shared" si="115"/>
        <v>-1</v>
      </c>
      <c r="AK687" s="7">
        <v>5.9</v>
      </c>
      <c r="AO687" s="8"/>
      <c r="AQ687" s="31"/>
      <c r="AT687" s="31"/>
      <c r="AU687" s="21">
        <v>1995</v>
      </c>
      <c r="AV687" s="23">
        <f t="shared" si="118"/>
        <v>3.2999429000227671</v>
      </c>
      <c r="BB687" s="18"/>
      <c r="BD687" s="54"/>
      <c r="BF687" s="18"/>
      <c r="BH687" s="18"/>
      <c r="BJ687" s="18"/>
      <c r="BK687" s="18" t="s">
        <v>299</v>
      </c>
      <c r="BL687">
        <v>0</v>
      </c>
      <c r="BM687">
        <v>0</v>
      </c>
      <c r="BN687">
        <v>0</v>
      </c>
      <c r="BO687">
        <v>1</v>
      </c>
      <c r="BP687">
        <v>0</v>
      </c>
      <c r="BQ687">
        <v>0</v>
      </c>
      <c r="BR687" s="18">
        <v>0</v>
      </c>
      <c r="BS687">
        <v>1</v>
      </c>
      <c r="BT687">
        <v>0</v>
      </c>
      <c r="BU687" s="18">
        <v>0</v>
      </c>
      <c r="BV687" t="s">
        <v>397</v>
      </c>
      <c r="BW687" t="s">
        <v>397</v>
      </c>
      <c r="CB687" s="18"/>
      <c r="CD687" s="18"/>
      <c r="CE687" s="18"/>
      <c r="CH687" s="18"/>
      <c r="CJ687" s="18"/>
      <c r="CU687" s="18"/>
      <c r="CV687" t="s">
        <v>397</v>
      </c>
      <c r="CW687" t="s">
        <v>397</v>
      </c>
      <c r="CX687" t="s">
        <v>397</v>
      </c>
      <c r="CY687" s="25" t="s">
        <v>397</v>
      </c>
    </row>
    <row r="688" spans="1:103" x14ac:dyDescent="0.25">
      <c r="A688">
        <v>690</v>
      </c>
      <c r="B688">
        <v>117</v>
      </c>
      <c r="C688" s="25" t="s">
        <v>300</v>
      </c>
      <c r="D688" s="12">
        <v>15</v>
      </c>
      <c r="E688" s="14"/>
      <c r="F688" s="7" t="str">
        <f t="shared" si="109"/>
        <v>X</v>
      </c>
      <c r="G688" s="7">
        <f t="shared" si="110"/>
        <v>15</v>
      </c>
      <c r="H688" s="16">
        <f t="shared" si="111"/>
        <v>15</v>
      </c>
      <c r="I688" s="11" t="str">
        <f t="shared" si="112"/>
        <v>X</v>
      </c>
      <c r="J688" s="39" t="str">
        <f t="shared" si="113"/>
        <v>X</v>
      </c>
      <c r="K688" s="39" t="str">
        <f t="shared" si="116"/>
        <v>X</v>
      </c>
      <c r="L688" s="39" t="str">
        <f t="shared" si="117"/>
        <v>X</v>
      </c>
      <c r="M688" s="39" t="str">
        <f t="shared" si="114"/>
        <v>X</v>
      </c>
      <c r="N688" s="42">
        <v>0</v>
      </c>
      <c r="O688" s="8">
        <v>1</v>
      </c>
      <c r="P688" s="9">
        <v>0</v>
      </c>
      <c r="Q688" s="9">
        <v>0</v>
      </c>
      <c r="R688" s="8">
        <v>0</v>
      </c>
      <c r="S688" s="9">
        <v>0</v>
      </c>
      <c r="T688" s="9">
        <v>0</v>
      </c>
      <c r="U688" s="8">
        <v>0</v>
      </c>
      <c r="V688" s="9">
        <v>0</v>
      </c>
      <c r="W688" s="9">
        <v>0</v>
      </c>
      <c r="X688" s="9">
        <v>0</v>
      </c>
      <c r="Y688" s="8">
        <v>0</v>
      </c>
      <c r="Z688" s="9">
        <v>0</v>
      </c>
      <c r="AA688" s="8"/>
      <c r="AC688" s="8"/>
      <c r="AJ688" s="9">
        <f t="shared" si="115"/>
        <v>-1</v>
      </c>
      <c r="AK688" s="7">
        <v>6.1</v>
      </c>
      <c r="AO688" s="8"/>
      <c r="AQ688" s="31"/>
      <c r="AT688" s="31"/>
      <c r="AU688" s="21">
        <v>1996</v>
      </c>
      <c r="AV688" s="23">
        <f t="shared" si="118"/>
        <v>3.3001605369513523</v>
      </c>
      <c r="BB688" s="18"/>
      <c r="BD688" s="54"/>
      <c r="BF688" s="18"/>
      <c r="BH688" s="18"/>
      <c r="BJ688" s="18"/>
      <c r="BK688" s="18" t="s">
        <v>299</v>
      </c>
      <c r="BL688">
        <v>0</v>
      </c>
      <c r="BM688">
        <v>0</v>
      </c>
      <c r="BN688">
        <v>0</v>
      </c>
      <c r="BO688">
        <v>1</v>
      </c>
      <c r="BP688">
        <v>0</v>
      </c>
      <c r="BQ688">
        <v>0</v>
      </c>
      <c r="BR688" s="18">
        <v>0</v>
      </c>
      <c r="BS688">
        <v>1</v>
      </c>
      <c r="BT688">
        <v>0</v>
      </c>
      <c r="BU688" s="18">
        <v>0</v>
      </c>
      <c r="BV688" t="s">
        <v>397</v>
      </c>
      <c r="BW688" t="s">
        <v>397</v>
      </c>
      <c r="CB688" s="18"/>
      <c r="CD688" s="18"/>
      <c r="CE688" s="18"/>
      <c r="CH688" s="18"/>
      <c r="CJ688" s="18"/>
      <c r="CU688" s="18"/>
      <c r="CV688" t="s">
        <v>397</v>
      </c>
      <c r="CW688" t="s">
        <v>397</v>
      </c>
      <c r="CX688" t="s">
        <v>397</v>
      </c>
      <c r="CY688" s="25" t="s">
        <v>397</v>
      </c>
    </row>
    <row r="689" spans="1:103" x14ac:dyDescent="0.25">
      <c r="A689">
        <v>691</v>
      </c>
      <c r="B689">
        <v>117</v>
      </c>
      <c r="C689" s="25" t="s">
        <v>300</v>
      </c>
      <c r="D689" s="12">
        <v>16</v>
      </c>
      <c r="E689" s="14"/>
      <c r="F689" s="7" t="str">
        <f t="shared" si="109"/>
        <v>X</v>
      </c>
      <c r="G689" s="7">
        <f t="shared" si="110"/>
        <v>16</v>
      </c>
      <c r="H689" s="16">
        <f t="shared" si="111"/>
        <v>16</v>
      </c>
      <c r="I689" s="11" t="str">
        <f t="shared" si="112"/>
        <v>X</v>
      </c>
      <c r="J689" s="39" t="str">
        <f t="shared" si="113"/>
        <v>X</v>
      </c>
      <c r="K689" s="39" t="str">
        <f t="shared" si="116"/>
        <v>X</v>
      </c>
      <c r="L689" s="39" t="str">
        <f t="shared" si="117"/>
        <v>X</v>
      </c>
      <c r="M689" s="39" t="str">
        <f t="shared" si="114"/>
        <v>X</v>
      </c>
      <c r="N689" s="42">
        <v>0</v>
      </c>
      <c r="O689" s="8">
        <v>1</v>
      </c>
      <c r="P689" s="9">
        <v>0</v>
      </c>
      <c r="Q689" s="9">
        <v>0</v>
      </c>
      <c r="R689" s="8">
        <v>0</v>
      </c>
      <c r="S689" s="9">
        <v>0</v>
      </c>
      <c r="T689" s="9">
        <v>0</v>
      </c>
      <c r="U689" s="8">
        <v>0</v>
      </c>
      <c r="V689" s="9">
        <v>0</v>
      </c>
      <c r="W689" s="9">
        <v>0</v>
      </c>
      <c r="X689" s="9">
        <v>0</v>
      </c>
      <c r="Y689" s="8">
        <v>0</v>
      </c>
      <c r="Z689" s="9">
        <v>0</v>
      </c>
      <c r="AA689" s="8"/>
      <c r="AC689" s="8"/>
      <c r="AJ689" s="9">
        <f t="shared" si="115"/>
        <v>-1</v>
      </c>
      <c r="AK689" s="7">
        <v>6.3</v>
      </c>
      <c r="AO689" s="8"/>
      <c r="AQ689" s="31"/>
      <c r="AT689" s="31"/>
      <c r="AU689" s="21">
        <v>1997</v>
      </c>
      <c r="AV689" s="23">
        <f t="shared" si="118"/>
        <v>3.3003780648707024</v>
      </c>
      <c r="BB689" s="18"/>
      <c r="BD689" s="54"/>
      <c r="BF689" s="18"/>
      <c r="BH689" s="18"/>
      <c r="BJ689" s="18"/>
      <c r="BK689" s="18" t="s">
        <v>299</v>
      </c>
      <c r="BL689">
        <v>0</v>
      </c>
      <c r="BM689">
        <v>0</v>
      </c>
      <c r="BN689">
        <v>0</v>
      </c>
      <c r="BO689">
        <v>1</v>
      </c>
      <c r="BP689">
        <v>0</v>
      </c>
      <c r="BQ689">
        <v>0</v>
      </c>
      <c r="BR689" s="18">
        <v>0</v>
      </c>
      <c r="BS689">
        <v>1</v>
      </c>
      <c r="BT689">
        <v>0</v>
      </c>
      <c r="BU689" s="18">
        <v>0</v>
      </c>
      <c r="BV689" t="s">
        <v>397</v>
      </c>
      <c r="BW689" t="s">
        <v>397</v>
      </c>
      <c r="CB689" s="18"/>
      <c r="CD689" s="18"/>
      <c r="CE689" s="18"/>
      <c r="CH689" s="18"/>
      <c r="CJ689" s="18"/>
      <c r="CU689" s="18"/>
      <c r="CV689" t="s">
        <v>397</v>
      </c>
      <c r="CW689" t="s">
        <v>397</v>
      </c>
      <c r="CX689" t="s">
        <v>397</v>
      </c>
      <c r="CY689" s="25" t="s">
        <v>397</v>
      </c>
    </row>
    <row r="690" spans="1:103" x14ac:dyDescent="0.25">
      <c r="A690">
        <v>692</v>
      </c>
      <c r="B690">
        <v>117</v>
      </c>
      <c r="C690" s="25" t="s">
        <v>300</v>
      </c>
      <c r="D690" s="12">
        <v>16</v>
      </c>
      <c r="E690" s="14"/>
      <c r="F690" s="7" t="str">
        <f t="shared" si="109"/>
        <v>X</v>
      </c>
      <c r="G690" s="7">
        <f t="shared" si="110"/>
        <v>16</v>
      </c>
      <c r="H690" s="16">
        <f t="shared" si="111"/>
        <v>16</v>
      </c>
      <c r="I690" s="11" t="str">
        <f t="shared" si="112"/>
        <v>X</v>
      </c>
      <c r="J690" s="39" t="str">
        <f t="shared" si="113"/>
        <v>X</v>
      </c>
      <c r="K690" s="39" t="str">
        <f t="shared" si="116"/>
        <v>X</v>
      </c>
      <c r="L690" s="39" t="str">
        <f t="shared" si="117"/>
        <v>X</v>
      </c>
      <c r="M690" s="39" t="str">
        <f t="shared" si="114"/>
        <v>X</v>
      </c>
      <c r="N690" s="42">
        <v>0</v>
      </c>
      <c r="O690" s="8">
        <v>1</v>
      </c>
      <c r="P690" s="9">
        <v>0</v>
      </c>
      <c r="Q690" s="9">
        <v>0</v>
      </c>
      <c r="R690" s="8">
        <v>0</v>
      </c>
      <c r="S690" s="9">
        <v>0</v>
      </c>
      <c r="T690" s="9">
        <v>0</v>
      </c>
      <c r="U690" s="8">
        <v>0</v>
      </c>
      <c r="V690" s="9">
        <v>0</v>
      </c>
      <c r="W690" s="9">
        <v>0</v>
      </c>
      <c r="X690" s="9">
        <v>0</v>
      </c>
      <c r="Y690" s="8">
        <v>0</v>
      </c>
      <c r="Z690" s="9">
        <v>0</v>
      </c>
      <c r="AA690" s="8"/>
      <c r="AC690" s="8"/>
      <c r="AJ690" s="9">
        <f t="shared" si="115"/>
        <v>-1</v>
      </c>
      <c r="AK690" s="7">
        <v>6.5</v>
      </c>
      <c r="AO690" s="8"/>
      <c r="AQ690" s="31"/>
      <c r="AT690" s="31"/>
      <c r="AU690" s="21">
        <v>1998</v>
      </c>
      <c r="AV690" s="23">
        <f t="shared" si="118"/>
        <v>3.3005954838899636</v>
      </c>
      <c r="BB690" s="18"/>
      <c r="BD690" s="54"/>
      <c r="BF690" s="18"/>
      <c r="BH690" s="18"/>
      <c r="BJ690" s="18"/>
      <c r="BK690" s="18" t="s">
        <v>299</v>
      </c>
      <c r="BL690">
        <v>0</v>
      </c>
      <c r="BM690">
        <v>0</v>
      </c>
      <c r="BN690">
        <v>0</v>
      </c>
      <c r="BO690">
        <v>1</v>
      </c>
      <c r="BP690">
        <v>0</v>
      </c>
      <c r="BQ690">
        <v>0</v>
      </c>
      <c r="BR690" s="18">
        <v>0</v>
      </c>
      <c r="BS690">
        <v>1</v>
      </c>
      <c r="BT690">
        <v>0</v>
      </c>
      <c r="BU690" s="18">
        <v>0</v>
      </c>
      <c r="BV690" t="s">
        <v>397</v>
      </c>
      <c r="BW690" t="s">
        <v>397</v>
      </c>
      <c r="CB690" s="18"/>
      <c r="CD690" s="18"/>
      <c r="CE690" s="18"/>
      <c r="CH690" s="18"/>
      <c r="CJ690" s="18"/>
      <c r="CU690" s="18"/>
      <c r="CV690" t="s">
        <v>397</v>
      </c>
      <c r="CW690" t="s">
        <v>397</v>
      </c>
      <c r="CX690" t="s">
        <v>397</v>
      </c>
      <c r="CY690" s="25" t="s">
        <v>397</v>
      </c>
    </row>
    <row r="691" spans="1:103" x14ac:dyDescent="0.25">
      <c r="A691">
        <v>693</v>
      </c>
      <c r="B691">
        <v>117</v>
      </c>
      <c r="C691" s="25" t="s">
        <v>300</v>
      </c>
      <c r="D691" s="12">
        <v>17</v>
      </c>
      <c r="E691" s="14"/>
      <c r="F691" s="7" t="str">
        <f t="shared" si="109"/>
        <v>X</v>
      </c>
      <c r="G691" s="7">
        <f t="shared" si="110"/>
        <v>17</v>
      </c>
      <c r="H691" s="16">
        <f t="shared" si="111"/>
        <v>17</v>
      </c>
      <c r="I691" s="11" t="str">
        <f t="shared" si="112"/>
        <v>X</v>
      </c>
      <c r="J691" s="39" t="str">
        <f t="shared" si="113"/>
        <v>X</v>
      </c>
      <c r="K691" s="39" t="str">
        <f t="shared" si="116"/>
        <v>X</v>
      </c>
      <c r="L691" s="39" t="str">
        <f t="shared" si="117"/>
        <v>X</v>
      </c>
      <c r="M691" s="39" t="str">
        <f t="shared" si="114"/>
        <v>X</v>
      </c>
      <c r="N691" s="42">
        <v>0</v>
      </c>
      <c r="O691" s="8">
        <v>1</v>
      </c>
      <c r="P691" s="9">
        <v>0</v>
      </c>
      <c r="Q691" s="9">
        <v>0</v>
      </c>
      <c r="R691" s="8">
        <v>0</v>
      </c>
      <c r="S691" s="9">
        <v>0</v>
      </c>
      <c r="T691" s="9">
        <v>0</v>
      </c>
      <c r="U691" s="8">
        <v>0</v>
      </c>
      <c r="V691" s="9">
        <v>0</v>
      </c>
      <c r="W691" s="9">
        <v>0</v>
      </c>
      <c r="X691" s="9">
        <v>0</v>
      </c>
      <c r="Y691" s="8">
        <v>0</v>
      </c>
      <c r="Z691" s="9">
        <v>0</v>
      </c>
      <c r="AA691" s="8"/>
      <c r="AC691" s="8"/>
      <c r="AJ691" s="9">
        <f t="shared" si="115"/>
        <v>-1</v>
      </c>
      <c r="AK691" s="7">
        <v>9.1</v>
      </c>
      <c r="AO691" s="8"/>
      <c r="AQ691" s="31"/>
      <c r="AT691" s="31"/>
      <c r="AU691" s="21">
        <v>1999</v>
      </c>
      <c r="AV691" s="23">
        <f t="shared" si="118"/>
        <v>3.3008127941181171</v>
      </c>
      <c r="BB691" s="18"/>
      <c r="BD691" s="54"/>
      <c r="BF691" s="18"/>
      <c r="BH691" s="18"/>
      <c r="BJ691" s="18"/>
      <c r="BK691" s="18" t="s">
        <v>299</v>
      </c>
      <c r="BL691">
        <v>0</v>
      </c>
      <c r="BM691">
        <v>0</v>
      </c>
      <c r="BN691">
        <v>0</v>
      </c>
      <c r="BO691">
        <v>1</v>
      </c>
      <c r="BP691">
        <v>0</v>
      </c>
      <c r="BQ691">
        <v>0</v>
      </c>
      <c r="BR691" s="18">
        <v>0</v>
      </c>
      <c r="BS691">
        <v>1</v>
      </c>
      <c r="BT691">
        <v>0</v>
      </c>
      <c r="BU691" s="18">
        <v>0</v>
      </c>
      <c r="BV691" t="s">
        <v>397</v>
      </c>
      <c r="BW691" t="s">
        <v>397</v>
      </c>
      <c r="CB691" s="18"/>
      <c r="CD691" s="18"/>
      <c r="CE691" s="18"/>
      <c r="CH691" s="18"/>
      <c r="CJ691" s="18"/>
      <c r="CU691" s="18"/>
      <c r="CV691" t="s">
        <v>397</v>
      </c>
      <c r="CW691" t="s">
        <v>397</v>
      </c>
      <c r="CX691" t="s">
        <v>397</v>
      </c>
      <c r="CY691" s="25" t="s">
        <v>397</v>
      </c>
    </row>
    <row r="692" spans="1:103" x14ac:dyDescent="0.25">
      <c r="A692">
        <v>694</v>
      </c>
      <c r="B692">
        <v>117</v>
      </c>
      <c r="C692" s="25" t="s">
        <v>300</v>
      </c>
      <c r="D692" s="12">
        <v>15</v>
      </c>
      <c r="E692" s="14"/>
      <c r="F692" s="7" t="str">
        <f t="shared" si="109"/>
        <v>X</v>
      </c>
      <c r="G692" s="7">
        <f t="shared" si="110"/>
        <v>15</v>
      </c>
      <c r="H692" s="16">
        <f t="shared" si="111"/>
        <v>15</v>
      </c>
      <c r="I692" s="11" t="str">
        <f t="shared" si="112"/>
        <v>X</v>
      </c>
      <c r="J692" s="39" t="str">
        <f t="shared" si="113"/>
        <v>X</v>
      </c>
      <c r="K692" s="39" t="str">
        <f t="shared" si="116"/>
        <v>X</v>
      </c>
      <c r="L692" s="39" t="str">
        <f t="shared" si="117"/>
        <v>X</v>
      </c>
      <c r="M692" s="39" t="str">
        <f t="shared" si="114"/>
        <v>X</v>
      </c>
      <c r="N692" s="42">
        <v>0</v>
      </c>
      <c r="O692" s="8">
        <v>1</v>
      </c>
      <c r="P692" s="9">
        <v>0</v>
      </c>
      <c r="Q692" s="9">
        <v>0</v>
      </c>
      <c r="R692" s="8">
        <v>0</v>
      </c>
      <c r="S692" s="9">
        <v>0</v>
      </c>
      <c r="T692" s="9">
        <v>0</v>
      </c>
      <c r="U692" s="8">
        <v>0</v>
      </c>
      <c r="V692" s="9">
        <v>0</v>
      </c>
      <c r="W692" s="9">
        <v>0</v>
      </c>
      <c r="X692" s="9">
        <v>0</v>
      </c>
      <c r="Y692" s="8">
        <v>0</v>
      </c>
      <c r="Z692" s="9">
        <v>0</v>
      </c>
      <c r="AA692" s="8"/>
      <c r="AC692" s="8"/>
      <c r="AJ692" s="9">
        <f t="shared" si="115"/>
        <v>-1</v>
      </c>
      <c r="AK692" s="7">
        <v>6.7</v>
      </c>
      <c r="AO692" s="8"/>
      <c r="AQ692" s="31"/>
      <c r="AT692" s="31"/>
      <c r="AU692" s="21">
        <v>2000</v>
      </c>
      <c r="AV692" s="23">
        <f t="shared" si="118"/>
        <v>3.3010299956639813</v>
      </c>
      <c r="BB692" s="18"/>
      <c r="BD692" s="54"/>
      <c r="BF692" s="18"/>
      <c r="BH692" s="18"/>
      <c r="BJ692" s="18"/>
      <c r="BK692" s="18" t="s">
        <v>299</v>
      </c>
      <c r="BL692">
        <v>0</v>
      </c>
      <c r="BM692">
        <v>0</v>
      </c>
      <c r="BN692">
        <v>0</v>
      </c>
      <c r="BO692">
        <v>1</v>
      </c>
      <c r="BP692">
        <v>0</v>
      </c>
      <c r="BQ692">
        <v>0</v>
      </c>
      <c r="BR692" s="18">
        <v>0</v>
      </c>
      <c r="BS692">
        <v>1</v>
      </c>
      <c r="BT692">
        <v>0</v>
      </c>
      <c r="BU692" s="18">
        <v>0</v>
      </c>
      <c r="BV692" t="s">
        <v>397</v>
      </c>
      <c r="BW692" t="s">
        <v>397</v>
      </c>
      <c r="CB692" s="18"/>
      <c r="CD692" s="18"/>
      <c r="CE692" s="18"/>
      <c r="CH692" s="18"/>
      <c r="CJ692" s="18"/>
      <c r="CU692" s="18"/>
      <c r="CV692" t="s">
        <v>397</v>
      </c>
      <c r="CW692" t="s">
        <v>397</v>
      </c>
      <c r="CX692" t="s">
        <v>397</v>
      </c>
      <c r="CY692" s="25" t="s">
        <v>397</v>
      </c>
    </row>
    <row r="693" spans="1:103" x14ac:dyDescent="0.25">
      <c r="A693">
        <v>695</v>
      </c>
      <c r="B693">
        <v>117</v>
      </c>
      <c r="C693" s="25" t="s">
        <v>300</v>
      </c>
      <c r="D693" s="12">
        <v>15</v>
      </c>
      <c r="E693" s="14"/>
      <c r="F693" s="7" t="str">
        <f t="shared" si="109"/>
        <v>X</v>
      </c>
      <c r="G693" s="7">
        <f t="shared" si="110"/>
        <v>15</v>
      </c>
      <c r="H693" s="16">
        <f t="shared" si="111"/>
        <v>15</v>
      </c>
      <c r="I693" s="11" t="str">
        <f t="shared" si="112"/>
        <v>X</v>
      </c>
      <c r="J693" s="39" t="str">
        <f t="shared" si="113"/>
        <v>X</v>
      </c>
      <c r="K693" s="39" t="str">
        <f t="shared" si="116"/>
        <v>X</v>
      </c>
      <c r="L693" s="39" t="str">
        <f t="shared" si="117"/>
        <v>X</v>
      </c>
      <c r="M693" s="39" t="str">
        <f t="shared" si="114"/>
        <v>X</v>
      </c>
      <c r="N693" s="42">
        <v>0</v>
      </c>
      <c r="O693" s="8">
        <v>1</v>
      </c>
      <c r="P693" s="9">
        <v>0</v>
      </c>
      <c r="Q693" s="9">
        <v>0</v>
      </c>
      <c r="R693" s="8">
        <v>0</v>
      </c>
      <c r="S693" s="9">
        <v>0</v>
      </c>
      <c r="T693" s="9">
        <v>0</v>
      </c>
      <c r="U693" s="8">
        <v>0</v>
      </c>
      <c r="V693" s="9">
        <v>0</v>
      </c>
      <c r="W693" s="9">
        <v>0</v>
      </c>
      <c r="X693" s="9">
        <v>0</v>
      </c>
      <c r="Y693" s="8">
        <v>0</v>
      </c>
      <c r="Z693" s="9">
        <v>0</v>
      </c>
      <c r="AA693" s="8"/>
      <c r="AC693" s="8"/>
      <c r="AJ693" s="9">
        <f t="shared" si="115"/>
        <v>-1</v>
      </c>
      <c r="AK693" s="7">
        <v>6.9</v>
      </c>
      <c r="AO693" s="8"/>
      <c r="AQ693" s="31"/>
      <c r="AT693" s="31"/>
      <c r="AU693" s="21">
        <v>2001</v>
      </c>
      <c r="AV693" s="23">
        <f t="shared" si="118"/>
        <v>3.3012470886362113</v>
      </c>
      <c r="BB693" s="18"/>
      <c r="BD693" s="54"/>
      <c r="BF693" s="18"/>
      <c r="BH693" s="18"/>
      <c r="BJ693" s="18"/>
      <c r="BK693" s="18" t="s">
        <v>299</v>
      </c>
      <c r="BL693">
        <v>0</v>
      </c>
      <c r="BM693">
        <v>0</v>
      </c>
      <c r="BN693">
        <v>0</v>
      </c>
      <c r="BO693">
        <v>1</v>
      </c>
      <c r="BP693">
        <v>0</v>
      </c>
      <c r="BQ693">
        <v>0</v>
      </c>
      <c r="BR693" s="18">
        <v>0</v>
      </c>
      <c r="BS693">
        <v>1</v>
      </c>
      <c r="BT693">
        <v>0</v>
      </c>
      <c r="BU693" s="18">
        <v>0</v>
      </c>
      <c r="BV693" t="s">
        <v>397</v>
      </c>
      <c r="BW693" t="s">
        <v>397</v>
      </c>
      <c r="CB693" s="18"/>
      <c r="CD693" s="18"/>
      <c r="CE693" s="18"/>
      <c r="CH693" s="18"/>
      <c r="CJ693" s="18"/>
      <c r="CU693" s="18"/>
      <c r="CV693" t="s">
        <v>397</v>
      </c>
      <c r="CW693" t="s">
        <v>397</v>
      </c>
      <c r="CX693" t="s">
        <v>397</v>
      </c>
      <c r="CY693" s="25" t="s">
        <v>397</v>
      </c>
    </row>
    <row r="694" spans="1:103" x14ac:dyDescent="0.25">
      <c r="A694">
        <v>696</v>
      </c>
      <c r="B694">
        <v>117</v>
      </c>
      <c r="C694" s="25" t="s">
        <v>300</v>
      </c>
      <c r="D694" s="12">
        <v>17</v>
      </c>
      <c r="E694" s="14"/>
      <c r="F694" s="7" t="str">
        <f t="shared" si="109"/>
        <v>X</v>
      </c>
      <c r="G694" s="7">
        <f t="shared" si="110"/>
        <v>17</v>
      </c>
      <c r="H694" s="16">
        <f t="shared" si="111"/>
        <v>17</v>
      </c>
      <c r="I694" s="11" t="str">
        <f t="shared" si="112"/>
        <v>X</v>
      </c>
      <c r="J694" s="39" t="str">
        <f t="shared" si="113"/>
        <v>X</v>
      </c>
      <c r="K694" s="39" t="str">
        <f t="shared" si="116"/>
        <v>X</v>
      </c>
      <c r="L694" s="39" t="str">
        <f t="shared" si="117"/>
        <v>X</v>
      </c>
      <c r="M694" s="39" t="str">
        <f t="shared" si="114"/>
        <v>X</v>
      </c>
      <c r="N694" s="42">
        <v>0</v>
      </c>
      <c r="O694" s="8">
        <v>1</v>
      </c>
      <c r="P694" s="9">
        <v>0</v>
      </c>
      <c r="Q694" s="9">
        <v>0</v>
      </c>
      <c r="R694" s="8">
        <v>0</v>
      </c>
      <c r="S694" s="9">
        <v>0</v>
      </c>
      <c r="T694" s="9">
        <v>0</v>
      </c>
      <c r="U694" s="8">
        <v>0</v>
      </c>
      <c r="V694" s="9">
        <v>0</v>
      </c>
      <c r="W694" s="9">
        <v>0</v>
      </c>
      <c r="X694" s="9">
        <v>0</v>
      </c>
      <c r="Y694" s="8">
        <v>0</v>
      </c>
      <c r="Z694" s="9">
        <v>0</v>
      </c>
      <c r="AA694" s="8"/>
      <c r="AC694" s="8"/>
      <c r="AJ694" s="9">
        <f t="shared" si="115"/>
        <v>-1</v>
      </c>
      <c r="AK694" s="7">
        <v>7.2</v>
      </c>
      <c r="AO694" s="8"/>
      <c r="AQ694" s="31"/>
      <c r="AT694" s="31"/>
      <c r="AU694" s="21">
        <v>2002</v>
      </c>
      <c r="AV694" s="23">
        <f t="shared" si="118"/>
        <v>3.3014640731433</v>
      </c>
      <c r="BB694" s="18"/>
      <c r="BD694" s="54"/>
      <c r="BF694" s="18"/>
      <c r="BH694" s="18"/>
      <c r="BJ694" s="18"/>
      <c r="BK694" s="18" t="s">
        <v>299</v>
      </c>
      <c r="BL694">
        <v>0</v>
      </c>
      <c r="BM694">
        <v>0</v>
      </c>
      <c r="BN694">
        <v>0</v>
      </c>
      <c r="BO694">
        <v>1</v>
      </c>
      <c r="BP694">
        <v>0</v>
      </c>
      <c r="BQ694">
        <v>0</v>
      </c>
      <c r="BR694" s="18">
        <v>0</v>
      </c>
      <c r="BS694">
        <v>1</v>
      </c>
      <c r="BT694">
        <v>0</v>
      </c>
      <c r="BU694" s="18">
        <v>0</v>
      </c>
      <c r="BV694" t="s">
        <v>397</v>
      </c>
      <c r="BW694" t="s">
        <v>397</v>
      </c>
      <c r="CB694" s="18"/>
      <c r="CD694" s="18"/>
      <c r="CE694" s="18"/>
      <c r="CH694" s="18"/>
      <c r="CJ694" s="18"/>
      <c r="CU694" s="18"/>
      <c r="CV694" t="s">
        <v>397</v>
      </c>
      <c r="CW694" t="s">
        <v>397</v>
      </c>
      <c r="CX694" t="s">
        <v>397</v>
      </c>
      <c r="CY694" s="25" t="s">
        <v>397</v>
      </c>
    </row>
    <row r="695" spans="1:103" x14ac:dyDescent="0.25">
      <c r="A695">
        <v>697</v>
      </c>
      <c r="B695">
        <v>117</v>
      </c>
      <c r="C695" s="25" t="s">
        <v>300</v>
      </c>
      <c r="D695" s="12">
        <v>17</v>
      </c>
      <c r="E695" s="14"/>
      <c r="F695" s="7" t="str">
        <f t="shared" si="109"/>
        <v>X</v>
      </c>
      <c r="G695" s="7">
        <f t="shared" si="110"/>
        <v>17</v>
      </c>
      <c r="H695" s="16">
        <f t="shared" si="111"/>
        <v>17</v>
      </c>
      <c r="I695" s="11" t="str">
        <f t="shared" si="112"/>
        <v>X</v>
      </c>
      <c r="J695" s="39" t="str">
        <f t="shared" si="113"/>
        <v>X</v>
      </c>
      <c r="K695" s="39" t="str">
        <f t="shared" si="116"/>
        <v>X</v>
      </c>
      <c r="L695" s="39" t="str">
        <f t="shared" si="117"/>
        <v>X</v>
      </c>
      <c r="M695" s="39" t="str">
        <f t="shared" si="114"/>
        <v>X</v>
      </c>
      <c r="N695" s="42">
        <v>0</v>
      </c>
      <c r="O695" s="8">
        <v>0</v>
      </c>
      <c r="P695" s="9">
        <v>1</v>
      </c>
      <c r="Q695" s="9">
        <v>0</v>
      </c>
      <c r="R695" s="8">
        <v>0</v>
      </c>
      <c r="S695" s="9">
        <v>0</v>
      </c>
      <c r="T695" s="9">
        <v>0</v>
      </c>
      <c r="U695" s="8">
        <v>0</v>
      </c>
      <c r="V695" s="9">
        <v>0</v>
      </c>
      <c r="W695" s="9">
        <v>0</v>
      </c>
      <c r="X695" s="9">
        <v>0</v>
      </c>
      <c r="Y695" s="8">
        <v>0</v>
      </c>
      <c r="Z695" s="9">
        <v>0</v>
      </c>
      <c r="AA695" s="8"/>
      <c r="AC695" s="8"/>
      <c r="AJ695" s="9">
        <f t="shared" si="115"/>
        <v>-1</v>
      </c>
      <c r="AK695" s="7">
        <v>5.5</v>
      </c>
      <c r="AO695" s="8"/>
      <c r="AQ695" s="31"/>
      <c r="AT695" s="31"/>
      <c r="AU695" s="21">
        <v>1992</v>
      </c>
      <c r="AV695" s="23">
        <f t="shared" si="118"/>
        <v>3.2992893340876801</v>
      </c>
      <c r="BB695" s="18"/>
      <c r="BD695" s="54"/>
      <c r="BF695" s="18"/>
      <c r="BH695" s="18"/>
      <c r="BJ695" s="18"/>
      <c r="BK695" s="18" t="s">
        <v>299</v>
      </c>
      <c r="BL695">
        <v>0</v>
      </c>
      <c r="BM695">
        <v>0</v>
      </c>
      <c r="BN695">
        <v>0</v>
      </c>
      <c r="BO695">
        <v>1</v>
      </c>
      <c r="BP695">
        <v>0</v>
      </c>
      <c r="BQ695">
        <v>0</v>
      </c>
      <c r="BR695" s="18">
        <v>0</v>
      </c>
      <c r="BS695">
        <v>1</v>
      </c>
      <c r="BT695">
        <v>0</v>
      </c>
      <c r="BU695" s="18">
        <v>0</v>
      </c>
      <c r="BV695" t="s">
        <v>397</v>
      </c>
      <c r="BW695" t="s">
        <v>397</v>
      </c>
      <c r="CB695" s="18"/>
      <c r="CD695" s="18"/>
      <c r="CE695" s="18"/>
      <c r="CH695" s="18"/>
      <c r="CJ695" s="18"/>
      <c r="CU695" s="18"/>
      <c r="CV695" t="s">
        <v>397</v>
      </c>
      <c r="CW695" t="s">
        <v>397</v>
      </c>
      <c r="CX695" t="s">
        <v>397</v>
      </c>
      <c r="CY695" s="25" t="s">
        <v>397</v>
      </c>
    </row>
    <row r="696" spans="1:103" x14ac:dyDescent="0.25">
      <c r="A696">
        <v>698</v>
      </c>
      <c r="B696">
        <v>117</v>
      </c>
      <c r="C696" s="25" t="s">
        <v>300</v>
      </c>
      <c r="D696" s="12">
        <v>16</v>
      </c>
      <c r="E696" s="14"/>
      <c r="F696" s="7" t="str">
        <f t="shared" si="109"/>
        <v>X</v>
      </c>
      <c r="G696" s="7">
        <f t="shared" si="110"/>
        <v>16</v>
      </c>
      <c r="H696" s="16">
        <f t="shared" si="111"/>
        <v>16</v>
      </c>
      <c r="I696" s="11" t="str">
        <f t="shared" si="112"/>
        <v>X</v>
      </c>
      <c r="J696" s="39" t="str">
        <f t="shared" si="113"/>
        <v>X</v>
      </c>
      <c r="K696" s="39" t="str">
        <f t="shared" si="116"/>
        <v>X</v>
      </c>
      <c r="L696" s="39" t="str">
        <f t="shared" si="117"/>
        <v>X</v>
      </c>
      <c r="M696" s="39" t="str">
        <f t="shared" si="114"/>
        <v>X</v>
      </c>
      <c r="N696" s="42">
        <v>0</v>
      </c>
      <c r="O696" s="8">
        <v>0</v>
      </c>
      <c r="P696" s="9">
        <v>1</v>
      </c>
      <c r="Q696" s="9">
        <v>0</v>
      </c>
      <c r="R696" s="8">
        <v>0</v>
      </c>
      <c r="S696" s="9">
        <v>0</v>
      </c>
      <c r="T696" s="9">
        <v>0</v>
      </c>
      <c r="U696" s="8">
        <v>0</v>
      </c>
      <c r="V696" s="9">
        <v>0</v>
      </c>
      <c r="W696" s="9">
        <v>0</v>
      </c>
      <c r="X696" s="9">
        <v>0</v>
      </c>
      <c r="Y696" s="8">
        <v>0</v>
      </c>
      <c r="Z696" s="9">
        <v>0</v>
      </c>
      <c r="AA696" s="8"/>
      <c r="AC696" s="8"/>
      <c r="AJ696" s="9">
        <f t="shared" si="115"/>
        <v>-1</v>
      </c>
      <c r="AK696" s="7">
        <v>5.9</v>
      </c>
      <c r="AO696" s="8"/>
      <c r="AQ696" s="31"/>
      <c r="AT696" s="31"/>
      <c r="AU696" s="21">
        <v>1995</v>
      </c>
      <c r="AV696" s="23">
        <f t="shared" si="118"/>
        <v>3.2999429000227671</v>
      </c>
      <c r="BB696" s="18"/>
      <c r="BD696" s="54"/>
      <c r="BF696" s="18"/>
      <c r="BH696" s="18"/>
      <c r="BJ696" s="18"/>
      <c r="BK696" s="18" t="s">
        <v>299</v>
      </c>
      <c r="BL696">
        <v>0</v>
      </c>
      <c r="BM696">
        <v>0</v>
      </c>
      <c r="BN696">
        <v>0</v>
      </c>
      <c r="BO696">
        <v>1</v>
      </c>
      <c r="BP696">
        <v>0</v>
      </c>
      <c r="BQ696">
        <v>0</v>
      </c>
      <c r="BR696" s="18">
        <v>0</v>
      </c>
      <c r="BS696">
        <v>1</v>
      </c>
      <c r="BT696">
        <v>0</v>
      </c>
      <c r="BU696" s="18">
        <v>0</v>
      </c>
      <c r="BV696" t="s">
        <v>397</v>
      </c>
      <c r="BW696" t="s">
        <v>397</v>
      </c>
      <c r="CB696" s="18"/>
      <c r="CD696" s="18"/>
      <c r="CE696" s="18"/>
      <c r="CH696" s="18"/>
      <c r="CJ696" s="18"/>
      <c r="CU696" s="18"/>
      <c r="CV696" t="s">
        <v>397</v>
      </c>
      <c r="CW696" t="s">
        <v>397</v>
      </c>
      <c r="CX696" t="s">
        <v>397</v>
      </c>
      <c r="CY696" s="25" t="s">
        <v>397</v>
      </c>
    </row>
    <row r="697" spans="1:103" x14ac:dyDescent="0.25">
      <c r="A697">
        <v>699</v>
      </c>
      <c r="B697">
        <v>117</v>
      </c>
      <c r="C697" s="25" t="s">
        <v>300</v>
      </c>
      <c r="D697" s="12">
        <v>14</v>
      </c>
      <c r="E697" s="14"/>
      <c r="F697" s="7" t="str">
        <f t="shared" si="109"/>
        <v>X</v>
      </c>
      <c r="G697" s="7">
        <f t="shared" si="110"/>
        <v>14</v>
      </c>
      <c r="H697" s="16">
        <f t="shared" si="111"/>
        <v>14</v>
      </c>
      <c r="I697" s="11" t="str">
        <f t="shared" si="112"/>
        <v>X</v>
      </c>
      <c r="J697" s="39" t="str">
        <f t="shared" si="113"/>
        <v>X</v>
      </c>
      <c r="K697" s="39" t="str">
        <f t="shared" si="116"/>
        <v>X</v>
      </c>
      <c r="L697" s="39" t="str">
        <f t="shared" si="117"/>
        <v>X</v>
      </c>
      <c r="M697" s="39" t="str">
        <f t="shared" si="114"/>
        <v>X</v>
      </c>
      <c r="N697" s="42">
        <v>0</v>
      </c>
      <c r="O697" s="8">
        <v>0</v>
      </c>
      <c r="P697" s="9">
        <v>1</v>
      </c>
      <c r="Q697" s="9">
        <v>0</v>
      </c>
      <c r="R697" s="8">
        <v>0</v>
      </c>
      <c r="S697" s="9">
        <v>0</v>
      </c>
      <c r="T697" s="9">
        <v>0</v>
      </c>
      <c r="U697" s="8">
        <v>0</v>
      </c>
      <c r="V697" s="9">
        <v>0</v>
      </c>
      <c r="W697" s="9">
        <v>0</v>
      </c>
      <c r="X697" s="9">
        <v>0</v>
      </c>
      <c r="Y697" s="8">
        <v>0</v>
      </c>
      <c r="Z697" s="9">
        <v>0</v>
      </c>
      <c r="AA697" s="8"/>
      <c r="AC697" s="8"/>
      <c r="AJ697" s="9">
        <f t="shared" si="115"/>
        <v>-1</v>
      </c>
      <c r="AK697" s="7">
        <v>6.1</v>
      </c>
      <c r="AO697" s="8"/>
      <c r="AQ697" s="31"/>
      <c r="AT697" s="31"/>
      <c r="AU697" s="21">
        <v>1996</v>
      </c>
      <c r="AV697" s="23">
        <f t="shared" si="118"/>
        <v>3.3001605369513523</v>
      </c>
      <c r="BB697" s="18"/>
      <c r="BD697" s="54"/>
      <c r="BF697" s="18"/>
      <c r="BH697" s="18"/>
      <c r="BJ697" s="18"/>
      <c r="BK697" s="18" t="s">
        <v>299</v>
      </c>
      <c r="BL697">
        <v>0</v>
      </c>
      <c r="BM697">
        <v>0</v>
      </c>
      <c r="BN697">
        <v>0</v>
      </c>
      <c r="BO697">
        <v>1</v>
      </c>
      <c r="BP697">
        <v>0</v>
      </c>
      <c r="BQ697">
        <v>0</v>
      </c>
      <c r="BR697" s="18">
        <v>0</v>
      </c>
      <c r="BS697">
        <v>1</v>
      </c>
      <c r="BT697">
        <v>0</v>
      </c>
      <c r="BU697" s="18">
        <v>0</v>
      </c>
      <c r="BV697" t="s">
        <v>397</v>
      </c>
      <c r="BW697" t="s">
        <v>397</v>
      </c>
      <c r="CB697" s="18"/>
      <c r="CD697" s="18"/>
      <c r="CE697" s="18"/>
      <c r="CH697" s="18"/>
      <c r="CJ697" s="18"/>
      <c r="CU697" s="18"/>
      <c r="CV697" t="s">
        <v>397</v>
      </c>
      <c r="CW697" t="s">
        <v>397</v>
      </c>
      <c r="CX697" t="s">
        <v>397</v>
      </c>
      <c r="CY697" s="25" t="s">
        <v>397</v>
      </c>
    </row>
    <row r="698" spans="1:103" x14ac:dyDescent="0.25">
      <c r="A698">
        <v>700</v>
      </c>
      <c r="B698">
        <v>117</v>
      </c>
      <c r="C698" s="25" t="s">
        <v>300</v>
      </c>
      <c r="D698" s="12">
        <v>18</v>
      </c>
      <c r="E698" s="14"/>
      <c r="F698" s="7" t="str">
        <f t="shared" si="109"/>
        <v>X</v>
      </c>
      <c r="G698" s="7">
        <f t="shared" si="110"/>
        <v>18</v>
      </c>
      <c r="H698" s="16">
        <f t="shared" si="111"/>
        <v>18</v>
      </c>
      <c r="I698" s="11" t="str">
        <f t="shared" si="112"/>
        <v>X</v>
      </c>
      <c r="J698" s="39" t="str">
        <f t="shared" si="113"/>
        <v>X</v>
      </c>
      <c r="K698" s="39" t="str">
        <f t="shared" si="116"/>
        <v>X</v>
      </c>
      <c r="L698" s="39" t="str">
        <f t="shared" si="117"/>
        <v>X</v>
      </c>
      <c r="M698" s="39" t="str">
        <f t="shared" si="114"/>
        <v>X</v>
      </c>
      <c r="N698" s="42">
        <v>0</v>
      </c>
      <c r="O698" s="8">
        <v>0</v>
      </c>
      <c r="P698" s="9">
        <v>1</v>
      </c>
      <c r="Q698" s="9">
        <v>0</v>
      </c>
      <c r="R698" s="8">
        <v>0</v>
      </c>
      <c r="S698" s="9">
        <v>0</v>
      </c>
      <c r="T698" s="9">
        <v>0</v>
      </c>
      <c r="U698" s="8">
        <v>0</v>
      </c>
      <c r="V698" s="9">
        <v>0</v>
      </c>
      <c r="W698" s="9">
        <v>0</v>
      </c>
      <c r="X698" s="9">
        <v>0</v>
      </c>
      <c r="Y698" s="8">
        <v>0</v>
      </c>
      <c r="Z698" s="9">
        <v>0</v>
      </c>
      <c r="AA698" s="8"/>
      <c r="AC698" s="8"/>
      <c r="AJ698" s="9">
        <f t="shared" si="115"/>
        <v>-1</v>
      </c>
      <c r="AK698" s="7">
        <v>6.3</v>
      </c>
      <c r="AO698" s="8"/>
      <c r="AQ698" s="31"/>
      <c r="AT698" s="31"/>
      <c r="AU698" s="21">
        <v>1997</v>
      </c>
      <c r="AV698" s="23">
        <f t="shared" si="118"/>
        <v>3.3003780648707024</v>
      </c>
      <c r="BB698" s="18"/>
      <c r="BD698" s="54"/>
      <c r="BF698" s="18"/>
      <c r="BH698" s="18"/>
      <c r="BJ698" s="18"/>
      <c r="BK698" s="18" t="s">
        <v>299</v>
      </c>
      <c r="BL698">
        <v>0</v>
      </c>
      <c r="BM698">
        <v>0</v>
      </c>
      <c r="BN698">
        <v>0</v>
      </c>
      <c r="BO698">
        <v>1</v>
      </c>
      <c r="BP698">
        <v>0</v>
      </c>
      <c r="BQ698">
        <v>0</v>
      </c>
      <c r="BR698" s="18">
        <v>0</v>
      </c>
      <c r="BS698">
        <v>1</v>
      </c>
      <c r="BT698">
        <v>0</v>
      </c>
      <c r="BU698" s="18">
        <v>0</v>
      </c>
      <c r="BV698" t="s">
        <v>397</v>
      </c>
      <c r="BW698" t="s">
        <v>397</v>
      </c>
      <c r="CB698" s="18"/>
      <c r="CD698" s="18"/>
      <c r="CE698" s="18"/>
      <c r="CH698" s="18"/>
      <c r="CJ698" s="18"/>
      <c r="CU698" s="18"/>
      <c r="CV698" t="s">
        <v>397</v>
      </c>
      <c r="CW698" t="s">
        <v>397</v>
      </c>
      <c r="CX698" t="s">
        <v>397</v>
      </c>
      <c r="CY698" s="25" t="s">
        <v>397</v>
      </c>
    </row>
    <row r="699" spans="1:103" x14ac:dyDescent="0.25">
      <c r="A699">
        <v>701</v>
      </c>
      <c r="B699">
        <v>117</v>
      </c>
      <c r="C699" s="25" t="s">
        <v>300</v>
      </c>
      <c r="D699" s="12">
        <v>18</v>
      </c>
      <c r="E699" s="14"/>
      <c r="F699" s="7" t="str">
        <f t="shared" si="109"/>
        <v>X</v>
      </c>
      <c r="G699" s="7">
        <f t="shared" si="110"/>
        <v>18</v>
      </c>
      <c r="H699" s="16">
        <f t="shared" si="111"/>
        <v>18</v>
      </c>
      <c r="I699" s="11" t="str">
        <f t="shared" si="112"/>
        <v>X</v>
      </c>
      <c r="J699" s="39" t="str">
        <f t="shared" si="113"/>
        <v>X</v>
      </c>
      <c r="K699" s="39" t="str">
        <f t="shared" si="116"/>
        <v>X</v>
      </c>
      <c r="L699" s="39" t="str">
        <f t="shared" si="117"/>
        <v>X</v>
      </c>
      <c r="M699" s="39" t="str">
        <f t="shared" si="114"/>
        <v>X</v>
      </c>
      <c r="N699" s="42">
        <v>0</v>
      </c>
      <c r="O699" s="8">
        <v>0</v>
      </c>
      <c r="P699" s="9">
        <v>1</v>
      </c>
      <c r="Q699" s="9">
        <v>0</v>
      </c>
      <c r="R699" s="8">
        <v>0</v>
      </c>
      <c r="S699" s="9">
        <v>0</v>
      </c>
      <c r="T699" s="9">
        <v>0</v>
      </c>
      <c r="U699" s="8">
        <v>0</v>
      </c>
      <c r="V699" s="9">
        <v>0</v>
      </c>
      <c r="W699" s="9">
        <v>0</v>
      </c>
      <c r="X699" s="9">
        <v>0</v>
      </c>
      <c r="Y699" s="8">
        <v>0</v>
      </c>
      <c r="Z699" s="9">
        <v>0</v>
      </c>
      <c r="AA699" s="8"/>
      <c r="AC699" s="8"/>
      <c r="AJ699" s="9">
        <f t="shared" si="115"/>
        <v>-1</v>
      </c>
      <c r="AK699" s="7">
        <v>6.5</v>
      </c>
      <c r="AO699" s="8"/>
      <c r="AQ699" s="31"/>
      <c r="AT699" s="31"/>
      <c r="AU699" s="21">
        <v>1998</v>
      </c>
      <c r="AV699" s="23">
        <f t="shared" si="118"/>
        <v>3.3005954838899636</v>
      </c>
      <c r="BB699" s="18"/>
      <c r="BD699" s="54"/>
      <c r="BF699" s="18"/>
      <c r="BH699" s="18"/>
      <c r="BJ699" s="18"/>
      <c r="BK699" s="18" t="s">
        <v>299</v>
      </c>
      <c r="BL699">
        <v>0</v>
      </c>
      <c r="BM699">
        <v>0</v>
      </c>
      <c r="BN699">
        <v>0</v>
      </c>
      <c r="BO699">
        <v>1</v>
      </c>
      <c r="BP699">
        <v>0</v>
      </c>
      <c r="BQ699">
        <v>0</v>
      </c>
      <c r="BR699" s="18">
        <v>0</v>
      </c>
      <c r="BS699">
        <v>1</v>
      </c>
      <c r="BT699">
        <v>0</v>
      </c>
      <c r="BU699" s="18">
        <v>0</v>
      </c>
      <c r="BV699" t="s">
        <v>397</v>
      </c>
      <c r="BW699" t="s">
        <v>397</v>
      </c>
      <c r="CB699" s="18"/>
      <c r="CD699" s="18"/>
      <c r="CE699" s="18"/>
      <c r="CH699" s="18"/>
      <c r="CJ699" s="18"/>
      <c r="CU699" s="18"/>
      <c r="CV699" t="s">
        <v>397</v>
      </c>
      <c r="CW699" t="s">
        <v>397</v>
      </c>
      <c r="CX699" t="s">
        <v>397</v>
      </c>
      <c r="CY699" s="25" t="s">
        <v>397</v>
      </c>
    </row>
    <row r="700" spans="1:103" x14ac:dyDescent="0.25">
      <c r="A700">
        <v>702</v>
      </c>
      <c r="B700">
        <v>117</v>
      </c>
      <c r="C700" s="25" t="s">
        <v>300</v>
      </c>
      <c r="D700" s="12">
        <v>16</v>
      </c>
      <c r="E700" s="14"/>
      <c r="F700" s="7" t="str">
        <f t="shared" si="109"/>
        <v>X</v>
      </c>
      <c r="G700" s="7">
        <f t="shared" si="110"/>
        <v>16</v>
      </c>
      <c r="H700" s="16">
        <f t="shared" si="111"/>
        <v>16</v>
      </c>
      <c r="I700" s="11" t="str">
        <f t="shared" si="112"/>
        <v>X</v>
      </c>
      <c r="J700" s="39" t="str">
        <f t="shared" si="113"/>
        <v>X</v>
      </c>
      <c r="K700" s="39" t="str">
        <f t="shared" si="116"/>
        <v>X</v>
      </c>
      <c r="L700" s="39" t="str">
        <f t="shared" si="117"/>
        <v>X</v>
      </c>
      <c r="M700" s="39" t="str">
        <f t="shared" si="114"/>
        <v>X</v>
      </c>
      <c r="N700" s="42">
        <v>0</v>
      </c>
      <c r="O700" s="8">
        <v>0</v>
      </c>
      <c r="P700" s="9">
        <v>1</v>
      </c>
      <c r="Q700" s="9">
        <v>0</v>
      </c>
      <c r="R700" s="8">
        <v>0</v>
      </c>
      <c r="S700" s="9">
        <v>0</v>
      </c>
      <c r="T700" s="9">
        <v>0</v>
      </c>
      <c r="U700" s="8">
        <v>0</v>
      </c>
      <c r="V700" s="9">
        <v>0</v>
      </c>
      <c r="W700" s="9">
        <v>0</v>
      </c>
      <c r="X700" s="9">
        <v>0</v>
      </c>
      <c r="Y700" s="8">
        <v>0</v>
      </c>
      <c r="Z700" s="9">
        <v>0</v>
      </c>
      <c r="AA700" s="8"/>
      <c r="AC700" s="8"/>
      <c r="AJ700" s="9">
        <f t="shared" si="115"/>
        <v>-1</v>
      </c>
      <c r="AK700" s="7">
        <v>9.1</v>
      </c>
      <c r="AO700" s="8"/>
      <c r="AQ700" s="31"/>
      <c r="AT700" s="31"/>
      <c r="AU700" s="21">
        <v>1999</v>
      </c>
      <c r="AV700" s="23">
        <f t="shared" si="118"/>
        <v>3.3008127941181171</v>
      </c>
      <c r="BB700" s="18"/>
      <c r="BD700" s="54"/>
      <c r="BF700" s="18"/>
      <c r="BH700" s="18"/>
      <c r="BJ700" s="18"/>
      <c r="BK700" s="18" t="s">
        <v>299</v>
      </c>
      <c r="BL700">
        <v>0</v>
      </c>
      <c r="BM700">
        <v>0</v>
      </c>
      <c r="BN700">
        <v>0</v>
      </c>
      <c r="BO700">
        <v>1</v>
      </c>
      <c r="BP700">
        <v>0</v>
      </c>
      <c r="BQ700">
        <v>0</v>
      </c>
      <c r="BR700" s="18">
        <v>0</v>
      </c>
      <c r="BS700">
        <v>1</v>
      </c>
      <c r="BT700">
        <v>0</v>
      </c>
      <c r="BU700" s="18">
        <v>0</v>
      </c>
      <c r="BV700" t="s">
        <v>397</v>
      </c>
      <c r="BW700" t="s">
        <v>397</v>
      </c>
      <c r="CB700" s="18"/>
      <c r="CD700" s="18"/>
      <c r="CE700" s="18"/>
      <c r="CH700" s="18"/>
      <c r="CJ700" s="18"/>
      <c r="CU700" s="18"/>
      <c r="CV700" t="s">
        <v>397</v>
      </c>
      <c r="CW700" t="s">
        <v>397</v>
      </c>
      <c r="CX700" t="s">
        <v>397</v>
      </c>
      <c r="CY700" s="25" t="s">
        <v>397</v>
      </c>
    </row>
    <row r="701" spans="1:103" x14ac:dyDescent="0.25">
      <c r="A701">
        <v>703</v>
      </c>
      <c r="B701">
        <v>117</v>
      </c>
      <c r="C701" s="25" t="s">
        <v>300</v>
      </c>
      <c r="D701" s="12">
        <v>17</v>
      </c>
      <c r="E701" s="14"/>
      <c r="F701" s="7" t="str">
        <f t="shared" si="109"/>
        <v>X</v>
      </c>
      <c r="G701" s="7">
        <f t="shared" si="110"/>
        <v>17</v>
      </c>
      <c r="H701" s="16">
        <f t="shared" si="111"/>
        <v>17</v>
      </c>
      <c r="I701" s="11" t="str">
        <f t="shared" si="112"/>
        <v>X</v>
      </c>
      <c r="J701" s="39" t="str">
        <f t="shared" si="113"/>
        <v>X</v>
      </c>
      <c r="K701" s="39" t="str">
        <f t="shared" si="116"/>
        <v>X</v>
      </c>
      <c r="L701" s="39" t="str">
        <f t="shared" si="117"/>
        <v>X</v>
      </c>
      <c r="M701" s="39" t="str">
        <f t="shared" si="114"/>
        <v>X</v>
      </c>
      <c r="N701" s="42">
        <v>0</v>
      </c>
      <c r="O701" s="8">
        <v>0</v>
      </c>
      <c r="P701" s="9">
        <v>1</v>
      </c>
      <c r="Q701" s="9">
        <v>0</v>
      </c>
      <c r="R701" s="8">
        <v>0</v>
      </c>
      <c r="S701" s="9">
        <v>0</v>
      </c>
      <c r="T701" s="9">
        <v>0</v>
      </c>
      <c r="U701" s="8">
        <v>0</v>
      </c>
      <c r="V701" s="9">
        <v>0</v>
      </c>
      <c r="W701" s="9">
        <v>0</v>
      </c>
      <c r="X701" s="9">
        <v>0</v>
      </c>
      <c r="Y701" s="8">
        <v>0</v>
      </c>
      <c r="Z701" s="9">
        <v>0</v>
      </c>
      <c r="AA701" s="8"/>
      <c r="AC701" s="8"/>
      <c r="AJ701" s="9">
        <f t="shared" si="115"/>
        <v>-1</v>
      </c>
      <c r="AK701" s="7">
        <v>6.7</v>
      </c>
      <c r="AO701" s="8"/>
      <c r="AQ701" s="31"/>
      <c r="AT701" s="31"/>
      <c r="AU701" s="21">
        <v>2000</v>
      </c>
      <c r="AV701" s="23">
        <f t="shared" si="118"/>
        <v>3.3010299956639813</v>
      </c>
      <c r="BB701" s="18"/>
      <c r="BD701" s="54"/>
      <c r="BF701" s="18"/>
      <c r="BH701" s="18"/>
      <c r="BJ701" s="18"/>
      <c r="BK701" s="18" t="s">
        <v>299</v>
      </c>
      <c r="BL701">
        <v>0</v>
      </c>
      <c r="BM701">
        <v>0</v>
      </c>
      <c r="BN701">
        <v>0</v>
      </c>
      <c r="BO701">
        <v>1</v>
      </c>
      <c r="BP701">
        <v>0</v>
      </c>
      <c r="BQ701">
        <v>0</v>
      </c>
      <c r="BR701" s="18">
        <v>0</v>
      </c>
      <c r="BS701">
        <v>1</v>
      </c>
      <c r="BT701">
        <v>0</v>
      </c>
      <c r="BU701" s="18">
        <v>0</v>
      </c>
      <c r="BV701" t="s">
        <v>397</v>
      </c>
      <c r="BW701" t="s">
        <v>397</v>
      </c>
      <c r="CB701" s="18"/>
      <c r="CD701" s="18"/>
      <c r="CE701" s="18"/>
      <c r="CH701" s="18"/>
      <c r="CJ701" s="18"/>
      <c r="CU701" s="18"/>
      <c r="CV701" t="s">
        <v>397</v>
      </c>
      <c r="CW701" t="s">
        <v>397</v>
      </c>
      <c r="CX701" t="s">
        <v>397</v>
      </c>
      <c r="CY701" s="25" t="s">
        <v>397</v>
      </c>
    </row>
    <row r="702" spans="1:103" x14ac:dyDescent="0.25">
      <c r="A702">
        <v>704</v>
      </c>
      <c r="B702">
        <v>117</v>
      </c>
      <c r="C702" s="25" t="s">
        <v>300</v>
      </c>
      <c r="D702" s="12">
        <v>18</v>
      </c>
      <c r="E702" s="14"/>
      <c r="F702" s="7" t="str">
        <f t="shared" si="109"/>
        <v>X</v>
      </c>
      <c r="G702" s="7">
        <f t="shared" si="110"/>
        <v>18</v>
      </c>
      <c r="H702" s="16">
        <f t="shared" si="111"/>
        <v>18</v>
      </c>
      <c r="I702" s="11" t="str">
        <f t="shared" si="112"/>
        <v>X</v>
      </c>
      <c r="J702" s="39" t="str">
        <f t="shared" si="113"/>
        <v>X</v>
      </c>
      <c r="K702" s="39" t="str">
        <f t="shared" si="116"/>
        <v>X</v>
      </c>
      <c r="L702" s="39" t="str">
        <f t="shared" si="117"/>
        <v>X</v>
      </c>
      <c r="M702" s="39" t="str">
        <f t="shared" si="114"/>
        <v>X</v>
      </c>
      <c r="N702" s="42">
        <v>0</v>
      </c>
      <c r="O702" s="8">
        <v>0</v>
      </c>
      <c r="P702" s="9">
        <v>1</v>
      </c>
      <c r="Q702" s="9">
        <v>0</v>
      </c>
      <c r="R702" s="8">
        <v>0</v>
      </c>
      <c r="S702" s="9">
        <v>0</v>
      </c>
      <c r="T702" s="9">
        <v>0</v>
      </c>
      <c r="U702" s="8">
        <v>0</v>
      </c>
      <c r="V702" s="9">
        <v>0</v>
      </c>
      <c r="W702" s="9">
        <v>0</v>
      </c>
      <c r="X702" s="9">
        <v>0</v>
      </c>
      <c r="Y702" s="8">
        <v>0</v>
      </c>
      <c r="Z702" s="9">
        <v>0</v>
      </c>
      <c r="AA702" s="8"/>
      <c r="AC702" s="8"/>
      <c r="AJ702" s="9">
        <f t="shared" si="115"/>
        <v>-1</v>
      </c>
      <c r="AK702" s="7">
        <v>6.9</v>
      </c>
      <c r="AO702" s="8"/>
      <c r="AQ702" s="31"/>
      <c r="AT702" s="31"/>
      <c r="AU702" s="21">
        <v>2001</v>
      </c>
      <c r="AV702" s="23">
        <f t="shared" si="118"/>
        <v>3.3012470886362113</v>
      </c>
      <c r="BB702" s="18"/>
      <c r="BD702" s="54"/>
      <c r="BF702" s="18"/>
      <c r="BH702" s="18"/>
      <c r="BJ702" s="18"/>
      <c r="BK702" s="18" t="s">
        <v>299</v>
      </c>
      <c r="BL702">
        <v>0</v>
      </c>
      <c r="BM702">
        <v>0</v>
      </c>
      <c r="BN702">
        <v>0</v>
      </c>
      <c r="BO702">
        <v>1</v>
      </c>
      <c r="BP702">
        <v>0</v>
      </c>
      <c r="BQ702">
        <v>0</v>
      </c>
      <c r="BR702" s="18">
        <v>0</v>
      </c>
      <c r="BS702">
        <v>1</v>
      </c>
      <c r="BT702">
        <v>0</v>
      </c>
      <c r="BU702" s="18">
        <v>0</v>
      </c>
      <c r="BV702" t="s">
        <v>397</v>
      </c>
      <c r="BW702" t="s">
        <v>397</v>
      </c>
      <c r="CB702" s="18"/>
      <c r="CD702" s="18"/>
      <c r="CE702" s="18"/>
      <c r="CH702" s="18"/>
      <c r="CJ702" s="18"/>
      <c r="CU702" s="18"/>
      <c r="CV702" t="s">
        <v>397</v>
      </c>
      <c r="CW702" t="s">
        <v>397</v>
      </c>
      <c r="CX702" t="s">
        <v>397</v>
      </c>
      <c r="CY702" s="25" t="s">
        <v>397</v>
      </c>
    </row>
    <row r="703" spans="1:103" x14ac:dyDescent="0.25">
      <c r="A703">
        <v>705</v>
      </c>
      <c r="B703">
        <v>117</v>
      </c>
      <c r="C703" s="25" t="s">
        <v>300</v>
      </c>
      <c r="D703" s="12">
        <v>19</v>
      </c>
      <c r="E703" s="14"/>
      <c r="F703" s="7" t="str">
        <f t="shared" si="109"/>
        <v>X</v>
      </c>
      <c r="G703" s="7">
        <f t="shared" si="110"/>
        <v>19</v>
      </c>
      <c r="H703" s="16">
        <f t="shared" si="111"/>
        <v>19</v>
      </c>
      <c r="I703" s="11" t="str">
        <f t="shared" si="112"/>
        <v>X</v>
      </c>
      <c r="J703" s="39" t="str">
        <f t="shared" si="113"/>
        <v>X</v>
      </c>
      <c r="K703" s="39" t="str">
        <f t="shared" si="116"/>
        <v>X</v>
      </c>
      <c r="L703" s="39" t="str">
        <f t="shared" si="117"/>
        <v>X</v>
      </c>
      <c r="M703" s="39" t="str">
        <f t="shared" si="114"/>
        <v>X</v>
      </c>
      <c r="N703" s="42">
        <v>0</v>
      </c>
      <c r="O703" s="8">
        <v>0</v>
      </c>
      <c r="P703" s="9">
        <v>1</v>
      </c>
      <c r="Q703" s="9">
        <v>0</v>
      </c>
      <c r="R703" s="8">
        <v>0</v>
      </c>
      <c r="S703" s="9">
        <v>0</v>
      </c>
      <c r="T703" s="9">
        <v>0</v>
      </c>
      <c r="U703" s="8">
        <v>0</v>
      </c>
      <c r="V703" s="9">
        <v>0</v>
      </c>
      <c r="W703" s="9">
        <v>0</v>
      </c>
      <c r="X703" s="9">
        <v>0</v>
      </c>
      <c r="Y703" s="8">
        <v>0</v>
      </c>
      <c r="Z703" s="9">
        <v>0</v>
      </c>
      <c r="AA703" s="8"/>
      <c r="AC703" s="8"/>
      <c r="AJ703" s="9">
        <f t="shared" si="115"/>
        <v>-1</v>
      </c>
      <c r="AK703" s="7">
        <v>7.2</v>
      </c>
      <c r="AO703" s="8"/>
      <c r="AQ703" s="31"/>
      <c r="AT703" s="31"/>
      <c r="AU703" s="21">
        <v>2002</v>
      </c>
      <c r="AV703" s="23">
        <f t="shared" si="118"/>
        <v>3.3014640731433</v>
      </c>
      <c r="BB703" s="18"/>
      <c r="BD703" s="54"/>
      <c r="BF703" s="18"/>
      <c r="BH703" s="18"/>
      <c r="BJ703" s="18"/>
      <c r="BK703" s="18" t="s">
        <v>299</v>
      </c>
      <c r="BL703">
        <v>0</v>
      </c>
      <c r="BM703">
        <v>0</v>
      </c>
      <c r="BN703">
        <v>0</v>
      </c>
      <c r="BO703">
        <v>1</v>
      </c>
      <c r="BP703">
        <v>0</v>
      </c>
      <c r="BQ703">
        <v>0</v>
      </c>
      <c r="BR703" s="18">
        <v>0</v>
      </c>
      <c r="BS703">
        <v>1</v>
      </c>
      <c r="BT703">
        <v>0</v>
      </c>
      <c r="BU703" s="18">
        <v>0</v>
      </c>
      <c r="BV703" t="s">
        <v>397</v>
      </c>
      <c r="BW703" t="s">
        <v>397</v>
      </c>
      <c r="CB703" s="18"/>
      <c r="CD703" s="18"/>
      <c r="CE703" s="18"/>
      <c r="CH703" s="18"/>
      <c r="CJ703" s="18"/>
      <c r="CU703" s="18"/>
      <c r="CV703" t="s">
        <v>397</v>
      </c>
      <c r="CW703" t="s">
        <v>397</v>
      </c>
      <c r="CX703" t="s">
        <v>397</v>
      </c>
      <c r="CY703" s="25" t="s">
        <v>397</v>
      </c>
    </row>
    <row r="704" spans="1:103" x14ac:dyDescent="0.25">
      <c r="A704">
        <v>706</v>
      </c>
      <c r="B704">
        <v>117</v>
      </c>
      <c r="C704" s="25" t="s">
        <v>300</v>
      </c>
      <c r="D704" s="12">
        <v>12</v>
      </c>
      <c r="E704" s="14"/>
      <c r="F704" s="7" t="str">
        <f t="shared" si="109"/>
        <v>X</v>
      </c>
      <c r="G704" s="7">
        <f t="shared" si="110"/>
        <v>12</v>
      </c>
      <c r="H704" s="16">
        <f t="shared" si="111"/>
        <v>12</v>
      </c>
      <c r="I704" s="11" t="str">
        <f t="shared" si="112"/>
        <v>X</v>
      </c>
      <c r="J704" s="39" t="str">
        <f t="shared" si="113"/>
        <v>X</v>
      </c>
      <c r="K704" s="39" t="str">
        <f t="shared" si="116"/>
        <v>X</v>
      </c>
      <c r="L704" s="39" t="str">
        <f t="shared" si="117"/>
        <v>X</v>
      </c>
      <c r="M704" s="39" t="str">
        <f t="shared" si="114"/>
        <v>X</v>
      </c>
      <c r="N704" s="42">
        <v>0</v>
      </c>
      <c r="O704" s="8">
        <v>0</v>
      </c>
      <c r="P704" s="9">
        <v>0</v>
      </c>
      <c r="Q704" s="9">
        <v>1</v>
      </c>
      <c r="R704" s="8">
        <v>0</v>
      </c>
      <c r="S704" s="9">
        <v>0</v>
      </c>
      <c r="T704" s="9">
        <v>0</v>
      </c>
      <c r="U704" s="8">
        <v>0</v>
      </c>
      <c r="V704" s="9">
        <v>0</v>
      </c>
      <c r="W704" s="9">
        <v>0</v>
      </c>
      <c r="X704" s="9">
        <v>0</v>
      </c>
      <c r="Y704" s="8">
        <v>0</v>
      </c>
      <c r="Z704" s="9">
        <v>0</v>
      </c>
      <c r="AA704" s="8"/>
      <c r="AC704" s="8"/>
      <c r="AJ704" s="9">
        <f t="shared" si="115"/>
        <v>-1</v>
      </c>
      <c r="AK704" s="7">
        <v>5.5</v>
      </c>
      <c r="AO704" s="8"/>
      <c r="AQ704" s="31"/>
      <c r="AT704" s="31"/>
      <c r="AU704" s="21">
        <v>1992</v>
      </c>
      <c r="AV704" s="23">
        <f t="shared" si="118"/>
        <v>3.2992893340876801</v>
      </c>
      <c r="BB704" s="18"/>
      <c r="BD704" s="54"/>
      <c r="BF704" s="18"/>
      <c r="BH704" s="18"/>
      <c r="BJ704" s="18"/>
      <c r="BK704" s="18" t="s">
        <v>299</v>
      </c>
      <c r="BL704">
        <v>0</v>
      </c>
      <c r="BM704">
        <v>0</v>
      </c>
      <c r="BN704">
        <v>0</v>
      </c>
      <c r="BO704">
        <v>1</v>
      </c>
      <c r="BP704">
        <v>0</v>
      </c>
      <c r="BQ704">
        <v>0</v>
      </c>
      <c r="BR704" s="18">
        <v>0</v>
      </c>
      <c r="BS704">
        <v>1</v>
      </c>
      <c r="BT704">
        <v>0</v>
      </c>
      <c r="BU704" s="18">
        <v>0</v>
      </c>
      <c r="BV704" t="s">
        <v>397</v>
      </c>
      <c r="BW704" t="s">
        <v>397</v>
      </c>
      <c r="CB704" s="18"/>
      <c r="CD704" s="18"/>
      <c r="CE704" s="18"/>
      <c r="CH704" s="18"/>
      <c r="CJ704" s="18"/>
      <c r="CU704" s="18"/>
      <c r="CV704" t="s">
        <v>397</v>
      </c>
      <c r="CW704" t="s">
        <v>397</v>
      </c>
      <c r="CX704" t="s">
        <v>397</v>
      </c>
      <c r="CY704" s="25" t="s">
        <v>397</v>
      </c>
    </row>
    <row r="705" spans="1:103" x14ac:dyDescent="0.25">
      <c r="A705">
        <v>707</v>
      </c>
      <c r="B705">
        <v>117</v>
      </c>
      <c r="C705" s="25" t="s">
        <v>300</v>
      </c>
      <c r="D705" s="12">
        <v>8</v>
      </c>
      <c r="E705" s="14"/>
      <c r="F705" s="7" t="str">
        <f t="shared" si="109"/>
        <v>X</v>
      </c>
      <c r="G705" s="7">
        <f t="shared" si="110"/>
        <v>8</v>
      </c>
      <c r="H705" s="16">
        <f t="shared" si="111"/>
        <v>8</v>
      </c>
      <c r="I705" s="11" t="str">
        <f t="shared" si="112"/>
        <v>X</v>
      </c>
      <c r="J705" s="39" t="str">
        <f t="shared" si="113"/>
        <v>X</v>
      </c>
      <c r="K705" s="39" t="str">
        <f t="shared" si="116"/>
        <v>X</v>
      </c>
      <c r="L705" s="39" t="str">
        <f t="shared" si="117"/>
        <v>X</v>
      </c>
      <c r="M705" s="39" t="str">
        <f t="shared" si="114"/>
        <v>X</v>
      </c>
      <c r="N705" s="42">
        <v>0</v>
      </c>
      <c r="O705" s="8">
        <v>0</v>
      </c>
      <c r="P705" s="9">
        <v>0</v>
      </c>
      <c r="Q705" s="9">
        <v>1</v>
      </c>
      <c r="R705" s="8">
        <v>0</v>
      </c>
      <c r="S705" s="9">
        <v>0</v>
      </c>
      <c r="T705" s="9">
        <v>0</v>
      </c>
      <c r="U705" s="8">
        <v>0</v>
      </c>
      <c r="V705" s="9">
        <v>0</v>
      </c>
      <c r="W705" s="9">
        <v>0</v>
      </c>
      <c r="X705" s="9">
        <v>0</v>
      </c>
      <c r="Y705" s="8">
        <v>0</v>
      </c>
      <c r="Z705" s="9">
        <v>0</v>
      </c>
      <c r="AA705" s="8"/>
      <c r="AC705" s="8"/>
      <c r="AJ705" s="9">
        <f t="shared" si="115"/>
        <v>-1</v>
      </c>
      <c r="AK705" s="7">
        <v>5.9</v>
      </c>
      <c r="AO705" s="8"/>
      <c r="AQ705" s="31"/>
      <c r="AT705" s="31"/>
      <c r="AU705" s="21">
        <v>1995</v>
      </c>
      <c r="AV705" s="23">
        <f t="shared" si="118"/>
        <v>3.2999429000227671</v>
      </c>
      <c r="BB705" s="18"/>
      <c r="BD705" s="54"/>
      <c r="BF705" s="18"/>
      <c r="BH705" s="18"/>
      <c r="BJ705" s="18"/>
      <c r="BK705" s="18" t="s">
        <v>299</v>
      </c>
      <c r="BL705">
        <v>0</v>
      </c>
      <c r="BM705">
        <v>0</v>
      </c>
      <c r="BN705">
        <v>0</v>
      </c>
      <c r="BO705">
        <v>1</v>
      </c>
      <c r="BP705">
        <v>0</v>
      </c>
      <c r="BQ705">
        <v>0</v>
      </c>
      <c r="BR705" s="18">
        <v>0</v>
      </c>
      <c r="BS705">
        <v>1</v>
      </c>
      <c r="BT705">
        <v>0</v>
      </c>
      <c r="BU705" s="18">
        <v>0</v>
      </c>
      <c r="BV705" t="s">
        <v>397</v>
      </c>
      <c r="BW705" t="s">
        <v>397</v>
      </c>
      <c r="CB705" s="18"/>
      <c r="CD705" s="18"/>
      <c r="CE705" s="18"/>
      <c r="CH705" s="18"/>
      <c r="CJ705" s="18"/>
      <c r="CU705" s="18"/>
      <c r="CV705" t="s">
        <v>397</v>
      </c>
      <c r="CW705" t="s">
        <v>397</v>
      </c>
      <c r="CX705" t="s">
        <v>397</v>
      </c>
      <c r="CY705" s="25" t="s">
        <v>397</v>
      </c>
    </row>
    <row r="706" spans="1:103" x14ac:dyDescent="0.25">
      <c r="A706">
        <v>708</v>
      </c>
      <c r="B706">
        <v>117</v>
      </c>
      <c r="C706" s="25" t="s">
        <v>300</v>
      </c>
      <c r="D706" s="12">
        <v>12</v>
      </c>
      <c r="E706" s="14"/>
      <c r="F706" s="7" t="str">
        <f t="shared" si="109"/>
        <v>X</v>
      </c>
      <c r="G706" s="7">
        <f t="shared" si="110"/>
        <v>12</v>
      </c>
      <c r="H706" s="16">
        <f t="shared" si="111"/>
        <v>12</v>
      </c>
      <c r="I706" s="11" t="str">
        <f t="shared" si="112"/>
        <v>X</v>
      </c>
      <c r="J706" s="39" t="str">
        <f t="shared" si="113"/>
        <v>X</v>
      </c>
      <c r="K706" s="39" t="str">
        <f t="shared" si="116"/>
        <v>X</v>
      </c>
      <c r="L706" s="39" t="str">
        <f t="shared" si="117"/>
        <v>X</v>
      </c>
      <c r="M706" s="39" t="str">
        <f t="shared" si="114"/>
        <v>X</v>
      </c>
      <c r="N706" s="42">
        <v>0</v>
      </c>
      <c r="O706" s="8">
        <v>0</v>
      </c>
      <c r="P706" s="9">
        <v>0</v>
      </c>
      <c r="Q706" s="9">
        <v>1</v>
      </c>
      <c r="R706" s="8">
        <v>0</v>
      </c>
      <c r="S706" s="9">
        <v>0</v>
      </c>
      <c r="T706" s="9">
        <v>0</v>
      </c>
      <c r="U706" s="8">
        <v>0</v>
      </c>
      <c r="V706" s="9">
        <v>0</v>
      </c>
      <c r="W706" s="9">
        <v>0</v>
      </c>
      <c r="X706" s="9">
        <v>0</v>
      </c>
      <c r="Y706" s="8">
        <v>0</v>
      </c>
      <c r="Z706" s="9">
        <v>0</v>
      </c>
      <c r="AA706" s="8"/>
      <c r="AC706" s="8"/>
      <c r="AJ706" s="9">
        <f t="shared" si="115"/>
        <v>-1</v>
      </c>
      <c r="AK706" s="7">
        <v>6.1</v>
      </c>
      <c r="AO706" s="8"/>
      <c r="AQ706" s="31"/>
      <c r="AT706" s="31"/>
      <c r="AU706" s="21">
        <v>1996</v>
      </c>
      <c r="AV706" s="23">
        <f t="shared" si="118"/>
        <v>3.3001605369513523</v>
      </c>
      <c r="BB706" s="18"/>
      <c r="BD706" s="54"/>
      <c r="BF706" s="18"/>
      <c r="BH706" s="18"/>
      <c r="BJ706" s="18"/>
      <c r="BK706" s="18" t="s">
        <v>299</v>
      </c>
      <c r="BL706">
        <v>0</v>
      </c>
      <c r="BM706">
        <v>0</v>
      </c>
      <c r="BN706">
        <v>0</v>
      </c>
      <c r="BO706">
        <v>1</v>
      </c>
      <c r="BP706">
        <v>0</v>
      </c>
      <c r="BQ706">
        <v>0</v>
      </c>
      <c r="BR706" s="18">
        <v>0</v>
      </c>
      <c r="BS706">
        <v>1</v>
      </c>
      <c r="BT706">
        <v>0</v>
      </c>
      <c r="BU706" s="18">
        <v>0</v>
      </c>
      <c r="BV706" t="s">
        <v>397</v>
      </c>
      <c r="BW706" t="s">
        <v>397</v>
      </c>
      <c r="CB706" s="18"/>
      <c r="CD706" s="18"/>
      <c r="CE706" s="18"/>
      <c r="CH706" s="18"/>
      <c r="CJ706" s="18"/>
      <c r="CU706" s="18"/>
      <c r="CV706" t="s">
        <v>397</v>
      </c>
      <c r="CW706" t="s">
        <v>397</v>
      </c>
      <c r="CX706" t="s">
        <v>397</v>
      </c>
      <c r="CY706" s="25" t="s">
        <v>397</v>
      </c>
    </row>
    <row r="707" spans="1:103" x14ac:dyDescent="0.25">
      <c r="A707">
        <v>709</v>
      </c>
      <c r="B707">
        <v>117</v>
      </c>
      <c r="C707" s="25" t="s">
        <v>300</v>
      </c>
      <c r="D707" s="12">
        <v>11</v>
      </c>
      <c r="E707" s="14"/>
      <c r="F707" s="7" t="str">
        <f t="shared" si="109"/>
        <v>X</v>
      </c>
      <c r="G707" s="7">
        <f t="shared" si="110"/>
        <v>11</v>
      </c>
      <c r="H707" s="16">
        <f t="shared" si="111"/>
        <v>11</v>
      </c>
      <c r="I707" s="11" t="str">
        <f t="shared" si="112"/>
        <v>X</v>
      </c>
      <c r="J707" s="39" t="str">
        <f t="shared" si="113"/>
        <v>X</v>
      </c>
      <c r="K707" s="39" t="str">
        <f t="shared" si="116"/>
        <v>X</v>
      </c>
      <c r="L707" s="39" t="str">
        <f t="shared" si="117"/>
        <v>X</v>
      </c>
      <c r="M707" s="39" t="str">
        <f t="shared" si="114"/>
        <v>X</v>
      </c>
      <c r="N707" s="42">
        <v>0</v>
      </c>
      <c r="O707" s="8">
        <v>0</v>
      </c>
      <c r="P707" s="9">
        <v>0</v>
      </c>
      <c r="Q707" s="9">
        <v>1</v>
      </c>
      <c r="R707" s="8">
        <v>0</v>
      </c>
      <c r="S707" s="9">
        <v>0</v>
      </c>
      <c r="T707" s="9">
        <v>0</v>
      </c>
      <c r="U707" s="8">
        <v>0</v>
      </c>
      <c r="V707" s="9">
        <v>0</v>
      </c>
      <c r="W707" s="9">
        <v>0</v>
      </c>
      <c r="X707" s="9">
        <v>0</v>
      </c>
      <c r="Y707" s="8">
        <v>0</v>
      </c>
      <c r="Z707" s="9">
        <v>0</v>
      </c>
      <c r="AA707" s="8"/>
      <c r="AC707" s="8"/>
      <c r="AJ707" s="9">
        <f t="shared" si="115"/>
        <v>-1</v>
      </c>
      <c r="AK707" s="7">
        <v>6.3</v>
      </c>
      <c r="AO707" s="8"/>
      <c r="AQ707" s="31"/>
      <c r="AT707" s="31"/>
      <c r="AU707" s="21">
        <v>1997</v>
      </c>
      <c r="AV707" s="23">
        <f t="shared" si="118"/>
        <v>3.3003780648707024</v>
      </c>
      <c r="BB707" s="18"/>
      <c r="BD707" s="54"/>
      <c r="BF707" s="18"/>
      <c r="BH707" s="18"/>
      <c r="BJ707" s="18"/>
      <c r="BK707" s="18" t="s">
        <v>299</v>
      </c>
      <c r="BL707">
        <v>0</v>
      </c>
      <c r="BM707">
        <v>0</v>
      </c>
      <c r="BN707">
        <v>0</v>
      </c>
      <c r="BO707">
        <v>1</v>
      </c>
      <c r="BP707">
        <v>0</v>
      </c>
      <c r="BQ707">
        <v>0</v>
      </c>
      <c r="BR707" s="18">
        <v>0</v>
      </c>
      <c r="BS707">
        <v>1</v>
      </c>
      <c r="BT707">
        <v>0</v>
      </c>
      <c r="BU707" s="18">
        <v>0</v>
      </c>
      <c r="BV707" t="s">
        <v>397</v>
      </c>
      <c r="BW707" t="s">
        <v>397</v>
      </c>
      <c r="CB707" s="18"/>
      <c r="CD707" s="18"/>
      <c r="CE707" s="18"/>
      <c r="CH707" s="18"/>
      <c r="CJ707" s="18"/>
      <c r="CU707" s="18"/>
      <c r="CV707" t="s">
        <v>397</v>
      </c>
      <c r="CW707" t="s">
        <v>397</v>
      </c>
      <c r="CX707" t="s">
        <v>397</v>
      </c>
      <c r="CY707" s="25" t="s">
        <v>397</v>
      </c>
    </row>
    <row r="708" spans="1:103" x14ac:dyDescent="0.25">
      <c r="A708">
        <v>710</v>
      </c>
      <c r="B708">
        <v>117</v>
      </c>
      <c r="C708" s="25" t="s">
        <v>300</v>
      </c>
      <c r="D708" s="12">
        <v>10</v>
      </c>
      <c r="E708" s="14"/>
      <c r="F708" s="7" t="str">
        <f t="shared" si="109"/>
        <v>X</v>
      </c>
      <c r="G708" s="7">
        <f t="shared" si="110"/>
        <v>10</v>
      </c>
      <c r="H708" s="16">
        <f t="shared" si="111"/>
        <v>10</v>
      </c>
      <c r="I708" s="11" t="str">
        <f t="shared" si="112"/>
        <v>X</v>
      </c>
      <c r="J708" s="39" t="str">
        <f t="shared" si="113"/>
        <v>X</v>
      </c>
      <c r="K708" s="39" t="str">
        <f t="shared" si="116"/>
        <v>X</v>
      </c>
      <c r="L708" s="39" t="str">
        <f t="shared" si="117"/>
        <v>X</v>
      </c>
      <c r="M708" s="39" t="str">
        <f t="shared" si="114"/>
        <v>X</v>
      </c>
      <c r="N708" s="42">
        <v>0</v>
      </c>
      <c r="O708" s="8">
        <v>0</v>
      </c>
      <c r="P708" s="9">
        <v>0</v>
      </c>
      <c r="Q708" s="9">
        <v>1</v>
      </c>
      <c r="R708" s="8">
        <v>0</v>
      </c>
      <c r="S708" s="9">
        <v>0</v>
      </c>
      <c r="T708" s="9">
        <v>0</v>
      </c>
      <c r="U708" s="8">
        <v>0</v>
      </c>
      <c r="V708" s="9">
        <v>0</v>
      </c>
      <c r="W708" s="9">
        <v>0</v>
      </c>
      <c r="X708" s="9">
        <v>0</v>
      </c>
      <c r="Y708" s="8">
        <v>0</v>
      </c>
      <c r="Z708" s="9">
        <v>0</v>
      </c>
      <c r="AA708" s="8"/>
      <c r="AC708" s="8"/>
      <c r="AJ708" s="9">
        <f t="shared" si="115"/>
        <v>-1</v>
      </c>
      <c r="AK708" s="7">
        <v>6.5</v>
      </c>
      <c r="AO708" s="8"/>
      <c r="AQ708" s="31"/>
      <c r="AT708" s="31"/>
      <c r="AU708" s="21">
        <v>1998</v>
      </c>
      <c r="AV708" s="23">
        <f t="shared" si="118"/>
        <v>3.3005954838899636</v>
      </c>
      <c r="BB708" s="18"/>
      <c r="BD708" s="54"/>
      <c r="BF708" s="18"/>
      <c r="BH708" s="18"/>
      <c r="BJ708" s="18"/>
      <c r="BK708" s="18" t="s">
        <v>299</v>
      </c>
      <c r="BL708">
        <v>0</v>
      </c>
      <c r="BM708">
        <v>0</v>
      </c>
      <c r="BN708">
        <v>0</v>
      </c>
      <c r="BO708">
        <v>1</v>
      </c>
      <c r="BP708">
        <v>0</v>
      </c>
      <c r="BQ708">
        <v>0</v>
      </c>
      <c r="BR708" s="18">
        <v>0</v>
      </c>
      <c r="BS708">
        <v>1</v>
      </c>
      <c r="BT708">
        <v>0</v>
      </c>
      <c r="BU708" s="18">
        <v>0</v>
      </c>
      <c r="BV708" t="s">
        <v>397</v>
      </c>
      <c r="BW708" t="s">
        <v>397</v>
      </c>
      <c r="CB708" s="18"/>
      <c r="CD708" s="18"/>
      <c r="CE708" s="18"/>
      <c r="CH708" s="18"/>
      <c r="CJ708" s="18"/>
      <c r="CU708" s="18"/>
      <c r="CV708" t="s">
        <v>397</v>
      </c>
      <c r="CW708" t="s">
        <v>397</v>
      </c>
      <c r="CX708" t="s">
        <v>397</v>
      </c>
      <c r="CY708" s="25" t="s">
        <v>397</v>
      </c>
    </row>
    <row r="709" spans="1:103" x14ac:dyDescent="0.25">
      <c r="A709">
        <v>711</v>
      </c>
      <c r="B709">
        <v>117</v>
      </c>
      <c r="C709" s="25" t="s">
        <v>300</v>
      </c>
      <c r="D709" s="12">
        <v>10</v>
      </c>
      <c r="E709" s="14"/>
      <c r="F709" s="7" t="str">
        <f t="shared" si="109"/>
        <v>X</v>
      </c>
      <c r="G709" s="7">
        <f t="shared" si="110"/>
        <v>10</v>
      </c>
      <c r="H709" s="16">
        <f t="shared" si="111"/>
        <v>10</v>
      </c>
      <c r="I709" s="11" t="str">
        <f t="shared" si="112"/>
        <v>X</v>
      </c>
      <c r="J709" s="39" t="str">
        <f t="shared" si="113"/>
        <v>X</v>
      </c>
      <c r="K709" s="39" t="str">
        <f t="shared" si="116"/>
        <v>X</v>
      </c>
      <c r="L709" s="39" t="str">
        <f t="shared" si="117"/>
        <v>X</v>
      </c>
      <c r="M709" s="39" t="str">
        <f t="shared" si="114"/>
        <v>X</v>
      </c>
      <c r="N709" s="42">
        <v>0</v>
      </c>
      <c r="O709" s="8">
        <v>0</v>
      </c>
      <c r="P709" s="9">
        <v>0</v>
      </c>
      <c r="Q709" s="9">
        <v>1</v>
      </c>
      <c r="R709" s="8">
        <v>0</v>
      </c>
      <c r="S709" s="9">
        <v>0</v>
      </c>
      <c r="T709" s="9">
        <v>0</v>
      </c>
      <c r="U709" s="8">
        <v>0</v>
      </c>
      <c r="V709" s="9">
        <v>0</v>
      </c>
      <c r="W709" s="9">
        <v>0</v>
      </c>
      <c r="X709" s="9">
        <v>0</v>
      </c>
      <c r="Y709" s="8">
        <v>0</v>
      </c>
      <c r="Z709" s="9">
        <v>0</v>
      </c>
      <c r="AA709" s="8"/>
      <c r="AC709" s="8"/>
      <c r="AJ709" s="9">
        <f t="shared" si="115"/>
        <v>-1</v>
      </c>
      <c r="AK709" s="7">
        <v>9.1</v>
      </c>
      <c r="AO709" s="8"/>
      <c r="AQ709" s="31"/>
      <c r="AT709" s="31"/>
      <c r="AU709" s="21">
        <v>1999</v>
      </c>
      <c r="AV709" s="23">
        <f t="shared" si="118"/>
        <v>3.3008127941181171</v>
      </c>
      <c r="BB709" s="18"/>
      <c r="BD709" s="54"/>
      <c r="BF709" s="18"/>
      <c r="BH709" s="18"/>
      <c r="BJ709" s="18"/>
      <c r="BK709" s="18" t="s">
        <v>299</v>
      </c>
      <c r="BL709">
        <v>0</v>
      </c>
      <c r="BM709">
        <v>0</v>
      </c>
      <c r="BN709">
        <v>0</v>
      </c>
      <c r="BO709">
        <v>1</v>
      </c>
      <c r="BP709">
        <v>0</v>
      </c>
      <c r="BQ709">
        <v>0</v>
      </c>
      <c r="BR709" s="18">
        <v>0</v>
      </c>
      <c r="BS709">
        <v>1</v>
      </c>
      <c r="BT709">
        <v>0</v>
      </c>
      <c r="BU709" s="18">
        <v>0</v>
      </c>
      <c r="BV709" t="s">
        <v>397</v>
      </c>
      <c r="BW709" t="s">
        <v>397</v>
      </c>
      <c r="CB709" s="18"/>
      <c r="CD709" s="18"/>
      <c r="CE709" s="18"/>
      <c r="CH709" s="18"/>
      <c r="CJ709" s="18"/>
      <c r="CU709" s="18"/>
      <c r="CV709" t="s">
        <v>397</v>
      </c>
      <c r="CW709" t="s">
        <v>397</v>
      </c>
      <c r="CX709" t="s">
        <v>397</v>
      </c>
      <c r="CY709" s="25" t="s">
        <v>397</v>
      </c>
    </row>
    <row r="710" spans="1:103" x14ac:dyDescent="0.25">
      <c r="A710">
        <v>712</v>
      </c>
      <c r="B710">
        <v>117</v>
      </c>
      <c r="C710" s="25" t="s">
        <v>300</v>
      </c>
      <c r="D710" s="12">
        <v>8</v>
      </c>
      <c r="E710" s="14"/>
      <c r="F710" s="7" t="str">
        <f t="shared" si="109"/>
        <v>X</v>
      </c>
      <c r="G710" s="7">
        <f t="shared" si="110"/>
        <v>8</v>
      </c>
      <c r="H710" s="16">
        <f t="shared" si="111"/>
        <v>8</v>
      </c>
      <c r="I710" s="11" t="str">
        <f t="shared" si="112"/>
        <v>X</v>
      </c>
      <c r="J710" s="39" t="str">
        <f t="shared" si="113"/>
        <v>X</v>
      </c>
      <c r="K710" s="39" t="str">
        <f t="shared" si="116"/>
        <v>X</v>
      </c>
      <c r="L710" s="39" t="str">
        <f t="shared" si="117"/>
        <v>X</v>
      </c>
      <c r="M710" s="39" t="str">
        <f t="shared" si="114"/>
        <v>X</v>
      </c>
      <c r="N710" s="42">
        <v>0</v>
      </c>
      <c r="O710" s="8">
        <v>0</v>
      </c>
      <c r="P710" s="9">
        <v>0</v>
      </c>
      <c r="Q710" s="9">
        <v>1</v>
      </c>
      <c r="R710" s="8">
        <v>0</v>
      </c>
      <c r="S710" s="9">
        <v>0</v>
      </c>
      <c r="T710" s="9">
        <v>0</v>
      </c>
      <c r="U710" s="8">
        <v>0</v>
      </c>
      <c r="V710" s="9">
        <v>0</v>
      </c>
      <c r="W710" s="9">
        <v>0</v>
      </c>
      <c r="X710" s="9">
        <v>0</v>
      </c>
      <c r="Y710" s="8">
        <v>0</v>
      </c>
      <c r="Z710" s="9">
        <v>0</v>
      </c>
      <c r="AA710" s="8"/>
      <c r="AC710" s="8"/>
      <c r="AJ710" s="9">
        <f t="shared" si="115"/>
        <v>-1</v>
      </c>
      <c r="AK710" s="7">
        <v>6.7</v>
      </c>
      <c r="AO710" s="8"/>
      <c r="AQ710" s="31"/>
      <c r="AT710" s="31"/>
      <c r="AU710" s="21">
        <v>2000</v>
      </c>
      <c r="AV710" s="23">
        <f t="shared" si="118"/>
        <v>3.3010299956639813</v>
      </c>
      <c r="BB710" s="18"/>
      <c r="BD710" s="54"/>
      <c r="BF710" s="18"/>
      <c r="BH710" s="18"/>
      <c r="BJ710" s="18"/>
      <c r="BK710" s="18" t="s">
        <v>299</v>
      </c>
      <c r="BL710">
        <v>0</v>
      </c>
      <c r="BM710">
        <v>0</v>
      </c>
      <c r="BN710">
        <v>0</v>
      </c>
      <c r="BO710">
        <v>1</v>
      </c>
      <c r="BP710">
        <v>0</v>
      </c>
      <c r="BQ710">
        <v>0</v>
      </c>
      <c r="BR710" s="18">
        <v>0</v>
      </c>
      <c r="BS710">
        <v>1</v>
      </c>
      <c r="BT710">
        <v>0</v>
      </c>
      <c r="BU710" s="18">
        <v>0</v>
      </c>
      <c r="BV710" t="s">
        <v>397</v>
      </c>
      <c r="BW710" t="s">
        <v>397</v>
      </c>
      <c r="CB710" s="18"/>
      <c r="CD710" s="18"/>
      <c r="CE710" s="18"/>
      <c r="CH710" s="18"/>
      <c r="CJ710" s="18"/>
      <c r="CU710" s="18"/>
      <c r="CV710" t="s">
        <v>397</v>
      </c>
      <c r="CW710" t="s">
        <v>397</v>
      </c>
      <c r="CX710" t="s">
        <v>397</v>
      </c>
      <c r="CY710" s="25" t="s">
        <v>397</v>
      </c>
    </row>
    <row r="711" spans="1:103" x14ac:dyDescent="0.25">
      <c r="A711">
        <v>713</v>
      </c>
      <c r="B711">
        <v>117</v>
      </c>
      <c r="C711" s="25" t="s">
        <v>300</v>
      </c>
      <c r="D711" s="12">
        <v>11</v>
      </c>
      <c r="E711" s="14"/>
      <c r="F711" s="7" t="str">
        <f t="shared" si="109"/>
        <v>X</v>
      </c>
      <c r="G711" s="7">
        <f t="shared" si="110"/>
        <v>11</v>
      </c>
      <c r="H711" s="16">
        <f t="shared" si="111"/>
        <v>11</v>
      </c>
      <c r="I711" s="11" t="str">
        <f t="shared" si="112"/>
        <v>X</v>
      </c>
      <c r="J711" s="39" t="str">
        <f t="shared" si="113"/>
        <v>X</v>
      </c>
      <c r="K711" s="39" t="str">
        <f t="shared" si="116"/>
        <v>X</v>
      </c>
      <c r="L711" s="39" t="str">
        <f t="shared" si="117"/>
        <v>X</v>
      </c>
      <c r="M711" s="39" t="str">
        <f t="shared" si="114"/>
        <v>X</v>
      </c>
      <c r="N711" s="42">
        <v>0</v>
      </c>
      <c r="O711" s="8">
        <v>0</v>
      </c>
      <c r="P711" s="9">
        <v>0</v>
      </c>
      <c r="Q711" s="9">
        <v>1</v>
      </c>
      <c r="R711" s="8">
        <v>0</v>
      </c>
      <c r="S711" s="9">
        <v>0</v>
      </c>
      <c r="T711" s="9">
        <v>0</v>
      </c>
      <c r="U711" s="8">
        <v>0</v>
      </c>
      <c r="V711" s="9">
        <v>0</v>
      </c>
      <c r="W711" s="9">
        <v>0</v>
      </c>
      <c r="X711" s="9">
        <v>0</v>
      </c>
      <c r="Y711" s="8">
        <v>0</v>
      </c>
      <c r="Z711" s="9">
        <v>0</v>
      </c>
      <c r="AA711" s="8"/>
      <c r="AC711" s="8"/>
      <c r="AJ711" s="9">
        <f t="shared" si="115"/>
        <v>-1</v>
      </c>
      <c r="AK711" s="7">
        <v>6.9</v>
      </c>
      <c r="AO711" s="8"/>
      <c r="AQ711" s="31"/>
      <c r="AT711" s="31"/>
      <c r="AU711" s="21">
        <v>2001</v>
      </c>
      <c r="AV711" s="23">
        <f t="shared" si="118"/>
        <v>3.3012470886362113</v>
      </c>
      <c r="BB711" s="18"/>
      <c r="BD711" s="54"/>
      <c r="BF711" s="18"/>
      <c r="BH711" s="18"/>
      <c r="BJ711" s="18"/>
      <c r="BK711" s="18" t="s">
        <v>299</v>
      </c>
      <c r="BL711">
        <v>0</v>
      </c>
      <c r="BM711">
        <v>0</v>
      </c>
      <c r="BN711">
        <v>0</v>
      </c>
      <c r="BO711">
        <v>1</v>
      </c>
      <c r="BP711">
        <v>0</v>
      </c>
      <c r="BQ711">
        <v>0</v>
      </c>
      <c r="BR711" s="18">
        <v>0</v>
      </c>
      <c r="BS711">
        <v>1</v>
      </c>
      <c r="BT711">
        <v>0</v>
      </c>
      <c r="BU711" s="18">
        <v>0</v>
      </c>
      <c r="BV711" t="s">
        <v>397</v>
      </c>
      <c r="BW711" t="s">
        <v>397</v>
      </c>
      <c r="CB711" s="18"/>
      <c r="CD711" s="18"/>
      <c r="CE711" s="18"/>
      <c r="CH711" s="18"/>
      <c r="CJ711" s="18"/>
      <c r="CU711" s="18"/>
      <c r="CV711" t="s">
        <v>397</v>
      </c>
      <c r="CW711" t="s">
        <v>397</v>
      </c>
      <c r="CX711" t="s">
        <v>397</v>
      </c>
      <c r="CY711" s="25" t="s">
        <v>397</v>
      </c>
    </row>
    <row r="712" spans="1:103" x14ac:dyDescent="0.25">
      <c r="A712">
        <v>714</v>
      </c>
      <c r="B712">
        <v>117</v>
      </c>
      <c r="C712" s="25" t="s">
        <v>300</v>
      </c>
      <c r="D712" s="12">
        <v>13</v>
      </c>
      <c r="E712" s="14"/>
      <c r="F712" s="7" t="str">
        <f t="shared" si="109"/>
        <v>X</v>
      </c>
      <c r="G712" s="7">
        <f t="shared" si="110"/>
        <v>13</v>
      </c>
      <c r="H712" s="16">
        <f t="shared" si="111"/>
        <v>13</v>
      </c>
      <c r="I712" s="11" t="str">
        <f t="shared" si="112"/>
        <v>X</v>
      </c>
      <c r="J712" s="39" t="str">
        <f t="shared" si="113"/>
        <v>X</v>
      </c>
      <c r="K712" s="39" t="str">
        <f t="shared" si="116"/>
        <v>X</v>
      </c>
      <c r="L712" s="39" t="str">
        <f t="shared" si="117"/>
        <v>X</v>
      </c>
      <c r="M712" s="39" t="str">
        <f t="shared" si="114"/>
        <v>X</v>
      </c>
      <c r="N712" s="42">
        <v>0</v>
      </c>
      <c r="O712" s="8">
        <v>0</v>
      </c>
      <c r="P712" s="9">
        <v>0</v>
      </c>
      <c r="Q712" s="9">
        <v>1</v>
      </c>
      <c r="R712" s="8">
        <v>0</v>
      </c>
      <c r="S712" s="9">
        <v>0</v>
      </c>
      <c r="T712" s="9">
        <v>0</v>
      </c>
      <c r="U712" s="8">
        <v>0</v>
      </c>
      <c r="V712" s="9">
        <v>0</v>
      </c>
      <c r="W712" s="9">
        <v>0</v>
      </c>
      <c r="X712" s="9">
        <v>0</v>
      </c>
      <c r="Y712" s="8">
        <v>0</v>
      </c>
      <c r="Z712" s="9">
        <v>0</v>
      </c>
      <c r="AA712" s="8"/>
      <c r="AC712" s="8"/>
      <c r="AJ712" s="9">
        <f t="shared" si="115"/>
        <v>-1</v>
      </c>
      <c r="AK712" s="7">
        <v>7.2</v>
      </c>
      <c r="AO712" s="8"/>
      <c r="AQ712" s="31"/>
      <c r="AT712" s="31"/>
      <c r="AU712" s="21">
        <v>2002</v>
      </c>
      <c r="AV712" s="23">
        <f t="shared" si="118"/>
        <v>3.3014640731433</v>
      </c>
      <c r="BB712" s="18"/>
      <c r="BD712" s="54"/>
      <c r="BF712" s="18"/>
      <c r="BH712" s="18"/>
      <c r="BJ712" s="18"/>
      <c r="BK712" s="18" t="s">
        <v>299</v>
      </c>
      <c r="BL712">
        <v>0</v>
      </c>
      <c r="BM712">
        <v>0</v>
      </c>
      <c r="BN712">
        <v>0</v>
      </c>
      <c r="BO712">
        <v>1</v>
      </c>
      <c r="BP712">
        <v>0</v>
      </c>
      <c r="BQ712">
        <v>0</v>
      </c>
      <c r="BR712" s="18">
        <v>0</v>
      </c>
      <c r="BS712">
        <v>1</v>
      </c>
      <c r="BT712">
        <v>0</v>
      </c>
      <c r="BU712" s="18">
        <v>0</v>
      </c>
      <c r="BV712" t="s">
        <v>397</v>
      </c>
      <c r="BW712" t="s">
        <v>397</v>
      </c>
      <c r="CB712" s="18"/>
      <c r="CD712" s="18"/>
      <c r="CE712" s="18"/>
      <c r="CH712" s="18"/>
      <c r="CJ712" s="18"/>
      <c r="CU712" s="18"/>
      <c r="CV712" t="s">
        <v>397</v>
      </c>
      <c r="CW712" t="s">
        <v>397</v>
      </c>
      <c r="CX712" t="s">
        <v>397</v>
      </c>
      <c r="CY712" s="25" t="s">
        <v>397</v>
      </c>
    </row>
    <row r="713" spans="1:103" x14ac:dyDescent="0.25">
      <c r="A713">
        <v>715</v>
      </c>
      <c r="B713">
        <v>117</v>
      </c>
      <c r="C713" s="25" t="s">
        <v>300</v>
      </c>
      <c r="D713" s="12">
        <v>8.4</v>
      </c>
      <c r="E713" s="14"/>
      <c r="F713" s="7" t="str">
        <f t="shared" si="109"/>
        <v>X</v>
      </c>
      <c r="G713" s="7">
        <f t="shared" si="110"/>
        <v>8.4</v>
      </c>
      <c r="H713" s="16">
        <f t="shared" si="111"/>
        <v>8.4</v>
      </c>
      <c r="I713" s="11" t="str">
        <f t="shared" si="112"/>
        <v>X</v>
      </c>
      <c r="J713" s="39" t="str">
        <f t="shared" si="113"/>
        <v>X</v>
      </c>
      <c r="K713" s="39" t="str">
        <f t="shared" si="116"/>
        <v>X</v>
      </c>
      <c r="L713" s="39" t="str">
        <f t="shared" si="117"/>
        <v>X</v>
      </c>
      <c r="M713" s="39" t="str">
        <f t="shared" si="114"/>
        <v>X</v>
      </c>
      <c r="N713" s="42">
        <v>0</v>
      </c>
      <c r="O713" s="8">
        <v>0</v>
      </c>
      <c r="P713" s="9">
        <v>0</v>
      </c>
      <c r="Q713" s="9">
        <v>0</v>
      </c>
      <c r="R713" s="8">
        <v>0</v>
      </c>
      <c r="S713" s="9">
        <v>0</v>
      </c>
      <c r="T713" s="9">
        <v>0</v>
      </c>
      <c r="U713" s="8">
        <v>1</v>
      </c>
      <c r="V713" s="9">
        <v>0</v>
      </c>
      <c r="W713" s="9">
        <v>0</v>
      </c>
      <c r="X713" s="9">
        <v>0</v>
      </c>
      <c r="Y713" s="8">
        <v>0</v>
      </c>
      <c r="Z713" s="9">
        <v>0</v>
      </c>
      <c r="AA713" s="8"/>
      <c r="AC713" s="8"/>
      <c r="AJ713" s="9">
        <f t="shared" si="115"/>
        <v>-1</v>
      </c>
      <c r="AK713" s="7">
        <v>5.5</v>
      </c>
      <c r="AO713" s="8"/>
      <c r="AQ713" s="31"/>
      <c r="AT713" s="31"/>
      <c r="AU713" s="21">
        <v>1992</v>
      </c>
      <c r="AV713" s="23">
        <f t="shared" si="118"/>
        <v>3.2992893340876801</v>
      </c>
      <c r="BB713" s="18"/>
      <c r="BD713" s="54"/>
      <c r="BF713" s="18"/>
      <c r="BH713" s="18"/>
      <c r="BJ713" s="18"/>
      <c r="BK713" s="18" t="s">
        <v>299</v>
      </c>
      <c r="BL713">
        <v>0</v>
      </c>
      <c r="BM713">
        <v>0</v>
      </c>
      <c r="BN713">
        <v>0</v>
      </c>
      <c r="BO713">
        <v>1</v>
      </c>
      <c r="BP713">
        <v>0</v>
      </c>
      <c r="BQ713">
        <v>0</v>
      </c>
      <c r="BR713" s="18">
        <v>0</v>
      </c>
      <c r="BS713">
        <v>1</v>
      </c>
      <c r="BT713">
        <v>0</v>
      </c>
      <c r="BU713" s="18">
        <v>0</v>
      </c>
      <c r="BV713" t="s">
        <v>397</v>
      </c>
      <c r="BW713" t="s">
        <v>397</v>
      </c>
      <c r="CB713" s="18"/>
      <c r="CD713" s="18"/>
      <c r="CE713" s="18"/>
      <c r="CH713" s="18"/>
      <c r="CJ713" s="18"/>
      <c r="CU713" s="18"/>
      <c r="CV713" t="s">
        <v>397</v>
      </c>
      <c r="CW713" t="s">
        <v>397</v>
      </c>
      <c r="CX713" t="s">
        <v>397</v>
      </c>
      <c r="CY713" s="25" t="s">
        <v>397</v>
      </c>
    </row>
    <row r="714" spans="1:103" x14ac:dyDescent="0.25">
      <c r="A714">
        <v>716</v>
      </c>
      <c r="B714">
        <v>117</v>
      </c>
      <c r="C714" s="25" t="s">
        <v>300</v>
      </c>
      <c r="D714" s="12">
        <v>8</v>
      </c>
      <c r="E714" s="14"/>
      <c r="F714" s="7" t="str">
        <f t="shared" si="109"/>
        <v>X</v>
      </c>
      <c r="G714" s="7">
        <f t="shared" si="110"/>
        <v>8</v>
      </c>
      <c r="H714" s="16">
        <f t="shared" si="111"/>
        <v>8</v>
      </c>
      <c r="I714" s="11" t="str">
        <f t="shared" si="112"/>
        <v>X</v>
      </c>
      <c r="J714" s="39" t="str">
        <f t="shared" si="113"/>
        <v>X</v>
      </c>
      <c r="K714" s="39" t="str">
        <f t="shared" si="116"/>
        <v>X</v>
      </c>
      <c r="L714" s="39" t="str">
        <f t="shared" si="117"/>
        <v>X</v>
      </c>
      <c r="M714" s="39" t="str">
        <f t="shared" si="114"/>
        <v>X</v>
      </c>
      <c r="N714" s="42">
        <v>0</v>
      </c>
      <c r="O714" s="8">
        <v>0</v>
      </c>
      <c r="P714" s="9">
        <v>0</v>
      </c>
      <c r="Q714" s="9">
        <v>0</v>
      </c>
      <c r="R714" s="8">
        <v>0</v>
      </c>
      <c r="S714" s="9">
        <v>0</v>
      </c>
      <c r="T714" s="9">
        <v>0</v>
      </c>
      <c r="U714" s="8">
        <v>1</v>
      </c>
      <c r="V714" s="9">
        <v>0</v>
      </c>
      <c r="W714" s="9">
        <v>0</v>
      </c>
      <c r="X714" s="9">
        <v>0</v>
      </c>
      <c r="Y714" s="8">
        <v>0</v>
      </c>
      <c r="Z714" s="9">
        <v>0</v>
      </c>
      <c r="AA714" s="8"/>
      <c r="AC714" s="8"/>
      <c r="AJ714" s="9">
        <f t="shared" si="115"/>
        <v>-1</v>
      </c>
      <c r="AK714" s="7">
        <v>5.9</v>
      </c>
      <c r="AO714" s="8"/>
      <c r="AQ714" s="31"/>
      <c r="AT714" s="31"/>
      <c r="AU714" s="21">
        <v>1995</v>
      </c>
      <c r="AV714" s="23">
        <f t="shared" si="118"/>
        <v>3.2999429000227671</v>
      </c>
      <c r="BB714" s="18"/>
      <c r="BD714" s="54"/>
      <c r="BF714" s="18"/>
      <c r="BH714" s="18"/>
      <c r="BJ714" s="18"/>
      <c r="BK714" s="18" t="s">
        <v>299</v>
      </c>
      <c r="BL714">
        <v>0</v>
      </c>
      <c r="BM714">
        <v>0</v>
      </c>
      <c r="BN714">
        <v>0</v>
      </c>
      <c r="BO714">
        <v>1</v>
      </c>
      <c r="BP714">
        <v>0</v>
      </c>
      <c r="BQ714">
        <v>0</v>
      </c>
      <c r="BR714" s="18">
        <v>0</v>
      </c>
      <c r="BS714">
        <v>1</v>
      </c>
      <c r="BT714">
        <v>0</v>
      </c>
      <c r="BU714" s="18">
        <v>0</v>
      </c>
      <c r="BV714" t="s">
        <v>397</v>
      </c>
      <c r="BW714" t="s">
        <v>397</v>
      </c>
      <c r="CB714" s="18"/>
      <c r="CD714" s="18"/>
      <c r="CE714" s="18"/>
      <c r="CH714" s="18"/>
      <c r="CJ714" s="18"/>
      <c r="CU714" s="18"/>
      <c r="CV714" t="s">
        <v>397</v>
      </c>
      <c r="CW714" t="s">
        <v>397</v>
      </c>
      <c r="CX714" t="s">
        <v>397</v>
      </c>
      <c r="CY714" s="25" t="s">
        <v>397</v>
      </c>
    </row>
    <row r="715" spans="1:103" x14ac:dyDescent="0.25">
      <c r="A715">
        <v>717</v>
      </c>
      <c r="B715">
        <v>117</v>
      </c>
      <c r="C715" s="25" t="s">
        <v>300</v>
      </c>
      <c r="D715" s="12">
        <v>7.4</v>
      </c>
      <c r="E715" s="14"/>
      <c r="F715" s="7" t="str">
        <f t="shared" si="109"/>
        <v>X</v>
      </c>
      <c r="G715" s="7">
        <f t="shared" si="110"/>
        <v>7.4</v>
      </c>
      <c r="H715" s="16">
        <f t="shared" si="111"/>
        <v>7.4</v>
      </c>
      <c r="I715" s="11" t="str">
        <f t="shared" si="112"/>
        <v>X</v>
      </c>
      <c r="J715" s="39" t="str">
        <f t="shared" si="113"/>
        <v>X</v>
      </c>
      <c r="K715" s="39" t="str">
        <f t="shared" si="116"/>
        <v>X</v>
      </c>
      <c r="L715" s="39" t="str">
        <f t="shared" si="117"/>
        <v>X</v>
      </c>
      <c r="M715" s="39" t="str">
        <f t="shared" si="114"/>
        <v>X</v>
      </c>
      <c r="N715" s="42">
        <v>0</v>
      </c>
      <c r="O715" s="8">
        <v>0</v>
      </c>
      <c r="P715" s="9">
        <v>0</v>
      </c>
      <c r="Q715" s="9">
        <v>0</v>
      </c>
      <c r="R715" s="8">
        <v>0</v>
      </c>
      <c r="S715" s="9">
        <v>0</v>
      </c>
      <c r="T715" s="9">
        <v>0</v>
      </c>
      <c r="U715" s="8">
        <v>1</v>
      </c>
      <c r="V715" s="9">
        <v>0</v>
      </c>
      <c r="W715" s="9">
        <v>0</v>
      </c>
      <c r="X715" s="9">
        <v>0</v>
      </c>
      <c r="Y715" s="8">
        <v>0</v>
      </c>
      <c r="Z715" s="9">
        <v>0</v>
      </c>
      <c r="AA715" s="8"/>
      <c r="AC715" s="8"/>
      <c r="AJ715" s="9">
        <f t="shared" si="115"/>
        <v>-1</v>
      </c>
      <c r="AK715" s="7">
        <v>6.1</v>
      </c>
      <c r="AO715" s="8"/>
      <c r="AQ715" s="31"/>
      <c r="AT715" s="31"/>
      <c r="AU715" s="21">
        <v>1996</v>
      </c>
      <c r="AV715" s="23">
        <f t="shared" si="118"/>
        <v>3.3001605369513523</v>
      </c>
      <c r="BB715" s="18"/>
      <c r="BD715" s="54"/>
      <c r="BF715" s="18"/>
      <c r="BH715" s="18"/>
      <c r="BJ715" s="18"/>
      <c r="BK715" s="18" t="s">
        <v>299</v>
      </c>
      <c r="BL715">
        <v>0</v>
      </c>
      <c r="BM715">
        <v>0</v>
      </c>
      <c r="BN715">
        <v>0</v>
      </c>
      <c r="BO715">
        <v>1</v>
      </c>
      <c r="BP715">
        <v>0</v>
      </c>
      <c r="BQ715">
        <v>0</v>
      </c>
      <c r="BR715" s="18">
        <v>0</v>
      </c>
      <c r="BS715">
        <v>1</v>
      </c>
      <c r="BT715">
        <v>0</v>
      </c>
      <c r="BU715" s="18">
        <v>0</v>
      </c>
      <c r="BV715" t="s">
        <v>397</v>
      </c>
      <c r="BW715" t="s">
        <v>397</v>
      </c>
      <c r="CB715" s="18"/>
      <c r="CD715" s="18"/>
      <c r="CE715" s="18"/>
      <c r="CH715" s="18"/>
      <c r="CJ715" s="18"/>
      <c r="CU715" s="18"/>
      <c r="CV715" t="s">
        <v>397</v>
      </c>
      <c r="CW715" t="s">
        <v>397</v>
      </c>
      <c r="CX715" t="s">
        <v>397</v>
      </c>
      <c r="CY715" s="25" t="s">
        <v>397</v>
      </c>
    </row>
    <row r="716" spans="1:103" x14ac:dyDescent="0.25">
      <c r="A716">
        <v>718</v>
      </c>
      <c r="B716">
        <v>117</v>
      </c>
      <c r="C716" s="25" t="s">
        <v>300</v>
      </c>
      <c r="D716" s="12">
        <v>9.1</v>
      </c>
      <c r="E716" s="14"/>
      <c r="F716" s="7" t="str">
        <f t="shared" si="109"/>
        <v>X</v>
      </c>
      <c r="G716" s="7">
        <f t="shared" si="110"/>
        <v>9.1</v>
      </c>
      <c r="H716" s="16">
        <f t="shared" si="111"/>
        <v>9.1</v>
      </c>
      <c r="I716" s="11" t="str">
        <f t="shared" si="112"/>
        <v>X</v>
      </c>
      <c r="J716" s="39" t="str">
        <f t="shared" si="113"/>
        <v>X</v>
      </c>
      <c r="K716" s="39" t="str">
        <f t="shared" si="116"/>
        <v>X</v>
      </c>
      <c r="L716" s="39" t="str">
        <f t="shared" si="117"/>
        <v>X</v>
      </c>
      <c r="M716" s="39" t="str">
        <f t="shared" si="114"/>
        <v>X</v>
      </c>
      <c r="N716" s="42">
        <v>0</v>
      </c>
      <c r="O716" s="8">
        <v>0</v>
      </c>
      <c r="P716" s="9">
        <v>0</v>
      </c>
      <c r="Q716" s="9">
        <v>0</v>
      </c>
      <c r="R716" s="8">
        <v>0</v>
      </c>
      <c r="S716" s="9">
        <v>0</v>
      </c>
      <c r="T716" s="9">
        <v>0</v>
      </c>
      <c r="U716" s="8">
        <v>1</v>
      </c>
      <c r="V716" s="9">
        <v>0</v>
      </c>
      <c r="W716" s="9">
        <v>0</v>
      </c>
      <c r="X716" s="9">
        <v>0</v>
      </c>
      <c r="Y716" s="8">
        <v>0</v>
      </c>
      <c r="Z716" s="9">
        <v>0</v>
      </c>
      <c r="AA716" s="8"/>
      <c r="AC716" s="8"/>
      <c r="AJ716" s="9">
        <f t="shared" si="115"/>
        <v>-1</v>
      </c>
      <c r="AK716" s="7">
        <v>6.3</v>
      </c>
      <c r="AO716" s="8"/>
      <c r="AQ716" s="31"/>
      <c r="AT716" s="31"/>
      <c r="AU716" s="21">
        <v>1997</v>
      </c>
      <c r="AV716" s="23">
        <f t="shared" si="118"/>
        <v>3.3003780648707024</v>
      </c>
      <c r="BB716" s="18"/>
      <c r="BD716" s="54"/>
      <c r="BF716" s="18"/>
      <c r="BH716" s="18"/>
      <c r="BJ716" s="18"/>
      <c r="BK716" s="18" t="s">
        <v>299</v>
      </c>
      <c r="BL716">
        <v>0</v>
      </c>
      <c r="BM716">
        <v>0</v>
      </c>
      <c r="BN716">
        <v>0</v>
      </c>
      <c r="BO716">
        <v>1</v>
      </c>
      <c r="BP716">
        <v>0</v>
      </c>
      <c r="BQ716">
        <v>0</v>
      </c>
      <c r="BR716" s="18">
        <v>0</v>
      </c>
      <c r="BS716">
        <v>1</v>
      </c>
      <c r="BT716">
        <v>0</v>
      </c>
      <c r="BU716" s="18">
        <v>0</v>
      </c>
      <c r="BV716" t="s">
        <v>397</v>
      </c>
      <c r="BW716" t="s">
        <v>397</v>
      </c>
      <c r="CB716" s="18"/>
      <c r="CD716" s="18"/>
      <c r="CE716" s="18"/>
      <c r="CH716" s="18"/>
      <c r="CJ716" s="18"/>
      <c r="CU716" s="18"/>
      <c r="CV716" t="s">
        <v>397</v>
      </c>
      <c r="CW716" t="s">
        <v>397</v>
      </c>
      <c r="CX716" t="s">
        <v>397</v>
      </c>
      <c r="CY716" s="25" t="s">
        <v>397</v>
      </c>
    </row>
    <row r="717" spans="1:103" x14ac:dyDescent="0.25">
      <c r="A717">
        <v>719</v>
      </c>
      <c r="B717">
        <v>117</v>
      </c>
      <c r="C717" s="25" t="s">
        <v>300</v>
      </c>
      <c r="D717" s="12">
        <v>9.1999999999999993</v>
      </c>
      <c r="E717" s="14"/>
      <c r="F717" s="7" t="str">
        <f t="shared" si="109"/>
        <v>X</v>
      </c>
      <c r="G717" s="7">
        <f t="shared" si="110"/>
        <v>9.1999999999999993</v>
      </c>
      <c r="H717" s="16">
        <f t="shared" si="111"/>
        <v>9.1999999999999993</v>
      </c>
      <c r="I717" s="11" t="str">
        <f t="shared" si="112"/>
        <v>X</v>
      </c>
      <c r="J717" s="39" t="str">
        <f t="shared" si="113"/>
        <v>X</v>
      </c>
      <c r="K717" s="39" t="str">
        <f t="shared" si="116"/>
        <v>X</v>
      </c>
      <c r="L717" s="39" t="str">
        <f t="shared" si="117"/>
        <v>X</v>
      </c>
      <c r="M717" s="39" t="str">
        <f t="shared" si="114"/>
        <v>X</v>
      </c>
      <c r="N717" s="42">
        <v>0</v>
      </c>
      <c r="O717" s="8">
        <v>0</v>
      </c>
      <c r="P717" s="9">
        <v>0</v>
      </c>
      <c r="Q717" s="9">
        <v>0</v>
      </c>
      <c r="R717" s="8">
        <v>0</v>
      </c>
      <c r="S717" s="9">
        <v>0</v>
      </c>
      <c r="T717" s="9">
        <v>0</v>
      </c>
      <c r="U717" s="8">
        <v>1</v>
      </c>
      <c r="V717" s="9">
        <v>0</v>
      </c>
      <c r="W717" s="9">
        <v>0</v>
      </c>
      <c r="X717" s="9">
        <v>0</v>
      </c>
      <c r="Y717" s="8">
        <v>0</v>
      </c>
      <c r="Z717" s="9">
        <v>0</v>
      </c>
      <c r="AA717" s="8"/>
      <c r="AC717" s="8"/>
      <c r="AJ717" s="9">
        <f t="shared" si="115"/>
        <v>-1</v>
      </c>
      <c r="AK717" s="7">
        <v>6.5</v>
      </c>
      <c r="AO717" s="8"/>
      <c r="AQ717" s="31"/>
      <c r="AT717" s="31"/>
      <c r="AU717" s="21">
        <v>1998</v>
      </c>
      <c r="AV717" s="23">
        <f t="shared" si="118"/>
        <v>3.3005954838899636</v>
      </c>
      <c r="BB717" s="18"/>
      <c r="BD717" s="54"/>
      <c r="BF717" s="18"/>
      <c r="BH717" s="18"/>
      <c r="BJ717" s="18"/>
      <c r="BK717" s="18" t="s">
        <v>299</v>
      </c>
      <c r="BL717">
        <v>0</v>
      </c>
      <c r="BM717">
        <v>0</v>
      </c>
      <c r="BN717">
        <v>0</v>
      </c>
      <c r="BO717">
        <v>1</v>
      </c>
      <c r="BP717">
        <v>0</v>
      </c>
      <c r="BQ717">
        <v>0</v>
      </c>
      <c r="BR717" s="18">
        <v>0</v>
      </c>
      <c r="BS717">
        <v>1</v>
      </c>
      <c r="BT717">
        <v>0</v>
      </c>
      <c r="BU717" s="18">
        <v>0</v>
      </c>
      <c r="BV717" t="s">
        <v>397</v>
      </c>
      <c r="BW717" t="s">
        <v>397</v>
      </c>
      <c r="CB717" s="18"/>
      <c r="CD717" s="18"/>
      <c r="CE717" s="18"/>
      <c r="CH717" s="18"/>
      <c r="CJ717" s="18"/>
      <c r="CU717" s="18"/>
      <c r="CV717" t="s">
        <v>397</v>
      </c>
      <c r="CW717" t="s">
        <v>397</v>
      </c>
      <c r="CX717" t="s">
        <v>397</v>
      </c>
      <c r="CY717" s="25" t="s">
        <v>397</v>
      </c>
    </row>
    <row r="718" spans="1:103" x14ac:dyDescent="0.25">
      <c r="A718">
        <v>720</v>
      </c>
      <c r="B718">
        <v>117</v>
      </c>
      <c r="C718" s="25" t="s">
        <v>300</v>
      </c>
      <c r="D718" s="12">
        <v>9.1</v>
      </c>
      <c r="E718" s="14"/>
      <c r="F718" s="7" t="str">
        <f t="shared" si="109"/>
        <v>X</v>
      </c>
      <c r="G718" s="7">
        <f t="shared" si="110"/>
        <v>9.1</v>
      </c>
      <c r="H718" s="16">
        <f t="shared" si="111"/>
        <v>9.1</v>
      </c>
      <c r="I718" s="11" t="str">
        <f t="shared" si="112"/>
        <v>X</v>
      </c>
      <c r="J718" s="39" t="str">
        <f t="shared" si="113"/>
        <v>X</v>
      </c>
      <c r="K718" s="39" t="str">
        <f t="shared" si="116"/>
        <v>X</v>
      </c>
      <c r="L718" s="39" t="str">
        <f t="shared" si="117"/>
        <v>X</v>
      </c>
      <c r="M718" s="39" t="str">
        <f t="shared" si="114"/>
        <v>X</v>
      </c>
      <c r="N718" s="42">
        <v>0</v>
      </c>
      <c r="O718" s="8">
        <v>0</v>
      </c>
      <c r="P718" s="9">
        <v>0</v>
      </c>
      <c r="Q718" s="9">
        <v>0</v>
      </c>
      <c r="R718" s="8">
        <v>0</v>
      </c>
      <c r="S718" s="9">
        <v>0</v>
      </c>
      <c r="T718" s="9">
        <v>0</v>
      </c>
      <c r="U718" s="8">
        <v>1</v>
      </c>
      <c r="V718" s="9">
        <v>0</v>
      </c>
      <c r="W718" s="9">
        <v>0</v>
      </c>
      <c r="X718" s="9">
        <v>0</v>
      </c>
      <c r="Y718" s="8">
        <v>0</v>
      </c>
      <c r="Z718" s="9">
        <v>0</v>
      </c>
      <c r="AA718" s="8"/>
      <c r="AC718" s="8"/>
      <c r="AJ718" s="9">
        <f t="shared" si="115"/>
        <v>-1</v>
      </c>
      <c r="AK718" s="7">
        <v>9.1</v>
      </c>
      <c r="AO718" s="8"/>
      <c r="AQ718" s="31"/>
      <c r="AT718" s="31"/>
      <c r="AU718" s="21">
        <v>1999</v>
      </c>
      <c r="AV718" s="23">
        <f t="shared" si="118"/>
        <v>3.3008127941181171</v>
      </c>
      <c r="BB718" s="18"/>
      <c r="BD718" s="54"/>
      <c r="BF718" s="18"/>
      <c r="BH718" s="18"/>
      <c r="BJ718" s="18"/>
      <c r="BK718" s="18" t="s">
        <v>299</v>
      </c>
      <c r="BL718">
        <v>0</v>
      </c>
      <c r="BM718">
        <v>0</v>
      </c>
      <c r="BN718">
        <v>0</v>
      </c>
      <c r="BO718">
        <v>1</v>
      </c>
      <c r="BP718">
        <v>0</v>
      </c>
      <c r="BQ718">
        <v>0</v>
      </c>
      <c r="BR718" s="18">
        <v>0</v>
      </c>
      <c r="BS718">
        <v>1</v>
      </c>
      <c r="BT718">
        <v>0</v>
      </c>
      <c r="BU718" s="18">
        <v>0</v>
      </c>
      <c r="BV718" t="s">
        <v>397</v>
      </c>
      <c r="BW718" t="s">
        <v>397</v>
      </c>
      <c r="CB718" s="18"/>
      <c r="CD718" s="18"/>
      <c r="CE718" s="18"/>
      <c r="CH718" s="18"/>
      <c r="CJ718" s="18"/>
      <c r="CU718" s="18"/>
      <c r="CV718" t="s">
        <v>397</v>
      </c>
      <c r="CW718" t="s">
        <v>397</v>
      </c>
      <c r="CX718" t="s">
        <v>397</v>
      </c>
      <c r="CY718" s="25" t="s">
        <v>397</v>
      </c>
    </row>
    <row r="719" spans="1:103" x14ac:dyDescent="0.25">
      <c r="A719">
        <v>721</v>
      </c>
      <c r="B719">
        <v>117</v>
      </c>
      <c r="C719" s="25" t="s">
        <v>300</v>
      </c>
      <c r="D719" s="12">
        <v>7.9</v>
      </c>
      <c r="E719" s="14"/>
      <c r="F719" s="7" t="str">
        <f t="shared" ref="F719:F782" si="119">IFERROR(D719/E719, "X")</f>
        <v>X</v>
      </c>
      <c r="G719" s="7">
        <f t="shared" ref="G719:G782" si="120">D719-E719</f>
        <v>7.9</v>
      </c>
      <c r="H719" s="16">
        <f t="shared" ref="H719:H782" si="121">D719+E719</f>
        <v>7.9</v>
      </c>
      <c r="I719" s="11" t="str">
        <f t="shared" ref="I719:I782" si="122">IFERROR(F719/SQRT(F719^2+AJ719), "X")</f>
        <v>X</v>
      </c>
      <c r="J719" s="39" t="str">
        <f t="shared" ref="J719:J782" si="123">IFERROR(SQRT((1-I719^2)/AJ719), "X")</f>
        <v>X</v>
      </c>
      <c r="K719" s="39" t="str">
        <f t="shared" si="116"/>
        <v>X</v>
      </c>
      <c r="L719" s="39" t="str">
        <f t="shared" si="117"/>
        <v>X</v>
      </c>
      <c r="M719" s="39" t="str">
        <f t="shared" ref="M719:M782" si="124">IFERROR(I719+J719, "X")</f>
        <v>X</v>
      </c>
      <c r="N719" s="42">
        <v>0</v>
      </c>
      <c r="O719" s="8">
        <v>0</v>
      </c>
      <c r="P719" s="9">
        <v>0</v>
      </c>
      <c r="Q719" s="9">
        <v>0</v>
      </c>
      <c r="R719" s="8">
        <v>0</v>
      </c>
      <c r="S719" s="9">
        <v>0</v>
      </c>
      <c r="T719" s="9">
        <v>0</v>
      </c>
      <c r="U719" s="8">
        <v>1</v>
      </c>
      <c r="V719" s="9">
        <v>0</v>
      </c>
      <c r="W719" s="9">
        <v>0</v>
      </c>
      <c r="X719" s="9">
        <v>0</v>
      </c>
      <c r="Y719" s="8">
        <v>0</v>
      </c>
      <c r="Z719" s="9">
        <v>0</v>
      </c>
      <c r="AA719" s="8"/>
      <c r="AC719" s="8"/>
      <c r="AJ719" s="9">
        <f t="shared" ref="AJ719:AJ782" si="125">IFERROR(AH719-AI719-1, "X")</f>
        <v>-1</v>
      </c>
      <c r="AK719" s="7">
        <v>6.7</v>
      </c>
      <c r="AO719" s="8"/>
      <c r="AQ719" s="31"/>
      <c r="AT719" s="31"/>
      <c r="AU719" s="21">
        <v>2000</v>
      </c>
      <c r="AV719" s="23">
        <f t="shared" si="118"/>
        <v>3.3010299956639813</v>
      </c>
      <c r="BB719" s="18"/>
      <c r="BD719" s="54"/>
      <c r="BF719" s="18"/>
      <c r="BH719" s="18"/>
      <c r="BJ719" s="18"/>
      <c r="BK719" s="18" t="s">
        <v>299</v>
      </c>
      <c r="BL719">
        <v>0</v>
      </c>
      <c r="BM719">
        <v>0</v>
      </c>
      <c r="BN719">
        <v>0</v>
      </c>
      <c r="BO719">
        <v>1</v>
      </c>
      <c r="BP719">
        <v>0</v>
      </c>
      <c r="BQ719">
        <v>0</v>
      </c>
      <c r="BR719" s="18">
        <v>0</v>
      </c>
      <c r="BS719">
        <v>1</v>
      </c>
      <c r="BT719">
        <v>0</v>
      </c>
      <c r="BU719" s="18">
        <v>0</v>
      </c>
      <c r="BV719" t="s">
        <v>397</v>
      </c>
      <c r="BW719" t="s">
        <v>397</v>
      </c>
      <c r="CB719" s="18"/>
      <c r="CD719" s="18"/>
      <c r="CE719" s="18"/>
      <c r="CH719" s="18"/>
      <c r="CJ719" s="18"/>
      <c r="CU719" s="18"/>
      <c r="CV719" t="s">
        <v>397</v>
      </c>
      <c r="CW719" t="s">
        <v>397</v>
      </c>
      <c r="CX719" t="s">
        <v>397</v>
      </c>
      <c r="CY719" s="25" t="s">
        <v>397</v>
      </c>
    </row>
    <row r="720" spans="1:103" x14ac:dyDescent="0.25">
      <c r="A720">
        <v>722</v>
      </c>
      <c r="B720">
        <v>117</v>
      </c>
      <c r="C720" s="25" t="s">
        <v>300</v>
      </c>
      <c r="D720" s="12">
        <v>9.1</v>
      </c>
      <c r="E720" s="14"/>
      <c r="F720" s="7" t="str">
        <f t="shared" si="119"/>
        <v>X</v>
      </c>
      <c r="G720" s="7">
        <f t="shared" si="120"/>
        <v>9.1</v>
      </c>
      <c r="H720" s="16">
        <f t="shared" si="121"/>
        <v>9.1</v>
      </c>
      <c r="I720" s="11" t="str">
        <f t="shared" si="122"/>
        <v>X</v>
      </c>
      <c r="J720" s="39" t="str">
        <f t="shared" si="123"/>
        <v>X</v>
      </c>
      <c r="K720" s="39" t="str">
        <f t="shared" si="116"/>
        <v>X</v>
      </c>
      <c r="L720" s="39" t="str">
        <f t="shared" si="117"/>
        <v>X</v>
      </c>
      <c r="M720" s="39" t="str">
        <f t="shared" si="124"/>
        <v>X</v>
      </c>
      <c r="N720" s="42">
        <v>0</v>
      </c>
      <c r="O720" s="8">
        <v>0</v>
      </c>
      <c r="P720" s="9">
        <v>0</v>
      </c>
      <c r="Q720" s="9">
        <v>0</v>
      </c>
      <c r="R720" s="8">
        <v>0</v>
      </c>
      <c r="S720" s="9">
        <v>0</v>
      </c>
      <c r="T720" s="9">
        <v>0</v>
      </c>
      <c r="U720" s="8">
        <v>1</v>
      </c>
      <c r="V720" s="9">
        <v>0</v>
      </c>
      <c r="W720" s="9">
        <v>0</v>
      </c>
      <c r="X720" s="9">
        <v>0</v>
      </c>
      <c r="Y720" s="8">
        <v>0</v>
      </c>
      <c r="Z720" s="9">
        <v>0</v>
      </c>
      <c r="AA720" s="8"/>
      <c r="AC720" s="8"/>
      <c r="AJ720" s="9">
        <f t="shared" si="125"/>
        <v>-1</v>
      </c>
      <c r="AK720" s="7">
        <v>6.9</v>
      </c>
      <c r="AO720" s="8"/>
      <c r="AQ720" s="31"/>
      <c r="AT720" s="31"/>
      <c r="AU720" s="21">
        <v>2001</v>
      </c>
      <c r="AV720" s="23">
        <f t="shared" si="118"/>
        <v>3.3012470886362113</v>
      </c>
      <c r="BB720" s="18"/>
      <c r="BD720" s="54"/>
      <c r="BF720" s="18"/>
      <c r="BH720" s="18"/>
      <c r="BJ720" s="18"/>
      <c r="BK720" s="18" t="s">
        <v>299</v>
      </c>
      <c r="BL720">
        <v>0</v>
      </c>
      <c r="BM720">
        <v>0</v>
      </c>
      <c r="BN720">
        <v>0</v>
      </c>
      <c r="BO720">
        <v>1</v>
      </c>
      <c r="BP720">
        <v>0</v>
      </c>
      <c r="BQ720">
        <v>0</v>
      </c>
      <c r="BR720" s="18">
        <v>0</v>
      </c>
      <c r="BS720">
        <v>1</v>
      </c>
      <c r="BT720">
        <v>0</v>
      </c>
      <c r="BU720" s="18">
        <v>0</v>
      </c>
      <c r="BV720" t="s">
        <v>397</v>
      </c>
      <c r="BW720" t="s">
        <v>397</v>
      </c>
      <c r="CB720" s="18"/>
      <c r="CD720" s="18"/>
      <c r="CE720" s="18"/>
      <c r="CH720" s="18"/>
      <c r="CJ720" s="18"/>
      <c r="CU720" s="18"/>
      <c r="CV720" t="s">
        <v>397</v>
      </c>
      <c r="CW720" t="s">
        <v>397</v>
      </c>
      <c r="CX720" t="s">
        <v>397</v>
      </c>
      <c r="CY720" s="25" t="s">
        <v>397</v>
      </c>
    </row>
    <row r="721" spans="1:103" x14ac:dyDescent="0.25">
      <c r="A721">
        <v>723</v>
      </c>
      <c r="B721">
        <v>117</v>
      </c>
      <c r="C721" s="25" t="s">
        <v>300</v>
      </c>
      <c r="D721" s="12">
        <v>9.9</v>
      </c>
      <c r="E721" s="14"/>
      <c r="F721" s="7" t="str">
        <f t="shared" si="119"/>
        <v>X</v>
      </c>
      <c r="G721" s="7">
        <f t="shared" si="120"/>
        <v>9.9</v>
      </c>
      <c r="H721" s="16">
        <f t="shared" si="121"/>
        <v>9.9</v>
      </c>
      <c r="I721" s="11" t="str">
        <f t="shared" si="122"/>
        <v>X</v>
      </c>
      <c r="J721" s="39" t="str">
        <f t="shared" si="123"/>
        <v>X</v>
      </c>
      <c r="K721" s="39" t="str">
        <f t="shared" si="116"/>
        <v>X</v>
      </c>
      <c r="L721" s="39" t="str">
        <f t="shared" si="117"/>
        <v>X</v>
      </c>
      <c r="M721" s="39" t="str">
        <f t="shared" si="124"/>
        <v>X</v>
      </c>
      <c r="N721" s="42">
        <v>0</v>
      </c>
      <c r="O721" s="8">
        <v>0</v>
      </c>
      <c r="P721" s="9">
        <v>0</v>
      </c>
      <c r="Q721" s="9">
        <v>0</v>
      </c>
      <c r="R721" s="8">
        <v>0</v>
      </c>
      <c r="S721" s="9">
        <v>0</v>
      </c>
      <c r="T721" s="9">
        <v>0</v>
      </c>
      <c r="U721" s="8">
        <v>1</v>
      </c>
      <c r="V721" s="9">
        <v>0</v>
      </c>
      <c r="W721" s="9">
        <v>0</v>
      </c>
      <c r="X721" s="9">
        <v>0</v>
      </c>
      <c r="Y721" s="8">
        <v>0</v>
      </c>
      <c r="Z721" s="9">
        <v>0</v>
      </c>
      <c r="AA721" s="8"/>
      <c r="AC721" s="8"/>
      <c r="AJ721" s="9">
        <f t="shared" si="125"/>
        <v>-1</v>
      </c>
      <c r="AK721" s="7">
        <v>7.2</v>
      </c>
      <c r="AO721" s="8"/>
      <c r="AQ721" s="31"/>
      <c r="AT721" s="31"/>
      <c r="AU721" s="21">
        <v>2002</v>
      </c>
      <c r="AV721" s="23">
        <f t="shared" si="118"/>
        <v>3.3014640731433</v>
      </c>
      <c r="BB721" s="18"/>
      <c r="BD721" s="54"/>
      <c r="BF721" s="18"/>
      <c r="BH721" s="18"/>
      <c r="BJ721" s="18"/>
      <c r="BK721" s="18" t="s">
        <v>299</v>
      </c>
      <c r="BL721">
        <v>0</v>
      </c>
      <c r="BM721">
        <v>0</v>
      </c>
      <c r="BN721">
        <v>0</v>
      </c>
      <c r="BO721">
        <v>1</v>
      </c>
      <c r="BP721">
        <v>0</v>
      </c>
      <c r="BQ721">
        <v>0</v>
      </c>
      <c r="BR721" s="18">
        <v>0</v>
      </c>
      <c r="BS721">
        <v>1</v>
      </c>
      <c r="BT721">
        <v>0</v>
      </c>
      <c r="BU721" s="18">
        <v>0</v>
      </c>
      <c r="BV721" t="s">
        <v>397</v>
      </c>
      <c r="BW721" t="s">
        <v>397</v>
      </c>
      <c r="CB721" s="18"/>
      <c r="CD721" s="18"/>
      <c r="CE721" s="18"/>
      <c r="CH721" s="18"/>
      <c r="CJ721" s="18"/>
      <c r="CU721" s="18"/>
      <c r="CV721" t="s">
        <v>397</v>
      </c>
      <c r="CW721" t="s">
        <v>397</v>
      </c>
      <c r="CX721" t="s">
        <v>397</v>
      </c>
      <c r="CY721" s="25" t="s">
        <v>397</v>
      </c>
    </row>
    <row r="722" spans="1:103" x14ac:dyDescent="0.25">
      <c r="A722">
        <v>724</v>
      </c>
      <c r="B722">
        <v>117</v>
      </c>
      <c r="C722" s="25" t="s">
        <v>300</v>
      </c>
      <c r="D722" s="12">
        <v>11.9</v>
      </c>
      <c r="E722" s="14"/>
      <c r="F722" s="7" t="str">
        <f t="shared" si="119"/>
        <v>X</v>
      </c>
      <c r="G722" s="7">
        <f t="shared" si="120"/>
        <v>11.9</v>
      </c>
      <c r="H722" s="16">
        <f t="shared" si="121"/>
        <v>11.9</v>
      </c>
      <c r="I722" s="11" t="str">
        <f t="shared" si="122"/>
        <v>X</v>
      </c>
      <c r="J722" s="39" t="str">
        <f t="shared" si="123"/>
        <v>X</v>
      </c>
      <c r="K722" s="39" t="str">
        <f t="shared" si="116"/>
        <v>X</v>
      </c>
      <c r="L722" s="39" t="str">
        <f t="shared" si="117"/>
        <v>X</v>
      </c>
      <c r="M722" s="39" t="str">
        <f t="shared" si="124"/>
        <v>X</v>
      </c>
      <c r="N722" s="42">
        <v>0</v>
      </c>
      <c r="O722" s="8">
        <v>0</v>
      </c>
      <c r="P722" s="9">
        <v>0</v>
      </c>
      <c r="Q722" s="9">
        <v>0</v>
      </c>
      <c r="R722" s="8">
        <v>0</v>
      </c>
      <c r="S722" s="9">
        <v>0</v>
      </c>
      <c r="T722" s="9">
        <v>0</v>
      </c>
      <c r="U722" s="8">
        <v>0</v>
      </c>
      <c r="V722" s="9">
        <v>1</v>
      </c>
      <c r="W722" s="9">
        <v>0</v>
      </c>
      <c r="X722" s="9">
        <v>0</v>
      </c>
      <c r="Y722" s="8">
        <v>0</v>
      </c>
      <c r="Z722" s="9">
        <v>0</v>
      </c>
      <c r="AA722" s="8"/>
      <c r="AC722" s="8"/>
      <c r="AJ722" s="9">
        <f t="shared" si="125"/>
        <v>-1</v>
      </c>
      <c r="AK722" s="7">
        <v>5.5</v>
      </c>
      <c r="AO722" s="8"/>
      <c r="AQ722" s="31"/>
      <c r="AT722" s="31"/>
      <c r="AU722" s="21">
        <v>1992</v>
      </c>
      <c r="AV722" s="23">
        <f t="shared" si="118"/>
        <v>3.2992893340876801</v>
      </c>
      <c r="BB722" s="18"/>
      <c r="BD722" s="54"/>
      <c r="BF722" s="18"/>
      <c r="BH722" s="18"/>
      <c r="BJ722" s="18"/>
      <c r="BK722" s="18" t="s">
        <v>299</v>
      </c>
      <c r="BL722">
        <v>0</v>
      </c>
      <c r="BM722">
        <v>0</v>
      </c>
      <c r="BN722">
        <v>0</v>
      </c>
      <c r="BO722">
        <v>1</v>
      </c>
      <c r="BP722">
        <v>0</v>
      </c>
      <c r="BQ722">
        <v>0</v>
      </c>
      <c r="BR722" s="18">
        <v>0</v>
      </c>
      <c r="BS722">
        <v>1</v>
      </c>
      <c r="BT722">
        <v>0</v>
      </c>
      <c r="BU722" s="18">
        <v>0</v>
      </c>
      <c r="BV722" t="s">
        <v>397</v>
      </c>
      <c r="BW722" t="s">
        <v>397</v>
      </c>
      <c r="CB722" s="18"/>
      <c r="CD722" s="18"/>
      <c r="CE722" s="18"/>
      <c r="CH722" s="18"/>
      <c r="CJ722" s="18"/>
      <c r="CU722" s="18"/>
      <c r="CV722" t="s">
        <v>397</v>
      </c>
      <c r="CW722" t="s">
        <v>397</v>
      </c>
      <c r="CX722" t="s">
        <v>397</v>
      </c>
      <c r="CY722" s="25" t="s">
        <v>397</v>
      </c>
    </row>
    <row r="723" spans="1:103" x14ac:dyDescent="0.25">
      <c r="A723">
        <v>725</v>
      </c>
      <c r="B723">
        <v>117</v>
      </c>
      <c r="C723" s="25" t="s">
        <v>300</v>
      </c>
      <c r="D723" s="12">
        <v>9.6</v>
      </c>
      <c r="E723" s="14"/>
      <c r="F723" s="7" t="str">
        <f t="shared" si="119"/>
        <v>X</v>
      </c>
      <c r="G723" s="7">
        <f t="shared" si="120"/>
        <v>9.6</v>
      </c>
      <c r="H723" s="16">
        <f t="shared" si="121"/>
        <v>9.6</v>
      </c>
      <c r="I723" s="11" t="str">
        <f t="shared" si="122"/>
        <v>X</v>
      </c>
      <c r="J723" s="39" t="str">
        <f t="shared" si="123"/>
        <v>X</v>
      </c>
      <c r="K723" s="39" t="str">
        <f t="shared" si="116"/>
        <v>X</v>
      </c>
      <c r="L723" s="39" t="str">
        <f t="shared" si="117"/>
        <v>X</v>
      </c>
      <c r="M723" s="39" t="str">
        <f t="shared" si="124"/>
        <v>X</v>
      </c>
      <c r="N723" s="42">
        <v>0</v>
      </c>
      <c r="O723" s="8">
        <v>0</v>
      </c>
      <c r="P723" s="9">
        <v>0</v>
      </c>
      <c r="Q723" s="9">
        <v>0</v>
      </c>
      <c r="R723" s="8">
        <v>0</v>
      </c>
      <c r="S723" s="9">
        <v>0</v>
      </c>
      <c r="T723" s="9">
        <v>0</v>
      </c>
      <c r="U723" s="8">
        <v>0</v>
      </c>
      <c r="V723" s="9">
        <v>1</v>
      </c>
      <c r="W723" s="9">
        <v>0</v>
      </c>
      <c r="X723" s="9">
        <v>0</v>
      </c>
      <c r="Y723" s="8">
        <v>0</v>
      </c>
      <c r="Z723" s="9">
        <v>0</v>
      </c>
      <c r="AA723" s="8"/>
      <c r="AC723" s="8"/>
      <c r="AJ723" s="9">
        <f t="shared" si="125"/>
        <v>-1</v>
      </c>
      <c r="AK723" s="7">
        <v>5.9</v>
      </c>
      <c r="AO723" s="8"/>
      <c r="AQ723" s="31"/>
      <c r="AT723" s="31"/>
      <c r="AU723" s="21">
        <v>1995</v>
      </c>
      <c r="AV723" s="23">
        <f t="shared" si="118"/>
        <v>3.2999429000227671</v>
      </c>
      <c r="BB723" s="18"/>
      <c r="BD723" s="54"/>
      <c r="BF723" s="18"/>
      <c r="BH723" s="18"/>
      <c r="BJ723" s="18"/>
      <c r="BK723" s="18" t="s">
        <v>299</v>
      </c>
      <c r="BL723">
        <v>0</v>
      </c>
      <c r="BM723">
        <v>0</v>
      </c>
      <c r="BN723">
        <v>0</v>
      </c>
      <c r="BO723">
        <v>1</v>
      </c>
      <c r="BP723">
        <v>0</v>
      </c>
      <c r="BQ723">
        <v>0</v>
      </c>
      <c r="BR723" s="18">
        <v>0</v>
      </c>
      <c r="BS723">
        <v>1</v>
      </c>
      <c r="BT723">
        <v>0</v>
      </c>
      <c r="BU723" s="18">
        <v>0</v>
      </c>
      <c r="BV723" t="s">
        <v>397</v>
      </c>
      <c r="BW723" t="s">
        <v>397</v>
      </c>
      <c r="CB723" s="18"/>
      <c r="CD723" s="18"/>
      <c r="CE723" s="18"/>
      <c r="CH723" s="18"/>
      <c r="CJ723" s="18"/>
      <c r="CU723" s="18"/>
      <c r="CV723" t="s">
        <v>397</v>
      </c>
      <c r="CW723" t="s">
        <v>397</v>
      </c>
      <c r="CX723" t="s">
        <v>397</v>
      </c>
      <c r="CY723" s="25" t="s">
        <v>397</v>
      </c>
    </row>
    <row r="724" spans="1:103" x14ac:dyDescent="0.25">
      <c r="A724">
        <v>726</v>
      </c>
      <c r="B724">
        <v>117</v>
      </c>
      <c r="C724" s="25" t="s">
        <v>300</v>
      </c>
      <c r="D724" s="12">
        <v>10.1</v>
      </c>
      <c r="E724" s="14"/>
      <c r="F724" s="7" t="str">
        <f t="shared" si="119"/>
        <v>X</v>
      </c>
      <c r="G724" s="7">
        <f t="shared" si="120"/>
        <v>10.1</v>
      </c>
      <c r="H724" s="16">
        <f t="shared" si="121"/>
        <v>10.1</v>
      </c>
      <c r="I724" s="11" t="str">
        <f t="shared" si="122"/>
        <v>X</v>
      </c>
      <c r="J724" s="39" t="str">
        <f t="shared" si="123"/>
        <v>X</v>
      </c>
      <c r="K724" s="39" t="str">
        <f t="shared" si="116"/>
        <v>X</v>
      </c>
      <c r="L724" s="39" t="str">
        <f t="shared" si="117"/>
        <v>X</v>
      </c>
      <c r="M724" s="39" t="str">
        <f t="shared" si="124"/>
        <v>X</v>
      </c>
      <c r="N724" s="42">
        <v>0</v>
      </c>
      <c r="O724" s="8">
        <v>0</v>
      </c>
      <c r="P724" s="9">
        <v>0</v>
      </c>
      <c r="Q724" s="9">
        <v>0</v>
      </c>
      <c r="R724" s="8">
        <v>0</v>
      </c>
      <c r="S724" s="9">
        <v>0</v>
      </c>
      <c r="T724" s="9">
        <v>0</v>
      </c>
      <c r="U724" s="8">
        <v>0</v>
      </c>
      <c r="V724" s="9">
        <v>1</v>
      </c>
      <c r="W724" s="9">
        <v>0</v>
      </c>
      <c r="X724" s="9">
        <v>0</v>
      </c>
      <c r="Y724" s="8">
        <v>0</v>
      </c>
      <c r="Z724" s="9">
        <v>0</v>
      </c>
      <c r="AA724" s="8"/>
      <c r="AC724" s="8"/>
      <c r="AJ724" s="9">
        <f t="shared" si="125"/>
        <v>-1</v>
      </c>
      <c r="AK724" s="7">
        <v>6.1</v>
      </c>
      <c r="AO724" s="8"/>
      <c r="AQ724" s="31"/>
      <c r="AT724" s="31"/>
      <c r="AU724" s="21">
        <v>1996</v>
      </c>
      <c r="AV724" s="23">
        <f t="shared" si="118"/>
        <v>3.3001605369513523</v>
      </c>
      <c r="BB724" s="18"/>
      <c r="BD724" s="54"/>
      <c r="BF724" s="18"/>
      <c r="BH724" s="18"/>
      <c r="BJ724" s="18"/>
      <c r="BK724" s="18" t="s">
        <v>299</v>
      </c>
      <c r="BL724">
        <v>0</v>
      </c>
      <c r="BM724">
        <v>0</v>
      </c>
      <c r="BN724">
        <v>0</v>
      </c>
      <c r="BO724">
        <v>1</v>
      </c>
      <c r="BP724">
        <v>0</v>
      </c>
      <c r="BQ724">
        <v>0</v>
      </c>
      <c r="BR724" s="18">
        <v>0</v>
      </c>
      <c r="BS724">
        <v>1</v>
      </c>
      <c r="BT724">
        <v>0</v>
      </c>
      <c r="BU724" s="18">
        <v>0</v>
      </c>
      <c r="BV724" t="s">
        <v>397</v>
      </c>
      <c r="BW724" t="s">
        <v>397</v>
      </c>
      <c r="CB724" s="18"/>
      <c r="CD724" s="18"/>
      <c r="CE724" s="18"/>
      <c r="CH724" s="18"/>
      <c r="CJ724" s="18"/>
      <c r="CU724" s="18"/>
      <c r="CV724" t="s">
        <v>397</v>
      </c>
      <c r="CW724" t="s">
        <v>397</v>
      </c>
      <c r="CX724" t="s">
        <v>397</v>
      </c>
      <c r="CY724" s="25" t="s">
        <v>397</v>
      </c>
    </row>
    <row r="725" spans="1:103" x14ac:dyDescent="0.25">
      <c r="A725">
        <v>727</v>
      </c>
      <c r="B725">
        <v>117</v>
      </c>
      <c r="C725" s="25" t="s">
        <v>300</v>
      </c>
      <c r="D725" s="12">
        <v>11.7</v>
      </c>
      <c r="E725" s="14"/>
      <c r="F725" s="7" t="str">
        <f t="shared" si="119"/>
        <v>X</v>
      </c>
      <c r="G725" s="7">
        <f t="shared" si="120"/>
        <v>11.7</v>
      </c>
      <c r="H725" s="16">
        <f t="shared" si="121"/>
        <v>11.7</v>
      </c>
      <c r="I725" s="11" t="str">
        <f t="shared" si="122"/>
        <v>X</v>
      </c>
      <c r="J725" s="39" t="str">
        <f t="shared" si="123"/>
        <v>X</v>
      </c>
      <c r="K725" s="39" t="str">
        <f t="shared" si="116"/>
        <v>X</v>
      </c>
      <c r="L725" s="39" t="str">
        <f t="shared" si="117"/>
        <v>X</v>
      </c>
      <c r="M725" s="39" t="str">
        <f t="shared" si="124"/>
        <v>X</v>
      </c>
      <c r="N725" s="42">
        <v>0</v>
      </c>
      <c r="O725" s="8">
        <v>0</v>
      </c>
      <c r="P725" s="9">
        <v>0</v>
      </c>
      <c r="Q725" s="9">
        <v>0</v>
      </c>
      <c r="R725" s="8">
        <v>0</v>
      </c>
      <c r="S725" s="9">
        <v>0</v>
      </c>
      <c r="T725" s="9">
        <v>0</v>
      </c>
      <c r="U725" s="8">
        <v>0</v>
      </c>
      <c r="V725" s="9">
        <v>1</v>
      </c>
      <c r="W725" s="9">
        <v>0</v>
      </c>
      <c r="X725" s="9">
        <v>0</v>
      </c>
      <c r="Y725" s="8">
        <v>0</v>
      </c>
      <c r="Z725" s="9">
        <v>0</v>
      </c>
      <c r="AA725" s="8"/>
      <c r="AC725" s="8"/>
      <c r="AJ725" s="9">
        <f t="shared" si="125"/>
        <v>-1</v>
      </c>
      <c r="AK725" s="7">
        <v>6.3</v>
      </c>
      <c r="AO725" s="8"/>
      <c r="AQ725" s="31"/>
      <c r="AT725" s="31"/>
      <c r="AU725" s="21">
        <v>1997</v>
      </c>
      <c r="AV725" s="23">
        <f t="shared" si="118"/>
        <v>3.3003780648707024</v>
      </c>
      <c r="BB725" s="18"/>
      <c r="BD725" s="54"/>
      <c r="BF725" s="18"/>
      <c r="BH725" s="18"/>
      <c r="BJ725" s="18"/>
      <c r="BK725" s="18" t="s">
        <v>299</v>
      </c>
      <c r="BL725">
        <v>0</v>
      </c>
      <c r="BM725">
        <v>0</v>
      </c>
      <c r="BN725">
        <v>0</v>
      </c>
      <c r="BO725">
        <v>1</v>
      </c>
      <c r="BP725">
        <v>0</v>
      </c>
      <c r="BQ725">
        <v>0</v>
      </c>
      <c r="BR725" s="18">
        <v>0</v>
      </c>
      <c r="BS725">
        <v>1</v>
      </c>
      <c r="BT725">
        <v>0</v>
      </c>
      <c r="BU725" s="18">
        <v>0</v>
      </c>
      <c r="BV725" t="s">
        <v>397</v>
      </c>
      <c r="BW725" t="s">
        <v>397</v>
      </c>
      <c r="CB725" s="18"/>
      <c r="CD725" s="18"/>
      <c r="CE725" s="18"/>
      <c r="CH725" s="18"/>
      <c r="CJ725" s="18"/>
      <c r="CU725" s="18"/>
      <c r="CV725" t="s">
        <v>397</v>
      </c>
      <c r="CW725" t="s">
        <v>397</v>
      </c>
      <c r="CX725" t="s">
        <v>397</v>
      </c>
      <c r="CY725" s="25" t="s">
        <v>397</v>
      </c>
    </row>
    <row r="726" spans="1:103" x14ac:dyDescent="0.25">
      <c r="A726">
        <v>728</v>
      </c>
      <c r="B726">
        <v>117</v>
      </c>
      <c r="C726" s="25" t="s">
        <v>300</v>
      </c>
      <c r="D726" s="12">
        <v>10.5</v>
      </c>
      <c r="E726" s="14"/>
      <c r="F726" s="7" t="str">
        <f t="shared" si="119"/>
        <v>X</v>
      </c>
      <c r="G726" s="7">
        <f t="shared" si="120"/>
        <v>10.5</v>
      </c>
      <c r="H726" s="16">
        <f t="shared" si="121"/>
        <v>10.5</v>
      </c>
      <c r="I726" s="11" t="str">
        <f t="shared" si="122"/>
        <v>X</v>
      </c>
      <c r="J726" s="39" t="str">
        <f t="shared" si="123"/>
        <v>X</v>
      </c>
      <c r="K726" s="39" t="str">
        <f t="shared" si="116"/>
        <v>X</v>
      </c>
      <c r="L726" s="39" t="str">
        <f t="shared" si="117"/>
        <v>X</v>
      </c>
      <c r="M726" s="39" t="str">
        <f t="shared" si="124"/>
        <v>X</v>
      </c>
      <c r="N726" s="42">
        <v>0</v>
      </c>
      <c r="O726" s="8">
        <v>0</v>
      </c>
      <c r="P726" s="9">
        <v>0</v>
      </c>
      <c r="Q726" s="9">
        <v>0</v>
      </c>
      <c r="R726" s="8">
        <v>0</v>
      </c>
      <c r="S726" s="9">
        <v>0</v>
      </c>
      <c r="T726" s="9">
        <v>0</v>
      </c>
      <c r="U726" s="8">
        <v>0</v>
      </c>
      <c r="V726" s="9">
        <v>1</v>
      </c>
      <c r="W726" s="9">
        <v>0</v>
      </c>
      <c r="X726" s="9">
        <v>0</v>
      </c>
      <c r="Y726" s="8">
        <v>0</v>
      </c>
      <c r="Z726" s="9">
        <v>0</v>
      </c>
      <c r="AA726" s="8"/>
      <c r="AC726" s="8"/>
      <c r="AJ726" s="9">
        <f t="shared" si="125"/>
        <v>-1</v>
      </c>
      <c r="AK726" s="7">
        <v>6.5</v>
      </c>
      <c r="AO726" s="8"/>
      <c r="AQ726" s="31"/>
      <c r="AT726" s="31"/>
      <c r="AU726" s="21">
        <v>1998</v>
      </c>
      <c r="AV726" s="23">
        <f t="shared" si="118"/>
        <v>3.3005954838899636</v>
      </c>
      <c r="BB726" s="18"/>
      <c r="BD726" s="54"/>
      <c r="BF726" s="18"/>
      <c r="BH726" s="18"/>
      <c r="BJ726" s="18"/>
      <c r="BK726" s="18" t="s">
        <v>299</v>
      </c>
      <c r="BL726">
        <v>0</v>
      </c>
      <c r="BM726">
        <v>0</v>
      </c>
      <c r="BN726">
        <v>0</v>
      </c>
      <c r="BO726">
        <v>1</v>
      </c>
      <c r="BP726">
        <v>0</v>
      </c>
      <c r="BQ726">
        <v>0</v>
      </c>
      <c r="BR726" s="18">
        <v>0</v>
      </c>
      <c r="BS726">
        <v>1</v>
      </c>
      <c r="BT726">
        <v>0</v>
      </c>
      <c r="BU726" s="18">
        <v>0</v>
      </c>
      <c r="BV726" t="s">
        <v>397</v>
      </c>
      <c r="BW726" t="s">
        <v>397</v>
      </c>
      <c r="CB726" s="18"/>
      <c r="CD726" s="18"/>
      <c r="CE726" s="18"/>
      <c r="CH726" s="18"/>
      <c r="CJ726" s="18"/>
      <c r="CU726" s="18"/>
      <c r="CV726" t="s">
        <v>397</v>
      </c>
      <c r="CW726" t="s">
        <v>397</v>
      </c>
      <c r="CX726" t="s">
        <v>397</v>
      </c>
      <c r="CY726" s="25" t="s">
        <v>397</v>
      </c>
    </row>
    <row r="727" spans="1:103" x14ac:dyDescent="0.25">
      <c r="A727">
        <v>729</v>
      </c>
      <c r="B727">
        <v>117</v>
      </c>
      <c r="C727" s="25" t="s">
        <v>300</v>
      </c>
      <c r="D727" s="12">
        <v>11.9</v>
      </c>
      <c r="E727" s="14"/>
      <c r="F727" s="7" t="str">
        <f t="shared" si="119"/>
        <v>X</v>
      </c>
      <c r="G727" s="7">
        <f t="shared" si="120"/>
        <v>11.9</v>
      </c>
      <c r="H727" s="16">
        <f t="shared" si="121"/>
        <v>11.9</v>
      </c>
      <c r="I727" s="11" t="str">
        <f t="shared" si="122"/>
        <v>X</v>
      </c>
      <c r="J727" s="39" t="str">
        <f t="shared" si="123"/>
        <v>X</v>
      </c>
      <c r="K727" s="39" t="str">
        <f t="shared" si="116"/>
        <v>X</v>
      </c>
      <c r="L727" s="39" t="str">
        <f t="shared" si="117"/>
        <v>X</v>
      </c>
      <c r="M727" s="39" t="str">
        <f t="shared" si="124"/>
        <v>X</v>
      </c>
      <c r="N727" s="42">
        <v>0</v>
      </c>
      <c r="O727" s="8">
        <v>0</v>
      </c>
      <c r="P727" s="9">
        <v>0</v>
      </c>
      <c r="Q727" s="9">
        <v>0</v>
      </c>
      <c r="R727" s="8">
        <v>0</v>
      </c>
      <c r="S727" s="9">
        <v>0</v>
      </c>
      <c r="T727" s="9">
        <v>0</v>
      </c>
      <c r="U727" s="8">
        <v>0</v>
      </c>
      <c r="V727" s="9">
        <v>1</v>
      </c>
      <c r="W727" s="9">
        <v>0</v>
      </c>
      <c r="X727" s="9">
        <v>0</v>
      </c>
      <c r="Y727" s="8">
        <v>0</v>
      </c>
      <c r="Z727" s="9">
        <v>0</v>
      </c>
      <c r="AA727" s="8"/>
      <c r="AC727" s="8"/>
      <c r="AJ727" s="9">
        <f t="shared" si="125"/>
        <v>-1</v>
      </c>
      <c r="AK727" s="7">
        <v>9.1</v>
      </c>
      <c r="AO727" s="8"/>
      <c r="AQ727" s="31"/>
      <c r="AT727" s="31"/>
      <c r="AU727" s="21">
        <v>1999</v>
      </c>
      <c r="AV727" s="23">
        <f t="shared" si="118"/>
        <v>3.3008127941181171</v>
      </c>
      <c r="BB727" s="18"/>
      <c r="BD727" s="54"/>
      <c r="BF727" s="18"/>
      <c r="BH727" s="18"/>
      <c r="BJ727" s="18"/>
      <c r="BK727" s="18" t="s">
        <v>299</v>
      </c>
      <c r="BL727">
        <v>0</v>
      </c>
      <c r="BM727">
        <v>0</v>
      </c>
      <c r="BN727">
        <v>0</v>
      </c>
      <c r="BO727">
        <v>1</v>
      </c>
      <c r="BP727">
        <v>0</v>
      </c>
      <c r="BQ727">
        <v>0</v>
      </c>
      <c r="BR727" s="18">
        <v>0</v>
      </c>
      <c r="BS727">
        <v>1</v>
      </c>
      <c r="BT727">
        <v>0</v>
      </c>
      <c r="BU727" s="18">
        <v>0</v>
      </c>
      <c r="BV727" t="s">
        <v>397</v>
      </c>
      <c r="BW727" t="s">
        <v>397</v>
      </c>
      <c r="CB727" s="18"/>
      <c r="CD727" s="18"/>
      <c r="CE727" s="18"/>
      <c r="CH727" s="18"/>
      <c r="CJ727" s="18"/>
      <c r="CU727" s="18"/>
      <c r="CV727" t="s">
        <v>397</v>
      </c>
      <c r="CW727" t="s">
        <v>397</v>
      </c>
      <c r="CX727" t="s">
        <v>397</v>
      </c>
      <c r="CY727" s="25" t="s">
        <v>397</v>
      </c>
    </row>
    <row r="728" spans="1:103" x14ac:dyDescent="0.25">
      <c r="A728">
        <v>730</v>
      </c>
      <c r="B728">
        <v>117</v>
      </c>
      <c r="C728" s="25" t="s">
        <v>300</v>
      </c>
      <c r="D728" s="12">
        <v>9.4</v>
      </c>
      <c r="E728" s="14"/>
      <c r="F728" s="7" t="str">
        <f t="shared" si="119"/>
        <v>X</v>
      </c>
      <c r="G728" s="7">
        <f t="shared" si="120"/>
        <v>9.4</v>
      </c>
      <c r="H728" s="16">
        <f t="shared" si="121"/>
        <v>9.4</v>
      </c>
      <c r="I728" s="11" t="str">
        <f t="shared" si="122"/>
        <v>X</v>
      </c>
      <c r="J728" s="39" t="str">
        <f t="shared" si="123"/>
        <v>X</v>
      </c>
      <c r="K728" s="39" t="str">
        <f t="shared" si="116"/>
        <v>X</v>
      </c>
      <c r="L728" s="39" t="str">
        <f t="shared" si="117"/>
        <v>X</v>
      </c>
      <c r="M728" s="39" t="str">
        <f t="shared" si="124"/>
        <v>X</v>
      </c>
      <c r="N728" s="42">
        <v>0</v>
      </c>
      <c r="O728" s="8">
        <v>0</v>
      </c>
      <c r="P728" s="9">
        <v>0</v>
      </c>
      <c r="Q728" s="9">
        <v>0</v>
      </c>
      <c r="R728" s="8">
        <v>0</v>
      </c>
      <c r="S728" s="9">
        <v>0</v>
      </c>
      <c r="T728" s="9">
        <v>0</v>
      </c>
      <c r="U728" s="8">
        <v>0</v>
      </c>
      <c r="V728" s="9">
        <v>1</v>
      </c>
      <c r="W728" s="9">
        <v>0</v>
      </c>
      <c r="X728" s="9">
        <v>0</v>
      </c>
      <c r="Y728" s="8">
        <v>0</v>
      </c>
      <c r="Z728" s="9">
        <v>0</v>
      </c>
      <c r="AA728" s="8"/>
      <c r="AC728" s="8"/>
      <c r="AJ728" s="9">
        <f t="shared" si="125"/>
        <v>-1</v>
      </c>
      <c r="AK728" s="7">
        <v>6.7</v>
      </c>
      <c r="AO728" s="8"/>
      <c r="AQ728" s="31"/>
      <c r="AT728" s="31"/>
      <c r="AU728" s="21">
        <v>2000</v>
      </c>
      <c r="AV728" s="23">
        <f t="shared" si="118"/>
        <v>3.3010299956639813</v>
      </c>
      <c r="BB728" s="18"/>
      <c r="BD728" s="54"/>
      <c r="BF728" s="18"/>
      <c r="BH728" s="18"/>
      <c r="BJ728" s="18"/>
      <c r="BK728" s="18" t="s">
        <v>299</v>
      </c>
      <c r="BL728">
        <v>0</v>
      </c>
      <c r="BM728">
        <v>0</v>
      </c>
      <c r="BN728">
        <v>0</v>
      </c>
      <c r="BO728">
        <v>1</v>
      </c>
      <c r="BP728">
        <v>0</v>
      </c>
      <c r="BQ728">
        <v>0</v>
      </c>
      <c r="BR728" s="18">
        <v>0</v>
      </c>
      <c r="BS728">
        <v>1</v>
      </c>
      <c r="BT728">
        <v>0</v>
      </c>
      <c r="BU728" s="18">
        <v>0</v>
      </c>
      <c r="BV728" t="s">
        <v>397</v>
      </c>
      <c r="BW728" t="s">
        <v>397</v>
      </c>
      <c r="CB728" s="18"/>
      <c r="CD728" s="18"/>
      <c r="CE728" s="18"/>
      <c r="CH728" s="18"/>
      <c r="CJ728" s="18"/>
      <c r="CU728" s="18"/>
      <c r="CV728" t="s">
        <v>397</v>
      </c>
      <c r="CW728" t="s">
        <v>397</v>
      </c>
      <c r="CX728" t="s">
        <v>397</v>
      </c>
      <c r="CY728" s="25" t="s">
        <v>397</v>
      </c>
    </row>
    <row r="729" spans="1:103" x14ac:dyDescent="0.25">
      <c r="A729">
        <v>731</v>
      </c>
      <c r="B729">
        <v>117</v>
      </c>
      <c r="C729" s="25" t="s">
        <v>300</v>
      </c>
      <c r="D729" s="12">
        <v>11.3</v>
      </c>
      <c r="E729" s="14"/>
      <c r="F729" s="7" t="str">
        <f t="shared" si="119"/>
        <v>X</v>
      </c>
      <c r="G729" s="7">
        <f t="shared" si="120"/>
        <v>11.3</v>
      </c>
      <c r="H729" s="16">
        <f t="shared" si="121"/>
        <v>11.3</v>
      </c>
      <c r="I729" s="11" t="str">
        <f t="shared" si="122"/>
        <v>X</v>
      </c>
      <c r="J729" s="39" t="str">
        <f t="shared" si="123"/>
        <v>X</v>
      </c>
      <c r="K729" s="39" t="str">
        <f t="shared" si="116"/>
        <v>X</v>
      </c>
      <c r="L729" s="39" t="str">
        <f t="shared" si="117"/>
        <v>X</v>
      </c>
      <c r="M729" s="39" t="str">
        <f t="shared" si="124"/>
        <v>X</v>
      </c>
      <c r="N729" s="42">
        <v>0</v>
      </c>
      <c r="O729" s="8">
        <v>0</v>
      </c>
      <c r="P729" s="9">
        <v>0</v>
      </c>
      <c r="Q729" s="9">
        <v>0</v>
      </c>
      <c r="R729" s="8">
        <v>0</v>
      </c>
      <c r="S729" s="9">
        <v>0</v>
      </c>
      <c r="T729" s="9">
        <v>0</v>
      </c>
      <c r="U729" s="8">
        <v>0</v>
      </c>
      <c r="V729" s="9">
        <v>1</v>
      </c>
      <c r="W729" s="9">
        <v>0</v>
      </c>
      <c r="X729" s="9">
        <v>0</v>
      </c>
      <c r="Y729" s="8">
        <v>0</v>
      </c>
      <c r="Z729" s="9">
        <v>0</v>
      </c>
      <c r="AA729" s="8"/>
      <c r="AC729" s="8"/>
      <c r="AJ729" s="9">
        <f t="shared" si="125"/>
        <v>-1</v>
      </c>
      <c r="AK729" s="7">
        <v>6.9</v>
      </c>
      <c r="AO729" s="8"/>
      <c r="AQ729" s="31"/>
      <c r="AT729" s="31"/>
      <c r="AU729" s="21">
        <v>2001</v>
      </c>
      <c r="AV729" s="23">
        <f t="shared" si="118"/>
        <v>3.3012470886362113</v>
      </c>
      <c r="BB729" s="18"/>
      <c r="BD729" s="54"/>
      <c r="BF729" s="18"/>
      <c r="BH729" s="18"/>
      <c r="BJ729" s="18"/>
      <c r="BK729" s="18" t="s">
        <v>299</v>
      </c>
      <c r="BL729">
        <v>0</v>
      </c>
      <c r="BM729">
        <v>0</v>
      </c>
      <c r="BN729">
        <v>0</v>
      </c>
      <c r="BO729">
        <v>1</v>
      </c>
      <c r="BP729">
        <v>0</v>
      </c>
      <c r="BQ729">
        <v>0</v>
      </c>
      <c r="BR729" s="18">
        <v>0</v>
      </c>
      <c r="BS729">
        <v>1</v>
      </c>
      <c r="BT729">
        <v>0</v>
      </c>
      <c r="BU729" s="18">
        <v>0</v>
      </c>
      <c r="BV729" t="s">
        <v>397</v>
      </c>
      <c r="BW729" t="s">
        <v>397</v>
      </c>
      <c r="CB729" s="18"/>
      <c r="CD729" s="18"/>
      <c r="CE729" s="18"/>
      <c r="CH729" s="18"/>
      <c r="CJ729" s="18"/>
      <c r="CU729" s="18"/>
      <c r="CV729" t="s">
        <v>397</v>
      </c>
      <c r="CW729" t="s">
        <v>397</v>
      </c>
      <c r="CX729" t="s">
        <v>397</v>
      </c>
      <c r="CY729" s="25" t="s">
        <v>397</v>
      </c>
    </row>
    <row r="730" spans="1:103" x14ac:dyDescent="0.25">
      <c r="A730">
        <v>732</v>
      </c>
      <c r="B730">
        <v>117</v>
      </c>
      <c r="C730" s="25" t="s">
        <v>300</v>
      </c>
      <c r="D730" s="12">
        <v>12.7</v>
      </c>
      <c r="E730" s="14"/>
      <c r="F730" s="7" t="str">
        <f t="shared" si="119"/>
        <v>X</v>
      </c>
      <c r="G730" s="7">
        <f t="shared" si="120"/>
        <v>12.7</v>
      </c>
      <c r="H730" s="16">
        <f t="shared" si="121"/>
        <v>12.7</v>
      </c>
      <c r="I730" s="11" t="str">
        <f t="shared" si="122"/>
        <v>X</v>
      </c>
      <c r="J730" s="39" t="str">
        <f t="shared" si="123"/>
        <v>X</v>
      </c>
      <c r="K730" s="39" t="str">
        <f t="shared" si="116"/>
        <v>X</v>
      </c>
      <c r="L730" s="39" t="str">
        <f t="shared" si="117"/>
        <v>X</v>
      </c>
      <c r="M730" s="39" t="str">
        <f t="shared" si="124"/>
        <v>X</v>
      </c>
      <c r="N730" s="42">
        <v>0</v>
      </c>
      <c r="O730" s="8">
        <v>0</v>
      </c>
      <c r="P730" s="9">
        <v>0</v>
      </c>
      <c r="Q730" s="9">
        <v>0</v>
      </c>
      <c r="R730" s="8">
        <v>0</v>
      </c>
      <c r="S730" s="9">
        <v>0</v>
      </c>
      <c r="T730" s="9">
        <v>0</v>
      </c>
      <c r="U730" s="8">
        <v>0</v>
      </c>
      <c r="V730" s="9">
        <v>1</v>
      </c>
      <c r="W730" s="9">
        <v>0</v>
      </c>
      <c r="X730" s="9">
        <v>0</v>
      </c>
      <c r="Y730" s="8">
        <v>0</v>
      </c>
      <c r="Z730" s="9">
        <v>0</v>
      </c>
      <c r="AA730" s="8"/>
      <c r="AC730" s="8"/>
      <c r="AJ730" s="9">
        <f t="shared" si="125"/>
        <v>-1</v>
      </c>
      <c r="AK730" s="7">
        <v>7.2</v>
      </c>
      <c r="AO730" s="8"/>
      <c r="AQ730" s="31"/>
      <c r="AT730" s="31"/>
      <c r="AU730" s="21">
        <v>2002</v>
      </c>
      <c r="AV730" s="23">
        <f t="shared" si="118"/>
        <v>3.3014640731433</v>
      </c>
      <c r="BB730" s="18"/>
      <c r="BD730" s="54"/>
      <c r="BF730" s="18"/>
      <c r="BH730" s="18"/>
      <c r="BJ730" s="18"/>
      <c r="BK730" s="18" t="s">
        <v>299</v>
      </c>
      <c r="BL730">
        <v>0</v>
      </c>
      <c r="BM730">
        <v>0</v>
      </c>
      <c r="BN730">
        <v>0</v>
      </c>
      <c r="BO730">
        <v>1</v>
      </c>
      <c r="BP730">
        <v>0</v>
      </c>
      <c r="BQ730">
        <v>0</v>
      </c>
      <c r="BR730" s="18">
        <v>0</v>
      </c>
      <c r="BS730">
        <v>1</v>
      </c>
      <c r="BT730">
        <v>0</v>
      </c>
      <c r="BU730" s="18">
        <v>0</v>
      </c>
      <c r="BV730" t="s">
        <v>397</v>
      </c>
      <c r="BW730" t="s">
        <v>397</v>
      </c>
      <c r="CB730" s="18"/>
      <c r="CD730" s="18"/>
      <c r="CE730" s="18"/>
      <c r="CH730" s="18"/>
      <c r="CJ730" s="18"/>
      <c r="CU730" s="18"/>
      <c r="CV730" t="s">
        <v>397</v>
      </c>
      <c r="CW730" t="s">
        <v>397</v>
      </c>
      <c r="CX730" t="s">
        <v>397</v>
      </c>
      <c r="CY730" s="25" t="s">
        <v>397</v>
      </c>
    </row>
    <row r="731" spans="1:103" x14ac:dyDescent="0.25">
      <c r="A731">
        <v>733</v>
      </c>
      <c r="B731">
        <v>118</v>
      </c>
      <c r="C731" s="25" t="s">
        <v>39</v>
      </c>
      <c r="D731" s="12">
        <v>10.3</v>
      </c>
      <c r="E731" s="14"/>
      <c r="F731" s="7" t="str">
        <f t="shared" si="119"/>
        <v>X</v>
      </c>
      <c r="G731" s="7">
        <f t="shared" si="120"/>
        <v>10.3</v>
      </c>
      <c r="H731" s="16">
        <f t="shared" si="121"/>
        <v>10.3</v>
      </c>
      <c r="I731" s="11" t="str">
        <f t="shared" si="122"/>
        <v>X</v>
      </c>
      <c r="J731" s="39" t="str">
        <f t="shared" si="123"/>
        <v>X</v>
      </c>
      <c r="K731" s="39" t="str">
        <f t="shared" si="116"/>
        <v>X</v>
      </c>
      <c r="L731" s="39" t="str">
        <f t="shared" si="117"/>
        <v>X</v>
      </c>
      <c r="M731" s="39" t="str">
        <f t="shared" si="124"/>
        <v>X</v>
      </c>
      <c r="N731" s="42">
        <v>1</v>
      </c>
      <c r="O731" s="8">
        <v>0</v>
      </c>
      <c r="P731" s="9">
        <v>0</v>
      </c>
      <c r="Q731" s="9">
        <v>0</v>
      </c>
      <c r="R731" s="8">
        <v>0</v>
      </c>
      <c r="S731" s="9">
        <v>0</v>
      </c>
      <c r="T731" s="9">
        <v>0</v>
      </c>
      <c r="U731" s="8">
        <v>0</v>
      </c>
      <c r="V731" s="9">
        <v>0</v>
      </c>
      <c r="W731" s="9">
        <v>0</v>
      </c>
      <c r="X731" s="9">
        <v>0</v>
      </c>
      <c r="Y731" s="8">
        <v>0</v>
      </c>
      <c r="Z731" s="9">
        <v>0</v>
      </c>
      <c r="AA731" s="8"/>
      <c r="AC731" s="8"/>
      <c r="AJ731" s="9">
        <f t="shared" si="125"/>
        <v>-1</v>
      </c>
      <c r="AK731" s="7">
        <v>8.3000000000000007</v>
      </c>
      <c r="AO731" s="8"/>
      <c r="AQ731" s="31"/>
      <c r="AT731" s="31"/>
      <c r="AU731" s="21">
        <v>2002</v>
      </c>
      <c r="AV731" s="23">
        <f t="shared" si="118"/>
        <v>3.3014640731433</v>
      </c>
      <c r="BB731" s="18"/>
      <c r="BD731" s="54"/>
      <c r="BF731" s="18"/>
      <c r="BH731" s="18"/>
      <c r="BJ731" s="18"/>
      <c r="BK731" s="18" t="s">
        <v>35</v>
      </c>
      <c r="BL731">
        <v>0</v>
      </c>
      <c r="BM731">
        <v>0</v>
      </c>
      <c r="BN731">
        <v>0</v>
      </c>
      <c r="BO731">
        <v>1</v>
      </c>
      <c r="BP731">
        <v>0</v>
      </c>
      <c r="BQ731">
        <v>0</v>
      </c>
      <c r="BR731" s="18">
        <v>0</v>
      </c>
      <c r="BS731">
        <v>0</v>
      </c>
      <c r="BT731">
        <v>1</v>
      </c>
      <c r="BU731" s="18">
        <v>0</v>
      </c>
      <c r="BV731" t="s">
        <v>397</v>
      </c>
      <c r="BW731" t="s">
        <v>397</v>
      </c>
      <c r="CB731" s="18"/>
      <c r="CD731" s="18"/>
      <c r="CE731" s="18"/>
      <c r="CH731" s="18"/>
      <c r="CJ731" s="18"/>
      <c r="CU731" s="18"/>
      <c r="CV731" t="s">
        <v>397</v>
      </c>
      <c r="CW731" t="s">
        <v>397</v>
      </c>
      <c r="CX731" t="s">
        <v>397</v>
      </c>
      <c r="CY731" s="25" t="s">
        <v>397</v>
      </c>
    </row>
    <row r="732" spans="1:103" x14ac:dyDescent="0.25">
      <c r="A732">
        <v>734</v>
      </c>
      <c r="B732">
        <v>118</v>
      </c>
      <c r="C732" s="25" t="s">
        <v>39</v>
      </c>
      <c r="D732" s="12">
        <v>15.7</v>
      </c>
      <c r="E732" s="14"/>
      <c r="F732" s="7" t="str">
        <f t="shared" si="119"/>
        <v>X</v>
      </c>
      <c r="G732" s="7">
        <f t="shared" si="120"/>
        <v>15.7</v>
      </c>
      <c r="H732" s="16">
        <f t="shared" si="121"/>
        <v>15.7</v>
      </c>
      <c r="I732" s="11" t="str">
        <f t="shared" si="122"/>
        <v>X</v>
      </c>
      <c r="J732" s="39" t="str">
        <f t="shared" si="123"/>
        <v>X</v>
      </c>
      <c r="K732" s="39" t="str">
        <f t="shared" si="116"/>
        <v>X</v>
      </c>
      <c r="L732" s="39" t="str">
        <f t="shared" si="117"/>
        <v>X</v>
      </c>
      <c r="M732" s="39" t="str">
        <f t="shared" si="124"/>
        <v>X</v>
      </c>
      <c r="N732" s="42">
        <v>1</v>
      </c>
      <c r="O732" s="8">
        <v>0</v>
      </c>
      <c r="P732" s="9">
        <v>0</v>
      </c>
      <c r="Q732" s="9">
        <v>0</v>
      </c>
      <c r="R732" s="8">
        <v>0</v>
      </c>
      <c r="S732" s="9">
        <v>0</v>
      </c>
      <c r="T732" s="9">
        <v>0</v>
      </c>
      <c r="U732" s="8">
        <v>0</v>
      </c>
      <c r="V732" s="9">
        <v>0</v>
      </c>
      <c r="W732" s="9">
        <v>0</v>
      </c>
      <c r="X732" s="9">
        <v>0</v>
      </c>
      <c r="Y732" s="8">
        <v>0</v>
      </c>
      <c r="Z732" s="9">
        <v>0</v>
      </c>
      <c r="AA732" s="8"/>
      <c r="AC732" s="8"/>
      <c r="AJ732" s="9">
        <f t="shared" si="125"/>
        <v>-1</v>
      </c>
      <c r="AK732" s="7">
        <v>6.4</v>
      </c>
      <c r="AO732" s="8"/>
      <c r="AQ732" s="31"/>
      <c r="AT732" s="31"/>
      <c r="AU732" s="21">
        <v>2001</v>
      </c>
      <c r="AV732" s="23">
        <f t="shared" si="118"/>
        <v>3.3012470886362113</v>
      </c>
      <c r="BB732" s="18"/>
      <c r="BD732" s="54"/>
      <c r="BF732" s="18"/>
      <c r="BH732" s="18"/>
      <c r="BJ732" s="18"/>
      <c r="BK732" s="18" t="s">
        <v>45</v>
      </c>
      <c r="BL732">
        <v>0</v>
      </c>
      <c r="BM732">
        <v>0</v>
      </c>
      <c r="BN732">
        <v>0</v>
      </c>
      <c r="BO732">
        <v>1</v>
      </c>
      <c r="BP732">
        <v>0</v>
      </c>
      <c r="BQ732">
        <v>0</v>
      </c>
      <c r="BR732" s="18">
        <v>0</v>
      </c>
      <c r="BS732">
        <v>0</v>
      </c>
      <c r="BT732">
        <v>1</v>
      </c>
      <c r="BU732" s="18">
        <v>0</v>
      </c>
      <c r="BV732" t="s">
        <v>397</v>
      </c>
      <c r="BW732" t="s">
        <v>397</v>
      </c>
      <c r="CB732" s="18"/>
      <c r="CD732" s="18"/>
      <c r="CE732" s="18"/>
      <c r="CH732" s="18"/>
      <c r="CJ732" s="18"/>
      <c r="CU732" s="18"/>
      <c r="CV732" t="s">
        <v>397</v>
      </c>
      <c r="CW732" t="s">
        <v>397</v>
      </c>
      <c r="CX732" t="s">
        <v>397</v>
      </c>
      <c r="CY732" s="25" t="s">
        <v>397</v>
      </c>
    </row>
    <row r="733" spans="1:103" x14ac:dyDescent="0.25">
      <c r="A733">
        <v>735</v>
      </c>
      <c r="B733">
        <v>118</v>
      </c>
      <c r="C733" s="25" t="s">
        <v>39</v>
      </c>
      <c r="D733" s="12">
        <v>12</v>
      </c>
      <c r="E733" s="14"/>
      <c r="F733" s="7" t="str">
        <f t="shared" si="119"/>
        <v>X</v>
      </c>
      <c r="G733" s="7">
        <f t="shared" si="120"/>
        <v>12</v>
      </c>
      <c r="H733" s="16">
        <f t="shared" si="121"/>
        <v>12</v>
      </c>
      <c r="I733" s="11" t="str">
        <f t="shared" si="122"/>
        <v>X</v>
      </c>
      <c r="J733" s="39" t="str">
        <f t="shared" si="123"/>
        <v>X</v>
      </c>
      <c r="K733" s="39" t="str">
        <f t="shared" si="116"/>
        <v>X</v>
      </c>
      <c r="L733" s="39" t="str">
        <f t="shared" si="117"/>
        <v>X</v>
      </c>
      <c r="M733" s="39" t="str">
        <f t="shared" si="124"/>
        <v>X</v>
      </c>
      <c r="N733" s="42">
        <v>1</v>
      </c>
      <c r="O733" s="8">
        <v>0</v>
      </c>
      <c r="P733" s="9">
        <v>0</v>
      </c>
      <c r="Q733" s="9">
        <v>0</v>
      </c>
      <c r="R733" s="8">
        <v>0</v>
      </c>
      <c r="S733" s="9">
        <v>0</v>
      </c>
      <c r="T733" s="9">
        <v>0</v>
      </c>
      <c r="U733" s="8">
        <v>0</v>
      </c>
      <c r="V733" s="9">
        <v>0</v>
      </c>
      <c r="W733" s="9">
        <v>0</v>
      </c>
      <c r="X733" s="9">
        <v>0</v>
      </c>
      <c r="Y733" s="8">
        <v>0</v>
      </c>
      <c r="Z733" s="9">
        <v>0</v>
      </c>
      <c r="AA733" s="8"/>
      <c r="AC733" s="8"/>
      <c r="AJ733" s="9">
        <f t="shared" si="125"/>
        <v>-1</v>
      </c>
      <c r="AK733" s="7">
        <v>9.6999999999999993</v>
      </c>
      <c r="AO733" s="8"/>
      <c r="AQ733" s="31"/>
      <c r="AT733" s="31"/>
      <c r="AU733" s="21">
        <v>2003</v>
      </c>
      <c r="AV733" s="23">
        <f t="shared" si="118"/>
        <v>3.3016809492935764</v>
      </c>
      <c r="BB733" s="18"/>
      <c r="BD733" s="54"/>
      <c r="BF733" s="18"/>
      <c r="BH733" s="18"/>
      <c r="BJ733" s="18"/>
      <c r="BK733" s="18" t="s">
        <v>60</v>
      </c>
      <c r="BL733">
        <v>1</v>
      </c>
      <c r="BM733">
        <v>0</v>
      </c>
      <c r="BN733">
        <v>0</v>
      </c>
      <c r="BO733">
        <v>0</v>
      </c>
      <c r="BP733">
        <v>0</v>
      </c>
      <c r="BQ733">
        <v>0</v>
      </c>
      <c r="BR733" s="18">
        <v>0</v>
      </c>
      <c r="BS733">
        <v>1</v>
      </c>
      <c r="BT733">
        <v>0</v>
      </c>
      <c r="BU733" s="18">
        <v>0</v>
      </c>
      <c r="BV733" t="s">
        <v>397</v>
      </c>
      <c r="BW733" t="s">
        <v>397</v>
      </c>
      <c r="CB733" s="18"/>
      <c r="CD733" s="18"/>
      <c r="CE733" s="18"/>
      <c r="CH733" s="18"/>
      <c r="CJ733" s="18"/>
      <c r="CU733" s="18"/>
      <c r="CV733" t="s">
        <v>397</v>
      </c>
      <c r="CW733" t="s">
        <v>397</v>
      </c>
      <c r="CX733" t="s">
        <v>397</v>
      </c>
      <c r="CY733" s="25" t="s">
        <v>397</v>
      </c>
    </row>
    <row r="734" spans="1:103" x14ac:dyDescent="0.25">
      <c r="A734">
        <v>736</v>
      </c>
      <c r="B734">
        <v>118</v>
      </c>
      <c r="C734" s="25" t="s">
        <v>39</v>
      </c>
      <c r="D734" s="12">
        <v>8.5</v>
      </c>
      <c r="E734" s="14"/>
      <c r="F734" s="7" t="str">
        <f t="shared" si="119"/>
        <v>X</v>
      </c>
      <c r="G734" s="7">
        <f t="shared" si="120"/>
        <v>8.5</v>
      </c>
      <c r="H734" s="16">
        <f t="shared" si="121"/>
        <v>8.5</v>
      </c>
      <c r="I734" s="11" t="str">
        <f t="shared" si="122"/>
        <v>X</v>
      </c>
      <c r="J734" s="39" t="str">
        <f t="shared" si="123"/>
        <v>X</v>
      </c>
      <c r="K734" s="39" t="str">
        <f t="shared" si="116"/>
        <v>X</v>
      </c>
      <c r="L734" s="39" t="str">
        <f t="shared" si="117"/>
        <v>X</v>
      </c>
      <c r="M734" s="39" t="str">
        <f t="shared" si="124"/>
        <v>X</v>
      </c>
      <c r="N734" s="42">
        <v>1</v>
      </c>
      <c r="O734" s="8">
        <v>0</v>
      </c>
      <c r="P734" s="9">
        <v>0</v>
      </c>
      <c r="Q734" s="9">
        <v>0</v>
      </c>
      <c r="R734" s="8">
        <v>0</v>
      </c>
      <c r="S734" s="9">
        <v>0</v>
      </c>
      <c r="T734" s="9">
        <v>0</v>
      </c>
      <c r="U734" s="8">
        <v>0</v>
      </c>
      <c r="V734" s="9">
        <v>0</v>
      </c>
      <c r="W734" s="9">
        <v>0</v>
      </c>
      <c r="X734" s="9">
        <v>0</v>
      </c>
      <c r="Y734" s="8">
        <v>0</v>
      </c>
      <c r="Z734" s="9">
        <v>0</v>
      </c>
      <c r="AA734" s="8"/>
      <c r="AC734" s="8"/>
      <c r="AJ734" s="9">
        <f t="shared" si="125"/>
        <v>-1</v>
      </c>
      <c r="AK734" s="7">
        <v>7.8</v>
      </c>
      <c r="AO734" s="8"/>
      <c r="AQ734" s="31"/>
      <c r="AT734" s="31"/>
      <c r="AU734" s="21">
        <v>2002</v>
      </c>
      <c r="AV734" s="23">
        <f t="shared" si="118"/>
        <v>3.3014640731433</v>
      </c>
      <c r="BB734" s="18"/>
      <c r="BD734" s="54"/>
      <c r="BF734" s="18"/>
      <c r="BH734" s="18"/>
      <c r="BJ734" s="18"/>
      <c r="BK734" s="18" t="s">
        <v>192</v>
      </c>
      <c r="BL734">
        <v>0</v>
      </c>
      <c r="BM734">
        <v>1</v>
      </c>
      <c r="BN734">
        <v>0</v>
      </c>
      <c r="BO734">
        <v>0</v>
      </c>
      <c r="BP734">
        <v>0</v>
      </c>
      <c r="BQ734">
        <v>0</v>
      </c>
      <c r="BR734" s="18">
        <v>0</v>
      </c>
      <c r="BS734">
        <v>0</v>
      </c>
      <c r="BT734">
        <v>1</v>
      </c>
      <c r="BU734" s="18">
        <v>0</v>
      </c>
      <c r="BV734" t="s">
        <v>397</v>
      </c>
      <c r="BW734" t="s">
        <v>397</v>
      </c>
      <c r="CB734" s="18"/>
      <c r="CD734" s="18"/>
      <c r="CE734" s="18"/>
      <c r="CH734" s="18"/>
      <c r="CJ734" s="18"/>
      <c r="CU734" s="18"/>
      <c r="CV734" t="s">
        <v>397</v>
      </c>
      <c r="CW734" t="s">
        <v>397</v>
      </c>
      <c r="CX734" t="s">
        <v>397</v>
      </c>
      <c r="CY734" s="25" t="s">
        <v>397</v>
      </c>
    </row>
    <row r="735" spans="1:103" x14ac:dyDescent="0.25">
      <c r="A735">
        <v>737</v>
      </c>
      <c r="B735">
        <v>118</v>
      </c>
      <c r="C735" s="25" t="s">
        <v>39</v>
      </c>
      <c r="D735" s="12">
        <v>7.2</v>
      </c>
      <c r="E735" s="14"/>
      <c r="F735" s="7" t="str">
        <f t="shared" si="119"/>
        <v>X</v>
      </c>
      <c r="G735" s="7">
        <f t="shared" si="120"/>
        <v>7.2</v>
      </c>
      <c r="H735" s="16">
        <f t="shared" si="121"/>
        <v>7.2</v>
      </c>
      <c r="I735" s="11" t="str">
        <f t="shared" si="122"/>
        <v>X</v>
      </c>
      <c r="J735" s="39" t="str">
        <f t="shared" si="123"/>
        <v>X</v>
      </c>
      <c r="K735" s="39" t="str">
        <f t="shared" si="116"/>
        <v>X</v>
      </c>
      <c r="L735" s="39" t="str">
        <f t="shared" si="117"/>
        <v>X</v>
      </c>
      <c r="M735" s="39" t="str">
        <f t="shared" si="124"/>
        <v>X</v>
      </c>
      <c r="N735" s="42">
        <v>1</v>
      </c>
      <c r="O735" s="8">
        <v>0</v>
      </c>
      <c r="P735" s="9">
        <v>0</v>
      </c>
      <c r="Q735" s="9">
        <v>0</v>
      </c>
      <c r="R735" s="8">
        <v>0</v>
      </c>
      <c r="S735" s="9">
        <v>0</v>
      </c>
      <c r="T735" s="9">
        <v>0</v>
      </c>
      <c r="U735" s="8">
        <v>0</v>
      </c>
      <c r="V735" s="9">
        <v>0</v>
      </c>
      <c r="W735" s="9">
        <v>0</v>
      </c>
      <c r="X735" s="9">
        <v>0</v>
      </c>
      <c r="Y735" s="8">
        <v>0</v>
      </c>
      <c r="Z735" s="9">
        <v>0</v>
      </c>
      <c r="AA735" s="8"/>
      <c r="AC735" s="8"/>
      <c r="AJ735" s="9">
        <f t="shared" si="125"/>
        <v>-1</v>
      </c>
      <c r="AK735" s="7">
        <v>5.0999999999999996</v>
      </c>
      <c r="AO735" s="8"/>
      <c r="AQ735" s="31"/>
      <c r="AT735" s="31"/>
      <c r="AU735" s="21">
        <v>2002</v>
      </c>
      <c r="AV735" s="23">
        <f t="shared" si="118"/>
        <v>3.3014640731433</v>
      </c>
      <c r="BB735" s="18"/>
      <c r="BD735" s="54"/>
      <c r="BF735" s="18"/>
      <c r="BH735" s="18"/>
      <c r="BJ735" s="18"/>
      <c r="BK735" s="18" t="s">
        <v>303</v>
      </c>
      <c r="BL735">
        <v>0</v>
      </c>
      <c r="BM735">
        <v>1</v>
      </c>
      <c r="BN735">
        <v>0</v>
      </c>
      <c r="BO735">
        <v>0</v>
      </c>
      <c r="BP735">
        <v>0</v>
      </c>
      <c r="BQ735">
        <v>0</v>
      </c>
      <c r="BR735" s="18">
        <v>0</v>
      </c>
      <c r="BS735">
        <v>0</v>
      </c>
      <c r="BT735">
        <v>1</v>
      </c>
      <c r="BU735" s="18">
        <v>0</v>
      </c>
      <c r="BV735" t="s">
        <v>397</v>
      </c>
      <c r="BW735" t="s">
        <v>397</v>
      </c>
      <c r="CB735" s="18"/>
      <c r="CD735" s="18"/>
      <c r="CE735" s="18"/>
      <c r="CH735" s="18"/>
      <c r="CJ735" s="18"/>
      <c r="CU735" s="18"/>
      <c r="CV735" t="s">
        <v>397</v>
      </c>
      <c r="CW735" t="s">
        <v>397</v>
      </c>
      <c r="CX735" t="s">
        <v>397</v>
      </c>
      <c r="CY735" s="25" t="s">
        <v>397</v>
      </c>
    </row>
    <row r="736" spans="1:103" x14ac:dyDescent="0.25">
      <c r="A736">
        <v>738</v>
      </c>
      <c r="B736">
        <v>119</v>
      </c>
      <c r="C736" s="25" t="s">
        <v>3</v>
      </c>
      <c r="D736" s="12">
        <v>5.8</v>
      </c>
      <c r="E736" s="14"/>
      <c r="F736" s="7" t="str">
        <f t="shared" si="119"/>
        <v>X</v>
      </c>
      <c r="G736" s="7">
        <f t="shared" si="120"/>
        <v>5.8</v>
      </c>
      <c r="H736" s="16">
        <f t="shared" si="121"/>
        <v>5.8</v>
      </c>
      <c r="I736" s="11" t="str">
        <f t="shared" si="122"/>
        <v>X</v>
      </c>
      <c r="J736" s="39" t="str">
        <f t="shared" si="123"/>
        <v>X</v>
      </c>
      <c r="K736" s="39" t="str">
        <f t="shared" si="116"/>
        <v>X</v>
      </c>
      <c r="L736" s="39" t="str">
        <f t="shared" si="117"/>
        <v>X</v>
      </c>
      <c r="M736" s="39" t="str">
        <f t="shared" si="124"/>
        <v>X</v>
      </c>
      <c r="N736" s="42">
        <v>1</v>
      </c>
      <c r="O736" s="8">
        <v>0</v>
      </c>
      <c r="P736" s="9">
        <v>0</v>
      </c>
      <c r="Q736" s="9">
        <v>0</v>
      </c>
      <c r="R736" s="8">
        <v>0</v>
      </c>
      <c r="S736" s="9">
        <v>0</v>
      </c>
      <c r="T736" s="9">
        <v>0</v>
      </c>
      <c r="U736" s="8">
        <v>0</v>
      </c>
      <c r="V736" s="9">
        <v>0</v>
      </c>
      <c r="W736" s="9">
        <v>0</v>
      </c>
      <c r="X736" s="9">
        <v>0</v>
      </c>
      <c r="Y736" s="8">
        <v>0</v>
      </c>
      <c r="Z736" s="9">
        <v>0</v>
      </c>
      <c r="AA736" s="8"/>
      <c r="AC736" s="8"/>
      <c r="AJ736" s="9">
        <f t="shared" si="125"/>
        <v>-1</v>
      </c>
      <c r="AK736" s="7">
        <v>9.3719999999999999</v>
      </c>
      <c r="AO736" s="8"/>
      <c r="AQ736" s="31"/>
      <c r="AT736" s="31"/>
      <c r="AU736" s="21">
        <v>2004</v>
      </c>
      <c r="AV736" s="23">
        <f t="shared" si="118"/>
        <v>3.301897717195208</v>
      </c>
      <c r="BB736" s="18"/>
      <c r="BD736" s="54"/>
      <c r="BF736" s="18"/>
      <c r="BH736" s="18"/>
      <c r="BJ736" s="18"/>
      <c r="BK736" s="18" t="s">
        <v>2</v>
      </c>
      <c r="BL736">
        <v>0</v>
      </c>
      <c r="BM736">
        <v>0</v>
      </c>
      <c r="BN736">
        <v>1</v>
      </c>
      <c r="BO736">
        <v>0</v>
      </c>
      <c r="BP736">
        <v>0</v>
      </c>
      <c r="BQ736">
        <v>0</v>
      </c>
      <c r="BR736" s="18">
        <v>0</v>
      </c>
      <c r="BS736">
        <v>0</v>
      </c>
      <c r="BT736">
        <v>1</v>
      </c>
      <c r="BU736" s="18">
        <v>0</v>
      </c>
      <c r="BV736" t="s">
        <v>397</v>
      </c>
      <c r="BW736" t="s">
        <v>397</v>
      </c>
      <c r="CB736" s="18"/>
      <c r="CD736" s="18"/>
      <c r="CE736" s="18"/>
      <c r="CH736" s="18"/>
      <c r="CJ736" s="18"/>
      <c r="CU736" s="18"/>
      <c r="CV736" t="s">
        <v>397</v>
      </c>
      <c r="CW736" t="s">
        <v>397</v>
      </c>
      <c r="CX736" t="s">
        <v>397</v>
      </c>
      <c r="CY736" s="25" t="s">
        <v>397</v>
      </c>
    </row>
    <row r="737" spans="1:103" x14ac:dyDescent="0.25">
      <c r="A737">
        <v>739</v>
      </c>
      <c r="B737">
        <v>119</v>
      </c>
      <c r="C737" s="25" t="s">
        <v>3</v>
      </c>
      <c r="D737" s="12">
        <v>1.5</v>
      </c>
      <c r="E737" s="14"/>
      <c r="F737" s="7" t="str">
        <f t="shared" si="119"/>
        <v>X</v>
      </c>
      <c r="G737" s="7">
        <f t="shared" si="120"/>
        <v>1.5</v>
      </c>
      <c r="H737" s="16">
        <f t="shared" si="121"/>
        <v>1.5</v>
      </c>
      <c r="I737" s="11" t="str">
        <f t="shared" si="122"/>
        <v>X</v>
      </c>
      <c r="J737" s="39" t="str">
        <f t="shared" si="123"/>
        <v>X</v>
      </c>
      <c r="K737" s="39" t="str">
        <f t="shared" si="116"/>
        <v>X</v>
      </c>
      <c r="L737" s="39" t="str">
        <f t="shared" si="117"/>
        <v>X</v>
      </c>
      <c r="M737" s="39" t="str">
        <f t="shared" si="124"/>
        <v>X</v>
      </c>
      <c r="N737" s="42">
        <v>0</v>
      </c>
      <c r="O737" s="8">
        <v>1</v>
      </c>
      <c r="P737" s="9">
        <v>0</v>
      </c>
      <c r="Q737" s="9">
        <v>0</v>
      </c>
      <c r="R737" s="8">
        <v>0</v>
      </c>
      <c r="S737" s="9">
        <v>0</v>
      </c>
      <c r="T737" s="9">
        <v>0</v>
      </c>
      <c r="U737" s="8">
        <v>0</v>
      </c>
      <c r="V737" s="9">
        <v>0</v>
      </c>
      <c r="W737" s="9">
        <v>0</v>
      </c>
      <c r="X737" s="9">
        <v>0</v>
      </c>
      <c r="Y737" s="8">
        <v>0</v>
      </c>
      <c r="Z737" s="9">
        <v>0</v>
      </c>
      <c r="AA737" s="8"/>
      <c r="AC737" s="8"/>
      <c r="AJ737" s="9">
        <f t="shared" si="125"/>
        <v>-1</v>
      </c>
      <c r="AK737" s="7">
        <v>9.3719999999999999</v>
      </c>
      <c r="AO737" s="8"/>
      <c r="AQ737" s="31"/>
      <c r="AT737" s="31"/>
      <c r="AU737" s="21">
        <v>2004</v>
      </c>
      <c r="AV737" s="23">
        <f t="shared" si="118"/>
        <v>3.301897717195208</v>
      </c>
      <c r="BB737" s="18"/>
      <c r="BD737" s="54"/>
      <c r="BF737" s="18"/>
      <c r="BH737" s="18"/>
      <c r="BJ737" s="18"/>
      <c r="BK737" s="18" t="s">
        <v>2</v>
      </c>
      <c r="BL737">
        <v>0</v>
      </c>
      <c r="BM737">
        <v>0</v>
      </c>
      <c r="BN737">
        <v>1</v>
      </c>
      <c r="BO737">
        <v>0</v>
      </c>
      <c r="BP737">
        <v>0</v>
      </c>
      <c r="BQ737">
        <v>0</v>
      </c>
      <c r="BR737" s="18">
        <v>0</v>
      </c>
      <c r="BS737">
        <v>0</v>
      </c>
      <c r="BT737">
        <v>1</v>
      </c>
      <c r="BU737" s="18">
        <v>0</v>
      </c>
      <c r="BV737" t="s">
        <v>397</v>
      </c>
      <c r="BW737" t="s">
        <v>397</v>
      </c>
      <c r="CB737" s="18"/>
      <c r="CD737" s="18"/>
      <c r="CE737" s="18"/>
      <c r="CH737" s="18"/>
      <c r="CJ737" s="18"/>
      <c r="CU737" s="18"/>
      <c r="CV737" t="s">
        <v>397</v>
      </c>
      <c r="CW737" t="s">
        <v>397</v>
      </c>
      <c r="CX737" t="s">
        <v>397</v>
      </c>
      <c r="CY737" s="25" t="s">
        <v>397</v>
      </c>
    </row>
    <row r="738" spans="1:103" x14ac:dyDescent="0.25">
      <c r="A738">
        <v>740</v>
      </c>
      <c r="B738">
        <v>119</v>
      </c>
      <c r="C738" s="25" t="s">
        <v>3</v>
      </c>
      <c r="D738" s="12">
        <v>3.3</v>
      </c>
      <c r="E738" s="14"/>
      <c r="F738" s="7" t="str">
        <f t="shared" si="119"/>
        <v>X</v>
      </c>
      <c r="G738" s="7">
        <f t="shared" si="120"/>
        <v>3.3</v>
      </c>
      <c r="H738" s="16">
        <f t="shared" si="121"/>
        <v>3.3</v>
      </c>
      <c r="I738" s="11" t="str">
        <f t="shared" si="122"/>
        <v>X</v>
      </c>
      <c r="J738" s="39" t="str">
        <f t="shared" si="123"/>
        <v>X</v>
      </c>
      <c r="K738" s="39" t="str">
        <f t="shared" si="116"/>
        <v>X</v>
      </c>
      <c r="L738" s="39" t="str">
        <f t="shared" si="117"/>
        <v>X</v>
      </c>
      <c r="M738" s="39" t="str">
        <f t="shared" si="124"/>
        <v>X</v>
      </c>
      <c r="N738" s="42">
        <v>0</v>
      </c>
      <c r="O738" s="8">
        <v>0</v>
      </c>
      <c r="P738" s="9">
        <v>1</v>
      </c>
      <c r="Q738" s="9">
        <v>0</v>
      </c>
      <c r="R738" s="8">
        <v>0</v>
      </c>
      <c r="S738" s="9">
        <v>0</v>
      </c>
      <c r="T738" s="9">
        <v>0</v>
      </c>
      <c r="U738" s="8">
        <v>0</v>
      </c>
      <c r="V738" s="9">
        <v>0</v>
      </c>
      <c r="W738" s="9">
        <v>0</v>
      </c>
      <c r="X738" s="9">
        <v>0</v>
      </c>
      <c r="Y738" s="8">
        <v>0</v>
      </c>
      <c r="Z738" s="9">
        <v>0</v>
      </c>
      <c r="AA738" s="8"/>
      <c r="AC738" s="8"/>
      <c r="AJ738" s="9">
        <f t="shared" si="125"/>
        <v>-1</v>
      </c>
      <c r="AK738" s="7">
        <v>9.3719999999999999</v>
      </c>
      <c r="AO738" s="8"/>
      <c r="AQ738" s="31"/>
      <c r="AT738" s="31"/>
      <c r="AU738" s="21">
        <v>2004</v>
      </c>
      <c r="AV738" s="23">
        <f t="shared" si="118"/>
        <v>3.301897717195208</v>
      </c>
      <c r="BB738" s="18"/>
      <c r="BD738" s="54"/>
      <c r="BF738" s="18"/>
      <c r="BH738" s="18"/>
      <c r="BJ738" s="18"/>
      <c r="BK738" s="18" t="s">
        <v>2</v>
      </c>
      <c r="BL738">
        <v>0</v>
      </c>
      <c r="BM738">
        <v>0</v>
      </c>
      <c r="BN738">
        <v>1</v>
      </c>
      <c r="BO738">
        <v>0</v>
      </c>
      <c r="BP738">
        <v>0</v>
      </c>
      <c r="BQ738">
        <v>0</v>
      </c>
      <c r="BR738" s="18">
        <v>0</v>
      </c>
      <c r="BS738">
        <v>0</v>
      </c>
      <c r="BT738">
        <v>1</v>
      </c>
      <c r="BU738" s="18">
        <v>0</v>
      </c>
      <c r="BV738" t="s">
        <v>397</v>
      </c>
      <c r="BW738" t="s">
        <v>397</v>
      </c>
      <c r="CB738" s="18"/>
      <c r="CD738" s="18"/>
      <c r="CE738" s="18"/>
      <c r="CH738" s="18"/>
      <c r="CJ738" s="18"/>
      <c r="CU738" s="18"/>
      <c r="CV738" t="s">
        <v>397</v>
      </c>
      <c r="CW738" t="s">
        <v>397</v>
      </c>
      <c r="CX738" t="s">
        <v>397</v>
      </c>
      <c r="CY738" s="25" t="s">
        <v>397</v>
      </c>
    </row>
    <row r="739" spans="1:103" x14ac:dyDescent="0.25">
      <c r="A739">
        <v>741</v>
      </c>
      <c r="B739">
        <v>119</v>
      </c>
      <c r="C739" s="25" t="s">
        <v>3</v>
      </c>
      <c r="D739" s="12">
        <v>4.8</v>
      </c>
      <c r="E739" s="14"/>
      <c r="F739" s="7" t="str">
        <f t="shared" si="119"/>
        <v>X</v>
      </c>
      <c r="G739" s="7">
        <f t="shared" si="120"/>
        <v>4.8</v>
      </c>
      <c r="H739" s="16">
        <f t="shared" si="121"/>
        <v>4.8</v>
      </c>
      <c r="I739" s="11" t="str">
        <f t="shared" si="122"/>
        <v>X</v>
      </c>
      <c r="J739" s="39" t="str">
        <f t="shared" si="123"/>
        <v>X</v>
      </c>
      <c r="K739" s="39" t="str">
        <f t="shared" si="116"/>
        <v>X</v>
      </c>
      <c r="L739" s="39" t="str">
        <f t="shared" si="117"/>
        <v>X</v>
      </c>
      <c r="M739" s="39" t="str">
        <f t="shared" si="124"/>
        <v>X</v>
      </c>
      <c r="N739" s="42">
        <v>0</v>
      </c>
      <c r="O739" s="8">
        <v>0</v>
      </c>
      <c r="P739" s="9">
        <v>0</v>
      </c>
      <c r="Q739" s="9">
        <v>1</v>
      </c>
      <c r="R739" s="8">
        <v>0</v>
      </c>
      <c r="S739" s="9">
        <v>0</v>
      </c>
      <c r="T739" s="9">
        <v>0</v>
      </c>
      <c r="U739" s="8">
        <v>0</v>
      </c>
      <c r="V739" s="9">
        <v>0</v>
      </c>
      <c r="W739" s="9">
        <v>0</v>
      </c>
      <c r="X739" s="9">
        <v>0</v>
      </c>
      <c r="Y739" s="8">
        <v>0</v>
      </c>
      <c r="Z739" s="9">
        <v>0</v>
      </c>
      <c r="AA739" s="8"/>
      <c r="AC739" s="8"/>
      <c r="AJ739" s="9">
        <f t="shared" si="125"/>
        <v>-1</v>
      </c>
      <c r="AK739" s="7">
        <v>9.3719999999999999</v>
      </c>
      <c r="AO739" s="8"/>
      <c r="AQ739" s="31"/>
      <c r="AT739" s="31"/>
      <c r="AU739" s="21">
        <v>2004</v>
      </c>
      <c r="AV739" s="23">
        <f t="shared" si="118"/>
        <v>3.301897717195208</v>
      </c>
      <c r="BB739" s="18"/>
      <c r="BD739" s="54"/>
      <c r="BF739" s="18"/>
      <c r="BH739" s="18"/>
      <c r="BJ739" s="18"/>
      <c r="BK739" s="18" t="s">
        <v>2</v>
      </c>
      <c r="BL739">
        <v>0</v>
      </c>
      <c r="BM739">
        <v>0</v>
      </c>
      <c r="BN739">
        <v>1</v>
      </c>
      <c r="BO739">
        <v>0</v>
      </c>
      <c r="BP739">
        <v>0</v>
      </c>
      <c r="BQ739">
        <v>0</v>
      </c>
      <c r="BR739" s="18">
        <v>0</v>
      </c>
      <c r="BS739">
        <v>0</v>
      </c>
      <c r="BT739">
        <v>1</v>
      </c>
      <c r="BU739" s="18">
        <v>0</v>
      </c>
      <c r="BV739" t="s">
        <v>397</v>
      </c>
      <c r="BW739" t="s">
        <v>397</v>
      </c>
      <c r="CB739" s="18"/>
      <c r="CD739" s="18"/>
      <c r="CE739" s="18"/>
      <c r="CH739" s="18"/>
      <c r="CJ739" s="18"/>
      <c r="CU739" s="18"/>
      <c r="CV739" t="s">
        <v>397</v>
      </c>
      <c r="CW739" t="s">
        <v>397</v>
      </c>
      <c r="CX739" t="s">
        <v>397</v>
      </c>
      <c r="CY739" s="25" t="s">
        <v>397</v>
      </c>
    </row>
    <row r="740" spans="1:103" x14ac:dyDescent="0.25">
      <c r="A740">
        <v>742</v>
      </c>
      <c r="B740">
        <v>119</v>
      </c>
      <c r="C740" s="25" t="s">
        <v>3</v>
      </c>
      <c r="D740" s="12">
        <v>4.7</v>
      </c>
      <c r="E740" s="14"/>
      <c r="F740" s="7" t="str">
        <f t="shared" si="119"/>
        <v>X</v>
      </c>
      <c r="G740" s="7">
        <f t="shared" si="120"/>
        <v>4.7</v>
      </c>
      <c r="H740" s="16">
        <f t="shared" si="121"/>
        <v>4.7</v>
      </c>
      <c r="I740" s="11" t="str">
        <f t="shared" si="122"/>
        <v>X</v>
      </c>
      <c r="J740" s="39" t="str">
        <f t="shared" si="123"/>
        <v>X</v>
      </c>
      <c r="K740" s="39" t="str">
        <f t="shared" ref="K740:K803" si="126">IFERROR(1/J740, "X")</f>
        <v>X</v>
      </c>
      <c r="L740" s="39" t="str">
        <f t="shared" ref="L740:L803" si="127">IFERROR(I740-J740, "X")</f>
        <v>X</v>
      </c>
      <c r="M740" s="39" t="str">
        <f t="shared" si="124"/>
        <v>X</v>
      </c>
      <c r="N740" s="42">
        <v>0</v>
      </c>
      <c r="O740" s="8">
        <v>0</v>
      </c>
      <c r="P740" s="9">
        <v>0</v>
      </c>
      <c r="Q740" s="9">
        <v>0</v>
      </c>
      <c r="R740" s="8">
        <v>0</v>
      </c>
      <c r="S740" s="9">
        <v>0</v>
      </c>
      <c r="T740" s="9">
        <v>0</v>
      </c>
      <c r="U740" s="8">
        <v>1</v>
      </c>
      <c r="V740" s="9">
        <v>0</v>
      </c>
      <c r="W740" s="9">
        <v>0</v>
      </c>
      <c r="X740" s="9">
        <v>0</v>
      </c>
      <c r="Y740" s="8">
        <v>0</v>
      </c>
      <c r="Z740" s="9">
        <v>0</v>
      </c>
      <c r="AA740" s="8"/>
      <c r="AC740" s="8"/>
      <c r="AJ740" s="9">
        <f t="shared" si="125"/>
        <v>-1</v>
      </c>
      <c r="AK740" s="7">
        <v>9.3719999999999999</v>
      </c>
      <c r="AO740" s="8"/>
      <c r="AQ740" s="31"/>
      <c r="AT740" s="31"/>
      <c r="AU740" s="21">
        <v>2004</v>
      </c>
      <c r="AV740" s="23">
        <f t="shared" ref="AV740:AV803" si="128">LOG(AU740)</f>
        <v>3.301897717195208</v>
      </c>
      <c r="BB740" s="18"/>
      <c r="BD740" s="54"/>
      <c r="BF740" s="18"/>
      <c r="BH740" s="18"/>
      <c r="BJ740" s="18"/>
      <c r="BK740" s="18" t="s">
        <v>2</v>
      </c>
      <c r="BL740">
        <v>0</v>
      </c>
      <c r="BM740">
        <v>0</v>
      </c>
      <c r="BN740">
        <v>1</v>
      </c>
      <c r="BO740">
        <v>0</v>
      </c>
      <c r="BP740">
        <v>0</v>
      </c>
      <c r="BQ740">
        <v>0</v>
      </c>
      <c r="BR740" s="18">
        <v>0</v>
      </c>
      <c r="BS740">
        <v>0</v>
      </c>
      <c r="BT740">
        <v>1</v>
      </c>
      <c r="BU740" s="18">
        <v>0</v>
      </c>
      <c r="BV740" t="s">
        <v>397</v>
      </c>
      <c r="BW740" t="s">
        <v>397</v>
      </c>
      <c r="CB740" s="18"/>
      <c r="CD740" s="18"/>
      <c r="CE740" s="18"/>
      <c r="CH740" s="18"/>
      <c r="CJ740" s="18"/>
      <c r="CU740" s="18"/>
      <c r="CV740" t="s">
        <v>397</v>
      </c>
      <c r="CW740" t="s">
        <v>397</v>
      </c>
      <c r="CX740" t="s">
        <v>397</v>
      </c>
      <c r="CY740" s="25" t="s">
        <v>397</v>
      </c>
    </row>
    <row r="741" spans="1:103" x14ac:dyDescent="0.25">
      <c r="A741">
        <v>743</v>
      </c>
      <c r="B741">
        <v>119</v>
      </c>
      <c r="C741" s="25" t="s">
        <v>3</v>
      </c>
      <c r="D741" s="12">
        <v>8.5</v>
      </c>
      <c r="E741" s="14"/>
      <c r="F741" s="7" t="str">
        <f t="shared" si="119"/>
        <v>X</v>
      </c>
      <c r="G741" s="7">
        <f t="shared" si="120"/>
        <v>8.5</v>
      </c>
      <c r="H741" s="16">
        <f t="shared" si="121"/>
        <v>8.5</v>
      </c>
      <c r="I741" s="11" t="str">
        <f t="shared" si="122"/>
        <v>X</v>
      </c>
      <c r="J741" s="39" t="str">
        <f t="shared" si="123"/>
        <v>X</v>
      </c>
      <c r="K741" s="39" t="str">
        <f t="shared" si="126"/>
        <v>X</v>
      </c>
      <c r="L741" s="39" t="str">
        <f t="shared" si="127"/>
        <v>X</v>
      </c>
      <c r="M741" s="39" t="str">
        <f t="shared" si="124"/>
        <v>X</v>
      </c>
      <c r="N741" s="42">
        <v>0</v>
      </c>
      <c r="O741" s="8">
        <v>0</v>
      </c>
      <c r="P741" s="9">
        <v>0</v>
      </c>
      <c r="Q741" s="9">
        <v>0</v>
      </c>
      <c r="R741" s="8">
        <v>0</v>
      </c>
      <c r="S741" s="9">
        <v>0</v>
      </c>
      <c r="T741" s="9">
        <v>0</v>
      </c>
      <c r="U741" s="8">
        <v>0</v>
      </c>
      <c r="V741" s="9">
        <v>1</v>
      </c>
      <c r="W741" s="9">
        <v>0</v>
      </c>
      <c r="X741" s="9">
        <v>0</v>
      </c>
      <c r="Y741" s="8">
        <v>0</v>
      </c>
      <c r="Z741" s="9">
        <v>0</v>
      </c>
      <c r="AA741" s="8"/>
      <c r="AC741" s="8"/>
      <c r="AJ741" s="9">
        <f t="shared" si="125"/>
        <v>-1</v>
      </c>
      <c r="AK741" s="7">
        <v>9.3719999999999999</v>
      </c>
      <c r="AO741" s="8"/>
      <c r="AQ741" s="31"/>
      <c r="AT741" s="31"/>
      <c r="AU741" s="21">
        <v>2004</v>
      </c>
      <c r="AV741" s="23">
        <f t="shared" si="128"/>
        <v>3.301897717195208</v>
      </c>
      <c r="BB741" s="18"/>
      <c r="BD741" s="54"/>
      <c r="BF741" s="18"/>
      <c r="BH741" s="18"/>
      <c r="BJ741" s="18"/>
      <c r="BK741" s="18" t="s">
        <v>2</v>
      </c>
      <c r="BL741">
        <v>0</v>
      </c>
      <c r="BM741">
        <v>0</v>
      </c>
      <c r="BN741">
        <v>1</v>
      </c>
      <c r="BO741">
        <v>0</v>
      </c>
      <c r="BP741">
        <v>0</v>
      </c>
      <c r="BQ741">
        <v>0</v>
      </c>
      <c r="BR741" s="18">
        <v>0</v>
      </c>
      <c r="BS741">
        <v>0</v>
      </c>
      <c r="BT741">
        <v>1</v>
      </c>
      <c r="BU741" s="18">
        <v>0</v>
      </c>
      <c r="BV741" t="s">
        <v>397</v>
      </c>
      <c r="BW741" t="s">
        <v>397</v>
      </c>
      <c r="CB741" s="18"/>
      <c r="CD741" s="18"/>
      <c r="CE741" s="18"/>
      <c r="CH741" s="18"/>
      <c r="CJ741" s="18"/>
      <c r="CU741" s="18"/>
      <c r="CV741" t="s">
        <v>397</v>
      </c>
      <c r="CW741" t="s">
        <v>397</v>
      </c>
      <c r="CX741" t="s">
        <v>397</v>
      </c>
      <c r="CY741" s="25" t="s">
        <v>397</v>
      </c>
    </row>
    <row r="742" spans="1:103" x14ac:dyDescent="0.25">
      <c r="A742">
        <v>744</v>
      </c>
      <c r="B742">
        <v>119</v>
      </c>
      <c r="C742" s="25" t="s">
        <v>3</v>
      </c>
      <c r="D742" s="12">
        <v>3.7</v>
      </c>
      <c r="E742" s="14"/>
      <c r="F742" s="7" t="str">
        <f t="shared" si="119"/>
        <v>X</v>
      </c>
      <c r="G742" s="7">
        <f t="shared" si="120"/>
        <v>3.7</v>
      </c>
      <c r="H742" s="16">
        <f t="shared" si="121"/>
        <v>3.7</v>
      </c>
      <c r="I742" s="11" t="str">
        <f t="shared" si="122"/>
        <v>X</v>
      </c>
      <c r="J742" s="39" t="str">
        <f t="shared" si="123"/>
        <v>X</v>
      </c>
      <c r="K742" s="39" t="str">
        <f t="shared" si="126"/>
        <v>X</v>
      </c>
      <c r="L742" s="39" t="str">
        <f t="shared" si="127"/>
        <v>X</v>
      </c>
      <c r="M742" s="39" t="str">
        <f t="shared" si="124"/>
        <v>X</v>
      </c>
      <c r="N742" s="42">
        <v>1</v>
      </c>
      <c r="O742" s="8">
        <v>0</v>
      </c>
      <c r="P742" s="9">
        <v>0</v>
      </c>
      <c r="Q742" s="9">
        <v>0</v>
      </c>
      <c r="R742" s="8">
        <v>0</v>
      </c>
      <c r="S742" s="9">
        <v>0</v>
      </c>
      <c r="T742" s="9">
        <v>0</v>
      </c>
      <c r="U742" s="8">
        <v>0</v>
      </c>
      <c r="V742" s="9">
        <v>0</v>
      </c>
      <c r="W742" s="9">
        <v>0</v>
      </c>
      <c r="X742" s="9">
        <v>0</v>
      </c>
      <c r="Y742" s="8">
        <v>0</v>
      </c>
      <c r="Z742" s="9">
        <v>0</v>
      </c>
      <c r="AA742" s="8"/>
      <c r="AC742" s="8"/>
      <c r="AJ742" s="9">
        <f t="shared" si="125"/>
        <v>-1</v>
      </c>
      <c r="AK742" s="7">
        <v>9.8170000000000002</v>
      </c>
      <c r="AO742" s="8"/>
      <c r="AQ742" s="31"/>
      <c r="AT742" s="31"/>
      <c r="AU742" s="21">
        <v>1995</v>
      </c>
      <c r="AV742" s="23">
        <f t="shared" si="128"/>
        <v>3.2999429000227671</v>
      </c>
      <c r="BB742" s="18"/>
      <c r="BD742" s="54"/>
      <c r="BF742" s="18"/>
      <c r="BH742" s="18"/>
      <c r="BJ742" s="18"/>
      <c r="BK742" s="18" t="s">
        <v>26</v>
      </c>
      <c r="BL742">
        <v>0</v>
      </c>
      <c r="BM742">
        <v>0</v>
      </c>
      <c r="BN742">
        <v>1</v>
      </c>
      <c r="BO742">
        <v>0</v>
      </c>
      <c r="BP742">
        <v>0</v>
      </c>
      <c r="BQ742">
        <v>0</v>
      </c>
      <c r="BR742" s="18">
        <v>0</v>
      </c>
      <c r="BS742">
        <v>0</v>
      </c>
      <c r="BT742">
        <v>1</v>
      </c>
      <c r="BU742" s="18">
        <v>0</v>
      </c>
      <c r="BV742" t="s">
        <v>397</v>
      </c>
      <c r="BW742" t="s">
        <v>397</v>
      </c>
      <c r="CB742" s="18"/>
      <c r="CD742" s="18"/>
      <c r="CE742" s="18"/>
      <c r="CH742" s="18"/>
      <c r="CJ742" s="18"/>
      <c r="CU742" s="18"/>
      <c r="CV742" t="s">
        <v>397</v>
      </c>
      <c r="CW742" t="s">
        <v>397</v>
      </c>
      <c r="CX742" t="s">
        <v>397</v>
      </c>
      <c r="CY742" s="25" t="s">
        <v>397</v>
      </c>
    </row>
    <row r="743" spans="1:103" x14ac:dyDescent="0.25">
      <c r="A743">
        <v>745</v>
      </c>
      <c r="B743">
        <v>119</v>
      </c>
      <c r="C743" s="25" t="s">
        <v>3</v>
      </c>
      <c r="D743" s="12">
        <v>5.5</v>
      </c>
      <c r="E743" s="14"/>
      <c r="F743" s="7" t="str">
        <f t="shared" si="119"/>
        <v>X</v>
      </c>
      <c r="G743" s="7">
        <f t="shared" si="120"/>
        <v>5.5</v>
      </c>
      <c r="H743" s="16">
        <f t="shared" si="121"/>
        <v>5.5</v>
      </c>
      <c r="I743" s="11" t="str">
        <f t="shared" si="122"/>
        <v>X</v>
      </c>
      <c r="J743" s="39" t="str">
        <f t="shared" si="123"/>
        <v>X</v>
      </c>
      <c r="K743" s="39" t="str">
        <f t="shared" si="126"/>
        <v>X</v>
      </c>
      <c r="L743" s="39" t="str">
        <f t="shared" si="127"/>
        <v>X</v>
      </c>
      <c r="M743" s="39" t="str">
        <f t="shared" si="124"/>
        <v>X</v>
      </c>
      <c r="N743" s="42">
        <v>0</v>
      </c>
      <c r="O743" s="8">
        <v>1</v>
      </c>
      <c r="P743" s="9">
        <v>0</v>
      </c>
      <c r="Q743" s="9">
        <v>0</v>
      </c>
      <c r="R743" s="8">
        <v>0</v>
      </c>
      <c r="S743" s="9">
        <v>0</v>
      </c>
      <c r="T743" s="9">
        <v>0</v>
      </c>
      <c r="U743" s="8">
        <v>0</v>
      </c>
      <c r="V743" s="9">
        <v>0</v>
      </c>
      <c r="W743" s="9">
        <v>0</v>
      </c>
      <c r="X743" s="9">
        <v>0</v>
      </c>
      <c r="Y743" s="8">
        <v>0</v>
      </c>
      <c r="Z743" s="9">
        <v>0</v>
      </c>
      <c r="AA743" s="8"/>
      <c r="AC743" s="8"/>
      <c r="AJ743" s="9">
        <f t="shared" si="125"/>
        <v>-1</v>
      </c>
      <c r="AK743" s="7">
        <v>9.8170000000000002</v>
      </c>
      <c r="AO743" s="8"/>
      <c r="AQ743" s="31"/>
      <c r="AT743" s="31"/>
      <c r="AU743" s="21">
        <v>1995</v>
      </c>
      <c r="AV743" s="23">
        <f t="shared" si="128"/>
        <v>3.2999429000227671</v>
      </c>
      <c r="BB743" s="18"/>
      <c r="BD743" s="54"/>
      <c r="BF743" s="18"/>
      <c r="BH743" s="18"/>
      <c r="BJ743" s="18"/>
      <c r="BK743" s="18" t="s">
        <v>26</v>
      </c>
      <c r="BL743">
        <v>0</v>
      </c>
      <c r="BM743">
        <v>0</v>
      </c>
      <c r="BN743">
        <v>1</v>
      </c>
      <c r="BO743">
        <v>0</v>
      </c>
      <c r="BP743">
        <v>0</v>
      </c>
      <c r="BQ743">
        <v>0</v>
      </c>
      <c r="BR743" s="18">
        <v>0</v>
      </c>
      <c r="BS743">
        <v>0</v>
      </c>
      <c r="BT743">
        <v>1</v>
      </c>
      <c r="BU743" s="18">
        <v>0</v>
      </c>
      <c r="BV743" t="s">
        <v>397</v>
      </c>
      <c r="BW743" t="s">
        <v>397</v>
      </c>
      <c r="CB743" s="18"/>
      <c r="CD743" s="18"/>
      <c r="CE743" s="18"/>
      <c r="CH743" s="18"/>
      <c r="CJ743" s="18"/>
      <c r="CU743" s="18"/>
      <c r="CV743" t="s">
        <v>397</v>
      </c>
      <c r="CW743" t="s">
        <v>397</v>
      </c>
      <c r="CX743" t="s">
        <v>397</v>
      </c>
      <c r="CY743" s="25" t="s">
        <v>397</v>
      </c>
    </row>
    <row r="744" spans="1:103" x14ac:dyDescent="0.25">
      <c r="A744">
        <v>746</v>
      </c>
      <c r="B744">
        <v>119</v>
      </c>
      <c r="C744" s="25" t="s">
        <v>3</v>
      </c>
      <c r="D744" s="12">
        <v>4.2</v>
      </c>
      <c r="E744" s="14"/>
      <c r="F744" s="7" t="str">
        <f t="shared" si="119"/>
        <v>X</v>
      </c>
      <c r="G744" s="7">
        <f t="shared" si="120"/>
        <v>4.2</v>
      </c>
      <c r="H744" s="16">
        <f t="shared" si="121"/>
        <v>4.2</v>
      </c>
      <c r="I744" s="11" t="str">
        <f t="shared" si="122"/>
        <v>X</v>
      </c>
      <c r="J744" s="39" t="str">
        <f t="shared" si="123"/>
        <v>X</v>
      </c>
      <c r="K744" s="39" t="str">
        <f t="shared" si="126"/>
        <v>X</v>
      </c>
      <c r="L744" s="39" t="str">
        <f t="shared" si="127"/>
        <v>X</v>
      </c>
      <c r="M744" s="39" t="str">
        <f t="shared" si="124"/>
        <v>X</v>
      </c>
      <c r="N744" s="42">
        <v>0</v>
      </c>
      <c r="O744" s="8">
        <v>0</v>
      </c>
      <c r="P744" s="9">
        <v>1</v>
      </c>
      <c r="Q744" s="9">
        <v>0</v>
      </c>
      <c r="R744" s="8">
        <v>0</v>
      </c>
      <c r="S744" s="9">
        <v>0</v>
      </c>
      <c r="T744" s="9">
        <v>0</v>
      </c>
      <c r="U744" s="8">
        <v>0</v>
      </c>
      <c r="V744" s="9">
        <v>0</v>
      </c>
      <c r="W744" s="9">
        <v>0</v>
      </c>
      <c r="X744" s="9">
        <v>0</v>
      </c>
      <c r="Y744" s="8">
        <v>0</v>
      </c>
      <c r="Z744" s="9">
        <v>0</v>
      </c>
      <c r="AA744" s="8"/>
      <c r="AC744" s="8"/>
      <c r="AJ744" s="9">
        <f t="shared" si="125"/>
        <v>-1</v>
      </c>
      <c r="AK744" s="7">
        <v>9.8170000000000002</v>
      </c>
      <c r="AO744" s="8"/>
      <c r="AQ744" s="31"/>
      <c r="AT744" s="31"/>
      <c r="AU744" s="21">
        <v>1995</v>
      </c>
      <c r="AV744" s="23">
        <f t="shared" si="128"/>
        <v>3.2999429000227671</v>
      </c>
      <c r="BB744" s="18"/>
      <c r="BD744" s="54"/>
      <c r="BF744" s="18"/>
      <c r="BH744" s="18"/>
      <c r="BJ744" s="18"/>
      <c r="BK744" s="18" t="s">
        <v>26</v>
      </c>
      <c r="BL744">
        <v>0</v>
      </c>
      <c r="BM744">
        <v>0</v>
      </c>
      <c r="BN744">
        <v>1</v>
      </c>
      <c r="BO744">
        <v>0</v>
      </c>
      <c r="BP744">
        <v>0</v>
      </c>
      <c r="BQ744">
        <v>0</v>
      </c>
      <c r="BR744" s="18">
        <v>0</v>
      </c>
      <c r="BS744">
        <v>0</v>
      </c>
      <c r="BT744">
        <v>1</v>
      </c>
      <c r="BU744" s="18">
        <v>0</v>
      </c>
      <c r="BV744" t="s">
        <v>397</v>
      </c>
      <c r="BW744" t="s">
        <v>397</v>
      </c>
      <c r="CB744" s="18"/>
      <c r="CD744" s="18"/>
      <c r="CE744" s="18"/>
      <c r="CH744" s="18"/>
      <c r="CJ744" s="18"/>
      <c r="CU744" s="18"/>
      <c r="CV744" t="s">
        <v>397</v>
      </c>
      <c r="CW744" t="s">
        <v>397</v>
      </c>
      <c r="CX744" t="s">
        <v>397</v>
      </c>
      <c r="CY744" s="25" t="s">
        <v>397</v>
      </c>
    </row>
    <row r="745" spans="1:103" x14ac:dyDescent="0.25">
      <c r="A745">
        <v>747</v>
      </c>
      <c r="B745">
        <v>119</v>
      </c>
      <c r="C745" s="25" t="s">
        <v>3</v>
      </c>
      <c r="D745" s="12">
        <v>4</v>
      </c>
      <c r="E745" s="14"/>
      <c r="F745" s="7" t="str">
        <f t="shared" si="119"/>
        <v>X</v>
      </c>
      <c r="G745" s="7">
        <f t="shared" si="120"/>
        <v>4</v>
      </c>
      <c r="H745" s="16">
        <f t="shared" si="121"/>
        <v>4</v>
      </c>
      <c r="I745" s="11" t="str">
        <f t="shared" si="122"/>
        <v>X</v>
      </c>
      <c r="J745" s="39" t="str">
        <f t="shared" si="123"/>
        <v>X</v>
      </c>
      <c r="K745" s="39" t="str">
        <f t="shared" si="126"/>
        <v>X</v>
      </c>
      <c r="L745" s="39" t="str">
        <f t="shared" si="127"/>
        <v>X</v>
      </c>
      <c r="M745" s="39" t="str">
        <f t="shared" si="124"/>
        <v>X</v>
      </c>
      <c r="N745" s="42">
        <v>0</v>
      </c>
      <c r="O745" s="8">
        <v>0</v>
      </c>
      <c r="P745" s="9">
        <v>0</v>
      </c>
      <c r="Q745" s="9">
        <v>1</v>
      </c>
      <c r="R745" s="8">
        <v>0</v>
      </c>
      <c r="S745" s="9">
        <v>0</v>
      </c>
      <c r="T745" s="9">
        <v>0</v>
      </c>
      <c r="U745" s="8">
        <v>0</v>
      </c>
      <c r="V745" s="9">
        <v>0</v>
      </c>
      <c r="W745" s="9">
        <v>0</v>
      </c>
      <c r="X745" s="9">
        <v>0</v>
      </c>
      <c r="Y745" s="8">
        <v>0</v>
      </c>
      <c r="Z745" s="9">
        <v>0</v>
      </c>
      <c r="AA745" s="8"/>
      <c r="AC745" s="8"/>
      <c r="AJ745" s="9">
        <f t="shared" si="125"/>
        <v>-1</v>
      </c>
      <c r="AK745" s="7">
        <v>9.8170000000000002</v>
      </c>
      <c r="AO745" s="8"/>
      <c r="AQ745" s="31"/>
      <c r="AT745" s="31"/>
      <c r="AU745" s="21">
        <v>1995</v>
      </c>
      <c r="AV745" s="23">
        <f t="shared" si="128"/>
        <v>3.2999429000227671</v>
      </c>
      <c r="BB745" s="18"/>
      <c r="BD745" s="54"/>
      <c r="BF745" s="18"/>
      <c r="BH745" s="18"/>
      <c r="BJ745" s="18"/>
      <c r="BK745" s="18" t="s">
        <v>26</v>
      </c>
      <c r="BL745">
        <v>0</v>
      </c>
      <c r="BM745">
        <v>0</v>
      </c>
      <c r="BN745">
        <v>1</v>
      </c>
      <c r="BO745">
        <v>0</v>
      </c>
      <c r="BP745">
        <v>0</v>
      </c>
      <c r="BQ745">
        <v>0</v>
      </c>
      <c r="BR745" s="18">
        <v>0</v>
      </c>
      <c r="BS745">
        <v>0</v>
      </c>
      <c r="BT745">
        <v>1</v>
      </c>
      <c r="BU745" s="18">
        <v>0</v>
      </c>
      <c r="BV745" t="s">
        <v>397</v>
      </c>
      <c r="BW745" t="s">
        <v>397</v>
      </c>
      <c r="CB745" s="18"/>
      <c r="CD745" s="18"/>
      <c r="CE745" s="18"/>
      <c r="CH745" s="18"/>
      <c r="CJ745" s="18"/>
      <c r="CU745" s="18"/>
      <c r="CV745" t="s">
        <v>397</v>
      </c>
      <c r="CW745" t="s">
        <v>397</v>
      </c>
      <c r="CX745" t="s">
        <v>397</v>
      </c>
      <c r="CY745" s="25" t="s">
        <v>397</v>
      </c>
    </row>
    <row r="746" spans="1:103" x14ac:dyDescent="0.25">
      <c r="A746">
        <v>748</v>
      </c>
      <c r="B746">
        <v>119</v>
      </c>
      <c r="C746" s="25" t="s">
        <v>3</v>
      </c>
      <c r="D746" s="12">
        <v>3.8</v>
      </c>
      <c r="E746" s="14"/>
      <c r="F746" s="7" t="str">
        <f t="shared" si="119"/>
        <v>X</v>
      </c>
      <c r="G746" s="7">
        <f t="shared" si="120"/>
        <v>3.8</v>
      </c>
      <c r="H746" s="16">
        <f t="shared" si="121"/>
        <v>3.8</v>
      </c>
      <c r="I746" s="11" t="str">
        <f t="shared" si="122"/>
        <v>X</v>
      </c>
      <c r="J746" s="39" t="str">
        <f t="shared" si="123"/>
        <v>X</v>
      </c>
      <c r="K746" s="39" t="str">
        <f t="shared" si="126"/>
        <v>X</v>
      </c>
      <c r="L746" s="39" t="str">
        <f t="shared" si="127"/>
        <v>X</v>
      </c>
      <c r="M746" s="39" t="str">
        <f t="shared" si="124"/>
        <v>X</v>
      </c>
      <c r="N746" s="42">
        <v>0</v>
      </c>
      <c r="O746" s="8">
        <v>0</v>
      </c>
      <c r="P746" s="9">
        <v>0</v>
      </c>
      <c r="Q746" s="9">
        <v>0</v>
      </c>
      <c r="R746" s="8">
        <v>0</v>
      </c>
      <c r="S746" s="9">
        <v>0</v>
      </c>
      <c r="T746" s="9">
        <v>0</v>
      </c>
      <c r="U746" s="8">
        <v>1</v>
      </c>
      <c r="V746" s="9">
        <v>0</v>
      </c>
      <c r="W746" s="9">
        <v>0</v>
      </c>
      <c r="X746" s="9">
        <v>0</v>
      </c>
      <c r="Y746" s="8">
        <v>0</v>
      </c>
      <c r="Z746" s="9">
        <v>0</v>
      </c>
      <c r="AA746" s="8"/>
      <c r="AC746" s="8"/>
      <c r="AJ746" s="9">
        <f t="shared" si="125"/>
        <v>-1</v>
      </c>
      <c r="AK746" s="7">
        <v>9.8170000000000002</v>
      </c>
      <c r="AO746" s="8"/>
      <c r="AQ746" s="31"/>
      <c r="AT746" s="31"/>
      <c r="AU746" s="21">
        <v>1995</v>
      </c>
      <c r="AV746" s="23">
        <f t="shared" si="128"/>
        <v>3.2999429000227671</v>
      </c>
      <c r="BB746" s="18"/>
      <c r="BD746" s="54"/>
      <c r="BF746" s="18"/>
      <c r="BH746" s="18"/>
      <c r="BJ746" s="18"/>
      <c r="BK746" s="18" t="s">
        <v>26</v>
      </c>
      <c r="BL746">
        <v>0</v>
      </c>
      <c r="BM746">
        <v>0</v>
      </c>
      <c r="BN746">
        <v>1</v>
      </c>
      <c r="BO746">
        <v>0</v>
      </c>
      <c r="BP746">
        <v>0</v>
      </c>
      <c r="BQ746">
        <v>0</v>
      </c>
      <c r="BR746" s="18">
        <v>0</v>
      </c>
      <c r="BS746">
        <v>0</v>
      </c>
      <c r="BT746">
        <v>1</v>
      </c>
      <c r="BU746" s="18">
        <v>0</v>
      </c>
      <c r="BV746" t="s">
        <v>397</v>
      </c>
      <c r="BW746" t="s">
        <v>397</v>
      </c>
      <c r="CB746" s="18"/>
      <c r="CD746" s="18"/>
      <c r="CE746" s="18"/>
      <c r="CH746" s="18"/>
      <c r="CJ746" s="18"/>
      <c r="CU746" s="18"/>
      <c r="CV746" t="s">
        <v>397</v>
      </c>
      <c r="CW746" t="s">
        <v>397</v>
      </c>
      <c r="CX746" t="s">
        <v>397</v>
      </c>
      <c r="CY746" s="25" t="s">
        <v>397</v>
      </c>
    </row>
    <row r="747" spans="1:103" x14ac:dyDescent="0.25">
      <c r="A747">
        <v>749</v>
      </c>
      <c r="B747">
        <v>119</v>
      </c>
      <c r="C747" s="25" t="s">
        <v>3</v>
      </c>
      <c r="D747" s="12">
        <v>4.5</v>
      </c>
      <c r="E747" s="14"/>
      <c r="F747" s="7" t="str">
        <f t="shared" si="119"/>
        <v>X</v>
      </c>
      <c r="G747" s="7">
        <f t="shared" si="120"/>
        <v>4.5</v>
      </c>
      <c r="H747" s="16">
        <f t="shared" si="121"/>
        <v>4.5</v>
      </c>
      <c r="I747" s="11" t="str">
        <f t="shared" si="122"/>
        <v>X</v>
      </c>
      <c r="J747" s="39" t="str">
        <f t="shared" si="123"/>
        <v>X</v>
      </c>
      <c r="K747" s="39" t="str">
        <f t="shared" si="126"/>
        <v>X</v>
      </c>
      <c r="L747" s="39" t="str">
        <f t="shared" si="127"/>
        <v>X</v>
      </c>
      <c r="M747" s="39" t="str">
        <f t="shared" si="124"/>
        <v>X</v>
      </c>
      <c r="N747" s="42">
        <v>0</v>
      </c>
      <c r="O747" s="8">
        <v>0</v>
      </c>
      <c r="P747" s="9">
        <v>0</v>
      </c>
      <c r="Q747" s="9">
        <v>0</v>
      </c>
      <c r="R747" s="8">
        <v>0</v>
      </c>
      <c r="S747" s="9">
        <v>0</v>
      </c>
      <c r="T747" s="9">
        <v>0</v>
      </c>
      <c r="U747" s="8">
        <v>0</v>
      </c>
      <c r="V747" s="9">
        <v>1</v>
      </c>
      <c r="W747" s="9">
        <v>0</v>
      </c>
      <c r="X747" s="9">
        <v>0</v>
      </c>
      <c r="Y747" s="8">
        <v>0</v>
      </c>
      <c r="Z747" s="9">
        <v>0</v>
      </c>
      <c r="AA747" s="8"/>
      <c r="AC747" s="8"/>
      <c r="AJ747" s="9">
        <f t="shared" si="125"/>
        <v>-1</v>
      </c>
      <c r="AK747" s="7">
        <v>9.8170000000000002</v>
      </c>
      <c r="AO747" s="8"/>
      <c r="AQ747" s="31"/>
      <c r="AT747" s="31"/>
      <c r="AU747" s="21">
        <v>1995</v>
      </c>
      <c r="AV747" s="23">
        <f t="shared" si="128"/>
        <v>3.2999429000227671</v>
      </c>
      <c r="BB747" s="18"/>
      <c r="BD747" s="54"/>
      <c r="BF747" s="18"/>
      <c r="BH747" s="18"/>
      <c r="BJ747" s="18"/>
      <c r="BK747" s="18" t="s">
        <v>26</v>
      </c>
      <c r="BL747">
        <v>0</v>
      </c>
      <c r="BM747">
        <v>0</v>
      </c>
      <c r="BN747">
        <v>1</v>
      </c>
      <c r="BO747">
        <v>0</v>
      </c>
      <c r="BP747">
        <v>0</v>
      </c>
      <c r="BQ747">
        <v>0</v>
      </c>
      <c r="BR747" s="18">
        <v>0</v>
      </c>
      <c r="BS747">
        <v>0</v>
      </c>
      <c r="BT747">
        <v>1</v>
      </c>
      <c r="BU747" s="18">
        <v>0</v>
      </c>
      <c r="BV747" t="s">
        <v>397</v>
      </c>
      <c r="BW747" t="s">
        <v>397</v>
      </c>
      <c r="CB747" s="18"/>
      <c r="CD747" s="18"/>
      <c r="CE747" s="18"/>
      <c r="CH747" s="18"/>
      <c r="CJ747" s="18"/>
      <c r="CU747" s="18"/>
      <c r="CV747" t="s">
        <v>397</v>
      </c>
      <c r="CW747" t="s">
        <v>397</v>
      </c>
      <c r="CX747" t="s">
        <v>397</v>
      </c>
      <c r="CY747" s="25" t="s">
        <v>397</v>
      </c>
    </row>
    <row r="748" spans="1:103" x14ac:dyDescent="0.25">
      <c r="A748">
        <v>750</v>
      </c>
      <c r="B748">
        <v>119</v>
      </c>
      <c r="C748" s="25" t="s">
        <v>3</v>
      </c>
      <c r="D748" s="12">
        <v>8.1</v>
      </c>
      <c r="E748" s="14"/>
      <c r="F748" s="7" t="str">
        <f t="shared" si="119"/>
        <v>X</v>
      </c>
      <c r="G748" s="7">
        <f t="shared" si="120"/>
        <v>8.1</v>
      </c>
      <c r="H748" s="16">
        <f t="shared" si="121"/>
        <v>8.1</v>
      </c>
      <c r="I748" s="11" t="str">
        <f t="shared" si="122"/>
        <v>X</v>
      </c>
      <c r="J748" s="39" t="str">
        <f t="shared" si="123"/>
        <v>X</v>
      </c>
      <c r="K748" s="39" t="str">
        <f t="shared" si="126"/>
        <v>X</v>
      </c>
      <c r="L748" s="39" t="str">
        <f t="shared" si="127"/>
        <v>X</v>
      </c>
      <c r="M748" s="39" t="str">
        <f t="shared" si="124"/>
        <v>X</v>
      </c>
      <c r="N748" s="42">
        <v>1</v>
      </c>
      <c r="O748" s="8">
        <v>0</v>
      </c>
      <c r="P748" s="9">
        <v>0</v>
      </c>
      <c r="Q748" s="9">
        <v>0</v>
      </c>
      <c r="R748" s="8">
        <v>0</v>
      </c>
      <c r="S748" s="9">
        <v>0</v>
      </c>
      <c r="T748" s="9">
        <v>0</v>
      </c>
      <c r="U748" s="8">
        <v>0</v>
      </c>
      <c r="V748" s="9">
        <v>0</v>
      </c>
      <c r="W748" s="9">
        <v>0</v>
      </c>
      <c r="X748" s="9">
        <v>0</v>
      </c>
      <c r="Y748" s="8">
        <v>0</v>
      </c>
      <c r="Z748" s="9">
        <v>0</v>
      </c>
      <c r="AA748" s="8"/>
      <c r="AC748" s="8"/>
      <c r="AJ748" s="9">
        <f t="shared" si="125"/>
        <v>-1</v>
      </c>
      <c r="AK748" s="7">
        <v>8.7259999999999991</v>
      </c>
      <c r="AO748" s="8"/>
      <c r="AQ748" s="31"/>
      <c r="AT748" s="31"/>
      <c r="AU748" s="21">
        <v>2002</v>
      </c>
      <c r="AV748" s="23">
        <f t="shared" si="128"/>
        <v>3.3014640731433</v>
      </c>
      <c r="BB748" s="18"/>
      <c r="BD748" s="54"/>
      <c r="BF748" s="18"/>
      <c r="BH748" s="18"/>
      <c r="BJ748" s="18"/>
      <c r="BK748" s="18" t="s">
        <v>41</v>
      </c>
      <c r="BL748">
        <v>0</v>
      </c>
      <c r="BM748">
        <v>0</v>
      </c>
      <c r="BN748">
        <v>1</v>
      </c>
      <c r="BO748">
        <v>0</v>
      </c>
      <c r="BP748">
        <v>0</v>
      </c>
      <c r="BQ748">
        <v>0</v>
      </c>
      <c r="BR748" s="18">
        <v>0</v>
      </c>
      <c r="BS748">
        <v>0</v>
      </c>
      <c r="BT748">
        <v>1</v>
      </c>
      <c r="BU748" s="18">
        <v>0</v>
      </c>
      <c r="BV748" t="s">
        <v>397</v>
      </c>
      <c r="BW748" t="s">
        <v>397</v>
      </c>
      <c r="CB748" s="18"/>
      <c r="CD748" s="18"/>
      <c r="CE748" s="18"/>
      <c r="CH748" s="18"/>
      <c r="CJ748" s="18"/>
      <c r="CU748" s="18"/>
      <c r="CV748" t="s">
        <v>397</v>
      </c>
      <c r="CW748" t="s">
        <v>397</v>
      </c>
      <c r="CX748" t="s">
        <v>397</v>
      </c>
      <c r="CY748" s="25" t="s">
        <v>397</v>
      </c>
    </row>
    <row r="749" spans="1:103" x14ac:dyDescent="0.25">
      <c r="A749">
        <v>751</v>
      </c>
      <c r="B749">
        <v>119</v>
      </c>
      <c r="C749" s="25" t="s">
        <v>3</v>
      </c>
      <c r="D749" s="12">
        <v>12.5</v>
      </c>
      <c r="E749" s="14"/>
      <c r="F749" s="7" t="str">
        <f t="shared" si="119"/>
        <v>X</v>
      </c>
      <c r="G749" s="7">
        <f t="shared" si="120"/>
        <v>12.5</v>
      </c>
      <c r="H749" s="16">
        <f t="shared" si="121"/>
        <v>12.5</v>
      </c>
      <c r="I749" s="11" t="str">
        <f t="shared" si="122"/>
        <v>X</v>
      </c>
      <c r="J749" s="39" t="str">
        <f t="shared" si="123"/>
        <v>X</v>
      </c>
      <c r="K749" s="39" t="str">
        <f t="shared" si="126"/>
        <v>X</v>
      </c>
      <c r="L749" s="39" t="str">
        <f t="shared" si="127"/>
        <v>X</v>
      </c>
      <c r="M749" s="39" t="str">
        <f t="shared" si="124"/>
        <v>X</v>
      </c>
      <c r="N749" s="42">
        <v>0</v>
      </c>
      <c r="O749" s="8">
        <v>1</v>
      </c>
      <c r="P749" s="9">
        <v>0</v>
      </c>
      <c r="Q749" s="9">
        <v>0</v>
      </c>
      <c r="R749" s="8">
        <v>0</v>
      </c>
      <c r="S749" s="9">
        <v>0</v>
      </c>
      <c r="T749" s="9">
        <v>0</v>
      </c>
      <c r="U749" s="8">
        <v>0</v>
      </c>
      <c r="V749" s="9">
        <v>0</v>
      </c>
      <c r="W749" s="9">
        <v>0</v>
      </c>
      <c r="X749" s="9">
        <v>0</v>
      </c>
      <c r="Y749" s="8">
        <v>0</v>
      </c>
      <c r="Z749" s="9">
        <v>0</v>
      </c>
      <c r="AA749" s="8"/>
      <c r="AC749" s="8"/>
      <c r="AJ749" s="9">
        <f t="shared" si="125"/>
        <v>-1</v>
      </c>
      <c r="AK749" s="7">
        <v>8.7259999999999991</v>
      </c>
      <c r="AO749" s="8"/>
      <c r="AQ749" s="31"/>
      <c r="AT749" s="31"/>
      <c r="AU749" s="21">
        <v>2002</v>
      </c>
      <c r="AV749" s="23">
        <f t="shared" si="128"/>
        <v>3.3014640731433</v>
      </c>
      <c r="BB749" s="18"/>
      <c r="BD749" s="54"/>
      <c r="BF749" s="18"/>
      <c r="BH749" s="18"/>
      <c r="BJ749" s="18"/>
      <c r="BK749" s="18" t="s">
        <v>41</v>
      </c>
      <c r="BL749">
        <v>0</v>
      </c>
      <c r="BM749">
        <v>0</v>
      </c>
      <c r="BN749">
        <v>1</v>
      </c>
      <c r="BO749">
        <v>0</v>
      </c>
      <c r="BP749">
        <v>0</v>
      </c>
      <c r="BQ749">
        <v>0</v>
      </c>
      <c r="BR749" s="18">
        <v>0</v>
      </c>
      <c r="BS749">
        <v>0</v>
      </c>
      <c r="BT749">
        <v>1</v>
      </c>
      <c r="BU749" s="18">
        <v>0</v>
      </c>
      <c r="BV749" t="s">
        <v>397</v>
      </c>
      <c r="BW749" t="s">
        <v>397</v>
      </c>
      <c r="CB749" s="18"/>
      <c r="CD749" s="18"/>
      <c r="CE749" s="18"/>
      <c r="CH749" s="18"/>
      <c r="CJ749" s="18"/>
      <c r="CU749" s="18"/>
      <c r="CV749" t="s">
        <v>397</v>
      </c>
      <c r="CW749" t="s">
        <v>397</v>
      </c>
      <c r="CX749" t="s">
        <v>397</v>
      </c>
      <c r="CY749" s="25" t="s">
        <v>397</v>
      </c>
    </row>
    <row r="750" spans="1:103" x14ac:dyDescent="0.25">
      <c r="A750">
        <v>752</v>
      </c>
      <c r="B750">
        <v>119</v>
      </c>
      <c r="C750" s="25" t="s">
        <v>3</v>
      </c>
      <c r="D750" s="12">
        <v>6.4</v>
      </c>
      <c r="E750" s="14"/>
      <c r="F750" s="7" t="str">
        <f t="shared" si="119"/>
        <v>X</v>
      </c>
      <c r="G750" s="7">
        <f t="shared" si="120"/>
        <v>6.4</v>
      </c>
      <c r="H750" s="16">
        <f t="shared" si="121"/>
        <v>6.4</v>
      </c>
      <c r="I750" s="11" t="str">
        <f t="shared" si="122"/>
        <v>X</v>
      </c>
      <c r="J750" s="39" t="str">
        <f t="shared" si="123"/>
        <v>X</v>
      </c>
      <c r="K750" s="39" t="str">
        <f t="shared" si="126"/>
        <v>X</v>
      </c>
      <c r="L750" s="39" t="str">
        <f t="shared" si="127"/>
        <v>X</v>
      </c>
      <c r="M750" s="39" t="str">
        <f t="shared" si="124"/>
        <v>X</v>
      </c>
      <c r="N750" s="42">
        <v>0</v>
      </c>
      <c r="O750" s="8">
        <v>0</v>
      </c>
      <c r="P750" s="9">
        <v>1</v>
      </c>
      <c r="Q750" s="9">
        <v>0</v>
      </c>
      <c r="R750" s="8">
        <v>0</v>
      </c>
      <c r="S750" s="9">
        <v>0</v>
      </c>
      <c r="T750" s="9">
        <v>0</v>
      </c>
      <c r="U750" s="8">
        <v>0</v>
      </c>
      <c r="V750" s="9">
        <v>0</v>
      </c>
      <c r="W750" s="9">
        <v>0</v>
      </c>
      <c r="X750" s="9">
        <v>0</v>
      </c>
      <c r="Y750" s="8">
        <v>0</v>
      </c>
      <c r="Z750" s="9">
        <v>0</v>
      </c>
      <c r="AA750" s="8"/>
      <c r="AC750" s="8"/>
      <c r="AJ750" s="9">
        <f t="shared" si="125"/>
        <v>-1</v>
      </c>
      <c r="AK750" s="7">
        <v>8.7259999999999991</v>
      </c>
      <c r="AO750" s="8"/>
      <c r="AQ750" s="31"/>
      <c r="AT750" s="31"/>
      <c r="AU750" s="21">
        <v>2002</v>
      </c>
      <c r="AV750" s="23">
        <f t="shared" si="128"/>
        <v>3.3014640731433</v>
      </c>
      <c r="BB750" s="18"/>
      <c r="BD750" s="54"/>
      <c r="BF750" s="18"/>
      <c r="BH750" s="18"/>
      <c r="BJ750" s="18"/>
      <c r="BK750" s="18" t="s">
        <v>41</v>
      </c>
      <c r="BL750">
        <v>0</v>
      </c>
      <c r="BM750">
        <v>0</v>
      </c>
      <c r="BN750">
        <v>1</v>
      </c>
      <c r="BO750">
        <v>0</v>
      </c>
      <c r="BP750">
        <v>0</v>
      </c>
      <c r="BQ750">
        <v>0</v>
      </c>
      <c r="BR750" s="18">
        <v>0</v>
      </c>
      <c r="BS750">
        <v>0</v>
      </c>
      <c r="BT750">
        <v>1</v>
      </c>
      <c r="BU750" s="18">
        <v>0</v>
      </c>
      <c r="BV750" t="s">
        <v>397</v>
      </c>
      <c r="BW750" t="s">
        <v>397</v>
      </c>
      <c r="CB750" s="18"/>
      <c r="CD750" s="18"/>
      <c r="CE750" s="18"/>
      <c r="CH750" s="18"/>
      <c r="CJ750" s="18"/>
      <c r="CU750" s="18"/>
      <c r="CV750" t="s">
        <v>397</v>
      </c>
      <c r="CW750" t="s">
        <v>397</v>
      </c>
      <c r="CX750" t="s">
        <v>397</v>
      </c>
      <c r="CY750" s="25" t="s">
        <v>397</v>
      </c>
    </row>
    <row r="751" spans="1:103" x14ac:dyDescent="0.25">
      <c r="A751">
        <v>753</v>
      </c>
      <c r="B751">
        <v>119</v>
      </c>
      <c r="C751" s="25" t="s">
        <v>3</v>
      </c>
      <c r="D751" s="12">
        <v>8.1</v>
      </c>
      <c r="E751" s="14"/>
      <c r="F751" s="7" t="str">
        <f t="shared" si="119"/>
        <v>X</v>
      </c>
      <c r="G751" s="7">
        <f t="shared" si="120"/>
        <v>8.1</v>
      </c>
      <c r="H751" s="16">
        <f t="shared" si="121"/>
        <v>8.1</v>
      </c>
      <c r="I751" s="11" t="str">
        <f t="shared" si="122"/>
        <v>X</v>
      </c>
      <c r="J751" s="39" t="str">
        <f t="shared" si="123"/>
        <v>X</v>
      </c>
      <c r="K751" s="39" t="str">
        <f t="shared" si="126"/>
        <v>X</v>
      </c>
      <c r="L751" s="39" t="str">
        <f t="shared" si="127"/>
        <v>X</v>
      </c>
      <c r="M751" s="39" t="str">
        <f t="shared" si="124"/>
        <v>X</v>
      </c>
      <c r="N751" s="42">
        <v>0</v>
      </c>
      <c r="O751" s="8">
        <v>0</v>
      </c>
      <c r="P751" s="9">
        <v>0</v>
      </c>
      <c r="Q751" s="9">
        <v>1</v>
      </c>
      <c r="R751" s="8">
        <v>0</v>
      </c>
      <c r="S751" s="9">
        <v>0</v>
      </c>
      <c r="T751" s="9">
        <v>0</v>
      </c>
      <c r="U751" s="8">
        <v>0</v>
      </c>
      <c r="V751" s="9">
        <v>0</v>
      </c>
      <c r="W751" s="9">
        <v>0</v>
      </c>
      <c r="X751" s="9">
        <v>0</v>
      </c>
      <c r="Y751" s="8">
        <v>0</v>
      </c>
      <c r="Z751" s="9">
        <v>0</v>
      </c>
      <c r="AA751" s="8"/>
      <c r="AC751" s="8"/>
      <c r="AJ751" s="9">
        <f t="shared" si="125"/>
        <v>-1</v>
      </c>
      <c r="AK751" s="7">
        <v>8.7259999999999991</v>
      </c>
      <c r="AO751" s="8"/>
      <c r="AQ751" s="31"/>
      <c r="AT751" s="31"/>
      <c r="AU751" s="21">
        <v>2002</v>
      </c>
      <c r="AV751" s="23">
        <f t="shared" si="128"/>
        <v>3.3014640731433</v>
      </c>
      <c r="BB751" s="18"/>
      <c r="BD751" s="54"/>
      <c r="BF751" s="18"/>
      <c r="BH751" s="18"/>
      <c r="BJ751" s="18"/>
      <c r="BK751" s="18" t="s">
        <v>41</v>
      </c>
      <c r="BL751">
        <v>0</v>
      </c>
      <c r="BM751">
        <v>0</v>
      </c>
      <c r="BN751">
        <v>1</v>
      </c>
      <c r="BO751">
        <v>0</v>
      </c>
      <c r="BP751">
        <v>0</v>
      </c>
      <c r="BQ751">
        <v>0</v>
      </c>
      <c r="BR751" s="18">
        <v>0</v>
      </c>
      <c r="BS751">
        <v>0</v>
      </c>
      <c r="BT751">
        <v>1</v>
      </c>
      <c r="BU751" s="18">
        <v>0</v>
      </c>
      <c r="BV751" t="s">
        <v>397</v>
      </c>
      <c r="BW751" t="s">
        <v>397</v>
      </c>
      <c r="CB751" s="18"/>
      <c r="CD751" s="18"/>
      <c r="CE751" s="18"/>
      <c r="CH751" s="18"/>
      <c r="CJ751" s="18"/>
      <c r="CU751" s="18"/>
      <c r="CV751" t="s">
        <v>397</v>
      </c>
      <c r="CW751" t="s">
        <v>397</v>
      </c>
      <c r="CX751" t="s">
        <v>397</v>
      </c>
      <c r="CY751" s="25" t="s">
        <v>397</v>
      </c>
    </row>
    <row r="752" spans="1:103" x14ac:dyDescent="0.25">
      <c r="A752">
        <v>754</v>
      </c>
      <c r="B752">
        <v>119</v>
      </c>
      <c r="C752" s="25" t="s">
        <v>3</v>
      </c>
      <c r="D752" s="12">
        <v>6.7</v>
      </c>
      <c r="E752" s="14"/>
      <c r="F752" s="7" t="str">
        <f t="shared" si="119"/>
        <v>X</v>
      </c>
      <c r="G752" s="7">
        <f t="shared" si="120"/>
        <v>6.7</v>
      </c>
      <c r="H752" s="16">
        <f t="shared" si="121"/>
        <v>6.7</v>
      </c>
      <c r="I752" s="11" t="str">
        <f t="shared" si="122"/>
        <v>X</v>
      </c>
      <c r="J752" s="39" t="str">
        <f t="shared" si="123"/>
        <v>X</v>
      </c>
      <c r="K752" s="39" t="str">
        <f t="shared" si="126"/>
        <v>X</v>
      </c>
      <c r="L752" s="39" t="str">
        <f t="shared" si="127"/>
        <v>X</v>
      </c>
      <c r="M752" s="39" t="str">
        <f t="shared" si="124"/>
        <v>X</v>
      </c>
      <c r="N752" s="42">
        <v>0</v>
      </c>
      <c r="O752" s="8">
        <v>0</v>
      </c>
      <c r="P752" s="9">
        <v>0</v>
      </c>
      <c r="Q752" s="9">
        <v>0</v>
      </c>
      <c r="R752" s="8">
        <v>0</v>
      </c>
      <c r="S752" s="9">
        <v>0</v>
      </c>
      <c r="T752" s="9">
        <v>0</v>
      </c>
      <c r="U752" s="8">
        <v>1</v>
      </c>
      <c r="V752" s="9">
        <v>0</v>
      </c>
      <c r="W752" s="9">
        <v>0</v>
      </c>
      <c r="X752" s="9">
        <v>0</v>
      </c>
      <c r="Y752" s="8">
        <v>0</v>
      </c>
      <c r="Z752" s="9">
        <v>0</v>
      </c>
      <c r="AA752" s="8"/>
      <c r="AC752" s="8"/>
      <c r="AJ752" s="9">
        <f t="shared" si="125"/>
        <v>-1</v>
      </c>
      <c r="AK752" s="7">
        <v>8.7259999999999991</v>
      </c>
      <c r="AO752" s="8"/>
      <c r="AQ752" s="31"/>
      <c r="AT752" s="31"/>
      <c r="AU752" s="21">
        <v>2002</v>
      </c>
      <c r="AV752" s="23">
        <f t="shared" si="128"/>
        <v>3.3014640731433</v>
      </c>
      <c r="BB752" s="18"/>
      <c r="BD752" s="54"/>
      <c r="BF752" s="18"/>
      <c r="BH752" s="18"/>
      <c r="BJ752" s="18"/>
      <c r="BK752" s="18" t="s">
        <v>41</v>
      </c>
      <c r="BL752">
        <v>0</v>
      </c>
      <c r="BM752">
        <v>0</v>
      </c>
      <c r="BN752">
        <v>1</v>
      </c>
      <c r="BO752">
        <v>0</v>
      </c>
      <c r="BP752">
        <v>0</v>
      </c>
      <c r="BQ752">
        <v>0</v>
      </c>
      <c r="BR752" s="18">
        <v>0</v>
      </c>
      <c r="BS752">
        <v>0</v>
      </c>
      <c r="BT752">
        <v>1</v>
      </c>
      <c r="BU752" s="18">
        <v>0</v>
      </c>
      <c r="BV752" t="s">
        <v>397</v>
      </c>
      <c r="BW752" t="s">
        <v>397</v>
      </c>
      <c r="CB752" s="18"/>
      <c r="CD752" s="18"/>
      <c r="CE752" s="18"/>
      <c r="CH752" s="18"/>
      <c r="CJ752" s="18"/>
      <c r="CU752" s="18"/>
      <c r="CV752" t="s">
        <v>397</v>
      </c>
      <c r="CW752" t="s">
        <v>397</v>
      </c>
      <c r="CX752" t="s">
        <v>397</v>
      </c>
      <c r="CY752" s="25" t="s">
        <v>397</v>
      </c>
    </row>
    <row r="753" spans="1:103" x14ac:dyDescent="0.25">
      <c r="A753">
        <v>755</v>
      </c>
      <c r="B753">
        <v>119</v>
      </c>
      <c r="C753" s="25" t="s">
        <v>3</v>
      </c>
      <c r="D753" s="12">
        <v>11.1</v>
      </c>
      <c r="E753" s="14"/>
      <c r="F753" s="7" t="str">
        <f t="shared" si="119"/>
        <v>X</v>
      </c>
      <c r="G753" s="7">
        <f t="shared" si="120"/>
        <v>11.1</v>
      </c>
      <c r="H753" s="16">
        <f t="shared" si="121"/>
        <v>11.1</v>
      </c>
      <c r="I753" s="11" t="str">
        <f t="shared" si="122"/>
        <v>X</v>
      </c>
      <c r="J753" s="39" t="str">
        <f t="shared" si="123"/>
        <v>X</v>
      </c>
      <c r="K753" s="39" t="str">
        <f t="shared" si="126"/>
        <v>X</v>
      </c>
      <c r="L753" s="39" t="str">
        <f t="shared" si="127"/>
        <v>X</v>
      </c>
      <c r="M753" s="39" t="str">
        <f t="shared" si="124"/>
        <v>X</v>
      </c>
      <c r="N753" s="42">
        <v>0</v>
      </c>
      <c r="O753" s="8">
        <v>0</v>
      </c>
      <c r="P753" s="9">
        <v>0</v>
      </c>
      <c r="Q753" s="9">
        <v>0</v>
      </c>
      <c r="R753" s="8">
        <v>0</v>
      </c>
      <c r="S753" s="9">
        <v>0</v>
      </c>
      <c r="T753" s="9">
        <v>0</v>
      </c>
      <c r="U753" s="8">
        <v>0</v>
      </c>
      <c r="V753" s="9">
        <v>1</v>
      </c>
      <c r="W753" s="9">
        <v>0</v>
      </c>
      <c r="X753" s="9">
        <v>0</v>
      </c>
      <c r="Y753" s="8">
        <v>0</v>
      </c>
      <c r="Z753" s="9">
        <v>0</v>
      </c>
      <c r="AA753" s="8"/>
      <c r="AC753" s="8"/>
      <c r="AJ753" s="9">
        <f t="shared" si="125"/>
        <v>-1</v>
      </c>
      <c r="AK753" s="7">
        <v>8.7259999999999991</v>
      </c>
      <c r="AO753" s="8"/>
      <c r="AQ753" s="31"/>
      <c r="AT753" s="31"/>
      <c r="AU753" s="21">
        <v>2002</v>
      </c>
      <c r="AV753" s="23">
        <f t="shared" si="128"/>
        <v>3.3014640731433</v>
      </c>
      <c r="BB753" s="18"/>
      <c r="BD753" s="54"/>
      <c r="BF753" s="18"/>
      <c r="BH753" s="18"/>
      <c r="BJ753" s="18"/>
      <c r="BK753" s="18" t="s">
        <v>41</v>
      </c>
      <c r="BL753">
        <v>0</v>
      </c>
      <c r="BM753">
        <v>0</v>
      </c>
      <c r="BN753">
        <v>1</v>
      </c>
      <c r="BO753">
        <v>0</v>
      </c>
      <c r="BP753">
        <v>0</v>
      </c>
      <c r="BQ753">
        <v>0</v>
      </c>
      <c r="BR753" s="18">
        <v>0</v>
      </c>
      <c r="BS753">
        <v>0</v>
      </c>
      <c r="BT753">
        <v>1</v>
      </c>
      <c r="BU753" s="18">
        <v>0</v>
      </c>
      <c r="BV753" t="s">
        <v>397</v>
      </c>
      <c r="BW753" t="s">
        <v>397</v>
      </c>
      <c r="CB753" s="18"/>
      <c r="CD753" s="18"/>
      <c r="CE753" s="18"/>
      <c r="CH753" s="18"/>
      <c r="CJ753" s="18"/>
      <c r="CU753" s="18"/>
      <c r="CV753" t="s">
        <v>397</v>
      </c>
      <c r="CW753" t="s">
        <v>397</v>
      </c>
      <c r="CX753" t="s">
        <v>397</v>
      </c>
      <c r="CY753" s="25" t="s">
        <v>397</v>
      </c>
    </row>
    <row r="754" spans="1:103" x14ac:dyDescent="0.25">
      <c r="A754">
        <v>756</v>
      </c>
      <c r="B754">
        <v>119</v>
      </c>
      <c r="C754" s="25" t="s">
        <v>3</v>
      </c>
      <c r="D754" s="12">
        <v>11.1</v>
      </c>
      <c r="E754" s="14"/>
      <c r="F754" s="7" t="str">
        <f t="shared" si="119"/>
        <v>X</v>
      </c>
      <c r="G754" s="7">
        <f t="shared" si="120"/>
        <v>11.1</v>
      </c>
      <c r="H754" s="16">
        <f t="shared" si="121"/>
        <v>11.1</v>
      </c>
      <c r="I754" s="11" t="str">
        <f t="shared" si="122"/>
        <v>X</v>
      </c>
      <c r="J754" s="39" t="str">
        <f t="shared" si="123"/>
        <v>X</v>
      </c>
      <c r="K754" s="39" t="str">
        <f t="shared" si="126"/>
        <v>X</v>
      </c>
      <c r="L754" s="39" t="str">
        <f t="shared" si="127"/>
        <v>X</v>
      </c>
      <c r="M754" s="39" t="str">
        <f t="shared" si="124"/>
        <v>X</v>
      </c>
      <c r="N754" s="42">
        <v>1</v>
      </c>
      <c r="O754" s="8">
        <v>0</v>
      </c>
      <c r="P754" s="9">
        <v>0</v>
      </c>
      <c r="Q754" s="9">
        <v>0</v>
      </c>
      <c r="R754" s="8">
        <v>0</v>
      </c>
      <c r="S754" s="9">
        <v>0</v>
      </c>
      <c r="T754" s="9">
        <v>0</v>
      </c>
      <c r="U754" s="8">
        <v>0</v>
      </c>
      <c r="V754" s="9">
        <v>0</v>
      </c>
      <c r="W754" s="9">
        <v>0</v>
      </c>
      <c r="X754" s="9">
        <v>0</v>
      </c>
      <c r="Y754" s="8">
        <v>0</v>
      </c>
      <c r="Z754" s="9">
        <v>0</v>
      </c>
      <c r="AA754" s="8"/>
      <c r="AC754" s="8"/>
      <c r="AJ754" s="9">
        <f t="shared" si="125"/>
        <v>-1</v>
      </c>
      <c r="AK754" s="7">
        <v>7.0019999999999998</v>
      </c>
      <c r="AO754" s="8"/>
      <c r="AQ754" s="31"/>
      <c r="AT754" s="31"/>
      <c r="AU754" s="21">
        <v>1997</v>
      </c>
      <c r="AV754" s="23">
        <f t="shared" si="128"/>
        <v>3.3003780648707024</v>
      </c>
      <c r="BB754" s="18"/>
      <c r="BD754" s="54"/>
      <c r="BF754" s="18"/>
      <c r="BH754" s="18"/>
      <c r="BJ754" s="18"/>
      <c r="BK754" s="18" t="s">
        <v>45</v>
      </c>
      <c r="BL754">
        <v>0</v>
      </c>
      <c r="BM754">
        <v>0</v>
      </c>
      <c r="BN754">
        <v>0</v>
      </c>
      <c r="BO754">
        <v>1</v>
      </c>
      <c r="BP754">
        <v>0</v>
      </c>
      <c r="BQ754">
        <v>0</v>
      </c>
      <c r="BR754" s="18">
        <v>0</v>
      </c>
      <c r="BS754">
        <v>0</v>
      </c>
      <c r="BT754">
        <v>1</v>
      </c>
      <c r="BU754" s="18">
        <v>0</v>
      </c>
      <c r="BV754" t="s">
        <v>397</v>
      </c>
      <c r="BW754" t="s">
        <v>397</v>
      </c>
      <c r="CB754" s="18"/>
      <c r="CD754" s="18"/>
      <c r="CE754" s="18"/>
      <c r="CH754" s="18"/>
      <c r="CJ754" s="18"/>
      <c r="CU754" s="18"/>
      <c r="CV754" t="s">
        <v>397</v>
      </c>
      <c r="CW754" t="s">
        <v>397</v>
      </c>
      <c r="CX754" t="s">
        <v>397</v>
      </c>
      <c r="CY754" s="25" t="s">
        <v>397</v>
      </c>
    </row>
    <row r="755" spans="1:103" x14ac:dyDescent="0.25">
      <c r="A755">
        <v>757</v>
      </c>
      <c r="B755">
        <v>119</v>
      </c>
      <c r="C755" s="25" t="s">
        <v>3</v>
      </c>
      <c r="D755" s="12">
        <v>10.8</v>
      </c>
      <c r="E755" s="14"/>
      <c r="F755" s="7" t="str">
        <f t="shared" si="119"/>
        <v>X</v>
      </c>
      <c r="G755" s="7">
        <f t="shared" si="120"/>
        <v>10.8</v>
      </c>
      <c r="H755" s="16">
        <f t="shared" si="121"/>
        <v>10.8</v>
      </c>
      <c r="I755" s="11" t="str">
        <f t="shared" si="122"/>
        <v>X</v>
      </c>
      <c r="J755" s="39" t="str">
        <f t="shared" si="123"/>
        <v>X</v>
      </c>
      <c r="K755" s="39" t="str">
        <f t="shared" si="126"/>
        <v>X</v>
      </c>
      <c r="L755" s="39" t="str">
        <f t="shared" si="127"/>
        <v>X</v>
      </c>
      <c r="M755" s="39" t="str">
        <f t="shared" si="124"/>
        <v>X</v>
      </c>
      <c r="N755" s="42">
        <v>0</v>
      </c>
      <c r="O755" s="8">
        <v>1</v>
      </c>
      <c r="P755" s="9">
        <v>0</v>
      </c>
      <c r="Q755" s="9">
        <v>0</v>
      </c>
      <c r="R755" s="8">
        <v>0</v>
      </c>
      <c r="S755" s="9">
        <v>0</v>
      </c>
      <c r="T755" s="9">
        <v>0</v>
      </c>
      <c r="U755" s="8">
        <v>0</v>
      </c>
      <c r="V755" s="9">
        <v>0</v>
      </c>
      <c r="W755" s="9">
        <v>0</v>
      </c>
      <c r="X755" s="9">
        <v>0</v>
      </c>
      <c r="Y755" s="8">
        <v>0</v>
      </c>
      <c r="Z755" s="9">
        <v>0</v>
      </c>
      <c r="AA755" s="8"/>
      <c r="AC755" s="8"/>
      <c r="AJ755" s="9">
        <f t="shared" si="125"/>
        <v>-1</v>
      </c>
      <c r="AK755" s="7">
        <v>7.0019999999999998</v>
      </c>
      <c r="AO755" s="8"/>
      <c r="AQ755" s="31"/>
      <c r="AT755" s="31"/>
      <c r="AU755" s="21">
        <v>1997</v>
      </c>
      <c r="AV755" s="23">
        <f t="shared" si="128"/>
        <v>3.3003780648707024</v>
      </c>
      <c r="BB755" s="18"/>
      <c r="BD755" s="54"/>
      <c r="BF755" s="18"/>
      <c r="BH755" s="18"/>
      <c r="BJ755" s="18"/>
      <c r="BK755" s="18" t="s">
        <v>45</v>
      </c>
      <c r="BL755">
        <v>0</v>
      </c>
      <c r="BM755">
        <v>0</v>
      </c>
      <c r="BN755">
        <v>0</v>
      </c>
      <c r="BO755">
        <v>1</v>
      </c>
      <c r="BP755">
        <v>0</v>
      </c>
      <c r="BQ755">
        <v>0</v>
      </c>
      <c r="BR755" s="18">
        <v>0</v>
      </c>
      <c r="BS755">
        <v>0</v>
      </c>
      <c r="BT755">
        <v>1</v>
      </c>
      <c r="BU755" s="18">
        <v>0</v>
      </c>
      <c r="BV755" t="s">
        <v>397</v>
      </c>
      <c r="BW755" t="s">
        <v>397</v>
      </c>
      <c r="CB755" s="18"/>
      <c r="CD755" s="18"/>
      <c r="CE755" s="18"/>
      <c r="CH755" s="18"/>
      <c r="CJ755" s="18"/>
      <c r="CU755" s="18"/>
      <c r="CV755" t="s">
        <v>397</v>
      </c>
      <c r="CW755" t="s">
        <v>397</v>
      </c>
      <c r="CX755" t="s">
        <v>397</v>
      </c>
      <c r="CY755" s="25" t="s">
        <v>397</v>
      </c>
    </row>
    <row r="756" spans="1:103" x14ac:dyDescent="0.25">
      <c r="A756">
        <v>758</v>
      </c>
      <c r="B756">
        <v>119</v>
      </c>
      <c r="C756" s="25" t="s">
        <v>3</v>
      </c>
      <c r="D756" s="12">
        <v>8.8000000000000007</v>
      </c>
      <c r="E756" s="14"/>
      <c r="F756" s="7" t="str">
        <f t="shared" si="119"/>
        <v>X</v>
      </c>
      <c r="G756" s="7">
        <f t="shared" si="120"/>
        <v>8.8000000000000007</v>
      </c>
      <c r="H756" s="16">
        <f t="shared" si="121"/>
        <v>8.8000000000000007</v>
      </c>
      <c r="I756" s="11" t="str">
        <f t="shared" si="122"/>
        <v>X</v>
      </c>
      <c r="J756" s="39" t="str">
        <f t="shared" si="123"/>
        <v>X</v>
      </c>
      <c r="K756" s="39" t="str">
        <f t="shared" si="126"/>
        <v>X</v>
      </c>
      <c r="L756" s="39" t="str">
        <f t="shared" si="127"/>
        <v>X</v>
      </c>
      <c r="M756" s="39" t="str">
        <f t="shared" si="124"/>
        <v>X</v>
      </c>
      <c r="N756" s="42">
        <v>0</v>
      </c>
      <c r="O756" s="8">
        <v>0</v>
      </c>
      <c r="P756" s="9">
        <v>1</v>
      </c>
      <c r="Q756" s="9">
        <v>0</v>
      </c>
      <c r="R756" s="8">
        <v>0</v>
      </c>
      <c r="S756" s="9">
        <v>0</v>
      </c>
      <c r="T756" s="9">
        <v>0</v>
      </c>
      <c r="U756" s="8">
        <v>0</v>
      </c>
      <c r="V756" s="9">
        <v>0</v>
      </c>
      <c r="W756" s="9">
        <v>0</v>
      </c>
      <c r="X756" s="9">
        <v>0</v>
      </c>
      <c r="Y756" s="8">
        <v>0</v>
      </c>
      <c r="Z756" s="9">
        <v>0</v>
      </c>
      <c r="AA756" s="8"/>
      <c r="AC756" s="8"/>
      <c r="AJ756" s="9">
        <f t="shared" si="125"/>
        <v>-1</v>
      </c>
      <c r="AK756" s="7">
        <v>7.0019999999999998</v>
      </c>
      <c r="AO756" s="8"/>
      <c r="AQ756" s="31"/>
      <c r="AT756" s="31"/>
      <c r="AU756" s="21">
        <v>1997</v>
      </c>
      <c r="AV756" s="23">
        <f t="shared" si="128"/>
        <v>3.3003780648707024</v>
      </c>
      <c r="BB756" s="18"/>
      <c r="BD756" s="54"/>
      <c r="BF756" s="18"/>
      <c r="BH756" s="18"/>
      <c r="BJ756" s="18"/>
      <c r="BK756" s="18" t="s">
        <v>45</v>
      </c>
      <c r="BL756">
        <v>0</v>
      </c>
      <c r="BM756">
        <v>0</v>
      </c>
      <c r="BN756">
        <v>0</v>
      </c>
      <c r="BO756">
        <v>1</v>
      </c>
      <c r="BP756">
        <v>0</v>
      </c>
      <c r="BQ756">
        <v>0</v>
      </c>
      <c r="BR756" s="18">
        <v>0</v>
      </c>
      <c r="BS756">
        <v>0</v>
      </c>
      <c r="BT756">
        <v>1</v>
      </c>
      <c r="BU756" s="18">
        <v>0</v>
      </c>
      <c r="BV756" t="s">
        <v>397</v>
      </c>
      <c r="BW756" t="s">
        <v>397</v>
      </c>
      <c r="CB756" s="18"/>
      <c r="CD756" s="18"/>
      <c r="CE756" s="18"/>
      <c r="CH756" s="18"/>
      <c r="CJ756" s="18"/>
      <c r="CU756" s="18"/>
      <c r="CV756" t="s">
        <v>397</v>
      </c>
      <c r="CW756" t="s">
        <v>397</v>
      </c>
      <c r="CX756" t="s">
        <v>397</v>
      </c>
      <c r="CY756" s="25" t="s">
        <v>397</v>
      </c>
    </row>
    <row r="757" spans="1:103" x14ac:dyDescent="0.25">
      <c r="A757">
        <v>759</v>
      </c>
      <c r="B757">
        <v>119</v>
      </c>
      <c r="C757" s="25" t="s">
        <v>3</v>
      </c>
      <c r="D757" s="12">
        <v>12.6</v>
      </c>
      <c r="E757" s="14"/>
      <c r="F757" s="7" t="str">
        <f t="shared" si="119"/>
        <v>X</v>
      </c>
      <c r="G757" s="7">
        <f t="shared" si="120"/>
        <v>12.6</v>
      </c>
      <c r="H757" s="16">
        <f t="shared" si="121"/>
        <v>12.6</v>
      </c>
      <c r="I757" s="11" t="str">
        <f t="shared" si="122"/>
        <v>X</v>
      </c>
      <c r="J757" s="39" t="str">
        <f t="shared" si="123"/>
        <v>X</v>
      </c>
      <c r="K757" s="39" t="str">
        <f t="shared" si="126"/>
        <v>X</v>
      </c>
      <c r="L757" s="39" t="str">
        <f t="shared" si="127"/>
        <v>X</v>
      </c>
      <c r="M757" s="39" t="str">
        <f t="shared" si="124"/>
        <v>X</v>
      </c>
      <c r="N757" s="42">
        <v>0</v>
      </c>
      <c r="O757" s="8">
        <v>0</v>
      </c>
      <c r="P757" s="9">
        <v>0</v>
      </c>
      <c r="Q757" s="9">
        <v>1</v>
      </c>
      <c r="R757" s="8">
        <v>0</v>
      </c>
      <c r="S757" s="9">
        <v>0</v>
      </c>
      <c r="T757" s="9">
        <v>0</v>
      </c>
      <c r="U757" s="8">
        <v>0</v>
      </c>
      <c r="V757" s="9">
        <v>0</v>
      </c>
      <c r="W757" s="9">
        <v>0</v>
      </c>
      <c r="X757" s="9">
        <v>0</v>
      </c>
      <c r="Y757" s="8">
        <v>0</v>
      </c>
      <c r="Z757" s="9">
        <v>0</v>
      </c>
      <c r="AA757" s="8"/>
      <c r="AC757" s="8"/>
      <c r="AJ757" s="9">
        <f t="shared" si="125"/>
        <v>-1</v>
      </c>
      <c r="AK757" s="7">
        <v>7.0019999999999998</v>
      </c>
      <c r="AO757" s="8"/>
      <c r="AQ757" s="31"/>
      <c r="AT757" s="31"/>
      <c r="AU757" s="21">
        <v>1997</v>
      </c>
      <c r="AV757" s="23">
        <f t="shared" si="128"/>
        <v>3.3003780648707024</v>
      </c>
      <c r="BB757" s="18"/>
      <c r="BD757" s="54"/>
      <c r="BF757" s="18"/>
      <c r="BH757" s="18"/>
      <c r="BJ757" s="18"/>
      <c r="BK757" s="18" t="s">
        <v>45</v>
      </c>
      <c r="BL757">
        <v>0</v>
      </c>
      <c r="BM757">
        <v>0</v>
      </c>
      <c r="BN757">
        <v>0</v>
      </c>
      <c r="BO757">
        <v>1</v>
      </c>
      <c r="BP757">
        <v>0</v>
      </c>
      <c r="BQ757">
        <v>0</v>
      </c>
      <c r="BR757" s="18">
        <v>0</v>
      </c>
      <c r="BS757">
        <v>0</v>
      </c>
      <c r="BT757">
        <v>1</v>
      </c>
      <c r="BU757" s="18">
        <v>0</v>
      </c>
      <c r="BV757" t="s">
        <v>397</v>
      </c>
      <c r="BW757" t="s">
        <v>397</v>
      </c>
      <c r="CB757" s="18"/>
      <c r="CD757" s="18"/>
      <c r="CE757" s="18"/>
      <c r="CH757" s="18"/>
      <c r="CJ757" s="18"/>
      <c r="CU757" s="18"/>
      <c r="CV757" t="s">
        <v>397</v>
      </c>
      <c r="CW757" t="s">
        <v>397</v>
      </c>
      <c r="CX757" t="s">
        <v>397</v>
      </c>
      <c r="CY757" s="25" t="s">
        <v>397</v>
      </c>
    </row>
    <row r="758" spans="1:103" x14ac:dyDescent="0.25">
      <c r="A758">
        <v>760</v>
      </c>
      <c r="B758">
        <v>119</v>
      </c>
      <c r="C758" s="25" t="s">
        <v>3</v>
      </c>
      <c r="D758" s="12">
        <v>10.8</v>
      </c>
      <c r="E758" s="14"/>
      <c r="F758" s="7" t="str">
        <f t="shared" si="119"/>
        <v>X</v>
      </c>
      <c r="G758" s="7">
        <f t="shared" si="120"/>
        <v>10.8</v>
      </c>
      <c r="H758" s="16">
        <f t="shared" si="121"/>
        <v>10.8</v>
      </c>
      <c r="I758" s="11" t="str">
        <f t="shared" si="122"/>
        <v>X</v>
      </c>
      <c r="J758" s="39" t="str">
        <f t="shared" si="123"/>
        <v>X</v>
      </c>
      <c r="K758" s="39" t="str">
        <f t="shared" si="126"/>
        <v>X</v>
      </c>
      <c r="L758" s="39" t="str">
        <f t="shared" si="127"/>
        <v>X</v>
      </c>
      <c r="M758" s="39" t="str">
        <f t="shared" si="124"/>
        <v>X</v>
      </c>
      <c r="N758" s="42">
        <v>0</v>
      </c>
      <c r="O758" s="8">
        <v>0</v>
      </c>
      <c r="P758" s="9">
        <v>0</v>
      </c>
      <c r="Q758" s="9">
        <v>0</v>
      </c>
      <c r="R758" s="8">
        <v>0</v>
      </c>
      <c r="S758" s="9">
        <v>0</v>
      </c>
      <c r="T758" s="9">
        <v>0</v>
      </c>
      <c r="U758" s="8">
        <v>1</v>
      </c>
      <c r="V758" s="9">
        <v>0</v>
      </c>
      <c r="W758" s="9">
        <v>0</v>
      </c>
      <c r="X758" s="9">
        <v>0</v>
      </c>
      <c r="Y758" s="8">
        <v>0</v>
      </c>
      <c r="Z758" s="9">
        <v>0</v>
      </c>
      <c r="AA758" s="8"/>
      <c r="AC758" s="8"/>
      <c r="AJ758" s="9">
        <f t="shared" si="125"/>
        <v>-1</v>
      </c>
      <c r="AK758" s="7">
        <v>7.0019999999999998</v>
      </c>
      <c r="AO758" s="8"/>
      <c r="AQ758" s="31"/>
      <c r="AT758" s="31"/>
      <c r="AU758" s="21">
        <v>1997</v>
      </c>
      <c r="AV758" s="23">
        <f t="shared" si="128"/>
        <v>3.3003780648707024</v>
      </c>
      <c r="BB758" s="18"/>
      <c r="BD758" s="54"/>
      <c r="BF758" s="18"/>
      <c r="BH758" s="18"/>
      <c r="BJ758" s="18"/>
      <c r="BK758" s="18" t="s">
        <v>45</v>
      </c>
      <c r="BL758">
        <v>0</v>
      </c>
      <c r="BM758">
        <v>0</v>
      </c>
      <c r="BN758">
        <v>0</v>
      </c>
      <c r="BO758">
        <v>1</v>
      </c>
      <c r="BP758">
        <v>0</v>
      </c>
      <c r="BQ758">
        <v>0</v>
      </c>
      <c r="BR758" s="18">
        <v>0</v>
      </c>
      <c r="BS758">
        <v>0</v>
      </c>
      <c r="BT758">
        <v>1</v>
      </c>
      <c r="BU758" s="18">
        <v>0</v>
      </c>
      <c r="BV758" t="s">
        <v>397</v>
      </c>
      <c r="BW758" t="s">
        <v>397</v>
      </c>
      <c r="CB758" s="18"/>
      <c r="CD758" s="18"/>
      <c r="CE758" s="18"/>
      <c r="CH758" s="18"/>
      <c r="CJ758" s="18"/>
      <c r="CU758" s="18"/>
      <c r="CV758" t="s">
        <v>397</v>
      </c>
      <c r="CW758" t="s">
        <v>397</v>
      </c>
      <c r="CX758" t="s">
        <v>397</v>
      </c>
      <c r="CY758" s="25" t="s">
        <v>397</v>
      </c>
    </row>
    <row r="759" spans="1:103" x14ac:dyDescent="0.25">
      <c r="A759">
        <v>761</v>
      </c>
      <c r="B759">
        <v>119</v>
      </c>
      <c r="C759" s="25" t="s">
        <v>3</v>
      </c>
      <c r="D759" s="12">
        <v>11.6</v>
      </c>
      <c r="E759" s="14"/>
      <c r="F759" s="7" t="str">
        <f t="shared" si="119"/>
        <v>X</v>
      </c>
      <c r="G759" s="7">
        <f t="shared" si="120"/>
        <v>11.6</v>
      </c>
      <c r="H759" s="16">
        <f t="shared" si="121"/>
        <v>11.6</v>
      </c>
      <c r="I759" s="11" t="str">
        <f t="shared" si="122"/>
        <v>X</v>
      </c>
      <c r="J759" s="39" t="str">
        <f t="shared" si="123"/>
        <v>X</v>
      </c>
      <c r="K759" s="39" t="str">
        <f t="shared" si="126"/>
        <v>X</v>
      </c>
      <c r="L759" s="39" t="str">
        <f t="shared" si="127"/>
        <v>X</v>
      </c>
      <c r="M759" s="39" t="str">
        <f t="shared" si="124"/>
        <v>X</v>
      </c>
      <c r="N759" s="42">
        <v>0</v>
      </c>
      <c r="O759" s="8">
        <v>0</v>
      </c>
      <c r="P759" s="9">
        <v>0</v>
      </c>
      <c r="Q759" s="9">
        <v>0</v>
      </c>
      <c r="R759" s="8">
        <v>0</v>
      </c>
      <c r="S759" s="9">
        <v>0</v>
      </c>
      <c r="T759" s="9">
        <v>0</v>
      </c>
      <c r="U759" s="8">
        <v>0</v>
      </c>
      <c r="V759" s="9">
        <v>1</v>
      </c>
      <c r="W759" s="9">
        <v>0</v>
      </c>
      <c r="X759" s="9">
        <v>0</v>
      </c>
      <c r="Y759" s="8">
        <v>0</v>
      </c>
      <c r="Z759" s="9">
        <v>0</v>
      </c>
      <c r="AA759" s="8"/>
      <c r="AC759" s="8"/>
      <c r="AJ759" s="9">
        <f t="shared" si="125"/>
        <v>-1</v>
      </c>
      <c r="AK759" s="7">
        <v>7.0019999999999998</v>
      </c>
      <c r="AO759" s="8"/>
      <c r="AQ759" s="31"/>
      <c r="AT759" s="31"/>
      <c r="AU759" s="21">
        <v>1997</v>
      </c>
      <c r="AV759" s="23">
        <f t="shared" si="128"/>
        <v>3.3003780648707024</v>
      </c>
      <c r="BB759" s="18"/>
      <c r="BD759" s="54"/>
      <c r="BF759" s="18"/>
      <c r="BH759" s="18"/>
      <c r="BJ759" s="18"/>
      <c r="BK759" s="18" t="s">
        <v>45</v>
      </c>
      <c r="BL759">
        <v>0</v>
      </c>
      <c r="BM759">
        <v>0</v>
      </c>
      <c r="BN759">
        <v>0</v>
      </c>
      <c r="BO759">
        <v>1</v>
      </c>
      <c r="BP759">
        <v>0</v>
      </c>
      <c r="BQ759">
        <v>0</v>
      </c>
      <c r="BR759" s="18">
        <v>0</v>
      </c>
      <c r="BS759">
        <v>0</v>
      </c>
      <c r="BT759">
        <v>1</v>
      </c>
      <c r="BU759" s="18">
        <v>0</v>
      </c>
      <c r="BV759" t="s">
        <v>397</v>
      </c>
      <c r="BW759" t="s">
        <v>397</v>
      </c>
      <c r="CB759" s="18"/>
      <c r="CD759" s="18"/>
      <c r="CE759" s="18"/>
      <c r="CH759" s="18"/>
      <c r="CJ759" s="18"/>
      <c r="CU759" s="18"/>
      <c r="CV759" t="s">
        <v>397</v>
      </c>
      <c r="CW759" t="s">
        <v>397</v>
      </c>
      <c r="CX759" t="s">
        <v>397</v>
      </c>
      <c r="CY759" s="25" t="s">
        <v>397</v>
      </c>
    </row>
    <row r="760" spans="1:103" x14ac:dyDescent="0.25">
      <c r="A760">
        <v>762</v>
      </c>
      <c r="B760">
        <v>119</v>
      </c>
      <c r="C760" s="25" t="s">
        <v>3</v>
      </c>
      <c r="D760" s="12">
        <v>4.0999999999999996</v>
      </c>
      <c r="E760" s="14"/>
      <c r="F760" s="7" t="str">
        <f t="shared" si="119"/>
        <v>X</v>
      </c>
      <c r="G760" s="7">
        <f t="shared" si="120"/>
        <v>4.0999999999999996</v>
      </c>
      <c r="H760" s="16">
        <f t="shared" si="121"/>
        <v>4.0999999999999996</v>
      </c>
      <c r="I760" s="11" t="str">
        <f t="shared" si="122"/>
        <v>X</v>
      </c>
      <c r="J760" s="39" t="str">
        <f t="shared" si="123"/>
        <v>X</v>
      </c>
      <c r="K760" s="39" t="str">
        <f t="shared" si="126"/>
        <v>X</v>
      </c>
      <c r="L760" s="39" t="str">
        <f t="shared" si="127"/>
        <v>X</v>
      </c>
      <c r="M760" s="39" t="str">
        <f t="shared" si="124"/>
        <v>X</v>
      </c>
      <c r="N760" s="42">
        <v>1</v>
      </c>
      <c r="O760" s="8">
        <v>0</v>
      </c>
      <c r="P760" s="9">
        <v>0</v>
      </c>
      <c r="Q760" s="9">
        <v>0</v>
      </c>
      <c r="R760" s="8">
        <v>0</v>
      </c>
      <c r="S760" s="9">
        <v>0</v>
      </c>
      <c r="T760" s="9">
        <v>0</v>
      </c>
      <c r="U760" s="8">
        <v>0</v>
      </c>
      <c r="V760" s="9">
        <v>0</v>
      </c>
      <c r="W760" s="9">
        <v>0</v>
      </c>
      <c r="X760" s="9">
        <v>0</v>
      </c>
      <c r="Y760" s="8">
        <v>0</v>
      </c>
      <c r="Z760" s="9">
        <v>0</v>
      </c>
      <c r="AA760" s="8"/>
      <c r="AC760" s="8"/>
      <c r="AJ760" s="9">
        <f t="shared" si="125"/>
        <v>-1</v>
      </c>
      <c r="AK760" s="7">
        <v>10.1035</v>
      </c>
      <c r="AO760" s="8"/>
      <c r="AQ760" s="31"/>
      <c r="AT760" s="31"/>
      <c r="AU760" s="21">
        <v>1999</v>
      </c>
      <c r="AV760" s="23">
        <f t="shared" si="128"/>
        <v>3.3008127941181171</v>
      </c>
      <c r="BB760" s="18"/>
      <c r="BD760" s="54"/>
      <c r="BF760" s="18"/>
      <c r="BH760" s="18"/>
      <c r="BJ760" s="18"/>
      <c r="BK760" s="18" t="s">
        <v>48</v>
      </c>
      <c r="BL760">
        <v>0</v>
      </c>
      <c r="BM760">
        <v>0</v>
      </c>
      <c r="BN760">
        <v>1</v>
      </c>
      <c r="BO760">
        <v>0</v>
      </c>
      <c r="BP760">
        <v>0</v>
      </c>
      <c r="BQ760">
        <v>0</v>
      </c>
      <c r="BR760" s="18">
        <v>0</v>
      </c>
      <c r="BS760">
        <v>0</v>
      </c>
      <c r="BT760">
        <v>1</v>
      </c>
      <c r="BU760" s="18">
        <v>0</v>
      </c>
      <c r="BV760" t="s">
        <v>397</v>
      </c>
      <c r="BW760" t="s">
        <v>397</v>
      </c>
      <c r="CB760" s="18"/>
      <c r="CD760" s="18"/>
      <c r="CE760" s="18"/>
      <c r="CH760" s="18"/>
      <c r="CJ760" s="18"/>
      <c r="CU760" s="18"/>
      <c r="CV760" t="s">
        <v>397</v>
      </c>
      <c r="CW760" t="s">
        <v>397</v>
      </c>
      <c r="CX760" t="s">
        <v>397</v>
      </c>
      <c r="CY760" s="25" t="s">
        <v>397</v>
      </c>
    </row>
    <row r="761" spans="1:103" x14ac:dyDescent="0.25">
      <c r="A761">
        <v>763</v>
      </c>
      <c r="B761">
        <v>119</v>
      </c>
      <c r="C761" s="25" t="s">
        <v>3</v>
      </c>
      <c r="D761" s="12">
        <v>5.3</v>
      </c>
      <c r="E761" s="14"/>
      <c r="F761" s="7" t="str">
        <f t="shared" si="119"/>
        <v>X</v>
      </c>
      <c r="G761" s="7">
        <f t="shared" si="120"/>
        <v>5.3</v>
      </c>
      <c r="H761" s="16">
        <f t="shared" si="121"/>
        <v>5.3</v>
      </c>
      <c r="I761" s="11" t="str">
        <f t="shared" si="122"/>
        <v>X</v>
      </c>
      <c r="J761" s="39" t="str">
        <f t="shared" si="123"/>
        <v>X</v>
      </c>
      <c r="K761" s="39" t="str">
        <f t="shared" si="126"/>
        <v>X</v>
      </c>
      <c r="L761" s="39" t="str">
        <f t="shared" si="127"/>
        <v>X</v>
      </c>
      <c r="M761" s="39" t="str">
        <f t="shared" si="124"/>
        <v>X</v>
      </c>
      <c r="N761" s="42">
        <v>0</v>
      </c>
      <c r="O761" s="8">
        <v>1</v>
      </c>
      <c r="P761" s="9">
        <v>0</v>
      </c>
      <c r="Q761" s="9">
        <v>0</v>
      </c>
      <c r="R761" s="8">
        <v>0</v>
      </c>
      <c r="S761" s="9">
        <v>0</v>
      </c>
      <c r="T761" s="9">
        <v>0</v>
      </c>
      <c r="U761" s="8">
        <v>0</v>
      </c>
      <c r="V761" s="9">
        <v>0</v>
      </c>
      <c r="W761" s="9">
        <v>0</v>
      </c>
      <c r="X761" s="9">
        <v>0</v>
      </c>
      <c r="Y761" s="8">
        <v>0</v>
      </c>
      <c r="Z761" s="9">
        <v>0</v>
      </c>
      <c r="AA761" s="8"/>
      <c r="AC761" s="8"/>
      <c r="AJ761" s="9">
        <f t="shared" si="125"/>
        <v>-1</v>
      </c>
      <c r="AK761" s="7">
        <v>10.1035</v>
      </c>
      <c r="AO761" s="8"/>
      <c r="AQ761" s="31"/>
      <c r="AT761" s="31"/>
      <c r="AU761" s="21">
        <v>1999</v>
      </c>
      <c r="AV761" s="23">
        <f t="shared" si="128"/>
        <v>3.3008127941181171</v>
      </c>
      <c r="BB761" s="18"/>
      <c r="BD761" s="54"/>
      <c r="BF761" s="18"/>
      <c r="BH761" s="18"/>
      <c r="BJ761" s="18"/>
      <c r="BK761" s="18" t="s">
        <v>48</v>
      </c>
      <c r="BL761">
        <v>0</v>
      </c>
      <c r="BM761">
        <v>0</v>
      </c>
      <c r="BN761">
        <v>1</v>
      </c>
      <c r="BO761">
        <v>0</v>
      </c>
      <c r="BP761">
        <v>0</v>
      </c>
      <c r="BQ761">
        <v>0</v>
      </c>
      <c r="BR761" s="18">
        <v>0</v>
      </c>
      <c r="BS761">
        <v>0</v>
      </c>
      <c r="BT761">
        <v>1</v>
      </c>
      <c r="BU761" s="18">
        <v>0</v>
      </c>
      <c r="BV761" t="s">
        <v>397</v>
      </c>
      <c r="BW761" t="s">
        <v>397</v>
      </c>
      <c r="CB761" s="18"/>
      <c r="CD761" s="18"/>
      <c r="CE761" s="18"/>
      <c r="CH761" s="18"/>
      <c r="CJ761" s="18"/>
      <c r="CU761" s="18"/>
      <c r="CV761" t="s">
        <v>397</v>
      </c>
      <c r="CW761" t="s">
        <v>397</v>
      </c>
      <c r="CX761" t="s">
        <v>397</v>
      </c>
      <c r="CY761" s="25" t="s">
        <v>397</v>
      </c>
    </row>
    <row r="762" spans="1:103" x14ac:dyDescent="0.25">
      <c r="A762">
        <v>764</v>
      </c>
      <c r="B762">
        <v>119</v>
      </c>
      <c r="C762" s="25" t="s">
        <v>3</v>
      </c>
      <c r="D762" s="12">
        <v>4.9000000000000004</v>
      </c>
      <c r="E762" s="14"/>
      <c r="F762" s="7" t="str">
        <f t="shared" si="119"/>
        <v>X</v>
      </c>
      <c r="G762" s="7">
        <f t="shared" si="120"/>
        <v>4.9000000000000004</v>
      </c>
      <c r="H762" s="16">
        <f t="shared" si="121"/>
        <v>4.9000000000000004</v>
      </c>
      <c r="I762" s="11" t="str">
        <f t="shared" si="122"/>
        <v>X</v>
      </c>
      <c r="J762" s="39" t="str">
        <f t="shared" si="123"/>
        <v>X</v>
      </c>
      <c r="K762" s="39" t="str">
        <f t="shared" si="126"/>
        <v>X</v>
      </c>
      <c r="L762" s="39" t="str">
        <f t="shared" si="127"/>
        <v>X</v>
      </c>
      <c r="M762" s="39" t="str">
        <f t="shared" si="124"/>
        <v>X</v>
      </c>
      <c r="N762" s="42">
        <v>0</v>
      </c>
      <c r="O762" s="8">
        <v>0</v>
      </c>
      <c r="P762" s="9">
        <v>1</v>
      </c>
      <c r="Q762" s="9">
        <v>0</v>
      </c>
      <c r="R762" s="8">
        <v>0</v>
      </c>
      <c r="S762" s="9">
        <v>0</v>
      </c>
      <c r="T762" s="9">
        <v>0</v>
      </c>
      <c r="U762" s="8">
        <v>0</v>
      </c>
      <c r="V762" s="9">
        <v>0</v>
      </c>
      <c r="W762" s="9">
        <v>0</v>
      </c>
      <c r="X762" s="9">
        <v>0</v>
      </c>
      <c r="Y762" s="8">
        <v>0</v>
      </c>
      <c r="Z762" s="9">
        <v>0</v>
      </c>
      <c r="AA762" s="8"/>
      <c r="AC762" s="8"/>
      <c r="AJ762" s="9">
        <f t="shared" si="125"/>
        <v>-1</v>
      </c>
      <c r="AK762" s="7">
        <v>10.1035</v>
      </c>
      <c r="AO762" s="8"/>
      <c r="AQ762" s="31"/>
      <c r="AT762" s="31"/>
      <c r="AU762" s="21">
        <v>1999</v>
      </c>
      <c r="AV762" s="23">
        <f t="shared" si="128"/>
        <v>3.3008127941181171</v>
      </c>
      <c r="BB762" s="18"/>
      <c r="BD762" s="54"/>
      <c r="BF762" s="18"/>
      <c r="BH762" s="18"/>
      <c r="BJ762" s="18"/>
      <c r="BK762" s="18" t="s">
        <v>48</v>
      </c>
      <c r="BL762">
        <v>0</v>
      </c>
      <c r="BM762">
        <v>0</v>
      </c>
      <c r="BN762">
        <v>1</v>
      </c>
      <c r="BO762">
        <v>0</v>
      </c>
      <c r="BP762">
        <v>0</v>
      </c>
      <c r="BQ762">
        <v>0</v>
      </c>
      <c r="BR762" s="18">
        <v>0</v>
      </c>
      <c r="BS762">
        <v>0</v>
      </c>
      <c r="BT762">
        <v>1</v>
      </c>
      <c r="BU762" s="18">
        <v>0</v>
      </c>
      <c r="BV762" t="s">
        <v>397</v>
      </c>
      <c r="BW762" t="s">
        <v>397</v>
      </c>
      <c r="CB762" s="18"/>
      <c r="CD762" s="18"/>
      <c r="CE762" s="18"/>
      <c r="CH762" s="18"/>
      <c r="CJ762" s="18"/>
      <c r="CU762" s="18"/>
      <c r="CV762" t="s">
        <v>397</v>
      </c>
      <c r="CW762" t="s">
        <v>397</v>
      </c>
      <c r="CX762" t="s">
        <v>397</v>
      </c>
      <c r="CY762" s="25" t="s">
        <v>397</v>
      </c>
    </row>
    <row r="763" spans="1:103" x14ac:dyDescent="0.25">
      <c r="A763">
        <v>765</v>
      </c>
      <c r="B763">
        <v>119</v>
      </c>
      <c r="C763" s="25" t="s">
        <v>3</v>
      </c>
      <c r="D763" s="12">
        <v>4.5999999999999996</v>
      </c>
      <c r="E763" s="14"/>
      <c r="F763" s="7" t="str">
        <f t="shared" si="119"/>
        <v>X</v>
      </c>
      <c r="G763" s="7">
        <f t="shared" si="120"/>
        <v>4.5999999999999996</v>
      </c>
      <c r="H763" s="16">
        <f t="shared" si="121"/>
        <v>4.5999999999999996</v>
      </c>
      <c r="I763" s="11" t="str">
        <f t="shared" si="122"/>
        <v>X</v>
      </c>
      <c r="J763" s="39" t="str">
        <f t="shared" si="123"/>
        <v>X</v>
      </c>
      <c r="K763" s="39" t="str">
        <f t="shared" si="126"/>
        <v>X</v>
      </c>
      <c r="L763" s="39" t="str">
        <f t="shared" si="127"/>
        <v>X</v>
      </c>
      <c r="M763" s="39" t="str">
        <f t="shared" si="124"/>
        <v>X</v>
      </c>
      <c r="N763" s="42">
        <v>0</v>
      </c>
      <c r="O763" s="8">
        <v>0</v>
      </c>
      <c r="P763" s="9">
        <v>0</v>
      </c>
      <c r="Q763" s="9">
        <v>1</v>
      </c>
      <c r="R763" s="8">
        <v>0</v>
      </c>
      <c r="S763" s="9">
        <v>0</v>
      </c>
      <c r="T763" s="9">
        <v>0</v>
      </c>
      <c r="U763" s="8">
        <v>0</v>
      </c>
      <c r="V763" s="9">
        <v>0</v>
      </c>
      <c r="W763" s="9">
        <v>0</v>
      </c>
      <c r="X763" s="9">
        <v>0</v>
      </c>
      <c r="Y763" s="8">
        <v>0</v>
      </c>
      <c r="Z763" s="9">
        <v>0</v>
      </c>
      <c r="AA763" s="8"/>
      <c r="AC763" s="8"/>
      <c r="AJ763" s="9">
        <f t="shared" si="125"/>
        <v>-1</v>
      </c>
      <c r="AK763" s="7">
        <v>10.1035</v>
      </c>
      <c r="AO763" s="8"/>
      <c r="AQ763" s="31"/>
      <c r="AT763" s="31"/>
      <c r="AU763" s="21">
        <v>1999</v>
      </c>
      <c r="AV763" s="23">
        <f t="shared" si="128"/>
        <v>3.3008127941181171</v>
      </c>
      <c r="BB763" s="18"/>
      <c r="BD763" s="54"/>
      <c r="BF763" s="18"/>
      <c r="BH763" s="18"/>
      <c r="BJ763" s="18"/>
      <c r="BK763" s="18" t="s">
        <v>48</v>
      </c>
      <c r="BL763">
        <v>0</v>
      </c>
      <c r="BM763">
        <v>0</v>
      </c>
      <c r="BN763">
        <v>1</v>
      </c>
      <c r="BO763">
        <v>0</v>
      </c>
      <c r="BP763">
        <v>0</v>
      </c>
      <c r="BQ763">
        <v>0</v>
      </c>
      <c r="BR763" s="18">
        <v>0</v>
      </c>
      <c r="BS763">
        <v>0</v>
      </c>
      <c r="BT763">
        <v>1</v>
      </c>
      <c r="BU763" s="18">
        <v>0</v>
      </c>
      <c r="BV763" t="s">
        <v>397</v>
      </c>
      <c r="BW763" t="s">
        <v>397</v>
      </c>
      <c r="CB763" s="18"/>
      <c r="CD763" s="18"/>
      <c r="CE763" s="18"/>
      <c r="CH763" s="18"/>
      <c r="CJ763" s="18"/>
      <c r="CU763" s="18"/>
      <c r="CV763" t="s">
        <v>397</v>
      </c>
      <c r="CW763" t="s">
        <v>397</v>
      </c>
      <c r="CX763" t="s">
        <v>397</v>
      </c>
      <c r="CY763" s="25" t="s">
        <v>397</v>
      </c>
    </row>
    <row r="764" spans="1:103" x14ac:dyDescent="0.25">
      <c r="A764">
        <v>766</v>
      </c>
      <c r="B764">
        <v>119</v>
      </c>
      <c r="C764" s="25" t="s">
        <v>3</v>
      </c>
      <c r="D764" s="12">
        <v>6.7</v>
      </c>
      <c r="E764" s="14"/>
      <c r="F764" s="7" t="str">
        <f t="shared" si="119"/>
        <v>X</v>
      </c>
      <c r="G764" s="7">
        <f t="shared" si="120"/>
        <v>6.7</v>
      </c>
      <c r="H764" s="16">
        <f t="shared" si="121"/>
        <v>6.7</v>
      </c>
      <c r="I764" s="11" t="str">
        <f t="shared" si="122"/>
        <v>X</v>
      </c>
      <c r="J764" s="39" t="str">
        <f t="shared" si="123"/>
        <v>X</v>
      </c>
      <c r="K764" s="39" t="str">
        <f t="shared" si="126"/>
        <v>X</v>
      </c>
      <c r="L764" s="39" t="str">
        <f t="shared" si="127"/>
        <v>X</v>
      </c>
      <c r="M764" s="39" t="str">
        <f t="shared" si="124"/>
        <v>X</v>
      </c>
      <c r="N764" s="42">
        <v>0</v>
      </c>
      <c r="O764" s="8">
        <v>0</v>
      </c>
      <c r="P764" s="9">
        <v>0</v>
      </c>
      <c r="Q764" s="9">
        <v>0</v>
      </c>
      <c r="R764" s="8">
        <v>0</v>
      </c>
      <c r="S764" s="9">
        <v>0</v>
      </c>
      <c r="T764" s="9">
        <v>0</v>
      </c>
      <c r="U764" s="8">
        <v>1</v>
      </c>
      <c r="V764" s="9">
        <v>0</v>
      </c>
      <c r="W764" s="9">
        <v>0</v>
      </c>
      <c r="X764" s="9">
        <v>0</v>
      </c>
      <c r="Y764" s="8">
        <v>0</v>
      </c>
      <c r="Z764" s="9">
        <v>0</v>
      </c>
      <c r="AA764" s="8"/>
      <c r="AC764" s="8"/>
      <c r="AJ764" s="9">
        <f t="shared" si="125"/>
        <v>-1</v>
      </c>
      <c r="AK764" s="7">
        <v>10.1035</v>
      </c>
      <c r="AO764" s="8"/>
      <c r="AQ764" s="31"/>
      <c r="AT764" s="31"/>
      <c r="AU764" s="21">
        <v>1999</v>
      </c>
      <c r="AV764" s="23">
        <f t="shared" si="128"/>
        <v>3.3008127941181171</v>
      </c>
      <c r="BB764" s="18"/>
      <c r="BD764" s="54"/>
      <c r="BF764" s="18"/>
      <c r="BH764" s="18"/>
      <c r="BJ764" s="18"/>
      <c r="BK764" s="18" t="s">
        <v>48</v>
      </c>
      <c r="BL764">
        <v>0</v>
      </c>
      <c r="BM764">
        <v>0</v>
      </c>
      <c r="BN764">
        <v>1</v>
      </c>
      <c r="BO764">
        <v>0</v>
      </c>
      <c r="BP764">
        <v>0</v>
      </c>
      <c r="BQ764">
        <v>0</v>
      </c>
      <c r="BR764" s="18">
        <v>0</v>
      </c>
      <c r="BS764">
        <v>0</v>
      </c>
      <c r="BT764">
        <v>1</v>
      </c>
      <c r="BU764" s="18">
        <v>0</v>
      </c>
      <c r="BV764" t="s">
        <v>397</v>
      </c>
      <c r="BW764" t="s">
        <v>397</v>
      </c>
      <c r="CB764" s="18"/>
      <c r="CD764" s="18"/>
      <c r="CE764" s="18"/>
      <c r="CH764" s="18"/>
      <c r="CJ764" s="18"/>
      <c r="CU764" s="18"/>
      <c r="CV764" t="s">
        <v>397</v>
      </c>
      <c r="CW764" t="s">
        <v>397</v>
      </c>
      <c r="CX764" t="s">
        <v>397</v>
      </c>
      <c r="CY764" s="25" t="s">
        <v>397</v>
      </c>
    </row>
    <row r="765" spans="1:103" x14ac:dyDescent="0.25">
      <c r="A765">
        <v>767</v>
      </c>
      <c r="B765">
        <v>119</v>
      </c>
      <c r="C765" s="25" t="s">
        <v>3</v>
      </c>
      <c r="D765" s="12">
        <v>11.1</v>
      </c>
      <c r="E765" s="14"/>
      <c r="F765" s="7" t="str">
        <f t="shared" si="119"/>
        <v>X</v>
      </c>
      <c r="G765" s="7">
        <f t="shared" si="120"/>
        <v>11.1</v>
      </c>
      <c r="H765" s="16">
        <f t="shared" si="121"/>
        <v>11.1</v>
      </c>
      <c r="I765" s="11" t="str">
        <f t="shared" si="122"/>
        <v>X</v>
      </c>
      <c r="J765" s="39" t="str">
        <f t="shared" si="123"/>
        <v>X</v>
      </c>
      <c r="K765" s="39" t="str">
        <f t="shared" si="126"/>
        <v>X</v>
      </c>
      <c r="L765" s="39" t="str">
        <f t="shared" si="127"/>
        <v>X</v>
      </c>
      <c r="M765" s="39" t="str">
        <f t="shared" si="124"/>
        <v>X</v>
      </c>
      <c r="N765" s="42">
        <v>0</v>
      </c>
      <c r="O765" s="8">
        <v>0</v>
      </c>
      <c r="P765" s="9">
        <v>0</v>
      </c>
      <c r="Q765" s="9">
        <v>0</v>
      </c>
      <c r="R765" s="8">
        <v>0</v>
      </c>
      <c r="S765" s="9">
        <v>0</v>
      </c>
      <c r="T765" s="9">
        <v>0</v>
      </c>
      <c r="U765" s="8">
        <v>0</v>
      </c>
      <c r="V765" s="9">
        <v>1</v>
      </c>
      <c r="W765" s="9">
        <v>0</v>
      </c>
      <c r="X765" s="9">
        <v>0</v>
      </c>
      <c r="Y765" s="8">
        <v>0</v>
      </c>
      <c r="Z765" s="9">
        <v>0</v>
      </c>
      <c r="AA765" s="8"/>
      <c r="AC765" s="8"/>
      <c r="AJ765" s="9">
        <f t="shared" si="125"/>
        <v>-1</v>
      </c>
      <c r="AK765" s="7">
        <v>10.1035</v>
      </c>
      <c r="AO765" s="8"/>
      <c r="AQ765" s="31"/>
      <c r="AT765" s="31"/>
      <c r="AU765" s="21">
        <v>1999</v>
      </c>
      <c r="AV765" s="23">
        <f t="shared" si="128"/>
        <v>3.3008127941181171</v>
      </c>
      <c r="BB765" s="18"/>
      <c r="BD765" s="54"/>
      <c r="BF765" s="18"/>
      <c r="BH765" s="18"/>
      <c r="BJ765" s="18"/>
      <c r="BK765" s="18" t="s">
        <v>48</v>
      </c>
      <c r="BL765">
        <v>0</v>
      </c>
      <c r="BM765">
        <v>0</v>
      </c>
      <c r="BN765">
        <v>1</v>
      </c>
      <c r="BO765">
        <v>0</v>
      </c>
      <c r="BP765">
        <v>0</v>
      </c>
      <c r="BQ765">
        <v>0</v>
      </c>
      <c r="BR765" s="18">
        <v>0</v>
      </c>
      <c r="BS765">
        <v>0</v>
      </c>
      <c r="BT765">
        <v>1</v>
      </c>
      <c r="BU765" s="18">
        <v>0</v>
      </c>
      <c r="BV765" t="s">
        <v>397</v>
      </c>
      <c r="BW765" t="s">
        <v>397</v>
      </c>
      <c r="CB765" s="18"/>
      <c r="CD765" s="18"/>
      <c r="CE765" s="18"/>
      <c r="CH765" s="18"/>
      <c r="CJ765" s="18"/>
      <c r="CU765" s="18"/>
      <c r="CV765" t="s">
        <v>397</v>
      </c>
      <c r="CW765" t="s">
        <v>397</v>
      </c>
      <c r="CX765" t="s">
        <v>397</v>
      </c>
      <c r="CY765" s="25" t="s">
        <v>397</v>
      </c>
    </row>
    <row r="766" spans="1:103" x14ac:dyDescent="0.25">
      <c r="A766">
        <v>768</v>
      </c>
      <c r="B766">
        <v>119</v>
      </c>
      <c r="C766" s="25" t="s">
        <v>3</v>
      </c>
      <c r="D766" s="12">
        <v>6.8</v>
      </c>
      <c r="E766" s="14"/>
      <c r="F766" s="7" t="str">
        <f t="shared" si="119"/>
        <v>X</v>
      </c>
      <c r="G766" s="7">
        <f t="shared" si="120"/>
        <v>6.8</v>
      </c>
      <c r="H766" s="16">
        <f t="shared" si="121"/>
        <v>6.8</v>
      </c>
      <c r="I766" s="11" t="str">
        <f t="shared" si="122"/>
        <v>X</v>
      </c>
      <c r="J766" s="39" t="str">
        <f t="shared" si="123"/>
        <v>X</v>
      </c>
      <c r="K766" s="39" t="str">
        <f t="shared" si="126"/>
        <v>X</v>
      </c>
      <c r="L766" s="39" t="str">
        <f t="shared" si="127"/>
        <v>X</v>
      </c>
      <c r="M766" s="39" t="str">
        <f t="shared" si="124"/>
        <v>X</v>
      </c>
      <c r="N766" s="42">
        <v>1</v>
      </c>
      <c r="O766" s="8">
        <v>0</v>
      </c>
      <c r="P766" s="9">
        <v>0</v>
      </c>
      <c r="Q766" s="9">
        <v>0</v>
      </c>
      <c r="R766" s="8">
        <v>0</v>
      </c>
      <c r="S766" s="9">
        <v>0</v>
      </c>
      <c r="T766" s="9">
        <v>0</v>
      </c>
      <c r="U766" s="8">
        <v>0</v>
      </c>
      <c r="V766" s="9">
        <v>0</v>
      </c>
      <c r="W766" s="9">
        <v>0</v>
      </c>
      <c r="X766" s="9">
        <v>0</v>
      </c>
      <c r="Y766" s="8">
        <v>0</v>
      </c>
      <c r="Z766" s="9">
        <v>0</v>
      </c>
      <c r="AA766" s="8"/>
      <c r="AC766" s="8"/>
      <c r="AJ766" s="9">
        <f t="shared" si="125"/>
        <v>-1</v>
      </c>
      <c r="AK766" s="7">
        <v>2.9642499999999998</v>
      </c>
      <c r="AO766" s="8"/>
      <c r="AQ766" s="31"/>
      <c r="AT766" s="31"/>
      <c r="AU766" s="21">
        <v>1987</v>
      </c>
      <c r="AV766" s="23">
        <f t="shared" si="128"/>
        <v>3.2981978671098151</v>
      </c>
      <c r="BB766" s="18"/>
      <c r="BD766" s="54"/>
      <c r="BF766" s="18"/>
      <c r="BH766" s="18"/>
      <c r="BJ766" s="18"/>
      <c r="BK766" s="18" t="s">
        <v>74</v>
      </c>
      <c r="BL766">
        <v>0</v>
      </c>
      <c r="BM766">
        <v>0</v>
      </c>
      <c r="BN766">
        <v>0</v>
      </c>
      <c r="BO766">
        <v>0</v>
      </c>
      <c r="BP766">
        <v>0</v>
      </c>
      <c r="BQ766">
        <v>0</v>
      </c>
      <c r="BR766" s="18">
        <v>1</v>
      </c>
      <c r="BS766">
        <v>0</v>
      </c>
      <c r="BT766">
        <v>1</v>
      </c>
      <c r="BU766" s="18">
        <v>0</v>
      </c>
      <c r="BV766" t="s">
        <v>397</v>
      </c>
      <c r="BW766" t="s">
        <v>397</v>
      </c>
      <c r="CB766" s="18"/>
      <c r="CD766" s="18"/>
      <c r="CE766" s="18"/>
      <c r="CH766" s="18"/>
      <c r="CJ766" s="18"/>
      <c r="CU766" s="18"/>
      <c r="CV766" t="s">
        <v>397</v>
      </c>
      <c r="CW766" t="s">
        <v>397</v>
      </c>
      <c r="CX766" t="s">
        <v>397</v>
      </c>
      <c r="CY766" s="25" t="s">
        <v>397</v>
      </c>
    </row>
    <row r="767" spans="1:103" x14ac:dyDescent="0.25">
      <c r="A767">
        <v>769</v>
      </c>
      <c r="B767">
        <v>119</v>
      </c>
      <c r="C767" s="25" t="s">
        <v>3</v>
      </c>
      <c r="D767" s="12">
        <v>26.3</v>
      </c>
      <c r="E767" s="14"/>
      <c r="F767" s="7" t="str">
        <f t="shared" si="119"/>
        <v>X</v>
      </c>
      <c r="G767" s="7">
        <f t="shared" si="120"/>
        <v>26.3</v>
      </c>
      <c r="H767" s="16">
        <f t="shared" si="121"/>
        <v>26.3</v>
      </c>
      <c r="I767" s="11" t="str">
        <f t="shared" si="122"/>
        <v>X</v>
      </c>
      <c r="J767" s="39" t="str">
        <f t="shared" si="123"/>
        <v>X</v>
      </c>
      <c r="K767" s="39" t="str">
        <f t="shared" si="126"/>
        <v>X</v>
      </c>
      <c r="L767" s="39" t="str">
        <f t="shared" si="127"/>
        <v>X</v>
      </c>
      <c r="M767" s="39" t="str">
        <f t="shared" si="124"/>
        <v>X</v>
      </c>
      <c r="N767" s="42">
        <v>0</v>
      </c>
      <c r="O767" s="8">
        <v>1</v>
      </c>
      <c r="P767" s="9">
        <v>0</v>
      </c>
      <c r="Q767" s="9">
        <v>0</v>
      </c>
      <c r="R767" s="8">
        <v>0</v>
      </c>
      <c r="S767" s="9">
        <v>0</v>
      </c>
      <c r="T767" s="9">
        <v>0</v>
      </c>
      <c r="U767" s="8">
        <v>0</v>
      </c>
      <c r="V767" s="9">
        <v>0</v>
      </c>
      <c r="W767" s="9">
        <v>0</v>
      </c>
      <c r="X767" s="9">
        <v>0</v>
      </c>
      <c r="Y767" s="8">
        <v>0</v>
      </c>
      <c r="Z767" s="9">
        <v>0</v>
      </c>
      <c r="AA767" s="8"/>
      <c r="AC767" s="8"/>
      <c r="AJ767" s="9">
        <f t="shared" si="125"/>
        <v>-1</v>
      </c>
      <c r="AK767" s="7">
        <v>2.9642499999999998</v>
      </c>
      <c r="AO767" s="8"/>
      <c r="AQ767" s="31"/>
      <c r="AT767" s="31"/>
      <c r="AU767" s="21">
        <v>1987</v>
      </c>
      <c r="AV767" s="23">
        <f t="shared" si="128"/>
        <v>3.2981978671098151</v>
      </c>
      <c r="BB767" s="18"/>
      <c r="BD767" s="54"/>
      <c r="BF767" s="18"/>
      <c r="BH767" s="18"/>
      <c r="BJ767" s="18"/>
      <c r="BK767" s="18" t="s">
        <v>74</v>
      </c>
      <c r="BL767">
        <v>0</v>
      </c>
      <c r="BM767">
        <v>0</v>
      </c>
      <c r="BN767">
        <v>0</v>
      </c>
      <c r="BO767">
        <v>0</v>
      </c>
      <c r="BP767">
        <v>0</v>
      </c>
      <c r="BQ767">
        <v>0</v>
      </c>
      <c r="BR767" s="18">
        <v>1</v>
      </c>
      <c r="BS767">
        <v>0</v>
      </c>
      <c r="BT767">
        <v>1</v>
      </c>
      <c r="BU767" s="18">
        <v>0</v>
      </c>
      <c r="BV767" t="s">
        <v>397</v>
      </c>
      <c r="BW767" t="s">
        <v>397</v>
      </c>
      <c r="CB767" s="18"/>
      <c r="CD767" s="18"/>
      <c r="CE767" s="18"/>
      <c r="CH767" s="18"/>
      <c r="CJ767" s="18"/>
      <c r="CU767" s="18"/>
      <c r="CV767" t="s">
        <v>397</v>
      </c>
      <c r="CW767" t="s">
        <v>397</v>
      </c>
      <c r="CX767" t="s">
        <v>397</v>
      </c>
      <c r="CY767" s="25" t="s">
        <v>397</v>
      </c>
    </row>
    <row r="768" spans="1:103" x14ac:dyDescent="0.25">
      <c r="A768">
        <v>770</v>
      </c>
      <c r="B768">
        <v>119</v>
      </c>
      <c r="C768" s="25" t="s">
        <v>3</v>
      </c>
      <c r="D768" s="12">
        <v>3.2</v>
      </c>
      <c r="E768" s="14"/>
      <c r="F768" s="7" t="str">
        <f t="shared" si="119"/>
        <v>X</v>
      </c>
      <c r="G768" s="7">
        <f t="shared" si="120"/>
        <v>3.2</v>
      </c>
      <c r="H768" s="16">
        <f t="shared" si="121"/>
        <v>3.2</v>
      </c>
      <c r="I768" s="11" t="str">
        <f t="shared" si="122"/>
        <v>X</v>
      </c>
      <c r="J768" s="39" t="str">
        <f t="shared" si="123"/>
        <v>X</v>
      </c>
      <c r="K768" s="39" t="str">
        <f t="shared" si="126"/>
        <v>X</v>
      </c>
      <c r="L768" s="39" t="str">
        <f t="shared" si="127"/>
        <v>X</v>
      </c>
      <c r="M768" s="39" t="str">
        <f t="shared" si="124"/>
        <v>X</v>
      </c>
      <c r="N768" s="42">
        <v>0</v>
      </c>
      <c r="O768" s="8">
        <v>0</v>
      </c>
      <c r="P768" s="9">
        <v>1</v>
      </c>
      <c r="Q768" s="9">
        <v>0</v>
      </c>
      <c r="R768" s="8">
        <v>0</v>
      </c>
      <c r="S768" s="9">
        <v>0</v>
      </c>
      <c r="T768" s="9">
        <v>0</v>
      </c>
      <c r="U768" s="8">
        <v>0</v>
      </c>
      <c r="V768" s="9">
        <v>0</v>
      </c>
      <c r="W768" s="9">
        <v>0</v>
      </c>
      <c r="X768" s="9">
        <v>0</v>
      </c>
      <c r="Y768" s="8">
        <v>0</v>
      </c>
      <c r="Z768" s="9">
        <v>0</v>
      </c>
      <c r="AA768" s="8"/>
      <c r="AC768" s="8"/>
      <c r="AJ768" s="9">
        <f t="shared" si="125"/>
        <v>-1</v>
      </c>
      <c r="AK768" s="7">
        <v>2.9642499999999998</v>
      </c>
      <c r="AO768" s="8"/>
      <c r="AQ768" s="31"/>
      <c r="AT768" s="31"/>
      <c r="AU768" s="21">
        <v>1987</v>
      </c>
      <c r="AV768" s="23">
        <f t="shared" si="128"/>
        <v>3.2981978671098151</v>
      </c>
      <c r="BB768" s="18"/>
      <c r="BD768" s="54"/>
      <c r="BF768" s="18"/>
      <c r="BH768" s="18"/>
      <c r="BJ768" s="18"/>
      <c r="BK768" s="18" t="s">
        <v>74</v>
      </c>
      <c r="BL768">
        <v>0</v>
      </c>
      <c r="BM768">
        <v>0</v>
      </c>
      <c r="BN768">
        <v>0</v>
      </c>
      <c r="BO768">
        <v>0</v>
      </c>
      <c r="BP768">
        <v>0</v>
      </c>
      <c r="BQ768">
        <v>0</v>
      </c>
      <c r="BR768" s="18">
        <v>1</v>
      </c>
      <c r="BS768">
        <v>0</v>
      </c>
      <c r="BT768">
        <v>1</v>
      </c>
      <c r="BU768" s="18">
        <v>0</v>
      </c>
      <c r="BV768" t="s">
        <v>397</v>
      </c>
      <c r="BW768" t="s">
        <v>397</v>
      </c>
      <c r="CB768" s="18"/>
      <c r="CD768" s="18"/>
      <c r="CE768" s="18"/>
      <c r="CH768" s="18"/>
      <c r="CJ768" s="18"/>
      <c r="CU768" s="18"/>
      <c r="CV768" t="s">
        <v>397</v>
      </c>
      <c r="CW768" t="s">
        <v>397</v>
      </c>
      <c r="CX768" t="s">
        <v>397</v>
      </c>
      <c r="CY768" s="25" t="s">
        <v>397</v>
      </c>
    </row>
    <row r="769" spans="1:103" x14ac:dyDescent="0.25">
      <c r="A769">
        <v>771</v>
      </c>
      <c r="B769">
        <v>119</v>
      </c>
      <c r="C769" s="25" t="s">
        <v>3</v>
      </c>
      <c r="D769" s="12">
        <v>13.7</v>
      </c>
      <c r="E769" s="14"/>
      <c r="F769" s="7" t="str">
        <f t="shared" si="119"/>
        <v>X</v>
      </c>
      <c r="G769" s="7">
        <f t="shared" si="120"/>
        <v>13.7</v>
      </c>
      <c r="H769" s="16">
        <f t="shared" si="121"/>
        <v>13.7</v>
      </c>
      <c r="I769" s="11" t="str">
        <f t="shared" si="122"/>
        <v>X</v>
      </c>
      <c r="J769" s="39" t="str">
        <f t="shared" si="123"/>
        <v>X</v>
      </c>
      <c r="K769" s="39" t="str">
        <f t="shared" si="126"/>
        <v>X</v>
      </c>
      <c r="L769" s="39" t="str">
        <f t="shared" si="127"/>
        <v>X</v>
      </c>
      <c r="M769" s="39" t="str">
        <f t="shared" si="124"/>
        <v>X</v>
      </c>
      <c r="N769" s="42">
        <v>0</v>
      </c>
      <c r="O769" s="8">
        <v>0</v>
      </c>
      <c r="P769" s="9">
        <v>0</v>
      </c>
      <c r="Q769" s="9">
        <v>1</v>
      </c>
      <c r="R769" s="8">
        <v>0</v>
      </c>
      <c r="S769" s="9">
        <v>0</v>
      </c>
      <c r="T769" s="9">
        <v>0</v>
      </c>
      <c r="U769" s="8">
        <v>0</v>
      </c>
      <c r="V769" s="9">
        <v>0</v>
      </c>
      <c r="W769" s="9">
        <v>0</v>
      </c>
      <c r="X769" s="9">
        <v>0</v>
      </c>
      <c r="Y769" s="8">
        <v>0</v>
      </c>
      <c r="Z769" s="9">
        <v>0</v>
      </c>
      <c r="AA769" s="8"/>
      <c r="AC769" s="8"/>
      <c r="AJ769" s="9">
        <f t="shared" si="125"/>
        <v>-1</v>
      </c>
      <c r="AK769" s="7">
        <v>2.9642499999999998</v>
      </c>
      <c r="AO769" s="8"/>
      <c r="AQ769" s="31"/>
      <c r="AT769" s="31"/>
      <c r="AU769" s="21">
        <v>1987</v>
      </c>
      <c r="AV769" s="23">
        <f t="shared" si="128"/>
        <v>3.2981978671098151</v>
      </c>
      <c r="BB769" s="18"/>
      <c r="BD769" s="54"/>
      <c r="BF769" s="18"/>
      <c r="BH769" s="18"/>
      <c r="BJ769" s="18"/>
      <c r="BK769" s="18" t="s">
        <v>74</v>
      </c>
      <c r="BL769">
        <v>0</v>
      </c>
      <c r="BM769">
        <v>0</v>
      </c>
      <c r="BN769">
        <v>0</v>
      </c>
      <c r="BO769">
        <v>0</v>
      </c>
      <c r="BP769">
        <v>0</v>
      </c>
      <c r="BQ769">
        <v>0</v>
      </c>
      <c r="BR769" s="18">
        <v>1</v>
      </c>
      <c r="BS769">
        <v>0</v>
      </c>
      <c r="BT769">
        <v>1</v>
      </c>
      <c r="BU769" s="18">
        <v>0</v>
      </c>
      <c r="BV769" t="s">
        <v>397</v>
      </c>
      <c r="BW769" t="s">
        <v>397</v>
      </c>
      <c r="CB769" s="18"/>
      <c r="CD769" s="18"/>
      <c r="CE769" s="18"/>
      <c r="CH769" s="18"/>
      <c r="CJ769" s="18"/>
      <c r="CU769" s="18"/>
      <c r="CV769" t="s">
        <v>397</v>
      </c>
      <c r="CW769" t="s">
        <v>397</v>
      </c>
      <c r="CX769" t="s">
        <v>397</v>
      </c>
      <c r="CY769" s="25" t="s">
        <v>397</v>
      </c>
    </row>
    <row r="770" spans="1:103" x14ac:dyDescent="0.25">
      <c r="A770">
        <v>772</v>
      </c>
      <c r="B770">
        <v>119</v>
      </c>
      <c r="C770" s="25" t="s">
        <v>3</v>
      </c>
      <c r="D770" s="12">
        <v>5.7</v>
      </c>
      <c r="E770" s="14"/>
      <c r="F770" s="7" t="str">
        <f t="shared" si="119"/>
        <v>X</v>
      </c>
      <c r="G770" s="7">
        <f t="shared" si="120"/>
        <v>5.7</v>
      </c>
      <c r="H770" s="16">
        <f t="shared" si="121"/>
        <v>5.7</v>
      </c>
      <c r="I770" s="11" t="str">
        <f t="shared" si="122"/>
        <v>X</v>
      </c>
      <c r="J770" s="39" t="str">
        <f t="shared" si="123"/>
        <v>X</v>
      </c>
      <c r="K770" s="39" t="str">
        <f t="shared" si="126"/>
        <v>X</v>
      </c>
      <c r="L770" s="39" t="str">
        <f t="shared" si="127"/>
        <v>X</v>
      </c>
      <c r="M770" s="39" t="str">
        <f t="shared" si="124"/>
        <v>X</v>
      </c>
      <c r="N770" s="42">
        <v>0</v>
      </c>
      <c r="O770" s="8">
        <v>0</v>
      </c>
      <c r="P770" s="9">
        <v>0</v>
      </c>
      <c r="Q770" s="9">
        <v>0</v>
      </c>
      <c r="R770" s="8">
        <v>0</v>
      </c>
      <c r="S770" s="9">
        <v>0</v>
      </c>
      <c r="T770" s="9">
        <v>0</v>
      </c>
      <c r="U770" s="8">
        <v>1</v>
      </c>
      <c r="V770" s="9">
        <v>0</v>
      </c>
      <c r="W770" s="9">
        <v>0</v>
      </c>
      <c r="X770" s="9">
        <v>0</v>
      </c>
      <c r="Y770" s="8">
        <v>0</v>
      </c>
      <c r="Z770" s="9">
        <v>0</v>
      </c>
      <c r="AA770" s="8"/>
      <c r="AC770" s="8"/>
      <c r="AJ770" s="9">
        <f t="shared" si="125"/>
        <v>-1</v>
      </c>
      <c r="AK770" s="7">
        <v>2.9642499999999998</v>
      </c>
      <c r="AO770" s="8"/>
      <c r="AQ770" s="31"/>
      <c r="AT770" s="31"/>
      <c r="AU770" s="21">
        <v>1987</v>
      </c>
      <c r="AV770" s="23">
        <f t="shared" si="128"/>
        <v>3.2981978671098151</v>
      </c>
      <c r="BB770" s="18"/>
      <c r="BD770" s="54"/>
      <c r="BF770" s="18"/>
      <c r="BH770" s="18"/>
      <c r="BJ770" s="18"/>
      <c r="BK770" s="18" t="s">
        <v>74</v>
      </c>
      <c r="BL770">
        <v>0</v>
      </c>
      <c r="BM770">
        <v>0</v>
      </c>
      <c r="BN770">
        <v>0</v>
      </c>
      <c r="BO770">
        <v>0</v>
      </c>
      <c r="BP770">
        <v>0</v>
      </c>
      <c r="BQ770">
        <v>0</v>
      </c>
      <c r="BR770" s="18">
        <v>1</v>
      </c>
      <c r="BS770">
        <v>0</v>
      </c>
      <c r="BT770">
        <v>1</v>
      </c>
      <c r="BU770" s="18">
        <v>0</v>
      </c>
      <c r="BV770" t="s">
        <v>397</v>
      </c>
      <c r="BW770" t="s">
        <v>397</v>
      </c>
      <c r="CB770" s="18"/>
      <c r="CD770" s="18"/>
      <c r="CE770" s="18"/>
      <c r="CH770" s="18"/>
      <c r="CJ770" s="18"/>
      <c r="CU770" s="18"/>
      <c r="CV770" t="s">
        <v>397</v>
      </c>
      <c r="CW770" t="s">
        <v>397</v>
      </c>
      <c r="CX770" t="s">
        <v>397</v>
      </c>
      <c r="CY770" s="25" t="s">
        <v>397</v>
      </c>
    </row>
    <row r="771" spans="1:103" x14ac:dyDescent="0.25">
      <c r="A771">
        <v>773</v>
      </c>
      <c r="B771">
        <v>119</v>
      </c>
      <c r="C771" s="25" t="s">
        <v>3</v>
      </c>
      <c r="D771" s="12">
        <v>10.1</v>
      </c>
      <c r="E771" s="14"/>
      <c r="F771" s="7" t="str">
        <f t="shared" si="119"/>
        <v>X</v>
      </c>
      <c r="G771" s="7">
        <f t="shared" si="120"/>
        <v>10.1</v>
      </c>
      <c r="H771" s="16">
        <f t="shared" si="121"/>
        <v>10.1</v>
      </c>
      <c r="I771" s="11" t="str">
        <f t="shared" si="122"/>
        <v>X</v>
      </c>
      <c r="J771" s="39" t="str">
        <f t="shared" si="123"/>
        <v>X</v>
      </c>
      <c r="K771" s="39" t="str">
        <f t="shared" si="126"/>
        <v>X</v>
      </c>
      <c r="L771" s="39" t="str">
        <f t="shared" si="127"/>
        <v>X</v>
      </c>
      <c r="M771" s="39" t="str">
        <f t="shared" si="124"/>
        <v>X</v>
      </c>
      <c r="N771" s="42">
        <v>0</v>
      </c>
      <c r="O771" s="8">
        <v>0</v>
      </c>
      <c r="P771" s="9">
        <v>0</v>
      </c>
      <c r="Q771" s="9">
        <v>0</v>
      </c>
      <c r="R771" s="8">
        <v>0</v>
      </c>
      <c r="S771" s="9">
        <v>0</v>
      </c>
      <c r="T771" s="9">
        <v>0</v>
      </c>
      <c r="U771" s="8">
        <v>0</v>
      </c>
      <c r="V771" s="9">
        <v>1</v>
      </c>
      <c r="W771" s="9">
        <v>0</v>
      </c>
      <c r="X771" s="9">
        <v>0</v>
      </c>
      <c r="Y771" s="8">
        <v>0</v>
      </c>
      <c r="Z771" s="9">
        <v>0</v>
      </c>
      <c r="AA771" s="8"/>
      <c r="AC771" s="8"/>
      <c r="AJ771" s="9">
        <f t="shared" si="125"/>
        <v>-1</v>
      </c>
      <c r="AK771" s="7">
        <v>2.9642499999999998</v>
      </c>
      <c r="AO771" s="8"/>
      <c r="AQ771" s="31"/>
      <c r="AT771" s="31"/>
      <c r="AU771" s="21">
        <v>1987</v>
      </c>
      <c r="AV771" s="23">
        <f t="shared" si="128"/>
        <v>3.2981978671098151</v>
      </c>
      <c r="BB771" s="18"/>
      <c r="BD771" s="54"/>
      <c r="BF771" s="18"/>
      <c r="BH771" s="18"/>
      <c r="BJ771" s="18"/>
      <c r="BK771" s="18" t="s">
        <v>74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 s="18">
        <v>1</v>
      </c>
      <c r="BS771">
        <v>0</v>
      </c>
      <c r="BT771">
        <v>1</v>
      </c>
      <c r="BU771" s="18">
        <v>0</v>
      </c>
      <c r="BV771" t="s">
        <v>397</v>
      </c>
      <c r="BW771" t="s">
        <v>397</v>
      </c>
      <c r="CB771" s="18"/>
      <c r="CD771" s="18"/>
      <c r="CE771" s="18"/>
      <c r="CH771" s="18"/>
      <c r="CJ771" s="18"/>
      <c r="CU771" s="18"/>
      <c r="CV771" t="s">
        <v>397</v>
      </c>
      <c r="CW771" t="s">
        <v>397</v>
      </c>
      <c r="CX771" t="s">
        <v>397</v>
      </c>
      <c r="CY771" s="25" t="s">
        <v>397</v>
      </c>
    </row>
    <row r="772" spans="1:103" x14ac:dyDescent="0.25">
      <c r="A772">
        <v>774</v>
      </c>
      <c r="B772">
        <v>119</v>
      </c>
      <c r="C772" s="25" t="s">
        <v>3</v>
      </c>
      <c r="D772" s="12">
        <v>6.5</v>
      </c>
      <c r="E772" s="14"/>
      <c r="F772" s="7" t="str">
        <f t="shared" si="119"/>
        <v>X</v>
      </c>
      <c r="G772" s="7">
        <f t="shared" si="120"/>
        <v>6.5</v>
      </c>
      <c r="H772" s="16">
        <f t="shared" si="121"/>
        <v>6.5</v>
      </c>
      <c r="I772" s="11" t="str">
        <f t="shared" si="122"/>
        <v>X</v>
      </c>
      <c r="J772" s="39" t="str">
        <f t="shared" si="123"/>
        <v>X</v>
      </c>
      <c r="K772" s="39" t="str">
        <f t="shared" si="126"/>
        <v>X</v>
      </c>
      <c r="L772" s="39" t="str">
        <f t="shared" si="127"/>
        <v>X</v>
      </c>
      <c r="M772" s="39" t="str">
        <f t="shared" si="124"/>
        <v>X</v>
      </c>
      <c r="N772" s="42">
        <v>1</v>
      </c>
      <c r="O772" s="8">
        <v>0</v>
      </c>
      <c r="P772" s="9">
        <v>0</v>
      </c>
      <c r="Q772" s="9">
        <v>0</v>
      </c>
      <c r="R772" s="8">
        <v>0</v>
      </c>
      <c r="S772" s="9">
        <v>0</v>
      </c>
      <c r="T772" s="9">
        <v>0</v>
      </c>
      <c r="U772" s="8">
        <v>0</v>
      </c>
      <c r="V772" s="9">
        <v>0</v>
      </c>
      <c r="W772" s="9">
        <v>0</v>
      </c>
      <c r="X772" s="9">
        <v>0</v>
      </c>
      <c r="Y772" s="8">
        <v>0</v>
      </c>
      <c r="Z772" s="9">
        <v>0</v>
      </c>
      <c r="AA772" s="8"/>
      <c r="AC772" s="8"/>
      <c r="AJ772" s="9">
        <f t="shared" si="125"/>
        <v>-1</v>
      </c>
      <c r="AK772" s="7">
        <v>8.3006666666666664</v>
      </c>
      <c r="AO772" s="8"/>
      <c r="AQ772" s="31"/>
      <c r="AT772" s="31"/>
      <c r="AU772" s="21">
        <v>2002</v>
      </c>
      <c r="AV772" s="23">
        <f t="shared" si="128"/>
        <v>3.3014640731433</v>
      </c>
      <c r="BB772" s="18"/>
      <c r="BD772" s="54"/>
      <c r="BF772" s="18"/>
      <c r="BH772" s="18"/>
      <c r="BJ772" s="18"/>
      <c r="BK772" s="18" t="s">
        <v>93</v>
      </c>
      <c r="BL772">
        <v>0</v>
      </c>
      <c r="BM772">
        <v>0</v>
      </c>
      <c r="BN772">
        <v>0</v>
      </c>
      <c r="BO772">
        <v>1</v>
      </c>
      <c r="BP772">
        <v>0</v>
      </c>
      <c r="BQ772">
        <v>0</v>
      </c>
      <c r="BR772" s="18">
        <v>0</v>
      </c>
      <c r="BS772">
        <v>0</v>
      </c>
      <c r="BT772">
        <v>1</v>
      </c>
      <c r="BU772" s="18">
        <v>0</v>
      </c>
      <c r="BV772" t="s">
        <v>397</v>
      </c>
      <c r="BW772" t="s">
        <v>397</v>
      </c>
      <c r="CB772" s="18"/>
      <c r="CD772" s="18"/>
      <c r="CE772" s="18"/>
      <c r="CH772" s="18"/>
      <c r="CJ772" s="18"/>
      <c r="CU772" s="18"/>
      <c r="CV772" t="s">
        <v>397</v>
      </c>
      <c r="CW772" t="s">
        <v>397</v>
      </c>
      <c r="CX772" t="s">
        <v>397</v>
      </c>
      <c r="CY772" s="25" t="s">
        <v>397</v>
      </c>
    </row>
    <row r="773" spans="1:103" x14ac:dyDescent="0.25">
      <c r="A773">
        <v>775</v>
      </c>
      <c r="B773">
        <v>119</v>
      </c>
      <c r="C773" s="25" t="s">
        <v>3</v>
      </c>
      <c r="D773" s="12">
        <v>6.6</v>
      </c>
      <c r="E773" s="14"/>
      <c r="F773" s="7" t="str">
        <f t="shared" si="119"/>
        <v>X</v>
      </c>
      <c r="G773" s="7">
        <f t="shared" si="120"/>
        <v>6.6</v>
      </c>
      <c r="H773" s="16">
        <f t="shared" si="121"/>
        <v>6.6</v>
      </c>
      <c r="I773" s="11" t="str">
        <f t="shared" si="122"/>
        <v>X</v>
      </c>
      <c r="J773" s="39" t="str">
        <f t="shared" si="123"/>
        <v>X</v>
      </c>
      <c r="K773" s="39" t="str">
        <f t="shared" si="126"/>
        <v>X</v>
      </c>
      <c r="L773" s="39" t="str">
        <f t="shared" si="127"/>
        <v>X</v>
      </c>
      <c r="M773" s="39" t="str">
        <f t="shared" si="124"/>
        <v>X</v>
      </c>
      <c r="N773" s="42">
        <v>0</v>
      </c>
      <c r="O773" s="8">
        <v>1</v>
      </c>
      <c r="P773" s="9">
        <v>0</v>
      </c>
      <c r="Q773" s="9">
        <v>0</v>
      </c>
      <c r="R773" s="8">
        <v>0</v>
      </c>
      <c r="S773" s="9">
        <v>0</v>
      </c>
      <c r="T773" s="9">
        <v>0</v>
      </c>
      <c r="U773" s="8">
        <v>0</v>
      </c>
      <c r="V773" s="9">
        <v>0</v>
      </c>
      <c r="W773" s="9">
        <v>0</v>
      </c>
      <c r="X773" s="9">
        <v>0</v>
      </c>
      <c r="Y773" s="8">
        <v>0</v>
      </c>
      <c r="Z773" s="9">
        <v>0</v>
      </c>
      <c r="AA773" s="8"/>
      <c r="AC773" s="8"/>
      <c r="AJ773" s="9">
        <f t="shared" si="125"/>
        <v>-1</v>
      </c>
      <c r="AK773" s="7">
        <v>8.3006666666666664</v>
      </c>
      <c r="AO773" s="8"/>
      <c r="AQ773" s="31"/>
      <c r="AT773" s="31"/>
      <c r="AU773" s="21">
        <v>2002</v>
      </c>
      <c r="AV773" s="23">
        <f t="shared" si="128"/>
        <v>3.3014640731433</v>
      </c>
      <c r="BB773" s="18"/>
      <c r="BD773" s="54"/>
      <c r="BF773" s="18"/>
      <c r="BH773" s="18"/>
      <c r="BJ773" s="18"/>
      <c r="BK773" s="18" t="s">
        <v>93</v>
      </c>
      <c r="BL773">
        <v>0</v>
      </c>
      <c r="BM773">
        <v>0</v>
      </c>
      <c r="BN773">
        <v>0</v>
      </c>
      <c r="BO773">
        <v>1</v>
      </c>
      <c r="BP773">
        <v>0</v>
      </c>
      <c r="BQ773">
        <v>0</v>
      </c>
      <c r="BR773" s="18">
        <v>0</v>
      </c>
      <c r="BS773">
        <v>0</v>
      </c>
      <c r="BT773">
        <v>1</v>
      </c>
      <c r="BU773" s="18">
        <v>0</v>
      </c>
      <c r="BV773" t="s">
        <v>397</v>
      </c>
      <c r="BW773" t="s">
        <v>397</v>
      </c>
      <c r="CB773" s="18"/>
      <c r="CD773" s="18"/>
      <c r="CE773" s="18"/>
      <c r="CH773" s="18"/>
      <c r="CJ773" s="18"/>
      <c r="CU773" s="18"/>
      <c r="CV773" t="s">
        <v>397</v>
      </c>
      <c r="CW773" t="s">
        <v>397</v>
      </c>
      <c r="CX773" t="s">
        <v>397</v>
      </c>
      <c r="CY773" s="25" t="s">
        <v>397</v>
      </c>
    </row>
    <row r="774" spans="1:103" x14ac:dyDescent="0.25">
      <c r="A774">
        <v>776</v>
      </c>
      <c r="B774">
        <v>119</v>
      </c>
      <c r="C774" s="25" t="s">
        <v>3</v>
      </c>
      <c r="D774" s="12">
        <v>6.3</v>
      </c>
      <c r="E774" s="14"/>
      <c r="F774" s="7" t="str">
        <f t="shared" si="119"/>
        <v>X</v>
      </c>
      <c r="G774" s="7">
        <f t="shared" si="120"/>
        <v>6.3</v>
      </c>
      <c r="H774" s="16">
        <f t="shared" si="121"/>
        <v>6.3</v>
      </c>
      <c r="I774" s="11" t="str">
        <f t="shared" si="122"/>
        <v>X</v>
      </c>
      <c r="J774" s="39" t="str">
        <f t="shared" si="123"/>
        <v>X</v>
      </c>
      <c r="K774" s="39" t="str">
        <f t="shared" si="126"/>
        <v>X</v>
      </c>
      <c r="L774" s="39" t="str">
        <f t="shared" si="127"/>
        <v>X</v>
      </c>
      <c r="M774" s="39" t="str">
        <f t="shared" si="124"/>
        <v>X</v>
      </c>
      <c r="N774" s="42">
        <v>0</v>
      </c>
      <c r="O774" s="8">
        <v>0</v>
      </c>
      <c r="P774" s="9">
        <v>1</v>
      </c>
      <c r="Q774" s="9">
        <v>0</v>
      </c>
      <c r="R774" s="8">
        <v>0</v>
      </c>
      <c r="S774" s="9">
        <v>0</v>
      </c>
      <c r="T774" s="9">
        <v>0</v>
      </c>
      <c r="U774" s="8">
        <v>0</v>
      </c>
      <c r="V774" s="9">
        <v>0</v>
      </c>
      <c r="W774" s="9">
        <v>0</v>
      </c>
      <c r="X774" s="9">
        <v>0</v>
      </c>
      <c r="Y774" s="8">
        <v>0</v>
      </c>
      <c r="Z774" s="9">
        <v>0</v>
      </c>
      <c r="AA774" s="8"/>
      <c r="AC774" s="8"/>
      <c r="AJ774" s="9">
        <f t="shared" si="125"/>
        <v>-1</v>
      </c>
      <c r="AK774" s="7">
        <v>8.3006666666666664</v>
      </c>
      <c r="AO774" s="8"/>
      <c r="AQ774" s="31"/>
      <c r="AT774" s="31"/>
      <c r="AU774" s="21">
        <v>2002</v>
      </c>
      <c r="AV774" s="23">
        <f t="shared" si="128"/>
        <v>3.3014640731433</v>
      </c>
      <c r="BB774" s="18"/>
      <c r="BD774" s="54"/>
      <c r="BF774" s="18"/>
      <c r="BH774" s="18"/>
      <c r="BJ774" s="18"/>
      <c r="BK774" s="18" t="s">
        <v>93</v>
      </c>
      <c r="BL774">
        <v>0</v>
      </c>
      <c r="BM774">
        <v>0</v>
      </c>
      <c r="BN774">
        <v>0</v>
      </c>
      <c r="BO774">
        <v>1</v>
      </c>
      <c r="BP774">
        <v>0</v>
      </c>
      <c r="BQ774">
        <v>0</v>
      </c>
      <c r="BR774" s="18">
        <v>0</v>
      </c>
      <c r="BS774">
        <v>0</v>
      </c>
      <c r="BT774">
        <v>1</v>
      </c>
      <c r="BU774" s="18">
        <v>0</v>
      </c>
      <c r="BV774" t="s">
        <v>397</v>
      </c>
      <c r="BW774" t="s">
        <v>397</v>
      </c>
      <c r="CB774" s="18"/>
      <c r="CD774" s="18"/>
      <c r="CE774" s="18"/>
      <c r="CH774" s="18"/>
      <c r="CJ774" s="18"/>
      <c r="CU774" s="18"/>
      <c r="CV774" t="s">
        <v>397</v>
      </c>
      <c r="CW774" t="s">
        <v>397</v>
      </c>
      <c r="CX774" t="s">
        <v>397</v>
      </c>
      <c r="CY774" s="25" t="s">
        <v>397</v>
      </c>
    </row>
    <row r="775" spans="1:103" x14ac:dyDescent="0.25">
      <c r="A775">
        <v>777</v>
      </c>
      <c r="B775">
        <v>119</v>
      </c>
      <c r="C775" s="25" t="s">
        <v>3</v>
      </c>
      <c r="D775" s="12">
        <v>6.7</v>
      </c>
      <c r="E775" s="14"/>
      <c r="F775" s="7" t="str">
        <f t="shared" si="119"/>
        <v>X</v>
      </c>
      <c r="G775" s="7">
        <f t="shared" si="120"/>
        <v>6.7</v>
      </c>
      <c r="H775" s="16">
        <f t="shared" si="121"/>
        <v>6.7</v>
      </c>
      <c r="I775" s="11" t="str">
        <f t="shared" si="122"/>
        <v>X</v>
      </c>
      <c r="J775" s="39" t="str">
        <f t="shared" si="123"/>
        <v>X</v>
      </c>
      <c r="K775" s="39" t="str">
        <f t="shared" si="126"/>
        <v>X</v>
      </c>
      <c r="L775" s="39" t="str">
        <f t="shared" si="127"/>
        <v>X</v>
      </c>
      <c r="M775" s="39" t="str">
        <f t="shared" si="124"/>
        <v>X</v>
      </c>
      <c r="N775" s="42">
        <v>0</v>
      </c>
      <c r="O775" s="8">
        <v>0</v>
      </c>
      <c r="P775" s="9">
        <v>0</v>
      </c>
      <c r="Q775" s="9">
        <v>1</v>
      </c>
      <c r="R775" s="8">
        <v>0</v>
      </c>
      <c r="S775" s="9">
        <v>0</v>
      </c>
      <c r="T775" s="9">
        <v>0</v>
      </c>
      <c r="U775" s="8">
        <v>0</v>
      </c>
      <c r="V775" s="9">
        <v>0</v>
      </c>
      <c r="W775" s="9">
        <v>0</v>
      </c>
      <c r="X775" s="9">
        <v>0</v>
      </c>
      <c r="Y775" s="8">
        <v>0</v>
      </c>
      <c r="Z775" s="9">
        <v>0</v>
      </c>
      <c r="AA775" s="8"/>
      <c r="AC775" s="8"/>
      <c r="AJ775" s="9">
        <f t="shared" si="125"/>
        <v>-1</v>
      </c>
      <c r="AK775" s="7">
        <v>8.3006666666666664</v>
      </c>
      <c r="AO775" s="8"/>
      <c r="AQ775" s="31"/>
      <c r="AT775" s="31"/>
      <c r="AU775" s="21">
        <v>2002</v>
      </c>
      <c r="AV775" s="23">
        <f t="shared" si="128"/>
        <v>3.3014640731433</v>
      </c>
      <c r="BB775" s="18"/>
      <c r="BD775" s="54"/>
      <c r="BF775" s="18"/>
      <c r="BH775" s="18"/>
      <c r="BJ775" s="18"/>
      <c r="BK775" s="18" t="s">
        <v>93</v>
      </c>
      <c r="BL775">
        <v>0</v>
      </c>
      <c r="BM775">
        <v>0</v>
      </c>
      <c r="BN775">
        <v>0</v>
      </c>
      <c r="BO775">
        <v>1</v>
      </c>
      <c r="BP775">
        <v>0</v>
      </c>
      <c r="BQ775">
        <v>0</v>
      </c>
      <c r="BR775" s="18">
        <v>0</v>
      </c>
      <c r="BS775">
        <v>0</v>
      </c>
      <c r="BT775">
        <v>1</v>
      </c>
      <c r="BU775" s="18">
        <v>0</v>
      </c>
      <c r="BV775" t="s">
        <v>397</v>
      </c>
      <c r="BW775" t="s">
        <v>397</v>
      </c>
      <c r="CB775" s="18"/>
      <c r="CD775" s="18"/>
      <c r="CE775" s="18"/>
      <c r="CH775" s="18"/>
      <c r="CJ775" s="18"/>
      <c r="CU775" s="18"/>
      <c r="CV775" t="s">
        <v>397</v>
      </c>
      <c r="CW775" t="s">
        <v>397</v>
      </c>
      <c r="CX775" t="s">
        <v>397</v>
      </c>
      <c r="CY775" s="25" t="s">
        <v>397</v>
      </c>
    </row>
    <row r="776" spans="1:103" x14ac:dyDescent="0.25">
      <c r="A776">
        <v>778</v>
      </c>
      <c r="B776">
        <v>119</v>
      </c>
      <c r="C776" s="25" t="s">
        <v>3</v>
      </c>
      <c r="D776" s="12">
        <v>5.9</v>
      </c>
      <c r="E776" s="14"/>
      <c r="F776" s="7" t="str">
        <f t="shared" si="119"/>
        <v>X</v>
      </c>
      <c r="G776" s="7">
        <f t="shared" si="120"/>
        <v>5.9</v>
      </c>
      <c r="H776" s="16">
        <f t="shared" si="121"/>
        <v>5.9</v>
      </c>
      <c r="I776" s="11" t="str">
        <f t="shared" si="122"/>
        <v>X</v>
      </c>
      <c r="J776" s="39" t="str">
        <f t="shared" si="123"/>
        <v>X</v>
      </c>
      <c r="K776" s="39" t="str">
        <f t="shared" si="126"/>
        <v>X</v>
      </c>
      <c r="L776" s="39" t="str">
        <f t="shared" si="127"/>
        <v>X</v>
      </c>
      <c r="M776" s="39" t="str">
        <f t="shared" si="124"/>
        <v>X</v>
      </c>
      <c r="N776" s="42">
        <v>0</v>
      </c>
      <c r="O776" s="8">
        <v>0</v>
      </c>
      <c r="P776" s="9">
        <v>0</v>
      </c>
      <c r="Q776" s="9">
        <v>0</v>
      </c>
      <c r="R776" s="8">
        <v>0</v>
      </c>
      <c r="S776" s="9">
        <v>0</v>
      </c>
      <c r="T776" s="9">
        <v>0</v>
      </c>
      <c r="U776" s="8">
        <v>1</v>
      </c>
      <c r="V776" s="9">
        <v>0</v>
      </c>
      <c r="W776" s="9">
        <v>0</v>
      </c>
      <c r="X776" s="9">
        <v>0</v>
      </c>
      <c r="Y776" s="8">
        <v>0</v>
      </c>
      <c r="Z776" s="9">
        <v>0</v>
      </c>
      <c r="AA776" s="8"/>
      <c r="AC776" s="8"/>
      <c r="AJ776" s="9">
        <f t="shared" si="125"/>
        <v>-1</v>
      </c>
      <c r="AK776" s="7">
        <v>8.3006666666666664</v>
      </c>
      <c r="AO776" s="8"/>
      <c r="AQ776" s="31"/>
      <c r="AT776" s="31"/>
      <c r="AU776" s="21">
        <v>2002</v>
      </c>
      <c r="AV776" s="23">
        <f t="shared" si="128"/>
        <v>3.3014640731433</v>
      </c>
      <c r="BB776" s="18"/>
      <c r="BD776" s="54"/>
      <c r="BF776" s="18"/>
      <c r="BH776" s="18"/>
      <c r="BJ776" s="18"/>
      <c r="BK776" s="18" t="s">
        <v>93</v>
      </c>
      <c r="BL776">
        <v>0</v>
      </c>
      <c r="BM776">
        <v>0</v>
      </c>
      <c r="BN776">
        <v>0</v>
      </c>
      <c r="BO776">
        <v>1</v>
      </c>
      <c r="BP776">
        <v>0</v>
      </c>
      <c r="BQ776">
        <v>0</v>
      </c>
      <c r="BR776" s="18">
        <v>0</v>
      </c>
      <c r="BS776">
        <v>0</v>
      </c>
      <c r="BT776">
        <v>1</v>
      </c>
      <c r="BU776" s="18">
        <v>0</v>
      </c>
      <c r="BV776" t="s">
        <v>397</v>
      </c>
      <c r="BW776" t="s">
        <v>397</v>
      </c>
      <c r="CB776" s="18"/>
      <c r="CD776" s="18"/>
      <c r="CE776" s="18"/>
      <c r="CH776" s="18"/>
      <c r="CJ776" s="18"/>
      <c r="CU776" s="18"/>
      <c r="CV776" t="s">
        <v>397</v>
      </c>
      <c r="CW776" t="s">
        <v>397</v>
      </c>
      <c r="CX776" t="s">
        <v>397</v>
      </c>
      <c r="CY776" s="25" t="s">
        <v>397</v>
      </c>
    </row>
    <row r="777" spans="1:103" x14ac:dyDescent="0.25">
      <c r="A777">
        <v>779</v>
      </c>
      <c r="B777">
        <v>119</v>
      </c>
      <c r="C777" s="25" t="s">
        <v>3</v>
      </c>
      <c r="D777" s="12">
        <v>7.6</v>
      </c>
      <c r="E777" s="14"/>
      <c r="F777" s="7" t="str">
        <f t="shared" si="119"/>
        <v>X</v>
      </c>
      <c r="G777" s="7">
        <f t="shared" si="120"/>
        <v>7.6</v>
      </c>
      <c r="H777" s="16">
        <f t="shared" si="121"/>
        <v>7.6</v>
      </c>
      <c r="I777" s="11" t="str">
        <f t="shared" si="122"/>
        <v>X</v>
      </c>
      <c r="J777" s="39" t="str">
        <f t="shared" si="123"/>
        <v>X</v>
      </c>
      <c r="K777" s="39" t="str">
        <f t="shared" si="126"/>
        <v>X</v>
      </c>
      <c r="L777" s="39" t="str">
        <f t="shared" si="127"/>
        <v>X</v>
      </c>
      <c r="M777" s="39" t="str">
        <f t="shared" si="124"/>
        <v>X</v>
      </c>
      <c r="N777" s="42">
        <v>0</v>
      </c>
      <c r="O777" s="8">
        <v>0</v>
      </c>
      <c r="P777" s="9">
        <v>0</v>
      </c>
      <c r="Q777" s="9">
        <v>0</v>
      </c>
      <c r="R777" s="8">
        <v>0</v>
      </c>
      <c r="S777" s="9">
        <v>0</v>
      </c>
      <c r="T777" s="9">
        <v>0</v>
      </c>
      <c r="U777" s="8">
        <v>0</v>
      </c>
      <c r="V777" s="9">
        <v>1</v>
      </c>
      <c r="W777" s="9">
        <v>0</v>
      </c>
      <c r="X777" s="9">
        <v>0</v>
      </c>
      <c r="Y777" s="8">
        <v>0</v>
      </c>
      <c r="Z777" s="9">
        <v>0</v>
      </c>
      <c r="AA777" s="8"/>
      <c r="AC777" s="8"/>
      <c r="AJ777" s="9">
        <f t="shared" si="125"/>
        <v>-1</v>
      </c>
      <c r="AK777" s="7">
        <v>8.3006666666666664</v>
      </c>
      <c r="AO777" s="8"/>
      <c r="AQ777" s="31"/>
      <c r="AT777" s="31"/>
      <c r="AU777" s="21">
        <v>2002</v>
      </c>
      <c r="AV777" s="23">
        <f t="shared" si="128"/>
        <v>3.3014640731433</v>
      </c>
      <c r="BB777" s="18"/>
      <c r="BD777" s="54"/>
      <c r="BF777" s="18"/>
      <c r="BH777" s="18"/>
      <c r="BJ777" s="18"/>
      <c r="BK777" s="18" t="s">
        <v>93</v>
      </c>
      <c r="BL777">
        <v>0</v>
      </c>
      <c r="BM777">
        <v>0</v>
      </c>
      <c r="BN777">
        <v>0</v>
      </c>
      <c r="BO777">
        <v>1</v>
      </c>
      <c r="BP777">
        <v>0</v>
      </c>
      <c r="BQ777">
        <v>0</v>
      </c>
      <c r="BR777" s="18">
        <v>0</v>
      </c>
      <c r="BS777">
        <v>0</v>
      </c>
      <c r="BT777">
        <v>1</v>
      </c>
      <c r="BU777" s="18">
        <v>0</v>
      </c>
      <c r="BV777" t="s">
        <v>397</v>
      </c>
      <c r="BW777" t="s">
        <v>397</v>
      </c>
      <c r="CB777" s="18"/>
      <c r="CD777" s="18"/>
      <c r="CE777" s="18"/>
      <c r="CH777" s="18"/>
      <c r="CJ777" s="18"/>
      <c r="CU777" s="18"/>
      <c r="CV777" t="s">
        <v>397</v>
      </c>
      <c r="CW777" t="s">
        <v>397</v>
      </c>
      <c r="CX777" t="s">
        <v>397</v>
      </c>
      <c r="CY777" s="25" t="s">
        <v>397</v>
      </c>
    </row>
    <row r="778" spans="1:103" x14ac:dyDescent="0.25">
      <c r="A778">
        <v>780</v>
      </c>
      <c r="B778">
        <v>119</v>
      </c>
      <c r="C778" s="25" t="s">
        <v>3</v>
      </c>
      <c r="D778" s="12">
        <v>12.5</v>
      </c>
      <c r="E778" s="14"/>
      <c r="F778" s="7" t="str">
        <f t="shared" si="119"/>
        <v>X</v>
      </c>
      <c r="G778" s="7">
        <f t="shared" si="120"/>
        <v>12.5</v>
      </c>
      <c r="H778" s="16">
        <f t="shared" si="121"/>
        <v>12.5</v>
      </c>
      <c r="I778" s="11" t="str">
        <f t="shared" si="122"/>
        <v>X</v>
      </c>
      <c r="J778" s="39" t="str">
        <f t="shared" si="123"/>
        <v>X</v>
      </c>
      <c r="K778" s="39" t="str">
        <f t="shared" si="126"/>
        <v>X</v>
      </c>
      <c r="L778" s="39" t="str">
        <f t="shared" si="127"/>
        <v>X</v>
      </c>
      <c r="M778" s="39" t="str">
        <f t="shared" si="124"/>
        <v>X</v>
      </c>
      <c r="N778" s="42">
        <v>1</v>
      </c>
      <c r="O778" s="8">
        <v>0</v>
      </c>
      <c r="P778" s="9">
        <v>0</v>
      </c>
      <c r="Q778" s="9">
        <v>0</v>
      </c>
      <c r="R778" s="8">
        <v>0</v>
      </c>
      <c r="S778" s="9">
        <v>0</v>
      </c>
      <c r="T778" s="9">
        <v>0</v>
      </c>
      <c r="U778" s="8">
        <v>0</v>
      </c>
      <c r="V778" s="9">
        <v>0</v>
      </c>
      <c r="W778" s="9">
        <v>0</v>
      </c>
      <c r="X778" s="9">
        <v>0</v>
      </c>
      <c r="Y778" s="8">
        <v>0</v>
      </c>
      <c r="Z778" s="9">
        <v>0</v>
      </c>
      <c r="AA778" s="8"/>
      <c r="AC778" s="8"/>
      <c r="AJ778" s="9">
        <f t="shared" si="125"/>
        <v>-1</v>
      </c>
      <c r="AK778" s="7">
        <v>2.1</v>
      </c>
      <c r="AO778" s="8"/>
      <c r="AQ778" s="31"/>
      <c r="AT778" s="31"/>
      <c r="AU778" s="21">
        <v>2011</v>
      </c>
      <c r="AV778" s="23">
        <f t="shared" si="128"/>
        <v>3.303412070596742</v>
      </c>
      <c r="BB778" s="18"/>
      <c r="BD778" s="54"/>
      <c r="BF778" s="18"/>
      <c r="BH778" s="18"/>
      <c r="BJ778" s="18"/>
      <c r="BK778" s="18" t="s">
        <v>104</v>
      </c>
      <c r="BL778">
        <v>0</v>
      </c>
      <c r="BM778">
        <v>0</v>
      </c>
      <c r="BN778">
        <v>0</v>
      </c>
      <c r="BO778">
        <v>0</v>
      </c>
      <c r="BP778">
        <v>0</v>
      </c>
      <c r="BQ778">
        <v>0</v>
      </c>
      <c r="BR778" s="18">
        <v>1</v>
      </c>
      <c r="BS778">
        <v>0</v>
      </c>
      <c r="BT778">
        <v>0</v>
      </c>
      <c r="BU778" s="18">
        <v>1</v>
      </c>
      <c r="BV778" t="s">
        <v>397</v>
      </c>
      <c r="BW778" t="s">
        <v>397</v>
      </c>
      <c r="CB778" s="18"/>
      <c r="CD778" s="18"/>
      <c r="CE778" s="18"/>
      <c r="CH778" s="18"/>
      <c r="CJ778" s="18"/>
      <c r="CU778" s="18"/>
      <c r="CV778" t="s">
        <v>397</v>
      </c>
      <c r="CW778" t="s">
        <v>397</v>
      </c>
      <c r="CX778" t="s">
        <v>397</v>
      </c>
      <c r="CY778" s="25" t="s">
        <v>397</v>
      </c>
    </row>
    <row r="779" spans="1:103" x14ac:dyDescent="0.25">
      <c r="A779">
        <v>781</v>
      </c>
      <c r="B779">
        <v>119</v>
      </c>
      <c r="C779" s="25" t="s">
        <v>3</v>
      </c>
      <c r="D779" s="12">
        <v>17.3</v>
      </c>
      <c r="E779" s="14"/>
      <c r="F779" s="7" t="str">
        <f t="shared" si="119"/>
        <v>X</v>
      </c>
      <c r="G779" s="7">
        <f t="shared" si="120"/>
        <v>17.3</v>
      </c>
      <c r="H779" s="16">
        <f t="shared" si="121"/>
        <v>17.3</v>
      </c>
      <c r="I779" s="11" t="str">
        <f t="shared" si="122"/>
        <v>X</v>
      </c>
      <c r="J779" s="39" t="str">
        <f t="shared" si="123"/>
        <v>X</v>
      </c>
      <c r="K779" s="39" t="str">
        <f t="shared" si="126"/>
        <v>X</v>
      </c>
      <c r="L779" s="39" t="str">
        <f t="shared" si="127"/>
        <v>X</v>
      </c>
      <c r="M779" s="39" t="str">
        <f t="shared" si="124"/>
        <v>X</v>
      </c>
      <c r="N779" s="42">
        <v>0</v>
      </c>
      <c r="O779" s="8">
        <v>1</v>
      </c>
      <c r="P779" s="9">
        <v>0</v>
      </c>
      <c r="Q779" s="9">
        <v>0</v>
      </c>
      <c r="R779" s="8">
        <v>0</v>
      </c>
      <c r="S779" s="9">
        <v>0</v>
      </c>
      <c r="T779" s="9">
        <v>0</v>
      </c>
      <c r="U779" s="8">
        <v>0</v>
      </c>
      <c r="V779" s="9">
        <v>0</v>
      </c>
      <c r="W779" s="9">
        <v>0</v>
      </c>
      <c r="X779" s="9">
        <v>0</v>
      </c>
      <c r="Y779" s="8">
        <v>0</v>
      </c>
      <c r="Z779" s="9">
        <v>0</v>
      </c>
      <c r="AA779" s="8"/>
      <c r="AC779" s="8"/>
      <c r="AJ779" s="9">
        <f t="shared" si="125"/>
        <v>-1</v>
      </c>
      <c r="AK779" s="7">
        <v>2.1</v>
      </c>
      <c r="AO779" s="8"/>
      <c r="AQ779" s="31"/>
      <c r="AT779" s="31"/>
      <c r="AU779" s="21">
        <v>2011</v>
      </c>
      <c r="AV779" s="23">
        <f t="shared" si="128"/>
        <v>3.303412070596742</v>
      </c>
      <c r="BB779" s="18"/>
      <c r="BD779" s="54"/>
      <c r="BF779" s="18"/>
      <c r="BH779" s="18"/>
      <c r="BJ779" s="18"/>
      <c r="BK779" s="18" t="s">
        <v>104</v>
      </c>
      <c r="BL779">
        <v>0</v>
      </c>
      <c r="BM779">
        <v>0</v>
      </c>
      <c r="BN779">
        <v>0</v>
      </c>
      <c r="BO779">
        <v>0</v>
      </c>
      <c r="BP779">
        <v>0</v>
      </c>
      <c r="BQ779">
        <v>0</v>
      </c>
      <c r="BR779" s="18">
        <v>1</v>
      </c>
      <c r="BS779">
        <v>0</v>
      </c>
      <c r="BT779">
        <v>0</v>
      </c>
      <c r="BU779" s="18">
        <v>1</v>
      </c>
      <c r="BV779" t="s">
        <v>397</v>
      </c>
      <c r="BW779" t="s">
        <v>397</v>
      </c>
      <c r="CB779" s="18"/>
      <c r="CD779" s="18"/>
      <c r="CE779" s="18"/>
      <c r="CH779" s="18"/>
      <c r="CJ779" s="18"/>
      <c r="CU779" s="18"/>
      <c r="CV779" t="s">
        <v>397</v>
      </c>
      <c r="CW779" t="s">
        <v>397</v>
      </c>
      <c r="CX779" t="s">
        <v>397</v>
      </c>
      <c r="CY779" s="25" t="s">
        <v>397</v>
      </c>
    </row>
    <row r="780" spans="1:103" x14ac:dyDescent="0.25">
      <c r="A780">
        <v>782</v>
      </c>
      <c r="B780">
        <v>119</v>
      </c>
      <c r="C780" s="25" t="s">
        <v>3</v>
      </c>
      <c r="D780" s="12">
        <v>12.9</v>
      </c>
      <c r="E780" s="14"/>
      <c r="F780" s="7" t="str">
        <f t="shared" si="119"/>
        <v>X</v>
      </c>
      <c r="G780" s="7">
        <f t="shared" si="120"/>
        <v>12.9</v>
      </c>
      <c r="H780" s="16">
        <f t="shared" si="121"/>
        <v>12.9</v>
      </c>
      <c r="I780" s="11" t="str">
        <f t="shared" si="122"/>
        <v>X</v>
      </c>
      <c r="J780" s="39" t="str">
        <f t="shared" si="123"/>
        <v>X</v>
      </c>
      <c r="K780" s="39" t="str">
        <f t="shared" si="126"/>
        <v>X</v>
      </c>
      <c r="L780" s="39" t="str">
        <f t="shared" si="127"/>
        <v>X</v>
      </c>
      <c r="M780" s="39" t="str">
        <f t="shared" si="124"/>
        <v>X</v>
      </c>
      <c r="N780" s="42">
        <v>0</v>
      </c>
      <c r="O780" s="8">
        <v>0</v>
      </c>
      <c r="P780" s="9">
        <v>1</v>
      </c>
      <c r="Q780" s="9">
        <v>0</v>
      </c>
      <c r="R780" s="8">
        <v>0</v>
      </c>
      <c r="S780" s="9">
        <v>0</v>
      </c>
      <c r="T780" s="9">
        <v>0</v>
      </c>
      <c r="U780" s="8">
        <v>0</v>
      </c>
      <c r="V780" s="9">
        <v>0</v>
      </c>
      <c r="W780" s="9">
        <v>0</v>
      </c>
      <c r="X780" s="9">
        <v>0</v>
      </c>
      <c r="Y780" s="8">
        <v>0</v>
      </c>
      <c r="Z780" s="9">
        <v>0</v>
      </c>
      <c r="AA780" s="8"/>
      <c r="AC780" s="8"/>
      <c r="AJ780" s="9">
        <f t="shared" si="125"/>
        <v>-1</v>
      </c>
      <c r="AK780" s="7">
        <v>2.1</v>
      </c>
      <c r="AO780" s="8"/>
      <c r="AQ780" s="31"/>
      <c r="AT780" s="31"/>
      <c r="AU780" s="21">
        <v>2011</v>
      </c>
      <c r="AV780" s="23">
        <f t="shared" si="128"/>
        <v>3.303412070596742</v>
      </c>
      <c r="BB780" s="18"/>
      <c r="BD780" s="54"/>
      <c r="BF780" s="18"/>
      <c r="BH780" s="18"/>
      <c r="BJ780" s="18"/>
      <c r="BK780" s="18" t="s">
        <v>104</v>
      </c>
      <c r="BL780">
        <v>0</v>
      </c>
      <c r="BM780">
        <v>0</v>
      </c>
      <c r="BN780">
        <v>0</v>
      </c>
      <c r="BO780">
        <v>0</v>
      </c>
      <c r="BP780">
        <v>0</v>
      </c>
      <c r="BQ780">
        <v>0</v>
      </c>
      <c r="BR780" s="18">
        <v>1</v>
      </c>
      <c r="BS780">
        <v>0</v>
      </c>
      <c r="BT780">
        <v>0</v>
      </c>
      <c r="BU780" s="18">
        <v>1</v>
      </c>
      <c r="BV780" t="s">
        <v>397</v>
      </c>
      <c r="BW780" t="s">
        <v>397</v>
      </c>
      <c r="CB780" s="18"/>
      <c r="CD780" s="18"/>
      <c r="CE780" s="18"/>
      <c r="CH780" s="18"/>
      <c r="CJ780" s="18"/>
      <c r="CU780" s="18"/>
      <c r="CV780" t="s">
        <v>397</v>
      </c>
      <c r="CW780" t="s">
        <v>397</v>
      </c>
      <c r="CX780" t="s">
        <v>397</v>
      </c>
      <c r="CY780" s="25" t="s">
        <v>397</v>
      </c>
    </row>
    <row r="781" spans="1:103" x14ac:dyDescent="0.25">
      <c r="A781">
        <v>783</v>
      </c>
      <c r="B781">
        <v>119</v>
      </c>
      <c r="C781" s="25" t="s">
        <v>3</v>
      </c>
      <c r="D781" s="12">
        <v>12.7</v>
      </c>
      <c r="E781" s="14"/>
      <c r="F781" s="7" t="str">
        <f t="shared" si="119"/>
        <v>X</v>
      </c>
      <c r="G781" s="7">
        <f t="shared" si="120"/>
        <v>12.7</v>
      </c>
      <c r="H781" s="16">
        <f t="shared" si="121"/>
        <v>12.7</v>
      </c>
      <c r="I781" s="11" t="str">
        <f t="shared" si="122"/>
        <v>X</v>
      </c>
      <c r="J781" s="39" t="str">
        <f t="shared" si="123"/>
        <v>X</v>
      </c>
      <c r="K781" s="39" t="str">
        <f t="shared" si="126"/>
        <v>X</v>
      </c>
      <c r="L781" s="39" t="str">
        <f t="shared" si="127"/>
        <v>X</v>
      </c>
      <c r="M781" s="39" t="str">
        <f t="shared" si="124"/>
        <v>X</v>
      </c>
      <c r="N781" s="42">
        <v>0</v>
      </c>
      <c r="O781" s="8">
        <v>0</v>
      </c>
      <c r="P781" s="9">
        <v>0</v>
      </c>
      <c r="Q781" s="9">
        <v>1</v>
      </c>
      <c r="R781" s="8">
        <v>0</v>
      </c>
      <c r="S781" s="9">
        <v>0</v>
      </c>
      <c r="T781" s="9">
        <v>0</v>
      </c>
      <c r="U781" s="8">
        <v>0</v>
      </c>
      <c r="V781" s="9">
        <v>0</v>
      </c>
      <c r="W781" s="9">
        <v>0</v>
      </c>
      <c r="X781" s="9">
        <v>0</v>
      </c>
      <c r="Y781" s="8">
        <v>0</v>
      </c>
      <c r="Z781" s="9">
        <v>0</v>
      </c>
      <c r="AA781" s="8"/>
      <c r="AC781" s="8"/>
      <c r="AJ781" s="9">
        <f t="shared" si="125"/>
        <v>-1</v>
      </c>
      <c r="AK781" s="7">
        <v>2.1</v>
      </c>
      <c r="AO781" s="8"/>
      <c r="AQ781" s="31"/>
      <c r="AT781" s="31"/>
      <c r="AU781" s="21">
        <v>2011</v>
      </c>
      <c r="AV781" s="23">
        <f t="shared" si="128"/>
        <v>3.303412070596742</v>
      </c>
      <c r="BB781" s="18"/>
      <c r="BD781" s="54"/>
      <c r="BF781" s="18"/>
      <c r="BH781" s="18"/>
      <c r="BJ781" s="18"/>
      <c r="BK781" s="18" t="s">
        <v>104</v>
      </c>
      <c r="BL781">
        <v>0</v>
      </c>
      <c r="BM781">
        <v>0</v>
      </c>
      <c r="BN781">
        <v>0</v>
      </c>
      <c r="BO781">
        <v>0</v>
      </c>
      <c r="BP781">
        <v>0</v>
      </c>
      <c r="BQ781">
        <v>0</v>
      </c>
      <c r="BR781" s="18">
        <v>1</v>
      </c>
      <c r="BS781">
        <v>0</v>
      </c>
      <c r="BT781">
        <v>0</v>
      </c>
      <c r="BU781" s="18">
        <v>1</v>
      </c>
      <c r="BV781" t="s">
        <v>397</v>
      </c>
      <c r="BW781" t="s">
        <v>397</v>
      </c>
      <c r="CB781" s="18"/>
      <c r="CD781" s="18"/>
      <c r="CE781" s="18"/>
      <c r="CH781" s="18"/>
      <c r="CJ781" s="18"/>
      <c r="CU781" s="18"/>
      <c r="CV781" t="s">
        <v>397</v>
      </c>
      <c r="CW781" t="s">
        <v>397</v>
      </c>
      <c r="CX781" t="s">
        <v>397</v>
      </c>
      <c r="CY781" s="25" t="s">
        <v>397</v>
      </c>
    </row>
    <row r="782" spans="1:103" x14ac:dyDescent="0.25">
      <c r="A782">
        <v>784</v>
      </c>
      <c r="B782">
        <v>119</v>
      </c>
      <c r="C782" s="25" t="s">
        <v>3</v>
      </c>
      <c r="D782" s="12">
        <v>13</v>
      </c>
      <c r="E782" s="14"/>
      <c r="F782" s="7" t="str">
        <f t="shared" si="119"/>
        <v>X</v>
      </c>
      <c r="G782" s="7">
        <f t="shared" si="120"/>
        <v>13</v>
      </c>
      <c r="H782" s="16">
        <f t="shared" si="121"/>
        <v>13</v>
      </c>
      <c r="I782" s="11" t="str">
        <f t="shared" si="122"/>
        <v>X</v>
      </c>
      <c r="J782" s="39" t="str">
        <f t="shared" si="123"/>
        <v>X</v>
      </c>
      <c r="K782" s="39" t="str">
        <f t="shared" si="126"/>
        <v>X</v>
      </c>
      <c r="L782" s="39" t="str">
        <f t="shared" si="127"/>
        <v>X</v>
      </c>
      <c r="M782" s="39" t="str">
        <f t="shared" si="124"/>
        <v>X</v>
      </c>
      <c r="N782" s="42">
        <v>0</v>
      </c>
      <c r="O782" s="8">
        <v>0</v>
      </c>
      <c r="P782" s="9">
        <v>0</v>
      </c>
      <c r="Q782" s="9">
        <v>0</v>
      </c>
      <c r="R782" s="8">
        <v>0</v>
      </c>
      <c r="S782" s="9">
        <v>0</v>
      </c>
      <c r="T782" s="9">
        <v>0</v>
      </c>
      <c r="U782" s="8">
        <v>1</v>
      </c>
      <c r="V782" s="9">
        <v>0</v>
      </c>
      <c r="W782" s="9">
        <v>0</v>
      </c>
      <c r="X782" s="9">
        <v>0</v>
      </c>
      <c r="Y782" s="8">
        <v>0</v>
      </c>
      <c r="Z782" s="9">
        <v>0</v>
      </c>
      <c r="AA782" s="8"/>
      <c r="AC782" s="8"/>
      <c r="AJ782" s="9">
        <f t="shared" si="125"/>
        <v>-1</v>
      </c>
      <c r="AK782" s="7">
        <v>2.1</v>
      </c>
      <c r="AO782" s="8"/>
      <c r="AQ782" s="31"/>
      <c r="AT782" s="31"/>
      <c r="AU782" s="21">
        <v>2011</v>
      </c>
      <c r="AV782" s="23">
        <f t="shared" si="128"/>
        <v>3.303412070596742</v>
      </c>
      <c r="BB782" s="18"/>
      <c r="BD782" s="54"/>
      <c r="BF782" s="18"/>
      <c r="BH782" s="18"/>
      <c r="BJ782" s="18"/>
      <c r="BK782" s="18" t="s">
        <v>104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 s="18">
        <v>1</v>
      </c>
      <c r="BS782">
        <v>0</v>
      </c>
      <c r="BT782">
        <v>0</v>
      </c>
      <c r="BU782" s="18">
        <v>1</v>
      </c>
      <c r="BV782" t="s">
        <v>397</v>
      </c>
      <c r="BW782" t="s">
        <v>397</v>
      </c>
      <c r="CB782" s="18"/>
      <c r="CD782" s="18"/>
      <c r="CE782" s="18"/>
      <c r="CH782" s="18"/>
      <c r="CJ782" s="18"/>
      <c r="CU782" s="18"/>
      <c r="CV782" t="s">
        <v>397</v>
      </c>
      <c r="CW782" t="s">
        <v>397</v>
      </c>
      <c r="CX782" t="s">
        <v>397</v>
      </c>
      <c r="CY782" s="25" t="s">
        <v>397</v>
      </c>
    </row>
    <row r="783" spans="1:103" x14ac:dyDescent="0.25">
      <c r="A783">
        <v>785</v>
      </c>
      <c r="B783">
        <v>119</v>
      </c>
      <c r="C783" s="25" t="s">
        <v>3</v>
      </c>
      <c r="D783" s="12">
        <v>10.7</v>
      </c>
      <c r="E783" s="14"/>
      <c r="F783" s="7" t="str">
        <f t="shared" ref="F783:F846" si="129">IFERROR(D783/E783, "X")</f>
        <v>X</v>
      </c>
      <c r="G783" s="7">
        <f t="shared" ref="G783:G846" si="130">D783-E783</f>
        <v>10.7</v>
      </c>
      <c r="H783" s="16">
        <f t="shared" ref="H783:H846" si="131">D783+E783</f>
        <v>10.7</v>
      </c>
      <c r="I783" s="11" t="str">
        <f t="shared" ref="I783:I846" si="132">IFERROR(F783/SQRT(F783^2+AJ783), "X")</f>
        <v>X</v>
      </c>
      <c r="J783" s="39" t="str">
        <f t="shared" ref="J783:J846" si="133">IFERROR(SQRT((1-I783^2)/AJ783), "X")</f>
        <v>X</v>
      </c>
      <c r="K783" s="39" t="str">
        <f t="shared" si="126"/>
        <v>X</v>
      </c>
      <c r="L783" s="39" t="str">
        <f t="shared" si="127"/>
        <v>X</v>
      </c>
      <c r="M783" s="39" t="str">
        <f t="shared" ref="M783:M846" si="134">IFERROR(I783+J783, "X")</f>
        <v>X</v>
      </c>
      <c r="N783" s="42">
        <v>0</v>
      </c>
      <c r="O783" s="8">
        <v>0</v>
      </c>
      <c r="P783" s="9">
        <v>0</v>
      </c>
      <c r="Q783" s="9">
        <v>0</v>
      </c>
      <c r="R783" s="8">
        <v>0</v>
      </c>
      <c r="S783" s="9">
        <v>0</v>
      </c>
      <c r="T783" s="9">
        <v>0</v>
      </c>
      <c r="U783" s="8">
        <v>0</v>
      </c>
      <c r="V783" s="9">
        <v>1</v>
      </c>
      <c r="W783" s="9">
        <v>0</v>
      </c>
      <c r="X783" s="9">
        <v>0</v>
      </c>
      <c r="Y783" s="8">
        <v>0</v>
      </c>
      <c r="Z783" s="9">
        <v>0</v>
      </c>
      <c r="AA783" s="8"/>
      <c r="AC783" s="8"/>
      <c r="AJ783" s="9">
        <f t="shared" ref="AJ783:AJ846" si="135">IFERROR(AH783-AI783-1, "X")</f>
        <v>-1</v>
      </c>
      <c r="AK783" s="7">
        <v>2.1</v>
      </c>
      <c r="AO783" s="8"/>
      <c r="AQ783" s="31"/>
      <c r="AT783" s="31"/>
      <c r="AU783" s="21">
        <v>2011</v>
      </c>
      <c r="AV783" s="23">
        <f t="shared" si="128"/>
        <v>3.303412070596742</v>
      </c>
      <c r="BB783" s="18"/>
      <c r="BD783" s="54"/>
      <c r="BF783" s="18"/>
      <c r="BH783" s="18"/>
      <c r="BJ783" s="18"/>
      <c r="BK783" s="18" t="s">
        <v>104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 s="18">
        <v>1</v>
      </c>
      <c r="BS783">
        <v>0</v>
      </c>
      <c r="BT783">
        <v>0</v>
      </c>
      <c r="BU783" s="18">
        <v>1</v>
      </c>
      <c r="BV783" t="s">
        <v>397</v>
      </c>
      <c r="BW783" t="s">
        <v>397</v>
      </c>
      <c r="CB783" s="18"/>
      <c r="CD783" s="18"/>
      <c r="CE783" s="18"/>
      <c r="CH783" s="18"/>
      <c r="CJ783" s="18"/>
      <c r="CU783" s="18"/>
      <c r="CV783" t="s">
        <v>397</v>
      </c>
      <c r="CW783" t="s">
        <v>397</v>
      </c>
      <c r="CX783" t="s">
        <v>397</v>
      </c>
      <c r="CY783" s="25" t="s">
        <v>397</v>
      </c>
    </row>
    <row r="784" spans="1:103" x14ac:dyDescent="0.25">
      <c r="A784">
        <v>786</v>
      </c>
      <c r="B784">
        <v>119</v>
      </c>
      <c r="C784" s="25" t="s">
        <v>3</v>
      </c>
      <c r="D784" s="12">
        <v>4.2</v>
      </c>
      <c r="E784" s="14"/>
      <c r="F784" s="7" t="str">
        <f t="shared" si="129"/>
        <v>X</v>
      </c>
      <c r="G784" s="7">
        <f t="shared" si="130"/>
        <v>4.2</v>
      </c>
      <c r="H784" s="16">
        <f t="shared" si="131"/>
        <v>4.2</v>
      </c>
      <c r="I784" s="11" t="str">
        <f t="shared" si="132"/>
        <v>X</v>
      </c>
      <c r="J784" s="39" t="str">
        <f t="shared" si="133"/>
        <v>X</v>
      </c>
      <c r="K784" s="39" t="str">
        <f t="shared" si="126"/>
        <v>X</v>
      </c>
      <c r="L784" s="39" t="str">
        <f t="shared" si="127"/>
        <v>X</v>
      </c>
      <c r="M784" s="39" t="str">
        <f t="shared" si="134"/>
        <v>X</v>
      </c>
      <c r="N784" s="42">
        <v>1</v>
      </c>
      <c r="O784" s="8">
        <v>0</v>
      </c>
      <c r="P784" s="9">
        <v>0</v>
      </c>
      <c r="Q784" s="9">
        <v>0</v>
      </c>
      <c r="R784" s="8">
        <v>0</v>
      </c>
      <c r="S784" s="9">
        <v>0</v>
      </c>
      <c r="T784" s="9">
        <v>0</v>
      </c>
      <c r="U784" s="8">
        <v>0</v>
      </c>
      <c r="V784" s="9">
        <v>0</v>
      </c>
      <c r="W784" s="9">
        <v>0</v>
      </c>
      <c r="X784" s="9">
        <v>0</v>
      </c>
      <c r="Y784" s="8">
        <v>0</v>
      </c>
      <c r="Z784" s="9">
        <v>0</v>
      </c>
      <c r="AA784" s="8"/>
      <c r="AC784" s="8"/>
      <c r="AJ784" s="9">
        <f t="shared" si="135"/>
        <v>-1</v>
      </c>
      <c r="AK784" s="7">
        <v>5.6905000000000001</v>
      </c>
      <c r="AO784" s="8"/>
      <c r="AQ784" s="31"/>
      <c r="AT784" s="31"/>
      <c r="AU784" s="21">
        <v>2007</v>
      </c>
      <c r="AV784" s="23">
        <f t="shared" si="128"/>
        <v>3.3025473724874854</v>
      </c>
      <c r="BB784" s="18"/>
      <c r="BD784" s="54"/>
      <c r="BF784" s="18"/>
      <c r="BH784" s="18"/>
      <c r="BJ784" s="18"/>
      <c r="BK784" s="18" t="s">
        <v>118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 s="18">
        <v>1</v>
      </c>
      <c r="BS784">
        <v>0</v>
      </c>
      <c r="BT784">
        <v>0</v>
      </c>
      <c r="BU784" s="18">
        <v>1</v>
      </c>
      <c r="BV784" t="s">
        <v>397</v>
      </c>
      <c r="BW784" t="s">
        <v>397</v>
      </c>
      <c r="CB784" s="18"/>
      <c r="CD784" s="18"/>
      <c r="CE784" s="18"/>
      <c r="CH784" s="18"/>
      <c r="CJ784" s="18"/>
      <c r="CU784" s="18"/>
      <c r="CV784" t="s">
        <v>397</v>
      </c>
      <c r="CW784" t="s">
        <v>397</v>
      </c>
      <c r="CX784" t="s">
        <v>397</v>
      </c>
      <c r="CY784" s="25" t="s">
        <v>397</v>
      </c>
    </row>
    <row r="785" spans="1:103" x14ac:dyDescent="0.25">
      <c r="A785">
        <v>787</v>
      </c>
      <c r="B785">
        <v>119</v>
      </c>
      <c r="C785" s="25" t="s">
        <v>3</v>
      </c>
      <c r="D785" s="12">
        <v>4.4000000000000004</v>
      </c>
      <c r="E785" s="14"/>
      <c r="F785" s="7" t="str">
        <f t="shared" si="129"/>
        <v>X</v>
      </c>
      <c r="G785" s="7">
        <f t="shared" si="130"/>
        <v>4.4000000000000004</v>
      </c>
      <c r="H785" s="16">
        <f t="shared" si="131"/>
        <v>4.4000000000000004</v>
      </c>
      <c r="I785" s="11" t="str">
        <f t="shared" si="132"/>
        <v>X</v>
      </c>
      <c r="J785" s="39" t="str">
        <f t="shared" si="133"/>
        <v>X</v>
      </c>
      <c r="K785" s="39" t="str">
        <f t="shared" si="126"/>
        <v>X</v>
      </c>
      <c r="L785" s="39" t="str">
        <f t="shared" si="127"/>
        <v>X</v>
      </c>
      <c r="M785" s="39" t="str">
        <f t="shared" si="134"/>
        <v>X</v>
      </c>
      <c r="N785" s="42">
        <v>0</v>
      </c>
      <c r="O785" s="8">
        <v>1</v>
      </c>
      <c r="P785" s="9">
        <v>0</v>
      </c>
      <c r="Q785" s="9">
        <v>0</v>
      </c>
      <c r="R785" s="8">
        <v>0</v>
      </c>
      <c r="S785" s="9">
        <v>0</v>
      </c>
      <c r="T785" s="9">
        <v>0</v>
      </c>
      <c r="U785" s="8">
        <v>0</v>
      </c>
      <c r="V785" s="9">
        <v>0</v>
      </c>
      <c r="W785" s="9">
        <v>0</v>
      </c>
      <c r="X785" s="9">
        <v>0</v>
      </c>
      <c r="Y785" s="8">
        <v>0</v>
      </c>
      <c r="Z785" s="9">
        <v>0</v>
      </c>
      <c r="AA785" s="8"/>
      <c r="AC785" s="8"/>
      <c r="AJ785" s="9">
        <f t="shared" si="135"/>
        <v>-1</v>
      </c>
      <c r="AK785" s="7">
        <v>5.6905000000000001</v>
      </c>
      <c r="AO785" s="8"/>
      <c r="AQ785" s="31"/>
      <c r="AT785" s="31"/>
      <c r="AU785" s="21">
        <v>2007</v>
      </c>
      <c r="AV785" s="23">
        <f t="shared" si="128"/>
        <v>3.3025473724874854</v>
      </c>
      <c r="BB785" s="18"/>
      <c r="BD785" s="54"/>
      <c r="BF785" s="18"/>
      <c r="BH785" s="18"/>
      <c r="BJ785" s="18"/>
      <c r="BK785" s="18" t="s">
        <v>118</v>
      </c>
      <c r="BL785">
        <v>0</v>
      </c>
      <c r="BM785">
        <v>0</v>
      </c>
      <c r="BN785">
        <v>0</v>
      </c>
      <c r="BO785">
        <v>0</v>
      </c>
      <c r="BP785">
        <v>0</v>
      </c>
      <c r="BQ785">
        <v>0</v>
      </c>
      <c r="BR785" s="18">
        <v>1</v>
      </c>
      <c r="BS785">
        <v>0</v>
      </c>
      <c r="BT785">
        <v>0</v>
      </c>
      <c r="BU785" s="18">
        <v>1</v>
      </c>
      <c r="BV785" t="s">
        <v>397</v>
      </c>
      <c r="BW785" t="s">
        <v>397</v>
      </c>
      <c r="CB785" s="18"/>
      <c r="CD785" s="18"/>
      <c r="CE785" s="18"/>
      <c r="CH785" s="18"/>
      <c r="CJ785" s="18"/>
      <c r="CU785" s="18"/>
      <c r="CV785" t="s">
        <v>397</v>
      </c>
      <c r="CW785" t="s">
        <v>397</v>
      </c>
      <c r="CX785" t="s">
        <v>397</v>
      </c>
      <c r="CY785" s="25" t="s">
        <v>397</v>
      </c>
    </row>
    <row r="786" spans="1:103" x14ac:dyDescent="0.25">
      <c r="A786">
        <v>788</v>
      </c>
      <c r="B786">
        <v>119</v>
      </c>
      <c r="C786" s="25" t="s">
        <v>3</v>
      </c>
      <c r="D786" s="12">
        <v>2.9</v>
      </c>
      <c r="E786" s="14"/>
      <c r="F786" s="7" t="str">
        <f t="shared" si="129"/>
        <v>X</v>
      </c>
      <c r="G786" s="7">
        <f t="shared" si="130"/>
        <v>2.9</v>
      </c>
      <c r="H786" s="16">
        <f t="shared" si="131"/>
        <v>2.9</v>
      </c>
      <c r="I786" s="11" t="str">
        <f t="shared" si="132"/>
        <v>X</v>
      </c>
      <c r="J786" s="39" t="str">
        <f t="shared" si="133"/>
        <v>X</v>
      </c>
      <c r="K786" s="39" t="str">
        <f t="shared" si="126"/>
        <v>X</v>
      </c>
      <c r="L786" s="39" t="str">
        <f t="shared" si="127"/>
        <v>X</v>
      </c>
      <c r="M786" s="39" t="str">
        <f t="shared" si="134"/>
        <v>X</v>
      </c>
      <c r="N786" s="42">
        <v>0</v>
      </c>
      <c r="O786" s="8">
        <v>0</v>
      </c>
      <c r="P786" s="9">
        <v>1</v>
      </c>
      <c r="Q786" s="9">
        <v>0</v>
      </c>
      <c r="R786" s="8">
        <v>0</v>
      </c>
      <c r="S786" s="9">
        <v>0</v>
      </c>
      <c r="T786" s="9">
        <v>0</v>
      </c>
      <c r="U786" s="8">
        <v>0</v>
      </c>
      <c r="V786" s="9">
        <v>0</v>
      </c>
      <c r="W786" s="9">
        <v>0</v>
      </c>
      <c r="X786" s="9">
        <v>0</v>
      </c>
      <c r="Y786" s="8">
        <v>0</v>
      </c>
      <c r="Z786" s="9">
        <v>0</v>
      </c>
      <c r="AA786" s="8"/>
      <c r="AC786" s="8"/>
      <c r="AJ786" s="9">
        <f t="shared" si="135"/>
        <v>-1</v>
      </c>
      <c r="AK786" s="7">
        <v>5.6905000000000001</v>
      </c>
      <c r="AO786" s="8"/>
      <c r="AQ786" s="31"/>
      <c r="AT786" s="31"/>
      <c r="AU786" s="21">
        <v>2007</v>
      </c>
      <c r="AV786" s="23">
        <f t="shared" si="128"/>
        <v>3.3025473724874854</v>
      </c>
      <c r="BB786" s="18"/>
      <c r="BD786" s="54"/>
      <c r="BF786" s="18"/>
      <c r="BH786" s="18"/>
      <c r="BJ786" s="18"/>
      <c r="BK786" s="18" t="s">
        <v>118</v>
      </c>
      <c r="BL786">
        <v>0</v>
      </c>
      <c r="BM786">
        <v>0</v>
      </c>
      <c r="BN786">
        <v>0</v>
      </c>
      <c r="BO786">
        <v>0</v>
      </c>
      <c r="BP786">
        <v>0</v>
      </c>
      <c r="BQ786">
        <v>0</v>
      </c>
      <c r="BR786" s="18">
        <v>1</v>
      </c>
      <c r="BS786">
        <v>0</v>
      </c>
      <c r="BT786">
        <v>0</v>
      </c>
      <c r="BU786" s="18">
        <v>1</v>
      </c>
      <c r="BV786" t="s">
        <v>397</v>
      </c>
      <c r="BW786" t="s">
        <v>397</v>
      </c>
      <c r="CB786" s="18"/>
      <c r="CD786" s="18"/>
      <c r="CE786" s="18"/>
      <c r="CH786" s="18"/>
      <c r="CJ786" s="18"/>
      <c r="CU786" s="18"/>
      <c r="CV786" t="s">
        <v>397</v>
      </c>
      <c r="CW786" t="s">
        <v>397</v>
      </c>
      <c r="CX786" t="s">
        <v>397</v>
      </c>
      <c r="CY786" s="25" t="s">
        <v>397</v>
      </c>
    </row>
    <row r="787" spans="1:103" x14ac:dyDescent="0.25">
      <c r="A787">
        <v>789</v>
      </c>
      <c r="B787">
        <v>119</v>
      </c>
      <c r="C787" s="25" t="s">
        <v>3</v>
      </c>
      <c r="D787" s="12">
        <v>5</v>
      </c>
      <c r="E787" s="14"/>
      <c r="F787" s="7" t="str">
        <f t="shared" si="129"/>
        <v>X</v>
      </c>
      <c r="G787" s="7">
        <f t="shared" si="130"/>
        <v>5</v>
      </c>
      <c r="H787" s="16">
        <f t="shared" si="131"/>
        <v>5</v>
      </c>
      <c r="I787" s="11" t="str">
        <f t="shared" si="132"/>
        <v>X</v>
      </c>
      <c r="J787" s="39" t="str">
        <f t="shared" si="133"/>
        <v>X</v>
      </c>
      <c r="K787" s="39" t="str">
        <f t="shared" si="126"/>
        <v>X</v>
      </c>
      <c r="L787" s="39" t="str">
        <f t="shared" si="127"/>
        <v>X</v>
      </c>
      <c r="M787" s="39" t="str">
        <f t="shared" si="134"/>
        <v>X</v>
      </c>
      <c r="N787" s="42">
        <v>0</v>
      </c>
      <c r="O787" s="8">
        <v>0</v>
      </c>
      <c r="P787" s="9">
        <v>0</v>
      </c>
      <c r="Q787" s="9">
        <v>1</v>
      </c>
      <c r="R787" s="8">
        <v>0</v>
      </c>
      <c r="S787" s="9">
        <v>0</v>
      </c>
      <c r="T787" s="9">
        <v>0</v>
      </c>
      <c r="U787" s="8">
        <v>0</v>
      </c>
      <c r="V787" s="9">
        <v>0</v>
      </c>
      <c r="W787" s="9">
        <v>0</v>
      </c>
      <c r="X787" s="9">
        <v>0</v>
      </c>
      <c r="Y787" s="8">
        <v>0</v>
      </c>
      <c r="Z787" s="9">
        <v>0</v>
      </c>
      <c r="AA787" s="8"/>
      <c r="AC787" s="8"/>
      <c r="AJ787" s="9">
        <f t="shared" si="135"/>
        <v>-1</v>
      </c>
      <c r="AK787" s="7">
        <v>5.6905000000000001</v>
      </c>
      <c r="AO787" s="8"/>
      <c r="AQ787" s="31"/>
      <c r="AT787" s="31"/>
      <c r="AU787" s="21">
        <v>2007</v>
      </c>
      <c r="AV787" s="23">
        <f t="shared" si="128"/>
        <v>3.3025473724874854</v>
      </c>
      <c r="BB787" s="18"/>
      <c r="BD787" s="54"/>
      <c r="BF787" s="18"/>
      <c r="BH787" s="18"/>
      <c r="BJ787" s="18"/>
      <c r="BK787" s="18" t="s">
        <v>118</v>
      </c>
      <c r="BL787">
        <v>0</v>
      </c>
      <c r="BM787">
        <v>0</v>
      </c>
      <c r="BN787">
        <v>0</v>
      </c>
      <c r="BO787">
        <v>0</v>
      </c>
      <c r="BP787">
        <v>0</v>
      </c>
      <c r="BQ787">
        <v>0</v>
      </c>
      <c r="BR787" s="18">
        <v>1</v>
      </c>
      <c r="BS787">
        <v>0</v>
      </c>
      <c r="BT787">
        <v>0</v>
      </c>
      <c r="BU787" s="18">
        <v>1</v>
      </c>
      <c r="BV787" t="s">
        <v>397</v>
      </c>
      <c r="BW787" t="s">
        <v>397</v>
      </c>
      <c r="CB787" s="18"/>
      <c r="CD787" s="18"/>
      <c r="CE787" s="18"/>
      <c r="CH787" s="18"/>
      <c r="CJ787" s="18"/>
      <c r="CU787" s="18"/>
      <c r="CV787" t="s">
        <v>397</v>
      </c>
      <c r="CW787" t="s">
        <v>397</v>
      </c>
      <c r="CX787" t="s">
        <v>397</v>
      </c>
      <c r="CY787" s="25" t="s">
        <v>397</v>
      </c>
    </row>
    <row r="788" spans="1:103" x14ac:dyDescent="0.25">
      <c r="A788">
        <v>790</v>
      </c>
      <c r="B788">
        <v>119</v>
      </c>
      <c r="C788" s="25" t="s">
        <v>3</v>
      </c>
      <c r="D788" s="12">
        <v>7</v>
      </c>
      <c r="E788" s="14"/>
      <c r="F788" s="7" t="str">
        <f t="shared" si="129"/>
        <v>X</v>
      </c>
      <c r="G788" s="7">
        <f t="shared" si="130"/>
        <v>7</v>
      </c>
      <c r="H788" s="16">
        <f t="shared" si="131"/>
        <v>7</v>
      </c>
      <c r="I788" s="11" t="str">
        <f t="shared" si="132"/>
        <v>X</v>
      </c>
      <c r="J788" s="39" t="str">
        <f t="shared" si="133"/>
        <v>X</v>
      </c>
      <c r="K788" s="39" t="str">
        <f t="shared" si="126"/>
        <v>X</v>
      </c>
      <c r="L788" s="39" t="str">
        <f t="shared" si="127"/>
        <v>X</v>
      </c>
      <c r="M788" s="39" t="str">
        <f t="shared" si="134"/>
        <v>X</v>
      </c>
      <c r="N788" s="42">
        <v>0</v>
      </c>
      <c r="O788" s="8">
        <v>0</v>
      </c>
      <c r="P788" s="9">
        <v>0</v>
      </c>
      <c r="Q788" s="9">
        <v>0</v>
      </c>
      <c r="R788" s="8">
        <v>0</v>
      </c>
      <c r="S788" s="9">
        <v>0</v>
      </c>
      <c r="T788" s="9">
        <v>0</v>
      </c>
      <c r="U788" s="8">
        <v>1</v>
      </c>
      <c r="V788" s="9">
        <v>0</v>
      </c>
      <c r="W788" s="9">
        <v>0</v>
      </c>
      <c r="X788" s="9">
        <v>0</v>
      </c>
      <c r="Y788" s="8">
        <v>0</v>
      </c>
      <c r="Z788" s="9">
        <v>0</v>
      </c>
      <c r="AA788" s="8"/>
      <c r="AC788" s="8"/>
      <c r="AJ788" s="9">
        <f t="shared" si="135"/>
        <v>-1</v>
      </c>
      <c r="AK788" s="7">
        <v>5.6905000000000001</v>
      </c>
      <c r="AO788" s="8"/>
      <c r="AQ788" s="31"/>
      <c r="AT788" s="31"/>
      <c r="AU788" s="21">
        <v>2007</v>
      </c>
      <c r="AV788" s="23">
        <f t="shared" si="128"/>
        <v>3.3025473724874854</v>
      </c>
      <c r="BB788" s="18"/>
      <c r="BD788" s="54"/>
      <c r="BF788" s="18"/>
      <c r="BH788" s="18"/>
      <c r="BJ788" s="18"/>
      <c r="BK788" s="18" t="s">
        <v>118</v>
      </c>
      <c r="BL788">
        <v>0</v>
      </c>
      <c r="BM788">
        <v>0</v>
      </c>
      <c r="BN788">
        <v>0</v>
      </c>
      <c r="BO788">
        <v>0</v>
      </c>
      <c r="BP788">
        <v>0</v>
      </c>
      <c r="BQ788">
        <v>0</v>
      </c>
      <c r="BR788" s="18">
        <v>1</v>
      </c>
      <c r="BS788">
        <v>0</v>
      </c>
      <c r="BT788">
        <v>0</v>
      </c>
      <c r="BU788" s="18">
        <v>1</v>
      </c>
      <c r="BV788" t="s">
        <v>397</v>
      </c>
      <c r="BW788" t="s">
        <v>397</v>
      </c>
      <c r="CB788" s="18"/>
      <c r="CD788" s="18"/>
      <c r="CE788" s="18"/>
      <c r="CH788" s="18"/>
      <c r="CJ788" s="18"/>
      <c r="CU788" s="18"/>
      <c r="CV788" t="s">
        <v>397</v>
      </c>
      <c r="CW788" t="s">
        <v>397</v>
      </c>
      <c r="CX788" t="s">
        <v>397</v>
      </c>
      <c r="CY788" s="25" t="s">
        <v>397</v>
      </c>
    </row>
    <row r="789" spans="1:103" x14ac:dyDescent="0.25">
      <c r="A789">
        <v>791</v>
      </c>
      <c r="B789">
        <v>119</v>
      </c>
      <c r="C789" s="25" t="s">
        <v>3</v>
      </c>
      <c r="D789" s="12">
        <v>5.3</v>
      </c>
      <c r="E789" s="14"/>
      <c r="F789" s="7" t="str">
        <f t="shared" si="129"/>
        <v>X</v>
      </c>
      <c r="G789" s="7">
        <f t="shared" si="130"/>
        <v>5.3</v>
      </c>
      <c r="H789" s="16">
        <f t="shared" si="131"/>
        <v>5.3</v>
      </c>
      <c r="I789" s="11" t="str">
        <f t="shared" si="132"/>
        <v>X</v>
      </c>
      <c r="J789" s="39" t="str">
        <f t="shared" si="133"/>
        <v>X</v>
      </c>
      <c r="K789" s="39" t="str">
        <f t="shared" si="126"/>
        <v>X</v>
      </c>
      <c r="L789" s="39" t="str">
        <f t="shared" si="127"/>
        <v>X</v>
      </c>
      <c r="M789" s="39" t="str">
        <f t="shared" si="134"/>
        <v>X</v>
      </c>
      <c r="N789" s="42">
        <v>0</v>
      </c>
      <c r="O789" s="8">
        <v>0</v>
      </c>
      <c r="P789" s="9">
        <v>0</v>
      </c>
      <c r="Q789" s="9">
        <v>0</v>
      </c>
      <c r="R789" s="8">
        <v>0</v>
      </c>
      <c r="S789" s="9">
        <v>0</v>
      </c>
      <c r="T789" s="9">
        <v>0</v>
      </c>
      <c r="U789" s="8">
        <v>0</v>
      </c>
      <c r="V789" s="9">
        <v>1</v>
      </c>
      <c r="W789" s="9">
        <v>0</v>
      </c>
      <c r="X789" s="9">
        <v>0</v>
      </c>
      <c r="Y789" s="8">
        <v>0</v>
      </c>
      <c r="Z789" s="9">
        <v>0</v>
      </c>
      <c r="AA789" s="8"/>
      <c r="AC789" s="8"/>
      <c r="AJ789" s="9">
        <f t="shared" si="135"/>
        <v>-1</v>
      </c>
      <c r="AK789" s="7">
        <v>5.6905000000000001</v>
      </c>
      <c r="AO789" s="8"/>
      <c r="AQ789" s="31"/>
      <c r="AT789" s="31"/>
      <c r="AU789" s="21">
        <v>2007</v>
      </c>
      <c r="AV789" s="23">
        <f t="shared" si="128"/>
        <v>3.3025473724874854</v>
      </c>
      <c r="BB789" s="18"/>
      <c r="BD789" s="54"/>
      <c r="BF789" s="18"/>
      <c r="BH789" s="18"/>
      <c r="BJ789" s="18"/>
      <c r="BK789" s="18" t="s">
        <v>118</v>
      </c>
      <c r="BL789">
        <v>0</v>
      </c>
      <c r="BM789">
        <v>0</v>
      </c>
      <c r="BN789">
        <v>0</v>
      </c>
      <c r="BO789">
        <v>0</v>
      </c>
      <c r="BP789">
        <v>0</v>
      </c>
      <c r="BQ789">
        <v>0</v>
      </c>
      <c r="BR789" s="18">
        <v>1</v>
      </c>
      <c r="BS789">
        <v>0</v>
      </c>
      <c r="BT789">
        <v>0</v>
      </c>
      <c r="BU789" s="18">
        <v>1</v>
      </c>
      <c r="BV789" t="s">
        <v>397</v>
      </c>
      <c r="BW789" t="s">
        <v>397</v>
      </c>
      <c r="CB789" s="18"/>
      <c r="CD789" s="18"/>
      <c r="CE789" s="18"/>
      <c r="CH789" s="18"/>
      <c r="CJ789" s="18"/>
      <c r="CU789" s="18"/>
      <c r="CV789" t="s">
        <v>397</v>
      </c>
      <c r="CW789" t="s">
        <v>397</v>
      </c>
      <c r="CX789" t="s">
        <v>397</v>
      </c>
      <c r="CY789" s="25" t="s">
        <v>397</v>
      </c>
    </row>
    <row r="790" spans="1:103" x14ac:dyDescent="0.25">
      <c r="A790">
        <v>792</v>
      </c>
      <c r="B790">
        <v>119</v>
      </c>
      <c r="C790" s="25" t="s">
        <v>3</v>
      </c>
      <c r="D790" s="12">
        <v>9.4</v>
      </c>
      <c r="E790" s="14"/>
      <c r="F790" s="7" t="str">
        <f t="shared" si="129"/>
        <v>X</v>
      </c>
      <c r="G790" s="7">
        <f t="shared" si="130"/>
        <v>9.4</v>
      </c>
      <c r="H790" s="16">
        <f t="shared" si="131"/>
        <v>9.4</v>
      </c>
      <c r="I790" s="11" t="str">
        <f t="shared" si="132"/>
        <v>X</v>
      </c>
      <c r="J790" s="39" t="str">
        <f t="shared" si="133"/>
        <v>X</v>
      </c>
      <c r="K790" s="39" t="str">
        <f t="shared" si="126"/>
        <v>X</v>
      </c>
      <c r="L790" s="39" t="str">
        <f t="shared" si="127"/>
        <v>X</v>
      </c>
      <c r="M790" s="39" t="str">
        <f t="shared" si="134"/>
        <v>X</v>
      </c>
      <c r="N790" s="42">
        <v>1</v>
      </c>
      <c r="O790" s="8">
        <v>0</v>
      </c>
      <c r="P790" s="9">
        <v>0</v>
      </c>
      <c r="Q790" s="9">
        <v>0</v>
      </c>
      <c r="R790" s="8">
        <v>0</v>
      </c>
      <c r="S790" s="9">
        <v>0</v>
      </c>
      <c r="T790" s="9">
        <v>0</v>
      </c>
      <c r="U790" s="8">
        <v>0</v>
      </c>
      <c r="V790" s="9">
        <v>0</v>
      </c>
      <c r="W790" s="9">
        <v>0</v>
      </c>
      <c r="X790" s="9">
        <v>0</v>
      </c>
      <c r="Y790" s="8">
        <v>0</v>
      </c>
      <c r="Z790" s="9">
        <v>0</v>
      </c>
      <c r="AA790" s="8"/>
      <c r="AC790" s="8"/>
      <c r="AJ790" s="9">
        <f t="shared" si="135"/>
        <v>-1</v>
      </c>
      <c r="AK790" s="7">
        <v>4.5090000000000003</v>
      </c>
      <c r="AO790" s="8"/>
      <c r="AQ790" s="31"/>
      <c r="AT790" s="31"/>
      <c r="AU790" s="21">
        <v>2000</v>
      </c>
      <c r="AV790" s="23">
        <f t="shared" si="128"/>
        <v>3.3010299956639813</v>
      </c>
      <c r="BB790" s="18"/>
      <c r="BD790" s="54"/>
      <c r="BF790" s="18"/>
      <c r="BH790" s="18"/>
      <c r="BJ790" s="18"/>
      <c r="BK790" s="18" t="s">
        <v>135</v>
      </c>
      <c r="BL790">
        <v>0</v>
      </c>
      <c r="BM790">
        <v>0</v>
      </c>
      <c r="BN790">
        <v>0</v>
      </c>
      <c r="BO790">
        <v>1</v>
      </c>
      <c r="BP790">
        <v>0</v>
      </c>
      <c r="BQ790">
        <v>0</v>
      </c>
      <c r="BR790" s="18">
        <v>0</v>
      </c>
      <c r="BS790">
        <v>0</v>
      </c>
      <c r="BT790">
        <v>1</v>
      </c>
      <c r="BU790" s="18">
        <v>0</v>
      </c>
      <c r="BV790" t="s">
        <v>397</v>
      </c>
      <c r="BW790" t="s">
        <v>397</v>
      </c>
      <c r="CB790" s="18"/>
      <c r="CD790" s="18"/>
      <c r="CE790" s="18"/>
      <c r="CH790" s="18"/>
      <c r="CJ790" s="18"/>
      <c r="CU790" s="18"/>
      <c r="CV790" t="s">
        <v>397</v>
      </c>
      <c r="CW790" t="s">
        <v>397</v>
      </c>
      <c r="CX790" t="s">
        <v>397</v>
      </c>
      <c r="CY790" s="25" t="s">
        <v>397</v>
      </c>
    </row>
    <row r="791" spans="1:103" x14ac:dyDescent="0.25">
      <c r="A791">
        <v>793</v>
      </c>
      <c r="B791">
        <v>119</v>
      </c>
      <c r="C791" s="25" t="s">
        <v>3</v>
      </c>
      <c r="D791" s="12">
        <v>6.4</v>
      </c>
      <c r="E791" s="14"/>
      <c r="F791" s="7" t="str">
        <f t="shared" si="129"/>
        <v>X</v>
      </c>
      <c r="G791" s="7">
        <f t="shared" si="130"/>
        <v>6.4</v>
      </c>
      <c r="H791" s="16">
        <f t="shared" si="131"/>
        <v>6.4</v>
      </c>
      <c r="I791" s="11" t="str">
        <f t="shared" si="132"/>
        <v>X</v>
      </c>
      <c r="J791" s="39" t="str">
        <f t="shared" si="133"/>
        <v>X</v>
      </c>
      <c r="K791" s="39" t="str">
        <f t="shared" si="126"/>
        <v>X</v>
      </c>
      <c r="L791" s="39" t="str">
        <f t="shared" si="127"/>
        <v>X</v>
      </c>
      <c r="M791" s="39" t="str">
        <f t="shared" si="134"/>
        <v>X</v>
      </c>
      <c r="N791" s="42">
        <v>0</v>
      </c>
      <c r="O791" s="8">
        <v>1</v>
      </c>
      <c r="P791" s="9">
        <v>0</v>
      </c>
      <c r="Q791" s="9">
        <v>0</v>
      </c>
      <c r="R791" s="8">
        <v>0</v>
      </c>
      <c r="S791" s="9">
        <v>0</v>
      </c>
      <c r="T791" s="9">
        <v>0</v>
      </c>
      <c r="U791" s="8">
        <v>0</v>
      </c>
      <c r="V791" s="9">
        <v>0</v>
      </c>
      <c r="W791" s="9">
        <v>0</v>
      </c>
      <c r="X791" s="9">
        <v>0</v>
      </c>
      <c r="Y791" s="8">
        <v>0</v>
      </c>
      <c r="Z791" s="9">
        <v>0</v>
      </c>
      <c r="AA791" s="8"/>
      <c r="AC791" s="8"/>
      <c r="AJ791" s="9">
        <f t="shared" si="135"/>
        <v>-1</v>
      </c>
      <c r="AK791" s="7">
        <v>4.5090000000000003</v>
      </c>
      <c r="AO791" s="8"/>
      <c r="AQ791" s="31"/>
      <c r="AT791" s="31"/>
      <c r="AU791" s="21">
        <v>2000</v>
      </c>
      <c r="AV791" s="23">
        <f t="shared" si="128"/>
        <v>3.3010299956639813</v>
      </c>
      <c r="BB791" s="18"/>
      <c r="BD791" s="54"/>
      <c r="BF791" s="18"/>
      <c r="BH791" s="18"/>
      <c r="BJ791" s="18"/>
      <c r="BK791" s="18" t="s">
        <v>135</v>
      </c>
      <c r="BL791">
        <v>0</v>
      </c>
      <c r="BM791">
        <v>0</v>
      </c>
      <c r="BN791">
        <v>0</v>
      </c>
      <c r="BO791">
        <v>1</v>
      </c>
      <c r="BP791">
        <v>0</v>
      </c>
      <c r="BQ791">
        <v>0</v>
      </c>
      <c r="BR791" s="18">
        <v>0</v>
      </c>
      <c r="BS791">
        <v>0</v>
      </c>
      <c r="BT791">
        <v>1</v>
      </c>
      <c r="BU791" s="18">
        <v>0</v>
      </c>
      <c r="BV791" t="s">
        <v>397</v>
      </c>
      <c r="BW791" t="s">
        <v>397</v>
      </c>
      <c r="CB791" s="18"/>
      <c r="CD791" s="18"/>
      <c r="CE791" s="18"/>
      <c r="CH791" s="18"/>
      <c r="CJ791" s="18"/>
      <c r="CU791" s="18"/>
      <c r="CV791" t="s">
        <v>397</v>
      </c>
      <c r="CW791" t="s">
        <v>397</v>
      </c>
      <c r="CX791" t="s">
        <v>397</v>
      </c>
      <c r="CY791" s="25" t="s">
        <v>397</v>
      </c>
    </row>
    <row r="792" spans="1:103" x14ac:dyDescent="0.25">
      <c r="A792">
        <v>794</v>
      </c>
      <c r="B792">
        <v>119</v>
      </c>
      <c r="C792" s="25" t="s">
        <v>3</v>
      </c>
      <c r="D792" s="12">
        <v>8.6</v>
      </c>
      <c r="E792" s="14"/>
      <c r="F792" s="7" t="str">
        <f t="shared" si="129"/>
        <v>X</v>
      </c>
      <c r="G792" s="7">
        <f t="shared" si="130"/>
        <v>8.6</v>
      </c>
      <c r="H792" s="16">
        <f t="shared" si="131"/>
        <v>8.6</v>
      </c>
      <c r="I792" s="11" t="str">
        <f t="shared" si="132"/>
        <v>X</v>
      </c>
      <c r="J792" s="39" t="str">
        <f t="shared" si="133"/>
        <v>X</v>
      </c>
      <c r="K792" s="39" t="str">
        <f t="shared" si="126"/>
        <v>X</v>
      </c>
      <c r="L792" s="39" t="str">
        <f t="shared" si="127"/>
        <v>X</v>
      </c>
      <c r="M792" s="39" t="str">
        <f t="shared" si="134"/>
        <v>X</v>
      </c>
      <c r="N792" s="42">
        <v>0</v>
      </c>
      <c r="O792" s="8">
        <v>0</v>
      </c>
      <c r="P792" s="9">
        <v>1</v>
      </c>
      <c r="Q792" s="9">
        <v>0</v>
      </c>
      <c r="R792" s="8">
        <v>0</v>
      </c>
      <c r="S792" s="9">
        <v>0</v>
      </c>
      <c r="T792" s="9">
        <v>0</v>
      </c>
      <c r="U792" s="8">
        <v>0</v>
      </c>
      <c r="V792" s="9">
        <v>0</v>
      </c>
      <c r="W792" s="9">
        <v>0</v>
      </c>
      <c r="X792" s="9">
        <v>0</v>
      </c>
      <c r="Y792" s="8">
        <v>0</v>
      </c>
      <c r="Z792" s="9">
        <v>0</v>
      </c>
      <c r="AA792" s="8"/>
      <c r="AC792" s="8"/>
      <c r="AJ792" s="9">
        <f t="shared" si="135"/>
        <v>-1</v>
      </c>
      <c r="AK792" s="7">
        <v>4.5090000000000003</v>
      </c>
      <c r="AO792" s="8"/>
      <c r="AQ792" s="31"/>
      <c r="AT792" s="31"/>
      <c r="AU792" s="21">
        <v>2000</v>
      </c>
      <c r="AV792" s="23">
        <f t="shared" si="128"/>
        <v>3.3010299956639813</v>
      </c>
      <c r="BB792" s="18"/>
      <c r="BD792" s="54"/>
      <c r="BF792" s="18"/>
      <c r="BH792" s="18"/>
      <c r="BJ792" s="18"/>
      <c r="BK792" s="18" t="s">
        <v>135</v>
      </c>
      <c r="BL792">
        <v>0</v>
      </c>
      <c r="BM792">
        <v>0</v>
      </c>
      <c r="BN792">
        <v>0</v>
      </c>
      <c r="BO792">
        <v>1</v>
      </c>
      <c r="BP792">
        <v>0</v>
      </c>
      <c r="BQ792">
        <v>0</v>
      </c>
      <c r="BR792" s="18">
        <v>0</v>
      </c>
      <c r="BS792">
        <v>0</v>
      </c>
      <c r="BT792">
        <v>1</v>
      </c>
      <c r="BU792" s="18">
        <v>0</v>
      </c>
      <c r="BV792" t="s">
        <v>397</v>
      </c>
      <c r="BW792" t="s">
        <v>397</v>
      </c>
      <c r="CB792" s="18"/>
      <c r="CD792" s="18"/>
      <c r="CE792" s="18"/>
      <c r="CH792" s="18"/>
      <c r="CJ792" s="18"/>
      <c r="CU792" s="18"/>
      <c r="CV792" t="s">
        <v>397</v>
      </c>
      <c r="CW792" t="s">
        <v>397</v>
      </c>
      <c r="CX792" t="s">
        <v>397</v>
      </c>
      <c r="CY792" s="25" t="s">
        <v>397</v>
      </c>
    </row>
    <row r="793" spans="1:103" x14ac:dyDescent="0.25">
      <c r="A793">
        <v>795</v>
      </c>
      <c r="B793">
        <v>119</v>
      </c>
      <c r="C793" s="25" t="s">
        <v>3</v>
      </c>
      <c r="D793" s="12">
        <v>9.8000000000000007</v>
      </c>
      <c r="E793" s="14"/>
      <c r="F793" s="7" t="str">
        <f t="shared" si="129"/>
        <v>X</v>
      </c>
      <c r="G793" s="7">
        <f t="shared" si="130"/>
        <v>9.8000000000000007</v>
      </c>
      <c r="H793" s="16">
        <f t="shared" si="131"/>
        <v>9.8000000000000007</v>
      </c>
      <c r="I793" s="11" t="str">
        <f t="shared" si="132"/>
        <v>X</v>
      </c>
      <c r="J793" s="39" t="str">
        <f t="shared" si="133"/>
        <v>X</v>
      </c>
      <c r="K793" s="39" t="str">
        <f t="shared" si="126"/>
        <v>X</v>
      </c>
      <c r="L793" s="39" t="str">
        <f t="shared" si="127"/>
        <v>X</v>
      </c>
      <c r="M793" s="39" t="str">
        <f t="shared" si="134"/>
        <v>X</v>
      </c>
      <c r="N793" s="42">
        <v>0</v>
      </c>
      <c r="O793" s="8">
        <v>0</v>
      </c>
      <c r="P793" s="9">
        <v>0</v>
      </c>
      <c r="Q793" s="9">
        <v>1</v>
      </c>
      <c r="R793" s="8">
        <v>0</v>
      </c>
      <c r="S793" s="9">
        <v>0</v>
      </c>
      <c r="T793" s="9">
        <v>0</v>
      </c>
      <c r="U793" s="8">
        <v>0</v>
      </c>
      <c r="V793" s="9">
        <v>0</v>
      </c>
      <c r="W793" s="9">
        <v>0</v>
      </c>
      <c r="X793" s="9">
        <v>0</v>
      </c>
      <c r="Y793" s="8">
        <v>0</v>
      </c>
      <c r="Z793" s="9">
        <v>0</v>
      </c>
      <c r="AA793" s="8"/>
      <c r="AC793" s="8"/>
      <c r="AJ793" s="9">
        <f t="shared" si="135"/>
        <v>-1</v>
      </c>
      <c r="AK793" s="7">
        <v>4.5090000000000003</v>
      </c>
      <c r="AO793" s="8"/>
      <c r="AQ793" s="31"/>
      <c r="AT793" s="31"/>
      <c r="AU793" s="21">
        <v>2000</v>
      </c>
      <c r="AV793" s="23">
        <f t="shared" si="128"/>
        <v>3.3010299956639813</v>
      </c>
      <c r="BB793" s="18"/>
      <c r="BD793" s="54"/>
      <c r="BF793" s="18"/>
      <c r="BH793" s="18"/>
      <c r="BJ793" s="18"/>
      <c r="BK793" s="18" t="s">
        <v>135</v>
      </c>
      <c r="BL793">
        <v>0</v>
      </c>
      <c r="BM793">
        <v>0</v>
      </c>
      <c r="BN793">
        <v>0</v>
      </c>
      <c r="BO793">
        <v>1</v>
      </c>
      <c r="BP793">
        <v>0</v>
      </c>
      <c r="BQ793">
        <v>0</v>
      </c>
      <c r="BR793" s="18">
        <v>0</v>
      </c>
      <c r="BS793">
        <v>0</v>
      </c>
      <c r="BT793">
        <v>1</v>
      </c>
      <c r="BU793" s="18">
        <v>0</v>
      </c>
      <c r="BV793" t="s">
        <v>397</v>
      </c>
      <c r="BW793" t="s">
        <v>397</v>
      </c>
      <c r="CB793" s="18"/>
      <c r="CD793" s="18"/>
      <c r="CE793" s="18"/>
      <c r="CH793" s="18"/>
      <c r="CJ793" s="18"/>
      <c r="CU793" s="18"/>
      <c r="CV793" t="s">
        <v>397</v>
      </c>
      <c r="CW793" t="s">
        <v>397</v>
      </c>
      <c r="CX793" t="s">
        <v>397</v>
      </c>
      <c r="CY793" s="25" t="s">
        <v>397</v>
      </c>
    </row>
    <row r="794" spans="1:103" x14ac:dyDescent="0.25">
      <c r="A794">
        <v>796</v>
      </c>
      <c r="B794">
        <v>119</v>
      </c>
      <c r="C794" s="25" t="s">
        <v>3</v>
      </c>
      <c r="D794" s="12">
        <v>4.9000000000000004</v>
      </c>
      <c r="E794" s="14"/>
      <c r="F794" s="7" t="str">
        <f t="shared" si="129"/>
        <v>X</v>
      </c>
      <c r="G794" s="7">
        <f t="shared" si="130"/>
        <v>4.9000000000000004</v>
      </c>
      <c r="H794" s="16">
        <f t="shared" si="131"/>
        <v>4.9000000000000004</v>
      </c>
      <c r="I794" s="11" t="str">
        <f t="shared" si="132"/>
        <v>X</v>
      </c>
      <c r="J794" s="39" t="str">
        <f t="shared" si="133"/>
        <v>X</v>
      </c>
      <c r="K794" s="39" t="str">
        <f t="shared" si="126"/>
        <v>X</v>
      </c>
      <c r="L794" s="39" t="str">
        <f t="shared" si="127"/>
        <v>X</v>
      </c>
      <c r="M794" s="39" t="str">
        <f t="shared" si="134"/>
        <v>X</v>
      </c>
      <c r="N794" s="42">
        <v>0</v>
      </c>
      <c r="O794" s="8">
        <v>0</v>
      </c>
      <c r="P794" s="9">
        <v>0</v>
      </c>
      <c r="Q794" s="9">
        <v>0</v>
      </c>
      <c r="R794" s="8">
        <v>0</v>
      </c>
      <c r="S794" s="9">
        <v>0</v>
      </c>
      <c r="T794" s="9">
        <v>0</v>
      </c>
      <c r="U794" s="8">
        <v>1</v>
      </c>
      <c r="V794" s="9">
        <v>0</v>
      </c>
      <c r="W794" s="9">
        <v>0</v>
      </c>
      <c r="X794" s="9">
        <v>0</v>
      </c>
      <c r="Y794" s="8">
        <v>0</v>
      </c>
      <c r="Z794" s="9">
        <v>0</v>
      </c>
      <c r="AA794" s="8"/>
      <c r="AC794" s="8"/>
      <c r="AJ794" s="9">
        <f t="shared" si="135"/>
        <v>-1</v>
      </c>
      <c r="AK794" s="7">
        <v>4.5090000000000003</v>
      </c>
      <c r="AO794" s="8"/>
      <c r="AQ794" s="31"/>
      <c r="AT794" s="31"/>
      <c r="AU794" s="21">
        <v>2000</v>
      </c>
      <c r="AV794" s="23">
        <f t="shared" si="128"/>
        <v>3.3010299956639813</v>
      </c>
      <c r="BB794" s="18"/>
      <c r="BD794" s="54"/>
      <c r="BF794" s="18"/>
      <c r="BH794" s="18"/>
      <c r="BJ794" s="18"/>
      <c r="BK794" s="18" t="s">
        <v>135</v>
      </c>
      <c r="BL794">
        <v>0</v>
      </c>
      <c r="BM794">
        <v>0</v>
      </c>
      <c r="BN794">
        <v>0</v>
      </c>
      <c r="BO794">
        <v>1</v>
      </c>
      <c r="BP794">
        <v>0</v>
      </c>
      <c r="BQ794">
        <v>0</v>
      </c>
      <c r="BR794" s="18">
        <v>0</v>
      </c>
      <c r="BS794">
        <v>0</v>
      </c>
      <c r="BT794">
        <v>1</v>
      </c>
      <c r="BU794" s="18">
        <v>0</v>
      </c>
      <c r="BV794" t="s">
        <v>397</v>
      </c>
      <c r="BW794" t="s">
        <v>397</v>
      </c>
      <c r="CB794" s="18"/>
      <c r="CD794" s="18"/>
      <c r="CE794" s="18"/>
      <c r="CH794" s="18"/>
      <c r="CJ794" s="18"/>
      <c r="CU794" s="18"/>
      <c r="CV794" t="s">
        <v>397</v>
      </c>
      <c r="CW794" t="s">
        <v>397</v>
      </c>
      <c r="CX794" t="s">
        <v>397</v>
      </c>
      <c r="CY794" s="25" t="s">
        <v>397</v>
      </c>
    </row>
    <row r="795" spans="1:103" x14ac:dyDescent="0.25">
      <c r="A795">
        <v>797</v>
      </c>
      <c r="B795">
        <v>119</v>
      </c>
      <c r="C795" s="25" t="s">
        <v>3</v>
      </c>
      <c r="D795" s="12">
        <v>5.5</v>
      </c>
      <c r="E795" s="14"/>
      <c r="F795" s="7" t="str">
        <f t="shared" si="129"/>
        <v>X</v>
      </c>
      <c r="G795" s="7">
        <f t="shared" si="130"/>
        <v>5.5</v>
      </c>
      <c r="H795" s="16">
        <f t="shared" si="131"/>
        <v>5.5</v>
      </c>
      <c r="I795" s="11" t="str">
        <f t="shared" si="132"/>
        <v>X</v>
      </c>
      <c r="J795" s="39" t="str">
        <f t="shared" si="133"/>
        <v>X</v>
      </c>
      <c r="K795" s="39" t="str">
        <f t="shared" si="126"/>
        <v>X</v>
      </c>
      <c r="L795" s="39" t="str">
        <f t="shared" si="127"/>
        <v>X</v>
      </c>
      <c r="M795" s="39" t="str">
        <f t="shared" si="134"/>
        <v>X</v>
      </c>
      <c r="N795" s="42">
        <v>0</v>
      </c>
      <c r="O795" s="8">
        <v>0</v>
      </c>
      <c r="P795" s="9">
        <v>0</v>
      </c>
      <c r="Q795" s="9">
        <v>0</v>
      </c>
      <c r="R795" s="8">
        <v>0</v>
      </c>
      <c r="S795" s="9">
        <v>0</v>
      </c>
      <c r="T795" s="9">
        <v>0</v>
      </c>
      <c r="U795" s="8">
        <v>0</v>
      </c>
      <c r="V795" s="9">
        <v>1</v>
      </c>
      <c r="W795" s="9">
        <v>0</v>
      </c>
      <c r="X795" s="9">
        <v>0</v>
      </c>
      <c r="Y795" s="8">
        <v>0</v>
      </c>
      <c r="Z795" s="9">
        <v>0</v>
      </c>
      <c r="AA795" s="8"/>
      <c r="AC795" s="8"/>
      <c r="AJ795" s="9">
        <f t="shared" si="135"/>
        <v>-1</v>
      </c>
      <c r="AK795" s="7">
        <v>4.5090000000000003</v>
      </c>
      <c r="AO795" s="8"/>
      <c r="AQ795" s="31"/>
      <c r="AT795" s="31"/>
      <c r="AU795" s="21">
        <v>2000</v>
      </c>
      <c r="AV795" s="23">
        <f t="shared" si="128"/>
        <v>3.3010299956639813</v>
      </c>
      <c r="BB795" s="18"/>
      <c r="BD795" s="54"/>
      <c r="BF795" s="18"/>
      <c r="BH795" s="18"/>
      <c r="BJ795" s="18"/>
      <c r="BK795" s="18" t="s">
        <v>135</v>
      </c>
      <c r="BL795">
        <v>0</v>
      </c>
      <c r="BM795">
        <v>0</v>
      </c>
      <c r="BN795">
        <v>0</v>
      </c>
      <c r="BO795">
        <v>1</v>
      </c>
      <c r="BP795">
        <v>0</v>
      </c>
      <c r="BQ795">
        <v>0</v>
      </c>
      <c r="BR795" s="18">
        <v>0</v>
      </c>
      <c r="BS795">
        <v>0</v>
      </c>
      <c r="BT795">
        <v>1</v>
      </c>
      <c r="BU795" s="18">
        <v>0</v>
      </c>
      <c r="BV795" t="s">
        <v>397</v>
      </c>
      <c r="BW795" t="s">
        <v>397</v>
      </c>
      <c r="CB795" s="18"/>
      <c r="CD795" s="18"/>
      <c r="CE795" s="18"/>
      <c r="CH795" s="18"/>
      <c r="CJ795" s="18"/>
      <c r="CU795" s="18"/>
      <c r="CV795" t="s">
        <v>397</v>
      </c>
      <c r="CW795" t="s">
        <v>397</v>
      </c>
      <c r="CX795" t="s">
        <v>397</v>
      </c>
      <c r="CY795" s="25" t="s">
        <v>397</v>
      </c>
    </row>
    <row r="796" spans="1:103" x14ac:dyDescent="0.25">
      <c r="A796">
        <v>798</v>
      </c>
      <c r="B796">
        <v>119</v>
      </c>
      <c r="C796" s="25" t="s">
        <v>3</v>
      </c>
      <c r="D796" s="12">
        <v>0.7</v>
      </c>
      <c r="E796" s="14"/>
      <c r="F796" s="7" t="str">
        <f t="shared" si="129"/>
        <v>X</v>
      </c>
      <c r="G796" s="7">
        <f t="shared" si="130"/>
        <v>0.7</v>
      </c>
      <c r="H796" s="16">
        <f t="shared" si="131"/>
        <v>0.7</v>
      </c>
      <c r="I796" s="11" t="str">
        <f t="shared" si="132"/>
        <v>X</v>
      </c>
      <c r="J796" s="39" t="str">
        <f t="shared" si="133"/>
        <v>X</v>
      </c>
      <c r="K796" s="39" t="str">
        <f t="shared" si="126"/>
        <v>X</v>
      </c>
      <c r="L796" s="39" t="str">
        <f t="shared" si="127"/>
        <v>X</v>
      </c>
      <c r="M796" s="39" t="str">
        <f t="shared" si="134"/>
        <v>X</v>
      </c>
      <c r="N796" s="42">
        <v>1</v>
      </c>
      <c r="O796" s="8">
        <v>0</v>
      </c>
      <c r="P796" s="9">
        <v>0</v>
      </c>
      <c r="Q796" s="9">
        <v>0</v>
      </c>
      <c r="R796" s="8">
        <v>0</v>
      </c>
      <c r="S796" s="9">
        <v>0</v>
      </c>
      <c r="T796" s="9">
        <v>0</v>
      </c>
      <c r="U796" s="8">
        <v>0</v>
      </c>
      <c r="V796" s="9">
        <v>0</v>
      </c>
      <c r="W796" s="9">
        <v>0</v>
      </c>
      <c r="X796" s="9">
        <v>0</v>
      </c>
      <c r="Y796" s="8">
        <v>0</v>
      </c>
      <c r="Z796" s="9">
        <v>0</v>
      </c>
      <c r="AA796" s="8"/>
      <c r="AC796" s="8"/>
      <c r="AJ796" s="9">
        <f t="shared" si="135"/>
        <v>-1</v>
      </c>
      <c r="AK796" s="7">
        <v>6.194</v>
      </c>
      <c r="AO796" s="8"/>
      <c r="AQ796" s="31"/>
      <c r="AT796" s="31"/>
      <c r="AU796" s="21">
        <v>2006</v>
      </c>
      <c r="AV796" s="23">
        <f t="shared" si="128"/>
        <v>3.3023309286843991</v>
      </c>
      <c r="BB796" s="18"/>
      <c r="BD796" s="54"/>
      <c r="BF796" s="18"/>
      <c r="BH796" s="18"/>
      <c r="BJ796" s="18"/>
      <c r="BK796" s="18" t="s">
        <v>153</v>
      </c>
      <c r="BL796">
        <v>0</v>
      </c>
      <c r="BM796">
        <v>0</v>
      </c>
      <c r="BN796">
        <v>0</v>
      </c>
      <c r="BO796">
        <v>0</v>
      </c>
      <c r="BP796">
        <v>1</v>
      </c>
      <c r="BQ796">
        <v>0</v>
      </c>
      <c r="BR796" s="18">
        <v>0</v>
      </c>
      <c r="BS796">
        <v>0</v>
      </c>
      <c r="BT796">
        <v>1</v>
      </c>
      <c r="BU796" s="18">
        <v>0</v>
      </c>
      <c r="BV796" t="s">
        <v>397</v>
      </c>
      <c r="BW796" t="s">
        <v>397</v>
      </c>
      <c r="CB796" s="18"/>
      <c r="CD796" s="18"/>
      <c r="CE796" s="18"/>
      <c r="CH796" s="18"/>
      <c r="CJ796" s="18"/>
      <c r="CU796" s="18"/>
      <c r="CV796" t="s">
        <v>397</v>
      </c>
      <c r="CW796" t="s">
        <v>397</v>
      </c>
      <c r="CX796" t="s">
        <v>397</v>
      </c>
      <c r="CY796" s="25" t="s">
        <v>397</v>
      </c>
    </row>
    <row r="797" spans="1:103" x14ac:dyDescent="0.25">
      <c r="A797">
        <v>799</v>
      </c>
      <c r="B797">
        <v>119</v>
      </c>
      <c r="C797" s="25" t="s">
        <v>3</v>
      </c>
      <c r="D797" s="12">
        <v>2.2000000000000002</v>
      </c>
      <c r="E797" s="14"/>
      <c r="F797" s="7" t="str">
        <f t="shared" si="129"/>
        <v>X</v>
      </c>
      <c r="G797" s="7">
        <f t="shared" si="130"/>
        <v>2.2000000000000002</v>
      </c>
      <c r="H797" s="16">
        <f t="shared" si="131"/>
        <v>2.2000000000000002</v>
      </c>
      <c r="I797" s="11" t="str">
        <f t="shared" si="132"/>
        <v>X</v>
      </c>
      <c r="J797" s="39" t="str">
        <f t="shared" si="133"/>
        <v>X</v>
      </c>
      <c r="K797" s="39" t="str">
        <f t="shared" si="126"/>
        <v>X</v>
      </c>
      <c r="L797" s="39" t="str">
        <f t="shared" si="127"/>
        <v>X</v>
      </c>
      <c r="M797" s="39" t="str">
        <f t="shared" si="134"/>
        <v>X</v>
      </c>
      <c r="N797" s="42">
        <v>0</v>
      </c>
      <c r="O797" s="8">
        <v>1</v>
      </c>
      <c r="P797" s="9">
        <v>0</v>
      </c>
      <c r="Q797" s="9">
        <v>0</v>
      </c>
      <c r="R797" s="8">
        <v>0</v>
      </c>
      <c r="S797" s="9">
        <v>0</v>
      </c>
      <c r="T797" s="9">
        <v>0</v>
      </c>
      <c r="U797" s="8">
        <v>0</v>
      </c>
      <c r="V797" s="9">
        <v>0</v>
      </c>
      <c r="W797" s="9">
        <v>0</v>
      </c>
      <c r="X797" s="9">
        <v>0</v>
      </c>
      <c r="Y797" s="8">
        <v>0</v>
      </c>
      <c r="Z797" s="9">
        <v>0</v>
      </c>
      <c r="AA797" s="8"/>
      <c r="AC797" s="8"/>
      <c r="AJ797" s="9">
        <f t="shared" si="135"/>
        <v>-1</v>
      </c>
      <c r="AK797" s="7">
        <v>6.194</v>
      </c>
      <c r="AO797" s="8"/>
      <c r="AQ797" s="31"/>
      <c r="AT797" s="31"/>
      <c r="AU797" s="21">
        <v>2006</v>
      </c>
      <c r="AV797" s="23">
        <f t="shared" si="128"/>
        <v>3.3023309286843991</v>
      </c>
      <c r="BB797" s="18"/>
      <c r="BD797" s="54"/>
      <c r="BF797" s="18"/>
      <c r="BH797" s="18"/>
      <c r="BJ797" s="18"/>
      <c r="BK797" s="18" t="s">
        <v>153</v>
      </c>
      <c r="BL797">
        <v>0</v>
      </c>
      <c r="BM797">
        <v>0</v>
      </c>
      <c r="BN797">
        <v>0</v>
      </c>
      <c r="BO797">
        <v>0</v>
      </c>
      <c r="BP797">
        <v>1</v>
      </c>
      <c r="BQ797">
        <v>0</v>
      </c>
      <c r="BR797" s="18">
        <v>0</v>
      </c>
      <c r="BS797">
        <v>0</v>
      </c>
      <c r="BT797">
        <v>1</v>
      </c>
      <c r="BU797" s="18">
        <v>0</v>
      </c>
      <c r="BV797" t="s">
        <v>397</v>
      </c>
      <c r="BW797" t="s">
        <v>397</v>
      </c>
      <c r="CB797" s="18"/>
      <c r="CD797" s="18"/>
      <c r="CE797" s="18"/>
      <c r="CH797" s="18"/>
      <c r="CJ797" s="18"/>
      <c r="CU797" s="18"/>
      <c r="CV797" t="s">
        <v>397</v>
      </c>
      <c r="CW797" t="s">
        <v>397</v>
      </c>
      <c r="CX797" t="s">
        <v>397</v>
      </c>
      <c r="CY797" s="25" t="s">
        <v>397</v>
      </c>
    </row>
    <row r="798" spans="1:103" x14ac:dyDescent="0.25">
      <c r="A798">
        <v>800</v>
      </c>
      <c r="B798">
        <v>119</v>
      </c>
      <c r="C798" s="25" t="s">
        <v>3</v>
      </c>
      <c r="D798" s="12">
        <v>1.5</v>
      </c>
      <c r="E798" s="14"/>
      <c r="F798" s="7" t="str">
        <f t="shared" si="129"/>
        <v>X</v>
      </c>
      <c r="G798" s="7">
        <f t="shared" si="130"/>
        <v>1.5</v>
      </c>
      <c r="H798" s="16">
        <f t="shared" si="131"/>
        <v>1.5</v>
      </c>
      <c r="I798" s="11" t="str">
        <f t="shared" si="132"/>
        <v>X</v>
      </c>
      <c r="J798" s="39" t="str">
        <f t="shared" si="133"/>
        <v>X</v>
      </c>
      <c r="K798" s="39" t="str">
        <f t="shared" si="126"/>
        <v>X</v>
      </c>
      <c r="L798" s="39" t="str">
        <f t="shared" si="127"/>
        <v>X</v>
      </c>
      <c r="M798" s="39" t="str">
        <f t="shared" si="134"/>
        <v>X</v>
      </c>
      <c r="N798" s="42">
        <v>0</v>
      </c>
      <c r="O798" s="8">
        <v>0</v>
      </c>
      <c r="P798" s="9">
        <v>1</v>
      </c>
      <c r="Q798" s="9">
        <v>0</v>
      </c>
      <c r="R798" s="8">
        <v>0</v>
      </c>
      <c r="S798" s="9">
        <v>0</v>
      </c>
      <c r="T798" s="9">
        <v>0</v>
      </c>
      <c r="U798" s="8">
        <v>0</v>
      </c>
      <c r="V798" s="9">
        <v>0</v>
      </c>
      <c r="W798" s="9">
        <v>0</v>
      </c>
      <c r="X798" s="9">
        <v>0</v>
      </c>
      <c r="Y798" s="8">
        <v>0</v>
      </c>
      <c r="Z798" s="9">
        <v>0</v>
      </c>
      <c r="AA798" s="8"/>
      <c r="AC798" s="8"/>
      <c r="AJ798" s="9">
        <f t="shared" si="135"/>
        <v>-1</v>
      </c>
      <c r="AK798" s="7">
        <v>6.194</v>
      </c>
      <c r="AO798" s="8"/>
      <c r="AQ798" s="31"/>
      <c r="AT798" s="31"/>
      <c r="AU798" s="21">
        <v>2006</v>
      </c>
      <c r="AV798" s="23">
        <f t="shared" si="128"/>
        <v>3.3023309286843991</v>
      </c>
      <c r="BB798" s="18"/>
      <c r="BD798" s="54"/>
      <c r="BF798" s="18"/>
      <c r="BH798" s="18"/>
      <c r="BJ798" s="18"/>
      <c r="BK798" s="18" t="s">
        <v>153</v>
      </c>
      <c r="BL798">
        <v>0</v>
      </c>
      <c r="BM798">
        <v>0</v>
      </c>
      <c r="BN798">
        <v>0</v>
      </c>
      <c r="BO798">
        <v>0</v>
      </c>
      <c r="BP798">
        <v>1</v>
      </c>
      <c r="BQ798">
        <v>0</v>
      </c>
      <c r="BR798" s="18">
        <v>0</v>
      </c>
      <c r="BS798">
        <v>0</v>
      </c>
      <c r="BT798">
        <v>1</v>
      </c>
      <c r="BU798" s="18">
        <v>0</v>
      </c>
      <c r="BV798" t="s">
        <v>397</v>
      </c>
      <c r="BW798" t="s">
        <v>397</v>
      </c>
      <c r="CB798" s="18"/>
      <c r="CD798" s="18"/>
      <c r="CE798" s="18"/>
      <c r="CH798" s="18"/>
      <c r="CJ798" s="18"/>
      <c r="CU798" s="18"/>
      <c r="CV798" t="s">
        <v>397</v>
      </c>
      <c r="CW798" t="s">
        <v>397</v>
      </c>
      <c r="CX798" t="s">
        <v>397</v>
      </c>
      <c r="CY798" s="25" t="s">
        <v>397</v>
      </c>
    </row>
    <row r="799" spans="1:103" x14ac:dyDescent="0.25">
      <c r="A799">
        <v>801</v>
      </c>
      <c r="B799">
        <v>119</v>
      </c>
      <c r="C799" s="25" t="s">
        <v>3</v>
      </c>
      <c r="D799" s="12">
        <v>0.9</v>
      </c>
      <c r="E799" s="14"/>
      <c r="F799" s="7" t="str">
        <f t="shared" si="129"/>
        <v>X</v>
      </c>
      <c r="G799" s="7">
        <f t="shared" si="130"/>
        <v>0.9</v>
      </c>
      <c r="H799" s="16">
        <f t="shared" si="131"/>
        <v>0.9</v>
      </c>
      <c r="I799" s="11" t="str">
        <f t="shared" si="132"/>
        <v>X</v>
      </c>
      <c r="J799" s="39" t="str">
        <f t="shared" si="133"/>
        <v>X</v>
      </c>
      <c r="K799" s="39" t="str">
        <f t="shared" si="126"/>
        <v>X</v>
      </c>
      <c r="L799" s="39" t="str">
        <f t="shared" si="127"/>
        <v>X</v>
      </c>
      <c r="M799" s="39" t="str">
        <f t="shared" si="134"/>
        <v>X</v>
      </c>
      <c r="N799" s="42">
        <v>0</v>
      </c>
      <c r="O799" s="8">
        <v>0</v>
      </c>
      <c r="P799" s="9">
        <v>0</v>
      </c>
      <c r="Q799" s="9">
        <v>1</v>
      </c>
      <c r="R799" s="8">
        <v>0</v>
      </c>
      <c r="S799" s="9">
        <v>0</v>
      </c>
      <c r="T799" s="9">
        <v>0</v>
      </c>
      <c r="U799" s="8">
        <v>0</v>
      </c>
      <c r="V799" s="9">
        <v>0</v>
      </c>
      <c r="W799" s="9">
        <v>0</v>
      </c>
      <c r="X799" s="9">
        <v>0</v>
      </c>
      <c r="Y799" s="8">
        <v>0</v>
      </c>
      <c r="Z799" s="9">
        <v>0</v>
      </c>
      <c r="AA799" s="8"/>
      <c r="AC799" s="8"/>
      <c r="AJ799" s="9">
        <f t="shared" si="135"/>
        <v>-1</v>
      </c>
      <c r="AK799" s="7">
        <v>6.194</v>
      </c>
      <c r="AO799" s="8"/>
      <c r="AQ799" s="31"/>
      <c r="AT799" s="31"/>
      <c r="AU799" s="21">
        <v>2006</v>
      </c>
      <c r="AV799" s="23">
        <f t="shared" si="128"/>
        <v>3.3023309286843991</v>
      </c>
      <c r="BB799" s="18"/>
      <c r="BD799" s="54"/>
      <c r="BF799" s="18"/>
      <c r="BH799" s="18"/>
      <c r="BJ799" s="18"/>
      <c r="BK799" s="18" t="s">
        <v>153</v>
      </c>
      <c r="BL799">
        <v>0</v>
      </c>
      <c r="BM799">
        <v>0</v>
      </c>
      <c r="BN799">
        <v>0</v>
      </c>
      <c r="BO799">
        <v>0</v>
      </c>
      <c r="BP799">
        <v>1</v>
      </c>
      <c r="BQ799">
        <v>0</v>
      </c>
      <c r="BR799" s="18">
        <v>0</v>
      </c>
      <c r="BS799">
        <v>0</v>
      </c>
      <c r="BT799">
        <v>1</v>
      </c>
      <c r="BU799" s="18">
        <v>0</v>
      </c>
      <c r="BV799" t="s">
        <v>397</v>
      </c>
      <c r="BW799" t="s">
        <v>397</v>
      </c>
      <c r="CB799" s="18"/>
      <c r="CD799" s="18"/>
      <c r="CE799" s="18"/>
      <c r="CH799" s="18"/>
      <c r="CJ799" s="18"/>
      <c r="CU799" s="18"/>
      <c r="CV799" t="s">
        <v>397</v>
      </c>
      <c r="CW799" t="s">
        <v>397</v>
      </c>
      <c r="CX799" t="s">
        <v>397</v>
      </c>
      <c r="CY799" s="25" t="s">
        <v>397</v>
      </c>
    </row>
    <row r="800" spans="1:103" x14ac:dyDescent="0.25">
      <c r="A800">
        <v>802</v>
      </c>
      <c r="B800">
        <v>119</v>
      </c>
      <c r="C800" s="25" t="s">
        <v>3</v>
      </c>
      <c r="D800" s="12">
        <v>0.5</v>
      </c>
      <c r="E800" s="14"/>
      <c r="F800" s="7" t="str">
        <f t="shared" si="129"/>
        <v>X</v>
      </c>
      <c r="G800" s="7">
        <f t="shared" si="130"/>
        <v>0.5</v>
      </c>
      <c r="H800" s="16">
        <f t="shared" si="131"/>
        <v>0.5</v>
      </c>
      <c r="I800" s="11" t="str">
        <f t="shared" si="132"/>
        <v>X</v>
      </c>
      <c r="J800" s="39" t="str">
        <f t="shared" si="133"/>
        <v>X</v>
      </c>
      <c r="K800" s="39" t="str">
        <f t="shared" si="126"/>
        <v>X</v>
      </c>
      <c r="L800" s="39" t="str">
        <f t="shared" si="127"/>
        <v>X</v>
      </c>
      <c r="M800" s="39" t="str">
        <f t="shared" si="134"/>
        <v>X</v>
      </c>
      <c r="N800" s="42">
        <v>0</v>
      </c>
      <c r="O800" s="8">
        <v>0</v>
      </c>
      <c r="P800" s="9">
        <v>0</v>
      </c>
      <c r="Q800" s="9">
        <v>0</v>
      </c>
      <c r="R800" s="8">
        <v>0</v>
      </c>
      <c r="S800" s="9">
        <v>0</v>
      </c>
      <c r="T800" s="9">
        <v>0</v>
      </c>
      <c r="U800" s="8">
        <v>1</v>
      </c>
      <c r="V800" s="9">
        <v>0</v>
      </c>
      <c r="W800" s="9">
        <v>0</v>
      </c>
      <c r="X800" s="9">
        <v>0</v>
      </c>
      <c r="Y800" s="8">
        <v>0</v>
      </c>
      <c r="Z800" s="9">
        <v>0</v>
      </c>
      <c r="AA800" s="8"/>
      <c r="AC800" s="8"/>
      <c r="AJ800" s="9">
        <f t="shared" si="135"/>
        <v>-1</v>
      </c>
      <c r="AK800" s="7">
        <v>6.194</v>
      </c>
      <c r="AO800" s="8"/>
      <c r="AQ800" s="31"/>
      <c r="AT800" s="31"/>
      <c r="AU800" s="21">
        <v>2006</v>
      </c>
      <c r="AV800" s="23">
        <f t="shared" si="128"/>
        <v>3.3023309286843991</v>
      </c>
      <c r="BB800" s="18"/>
      <c r="BD800" s="54"/>
      <c r="BF800" s="18"/>
      <c r="BH800" s="18"/>
      <c r="BJ800" s="18"/>
      <c r="BK800" s="18" t="s">
        <v>153</v>
      </c>
      <c r="BL800">
        <v>0</v>
      </c>
      <c r="BM800">
        <v>0</v>
      </c>
      <c r="BN800">
        <v>0</v>
      </c>
      <c r="BO800">
        <v>0</v>
      </c>
      <c r="BP800">
        <v>1</v>
      </c>
      <c r="BQ800">
        <v>0</v>
      </c>
      <c r="BR800" s="18">
        <v>0</v>
      </c>
      <c r="BS800">
        <v>0</v>
      </c>
      <c r="BT800">
        <v>1</v>
      </c>
      <c r="BU800" s="18">
        <v>0</v>
      </c>
      <c r="BV800" t="s">
        <v>397</v>
      </c>
      <c r="BW800" t="s">
        <v>397</v>
      </c>
      <c r="CB800" s="18"/>
      <c r="CD800" s="18"/>
      <c r="CE800" s="18"/>
      <c r="CH800" s="18"/>
      <c r="CJ800" s="18"/>
      <c r="CU800" s="18"/>
      <c r="CV800" t="s">
        <v>397</v>
      </c>
      <c r="CW800" t="s">
        <v>397</v>
      </c>
      <c r="CX800" t="s">
        <v>397</v>
      </c>
      <c r="CY800" s="25" t="s">
        <v>397</v>
      </c>
    </row>
    <row r="801" spans="1:103" x14ac:dyDescent="0.25">
      <c r="A801">
        <v>803</v>
      </c>
      <c r="B801">
        <v>119</v>
      </c>
      <c r="C801" s="25" t="s">
        <v>3</v>
      </c>
      <c r="D801" s="12">
        <v>3</v>
      </c>
      <c r="E801" s="14"/>
      <c r="F801" s="7" t="str">
        <f t="shared" si="129"/>
        <v>X</v>
      </c>
      <c r="G801" s="7">
        <f t="shared" si="130"/>
        <v>3</v>
      </c>
      <c r="H801" s="16">
        <f t="shared" si="131"/>
        <v>3</v>
      </c>
      <c r="I801" s="11" t="str">
        <f t="shared" si="132"/>
        <v>X</v>
      </c>
      <c r="J801" s="39" t="str">
        <f t="shared" si="133"/>
        <v>X</v>
      </c>
      <c r="K801" s="39" t="str">
        <f t="shared" si="126"/>
        <v>X</v>
      </c>
      <c r="L801" s="39" t="str">
        <f t="shared" si="127"/>
        <v>X</v>
      </c>
      <c r="M801" s="39" t="str">
        <f t="shared" si="134"/>
        <v>X</v>
      </c>
      <c r="N801" s="42">
        <v>0</v>
      </c>
      <c r="O801" s="8">
        <v>0</v>
      </c>
      <c r="P801" s="9">
        <v>0</v>
      </c>
      <c r="Q801" s="9">
        <v>0</v>
      </c>
      <c r="R801" s="8">
        <v>0</v>
      </c>
      <c r="S801" s="9">
        <v>0</v>
      </c>
      <c r="T801" s="9">
        <v>0</v>
      </c>
      <c r="U801" s="8">
        <v>0</v>
      </c>
      <c r="V801" s="9">
        <v>1</v>
      </c>
      <c r="W801" s="9">
        <v>0</v>
      </c>
      <c r="X801" s="9">
        <v>0</v>
      </c>
      <c r="Y801" s="8">
        <v>0</v>
      </c>
      <c r="Z801" s="9">
        <v>0</v>
      </c>
      <c r="AA801" s="8"/>
      <c r="AC801" s="8"/>
      <c r="AJ801" s="9">
        <f t="shared" si="135"/>
        <v>-1</v>
      </c>
      <c r="AK801" s="7">
        <v>6.194</v>
      </c>
      <c r="AO801" s="8"/>
      <c r="AQ801" s="31"/>
      <c r="AT801" s="31"/>
      <c r="AU801" s="21">
        <v>2006</v>
      </c>
      <c r="AV801" s="23">
        <f t="shared" si="128"/>
        <v>3.3023309286843991</v>
      </c>
      <c r="BB801" s="18"/>
      <c r="BD801" s="54"/>
      <c r="BF801" s="18"/>
      <c r="BH801" s="18"/>
      <c r="BJ801" s="18"/>
      <c r="BK801" s="18" t="s">
        <v>153</v>
      </c>
      <c r="BL801">
        <v>0</v>
      </c>
      <c r="BM801">
        <v>0</v>
      </c>
      <c r="BN801">
        <v>0</v>
      </c>
      <c r="BO801">
        <v>0</v>
      </c>
      <c r="BP801">
        <v>1</v>
      </c>
      <c r="BQ801">
        <v>0</v>
      </c>
      <c r="BR801" s="18">
        <v>0</v>
      </c>
      <c r="BS801">
        <v>0</v>
      </c>
      <c r="BT801">
        <v>1</v>
      </c>
      <c r="BU801" s="18">
        <v>0</v>
      </c>
      <c r="BV801" t="s">
        <v>397</v>
      </c>
      <c r="BW801" t="s">
        <v>397</v>
      </c>
      <c r="CB801" s="18"/>
      <c r="CD801" s="18"/>
      <c r="CE801" s="18"/>
      <c r="CH801" s="18"/>
      <c r="CJ801" s="18"/>
      <c r="CU801" s="18"/>
      <c r="CV801" t="s">
        <v>397</v>
      </c>
      <c r="CW801" t="s">
        <v>397</v>
      </c>
      <c r="CX801" t="s">
        <v>397</v>
      </c>
      <c r="CY801" s="25" t="s">
        <v>397</v>
      </c>
    </row>
    <row r="802" spans="1:103" x14ac:dyDescent="0.25">
      <c r="A802">
        <v>804</v>
      </c>
      <c r="B802">
        <v>119</v>
      </c>
      <c r="C802" s="25" t="s">
        <v>3</v>
      </c>
      <c r="D802" s="12">
        <v>4</v>
      </c>
      <c r="E802" s="14"/>
      <c r="F802" s="7" t="str">
        <f t="shared" si="129"/>
        <v>X</v>
      </c>
      <c r="G802" s="7">
        <f t="shared" si="130"/>
        <v>4</v>
      </c>
      <c r="H802" s="16">
        <f t="shared" si="131"/>
        <v>4</v>
      </c>
      <c r="I802" s="11" t="str">
        <f t="shared" si="132"/>
        <v>X</v>
      </c>
      <c r="J802" s="39" t="str">
        <f t="shared" si="133"/>
        <v>X</v>
      </c>
      <c r="K802" s="39" t="str">
        <f t="shared" si="126"/>
        <v>X</v>
      </c>
      <c r="L802" s="39" t="str">
        <f t="shared" si="127"/>
        <v>X</v>
      </c>
      <c r="M802" s="39" t="str">
        <f t="shared" si="134"/>
        <v>X</v>
      </c>
      <c r="N802" s="42">
        <v>1</v>
      </c>
      <c r="O802" s="8">
        <v>0</v>
      </c>
      <c r="P802" s="9">
        <v>0</v>
      </c>
      <c r="Q802" s="9">
        <v>0</v>
      </c>
      <c r="R802" s="8">
        <v>0</v>
      </c>
      <c r="S802" s="9">
        <v>0</v>
      </c>
      <c r="T802" s="9">
        <v>0</v>
      </c>
      <c r="U802" s="8">
        <v>0</v>
      </c>
      <c r="V802" s="9">
        <v>0</v>
      </c>
      <c r="W802" s="9">
        <v>0</v>
      </c>
      <c r="X802" s="9">
        <v>0</v>
      </c>
      <c r="Y802" s="8">
        <v>0</v>
      </c>
      <c r="Z802" s="9">
        <v>0</v>
      </c>
      <c r="AA802" s="8"/>
      <c r="AC802" s="8"/>
      <c r="AJ802" s="9">
        <f t="shared" si="135"/>
        <v>-1</v>
      </c>
      <c r="AK802" s="7">
        <v>9.99925</v>
      </c>
      <c r="AO802" s="8"/>
      <c r="AQ802" s="31"/>
      <c r="AT802" s="31"/>
      <c r="AU802" s="21">
        <v>1996</v>
      </c>
      <c r="AV802" s="23">
        <f t="shared" si="128"/>
        <v>3.3001605369513523</v>
      </c>
      <c r="BB802" s="18"/>
      <c r="BD802" s="54"/>
      <c r="BF802" s="18"/>
      <c r="BH802" s="18"/>
      <c r="BJ802" s="18"/>
      <c r="BK802" s="18" t="s">
        <v>173</v>
      </c>
      <c r="BL802">
        <v>0</v>
      </c>
      <c r="BM802">
        <v>0</v>
      </c>
      <c r="BN802">
        <v>1</v>
      </c>
      <c r="BO802">
        <v>0</v>
      </c>
      <c r="BP802">
        <v>0</v>
      </c>
      <c r="BQ802">
        <v>0</v>
      </c>
      <c r="BR802" s="18">
        <v>0</v>
      </c>
      <c r="BS802">
        <v>0</v>
      </c>
      <c r="BT802">
        <v>1</v>
      </c>
      <c r="BU802" s="18">
        <v>0</v>
      </c>
      <c r="BV802" t="s">
        <v>397</v>
      </c>
      <c r="BW802" t="s">
        <v>397</v>
      </c>
      <c r="CB802" s="18"/>
      <c r="CD802" s="18"/>
      <c r="CE802" s="18"/>
      <c r="CH802" s="18"/>
      <c r="CJ802" s="18"/>
      <c r="CU802" s="18"/>
      <c r="CV802" t="s">
        <v>397</v>
      </c>
      <c r="CW802" t="s">
        <v>397</v>
      </c>
      <c r="CX802" t="s">
        <v>397</v>
      </c>
      <c r="CY802" s="25" t="s">
        <v>397</v>
      </c>
    </row>
    <row r="803" spans="1:103" x14ac:dyDescent="0.25">
      <c r="A803">
        <v>805</v>
      </c>
      <c r="B803">
        <v>119</v>
      </c>
      <c r="C803" s="25" t="s">
        <v>3</v>
      </c>
      <c r="D803" s="12">
        <v>-3.9</v>
      </c>
      <c r="E803" s="14"/>
      <c r="F803" s="7" t="str">
        <f t="shared" si="129"/>
        <v>X</v>
      </c>
      <c r="G803" s="7">
        <f t="shared" si="130"/>
        <v>-3.9</v>
      </c>
      <c r="H803" s="16">
        <f t="shared" si="131"/>
        <v>-3.9</v>
      </c>
      <c r="I803" s="11" t="str">
        <f t="shared" si="132"/>
        <v>X</v>
      </c>
      <c r="J803" s="39" t="str">
        <f t="shared" si="133"/>
        <v>X</v>
      </c>
      <c r="K803" s="39" t="str">
        <f t="shared" si="126"/>
        <v>X</v>
      </c>
      <c r="L803" s="39" t="str">
        <f t="shared" si="127"/>
        <v>X</v>
      </c>
      <c r="M803" s="39" t="str">
        <f t="shared" si="134"/>
        <v>X</v>
      </c>
      <c r="N803" s="42">
        <v>0</v>
      </c>
      <c r="O803" s="8">
        <v>1</v>
      </c>
      <c r="P803" s="9">
        <v>0</v>
      </c>
      <c r="Q803" s="9">
        <v>0</v>
      </c>
      <c r="R803" s="8">
        <v>0</v>
      </c>
      <c r="S803" s="9">
        <v>0</v>
      </c>
      <c r="T803" s="9">
        <v>0</v>
      </c>
      <c r="U803" s="8">
        <v>0</v>
      </c>
      <c r="V803" s="9">
        <v>0</v>
      </c>
      <c r="W803" s="9">
        <v>0</v>
      </c>
      <c r="X803" s="9">
        <v>0</v>
      </c>
      <c r="Y803" s="8">
        <v>0</v>
      </c>
      <c r="Z803" s="9">
        <v>0</v>
      </c>
      <c r="AA803" s="8"/>
      <c r="AC803" s="8"/>
      <c r="AJ803" s="9">
        <f t="shared" si="135"/>
        <v>-1</v>
      </c>
      <c r="AK803" s="7">
        <v>9.99925</v>
      </c>
      <c r="AO803" s="8"/>
      <c r="AQ803" s="31"/>
      <c r="AT803" s="31"/>
      <c r="AU803" s="21">
        <v>1996</v>
      </c>
      <c r="AV803" s="23">
        <f t="shared" si="128"/>
        <v>3.3001605369513523</v>
      </c>
      <c r="BB803" s="18"/>
      <c r="BD803" s="54"/>
      <c r="BF803" s="18"/>
      <c r="BH803" s="18"/>
      <c r="BJ803" s="18"/>
      <c r="BK803" s="18" t="s">
        <v>173</v>
      </c>
      <c r="BL803">
        <v>0</v>
      </c>
      <c r="BM803">
        <v>0</v>
      </c>
      <c r="BN803">
        <v>1</v>
      </c>
      <c r="BO803">
        <v>0</v>
      </c>
      <c r="BP803">
        <v>0</v>
      </c>
      <c r="BQ803">
        <v>0</v>
      </c>
      <c r="BR803" s="18">
        <v>0</v>
      </c>
      <c r="BS803">
        <v>0</v>
      </c>
      <c r="BT803">
        <v>1</v>
      </c>
      <c r="BU803" s="18">
        <v>0</v>
      </c>
      <c r="BV803" t="s">
        <v>397</v>
      </c>
      <c r="BW803" t="s">
        <v>397</v>
      </c>
      <c r="CB803" s="18"/>
      <c r="CD803" s="18"/>
      <c r="CE803" s="18"/>
      <c r="CH803" s="18"/>
      <c r="CJ803" s="18"/>
      <c r="CU803" s="18"/>
      <c r="CV803" t="s">
        <v>397</v>
      </c>
      <c r="CW803" t="s">
        <v>397</v>
      </c>
      <c r="CX803" t="s">
        <v>397</v>
      </c>
      <c r="CY803" s="25" t="s">
        <v>397</v>
      </c>
    </row>
    <row r="804" spans="1:103" x14ac:dyDescent="0.25">
      <c r="A804">
        <v>806</v>
      </c>
      <c r="B804">
        <v>119</v>
      </c>
      <c r="C804" s="25" t="s">
        <v>3</v>
      </c>
      <c r="D804" s="12">
        <v>1.1000000000000001</v>
      </c>
      <c r="E804" s="14"/>
      <c r="F804" s="7" t="str">
        <f t="shared" si="129"/>
        <v>X</v>
      </c>
      <c r="G804" s="7">
        <f t="shared" si="130"/>
        <v>1.1000000000000001</v>
      </c>
      <c r="H804" s="16">
        <f t="shared" si="131"/>
        <v>1.1000000000000001</v>
      </c>
      <c r="I804" s="11" t="str">
        <f t="shared" si="132"/>
        <v>X</v>
      </c>
      <c r="J804" s="39" t="str">
        <f t="shared" si="133"/>
        <v>X</v>
      </c>
      <c r="K804" s="39" t="str">
        <f t="shared" ref="K804:K867" si="136">IFERROR(1/J804, "X")</f>
        <v>X</v>
      </c>
      <c r="L804" s="39" t="str">
        <f t="shared" ref="L804:L867" si="137">IFERROR(I804-J804, "X")</f>
        <v>X</v>
      </c>
      <c r="M804" s="39" t="str">
        <f t="shared" si="134"/>
        <v>X</v>
      </c>
      <c r="N804" s="42">
        <v>0</v>
      </c>
      <c r="O804" s="8">
        <v>0</v>
      </c>
      <c r="P804" s="9">
        <v>1</v>
      </c>
      <c r="Q804" s="9">
        <v>0</v>
      </c>
      <c r="R804" s="8">
        <v>0</v>
      </c>
      <c r="S804" s="9">
        <v>0</v>
      </c>
      <c r="T804" s="9">
        <v>0</v>
      </c>
      <c r="U804" s="8">
        <v>0</v>
      </c>
      <c r="V804" s="9">
        <v>0</v>
      </c>
      <c r="W804" s="9">
        <v>0</v>
      </c>
      <c r="X804" s="9">
        <v>0</v>
      </c>
      <c r="Y804" s="8">
        <v>0</v>
      </c>
      <c r="Z804" s="9">
        <v>0</v>
      </c>
      <c r="AA804" s="8"/>
      <c r="AC804" s="8"/>
      <c r="AJ804" s="9">
        <f t="shared" si="135"/>
        <v>-1</v>
      </c>
      <c r="AK804" s="7">
        <v>9.99925</v>
      </c>
      <c r="AO804" s="8"/>
      <c r="AQ804" s="31"/>
      <c r="AT804" s="31"/>
      <c r="AU804" s="21">
        <v>1996</v>
      </c>
      <c r="AV804" s="23">
        <f t="shared" ref="AV804:AV867" si="138">LOG(AU804)</f>
        <v>3.3001605369513523</v>
      </c>
      <c r="BB804" s="18"/>
      <c r="BD804" s="54"/>
      <c r="BF804" s="18"/>
      <c r="BH804" s="18"/>
      <c r="BJ804" s="18"/>
      <c r="BK804" s="18" t="s">
        <v>173</v>
      </c>
      <c r="BL804">
        <v>0</v>
      </c>
      <c r="BM804">
        <v>0</v>
      </c>
      <c r="BN804">
        <v>1</v>
      </c>
      <c r="BO804">
        <v>0</v>
      </c>
      <c r="BP804">
        <v>0</v>
      </c>
      <c r="BQ804">
        <v>0</v>
      </c>
      <c r="BR804" s="18">
        <v>0</v>
      </c>
      <c r="BS804">
        <v>0</v>
      </c>
      <c r="BT804">
        <v>1</v>
      </c>
      <c r="BU804" s="18">
        <v>0</v>
      </c>
      <c r="BV804" t="s">
        <v>397</v>
      </c>
      <c r="BW804" t="s">
        <v>397</v>
      </c>
      <c r="CB804" s="18"/>
      <c r="CD804" s="18"/>
      <c r="CE804" s="18"/>
      <c r="CH804" s="18"/>
      <c r="CJ804" s="18"/>
      <c r="CU804" s="18"/>
      <c r="CV804" t="s">
        <v>397</v>
      </c>
      <c r="CW804" t="s">
        <v>397</v>
      </c>
      <c r="CX804" t="s">
        <v>397</v>
      </c>
      <c r="CY804" s="25" t="s">
        <v>397</v>
      </c>
    </row>
    <row r="805" spans="1:103" x14ac:dyDescent="0.25">
      <c r="A805">
        <v>807</v>
      </c>
      <c r="B805">
        <v>119</v>
      </c>
      <c r="C805" s="25" t="s">
        <v>3</v>
      </c>
      <c r="D805" s="12">
        <v>2.8</v>
      </c>
      <c r="E805" s="14"/>
      <c r="F805" s="7" t="str">
        <f t="shared" si="129"/>
        <v>X</v>
      </c>
      <c r="G805" s="7">
        <f t="shared" si="130"/>
        <v>2.8</v>
      </c>
      <c r="H805" s="16">
        <f t="shared" si="131"/>
        <v>2.8</v>
      </c>
      <c r="I805" s="11" t="str">
        <f t="shared" si="132"/>
        <v>X</v>
      </c>
      <c r="J805" s="39" t="str">
        <f t="shared" si="133"/>
        <v>X</v>
      </c>
      <c r="K805" s="39" t="str">
        <f t="shared" si="136"/>
        <v>X</v>
      </c>
      <c r="L805" s="39" t="str">
        <f t="shared" si="137"/>
        <v>X</v>
      </c>
      <c r="M805" s="39" t="str">
        <f t="shared" si="134"/>
        <v>X</v>
      </c>
      <c r="N805" s="42">
        <v>0</v>
      </c>
      <c r="O805" s="8">
        <v>0</v>
      </c>
      <c r="P805" s="9">
        <v>0</v>
      </c>
      <c r="Q805" s="9">
        <v>1</v>
      </c>
      <c r="R805" s="8">
        <v>0</v>
      </c>
      <c r="S805" s="9">
        <v>0</v>
      </c>
      <c r="T805" s="9">
        <v>0</v>
      </c>
      <c r="U805" s="8">
        <v>0</v>
      </c>
      <c r="V805" s="9">
        <v>0</v>
      </c>
      <c r="W805" s="9">
        <v>0</v>
      </c>
      <c r="X805" s="9">
        <v>0</v>
      </c>
      <c r="Y805" s="8">
        <v>0</v>
      </c>
      <c r="Z805" s="9">
        <v>0</v>
      </c>
      <c r="AA805" s="8"/>
      <c r="AC805" s="8"/>
      <c r="AJ805" s="9">
        <f t="shared" si="135"/>
        <v>-1</v>
      </c>
      <c r="AK805" s="7">
        <v>9.99925</v>
      </c>
      <c r="AO805" s="8"/>
      <c r="AQ805" s="31"/>
      <c r="AT805" s="31"/>
      <c r="AU805" s="21">
        <v>1996</v>
      </c>
      <c r="AV805" s="23">
        <f t="shared" si="138"/>
        <v>3.3001605369513523</v>
      </c>
      <c r="BB805" s="18"/>
      <c r="BD805" s="54"/>
      <c r="BF805" s="18"/>
      <c r="BH805" s="18"/>
      <c r="BJ805" s="18"/>
      <c r="BK805" s="18" t="s">
        <v>173</v>
      </c>
      <c r="BL805">
        <v>0</v>
      </c>
      <c r="BM805">
        <v>0</v>
      </c>
      <c r="BN805">
        <v>1</v>
      </c>
      <c r="BO805">
        <v>0</v>
      </c>
      <c r="BP805">
        <v>0</v>
      </c>
      <c r="BQ805">
        <v>0</v>
      </c>
      <c r="BR805" s="18">
        <v>0</v>
      </c>
      <c r="BS805">
        <v>0</v>
      </c>
      <c r="BT805">
        <v>1</v>
      </c>
      <c r="BU805" s="18">
        <v>0</v>
      </c>
      <c r="BV805" t="s">
        <v>397</v>
      </c>
      <c r="BW805" t="s">
        <v>397</v>
      </c>
      <c r="CB805" s="18"/>
      <c r="CD805" s="18"/>
      <c r="CE805" s="18"/>
      <c r="CH805" s="18"/>
      <c r="CJ805" s="18"/>
      <c r="CU805" s="18"/>
      <c r="CV805" t="s">
        <v>397</v>
      </c>
      <c r="CW805" t="s">
        <v>397</v>
      </c>
      <c r="CX805" t="s">
        <v>397</v>
      </c>
      <c r="CY805" s="25" t="s">
        <v>397</v>
      </c>
    </row>
    <row r="806" spans="1:103" x14ac:dyDescent="0.25">
      <c r="A806">
        <v>808</v>
      </c>
      <c r="B806">
        <v>119</v>
      </c>
      <c r="C806" s="25" t="s">
        <v>3</v>
      </c>
      <c r="D806" s="12">
        <v>4.3</v>
      </c>
      <c r="E806" s="14"/>
      <c r="F806" s="7" t="str">
        <f t="shared" si="129"/>
        <v>X</v>
      </c>
      <c r="G806" s="7">
        <f t="shared" si="130"/>
        <v>4.3</v>
      </c>
      <c r="H806" s="16">
        <f t="shared" si="131"/>
        <v>4.3</v>
      </c>
      <c r="I806" s="11" t="str">
        <f t="shared" si="132"/>
        <v>X</v>
      </c>
      <c r="J806" s="39" t="str">
        <f t="shared" si="133"/>
        <v>X</v>
      </c>
      <c r="K806" s="39" t="str">
        <f t="shared" si="136"/>
        <v>X</v>
      </c>
      <c r="L806" s="39" t="str">
        <f t="shared" si="137"/>
        <v>X</v>
      </c>
      <c r="M806" s="39" t="str">
        <f t="shared" si="134"/>
        <v>X</v>
      </c>
      <c r="N806" s="42">
        <v>0</v>
      </c>
      <c r="O806" s="8">
        <v>0</v>
      </c>
      <c r="P806" s="9">
        <v>0</v>
      </c>
      <c r="Q806" s="9">
        <v>0</v>
      </c>
      <c r="R806" s="8">
        <v>0</v>
      </c>
      <c r="S806" s="9">
        <v>0</v>
      </c>
      <c r="T806" s="9">
        <v>0</v>
      </c>
      <c r="U806" s="8">
        <v>1</v>
      </c>
      <c r="V806" s="9">
        <v>0</v>
      </c>
      <c r="W806" s="9">
        <v>0</v>
      </c>
      <c r="X806" s="9">
        <v>0</v>
      </c>
      <c r="Y806" s="8">
        <v>0</v>
      </c>
      <c r="Z806" s="9">
        <v>0</v>
      </c>
      <c r="AA806" s="8"/>
      <c r="AC806" s="8"/>
      <c r="AJ806" s="9">
        <f t="shared" si="135"/>
        <v>-1</v>
      </c>
      <c r="AK806" s="7">
        <v>9.99925</v>
      </c>
      <c r="AO806" s="8"/>
      <c r="AQ806" s="31"/>
      <c r="AT806" s="31"/>
      <c r="AU806" s="21">
        <v>1996</v>
      </c>
      <c r="AV806" s="23">
        <f t="shared" si="138"/>
        <v>3.3001605369513523</v>
      </c>
      <c r="BB806" s="18"/>
      <c r="BD806" s="54"/>
      <c r="BF806" s="18"/>
      <c r="BH806" s="18"/>
      <c r="BJ806" s="18"/>
      <c r="BK806" s="18" t="s">
        <v>173</v>
      </c>
      <c r="BL806">
        <v>0</v>
      </c>
      <c r="BM806">
        <v>0</v>
      </c>
      <c r="BN806">
        <v>1</v>
      </c>
      <c r="BO806">
        <v>0</v>
      </c>
      <c r="BP806">
        <v>0</v>
      </c>
      <c r="BQ806">
        <v>0</v>
      </c>
      <c r="BR806" s="18">
        <v>0</v>
      </c>
      <c r="BS806">
        <v>0</v>
      </c>
      <c r="BT806">
        <v>1</v>
      </c>
      <c r="BU806" s="18">
        <v>0</v>
      </c>
      <c r="BV806" t="s">
        <v>397</v>
      </c>
      <c r="BW806" t="s">
        <v>397</v>
      </c>
      <c r="CB806" s="18"/>
      <c r="CD806" s="18"/>
      <c r="CE806" s="18"/>
      <c r="CH806" s="18"/>
      <c r="CJ806" s="18"/>
      <c r="CU806" s="18"/>
      <c r="CV806" t="s">
        <v>397</v>
      </c>
      <c r="CW806" t="s">
        <v>397</v>
      </c>
      <c r="CX806" t="s">
        <v>397</v>
      </c>
      <c r="CY806" s="25" t="s">
        <v>397</v>
      </c>
    </row>
    <row r="807" spans="1:103" x14ac:dyDescent="0.25">
      <c r="A807">
        <v>809</v>
      </c>
      <c r="B807">
        <v>119</v>
      </c>
      <c r="C807" s="25" t="s">
        <v>3</v>
      </c>
      <c r="D807" s="12">
        <v>3.9</v>
      </c>
      <c r="E807" s="14"/>
      <c r="F807" s="7" t="str">
        <f t="shared" si="129"/>
        <v>X</v>
      </c>
      <c r="G807" s="7">
        <f t="shared" si="130"/>
        <v>3.9</v>
      </c>
      <c r="H807" s="16">
        <f t="shared" si="131"/>
        <v>3.9</v>
      </c>
      <c r="I807" s="11" t="str">
        <f t="shared" si="132"/>
        <v>X</v>
      </c>
      <c r="J807" s="39" t="str">
        <f t="shared" si="133"/>
        <v>X</v>
      </c>
      <c r="K807" s="39" t="str">
        <f t="shared" si="136"/>
        <v>X</v>
      </c>
      <c r="L807" s="39" t="str">
        <f t="shared" si="137"/>
        <v>X</v>
      </c>
      <c r="M807" s="39" t="str">
        <f t="shared" si="134"/>
        <v>X</v>
      </c>
      <c r="N807" s="42">
        <v>0</v>
      </c>
      <c r="O807" s="8">
        <v>0</v>
      </c>
      <c r="P807" s="9">
        <v>0</v>
      </c>
      <c r="Q807" s="9">
        <v>0</v>
      </c>
      <c r="R807" s="8">
        <v>0</v>
      </c>
      <c r="S807" s="9">
        <v>0</v>
      </c>
      <c r="T807" s="9">
        <v>0</v>
      </c>
      <c r="U807" s="8">
        <v>0</v>
      </c>
      <c r="V807" s="9">
        <v>1</v>
      </c>
      <c r="W807" s="9">
        <v>0</v>
      </c>
      <c r="X807" s="9">
        <v>0</v>
      </c>
      <c r="Y807" s="8">
        <v>0</v>
      </c>
      <c r="Z807" s="9">
        <v>0</v>
      </c>
      <c r="AA807" s="8"/>
      <c r="AC807" s="8"/>
      <c r="AJ807" s="9">
        <f t="shared" si="135"/>
        <v>-1</v>
      </c>
      <c r="AK807" s="7">
        <v>9.99925</v>
      </c>
      <c r="AO807" s="8"/>
      <c r="AQ807" s="31"/>
      <c r="AT807" s="31"/>
      <c r="AU807" s="21">
        <v>1996</v>
      </c>
      <c r="AV807" s="23">
        <f t="shared" si="138"/>
        <v>3.3001605369513523</v>
      </c>
      <c r="BB807" s="18"/>
      <c r="BD807" s="54"/>
      <c r="BF807" s="18"/>
      <c r="BH807" s="18"/>
      <c r="BJ807" s="18"/>
      <c r="BK807" s="18" t="s">
        <v>173</v>
      </c>
      <c r="BL807">
        <v>0</v>
      </c>
      <c r="BM807">
        <v>0</v>
      </c>
      <c r="BN807">
        <v>1</v>
      </c>
      <c r="BO807">
        <v>0</v>
      </c>
      <c r="BP807">
        <v>0</v>
      </c>
      <c r="BQ807">
        <v>0</v>
      </c>
      <c r="BR807" s="18">
        <v>0</v>
      </c>
      <c r="BS807">
        <v>0</v>
      </c>
      <c r="BT807">
        <v>1</v>
      </c>
      <c r="BU807" s="18">
        <v>0</v>
      </c>
      <c r="BV807" t="s">
        <v>397</v>
      </c>
      <c r="BW807" t="s">
        <v>397</v>
      </c>
      <c r="CB807" s="18"/>
      <c r="CD807" s="18"/>
      <c r="CE807" s="18"/>
      <c r="CH807" s="18"/>
      <c r="CJ807" s="18"/>
      <c r="CU807" s="18"/>
      <c r="CV807" t="s">
        <v>397</v>
      </c>
      <c r="CW807" t="s">
        <v>397</v>
      </c>
      <c r="CX807" t="s">
        <v>397</v>
      </c>
      <c r="CY807" s="25" t="s">
        <v>397</v>
      </c>
    </row>
    <row r="808" spans="1:103" x14ac:dyDescent="0.25">
      <c r="A808">
        <v>810</v>
      </c>
      <c r="B808">
        <v>119</v>
      </c>
      <c r="C808" s="25" t="s">
        <v>3</v>
      </c>
      <c r="D808" s="12">
        <v>12.1</v>
      </c>
      <c r="E808" s="14"/>
      <c r="F808" s="7" t="str">
        <f t="shared" si="129"/>
        <v>X</v>
      </c>
      <c r="G808" s="7">
        <f t="shared" si="130"/>
        <v>12.1</v>
      </c>
      <c r="H808" s="16">
        <f t="shared" si="131"/>
        <v>12.1</v>
      </c>
      <c r="I808" s="11" t="str">
        <f t="shared" si="132"/>
        <v>X</v>
      </c>
      <c r="J808" s="39" t="str">
        <f t="shared" si="133"/>
        <v>X</v>
      </c>
      <c r="K808" s="39" t="str">
        <f t="shared" si="136"/>
        <v>X</v>
      </c>
      <c r="L808" s="39" t="str">
        <f t="shared" si="137"/>
        <v>X</v>
      </c>
      <c r="M808" s="39" t="str">
        <f t="shared" si="134"/>
        <v>X</v>
      </c>
      <c r="N808" s="42">
        <v>1</v>
      </c>
      <c r="O808" s="8">
        <v>0</v>
      </c>
      <c r="P808" s="9">
        <v>0</v>
      </c>
      <c r="Q808" s="9">
        <v>0</v>
      </c>
      <c r="R808" s="8">
        <v>0</v>
      </c>
      <c r="S808" s="9">
        <v>0</v>
      </c>
      <c r="T808" s="9">
        <v>0</v>
      </c>
      <c r="U808" s="8">
        <v>0</v>
      </c>
      <c r="V808" s="9">
        <v>0</v>
      </c>
      <c r="W808" s="9">
        <v>0</v>
      </c>
      <c r="X808" s="9">
        <v>0</v>
      </c>
      <c r="Y808" s="8">
        <v>0</v>
      </c>
      <c r="Z808" s="9">
        <v>0</v>
      </c>
      <c r="AA808" s="8"/>
      <c r="AC808" s="8"/>
      <c r="AJ808" s="9">
        <f t="shared" si="135"/>
        <v>-1</v>
      </c>
      <c r="AK808" s="7">
        <v>5.266</v>
      </c>
      <c r="AO808" s="8"/>
      <c r="AQ808" s="31"/>
      <c r="AT808" s="31"/>
      <c r="AU808" s="21">
        <v>2010</v>
      </c>
      <c r="AV808" s="23">
        <f t="shared" si="138"/>
        <v>3.3031960574204891</v>
      </c>
      <c r="BB808" s="18"/>
      <c r="BD808" s="54"/>
      <c r="BF808" s="18"/>
      <c r="BH808" s="18"/>
      <c r="BJ808" s="18"/>
      <c r="BK808" s="18" t="s">
        <v>178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 s="18">
        <v>1</v>
      </c>
      <c r="BS808">
        <v>0</v>
      </c>
      <c r="BT808">
        <v>0</v>
      </c>
      <c r="BU808" s="18">
        <v>1</v>
      </c>
      <c r="BV808" t="s">
        <v>397</v>
      </c>
      <c r="BW808" t="s">
        <v>397</v>
      </c>
      <c r="CB808" s="18"/>
      <c r="CD808" s="18"/>
      <c r="CE808" s="18"/>
      <c r="CH808" s="18"/>
      <c r="CJ808" s="18"/>
      <c r="CU808" s="18"/>
      <c r="CV808" t="s">
        <v>397</v>
      </c>
      <c r="CW808" t="s">
        <v>397</v>
      </c>
      <c r="CX808" t="s">
        <v>397</v>
      </c>
      <c r="CY808" s="25" t="s">
        <v>397</v>
      </c>
    </row>
    <row r="809" spans="1:103" x14ac:dyDescent="0.25">
      <c r="A809">
        <v>811</v>
      </c>
      <c r="B809">
        <v>119</v>
      </c>
      <c r="C809" s="25" t="s">
        <v>3</v>
      </c>
      <c r="D809" s="12">
        <v>9.8000000000000007</v>
      </c>
      <c r="E809" s="14"/>
      <c r="F809" s="7" t="str">
        <f t="shared" si="129"/>
        <v>X</v>
      </c>
      <c r="G809" s="7">
        <f t="shared" si="130"/>
        <v>9.8000000000000007</v>
      </c>
      <c r="H809" s="16">
        <f t="shared" si="131"/>
        <v>9.8000000000000007</v>
      </c>
      <c r="I809" s="11" t="str">
        <f t="shared" si="132"/>
        <v>X</v>
      </c>
      <c r="J809" s="39" t="str">
        <f t="shared" si="133"/>
        <v>X</v>
      </c>
      <c r="K809" s="39" t="str">
        <f t="shared" si="136"/>
        <v>X</v>
      </c>
      <c r="L809" s="39" t="str">
        <f t="shared" si="137"/>
        <v>X</v>
      </c>
      <c r="M809" s="39" t="str">
        <f t="shared" si="134"/>
        <v>X</v>
      </c>
      <c r="N809" s="42">
        <v>0</v>
      </c>
      <c r="O809" s="8">
        <v>1</v>
      </c>
      <c r="P809" s="9">
        <v>0</v>
      </c>
      <c r="Q809" s="9">
        <v>0</v>
      </c>
      <c r="R809" s="8">
        <v>0</v>
      </c>
      <c r="S809" s="9">
        <v>0</v>
      </c>
      <c r="T809" s="9">
        <v>0</v>
      </c>
      <c r="U809" s="8">
        <v>0</v>
      </c>
      <c r="V809" s="9">
        <v>0</v>
      </c>
      <c r="W809" s="9">
        <v>0</v>
      </c>
      <c r="X809" s="9">
        <v>0</v>
      </c>
      <c r="Y809" s="8">
        <v>0</v>
      </c>
      <c r="Z809" s="9">
        <v>0</v>
      </c>
      <c r="AA809" s="8"/>
      <c r="AC809" s="8"/>
      <c r="AJ809" s="9">
        <f t="shared" si="135"/>
        <v>-1</v>
      </c>
      <c r="AK809" s="7">
        <v>5.266</v>
      </c>
      <c r="AO809" s="8"/>
      <c r="AQ809" s="31"/>
      <c r="AT809" s="31"/>
      <c r="AU809" s="21">
        <v>2010</v>
      </c>
      <c r="AV809" s="23">
        <f t="shared" si="138"/>
        <v>3.3031960574204891</v>
      </c>
      <c r="BB809" s="18"/>
      <c r="BD809" s="54"/>
      <c r="BF809" s="18"/>
      <c r="BH809" s="18"/>
      <c r="BJ809" s="18"/>
      <c r="BK809" s="18" t="s">
        <v>178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 s="18">
        <v>1</v>
      </c>
      <c r="BS809">
        <v>0</v>
      </c>
      <c r="BT809">
        <v>0</v>
      </c>
      <c r="BU809" s="18">
        <v>1</v>
      </c>
      <c r="BV809" t="s">
        <v>397</v>
      </c>
      <c r="BW809" t="s">
        <v>397</v>
      </c>
      <c r="CB809" s="18"/>
      <c r="CD809" s="18"/>
      <c r="CE809" s="18"/>
      <c r="CH809" s="18"/>
      <c r="CJ809" s="18"/>
      <c r="CU809" s="18"/>
      <c r="CV809" t="s">
        <v>397</v>
      </c>
      <c r="CW809" t="s">
        <v>397</v>
      </c>
      <c r="CX809" t="s">
        <v>397</v>
      </c>
      <c r="CY809" s="25" t="s">
        <v>397</v>
      </c>
    </row>
    <row r="810" spans="1:103" x14ac:dyDescent="0.25">
      <c r="A810">
        <v>812</v>
      </c>
      <c r="B810">
        <v>119</v>
      </c>
      <c r="C810" s="25" t="s">
        <v>3</v>
      </c>
      <c r="D810" s="12">
        <v>9.1999999999999993</v>
      </c>
      <c r="E810" s="14"/>
      <c r="F810" s="7" t="str">
        <f t="shared" si="129"/>
        <v>X</v>
      </c>
      <c r="G810" s="7">
        <f t="shared" si="130"/>
        <v>9.1999999999999993</v>
      </c>
      <c r="H810" s="16">
        <f t="shared" si="131"/>
        <v>9.1999999999999993</v>
      </c>
      <c r="I810" s="11" t="str">
        <f t="shared" si="132"/>
        <v>X</v>
      </c>
      <c r="J810" s="39" t="str">
        <f t="shared" si="133"/>
        <v>X</v>
      </c>
      <c r="K810" s="39" t="str">
        <f t="shared" si="136"/>
        <v>X</v>
      </c>
      <c r="L810" s="39" t="str">
        <f t="shared" si="137"/>
        <v>X</v>
      </c>
      <c r="M810" s="39" t="str">
        <f t="shared" si="134"/>
        <v>X</v>
      </c>
      <c r="N810" s="42">
        <v>0</v>
      </c>
      <c r="O810" s="8">
        <v>0</v>
      </c>
      <c r="P810" s="9">
        <v>1</v>
      </c>
      <c r="Q810" s="9">
        <v>0</v>
      </c>
      <c r="R810" s="8">
        <v>0</v>
      </c>
      <c r="S810" s="9">
        <v>0</v>
      </c>
      <c r="T810" s="9">
        <v>0</v>
      </c>
      <c r="U810" s="8">
        <v>0</v>
      </c>
      <c r="V810" s="9">
        <v>0</v>
      </c>
      <c r="W810" s="9">
        <v>0</v>
      </c>
      <c r="X810" s="9">
        <v>0</v>
      </c>
      <c r="Y810" s="8">
        <v>0</v>
      </c>
      <c r="Z810" s="9">
        <v>0</v>
      </c>
      <c r="AA810" s="8"/>
      <c r="AC810" s="8"/>
      <c r="AJ810" s="9">
        <f t="shared" si="135"/>
        <v>-1</v>
      </c>
      <c r="AK810" s="7">
        <v>5.266</v>
      </c>
      <c r="AO810" s="8"/>
      <c r="AQ810" s="31"/>
      <c r="AT810" s="31"/>
      <c r="AU810" s="21">
        <v>2010</v>
      </c>
      <c r="AV810" s="23">
        <f t="shared" si="138"/>
        <v>3.3031960574204891</v>
      </c>
      <c r="BB810" s="18"/>
      <c r="BD810" s="54"/>
      <c r="BF810" s="18"/>
      <c r="BH810" s="18"/>
      <c r="BJ810" s="18"/>
      <c r="BK810" s="18" t="s">
        <v>178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 s="18">
        <v>1</v>
      </c>
      <c r="BS810">
        <v>0</v>
      </c>
      <c r="BT810">
        <v>0</v>
      </c>
      <c r="BU810" s="18">
        <v>1</v>
      </c>
      <c r="BV810" t="s">
        <v>397</v>
      </c>
      <c r="BW810" t="s">
        <v>397</v>
      </c>
      <c r="CB810" s="18"/>
      <c r="CD810" s="18"/>
      <c r="CE810" s="18"/>
      <c r="CH810" s="18"/>
      <c r="CJ810" s="18"/>
      <c r="CU810" s="18"/>
      <c r="CV810" t="s">
        <v>397</v>
      </c>
      <c r="CW810" t="s">
        <v>397</v>
      </c>
      <c r="CX810" t="s">
        <v>397</v>
      </c>
      <c r="CY810" s="25" t="s">
        <v>397</v>
      </c>
    </row>
    <row r="811" spans="1:103" x14ac:dyDescent="0.25">
      <c r="A811">
        <v>813</v>
      </c>
      <c r="B811">
        <v>119</v>
      </c>
      <c r="C811" s="25" t="s">
        <v>3</v>
      </c>
      <c r="D811" s="12">
        <v>12.8</v>
      </c>
      <c r="E811" s="14"/>
      <c r="F811" s="7" t="str">
        <f t="shared" si="129"/>
        <v>X</v>
      </c>
      <c r="G811" s="7">
        <f t="shared" si="130"/>
        <v>12.8</v>
      </c>
      <c r="H811" s="16">
        <f t="shared" si="131"/>
        <v>12.8</v>
      </c>
      <c r="I811" s="11" t="str">
        <f t="shared" si="132"/>
        <v>X</v>
      </c>
      <c r="J811" s="39" t="str">
        <f t="shared" si="133"/>
        <v>X</v>
      </c>
      <c r="K811" s="39" t="str">
        <f t="shared" si="136"/>
        <v>X</v>
      </c>
      <c r="L811" s="39" t="str">
        <f t="shared" si="137"/>
        <v>X</v>
      </c>
      <c r="M811" s="39" t="str">
        <f t="shared" si="134"/>
        <v>X</v>
      </c>
      <c r="N811" s="42">
        <v>0</v>
      </c>
      <c r="O811" s="8">
        <v>0</v>
      </c>
      <c r="P811" s="9">
        <v>0</v>
      </c>
      <c r="Q811" s="9">
        <v>1</v>
      </c>
      <c r="R811" s="8">
        <v>0</v>
      </c>
      <c r="S811" s="9">
        <v>0</v>
      </c>
      <c r="T811" s="9">
        <v>0</v>
      </c>
      <c r="U811" s="8">
        <v>0</v>
      </c>
      <c r="V811" s="9">
        <v>0</v>
      </c>
      <c r="W811" s="9">
        <v>0</v>
      </c>
      <c r="X811" s="9">
        <v>0</v>
      </c>
      <c r="Y811" s="8">
        <v>0</v>
      </c>
      <c r="Z811" s="9">
        <v>0</v>
      </c>
      <c r="AA811" s="8"/>
      <c r="AC811" s="8"/>
      <c r="AJ811" s="9">
        <f t="shared" si="135"/>
        <v>-1</v>
      </c>
      <c r="AK811" s="7">
        <v>5.266</v>
      </c>
      <c r="AO811" s="8"/>
      <c r="AQ811" s="31"/>
      <c r="AT811" s="31"/>
      <c r="AU811" s="21">
        <v>2010</v>
      </c>
      <c r="AV811" s="23">
        <f t="shared" si="138"/>
        <v>3.3031960574204891</v>
      </c>
      <c r="BB811" s="18"/>
      <c r="BD811" s="54"/>
      <c r="BF811" s="18"/>
      <c r="BH811" s="18"/>
      <c r="BJ811" s="18"/>
      <c r="BK811" s="18" t="s">
        <v>178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 s="18">
        <v>1</v>
      </c>
      <c r="BS811">
        <v>0</v>
      </c>
      <c r="BT811">
        <v>0</v>
      </c>
      <c r="BU811" s="18">
        <v>1</v>
      </c>
      <c r="BV811" t="s">
        <v>397</v>
      </c>
      <c r="BW811" t="s">
        <v>397</v>
      </c>
      <c r="CB811" s="18"/>
      <c r="CD811" s="18"/>
      <c r="CE811" s="18"/>
      <c r="CH811" s="18"/>
      <c r="CJ811" s="18"/>
      <c r="CU811" s="18"/>
      <c r="CV811" t="s">
        <v>397</v>
      </c>
      <c r="CW811" t="s">
        <v>397</v>
      </c>
      <c r="CX811" t="s">
        <v>397</v>
      </c>
      <c r="CY811" s="25" t="s">
        <v>397</v>
      </c>
    </row>
    <row r="812" spans="1:103" x14ac:dyDescent="0.25">
      <c r="A812">
        <v>814</v>
      </c>
      <c r="B812">
        <v>119</v>
      </c>
      <c r="C812" s="25" t="s">
        <v>3</v>
      </c>
      <c r="D812" s="12">
        <v>11.8</v>
      </c>
      <c r="E812" s="14"/>
      <c r="F812" s="7" t="str">
        <f t="shared" si="129"/>
        <v>X</v>
      </c>
      <c r="G812" s="7">
        <f t="shared" si="130"/>
        <v>11.8</v>
      </c>
      <c r="H812" s="16">
        <f t="shared" si="131"/>
        <v>11.8</v>
      </c>
      <c r="I812" s="11" t="str">
        <f t="shared" si="132"/>
        <v>X</v>
      </c>
      <c r="J812" s="39" t="str">
        <f t="shared" si="133"/>
        <v>X</v>
      </c>
      <c r="K812" s="39" t="str">
        <f t="shared" si="136"/>
        <v>X</v>
      </c>
      <c r="L812" s="39" t="str">
        <f t="shared" si="137"/>
        <v>X</v>
      </c>
      <c r="M812" s="39" t="str">
        <f t="shared" si="134"/>
        <v>X</v>
      </c>
      <c r="N812" s="42">
        <v>0</v>
      </c>
      <c r="O812" s="8">
        <v>0</v>
      </c>
      <c r="P812" s="9">
        <v>0</v>
      </c>
      <c r="Q812" s="9">
        <v>0</v>
      </c>
      <c r="R812" s="8">
        <v>0</v>
      </c>
      <c r="S812" s="9">
        <v>0</v>
      </c>
      <c r="T812" s="9">
        <v>0</v>
      </c>
      <c r="U812" s="8">
        <v>1</v>
      </c>
      <c r="V812" s="9">
        <v>0</v>
      </c>
      <c r="W812" s="9">
        <v>0</v>
      </c>
      <c r="X812" s="9">
        <v>0</v>
      </c>
      <c r="Y812" s="8">
        <v>0</v>
      </c>
      <c r="Z812" s="9">
        <v>0</v>
      </c>
      <c r="AA812" s="8"/>
      <c r="AC812" s="8"/>
      <c r="AJ812" s="9">
        <f t="shared" si="135"/>
        <v>-1</v>
      </c>
      <c r="AK812" s="7">
        <v>5.266</v>
      </c>
      <c r="AO812" s="8"/>
      <c r="AQ812" s="31"/>
      <c r="AT812" s="31"/>
      <c r="AU812" s="21">
        <v>2010</v>
      </c>
      <c r="AV812" s="23">
        <f t="shared" si="138"/>
        <v>3.3031960574204891</v>
      </c>
      <c r="BB812" s="18"/>
      <c r="BD812" s="54"/>
      <c r="BF812" s="18"/>
      <c r="BH812" s="18"/>
      <c r="BJ812" s="18"/>
      <c r="BK812" s="18" t="s">
        <v>178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 s="18">
        <v>1</v>
      </c>
      <c r="BS812">
        <v>0</v>
      </c>
      <c r="BT812">
        <v>0</v>
      </c>
      <c r="BU812" s="18">
        <v>1</v>
      </c>
      <c r="BV812" t="s">
        <v>397</v>
      </c>
      <c r="BW812" t="s">
        <v>397</v>
      </c>
      <c r="CB812" s="18"/>
      <c r="CD812" s="18"/>
      <c r="CE812" s="18"/>
      <c r="CH812" s="18"/>
      <c r="CJ812" s="18"/>
      <c r="CU812" s="18"/>
      <c r="CV812" t="s">
        <v>397</v>
      </c>
      <c r="CW812" t="s">
        <v>397</v>
      </c>
      <c r="CX812" t="s">
        <v>397</v>
      </c>
      <c r="CY812" s="25" t="s">
        <v>397</v>
      </c>
    </row>
    <row r="813" spans="1:103" x14ac:dyDescent="0.25">
      <c r="A813">
        <v>815</v>
      </c>
      <c r="B813">
        <v>119</v>
      </c>
      <c r="C813" s="25" t="s">
        <v>3</v>
      </c>
      <c r="D813" s="12">
        <v>13.2</v>
      </c>
      <c r="E813" s="14"/>
      <c r="F813" s="7" t="str">
        <f t="shared" si="129"/>
        <v>X</v>
      </c>
      <c r="G813" s="7">
        <f t="shared" si="130"/>
        <v>13.2</v>
      </c>
      <c r="H813" s="16">
        <f t="shared" si="131"/>
        <v>13.2</v>
      </c>
      <c r="I813" s="11" t="str">
        <f t="shared" si="132"/>
        <v>X</v>
      </c>
      <c r="J813" s="39" t="str">
        <f t="shared" si="133"/>
        <v>X</v>
      </c>
      <c r="K813" s="39" t="str">
        <f t="shared" si="136"/>
        <v>X</v>
      </c>
      <c r="L813" s="39" t="str">
        <f t="shared" si="137"/>
        <v>X</v>
      </c>
      <c r="M813" s="39" t="str">
        <f t="shared" si="134"/>
        <v>X</v>
      </c>
      <c r="N813" s="42">
        <v>0</v>
      </c>
      <c r="O813" s="8">
        <v>0</v>
      </c>
      <c r="P813" s="9">
        <v>0</v>
      </c>
      <c r="Q813" s="9">
        <v>0</v>
      </c>
      <c r="R813" s="8">
        <v>0</v>
      </c>
      <c r="S813" s="9">
        <v>0</v>
      </c>
      <c r="T813" s="9">
        <v>0</v>
      </c>
      <c r="U813" s="8">
        <v>0</v>
      </c>
      <c r="V813" s="9">
        <v>1</v>
      </c>
      <c r="W813" s="9">
        <v>0</v>
      </c>
      <c r="X813" s="9">
        <v>0</v>
      </c>
      <c r="Y813" s="8">
        <v>0</v>
      </c>
      <c r="Z813" s="9">
        <v>0</v>
      </c>
      <c r="AA813" s="8"/>
      <c r="AC813" s="8"/>
      <c r="AJ813" s="9">
        <f t="shared" si="135"/>
        <v>-1</v>
      </c>
      <c r="AK813" s="7">
        <v>5.266</v>
      </c>
      <c r="AO813" s="8"/>
      <c r="AQ813" s="31"/>
      <c r="AT813" s="31"/>
      <c r="AU813" s="21">
        <v>2010</v>
      </c>
      <c r="AV813" s="23">
        <f t="shared" si="138"/>
        <v>3.3031960574204891</v>
      </c>
      <c r="BB813" s="18"/>
      <c r="BD813" s="54"/>
      <c r="BF813" s="18"/>
      <c r="BH813" s="18"/>
      <c r="BJ813" s="18"/>
      <c r="BK813" s="18" t="s">
        <v>178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 s="18">
        <v>1</v>
      </c>
      <c r="BS813">
        <v>0</v>
      </c>
      <c r="BT813">
        <v>0</v>
      </c>
      <c r="BU813" s="18">
        <v>1</v>
      </c>
      <c r="BV813" t="s">
        <v>397</v>
      </c>
      <c r="BW813" t="s">
        <v>397</v>
      </c>
      <c r="CB813" s="18"/>
      <c r="CD813" s="18"/>
      <c r="CE813" s="18"/>
      <c r="CH813" s="18"/>
      <c r="CJ813" s="18"/>
      <c r="CU813" s="18"/>
      <c r="CV813" t="s">
        <v>397</v>
      </c>
      <c r="CW813" t="s">
        <v>397</v>
      </c>
      <c r="CX813" t="s">
        <v>397</v>
      </c>
      <c r="CY813" s="25" t="s">
        <v>397</v>
      </c>
    </row>
    <row r="814" spans="1:103" x14ac:dyDescent="0.25">
      <c r="A814">
        <v>816</v>
      </c>
      <c r="B814">
        <v>119</v>
      </c>
      <c r="C814" s="25" t="s">
        <v>3</v>
      </c>
      <c r="D814" s="12">
        <v>7.1</v>
      </c>
      <c r="E814" s="14"/>
      <c r="F814" s="7" t="str">
        <f t="shared" si="129"/>
        <v>X</v>
      </c>
      <c r="G814" s="7">
        <f t="shared" si="130"/>
        <v>7.1</v>
      </c>
      <c r="H814" s="16">
        <f t="shared" si="131"/>
        <v>7.1</v>
      </c>
      <c r="I814" s="11" t="str">
        <f t="shared" si="132"/>
        <v>X</v>
      </c>
      <c r="J814" s="39" t="str">
        <f t="shared" si="133"/>
        <v>X</v>
      </c>
      <c r="K814" s="39" t="str">
        <f t="shared" si="136"/>
        <v>X</v>
      </c>
      <c r="L814" s="39" t="str">
        <f t="shared" si="137"/>
        <v>X</v>
      </c>
      <c r="M814" s="39" t="str">
        <f t="shared" si="134"/>
        <v>X</v>
      </c>
      <c r="N814" s="42">
        <v>1</v>
      </c>
      <c r="O814" s="8">
        <v>0</v>
      </c>
      <c r="P814" s="9">
        <v>0</v>
      </c>
      <c r="Q814" s="9">
        <v>0</v>
      </c>
      <c r="R814" s="8">
        <v>0</v>
      </c>
      <c r="S814" s="9">
        <v>0</v>
      </c>
      <c r="T814" s="9">
        <v>0</v>
      </c>
      <c r="U814" s="8">
        <v>0</v>
      </c>
      <c r="V814" s="9">
        <v>0</v>
      </c>
      <c r="W814" s="9">
        <v>0</v>
      </c>
      <c r="X814" s="9">
        <v>0</v>
      </c>
      <c r="Y814" s="8">
        <v>0</v>
      </c>
      <c r="Z814" s="9">
        <v>0</v>
      </c>
      <c r="AA814" s="8"/>
      <c r="AC814" s="8"/>
      <c r="AJ814" s="9">
        <f t="shared" si="135"/>
        <v>-1</v>
      </c>
      <c r="AK814" s="7">
        <v>5.8886666666666656</v>
      </c>
      <c r="AO814" s="8"/>
      <c r="AQ814" s="31"/>
      <c r="AT814" s="31"/>
      <c r="AU814" s="21">
        <v>1997</v>
      </c>
      <c r="AV814" s="23">
        <f t="shared" si="138"/>
        <v>3.3003780648707024</v>
      </c>
      <c r="BB814" s="18"/>
      <c r="BD814" s="54"/>
      <c r="BF814" s="18"/>
      <c r="BH814" s="18"/>
      <c r="BJ814" s="18"/>
      <c r="BK814" s="18" t="s">
        <v>202</v>
      </c>
      <c r="BL814">
        <v>0</v>
      </c>
      <c r="BM814">
        <v>0</v>
      </c>
      <c r="BN814">
        <v>0</v>
      </c>
      <c r="BO814">
        <v>1</v>
      </c>
      <c r="BP814">
        <v>0</v>
      </c>
      <c r="BQ814">
        <v>0</v>
      </c>
      <c r="BR814" s="18">
        <v>0</v>
      </c>
      <c r="BS814">
        <v>0</v>
      </c>
      <c r="BT814">
        <v>1</v>
      </c>
      <c r="BU814" s="18">
        <v>0</v>
      </c>
      <c r="BV814" t="s">
        <v>397</v>
      </c>
      <c r="BW814" t="s">
        <v>397</v>
      </c>
      <c r="CB814" s="18"/>
      <c r="CD814" s="18"/>
      <c r="CE814" s="18"/>
      <c r="CH814" s="18"/>
      <c r="CJ814" s="18"/>
      <c r="CU814" s="18"/>
      <c r="CV814" t="s">
        <v>397</v>
      </c>
      <c r="CW814" t="s">
        <v>397</v>
      </c>
      <c r="CX814" t="s">
        <v>397</v>
      </c>
      <c r="CY814" s="25" t="s">
        <v>397</v>
      </c>
    </row>
    <row r="815" spans="1:103" x14ac:dyDescent="0.25">
      <c r="A815">
        <v>817</v>
      </c>
      <c r="B815">
        <v>119</v>
      </c>
      <c r="C815" s="25" t="s">
        <v>3</v>
      </c>
      <c r="D815" s="12">
        <v>4.0999999999999996</v>
      </c>
      <c r="E815" s="14"/>
      <c r="F815" s="7" t="str">
        <f t="shared" si="129"/>
        <v>X</v>
      </c>
      <c r="G815" s="7">
        <f t="shared" si="130"/>
        <v>4.0999999999999996</v>
      </c>
      <c r="H815" s="16">
        <f t="shared" si="131"/>
        <v>4.0999999999999996</v>
      </c>
      <c r="I815" s="11" t="str">
        <f t="shared" si="132"/>
        <v>X</v>
      </c>
      <c r="J815" s="39" t="str">
        <f t="shared" si="133"/>
        <v>X</v>
      </c>
      <c r="K815" s="39" t="str">
        <f t="shared" si="136"/>
        <v>X</v>
      </c>
      <c r="L815" s="39" t="str">
        <f t="shared" si="137"/>
        <v>X</v>
      </c>
      <c r="M815" s="39" t="str">
        <f t="shared" si="134"/>
        <v>X</v>
      </c>
      <c r="N815" s="42">
        <v>0</v>
      </c>
      <c r="O815" s="8">
        <v>1</v>
      </c>
      <c r="P815" s="9">
        <v>0</v>
      </c>
      <c r="Q815" s="9">
        <v>0</v>
      </c>
      <c r="R815" s="8">
        <v>0</v>
      </c>
      <c r="S815" s="9">
        <v>0</v>
      </c>
      <c r="T815" s="9">
        <v>0</v>
      </c>
      <c r="U815" s="8">
        <v>0</v>
      </c>
      <c r="V815" s="9">
        <v>0</v>
      </c>
      <c r="W815" s="9">
        <v>0</v>
      </c>
      <c r="X815" s="9">
        <v>0</v>
      </c>
      <c r="Y815" s="8">
        <v>0</v>
      </c>
      <c r="Z815" s="9">
        <v>0</v>
      </c>
      <c r="AA815" s="8"/>
      <c r="AC815" s="8"/>
      <c r="AJ815" s="9">
        <f t="shared" si="135"/>
        <v>-1</v>
      </c>
      <c r="AK815" s="7">
        <v>5.8886666666666656</v>
      </c>
      <c r="AO815" s="8"/>
      <c r="AQ815" s="31"/>
      <c r="AT815" s="31"/>
      <c r="AU815" s="21">
        <v>1997</v>
      </c>
      <c r="AV815" s="23">
        <f t="shared" si="138"/>
        <v>3.3003780648707024</v>
      </c>
      <c r="BB815" s="18"/>
      <c r="BD815" s="54"/>
      <c r="BF815" s="18"/>
      <c r="BH815" s="18"/>
      <c r="BJ815" s="18"/>
      <c r="BK815" s="18" t="s">
        <v>202</v>
      </c>
      <c r="BL815">
        <v>0</v>
      </c>
      <c r="BM815">
        <v>0</v>
      </c>
      <c r="BN815">
        <v>0</v>
      </c>
      <c r="BO815">
        <v>1</v>
      </c>
      <c r="BP815">
        <v>0</v>
      </c>
      <c r="BQ815">
        <v>0</v>
      </c>
      <c r="BR815" s="18">
        <v>0</v>
      </c>
      <c r="BS815">
        <v>0</v>
      </c>
      <c r="BT815">
        <v>1</v>
      </c>
      <c r="BU815" s="18">
        <v>0</v>
      </c>
      <c r="BV815" t="s">
        <v>397</v>
      </c>
      <c r="BW815" t="s">
        <v>397</v>
      </c>
      <c r="CB815" s="18"/>
      <c r="CD815" s="18"/>
      <c r="CE815" s="18"/>
      <c r="CH815" s="18"/>
      <c r="CJ815" s="18"/>
      <c r="CU815" s="18"/>
      <c r="CV815" t="s">
        <v>397</v>
      </c>
      <c r="CW815" t="s">
        <v>397</v>
      </c>
      <c r="CX815" t="s">
        <v>397</v>
      </c>
      <c r="CY815" s="25" t="s">
        <v>397</v>
      </c>
    </row>
    <row r="816" spans="1:103" x14ac:dyDescent="0.25">
      <c r="A816">
        <v>818</v>
      </c>
      <c r="B816">
        <v>119</v>
      </c>
      <c r="C816" s="25" t="s">
        <v>3</v>
      </c>
      <c r="D816" s="12">
        <v>6.1</v>
      </c>
      <c r="E816" s="14"/>
      <c r="F816" s="7" t="str">
        <f t="shared" si="129"/>
        <v>X</v>
      </c>
      <c r="G816" s="7">
        <f t="shared" si="130"/>
        <v>6.1</v>
      </c>
      <c r="H816" s="16">
        <f t="shared" si="131"/>
        <v>6.1</v>
      </c>
      <c r="I816" s="11" t="str">
        <f t="shared" si="132"/>
        <v>X</v>
      </c>
      <c r="J816" s="39" t="str">
        <f t="shared" si="133"/>
        <v>X</v>
      </c>
      <c r="K816" s="39" t="str">
        <f t="shared" si="136"/>
        <v>X</v>
      </c>
      <c r="L816" s="39" t="str">
        <f t="shared" si="137"/>
        <v>X</v>
      </c>
      <c r="M816" s="39" t="str">
        <f t="shared" si="134"/>
        <v>X</v>
      </c>
      <c r="N816" s="42">
        <v>0</v>
      </c>
      <c r="O816" s="8">
        <v>0</v>
      </c>
      <c r="P816" s="9">
        <v>1</v>
      </c>
      <c r="Q816" s="9">
        <v>0</v>
      </c>
      <c r="R816" s="8">
        <v>0</v>
      </c>
      <c r="S816" s="9">
        <v>0</v>
      </c>
      <c r="T816" s="9">
        <v>0</v>
      </c>
      <c r="U816" s="8">
        <v>0</v>
      </c>
      <c r="V816" s="9">
        <v>0</v>
      </c>
      <c r="W816" s="9">
        <v>0</v>
      </c>
      <c r="X816" s="9">
        <v>0</v>
      </c>
      <c r="Y816" s="8">
        <v>0</v>
      </c>
      <c r="Z816" s="9">
        <v>0</v>
      </c>
      <c r="AA816" s="8"/>
      <c r="AC816" s="8"/>
      <c r="AJ816" s="9">
        <f t="shared" si="135"/>
        <v>-1</v>
      </c>
      <c r="AK816" s="7">
        <v>5.8886666666666656</v>
      </c>
      <c r="AO816" s="8"/>
      <c r="AQ816" s="31"/>
      <c r="AT816" s="31"/>
      <c r="AU816" s="21">
        <v>1997</v>
      </c>
      <c r="AV816" s="23">
        <f t="shared" si="138"/>
        <v>3.3003780648707024</v>
      </c>
      <c r="BB816" s="18"/>
      <c r="BD816" s="54"/>
      <c r="BF816" s="18"/>
      <c r="BH816" s="18"/>
      <c r="BJ816" s="18"/>
      <c r="BK816" s="18" t="s">
        <v>202</v>
      </c>
      <c r="BL816">
        <v>0</v>
      </c>
      <c r="BM816">
        <v>0</v>
      </c>
      <c r="BN816">
        <v>0</v>
      </c>
      <c r="BO816">
        <v>1</v>
      </c>
      <c r="BP816">
        <v>0</v>
      </c>
      <c r="BQ816">
        <v>0</v>
      </c>
      <c r="BR816" s="18">
        <v>0</v>
      </c>
      <c r="BS816">
        <v>0</v>
      </c>
      <c r="BT816">
        <v>1</v>
      </c>
      <c r="BU816" s="18">
        <v>0</v>
      </c>
      <c r="BV816" t="s">
        <v>397</v>
      </c>
      <c r="BW816" t="s">
        <v>397</v>
      </c>
      <c r="CB816" s="18"/>
      <c r="CD816" s="18"/>
      <c r="CE816" s="18"/>
      <c r="CH816" s="18"/>
      <c r="CJ816" s="18"/>
      <c r="CU816" s="18"/>
      <c r="CV816" t="s">
        <v>397</v>
      </c>
      <c r="CW816" t="s">
        <v>397</v>
      </c>
      <c r="CX816" t="s">
        <v>397</v>
      </c>
      <c r="CY816" s="25" t="s">
        <v>397</v>
      </c>
    </row>
    <row r="817" spans="1:103" x14ac:dyDescent="0.25">
      <c r="A817">
        <v>819</v>
      </c>
      <c r="B817">
        <v>119</v>
      </c>
      <c r="C817" s="25" t="s">
        <v>3</v>
      </c>
      <c r="D817" s="12">
        <v>7.5</v>
      </c>
      <c r="E817" s="14"/>
      <c r="F817" s="7" t="str">
        <f t="shared" si="129"/>
        <v>X</v>
      </c>
      <c r="G817" s="7">
        <f t="shared" si="130"/>
        <v>7.5</v>
      </c>
      <c r="H817" s="16">
        <f t="shared" si="131"/>
        <v>7.5</v>
      </c>
      <c r="I817" s="11" t="str">
        <f t="shared" si="132"/>
        <v>X</v>
      </c>
      <c r="J817" s="39" t="str">
        <f t="shared" si="133"/>
        <v>X</v>
      </c>
      <c r="K817" s="39" t="str">
        <f t="shared" si="136"/>
        <v>X</v>
      </c>
      <c r="L817" s="39" t="str">
        <f t="shared" si="137"/>
        <v>X</v>
      </c>
      <c r="M817" s="39" t="str">
        <f t="shared" si="134"/>
        <v>X</v>
      </c>
      <c r="N817" s="42">
        <v>0</v>
      </c>
      <c r="O817" s="8">
        <v>0</v>
      </c>
      <c r="P817" s="9">
        <v>0</v>
      </c>
      <c r="Q817" s="9">
        <v>1</v>
      </c>
      <c r="R817" s="8">
        <v>0</v>
      </c>
      <c r="S817" s="9">
        <v>0</v>
      </c>
      <c r="T817" s="9">
        <v>0</v>
      </c>
      <c r="U817" s="8">
        <v>0</v>
      </c>
      <c r="V817" s="9">
        <v>0</v>
      </c>
      <c r="W817" s="9">
        <v>0</v>
      </c>
      <c r="X817" s="9">
        <v>0</v>
      </c>
      <c r="Y817" s="8">
        <v>0</v>
      </c>
      <c r="Z817" s="9">
        <v>0</v>
      </c>
      <c r="AA817" s="8"/>
      <c r="AC817" s="8"/>
      <c r="AJ817" s="9">
        <f t="shared" si="135"/>
        <v>-1</v>
      </c>
      <c r="AK817" s="7">
        <v>5.8886666666666656</v>
      </c>
      <c r="AO817" s="8"/>
      <c r="AQ817" s="31"/>
      <c r="AT817" s="31"/>
      <c r="AU817" s="21">
        <v>1997</v>
      </c>
      <c r="AV817" s="23">
        <f t="shared" si="138"/>
        <v>3.3003780648707024</v>
      </c>
      <c r="BB817" s="18"/>
      <c r="BD817" s="54"/>
      <c r="BF817" s="18"/>
      <c r="BH817" s="18"/>
      <c r="BJ817" s="18"/>
      <c r="BK817" s="18" t="s">
        <v>202</v>
      </c>
      <c r="BL817">
        <v>0</v>
      </c>
      <c r="BM817">
        <v>0</v>
      </c>
      <c r="BN817">
        <v>0</v>
      </c>
      <c r="BO817">
        <v>1</v>
      </c>
      <c r="BP817">
        <v>0</v>
      </c>
      <c r="BQ817">
        <v>0</v>
      </c>
      <c r="BR817" s="18">
        <v>0</v>
      </c>
      <c r="BS817">
        <v>0</v>
      </c>
      <c r="BT817">
        <v>1</v>
      </c>
      <c r="BU817" s="18">
        <v>0</v>
      </c>
      <c r="BV817" t="s">
        <v>397</v>
      </c>
      <c r="BW817" t="s">
        <v>397</v>
      </c>
      <c r="CB817" s="18"/>
      <c r="CD817" s="18"/>
      <c r="CE817" s="18"/>
      <c r="CH817" s="18"/>
      <c r="CJ817" s="18"/>
      <c r="CU817" s="18"/>
      <c r="CV817" t="s">
        <v>397</v>
      </c>
      <c r="CW817" t="s">
        <v>397</v>
      </c>
      <c r="CX817" t="s">
        <v>397</v>
      </c>
      <c r="CY817" s="25" t="s">
        <v>397</v>
      </c>
    </row>
    <row r="818" spans="1:103" x14ac:dyDescent="0.25">
      <c r="A818">
        <v>820</v>
      </c>
      <c r="B818">
        <v>119</v>
      </c>
      <c r="C818" s="25" t="s">
        <v>3</v>
      </c>
      <c r="D818" s="12">
        <v>7.2</v>
      </c>
      <c r="E818" s="14"/>
      <c r="F818" s="7" t="str">
        <f t="shared" si="129"/>
        <v>X</v>
      </c>
      <c r="G818" s="7">
        <f t="shared" si="130"/>
        <v>7.2</v>
      </c>
      <c r="H818" s="16">
        <f t="shared" si="131"/>
        <v>7.2</v>
      </c>
      <c r="I818" s="11" t="str">
        <f t="shared" si="132"/>
        <v>X</v>
      </c>
      <c r="J818" s="39" t="str">
        <f t="shared" si="133"/>
        <v>X</v>
      </c>
      <c r="K818" s="39" t="str">
        <f t="shared" si="136"/>
        <v>X</v>
      </c>
      <c r="L818" s="39" t="str">
        <f t="shared" si="137"/>
        <v>X</v>
      </c>
      <c r="M818" s="39" t="str">
        <f t="shared" si="134"/>
        <v>X</v>
      </c>
      <c r="N818" s="42">
        <v>0</v>
      </c>
      <c r="O818" s="8">
        <v>0</v>
      </c>
      <c r="P818" s="9">
        <v>0</v>
      </c>
      <c r="Q818" s="9">
        <v>0</v>
      </c>
      <c r="R818" s="8">
        <v>0</v>
      </c>
      <c r="S818" s="9">
        <v>0</v>
      </c>
      <c r="T818" s="9">
        <v>0</v>
      </c>
      <c r="U818" s="8">
        <v>1</v>
      </c>
      <c r="V818" s="9">
        <v>0</v>
      </c>
      <c r="W818" s="9">
        <v>0</v>
      </c>
      <c r="X818" s="9">
        <v>0</v>
      </c>
      <c r="Y818" s="8">
        <v>0</v>
      </c>
      <c r="Z818" s="9">
        <v>0</v>
      </c>
      <c r="AA818" s="8"/>
      <c r="AC818" s="8"/>
      <c r="AJ818" s="9">
        <f t="shared" si="135"/>
        <v>-1</v>
      </c>
      <c r="AK818" s="7">
        <v>5.8886666666666656</v>
      </c>
      <c r="AO818" s="8"/>
      <c r="AQ818" s="31"/>
      <c r="AT818" s="31"/>
      <c r="AU818" s="21">
        <v>1997</v>
      </c>
      <c r="AV818" s="23">
        <f t="shared" si="138"/>
        <v>3.3003780648707024</v>
      </c>
      <c r="BB818" s="18"/>
      <c r="BD818" s="54"/>
      <c r="BF818" s="18"/>
      <c r="BH818" s="18"/>
      <c r="BJ818" s="18"/>
      <c r="BK818" s="18" t="s">
        <v>202</v>
      </c>
      <c r="BL818">
        <v>0</v>
      </c>
      <c r="BM818">
        <v>0</v>
      </c>
      <c r="BN818">
        <v>0</v>
      </c>
      <c r="BO818">
        <v>1</v>
      </c>
      <c r="BP818">
        <v>0</v>
      </c>
      <c r="BQ818">
        <v>0</v>
      </c>
      <c r="BR818" s="18">
        <v>0</v>
      </c>
      <c r="BS818">
        <v>0</v>
      </c>
      <c r="BT818">
        <v>1</v>
      </c>
      <c r="BU818" s="18">
        <v>0</v>
      </c>
      <c r="BV818" t="s">
        <v>397</v>
      </c>
      <c r="BW818" t="s">
        <v>397</v>
      </c>
      <c r="CB818" s="18"/>
      <c r="CD818" s="18"/>
      <c r="CE818" s="18"/>
      <c r="CH818" s="18"/>
      <c r="CJ818" s="18"/>
      <c r="CU818" s="18"/>
      <c r="CV818" t="s">
        <v>397</v>
      </c>
      <c r="CW818" t="s">
        <v>397</v>
      </c>
      <c r="CX818" t="s">
        <v>397</v>
      </c>
      <c r="CY818" s="25" t="s">
        <v>397</v>
      </c>
    </row>
    <row r="819" spans="1:103" x14ac:dyDescent="0.25">
      <c r="A819">
        <v>821</v>
      </c>
      <c r="B819">
        <v>119</v>
      </c>
      <c r="C819" s="25" t="s">
        <v>3</v>
      </c>
      <c r="D819" s="12">
        <v>6.7</v>
      </c>
      <c r="E819" s="14"/>
      <c r="F819" s="7" t="str">
        <f t="shared" si="129"/>
        <v>X</v>
      </c>
      <c r="G819" s="7">
        <f t="shared" si="130"/>
        <v>6.7</v>
      </c>
      <c r="H819" s="16">
        <f t="shared" si="131"/>
        <v>6.7</v>
      </c>
      <c r="I819" s="11" t="str">
        <f t="shared" si="132"/>
        <v>X</v>
      </c>
      <c r="J819" s="39" t="str">
        <f t="shared" si="133"/>
        <v>X</v>
      </c>
      <c r="K819" s="39" t="str">
        <f t="shared" si="136"/>
        <v>X</v>
      </c>
      <c r="L819" s="39" t="str">
        <f t="shared" si="137"/>
        <v>X</v>
      </c>
      <c r="M819" s="39" t="str">
        <f t="shared" si="134"/>
        <v>X</v>
      </c>
      <c r="N819" s="42">
        <v>0</v>
      </c>
      <c r="O819" s="8">
        <v>0</v>
      </c>
      <c r="P819" s="9">
        <v>0</v>
      </c>
      <c r="Q819" s="9">
        <v>0</v>
      </c>
      <c r="R819" s="8">
        <v>0</v>
      </c>
      <c r="S819" s="9">
        <v>0</v>
      </c>
      <c r="T819" s="9">
        <v>0</v>
      </c>
      <c r="U819" s="8">
        <v>0</v>
      </c>
      <c r="V819" s="9">
        <v>1</v>
      </c>
      <c r="W819" s="9">
        <v>0</v>
      </c>
      <c r="X819" s="9">
        <v>0</v>
      </c>
      <c r="Y819" s="8">
        <v>0</v>
      </c>
      <c r="Z819" s="9">
        <v>0</v>
      </c>
      <c r="AA819" s="8"/>
      <c r="AC819" s="8"/>
      <c r="AJ819" s="9">
        <f t="shared" si="135"/>
        <v>-1</v>
      </c>
      <c r="AK819" s="7">
        <v>5.8886666666666656</v>
      </c>
      <c r="AO819" s="8"/>
      <c r="AQ819" s="31"/>
      <c r="AT819" s="31"/>
      <c r="AU819" s="21">
        <v>1997</v>
      </c>
      <c r="AV819" s="23">
        <f t="shared" si="138"/>
        <v>3.3003780648707024</v>
      </c>
      <c r="BB819" s="18"/>
      <c r="BD819" s="54"/>
      <c r="BF819" s="18"/>
      <c r="BH819" s="18"/>
      <c r="BJ819" s="18"/>
      <c r="BK819" s="18" t="s">
        <v>202</v>
      </c>
      <c r="BL819">
        <v>0</v>
      </c>
      <c r="BM819">
        <v>0</v>
      </c>
      <c r="BN819">
        <v>0</v>
      </c>
      <c r="BO819">
        <v>1</v>
      </c>
      <c r="BP819">
        <v>0</v>
      </c>
      <c r="BQ819">
        <v>0</v>
      </c>
      <c r="BR819" s="18">
        <v>0</v>
      </c>
      <c r="BS819">
        <v>0</v>
      </c>
      <c r="BT819">
        <v>1</v>
      </c>
      <c r="BU819" s="18">
        <v>0</v>
      </c>
      <c r="BV819" t="s">
        <v>397</v>
      </c>
      <c r="BW819" t="s">
        <v>397</v>
      </c>
      <c r="CB819" s="18"/>
      <c r="CD819" s="18"/>
      <c r="CE819" s="18"/>
      <c r="CH819" s="18"/>
      <c r="CJ819" s="18"/>
      <c r="CU819" s="18"/>
      <c r="CV819" t="s">
        <v>397</v>
      </c>
      <c r="CW819" t="s">
        <v>397</v>
      </c>
      <c r="CX819" t="s">
        <v>397</v>
      </c>
      <c r="CY819" s="25" t="s">
        <v>397</v>
      </c>
    </row>
    <row r="820" spans="1:103" x14ac:dyDescent="0.25">
      <c r="A820">
        <v>822</v>
      </c>
      <c r="B820">
        <v>119</v>
      </c>
      <c r="C820" s="25" t="s">
        <v>3</v>
      </c>
      <c r="D820" s="12">
        <v>11.1</v>
      </c>
      <c r="E820" s="14"/>
      <c r="F820" s="7" t="str">
        <f t="shared" si="129"/>
        <v>X</v>
      </c>
      <c r="G820" s="7">
        <f t="shared" si="130"/>
        <v>11.1</v>
      </c>
      <c r="H820" s="16">
        <f t="shared" si="131"/>
        <v>11.1</v>
      </c>
      <c r="I820" s="11" t="str">
        <f t="shared" si="132"/>
        <v>X</v>
      </c>
      <c r="J820" s="39" t="str">
        <f t="shared" si="133"/>
        <v>X</v>
      </c>
      <c r="K820" s="39" t="str">
        <f t="shared" si="136"/>
        <v>X</v>
      </c>
      <c r="L820" s="39" t="str">
        <f t="shared" si="137"/>
        <v>X</v>
      </c>
      <c r="M820" s="39" t="str">
        <f t="shared" si="134"/>
        <v>X</v>
      </c>
      <c r="N820" s="42">
        <v>1</v>
      </c>
      <c r="O820" s="8">
        <v>0</v>
      </c>
      <c r="P820" s="9">
        <v>0</v>
      </c>
      <c r="Q820" s="9">
        <v>0</v>
      </c>
      <c r="R820" s="8">
        <v>0</v>
      </c>
      <c r="S820" s="9">
        <v>0</v>
      </c>
      <c r="T820" s="9">
        <v>0</v>
      </c>
      <c r="U820" s="8">
        <v>0</v>
      </c>
      <c r="V820" s="9">
        <v>0</v>
      </c>
      <c r="W820" s="9">
        <v>0</v>
      </c>
      <c r="X820" s="9">
        <v>0</v>
      </c>
      <c r="Y820" s="8">
        <v>0</v>
      </c>
      <c r="Z820" s="9">
        <v>0</v>
      </c>
      <c r="AA820" s="8"/>
      <c r="AC820" s="8"/>
      <c r="AJ820" s="9">
        <f t="shared" si="135"/>
        <v>-1</v>
      </c>
      <c r="AK820" s="7">
        <v>2.415</v>
      </c>
      <c r="AO820" s="8"/>
      <c r="AQ820" s="31"/>
      <c r="AT820" s="31"/>
      <c r="AU820" s="21">
        <v>2011</v>
      </c>
      <c r="AV820" s="23">
        <f t="shared" si="138"/>
        <v>3.303412070596742</v>
      </c>
      <c r="BB820" s="18"/>
      <c r="BD820" s="54"/>
      <c r="BF820" s="18"/>
      <c r="BH820" s="18"/>
      <c r="BJ820" s="18"/>
      <c r="BK820" s="18" t="s">
        <v>206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 s="18">
        <v>1</v>
      </c>
      <c r="BS820">
        <v>0</v>
      </c>
      <c r="BT820">
        <v>0</v>
      </c>
      <c r="BU820" s="18">
        <v>1</v>
      </c>
      <c r="BV820" t="s">
        <v>397</v>
      </c>
      <c r="BW820" t="s">
        <v>397</v>
      </c>
      <c r="CB820" s="18"/>
      <c r="CD820" s="18"/>
      <c r="CE820" s="18"/>
      <c r="CH820" s="18"/>
      <c r="CJ820" s="18"/>
      <c r="CU820" s="18"/>
      <c r="CV820" t="s">
        <v>397</v>
      </c>
      <c r="CW820" t="s">
        <v>397</v>
      </c>
      <c r="CX820" t="s">
        <v>397</v>
      </c>
      <c r="CY820" s="25" t="s">
        <v>397</v>
      </c>
    </row>
    <row r="821" spans="1:103" x14ac:dyDescent="0.25">
      <c r="A821">
        <v>823</v>
      </c>
      <c r="B821">
        <v>119</v>
      </c>
      <c r="C821" s="25" t="s">
        <v>3</v>
      </c>
      <c r="D821" s="12">
        <v>5.5</v>
      </c>
      <c r="E821" s="14"/>
      <c r="F821" s="7" t="str">
        <f t="shared" si="129"/>
        <v>X</v>
      </c>
      <c r="G821" s="7">
        <f t="shared" si="130"/>
        <v>5.5</v>
      </c>
      <c r="H821" s="16">
        <f t="shared" si="131"/>
        <v>5.5</v>
      </c>
      <c r="I821" s="11" t="str">
        <f t="shared" si="132"/>
        <v>X</v>
      </c>
      <c r="J821" s="39" t="str">
        <f t="shared" si="133"/>
        <v>X</v>
      </c>
      <c r="K821" s="39" t="str">
        <f t="shared" si="136"/>
        <v>X</v>
      </c>
      <c r="L821" s="39" t="str">
        <f t="shared" si="137"/>
        <v>X</v>
      </c>
      <c r="M821" s="39" t="str">
        <f t="shared" si="134"/>
        <v>X</v>
      </c>
      <c r="N821" s="42">
        <v>0</v>
      </c>
      <c r="O821" s="8">
        <v>1</v>
      </c>
      <c r="P821" s="9">
        <v>0</v>
      </c>
      <c r="Q821" s="9">
        <v>0</v>
      </c>
      <c r="R821" s="8">
        <v>0</v>
      </c>
      <c r="S821" s="9">
        <v>0</v>
      </c>
      <c r="T821" s="9">
        <v>0</v>
      </c>
      <c r="U821" s="8">
        <v>0</v>
      </c>
      <c r="V821" s="9">
        <v>0</v>
      </c>
      <c r="W821" s="9">
        <v>0</v>
      </c>
      <c r="X821" s="9">
        <v>0</v>
      </c>
      <c r="Y821" s="8">
        <v>0</v>
      </c>
      <c r="Z821" s="9">
        <v>0</v>
      </c>
      <c r="AA821" s="8"/>
      <c r="AC821" s="8"/>
      <c r="AJ821" s="9">
        <f t="shared" si="135"/>
        <v>-1</v>
      </c>
      <c r="AK821" s="7">
        <v>2.415</v>
      </c>
      <c r="AO821" s="8"/>
      <c r="AQ821" s="31"/>
      <c r="AT821" s="31"/>
      <c r="AU821" s="21">
        <v>2011</v>
      </c>
      <c r="AV821" s="23">
        <f t="shared" si="138"/>
        <v>3.303412070596742</v>
      </c>
      <c r="BB821" s="18"/>
      <c r="BD821" s="54"/>
      <c r="BF821" s="18"/>
      <c r="BH821" s="18"/>
      <c r="BJ821" s="18"/>
      <c r="BK821" s="18" t="s">
        <v>206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 s="18">
        <v>1</v>
      </c>
      <c r="BS821">
        <v>0</v>
      </c>
      <c r="BT821">
        <v>0</v>
      </c>
      <c r="BU821" s="18">
        <v>1</v>
      </c>
      <c r="BV821" t="s">
        <v>397</v>
      </c>
      <c r="BW821" t="s">
        <v>397</v>
      </c>
      <c r="CB821" s="18"/>
      <c r="CD821" s="18"/>
      <c r="CE821" s="18"/>
      <c r="CH821" s="18"/>
      <c r="CJ821" s="18"/>
      <c r="CU821" s="18"/>
      <c r="CV821" t="s">
        <v>397</v>
      </c>
      <c r="CW821" t="s">
        <v>397</v>
      </c>
      <c r="CX821" t="s">
        <v>397</v>
      </c>
      <c r="CY821" s="25" t="s">
        <v>397</v>
      </c>
    </row>
    <row r="822" spans="1:103" x14ac:dyDescent="0.25">
      <c r="A822">
        <v>824</v>
      </c>
      <c r="B822">
        <v>119</v>
      </c>
      <c r="C822" s="25" t="s">
        <v>3</v>
      </c>
      <c r="D822" s="12">
        <v>11.4</v>
      </c>
      <c r="E822" s="14"/>
      <c r="F822" s="7" t="str">
        <f t="shared" si="129"/>
        <v>X</v>
      </c>
      <c r="G822" s="7">
        <f t="shared" si="130"/>
        <v>11.4</v>
      </c>
      <c r="H822" s="16">
        <f t="shared" si="131"/>
        <v>11.4</v>
      </c>
      <c r="I822" s="11" t="str">
        <f t="shared" si="132"/>
        <v>X</v>
      </c>
      <c r="J822" s="39" t="str">
        <f t="shared" si="133"/>
        <v>X</v>
      </c>
      <c r="K822" s="39" t="str">
        <f t="shared" si="136"/>
        <v>X</v>
      </c>
      <c r="L822" s="39" t="str">
        <f t="shared" si="137"/>
        <v>X</v>
      </c>
      <c r="M822" s="39" t="str">
        <f t="shared" si="134"/>
        <v>X</v>
      </c>
      <c r="N822" s="42">
        <v>0</v>
      </c>
      <c r="O822" s="8">
        <v>0</v>
      </c>
      <c r="P822" s="9">
        <v>1</v>
      </c>
      <c r="Q822" s="9">
        <v>0</v>
      </c>
      <c r="R822" s="8">
        <v>0</v>
      </c>
      <c r="S822" s="9">
        <v>0</v>
      </c>
      <c r="T822" s="9">
        <v>0</v>
      </c>
      <c r="U822" s="8">
        <v>0</v>
      </c>
      <c r="V822" s="9">
        <v>0</v>
      </c>
      <c r="W822" s="9">
        <v>0</v>
      </c>
      <c r="X822" s="9">
        <v>0</v>
      </c>
      <c r="Y822" s="8">
        <v>0</v>
      </c>
      <c r="Z822" s="9">
        <v>0</v>
      </c>
      <c r="AA822" s="8"/>
      <c r="AC822" s="8"/>
      <c r="AJ822" s="9">
        <f t="shared" si="135"/>
        <v>-1</v>
      </c>
      <c r="AK822" s="7">
        <v>2.415</v>
      </c>
      <c r="AO822" s="8"/>
      <c r="AQ822" s="31"/>
      <c r="AT822" s="31"/>
      <c r="AU822" s="21">
        <v>2011</v>
      </c>
      <c r="AV822" s="23">
        <f t="shared" si="138"/>
        <v>3.303412070596742</v>
      </c>
      <c r="BB822" s="18"/>
      <c r="BD822" s="54"/>
      <c r="BF822" s="18"/>
      <c r="BH822" s="18"/>
      <c r="BJ822" s="18"/>
      <c r="BK822" s="18" t="s">
        <v>206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 s="18">
        <v>1</v>
      </c>
      <c r="BS822">
        <v>0</v>
      </c>
      <c r="BT822">
        <v>0</v>
      </c>
      <c r="BU822" s="18">
        <v>1</v>
      </c>
      <c r="BV822" t="s">
        <v>397</v>
      </c>
      <c r="BW822" t="s">
        <v>397</v>
      </c>
      <c r="CB822" s="18"/>
      <c r="CD822" s="18"/>
      <c r="CE822" s="18"/>
      <c r="CH822" s="18"/>
      <c r="CJ822" s="18"/>
      <c r="CU822" s="18"/>
      <c r="CV822" t="s">
        <v>397</v>
      </c>
      <c r="CW822" t="s">
        <v>397</v>
      </c>
      <c r="CX822" t="s">
        <v>397</v>
      </c>
      <c r="CY822" s="25" t="s">
        <v>397</v>
      </c>
    </row>
    <row r="823" spans="1:103" x14ac:dyDescent="0.25">
      <c r="A823">
        <v>825</v>
      </c>
      <c r="B823">
        <v>119</v>
      </c>
      <c r="C823" s="25" t="s">
        <v>3</v>
      </c>
      <c r="D823" s="12">
        <v>14.7</v>
      </c>
      <c r="E823" s="14"/>
      <c r="F823" s="7" t="str">
        <f t="shared" si="129"/>
        <v>X</v>
      </c>
      <c r="G823" s="7">
        <f t="shared" si="130"/>
        <v>14.7</v>
      </c>
      <c r="H823" s="16">
        <f t="shared" si="131"/>
        <v>14.7</v>
      </c>
      <c r="I823" s="11" t="str">
        <f t="shared" si="132"/>
        <v>X</v>
      </c>
      <c r="J823" s="39" t="str">
        <f t="shared" si="133"/>
        <v>X</v>
      </c>
      <c r="K823" s="39" t="str">
        <f t="shared" si="136"/>
        <v>X</v>
      </c>
      <c r="L823" s="39" t="str">
        <f t="shared" si="137"/>
        <v>X</v>
      </c>
      <c r="M823" s="39" t="str">
        <f t="shared" si="134"/>
        <v>X</v>
      </c>
      <c r="N823" s="42">
        <v>0</v>
      </c>
      <c r="O823" s="8">
        <v>0</v>
      </c>
      <c r="P823" s="9">
        <v>0</v>
      </c>
      <c r="Q823" s="9">
        <v>1</v>
      </c>
      <c r="R823" s="8">
        <v>0</v>
      </c>
      <c r="S823" s="9">
        <v>0</v>
      </c>
      <c r="T823" s="9">
        <v>0</v>
      </c>
      <c r="U823" s="8">
        <v>0</v>
      </c>
      <c r="V823" s="9">
        <v>0</v>
      </c>
      <c r="W823" s="9">
        <v>0</v>
      </c>
      <c r="X823" s="9">
        <v>0</v>
      </c>
      <c r="Y823" s="8">
        <v>0</v>
      </c>
      <c r="Z823" s="9">
        <v>0</v>
      </c>
      <c r="AA823" s="8"/>
      <c r="AC823" s="8"/>
      <c r="AJ823" s="9">
        <f t="shared" si="135"/>
        <v>-1</v>
      </c>
      <c r="AK823" s="7">
        <v>2.415</v>
      </c>
      <c r="AO823" s="8"/>
      <c r="AQ823" s="31"/>
      <c r="AT823" s="31"/>
      <c r="AU823" s="21">
        <v>2011</v>
      </c>
      <c r="AV823" s="23">
        <f t="shared" si="138"/>
        <v>3.303412070596742</v>
      </c>
      <c r="BB823" s="18"/>
      <c r="BD823" s="54"/>
      <c r="BF823" s="18"/>
      <c r="BH823" s="18"/>
      <c r="BJ823" s="18"/>
      <c r="BK823" s="18" t="s">
        <v>206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 s="18">
        <v>1</v>
      </c>
      <c r="BS823">
        <v>0</v>
      </c>
      <c r="BT823">
        <v>0</v>
      </c>
      <c r="BU823" s="18">
        <v>1</v>
      </c>
      <c r="BV823" t="s">
        <v>397</v>
      </c>
      <c r="BW823" t="s">
        <v>397</v>
      </c>
      <c r="CB823" s="18"/>
      <c r="CD823" s="18"/>
      <c r="CE823" s="18"/>
      <c r="CH823" s="18"/>
      <c r="CJ823" s="18"/>
      <c r="CU823" s="18"/>
      <c r="CV823" t="s">
        <v>397</v>
      </c>
      <c r="CW823" t="s">
        <v>397</v>
      </c>
      <c r="CX823" t="s">
        <v>397</v>
      </c>
      <c r="CY823" s="25" t="s">
        <v>397</v>
      </c>
    </row>
    <row r="824" spans="1:103" x14ac:dyDescent="0.25">
      <c r="A824">
        <v>826</v>
      </c>
      <c r="B824">
        <v>119</v>
      </c>
      <c r="C824" s="25" t="s">
        <v>3</v>
      </c>
      <c r="D824" s="12">
        <v>9.4</v>
      </c>
      <c r="E824" s="14"/>
      <c r="F824" s="7" t="str">
        <f t="shared" si="129"/>
        <v>X</v>
      </c>
      <c r="G824" s="7">
        <f t="shared" si="130"/>
        <v>9.4</v>
      </c>
      <c r="H824" s="16">
        <f t="shared" si="131"/>
        <v>9.4</v>
      </c>
      <c r="I824" s="11" t="str">
        <f t="shared" si="132"/>
        <v>X</v>
      </c>
      <c r="J824" s="39" t="str">
        <f t="shared" si="133"/>
        <v>X</v>
      </c>
      <c r="K824" s="39" t="str">
        <f t="shared" si="136"/>
        <v>X</v>
      </c>
      <c r="L824" s="39" t="str">
        <f t="shared" si="137"/>
        <v>X</v>
      </c>
      <c r="M824" s="39" t="str">
        <f t="shared" si="134"/>
        <v>X</v>
      </c>
      <c r="N824" s="42">
        <v>0</v>
      </c>
      <c r="O824" s="8">
        <v>0</v>
      </c>
      <c r="P824" s="9">
        <v>0</v>
      </c>
      <c r="Q824" s="9">
        <v>0</v>
      </c>
      <c r="R824" s="8">
        <v>0</v>
      </c>
      <c r="S824" s="9">
        <v>0</v>
      </c>
      <c r="T824" s="9">
        <v>0</v>
      </c>
      <c r="U824" s="8">
        <v>1</v>
      </c>
      <c r="V824" s="9">
        <v>0</v>
      </c>
      <c r="W824" s="9">
        <v>0</v>
      </c>
      <c r="X824" s="9">
        <v>0</v>
      </c>
      <c r="Y824" s="8">
        <v>0</v>
      </c>
      <c r="Z824" s="9">
        <v>0</v>
      </c>
      <c r="AA824" s="8"/>
      <c r="AC824" s="8"/>
      <c r="AJ824" s="9">
        <f t="shared" si="135"/>
        <v>-1</v>
      </c>
      <c r="AK824" s="7">
        <v>2.415</v>
      </c>
      <c r="AO824" s="8"/>
      <c r="AQ824" s="31"/>
      <c r="AT824" s="31"/>
      <c r="AU824" s="21">
        <v>2011</v>
      </c>
      <c r="AV824" s="23">
        <f t="shared" si="138"/>
        <v>3.303412070596742</v>
      </c>
      <c r="BB824" s="18"/>
      <c r="BD824" s="54"/>
      <c r="BF824" s="18"/>
      <c r="BH824" s="18"/>
      <c r="BJ824" s="18"/>
      <c r="BK824" s="18" t="s">
        <v>206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 s="18">
        <v>1</v>
      </c>
      <c r="BS824">
        <v>0</v>
      </c>
      <c r="BT824">
        <v>0</v>
      </c>
      <c r="BU824" s="18">
        <v>1</v>
      </c>
      <c r="BV824" t="s">
        <v>397</v>
      </c>
      <c r="BW824" t="s">
        <v>397</v>
      </c>
      <c r="CB824" s="18"/>
      <c r="CD824" s="18"/>
      <c r="CE824" s="18"/>
      <c r="CH824" s="18"/>
      <c r="CJ824" s="18"/>
      <c r="CU824" s="18"/>
      <c r="CV824" t="s">
        <v>397</v>
      </c>
      <c r="CW824" t="s">
        <v>397</v>
      </c>
      <c r="CX824" t="s">
        <v>397</v>
      </c>
      <c r="CY824" s="25" t="s">
        <v>397</v>
      </c>
    </row>
    <row r="825" spans="1:103" x14ac:dyDescent="0.25">
      <c r="A825">
        <v>827</v>
      </c>
      <c r="B825">
        <v>119</v>
      </c>
      <c r="C825" s="25" t="s">
        <v>3</v>
      </c>
      <c r="D825" s="12">
        <v>14.9</v>
      </c>
      <c r="E825" s="14"/>
      <c r="F825" s="7" t="str">
        <f t="shared" si="129"/>
        <v>X</v>
      </c>
      <c r="G825" s="7">
        <f t="shared" si="130"/>
        <v>14.9</v>
      </c>
      <c r="H825" s="16">
        <f t="shared" si="131"/>
        <v>14.9</v>
      </c>
      <c r="I825" s="11" t="str">
        <f t="shared" si="132"/>
        <v>X</v>
      </c>
      <c r="J825" s="39" t="str">
        <f t="shared" si="133"/>
        <v>X</v>
      </c>
      <c r="K825" s="39" t="str">
        <f t="shared" si="136"/>
        <v>X</v>
      </c>
      <c r="L825" s="39" t="str">
        <f t="shared" si="137"/>
        <v>X</v>
      </c>
      <c r="M825" s="39" t="str">
        <f t="shared" si="134"/>
        <v>X</v>
      </c>
      <c r="N825" s="42">
        <v>0</v>
      </c>
      <c r="O825" s="8">
        <v>0</v>
      </c>
      <c r="P825" s="9">
        <v>0</v>
      </c>
      <c r="Q825" s="9">
        <v>0</v>
      </c>
      <c r="R825" s="8">
        <v>0</v>
      </c>
      <c r="S825" s="9">
        <v>0</v>
      </c>
      <c r="T825" s="9">
        <v>0</v>
      </c>
      <c r="U825" s="8">
        <v>0</v>
      </c>
      <c r="V825" s="9">
        <v>1</v>
      </c>
      <c r="W825" s="9">
        <v>0</v>
      </c>
      <c r="X825" s="9">
        <v>0</v>
      </c>
      <c r="Y825" s="8">
        <v>0</v>
      </c>
      <c r="Z825" s="9">
        <v>0</v>
      </c>
      <c r="AA825" s="8"/>
      <c r="AC825" s="8"/>
      <c r="AJ825" s="9">
        <f t="shared" si="135"/>
        <v>-1</v>
      </c>
      <c r="AK825" s="7">
        <v>2.415</v>
      </c>
      <c r="AO825" s="8"/>
      <c r="AQ825" s="31"/>
      <c r="AT825" s="31"/>
      <c r="AU825" s="21">
        <v>2011</v>
      </c>
      <c r="AV825" s="23">
        <f t="shared" si="138"/>
        <v>3.303412070596742</v>
      </c>
      <c r="BB825" s="18"/>
      <c r="BD825" s="54"/>
      <c r="BF825" s="18"/>
      <c r="BH825" s="18"/>
      <c r="BJ825" s="18"/>
      <c r="BK825" s="18" t="s">
        <v>206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 s="18">
        <v>1</v>
      </c>
      <c r="BS825">
        <v>0</v>
      </c>
      <c r="BT825">
        <v>0</v>
      </c>
      <c r="BU825" s="18">
        <v>1</v>
      </c>
      <c r="BV825" t="s">
        <v>397</v>
      </c>
      <c r="BW825" t="s">
        <v>397</v>
      </c>
      <c r="CB825" s="18"/>
      <c r="CD825" s="18"/>
      <c r="CE825" s="18"/>
      <c r="CH825" s="18"/>
      <c r="CJ825" s="18"/>
      <c r="CU825" s="18"/>
      <c r="CV825" t="s">
        <v>397</v>
      </c>
      <c r="CW825" t="s">
        <v>397</v>
      </c>
      <c r="CX825" t="s">
        <v>397</v>
      </c>
      <c r="CY825" s="25" t="s">
        <v>397</v>
      </c>
    </row>
    <row r="826" spans="1:103" x14ac:dyDescent="0.25">
      <c r="A826">
        <v>828</v>
      </c>
      <c r="B826">
        <v>119</v>
      </c>
      <c r="C826" s="25" t="s">
        <v>3</v>
      </c>
      <c r="D826" s="12">
        <v>5.7</v>
      </c>
      <c r="E826" s="14"/>
      <c r="F826" s="7" t="str">
        <f t="shared" si="129"/>
        <v>X</v>
      </c>
      <c r="G826" s="7">
        <f t="shared" si="130"/>
        <v>5.7</v>
      </c>
      <c r="H826" s="16">
        <f t="shared" si="131"/>
        <v>5.7</v>
      </c>
      <c r="I826" s="11" t="str">
        <f t="shared" si="132"/>
        <v>X</v>
      </c>
      <c r="J826" s="39" t="str">
        <f t="shared" si="133"/>
        <v>X</v>
      </c>
      <c r="K826" s="39" t="str">
        <f t="shared" si="136"/>
        <v>X</v>
      </c>
      <c r="L826" s="39" t="str">
        <f t="shared" si="137"/>
        <v>X</v>
      </c>
      <c r="M826" s="39" t="str">
        <f t="shared" si="134"/>
        <v>X</v>
      </c>
      <c r="N826" s="42">
        <v>1</v>
      </c>
      <c r="O826" s="8">
        <v>0</v>
      </c>
      <c r="P826" s="9">
        <v>0</v>
      </c>
      <c r="Q826" s="9">
        <v>0</v>
      </c>
      <c r="R826" s="8">
        <v>0</v>
      </c>
      <c r="S826" s="9">
        <v>0</v>
      </c>
      <c r="T826" s="9">
        <v>0</v>
      </c>
      <c r="U826" s="8">
        <v>0</v>
      </c>
      <c r="V826" s="9">
        <v>0</v>
      </c>
      <c r="W826" s="9">
        <v>0</v>
      </c>
      <c r="X826" s="9">
        <v>0</v>
      </c>
      <c r="Y826" s="8">
        <v>0</v>
      </c>
      <c r="Z826" s="9">
        <v>0</v>
      </c>
      <c r="AA826" s="8"/>
      <c r="AC826" s="8"/>
      <c r="AJ826" s="9">
        <f t="shared" si="135"/>
        <v>-1</v>
      </c>
      <c r="AK826" s="7">
        <v>6.2965</v>
      </c>
      <c r="AO826" s="8"/>
      <c r="AQ826" s="31"/>
      <c r="AT826" s="31"/>
      <c r="AU826" s="21">
        <v>2011</v>
      </c>
      <c r="AV826" s="23">
        <f t="shared" si="138"/>
        <v>3.303412070596742</v>
      </c>
      <c r="BB826" s="18"/>
      <c r="BD826" s="54"/>
      <c r="BF826" s="18"/>
      <c r="BH826" s="18"/>
      <c r="BJ826" s="18"/>
      <c r="BK826" s="18" t="s">
        <v>207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 s="18">
        <v>1</v>
      </c>
      <c r="BS826">
        <v>0</v>
      </c>
      <c r="BT826">
        <v>1</v>
      </c>
      <c r="BU826" s="18">
        <v>0</v>
      </c>
      <c r="BV826" t="s">
        <v>397</v>
      </c>
      <c r="BW826" t="s">
        <v>397</v>
      </c>
      <c r="CB826" s="18"/>
      <c r="CD826" s="18"/>
      <c r="CE826" s="18"/>
      <c r="CH826" s="18"/>
      <c r="CJ826" s="18"/>
      <c r="CU826" s="18"/>
      <c r="CV826" t="s">
        <v>397</v>
      </c>
      <c r="CW826" t="s">
        <v>397</v>
      </c>
      <c r="CX826" t="s">
        <v>397</v>
      </c>
      <c r="CY826" s="25" t="s">
        <v>397</v>
      </c>
    </row>
    <row r="827" spans="1:103" x14ac:dyDescent="0.25">
      <c r="A827">
        <v>829</v>
      </c>
      <c r="B827">
        <v>119</v>
      </c>
      <c r="C827" s="25" t="s">
        <v>3</v>
      </c>
      <c r="D827" s="12">
        <v>4.8</v>
      </c>
      <c r="E827" s="14"/>
      <c r="F827" s="7" t="str">
        <f t="shared" si="129"/>
        <v>X</v>
      </c>
      <c r="G827" s="7">
        <f t="shared" si="130"/>
        <v>4.8</v>
      </c>
      <c r="H827" s="16">
        <f t="shared" si="131"/>
        <v>4.8</v>
      </c>
      <c r="I827" s="11" t="str">
        <f t="shared" si="132"/>
        <v>X</v>
      </c>
      <c r="J827" s="39" t="str">
        <f t="shared" si="133"/>
        <v>X</v>
      </c>
      <c r="K827" s="39" t="str">
        <f t="shared" si="136"/>
        <v>X</v>
      </c>
      <c r="L827" s="39" t="str">
        <f t="shared" si="137"/>
        <v>X</v>
      </c>
      <c r="M827" s="39" t="str">
        <f t="shared" si="134"/>
        <v>X</v>
      </c>
      <c r="N827" s="42">
        <v>0</v>
      </c>
      <c r="O827" s="8">
        <v>1</v>
      </c>
      <c r="P827" s="9">
        <v>0</v>
      </c>
      <c r="Q827" s="9">
        <v>0</v>
      </c>
      <c r="R827" s="8">
        <v>0</v>
      </c>
      <c r="S827" s="9">
        <v>0</v>
      </c>
      <c r="T827" s="9">
        <v>0</v>
      </c>
      <c r="U827" s="8">
        <v>0</v>
      </c>
      <c r="V827" s="9">
        <v>0</v>
      </c>
      <c r="W827" s="9">
        <v>0</v>
      </c>
      <c r="X827" s="9">
        <v>0</v>
      </c>
      <c r="Y827" s="8">
        <v>0</v>
      </c>
      <c r="Z827" s="9">
        <v>0</v>
      </c>
      <c r="AA827" s="8"/>
      <c r="AC827" s="8"/>
      <c r="AJ827" s="9">
        <f t="shared" si="135"/>
        <v>-1</v>
      </c>
      <c r="AK827" s="7">
        <v>6.2965</v>
      </c>
      <c r="AO827" s="8"/>
      <c r="AQ827" s="31"/>
      <c r="AT827" s="31"/>
      <c r="AU827" s="21">
        <v>2011</v>
      </c>
      <c r="AV827" s="23">
        <f t="shared" si="138"/>
        <v>3.303412070596742</v>
      </c>
      <c r="BB827" s="18"/>
      <c r="BD827" s="54"/>
      <c r="BF827" s="18"/>
      <c r="BH827" s="18"/>
      <c r="BJ827" s="18"/>
      <c r="BK827" s="18" t="s">
        <v>207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 s="18">
        <v>1</v>
      </c>
      <c r="BS827">
        <v>0</v>
      </c>
      <c r="BT827">
        <v>1</v>
      </c>
      <c r="BU827" s="18">
        <v>0</v>
      </c>
      <c r="BV827" t="s">
        <v>397</v>
      </c>
      <c r="BW827" t="s">
        <v>397</v>
      </c>
      <c r="CB827" s="18"/>
      <c r="CD827" s="18"/>
      <c r="CE827" s="18"/>
      <c r="CH827" s="18"/>
      <c r="CJ827" s="18"/>
      <c r="CU827" s="18"/>
      <c r="CV827" t="s">
        <v>397</v>
      </c>
      <c r="CW827" t="s">
        <v>397</v>
      </c>
      <c r="CX827" t="s">
        <v>397</v>
      </c>
      <c r="CY827" s="25" t="s">
        <v>397</v>
      </c>
    </row>
    <row r="828" spans="1:103" x14ac:dyDescent="0.25">
      <c r="A828">
        <v>830</v>
      </c>
      <c r="B828">
        <v>119</v>
      </c>
      <c r="C828" s="25" t="s">
        <v>3</v>
      </c>
      <c r="D828" s="12">
        <v>5</v>
      </c>
      <c r="E828" s="14"/>
      <c r="F828" s="7" t="str">
        <f t="shared" si="129"/>
        <v>X</v>
      </c>
      <c r="G828" s="7">
        <f t="shared" si="130"/>
        <v>5</v>
      </c>
      <c r="H828" s="16">
        <f t="shared" si="131"/>
        <v>5</v>
      </c>
      <c r="I828" s="11" t="str">
        <f t="shared" si="132"/>
        <v>X</v>
      </c>
      <c r="J828" s="39" t="str">
        <f t="shared" si="133"/>
        <v>X</v>
      </c>
      <c r="K828" s="39" t="str">
        <f t="shared" si="136"/>
        <v>X</v>
      </c>
      <c r="L828" s="39" t="str">
        <f t="shared" si="137"/>
        <v>X</v>
      </c>
      <c r="M828" s="39" t="str">
        <f t="shared" si="134"/>
        <v>X</v>
      </c>
      <c r="N828" s="42">
        <v>0</v>
      </c>
      <c r="O828" s="8">
        <v>0</v>
      </c>
      <c r="P828" s="9">
        <v>1</v>
      </c>
      <c r="Q828" s="9">
        <v>0</v>
      </c>
      <c r="R828" s="8">
        <v>0</v>
      </c>
      <c r="S828" s="9">
        <v>0</v>
      </c>
      <c r="T828" s="9">
        <v>0</v>
      </c>
      <c r="U828" s="8">
        <v>0</v>
      </c>
      <c r="V828" s="9">
        <v>0</v>
      </c>
      <c r="W828" s="9">
        <v>0</v>
      </c>
      <c r="X828" s="9">
        <v>0</v>
      </c>
      <c r="Y828" s="8">
        <v>0</v>
      </c>
      <c r="Z828" s="9">
        <v>0</v>
      </c>
      <c r="AA828" s="8"/>
      <c r="AC828" s="8"/>
      <c r="AJ828" s="9">
        <f t="shared" si="135"/>
        <v>-1</v>
      </c>
      <c r="AK828" s="7">
        <v>6.2965</v>
      </c>
      <c r="AO828" s="8"/>
      <c r="AQ828" s="31"/>
      <c r="AT828" s="31"/>
      <c r="AU828" s="21">
        <v>2011</v>
      </c>
      <c r="AV828" s="23">
        <f t="shared" si="138"/>
        <v>3.303412070596742</v>
      </c>
      <c r="BB828" s="18"/>
      <c r="BD828" s="54"/>
      <c r="BF828" s="18"/>
      <c r="BH828" s="18"/>
      <c r="BJ828" s="18"/>
      <c r="BK828" s="18" t="s">
        <v>207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 s="18">
        <v>1</v>
      </c>
      <c r="BS828">
        <v>0</v>
      </c>
      <c r="BT828">
        <v>1</v>
      </c>
      <c r="BU828" s="18">
        <v>0</v>
      </c>
      <c r="BV828" t="s">
        <v>397</v>
      </c>
      <c r="BW828" t="s">
        <v>397</v>
      </c>
      <c r="CB828" s="18"/>
      <c r="CD828" s="18"/>
      <c r="CE828" s="18"/>
      <c r="CH828" s="18"/>
      <c r="CJ828" s="18"/>
      <c r="CU828" s="18"/>
      <c r="CV828" t="s">
        <v>397</v>
      </c>
      <c r="CW828" t="s">
        <v>397</v>
      </c>
      <c r="CX828" t="s">
        <v>397</v>
      </c>
      <c r="CY828" s="25" t="s">
        <v>397</v>
      </c>
    </row>
    <row r="829" spans="1:103" x14ac:dyDescent="0.25">
      <c r="A829">
        <v>831</v>
      </c>
      <c r="B829">
        <v>119</v>
      </c>
      <c r="C829" s="25" t="s">
        <v>3</v>
      </c>
      <c r="D829" s="12">
        <v>5.8</v>
      </c>
      <c r="E829" s="14"/>
      <c r="F829" s="7" t="str">
        <f t="shared" si="129"/>
        <v>X</v>
      </c>
      <c r="G829" s="7">
        <f t="shared" si="130"/>
        <v>5.8</v>
      </c>
      <c r="H829" s="16">
        <f t="shared" si="131"/>
        <v>5.8</v>
      </c>
      <c r="I829" s="11" t="str">
        <f t="shared" si="132"/>
        <v>X</v>
      </c>
      <c r="J829" s="39" t="str">
        <f t="shared" si="133"/>
        <v>X</v>
      </c>
      <c r="K829" s="39" t="str">
        <f t="shared" si="136"/>
        <v>X</v>
      </c>
      <c r="L829" s="39" t="str">
        <f t="shared" si="137"/>
        <v>X</v>
      </c>
      <c r="M829" s="39" t="str">
        <f t="shared" si="134"/>
        <v>X</v>
      </c>
      <c r="N829" s="42">
        <v>0</v>
      </c>
      <c r="O829" s="8">
        <v>0</v>
      </c>
      <c r="P829" s="9">
        <v>0</v>
      </c>
      <c r="Q829" s="9">
        <v>1</v>
      </c>
      <c r="R829" s="8">
        <v>0</v>
      </c>
      <c r="S829" s="9">
        <v>0</v>
      </c>
      <c r="T829" s="9">
        <v>0</v>
      </c>
      <c r="U829" s="8">
        <v>0</v>
      </c>
      <c r="V829" s="9">
        <v>0</v>
      </c>
      <c r="W829" s="9">
        <v>0</v>
      </c>
      <c r="X829" s="9">
        <v>0</v>
      </c>
      <c r="Y829" s="8">
        <v>0</v>
      </c>
      <c r="Z829" s="9">
        <v>0</v>
      </c>
      <c r="AA829" s="8"/>
      <c r="AC829" s="8"/>
      <c r="AJ829" s="9">
        <f t="shared" si="135"/>
        <v>-1</v>
      </c>
      <c r="AK829" s="7">
        <v>6.2965</v>
      </c>
      <c r="AO829" s="8"/>
      <c r="AQ829" s="31"/>
      <c r="AT829" s="31"/>
      <c r="AU829" s="21">
        <v>2011</v>
      </c>
      <c r="AV829" s="23">
        <f t="shared" si="138"/>
        <v>3.303412070596742</v>
      </c>
      <c r="BB829" s="18"/>
      <c r="BD829" s="54"/>
      <c r="BF829" s="18"/>
      <c r="BH829" s="18"/>
      <c r="BJ829" s="18"/>
      <c r="BK829" s="18" t="s">
        <v>207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 s="18">
        <v>1</v>
      </c>
      <c r="BS829">
        <v>0</v>
      </c>
      <c r="BT829">
        <v>1</v>
      </c>
      <c r="BU829" s="18">
        <v>0</v>
      </c>
      <c r="BV829" t="s">
        <v>397</v>
      </c>
      <c r="BW829" t="s">
        <v>397</v>
      </c>
      <c r="CB829" s="18"/>
      <c r="CD829" s="18"/>
      <c r="CE829" s="18"/>
      <c r="CH829" s="18"/>
      <c r="CJ829" s="18"/>
      <c r="CU829" s="18"/>
      <c r="CV829" t="s">
        <v>397</v>
      </c>
      <c r="CW829" t="s">
        <v>397</v>
      </c>
      <c r="CX829" t="s">
        <v>397</v>
      </c>
      <c r="CY829" s="25" t="s">
        <v>397</v>
      </c>
    </row>
    <row r="830" spans="1:103" x14ac:dyDescent="0.25">
      <c r="A830">
        <v>832</v>
      </c>
      <c r="B830">
        <v>119</v>
      </c>
      <c r="C830" s="25" t="s">
        <v>3</v>
      </c>
      <c r="D830" s="12">
        <v>5.0999999999999996</v>
      </c>
      <c r="E830" s="14"/>
      <c r="F830" s="7" t="str">
        <f t="shared" si="129"/>
        <v>X</v>
      </c>
      <c r="G830" s="7">
        <f t="shared" si="130"/>
        <v>5.0999999999999996</v>
      </c>
      <c r="H830" s="16">
        <f t="shared" si="131"/>
        <v>5.0999999999999996</v>
      </c>
      <c r="I830" s="11" t="str">
        <f t="shared" si="132"/>
        <v>X</v>
      </c>
      <c r="J830" s="39" t="str">
        <f t="shared" si="133"/>
        <v>X</v>
      </c>
      <c r="K830" s="39" t="str">
        <f t="shared" si="136"/>
        <v>X</v>
      </c>
      <c r="L830" s="39" t="str">
        <f t="shared" si="137"/>
        <v>X</v>
      </c>
      <c r="M830" s="39" t="str">
        <f t="shared" si="134"/>
        <v>X</v>
      </c>
      <c r="N830" s="42">
        <v>0</v>
      </c>
      <c r="O830" s="8">
        <v>0</v>
      </c>
      <c r="P830" s="9">
        <v>0</v>
      </c>
      <c r="Q830" s="9">
        <v>0</v>
      </c>
      <c r="R830" s="8">
        <v>0</v>
      </c>
      <c r="S830" s="9">
        <v>0</v>
      </c>
      <c r="T830" s="9">
        <v>0</v>
      </c>
      <c r="U830" s="8">
        <v>1</v>
      </c>
      <c r="V830" s="9">
        <v>0</v>
      </c>
      <c r="W830" s="9">
        <v>0</v>
      </c>
      <c r="X830" s="9">
        <v>0</v>
      </c>
      <c r="Y830" s="8">
        <v>0</v>
      </c>
      <c r="Z830" s="9">
        <v>0</v>
      </c>
      <c r="AA830" s="8"/>
      <c r="AC830" s="8"/>
      <c r="AJ830" s="9">
        <f t="shared" si="135"/>
        <v>-1</v>
      </c>
      <c r="AK830" s="7">
        <v>6.2965</v>
      </c>
      <c r="AO830" s="8"/>
      <c r="AQ830" s="31"/>
      <c r="AT830" s="31"/>
      <c r="AU830" s="21">
        <v>2011</v>
      </c>
      <c r="AV830" s="23">
        <f t="shared" si="138"/>
        <v>3.303412070596742</v>
      </c>
      <c r="BB830" s="18"/>
      <c r="BD830" s="54"/>
      <c r="BF830" s="18"/>
      <c r="BH830" s="18"/>
      <c r="BJ830" s="18"/>
      <c r="BK830" s="18" t="s">
        <v>207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 s="18">
        <v>1</v>
      </c>
      <c r="BS830">
        <v>0</v>
      </c>
      <c r="BT830">
        <v>1</v>
      </c>
      <c r="BU830" s="18">
        <v>0</v>
      </c>
      <c r="BV830" t="s">
        <v>397</v>
      </c>
      <c r="BW830" t="s">
        <v>397</v>
      </c>
      <c r="CB830" s="18"/>
      <c r="CD830" s="18"/>
      <c r="CE830" s="18"/>
      <c r="CH830" s="18"/>
      <c r="CJ830" s="18"/>
      <c r="CU830" s="18"/>
      <c r="CV830" t="s">
        <v>397</v>
      </c>
      <c r="CW830" t="s">
        <v>397</v>
      </c>
      <c r="CX830" t="s">
        <v>397</v>
      </c>
      <c r="CY830" s="25" t="s">
        <v>397</v>
      </c>
    </row>
    <row r="831" spans="1:103" x14ac:dyDescent="0.25">
      <c r="A831">
        <v>833</v>
      </c>
      <c r="B831">
        <v>119</v>
      </c>
      <c r="C831" s="25" t="s">
        <v>3</v>
      </c>
      <c r="D831" s="12">
        <v>6.5</v>
      </c>
      <c r="E831" s="14"/>
      <c r="F831" s="7" t="str">
        <f t="shared" si="129"/>
        <v>X</v>
      </c>
      <c r="G831" s="7">
        <f t="shared" si="130"/>
        <v>6.5</v>
      </c>
      <c r="H831" s="16">
        <f t="shared" si="131"/>
        <v>6.5</v>
      </c>
      <c r="I831" s="11" t="str">
        <f t="shared" si="132"/>
        <v>X</v>
      </c>
      <c r="J831" s="39" t="str">
        <f t="shared" si="133"/>
        <v>X</v>
      </c>
      <c r="K831" s="39" t="str">
        <f t="shared" si="136"/>
        <v>X</v>
      </c>
      <c r="L831" s="39" t="str">
        <f t="shared" si="137"/>
        <v>X</v>
      </c>
      <c r="M831" s="39" t="str">
        <f t="shared" si="134"/>
        <v>X</v>
      </c>
      <c r="N831" s="42">
        <v>0</v>
      </c>
      <c r="O831" s="8">
        <v>0</v>
      </c>
      <c r="P831" s="9">
        <v>0</v>
      </c>
      <c r="Q831" s="9">
        <v>0</v>
      </c>
      <c r="R831" s="8">
        <v>0</v>
      </c>
      <c r="S831" s="9">
        <v>0</v>
      </c>
      <c r="T831" s="9">
        <v>0</v>
      </c>
      <c r="U831" s="8">
        <v>0</v>
      </c>
      <c r="V831" s="9">
        <v>1</v>
      </c>
      <c r="W831" s="9">
        <v>0</v>
      </c>
      <c r="X831" s="9">
        <v>0</v>
      </c>
      <c r="Y831" s="8">
        <v>0</v>
      </c>
      <c r="Z831" s="9">
        <v>0</v>
      </c>
      <c r="AA831" s="8"/>
      <c r="AC831" s="8"/>
      <c r="AJ831" s="9">
        <f t="shared" si="135"/>
        <v>-1</v>
      </c>
      <c r="AK831" s="7">
        <v>6.2965</v>
      </c>
      <c r="AO831" s="8"/>
      <c r="AQ831" s="31"/>
      <c r="AT831" s="31"/>
      <c r="AU831" s="21">
        <v>2011</v>
      </c>
      <c r="AV831" s="23">
        <f t="shared" si="138"/>
        <v>3.303412070596742</v>
      </c>
      <c r="BB831" s="18"/>
      <c r="BD831" s="54"/>
      <c r="BF831" s="18"/>
      <c r="BH831" s="18"/>
      <c r="BJ831" s="18"/>
      <c r="BK831" s="18" t="s">
        <v>207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 s="18">
        <v>1</v>
      </c>
      <c r="BS831">
        <v>0</v>
      </c>
      <c r="BT831">
        <v>1</v>
      </c>
      <c r="BU831" s="18">
        <v>0</v>
      </c>
      <c r="BV831" t="s">
        <v>397</v>
      </c>
      <c r="BW831" t="s">
        <v>397</v>
      </c>
      <c r="CB831" s="18"/>
      <c r="CD831" s="18"/>
      <c r="CE831" s="18"/>
      <c r="CH831" s="18"/>
      <c r="CJ831" s="18"/>
      <c r="CU831" s="18"/>
      <c r="CV831" t="s">
        <v>397</v>
      </c>
      <c r="CW831" t="s">
        <v>397</v>
      </c>
      <c r="CX831" t="s">
        <v>397</v>
      </c>
      <c r="CY831" s="25" t="s">
        <v>397</v>
      </c>
    </row>
    <row r="832" spans="1:103" x14ac:dyDescent="0.25">
      <c r="A832">
        <v>834</v>
      </c>
      <c r="B832">
        <v>119</v>
      </c>
      <c r="C832" s="25" t="s">
        <v>3</v>
      </c>
      <c r="D832" s="12">
        <v>9.8000000000000007</v>
      </c>
      <c r="E832" s="14"/>
      <c r="F832" s="7" t="str">
        <f t="shared" si="129"/>
        <v>X</v>
      </c>
      <c r="G832" s="7">
        <f t="shared" si="130"/>
        <v>9.8000000000000007</v>
      </c>
      <c r="H832" s="16">
        <f t="shared" si="131"/>
        <v>9.8000000000000007</v>
      </c>
      <c r="I832" s="11" t="str">
        <f t="shared" si="132"/>
        <v>X</v>
      </c>
      <c r="J832" s="39" t="str">
        <f t="shared" si="133"/>
        <v>X</v>
      </c>
      <c r="K832" s="39" t="str">
        <f t="shared" si="136"/>
        <v>X</v>
      </c>
      <c r="L832" s="39" t="str">
        <f t="shared" si="137"/>
        <v>X</v>
      </c>
      <c r="M832" s="39" t="str">
        <f t="shared" si="134"/>
        <v>X</v>
      </c>
      <c r="N832" s="42">
        <v>1</v>
      </c>
      <c r="O832" s="8">
        <v>0</v>
      </c>
      <c r="P832" s="9">
        <v>0</v>
      </c>
      <c r="Q832" s="9">
        <v>0</v>
      </c>
      <c r="R832" s="8">
        <v>0</v>
      </c>
      <c r="S832" s="9">
        <v>0</v>
      </c>
      <c r="T832" s="9">
        <v>0</v>
      </c>
      <c r="U832" s="8">
        <v>0</v>
      </c>
      <c r="V832" s="9">
        <v>0</v>
      </c>
      <c r="W832" s="9">
        <v>0</v>
      </c>
      <c r="X832" s="9">
        <v>0</v>
      </c>
      <c r="Y832" s="8">
        <v>0</v>
      </c>
      <c r="Z832" s="9">
        <v>0</v>
      </c>
      <c r="AA832" s="8"/>
      <c r="AC832" s="8"/>
      <c r="AJ832" s="9">
        <f t="shared" si="135"/>
        <v>-1</v>
      </c>
      <c r="AK832" s="7">
        <v>4.7450000000000001</v>
      </c>
      <c r="AO832" s="8"/>
      <c r="AQ832" s="31"/>
      <c r="AT832" s="31"/>
      <c r="AU832" s="21">
        <v>1991</v>
      </c>
      <c r="AV832" s="23">
        <f t="shared" si="138"/>
        <v>3.2990712600274095</v>
      </c>
      <c r="BB832" s="18"/>
      <c r="BD832" s="54"/>
      <c r="BF832" s="18"/>
      <c r="BH832" s="18"/>
      <c r="BJ832" s="18"/>
      <c r="BK832" s="18" t="s">
        <v>214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1</v>
      </c>
      <c r="BR832" s="18">
        <v>0</v>
      </c>
      <c r="BS832">
        <v>0</v>
      </c>
      <c r="BT832">
        <v>1</v>
      </c>
      <c r="BU832" s="18">
        <v>0</v>
      </c>
      <c r="BV832" t="s">
        <v>397</v>
      </c>
      <c r="BW832" t="s">
        <v>397</v>
      </c>
      <c r="CB832" s="18"/>
      <c r="CD832" s="18"/>
      <c r="CE832" s="18"/>
      <c r="CH832" s="18"/>
      <c r="CJ832" s="18"/>
      <c r="CU832" s="18"/>
      <c r="CV832" t="s">
        <v>397</v>
      </c>
      <c r="CW832" t="s">
        <v>397</v>
      </c>
      <c r="CX832" t="s">
        <v>397</v>
      </c>
      <c r="CY832" s="25" t="s">
        <v>397</v>
      </c>
    </row>
    <row r="833" spans="1:103" x14ac:dyDescent="0.25">
      <c r="A833">
        <v>835</v>
      </c>
      <c r="B833">
        <v>119</v>
      </c>
      <c r="C833" s="25" t="s">
        <v>3</v>
      </c>
      <c r="D833" s="12">
        <v>3.2</v>
      </c>
      <c r="E833" s="14"/>
      <c r="F833" s="7" t="str">
        <f t="shared" si="129"/>
        <v>X</v>
      </c>
      <c r="G833" s="7">
        <f t="shared" si="130"/>
        <v>3.2</v>
      </c>
      <c r="H833" s="16">
        <f t="shared" si="131"/>
        <v>3.2</v>
      </c>
      <c r="I833" s="11" t="str">
        <f t="shared" si="132"/>
        <v>X</v>
      </c>
      <c r="J833" s="39" t="str">
        <f t="shared" si="133"/>
        <v>X</v>
      </c>
      <c r="K833" s="39" t="str">
        <f t="shared" si="136"/>
        <v>X</v>
      </c>
      <c r="L833" s="39" t="str">
        <f t="shared" si="137"/>
        <v>X</v>
      </c>
      <c r="M833" s="39" t="str">
        <f t="shared" si="134"/>
        <v>X</v>
      </c>
      <c r="N833" s="42">
        <v>0</v>
      </c>
      <c r="O833" s="8">
        <v>1</v>
      </c>
      <c r="P833" s="9">
        <v>0</v>
      </c>
      <c r="Q833" s="9">
        <v>0</v>
      </c>
      <c r="R833" s="8">
        <v>0</v>
      </c>
      <c r="S833" s="9">
        <v>0</v>
      </c>
      <c r="T833" s="9">
        <v>0</v>
      </c>
      <c r="U833" s="8">
        <v>0</v>
      </c>
      <c r="V833" s="9">
        <v>0</v>
      </c>
      <c r="W833" s="9">
        <v>0</v>
      </c>
      <c r="X833" s="9">
        <v>0</v>
      </c>
      <c r="Y833" s="8">
        <v>0</v>
      </c>
      <c r="Z833" s="9">
        <v>0</v>
      </c>
      <c r="AA833" s="8"/>
      <c r="AC833" s="8"/>
      <c r="AJ833" s="9">
        <f t="shared" si="135"/>
        <v>-1</v>
      </c>
      <c r="AK833" s="7">
        <v>4.7450000000000001</v>
      </c>
      <c r="AO833" s="8"/>
      <c r="AQ833" s="31"/>
      <c r="AT833" s="31"/>
      <c r="AU833" s="21">
        <v>1991</v>
      </c>
      <c r="AV833" s="23">
        <f t="shared" si="138"/>
        <v>3.2990712600274095</v>
      </c>
      <c r="BB833" s="18"/>
      <c r="BD833" s="54"/>
      <c r="BF833" s="18"/>
      <c r="BH833" s="18"/>
      <c r="BJ833" s="18"/>
      <c r="BK833" s="18" t="s">
        <v>214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1</v>
      </c>
      <c r="BR833" s="18">
        <v>0</v>
      </c>
      <c r="BS833">
        <v>0</v>
      </c>
      <c r="BT833">
        <v>1</v>
      </c>
      <c r="BU833" s="18">
        <v>0</v>
      </c>
      <c r="BV833" t="s">
        <v>397</v>
      </c>
      <c r="BW833" t="s">
        <v>397</v>
      </c>
      <c r="CB833" s="18"/>
      <c r="CD833" s="18"/>
      <c r="CE833" s="18"/>
      <c r="CH833" s="18"/>
      <c r="CJ833" s="18"/>
      <c r="CU833" s="18"/>
      <c r="CV833" t="s">
        <v>397</v>
      </c>
      <c r="CW833" t="s">
        <v>397</v>
      </c>
      <c r="CX833" t="s">
        <v>397</v>
      </c>
      <c r="CY833" s="25" t="s">
        <v>397</v>
      </c>
    </row>
    <row r="834" spans="1:103" x14ac:dyDescent="0.25">
      <c r="A834">
        <v>836</v>
      </c>
      <c r="B834">
        <v>119</v>
      </c>
      <c r="C834" s="25" t="s">
        <v>3</v>
      </c>
      <c r="D834" s="12">
        <v>4.4000000000000004</v>
      </c>
      <c r="E834" s="14"/>
      <c r="F834" s="7" t="str">
        <f t="shared" si="129"/>
        <v>X</v>
      </c>
      <c r="G834" s="7">
        <f t="shared" si="130"/>
        <v>4.4000000000000004</v>
      </c>
      <c r="H834" s="16">
        <f t="shared" si="131"/>
        <v>4.4000000000000004</v>
      </c>
      <c r="I834" s="11" t="str">
        <f t="shared" si="132"/>
        <v>X</v>
      </c>
      <c r="J834" s="39" t="str">
        <f t="shared" si="133"/>
        <v>X</v>
      </c>
      <c r="K834" s="39" t="str">
        <f t="shared" si="136"/>
        <v>X</v>
      </c>
      <c r="L834" s="39" t="str">
        <f t="shared" si="137"/>
        <v>X</v>
      </c>
      <c r="M834" s="39" t="str">
        <f t="shared" si="134"/>
        <v>X</v>
      </c>
      <c r="N834" s="42">
        <v>0</v>
      </c>
      <c r="O834" s="8">
        <v>0</v>
      </c>
      <c r="P834" s="9">
        <v>1</v>
      </c>
      <c r="Q834" s="9">
        <v>0</v>
      </c>
      <c r="R834" s="8">
        <v>0</v>
      </c>
      <c r="S834" s="9">
        <v>0</v>
      </c>
      <c r="T834" s="9">
        <v>0</v>
      </c>
      <c r="U834" s="8">
        <v>0</v>
      </c>
      <c r="V834" s="9">
        <v>0</v>
      </c>
      <c r="W834" s="9">
        <v>0</v>
      </c>
      <c r="X834" s="9">
        <v>0</v>
      </c>
      <c r="Y834" s="8">
        <v>0</v>
      </c>
      <c r="Z834" s="9">
        <v>0</v>
      </c>
      <c r="AA834" s="8"/>
      <c r="AC834" s="8"/>
      <c r="AJ834" s="9">
        <f t="shared" si="135"/>
        <v>-1</v>
      </c>
      <c r="AK834" s="7">
        <v>4.7450000000000001</v>
      </c>
      <c r="AO834" s="8"/>
      <c r="AQ834" s="31"/>
      <c r="AT834" s="31"/>
      <c r="AU834" s="21">
        <v>1991</v>
      </c>
      <c r="AV834" s="23">
        <f t="shared" si="138"/>
        <v>3.2990712600274095</v>
      </c>
      <c r="BB834" s="18"/>
      <c r="BD834" s="54"/>
      <c r="BF834" s="18"/>
      <c r="BH834" s="18"/>
      <c r="BJ834" s="18"/>
      <c r="BK834" s="18" t="s">
        <v>214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1</v>
      </c>
      <c r="BR834" s="18">
        <v>0</v>
      </c>
      <c r="BS834">
        <v>0</v>
      </c>
      <c r="BT834">
        <v>1</v>
      </c>
      <c r="BU834" s="18">
        <v>0</v>
      </c>
      <c r="BV834" t="s">
        <v>397</v>
      </c>
      <c r="BW834" t="s">
        <v>397</v>
      </c>
      <c r="CB834" s="18"/>
      <c r="CD834" s="18"/>
      <c r="CE834" s="18"/>
      <c r="CH834" s="18"/>
      <c r="CJ834" s="18"/>
      <c r="CU834" s="18"/>
      <c r="CV834" t="s">
        <v>397</v>
      </c>
      <c r="CW834" t="s">
        <v>397</v>
      </c>
      <c r="CX834" t="s">
        <v>397</v>
      </c>
      <c r="CY834" s="25" t="s">
        <v>397</v>
      </c>
    </row>
    <row r="835" spans="1:103" x14ac:dyDescent="0.25">
      <c r="A835">
        <v>837</v>
      </c>
      <c r="B835">
        <v>119</v>
      </c>
      <c r="C835" s="25" t="s">
        <v>3</v>
      </c>
      <c r="D835" s="12">
        <v>6.4</v>
      </c>
      <c r="E835" s="14"/>
      <c r="F835" s="7" t="str">
        <f t="shared" si="129"/>
        <v>X</v>
      </c>
      <c r="G835" s="7">
        <f t="shared" si="130"/>
        <v>6.4</v>
      </c>
      <c r="H835" s="16">
        <f t="shared" si="131"/>
        <v>6.4</v>
      </c>
      <c r="I835" s="11" t="str">
        <f t="shared" si="132"/>
        <v>X</v>
      </c>
      <c r="J835" s="39" t="str">
        <f t="shared" si="133"/>
        <v>X</v>
      </c>
      <c r="K835" s="39" t="str">
        <f t="shared" si="136"/>
        <v>X</v>
      </c>
      <c r="L835" s="39" t="str">
        <f t="shared" si="137"/>
        <v>X</v>
      </c>
      <c r="M835" s="39" t="str">
        <f t="shared" si="134"/>
        <v>X</v>
      </c>
      <c r="N835" s="42">
        <v>0</v>
      </c>
      <c r="O835" s="8">
        <v>0</v>
      </c>
      <c r="P835" s="9">
        <v>0</v>
      </c>
      <c r="Q835" s="9">
        <v>1</v>
      </c>
      <c r="R835" s="8">
        <v>0</v>
      </c>
      <c r="S835" s="9">
        <v>0</v>
      </c>
      <c r="T835" s="9">
        <v>0</v>
      </c>
      <c r="U835" s="8">
        <v>0</v>
      </c>
      <c r="V835" s="9">
        <v>0</v>
      </c>
      <c r="W835" s="9">
        <v>0</v>
      </c>
      <c r="X835" s="9">
        <v>0</v>
      </c>
      <c r="Y835" s="8">
        <v>0</v>
      </c>
      <c r="Z835" s="9">
        <v>0</v>
      </c>
      <c r="AA835" s="8"/>
      <c r="AC835" s="8"/>
      <c r="AJ835" s="9">
        <f t="shared" si="135"/>
        <v>-1</v>
      </c>
      <c r="AK835" s="7">
        <v>4.7450000000000001</v>
      </c>
      <c r="AO835" s="8"/>
      <c r="AQ835" s="31"/>
      <c r="AT835" s="31"/>
      <c r="AU835" s="21">
        <v>1991</v>
      </c>
      <c r="AV835" s="23">
        <f t="shared" si="138"/>
        <v>3.2990712600274095</v>
      </c>
      <c r="BB835" s="18"/>
      <c r="BD835" s="54"/>
      <c r="BF835" s="18"/>
      <c r="BH835" s="18"/>
      <c r="BJ835" s="18"/>
      <c r="BK835" s="18" t="s">
        <v>214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1</v>
      </c>
      <c r="BR835" s="18">
        <v>0</v>
      </c>
      <c r="BS835">
        <v>0</v>
      </c>
      <c r="BT835">
        <v>1</v>
      </c>
      <c r="BU835" s="18">
        <v>0</v>
      </c>
      <c r="BV835" t="s">
        <v>397</v>
      </c>
      <c r="BW835" t="s">
        <v>397</v>
      </c>
      <c r="CB835" s="18"/>
      <c r="CD835" s="18"/>
      <c r="CE835" s="18"/>
      <c r="CH835" s="18"/>
      <c r="CJ835" s="18"/>
      <c r="CU835" s="18"/>
      <c r="CV835" t="s">
        <v>397</v>
      </c>
      <c r="CW835" t="s">
        <v>397</v>
      </c>
      <c r="CX835" t="s">
        <v>397</v>
      </c>
      <c r="CY835" s="25" t="s">
        <v>397</v>
      </c>
    </row>
    <row r="836" spans="1:103" x14ac:dyDescent="0.25">
      <c r="A836">
        <v>838</v>
      </c>
      <c r="B836">
        <v>119</v>
      </c>
      <c r="C836" s="25" t="s">
        <v>3</v>
      </c>
      <c r="D836" s="12">
        <v>8.6999999999999993</v>
      </c>
      <c r="E836" s="14"/>
      <c r="F836" s="7" t="str">
        <f t="shared" si="129"/>
        <v>X</v>
      </c>
      <c r="G836" s="7">
        <f t="shared" si="130"/>
        <v>8.6999999999999993</v>
      </c>
      <c r="H836" s="16">
        <f t="shared" si="131"/>
        <v>8.6999999999999993</v>
      </c>
      <c r="I836" s="11" t="str">
        <f t="shared" si="132"/>
        <v>X</v>
      </c>
      <c r="J836" s="39" t="str">
        <f t="shared" si="133"/>
        <v>X</v>
      </c>
      <c r="K836" s="39" t="str">
        <f t="shared" si="136"/>
        <v>X</v>
      </c>
      <c r="L836" s="39" t="str">
        <f t="shared" si="137"/>
        <v>X</v>
      </c>
      <c r="M836" s="39" t="str">
        <f t="shared" si="134"/>
        <v>X</v>
      </c>
      <c r="N836" s="42">
        <v>0</v>
      </c>
      <c r="O836" s="8">
        <v>0</v>
      </c>
      <c r="P836" s="9">
        <v>0</v>
      </c>
      <c r="Q836" s="9">
        <v>0</v>
      </c>
      <c r="R836" s="8">
        <v>0</v>
      </c>
      <c r="S836" s="9">
        <v>0</v>
      </c>
      <c r="T836" s="9">
        <v>0</v>
      </c>
      <c r="U836" s="8">
        <v>1</v>
      </c>
      <c r="V836" s="9">
        <v>0</v>
      </c>
      <c r="W836" s="9">
        <v>0</v>
      </c>
      <c r="X836" s="9">
        <v>0</v>
      </c>
      <c r="Y836" s="8">
        <v>0</v>
      </c>
      <c r="Z836" s="9">
        <v>0</v>
      </c>
      <c r="AA836" s="8"/>
      <c r="AC836" s="8"/>
      <c r="AJ836" s="9">
        <f t="shared" si="135"/>
        <v>-1</v>
      </c>
      <c r="AK836" s="7">
        <v>4.7450000000000001</v>
      </c>
      <c r="AO836" s="8"/>
      <c r="AQ836" s="31"/>
      <c r="AT836" s="31"/>
      <c r="AU836" s="21">
        <v>1991</v>
      </c>
      <c r="AV836" s="23">
        <f t="shared" si="138"/>
        <v>3.2990712600274095</v>
      </c>
      <c r="BB836" s="18"/>
      <c r="BD836" s="54"/>
      <c r="BF836" s="18"/>
      <c r="BH836" s="18"/>
      <c r="BJ836" s="18"/>
      <c r="BK836" s="18" t="s">
        <v>214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1</v>
      </c>
      <c r="BR836" s="18">
        <v>0</v>
      </c>
      <c r="BS836">
        <v>0</v>
      </c>
      <c r="BT836">
        <v>1</v>
      </c>
      <c r="BU836" s="18">
        <v>0</v>
      </c>
      <c r="BV836" t="s">
        <v>397</v>
      </c>
      <c r="BW836" t="s">
        <v>397</v>
      </c>
      <c r="CB836" s="18"/>
      <c r="CD836" s="18"/>
      <c r="CE836" s="18"/>
      <c r="CH836" s="18"/>
      <c r="CJ836" s="18"/>
      <c r="CU836" s="18"/>
      <c r="CV836" t="s">
        <v>397</v>
      </c>
      <c r="CW836" t="s">
        <v>397</v>
      </c>
      <c r="CX836" t="s">
        <v>397</v>
      </c>
      <c r="CY836" s="25" t="s">
        <v>397</v>
      </c>
    </row>
    <row r="837" spans="1:103" x14ac:dyDescent="0.25">
      <c r="A837">
        <v>839</v>
      </c>
      <c r="B837">
        <v>119</v>
      </c>
      <c r="C837" s="25" t="s">
        <v>3</v>
      </c>
      <c r="D837" s="12">
        <v>11.3</v>
      </c>
      <c r="E837" s="14"/>
      <c r="F837" s="7" t="str">
        <f t="shared" si="129"/>
        <v>X</v>
      </c>
      <c r="G837" s="7">
        <f t="shared" si="130"/>
        <v>11.3</v>
      </c>
      <c r="H837" s="16">
        <f t="shared" si="131"/>
        <v>11.3</v>
      </c>
      <c r="I837" s="11" t="str">
        <f t="shared" si="132"/>
        <v>X</v>
      </c>
      <c r="J837" s="39" t="str">
        <f t="shared" si="133"/>
        <v>X</v>
      </c>
      <c r="K837" s="39" t="str">
        <f t="shared" si="136"/>
        <v>X</v>
      </c>
      <c r="L837" s="39" t="str">
        <f t="shared" si="137"/>
        <v>X</v>
      </c>
      <c r="M837" s="39" t="str">
        <f t="shared" si="134"/>
        <v>X</v>
      </c>
      <c r="N837" s="42">
        <v>0</v>
      </c>
      <c r="O837" s="8">
        <v>0</v>
      </c>
      <c r="P837" s="9">
        <v>0</v>
      </c>
      <c r="Q837" s="9">
        <v>0</v>
      </c>
      <c r="R837" s="8">
        <v>0</v>
      </c>
      <c r="S837" s="9">
        <v>0</v>
      </c>
      <c r="T837" s="9">
        <v>0</v>
      </c>
      <c r="U837" s="8">
        <v>0</v>
      </c>
      <c r="V837" s="9">
        <v>1</v>
      </c>
      <c r="W837" s="9">
        <v>0</v>
      </c>
      <c r="X837" s="9">
        <v>0</v>
      </c>
      <c r="Y837" s="8">
        <v>0</v>
      </c>
      <c r="Z837" s="9">
        <v>0</v>
      </c>
      <c r="AA837" s="8"/>
      <c r="AC837" s="8"/>
      <c r="AJ837" s="9">
        <f t="shared" si="135"/>
        <v>-1</v>
      </c>
      <c r="AK837" s="7">
        <v>4.7450000000000001</v>
      </c>
      <c r="AO837" s="8"/>
      <c r="AQ837" s="31"/>
      <c r="AT837" s="31"/>
      <c r="AU837" s="21">
        <v>1991</v>
      </c>
      <c r="AV837" s="23">
        <f t="shared" si="138"/>
        <v>3.2990712600274095</v>
      </c>
      <c r="BB837" s="18"/>
      <c r="BD837" s="54"/>
      <c r="BF837" s="18"/>
      <c r="BH837" s="18"/>
      <c r="BJ837" s="18"/>
      <c r="BK837" s="18" t="s">
        <v>214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1</v>
      </c>
      <c r="BR837" s="18">
        <v>0</v>
      </c>
      <c r="BS837">
        <v>0</v>
      </c>
      <c r="BT837">
        <v>1</v>
      </c>
      <c r="BU837" s="18">
        <v>0</v>
      </c>
      <c r="BV837" t="s">
        <v>397</v>
      </c>
      <c r="BW837" t="s">
        <v>397</v>
      </c>
      <c r="CB837" s="18"/>
      <c r="CD837" s="18"/>
      <c r="CE837" s="18"/>
      <c r="CH837" s="18"/>
      <c r="CJ837" s="18"/>
      <c r="CU837" s="18"/>
      <c r="CV837" t="s">
        <v>397</v>
      </c>
      <c r="CW837" t="s">
        <v>397</v>
      </c>
      <c r="CX837" t="s">
        <v>397</v>
      </c>
      <c r="CY837" s="25" t="s">
        <v>397</v>
      </c>
    </row>
    <row r="838" spans="1:103" x14ac:dyDescent="0.25">
      <c r="A838">
        <v>840</v>
      </c>
      <c r="B838">
        <v>119</v>
      </c>
      <c r="C838" s="25" t="s">
        <v>3</v>
      </c>
      <c r="D838" s="12">
        <v>10.7</v>
      </c>
      <c r="E838" s="14"/>
      <c r="F838" s="7" t="str">
        <f t="shared" si="129"/>
        <v>X</v>
      </c>
      <c r="G838" s="7">
        <f t="shared" si="130"/>
        <v>10.7</v>
      </c>
      <c r="H838" s="16">
        <f t="shared" si="131"/>
        <v>10.7</v>
      </c>
      <c r="I838" s="11" t="str">
        <f t="shared" si="132"/>
        <v>X</v>
      </c>
      <c r="J838" s="39" t="str">
        <f t="shared" si="133"/>
        <v>X</v>
      </c>
      <c r="K838" s="39" t="str">
        <f t="shared" si="136"/>
        <v>X</v>
      </c>
      <c r="L838" s="39" t="str">
        <f t="shared" si="137"/>
        <v>X</v>
      </c>
      <c r="M838" s="39" t="str">
        <f t="shared" si="134"/>
        <v>X</v>
      </c>
      <c r="N838" s="42">
        <v>1</v>
      </c>
      <c r="O838" s="8">
        <v>0</v>
      </c>
      <c r="P838" s="9">
        <v>0</v>
      </c>
      <c r="Q838" s="9">
        <v>0</v>
      </c>
      <c r="R838" s="8">
        <v>0</v>
      </c>
      <c r="S838" s="9">
        <v>0</v>
      </c>
      <c r="T838" s="9">
        <v>0</v>
      </c>
      <c r="U838" s="8">
        <v>0</v>
      </c>
      <c r="V838" s="9">
        <v>0</v>
      </c>
      <c r="W838" s="9">
        <v>0</v>
      </c>
      <c r="X838" s="9">
        <v>0</v>
      </c>
      <c r="Y838" s="8">
        <v>0</v>
      </c>
      <c r="Z838" s="9">
        <v>0</v>
      </c>
      <c r="AA838" s="8"/>
      <c r="AC838" s="8"/>
      <c r="AJ838" s="9">
        <f t="shared" si="135"/>
        <v>-1</v>
      </c>
      <c r="AK838" s="7">
        <v>8.596333333333332</v>
      </c>
      <c r="AO838" s="8"/>
      <c r="AQ838" s="31"/>
      <c r="AT838" s="31"/>
      <c r="AU838" s="21">
        <v>2003</v>
      </c>
      <c r="AV838" s="23">
        <f t="shared" si="138"/>
        <v>3.3016809492935764</v>
      </c>
      <c r="BB838" s="18"/>
      <c r="BD838" s="54"/>
      <c r="BF838" s="18"/>
      <c r="BH838" s="18"/>
      <c r="BJ838" s="18"/>
      <c r="BK838" s="18" t="s">
        <v>222</v>
      </c>
      <c r="BL838">
        <v>0</v>
      </c>
      <c r="BM838">
        <v>0</v>
      </c>
      <c r="BN838">
        <v>0</v>
      </c>
      <c r="BO838">
        <v>1</v>
      </c>
      <c r="BP838">
        <v>0</v>
      </c>
      <c r="BQ838">
        <v>0</v>
      </c>
      <c r="BR838" s="18">
        <v>0</v>
      </c>
      <c r="BS838">
        <v>0</v>
      </c>
      <c r="BT838">
        <v>1</v>
      </c>
      <c r="BU838" s="18">
        <v>0</v>
      </c>
      <c r="BV838" t="s">
        <v>397</v>
      </c>
      <c r="BW838" t="s">
        <v>397</v>
      </c>
      <c r="CB838" s="18"/>
      <c r="CD838" s="18"/>
      <c r="CE838" s="18"/>
      <c r="CH838" s="18"/>
      <c r="CJ838" s="18"/>
      <c r="CU838" s="18"/>
      <c r="CV838" t="s">
        <v>397</v>
      </c>
      <c r="CW838" t="s">
        <v>397</v>
      </c>
      <c r="CX838" t="s">
        <v>397</v>
      </c>
      <c r="CY838" s="25" t="s">
        <v>397</v>
      </c>
    </row>
    <row r="839" spans="1:103" x14ac:dyDescent="0.25">
      <c r="A839">
        <v>841</v>
      </c>
      <c r="B839">
        <v>119</v>
      </c>
      <c r="C839" s="25" t="s">
        <v>3</v>
      </c>
      <c r="D839" s="12">
        <v>11.4</v>
      </c>
      <c r="E839" s="14"/>
      <c r="F839" s="7" t="str">
        <f t="shared" si="129"/>
        <v>X</v>
      </c>
      <c r="G839" s="7">
        <f t="shared" si="130"/>
        <v>11.4</v>
      </c>
      <c r="H839" s="16">
        <f t="shared" si="131"/>
        <v>11.4</v>
      </c>
      <c r="I839" s="11" t="str">
        <f t="shared" si="132"/>
        <v>X</v>
      </c>
      <c r="J839" s="39" t="str">
        <f t="shared" si="133"/>
        <v>X</v>
      </c>
      <c r="K839" s="39" t="str">
        <f t="shared" si="136"/>
        <v>X</v>
      </c>
      <c r="L839" s="39" t="str">
        <f t="shared" si="137"/>
        <v>X</v>
      </c>
      <c r="M839" s="39" t="str">
        <f t="shared" si="134"/>
        <v>X</v>
      </c>
      <c r="N839" s="42">
        <v>0</v>
      </c>
      <c r="O839" s="8">
        <v>1</v>
      </c>
      <c r="P839" s="9">
        <v>0</v>
      </c>
      <c r="Q839" s="9">
        <v>0</v>
      </c>
      <c r="R839" s="8">
        <v>0</v>
      </c>
      <c r="S839" s="9">
        <v>0</v>
      </c>
      <c r="T839" s="9">
        <v>0</v>
      </c>
      <c r="U839" s="8">
        <v>0</v>
      </c>
      <c r="V839" s="9">
        <v>0</v>
      </c>
      <c r="W839" s="9">
        <v>0</v>
      </c>
      <c r="X839" s="9">
        <v>0</v>
      </c>
      <c r="Y839" s="8">
        <v>0</v>
      </c>
      <c r="Z839" s="9">
        <v>0</v>
      </c>
      <c r="AA839" s="8"/>
      <c r="AC839" s="8"/>
      <c r="AJ839" s="9">
        <f t="shared" si="135"/>
        <v>-1</v>
      </c>
      <c r="AK839" s="7">
        <v>8.596333333333332</v>
      </c>
      <c r="AO839" s="8"/>
      <c r="AQ839" s="31"/>
      <c r="AT839" s="31"/>
      <c r="AU839" s="21">
        <v>2003</v>
      </c>
      <c r="AV839" s="23">
        <f t="shared" si="138"/>
        <v>3.3016809492935764</v>
      </c>
      <c r="BB839" s="18"/>
      <c r="BD839" s="54"/>
      <c r="BF839" s="18"/>
      <c r="BH839" s="18"/>
      <c r="BJ839" s="18"/>
      <c r="BK839" s="18" t="s">
        <v>222</v>
      </c>
      <c r="BL839">
        <v>0</v>
      </c>
      <c r="BM839">
        <v>0</v>
      </c>
      <c r="BN839">
        <v>0</v>
      </c>
      <c r="BO839">
        <v>1</v>
      </c>
      <c r="BP839">
        <v>0</v>
      </c>
      <c r="BQ839">
        <v>0</v>
      </c>
      <c r="BR839" s="18">
        <v>0</v>
      </c>
      <c r="BS839">
        <v>0</v>
      </c>
      <c r="BT839">
        <v>1</v>
      </c>
      <c r="BU839" s="18">
        <v>0</v>
      </c>
      <c r="BV839" t="s">
        <v>397</v>
      </c>
      <c r="BW839" t="s">
        <v>397</v>
      </c>
      <c r="CB839" s="18"/>
      <c r="CD839" s="18"/>
      <c r="CE839" s="18"/>
      <c r="CH839" s="18"/>
      <c r="CJ839" s="18"/>
      <c r="CU839" s="18"/>
      <c r="CV839" t="s">
        <v>397</v>
      </c>
      <c r="CW839" t="s">
        <v>397</v>
      </c>
      <c r="CX839" t="s">
        <v>397</v>
      </c>
      <c r="CY839" s="25" t="s">
        <v>397</v>
      </c>
    </row>
    <row r="840" spans="1:103" x14ac:dyDescent="0.25">
      <c r="A840">
        <v>842</v>
      </c>
      <c r="B840">
        <v>119</v>
      </c>
      <c r="C840" s="25" t="s">
        <v>3</v>
      </c>
      <c r="D840" s="12">
        <v>9.1</v>
      </c>
      <c r="E840" s="14"/>
      <c r="F840" s="7" t="str">
        <f t="shared" si="129"/>
        <v>X</v>
      </c>
      <c r="G840" s="7">
        <f t="shared" si="130"/>
        <v>9.1</v>
      </c>
      <c r="H840" s="16">
        <f t="shared" si="131"/>
        <v>9.1</v>
      </c>
      <c r="I840" s="11" t="str">
        <f t="shared" si="132"/>
        <v>X</v>
      </c>
      <c r="J840" s="39" t="str">
        <f t="shared" si="133"/>
        <v>X</v>
      </c>
      <c r="K840" s="39" t="str">
        <f t="shared" si="136"/>
        <v>X</v>
      </c>
      <c r="L840" s="39" t="str">
        <f t="shared" si="137"/>
        <v>X</v>
      </c>
      <c r="M840" s="39" t="str">
        <f t="shared" si="134"/>
        <v>X</v>
      </c>
      <c r="N840" s="42">
        <v>0</v>
      </c>
      <c r="O840" s="8">
        <v>0</v>
      </c>
      <c r="P840" s="9">
        <v>1</v>
      </c>
      <c r="Q840" s="9">
        <v>0</v>
      </c>
      <c r="R840" s="8">
        <v>0</v>
      </c>
      <c r="S840" s="9">
        <v>0</v>
      </c>
      <c r="T840" s="9">
        <v>0</v>
      </c>
      <c r="U840" s="8">
        <v>0</v>
      </c>
      <c r="V840" s="9">
        <v>0</v>
      </c>
      <c r="W840" s="9">
        <v>0</v>
      </c>
      <c r="X840" s="9">
        <v>0</v>
      </c>
      <c r="Y840" s="8">
        <v>0</v>
      </c>
      <c r="Z840" s="9">
        <v>0</v>
      </c>
      <c r="AA840" s="8"/>
      <c r="AC840" s="8"/>
      <c r="AJ840" s="9">
        <f t="shared" si="135"/>
        <v>-1</v>
      </c>
      <c r="AK840" s="7">
        <v>8.596333333333332</v>
      </c>
      <c r="AO840" s="8"/>
      <c r="AQ840" s="31"/>
      <c r="AT840" s="31"/>
      <c r="AU840" s="21">
        <v>2003</v>
      </c>
      <c r="AV840" s="23">
        <f t="shared" si="138"/>
        <v>3.3016809492935764</v>
      </c>
      <c r="BB840" s="18"/>
      <c r="BD840" s="54"/>
      <c r="BF840" s="18"/>
      <c r="BH840" s="18"/>
      <c r="BJ840" s="18"/>
      <c r="BK840" s="18" t="s">
        <v>222</v>
      </c>
      <c r="BL840">
        <v>0</v>
      </c>
      <c r="BM840">
        <v>0</v>
      </c>
      <c r="BN840">
        <v>0</v>
      </c>
      <c r="BO840">
        <v>1</v>
      </c>
      <c r="BP840">
        <v>0</v>
      </c>
      <c r="BQ840">
        <v>0</v>
      </c>
      <c r="BR840" s="18">
        <v>0</v>
      </c>
      <c r="BS840">
        <v>0</v>
      </c>
      <c r="BT840">
        <v>1</v>
      </c>
      <c r="BU840" s="18">
        <v>0</v>
      </c>
      <c r="BV840" t="s">
        <v>397</v>
      </c>
      <c r="BW840" t="s">
        <v>397</v>
      </c>
      <c r="CB840" s="18"/>
      <c r="CD840" s="18"/>
      <c r="CE840" s="18"/>
      <c r="CH840" s="18"/>
      <c r="CJ840" s="18"/>
      <c r="CU840" s="18"/>
      <c r="CV840" t="s">
        <v>397</v>
      </c>
      <c r="CW840" t="s">
        <v>397</v>
      </c>
      <c r="CX840" t="s">
        <v>397</v>
      </c>
      <c r="CY840" s="25" t="s">
        <v>397</v>
      </c>
    </row>
    <row r="841" spans="1:103" x14ac:dyDescent="0.25">
      <c r="A841">
        <v>843</v>
      </c>
      <c r="B841">
        <v>119</v>
      </c>
      <c r="C841" s="25" t="s">
        <v>3</v>
      </c>
      <c r="D841" s="12">
        <v>11</v>
      </c>
      <c r="E841" s="14"/>
      <c r="F841" s="7" t="str">
        <f t="shared" si="129"/>
        <v>X</v>
      </c>
      <c r="G841" s="7">
        <f t="shared" si="130"/>
        <v>11</v>
      </c>
      <c r="H841" s="16">
        <f t="shared" si="131"/>
        <v>11</v>
      </c>
      <c r="I841" s="11" t="str">
        <f t="shared" si="132"/>
        <v>X</v>
      </c>
      <c r="J841" s="39" t="str">
        <f t="shared" si="133"/>
        <v>X</v>
      </c>
      <c r="K841" s="39" t="str">
        <f t="shared" si="136"/>
        <v>X</v>
      </c>
      <c r="L841" s="39" t="str">
        <f t="shared" si="137"/>
        <v>X</v>
      </c>
      <c r="M841" s="39" t="str">
        <f t="shared" si="134"/>
        <v>X</v>
      </c>
      <c r="N841" s="42">
        <v>0</v>
      </c>
      <c r="O841" s="8">
        <v>0</v>
      </c>
      <c r="P841" s="9">
        <v>0</v>
      </c>
      <c r="Q841" s="9">
        <v>1</v>
      </c>
      <c r="R841" s="8">
        <v>0</v>
      </c>
      <c r="S841" s="9">
        <v>0</v>
      </c>
      <c r="T841" s="9">
        <v>0</v>
      </c>
      <c r="U841" s="8">
        <v>0</v>
      </c>
      <c r="V841" s="9">
        <v>0</v>
      </c>
      <c r="W841" s="9">
        <v>0</v>
      </c>
      <c r="X841" s="9">
        <v>0</v>
      </c>
      <c r="Y841" s="8">
        <v>0</v>
      </c>
      <c r="Z841" s="9">
        <v>0</v>
      </c>
      <c r="AA841" s="8"/>
      <c r="AC841" s="8"/>
      <c r="AJ841" s="9">
        <f t="shared" si="135"/>
        <v>-1</v>
      </c>
      <c r="AK841" s="7">
        <v>8.596333333333332</v>
      </c>
      <c r="AO841" s="8"/>
      <c r="AQ841" s="31"/>
      <c r="AT841" s="31"/>
      <c r="AU841" s="21">
        <v>2003</v>
      </c>
      <c r="AV841" s="23">
        <f t="shared" si="138"/>
        <v>3.3016809492935764</v>
      </c>
      <c r="BB841" s="18"/>
      <c r="BD841" s="54"/>
      <c r="BF841" s="18"/>
      <c r="BH841" s="18"/>
      <c r="BJ841" s="18"/>
      <c r="BK841" s="18" t="s">
        <v>222</v>
      </c>
      <c r="BL841">
        <v>0</v>
      </c>
      <c r="BM841">
        <v>0</v>
      </c>
      <c r="BN841">
        <v>0</v>
      </c>
      <c r="BO841">
        <v>1</v>
      </c>
      <c r="BP841">
        <v>0</v>
      </c>
      <c r="BQ841">
        <v>0</v>
      </c>
      <c r="BR841" s="18">
        <v>0</v>
      </c>
      <c r="BS841">
        <v>0</v>
      </c>
      <c r="BT841">
        <v>1</v>
      </c>
      <c r="BU841" s="18">
        <v>0</v>
      </c>
      <c r="BV841" t="s">
        <v>397</v>
      </c>
      <c r="BW841" t="s">
        <v>397</v>
      </c>
      <c r="CB841" s="18"/>
      <c r="CD841" s="18"/>
      <c r="CE841" s="18"/>
      <c r="CH841" s="18"/>
      <c r="CJ841" s="18"/>
      <c r="CU841" s="18"/>
      <c r="CV841" t="s">
        <v>397</v>
      </c>
      <c r="CW841" t="s">
        <v>397</v>
      </c>
      <c r="CX841" t="s">
        <v>397</v>
      </c>
      <c r="CY841" s="25" t="s">
        <v>397</v>
      </c>
    </row>
    <row r="842" spans="1:103" x14ac:dyDescent="0.25">
      <c r="A842">
        <v>844</v>
      </c>
      <c r="B842">
        <v>119</v>
      </c>
      <c r="C842" s="25" t="s">
        <v>3</v>
      </c>
      <c r="D842" s="12">
        <v>9.8000000000000007</v>
      </c>
      <c r="E842" s="14"/>
      <c r="F842" s="7" t="str">
        <f t="shared" si="129"/>
        <v>X</v>
      </c>
      <c r="G842" s="7">
        <f t="shared" si="130"/>
        <v>9.8000000000000007</v>
      </c>
      <c r="H842" s="16">
        <f t="shared" si="131"/>
        <v>9.8000000000000007</v>
      </c>
      <c r="I842" s="11" t="str">
        <f t="shared" si="132"/>
        <v>X</v>
      </c>
      <c r="J842" s="39" t="str">
        <f t="shared" si="133"/>
        <v>X</v>
      </c>
      <c r="K842" s="39" t="str">
        <f t="shared" si="136"/>
        <v>X</v>
      </c>
      <c r="L842" s="39" t="str">
        <f t="shared" si="137"/>
        <v>X</v>
      </c>
      <c r="M842" s="39" t="str">
        <f t="shared" si="134"/>
        <v>X</v>
      </c>
      <c r="N842" s="42">
        <v>0</v>
      </c>
      <c r="O842" s="8">
        <v>0</v>
      </c>
      <c r="P842" s="9">
        <v>0</v>
      </c>
      <c r="Q842" s="9">
        <v>0</v>
      </c>
      <c r="R842" s="8">
        <v>0</v>
      </c>
      <c r="S842" s="9">
        <v>0</v>
      </c>
      <c r="T842" s="9">
        <v>0</v>
      </c>
      <c r="U842" s="8">
        <v>1</v>
      </c>
      <c r="V842" s="9">
        <v>0</v>
      </c>
      <c r="W842" s="9">
        <v>0</v>
      </c>
      <c r="X842" s="9">
        <v>0</v>
      </c>
      <c r="Y842" s="8">
        <v>0</v>
      </c>
      <c r="Z842" s="9">
        <v>0</v>
      </c>
      <c r="AA842" s="8"/>
      <c r="AC842" s="8"/>
      <c r="AJ842" s="9">
        <f t="shared" si="135"/>
        <v>-1</v>
      </c>
      <c r="AK842" s="7">
        <v>8.596333333333332</v>
      </c>
      <c r="AO842" s="8"/>
      <c r="AQ842" s="31"/>
      <c r="AT842" s="31"/>
      <c r="AU842" s="21">
        <v>2003</v>
      </c>
      <c r="AV842" s="23">
        <f t="shared" si="138"/>
        <v>3.3016809492935764</v>
      </c>
      <c r="BB842" s="18"/>
      <c r="BD842" s="54"/>
      <c r="BF842" s="18"/>
      <c r="BH842" s="18"/>
      <c r="BJ842" s="18"/>
      <c r="BK842" s="18" t="s">
        <v>222</v>
      </c>
      <c r="BL842">
        <v>0</v>
      </c>
      <c r="BM842">
        <v>0</v>
      </c>
      <c r="BN842">
        <v>0</v>
      </c>
      <c r="BO842">
        <v>1</v>
      </c>
      <c r="BP842">
        <v>0</v>
      </c>
      <c r="BQ842">
        <v>0</v>
      </c>
      <c r="BR842" s="18">
        <v>0</v>
      </c>
      <c r="BS842">
        <v>0</v>
      </c>
      <c r="BT842">
        <v>1</v>
      </c>
      <c r="BU842" s="18">
        <v>0</v>
      </c>
      <c r="BV842" t="s">
        <v>397</v>
      </c>
      <c r="BW842" t="s">
        <v>397</v>
      </c>
      <c r="CB842" s="18"/>
      <c r="CD842" s="18"/>
      <c r="CE842" s="18"/>
      <c r="CH842" s="18"/>
      <c r="CJ842" s="18"/>
      <c r="CU842" s="18"/>
      <c r="CV842" t="s">
        <v>397</v>
      </c>
      <c r="CW842" t="s">
        <v>397</v>
      </c>
      <c r="CX842" t="s">
        <v>397</v>
      </c>
      <c r="CY842" s="25" t="s">
        <v>397</v>
      </c>
    </row>
    <row r="843" spans="1:103" x14ac:dyDescent="0.25">
      <c r="A843">
        <v>845</v>
      </c>
      <c r="B843">
        <v>119</v>
      </c>
      <c r="C843" s="25" t="s">
        <v>3</v>
      </c>
      <c r="D843" s="12">
        <v>12.5</v>
      </c>
      <c r="E843" s="14"/>
      <c r="F843" s="7" t="str">
        <f t="shared" si="129"/>
        <v>X</v>
      </c>
      <c r="G843" s="7">
        <f t="shared" si="130"/>
        <v>12.5</v>
      </c>
      <c r="H843" s="16">
        <f t="shared" si="131"/>
        <v>12.5</v>
      </c>
      <c r="I843" s="11" t="str">
        <f t="shared" si="132"/>
        <v>X</v>
      </c>
      <c r="J843" s="39" t="str">
        <f t="shared" si="133"/>
        <v>X</v>
      </c>
      <c r="K843" s="39" t="str">
        <f t="shared" si="136"/>
        <v>X</v>
      </c>
      <c r="L843" s="39" t="str">
        <f t="shared" si="137"/>
        <v>X</v>
      </c>
      <c r="M843" s="39" t="str">
        <f t="shared" si="134"/>
        <v>X</v>
      </c>
      <c r="N843" s="42">
        <v>0</v>
      </c>
      <c r="O843" s="8">
        <v>0</v>
      </c>
      <c r="P843" s="9">
        <v>0</v>
      </c>
      <c r="Q843" s="9">
        <v>0</v>
      </c>
      <c r="R843" s="8">
        <v>0</v>
      </c>
      <c r="S843" s="9">
        <v>0</v>
      </c>
      <c r="T843" s="9">
        <v>0</v>
      </c>
      <c r="U843" s="8">
        <v>0</v>
      </c>
      <c r="V843" s="9">
        <v>1</v>
      </c>
      <c r="W843" s="9">
        <v>0</v>
      </c>
      <c r="X843" s="9">
        <v>0</v>
      </c>
      <c r="Y843" s="8">
        <v>0</v>
      </c>
      <c r="Z843" s="9">
        <v>0</v>
      </c>
      <c r="AA843" s="8"/>
      <c r="AC843" s="8"/>
      <c r="AJ843" s="9">
        <f t="shared" si="135"/>
        <v>-1</v>
      </c>
      <c r="AK843" s="7">
        <v>8.596333333333332</v>
      </c>
      <c r="AO843" s="8"/>
      <c r="AQ843" s="31"/>
      <c r="AT843" s="31"/>
      <c r="AU843" s="21">
        <v>2003</v>
      </c>
      <c r="AV843" s="23">
        <f t="shared" si="138"/>
        <v>3.3016809492935764</v>
      </c>
      <c r="BB843" s="18"/>
      <c r="BD843" s="54"/>
      <c r="BF843" s="18"/>
      <c r="BH843" s="18"/>
      <c r="BJ843" s="18"/>
      <c r="BK843" s="18" t="s">
        <v>222</v>
      </c>
      <c r="BL843">
        <v>0</v>
      </c>
      <c r="BM843">
        <v>0</v>
      </c>
      <c r="BN843">
        <v>0</v>
      </c>
      <c r="BO843">
        <v>1</v>
      </c>
      <c r="BP843">
        <v>0</v>
      </c>
      <c r="BQ843">
        <v>0</v>
      </c>
      <c r="BR843" s="18">
        <v>0</v>
      </c>
      <c r="BS843">
        <v>0</v>
      </c>
      <c r="BT843">
        <v>1</v>
      </c>
      <c r="BU843" s="18">
        <v>0</v>
      </c>
      <c r="BV843" t="s">
        <v>397</v>
      </c>
      <c r="BW843" t="s">
        <v>397</v>
      </c>
      <c r="CB843" s="18"/>
      <c r="CD843" s="18"/>
      <c r="CE843" s="18"/>
      <c r="CH843" s="18"/>
      <c r="CJ843" s="18"/>
      <c r="CU843" s="18"/>
      <c r="CV843" t="s">
        <v>397</v>
      </c>
      <c r="CW843" t="s">
        <v>397</v>
      </c>
      <c r="CX843" t="s">
        <v>397</v>
      </c>
      <c r="CY843" s="25" t="s">
        <v>397</v>
      </c>
    </row>
    <row r="844" spans="1:103" x14ac:dyDescent="0.25">
      <c r="A844">
        <v>846</v>
      </c>
      <c r="B844">
        <v>119</v>
      </c>
      <c r="C844" s="25" t="s">
        <v>3</v>
      </c>
      <c r="D844" s="12">
        <v>6.9</v>
      </c>
      <c r="E844" s="14"/>
      <c r="F844" s="7" t="str">
        <f t="shared" si="129"/>
        <v>X</v>
      </c>
      <c r="G844" s="7">
        <f t="shared" si="130"/>
        <v>6.9</v>
      </c>
      <c r="H844" s="16">
        <f t="shared" si="131"/>
        <v>6.9</v>
      </c>
      <c r="I844" s="11" t="str">
        <f t="shared" si="132"/>
        <v>X</v>
      </c>
      <c r="J844" s="39" t="str">
        <f t="shared" si="133"/>
        <v>X</v>
      </c>
      <c r="K844" s="39" t="str">
        <f t="shared" si="136"/>
        <v>X</v>
      </c>
      <c r="L844" s="39" t="str">
        <f t="shared" si="137"/>
        <v>X</v>
      </c>
      <c r="M844" s="39" t="str">
        <f t="shared" si="134"/>
        <v>X</v>
      </c>
      <c r="N844" s="42">
        <v>1</v>
      </c>
      <c r="O844" s="8">
        <v>0</v>
      </c>
      <c r="P844" s="9">
        <v>0</v>
      </c>
      <c r="Q844" s="9">
        <v>0</v>
      </c>
      <c r="R844" s="8">
        <v>0</v>
      </c>
      <c r="S844" s="9">
        <v>0</v>
      </c>
      <c r="T844" s="9">
        <v>0</v>
      </c>
      <c r="U844" s="8">
        <v>0</v>
      </c>
      <c r="V844" s="9">
        <v>0</v>
      </c>
      <c r="W844" s="9">
        <v>0</v>
      </c>
      <c r="X844" s="9">
        <v>0</v>
      </c>
      <c r="Y844" s="8">
        <v>0</v>
      </c>
      <c r="Z844" s="9">
        <v>0</v>
      </c>
      <c r="AA844" s="8"/>
      <c r="AC844" s="8"/>
      <c r="AJ844" s="9">
        <f t="shared" si="135"/>
        <v>-1</v>
      </c>
      <c r="AK844" s="7">
        <v>6.9153333333333338</v>
      </c>
      <c r="AO844" s="8"/>
      <c r="AQ844" s="31"/>
      <c r="AT844" s="31"/>
      <c r="AU844" s="21">
        <v>1991</v>
      </c>
      <c r="AV844" s="23">
        <f t="shared" si="138"/>
        <v>3.2990712600274095</v>
      </c>
      <c r="BB844" s="18"/>
      <c r="BD844" s="54"/>
      <c r="BF844" s="18"/>
      <c r="BH844" s="18"/>
      <c r="BJ844" s="18"/>
      <c r="BK844" s="18" t="s">
        <v>228</v>
      </c>
      <c r="BL844">
        <v>0</v>
      </c>
      <c r="BM844">
        <v>0</v>
      </c>
      <c r="BN844">
        <v>0</v>
      </c>
      <c r="BO844">
        <v>1</v>
      </c>
      <c r="BP844">
        <v>0</v>
      </c>
      <c r="BQ844">
        <v>0</v>
      </c>
      <c r="BR844" s="18">
        <v>0</v>
      </c>
      <c r="BS844">
        <v>0</v>
      </c>
      <c r="BT844">
        <v>1</v>
      </c>
      <c r="BU844" s="18">
        <v>0</v>
      </c>
      <c r="BV844" t="s">
        <v>397</v>
      </c>
      <c r="BW844" t="s">
        <v>397</v>
      </c>
      <c r="CB844" s="18"/>
      <c r="CD844" s="18"/>
      <c r="CE844" s="18"/>
      <c r="CH844" s="18"/>
      <c r="CJ844" s="18"/>
      <c r="CU844" s="18"/>
      <c r="CV844" t="s">
        <v>397</v>
      </c>
      <c r="CW844" t="s">
        <v>397</v>
      </c>
      <c r="CX844" t="s">
        <v>397</v>
      </c>
      <c r="CY844" s="25" t="s">
        <v>397</v>
      </c>
    </row>
    <row r="845" spans="1:103" x14ac:dyDescent="0.25">
      <c r="A845">
        <v>847</v>
      </c>
      <c r="B845">
        <v>119</v>
      </c>
      <c r="C845" s="25" t="s">
        <v>3</v>
      </c>
      <c r="D845" s="12">
        <v>8.1</v>
      </c>
      <c r="E845" s="14"/>
      <c r="F845" s="7" t="str">
        <f t="shared" si="129"/>
        <v>X</v>
      </c>
      <c r="G845" s="7">
        <f t="shared" si="130"/>
        <v>8.1</v>
      </c>
      <c r="H845" s="16">
        <f t="shared" si="131"/>
        <v>8.1</v>
      </c>
      <c r="I845" s="11" t="str">
        <f t="shared" si="132"/>
        <v>X</v>
      </c>
      <c r="J845" s="39" t="str">
        <f t="shared" si="133"/>
        <v>X</v>
      </c>
      <c r="K845" s="39" t="str">
        <f t="shared" si="136"/>
        <v>X</v>
      </c>
      <c r="L845" s="39" t="str">
        <f t="shared" si="137"/>
        <v>X</v>
      </c>
      <c r="M845" s="39" t="str">
        <f t="shared" si="134"/>
        <v>X</v>
      </c>
      <c r="N845" s="42">
        <v>0</v>
      </c>
      <c r="O845" s="8">
        <v>1</v>
      </c>
      <c r="P845" s="9">
        <v>0</v>
      </c>
      <c r="Q845" s="9">
        <v>0</v>
      </c>
      <c r="R845" s="8">
        <v>0</v>
      </c>
      <c r="S845" s="9">
        <v>0</v>
      </c>
      <c r="T845" s="9">
        <v>0</v>
      </c>
      <c r="U845" s="8">
        <v>0</v>
      </c>
      <c r="V845" s="9">
        <v>0</v>
      </c>
      <c r="W845" s="9">
        <v>0</v>
      </c>
      <c r="X845" s="9">
        <v>0</v>
      </c>
      <c r="Y845" s="8">
        <v>0</v>
      </c>
      <c r="Z845" s="9">
        <v>0</v>
      </c>
      <c r="AA845" s="8"/>
      <c r="AC845" s="8"/>
      <c r="AJ845" s="9">
        <f t="shared" si="135"/>
        <v>-1</v>
      </c>
      <c r="AK845" s="7">
        <v>6.9153333333333338</v>
      </c>
      <c r="AO845" s="8"/>
      <c r="AQ845" s="31"/>
      <c r="AT845" s="31"/>
      <c r="AU845" s="21">
        <v>1991</v>
      </c>
      <c r="AV845" s="23">
        <f t="shared" si="138"/>
        <v>3.2990712600274095</v>
      </c>
      <c r="BB845" s="18"/>
      <c r="BD845" s="54"/>
      <c r="BF845" s="18"/>
      <c r="BH845" s="18"/>
      <c r="BJ845" s="18"/>
      <c r="BK845" s="18" t="s">
        <v>228</v>
      </c>
      <c r="BL845">
        <v>0</v>
      </c>
      <c r="BM845">
        <v>0</v>
      </c>
      <c r="BN845">
        <v>0</v>
      </c>
      <c r="BO845">
        <v>1</v>
      </c>
      <c r="BP845">
        <v>0</v>
      </c>
      <c r="BQ845">
        <v>0</v>
      </c>
      <c r="BR845" s="18">
        <v>0</v>
      </c>
      <c r="BS845">
        <v>0</v>
      </c>
      <c r="BT845">
        <v>1</v>
      </c>
      <c r="BU845" s="18">
        <v>0</v>
      </c>
      <c r="BV845" t="s">
        <v>397</v>
      </c>
      <c r="BW845" t="s">
        <v>397</v>
      </c>
      <c r="CB845" s="18"/>
      <c r="CD845" s="18"/>
      <c r="CE845" s="18"/>
      <c r="CH845" s="18"/>
      <c r="CJ845" s="18"/>
      <c r="CU845" s="18"/>
      <c r="CV845" t="s">
        <v>397</v>
      </c>
      <c r="CW845" t="s">
        <v>397</v>
      </c>
      <c r="CX845" t="s">
        <v>397</v>
      </c>
      <c r="CY845" s="25" t="s">
        <v>397</v>
      </c>
    </row>
    <row r="846" spans="1:103" x14ac:dyDescent="0.25">
      <c r="A846">
        <v>848</v>
      </c>
      <c r="B846">
        <v>119</v>
      </c>
      <c r="C846" s="25" t="s">
        <v>3</v>
      </c>
      <c r="D846" s="12">
        <v>7</v>
      </c>
      <c r="E846" s="14"/>
      <c r="F846" s="7" t="str">
        <f t="shared" si="129"/>
        <v>X</v>
      </c>
      <c r="G846" s="7">
        <f t="shared" si="130"/>
        <v>7</v>
      </c>
      <c r="H846" s="16">
        <f t="shared" si="131"/>
        <v>7</v>
      </c>
      <c r="I846" s="11" t="str">
        <f t="shared" si="132"/>
        <v>X</v>
      </c>
      <c r="J846" s="39" t="str">
        <f t="shared" si="133"/>
        <v>X</v>
      </c>
      <c r="K846" s="39" t="str">
        <f t="shared" si="136"/>
        <v>X</v>
      </c>
      <c r="L846" s="39" t="str">
        <f t="shared" si="137"/>
        <v>X</v>
      </c>
      <c r="M846" s="39" t="str">
        <f t="shared" si="134"/>
        <v>X</v>
      </c>
      <c r="N846" s="42">
        <v>0</v>
      </c>
      <c r="O846" s="8">
        <v>0</v>
      </c>
      <c r="P846" s="9">
        <v>1</v>
      </c>
      <c r="Q846" s="9">
        <v>0</v>
      </c>
      <c r="R846" s="8">
        <v>0</v>
      </c>
      <c r="S846" s="9">
        <v>0</v>
      </c>
      <c r="T846" s="9">
        <v>0</v>
      </c>
      <c r="U846" s="8">
        <v>0</v>
      </c>
      <c r="V846" s="9">
        <v>0</v>
      </c>
      <c r="W846" s="9">
        <v>0</v>
      </c>
      <c r="X846" s="9">
        <v>0</v>
      </c>
      <c r="Y846" s="8">
        <v>0</v>
      </c>
      <c r="Z846" s="9">
        <v>0</v>
      </c>
      <c r="AA846" s="8"/>
      <c r="AC846" s="8"/>
      <c r="AJ846" s="9">
        <f t="shared" si="135"/>
        <v>-1</v>
      </c>
      <c r="AK846" s="7">
        <v>6.9153333333333338</v>
      </c>
      <c r="AO846" s="8"/>
      <c r="AQ846" s="31"/>
      <c r="AT846" s="31"/>
      <c r="AU846" s="21">
        <v>1991</v>
      </c>
      <c r="AV846" s="23">
        <f t="shared" si="138"/>
        <v>3.2990712600274095</v>
      </c>
      <c r="BB846" s="18"/>
      <c r="BD846" s="54"/>
      <c r="BF846" s="18"/>
      <c r="BH846" s="18"/>
      <c r="BJ846" s="18"/>
      <c r="BK846" s="18" t="s">
        <v>228</v>
      </c>
      <c r="BL846">
        <v>0</v>
      </c>
      <c r="BM846">
        <v>0</v>
      </c>
      <c r="BN846">
        <v>0</v>
      </c>
      <c r="BO846">
        <v>1</v>
      </c>
      <c r="BP846">
        <v>0</v>
      </c>
      <c r="BQ846">
        <v>0</v>
      </c>
      <c r="BR846" s="18">
        <v>0</v>
      </c>
      <c r="BS846">
        <v>0</v>
      </c>
      <c r="BT846">
        <v>1</v>
      </c>
      <c r="BU846" s="18">
        <v>0</v>
      </c>
      <c r="BV846" t="s">
        <v>397</v>
      </c>
      <c r="BW846" t="s">
        <v>397</v>
      </c>
      <c r="CB846" s="18"/>
      <c r="CD846" s="18"/>
      <c r="CE846" s="18"/>
      <c r="CH846" s="18"/>
      <c r="CJ846" s="18"/>
      <c r="CU846" s="18"/>
      <c r="CV846" t="s">
        <v>397</v>
      </c>
      <c r="CW846" t="s">
        <v>397</v>
      </c>
      <c r="CX846" t="s">
        <v>397</v>
      </c>
      <c r="CY846" s="25" t="s">
        <v>397</v>
      </c>
    </row>
    <row r="847" spans="1:103" x14ac:dyDescent="0.25">
      <c r="A847">
        <v>849</v>
      </c>
      <c r="B847">
        <v>119</v>
      </c>
      <c r="C847" s="25" t="s">
        <v>3</v>
      </c>
      <c r="D847" s="12">
        <v>7.2</v>
      </c>
      <c r="E847" s="14"/>
      <c r="F847" s="7" t="str">
        <f t="shared" ref="F847:F910" si="139">IFERROR(D847/E847, "X")</f>
        <v>X</v>
      </c>
      <c r="G847" s="7">
        <f t="shared" ref="G847:G910" si="140">D847-E847</f>
        <v>7.2</v>
      </c>
      <c r="H847" s="16">
        <f t="shared" ref="H847:H910" si="141">D847+E847</f>
        <v>7.2</v>
      </c>
      <c r="I847" s="11" t="str">
        <f t="shared" ref="I847:I910" si="142">IFERROR(F847/SQRT(F847^2+AJ847), "X")</f>
        <v>X</v>
      </c>
      <c r="J847" s="39" t="str">
        <f t="shared" ref="J847:J910" si="143">IFERROR(SQRT((1-I847^2)/AJ847), "X")</f>
        <v>X</v>
      </c>
      <c r="K847" s="39" t="str">
        <f t="shared" si="136"/>
        <v>X</v>
      </c>
      <c r="L847" s="39" t="str">
        <f t="shared" si="137"/>
        <v>X</v>
      </c>
      <c r="M847" s="39" t="str">
        <f t="shared" ref="M847:M910" si="144">IFERROR(I847+J847, "X")</f>
        <v>X</v>
      </c>
      <c r="N847" s="42">
        <v>0</v>
      </c>
      <c r="O847" s="8">
        <v>0</v>
      </c>
      <c r="P847" s="9">
        <v>0</v>
      </c>
      <c r="Q847" s="9">
        <v>1</v>
      </c>
      <c r="R847" s="8">
        <v>0</v>
      </c>
      <c r="S847" s="9">
        <v>0</v>
      </c>
      <c r="T847" s="9">
        <v>0</v>
      </c>
      <c r="U847" s="8">
        <v>0</v>
      </c>
      <c r="V847" s="9">
        <v>0</v>
      </c>
      <c r="W847" s="9">
        <v>0</v>
      </c>
      <c r="X847" s="9">
        <v>0</v>
      </c>
      <c r="Y847" s="8">
        <v>0</v>
      </c>
      <c r="Z847" s="9">
        <v>0</v>
      </c>
      <c r="AA847" s="8"/>
      <c r="AC847" s="8"/>
      <c r="AJ847" s="9">
        <f t="shared" ref="AJ847:AJ910" si="145">IFERROR(AH847-AI847-1, "X")</f>
        <v>-1</v>
      </c>
      <c r="AK847" s="7">
        <v>6.9153333333333338</v>
      </c>
      <c r="AO847" s="8"/>
      <c r="AQ847" s="31"/>
      <c r="AT847" s="31"/>
      <c r="AU847" s="21">
        <v>1991</v>
      </c>
      <c r="AV847" s="23">
        <f t="shared" si="138"/>
        <v>3.2990712600274095</v>
      </c>
      <c r="BB847" s="18"/>
      <c r="BD847" s="54"/>
      <c r="BF847" s="18"/>
      <c r="BH847" s="18"/>
      <c r="BJ847" s="18"/>
      <c r="BK847" s="18" t="s">
        <v>228</v>
      </c>
      <c r="BL847">
        <v>0</v>
      </c>
      <c r="BM847">
        <v>0</v>
      </c>
      <c r="BN847">
        <v>0</v>
      </c>
      <c r="BO847">
        <v>1</v>
      </c>
      <c r="BP847">
        <v>0</v>
      </c>
      <c r="BQ847">
        <v>0</v>
      </c>
      <c r="BR847" s="18">
        <v>0</v>
      </c>
      <c r="BS847">
        <v>0</v>
      </c>
      <c r="BT847">
        <v>1</v>
      </c>
      <c r="BU847" s="18">
        <v>0</v>
      </c>
      <c r="BV847" t="s">
        <v>397</v>
      </c>
      <c r="BW847" t="s">
        <v>397</v>
      </c>
      <c r="CB847" s="18"/>
      <c r="CD847" s="18"/>
      <c r="CE847" s="18"/>
      <c r="CH847" s="18"/>
      <c r="CJ847" s="18"/>
      <c r="CU847" s="18"/>
      <c r="CV847" t="s">
        <v>397</v>
      </c>
      <c r="CW847" t="s">
        <v>397</v>
      </c>
      <c r="CX847" t="s">
        <v>397</v>
      </c>
      <c r="CY847" s="25" t="s">
        <v>397</v>
      </c>
    </row>
    <row r="848" spans="1:103" x14ac:dyDescent="0.25">
      <c r="A848">
        <v>850</v>
      </c>
      <c r="B848">
        <v>119</v>
      </c>
      <c r="C848" s="25" t="s">
        <v>3</v>
      </c>
      <c r="D848" s="12">
        <v>7.2</v>
      </c>
      <c r="E848" s="14"/>
      <c r="F848" s="7" t="str">
        <f t="shared" si="139"/>
        <v>X</v>
      </c>
      <c r="G848" s="7">
        <f t="shared" si="140"/>
        <v>7.2</v>
      </c>
      <c r="H848" s="16">
        <f t="shared" si="141"/>
        <v>7.2</v>
      </c>
      <c r="I848" s="11" t="str">
        <f t="shared" si="142"/>
        <v>X</v>
      </c>
      <c r="J848" s="39" t="str">
        <f t="shared" si="143"/>
        <v>X</v>
      </c>
      <c r="K848" s="39" t="str">
        <f t="shared" si="136"/>
        <v>X</v>
      </c>
      <c r="L848" s="39" t="str">
        <f t="shared" si="137"/>
        <v>X</v>
      </c>
      <c r="M848" s="39" t="str">
        <f t="shared" si="144"/>
        <v>X</v>
      </c>
      <c r="N848" s="42">
        <v>0</v>
      </c>
      <c r="O848" s="8">
        <v>0</v>
      </c>
      <c r="P848" s="9">
        <v>0</v>
      </c>
      <c r="Q848" s="9">
        <v>0</v>
      </c>
      <c r="R848" s="8">
        <v>0</v>
      </c>
      <c r="S848" s="9">
        <v>0</v>
      </c>
      <c r="T848" s="9">
        <v>0</v>
      </c>
      <c r="U848" s="8">
        <v>1</v>
      </c>
      <c r="V848" s="9">
        <v>0</v>
      </c>
      <c r="W848" s="9">
        <v>0</v>
      </c>
      <c r="X848" s="9">
        <v>0</v>
      </c>
      <c r="Y848" s="8">
        <v>0</v>
      </c>
      <c r="Z848" s="9">
        <v>0</v>
      </c>
      <c r="AA848" s="8"/>
      <c r="AC848" s="8"/>
      <c r="AJ848" s="9">
        <f t="shared" si="145"/>
        <v>-1</v>
      </c>
      <c r="AK848" s="7">
        <v>6.9153333333333338</v>
      </c>
      <c r="AO848" s="8"/>
      <c r="AQ848" s="31"/>
      <c r="AT848" s="31"/>
      <c r="AU848" s="21">
        <v>1991</v>
      </c>
      <c r="AV848" s="23">
        <f t="shared" si="138"/>
        <v>3.2990712600274095</v>
      </c>
      <c r="BB848" s="18"/>
      <c r="BD848" s="54"/>
      <c r="BF848" s="18"/>
      <c r="BH848" s="18"/>
      <c r="BJ848" s="18"/>
      <c r="BK848" s="18" t="s">
        <v>228</v>
      </c>
      <c r="BL848">
        <v>0</v>
      </c>
      <c r="BM848">
        <v>0</v>
      </c>
      <c r="BN848">
        <v>0</v>
      </c>
      <c r="BO848">
        <v>1</v>
      </c>
      <c r="BP848">
        <v>0</v>
      </c>
      <c r="BQ848">
        <v>0</v>
      </c>
      <c r="BR848" s="18">
        <v>0</v>
      </c>
      <c r="BS848">
        <v>0</v>
      </c>
      <c r="BT848">
        <v>1</v>
      </c>
      <c r="BU848" s="18">
        <v>0</v>
      </c>
      <c r="BV848" t="s">
        <v>397</v>
      </c>
      <c r="BW848" t="s">
        <v>397</v>
      </c>
      <c r="CB848" s="18"/>
      <c r="CD848" s="18"/>
      <c r="CE848" s="18"/>
      <c r="CH848" s="18"/>
      <c r="CJ848" s="18"/>
      <c r="CU848" s="18"/>
      <c r="CV848" t="s">
        <v>397</v>
      </c>
      <c r="CW848" t="s">
        <v>397</v>
      </c>
      <c r="CX848" t="s">
        <v>397</v>
      </c>
      <c r="CY848" s="25" t="s">
        <v>397</v>
      </c>
    </row>
    <row r="849" spans="1:103" x14ac:dyDescent="0.25">
      <c r="A849">
        <v>851</v>
      </c>
      <c r="B849">
        <v>119</v>
      </c>
      <c r="C849" s="25" t="s">
        <v>3</v>
      </c>
      <c r="D849" s="12">
        <v>6.3</v>
      </c>
      <c r="E849" s="14"/>
      <c r="F849" s="7" t="str">
        <f t="shared" si="139"/>
        <v>X</v>
      </c>
      <c r="G849" s="7">
        <f t="shared" si="140"/>
        <v>6.3</v>
      </c>
      <c r="H849" s="16">
        <f t="shared" si="141"/>
        <v>6.3</v>
      </c>
      <c r="I849" s="11" t="str">
        <f t="shared" si="142"/>
        <v>X</v>
      </c>
      <c r="J849" s="39" t="str">
        <f t="shared" si="143"/>
        <v>X</v>
      </c>
      <c r="K849" s="39" t="str">
        <f t="shared" si="136"/>
        <v>X</v>
      </c>
      <c r="L849" s="39" t="str">
        <f t="shared" si="137"/>
        <v>X</v>
      </c>
      <c r="M849" s="39" t="str">
        <f t="shared" si="144"/>
        <v>X</v>
      </c>
      <c r="N849" s="42">
        <v>0</v>
      </c>
      <c r="O849" s="8">
        <v>0</v>
      </c>
      <c r="P849" s="9">
        <v>0</v>
      </c>
      <c r="Q849" s="9">
        <v>0</v>
      </c>
      <c r="R849" s="8">
        <v>0</v>
      </c>
      <c r="S849" s="9">
        <v>0</v>
      </c>
      <c r="T849" s="9">
        <v>0</v>
      </c>
      <c r="U849" s="8">
        <v>0</v>
      </c>
      <c r="V849" s="9">
        <v>1</v>
      </c>
      <c r="W849" s="9">
        <v>0</v>
      </c>
      <c r="X849" s="9">
        <v>0</v>
      </c>
      <c r="Y849" s="8">
        <v>0</v>
      </c>
      <c r="Z849" s="9">
        <v>0</v>
      </c>
      <c r="AA849" s="8"/>
      <c r="AC849" s="8"/>
      <c r="AJ849" s="9">
        <f t="shared" si="145"/>
        <v>-1</v>
      </c>
      <c r="AK849" s="7">
        <v>6.9153333333333338</v>
      </c>
      <c r="AO849" s="8"/>
      <c r="AQ849" s="31"/>
      <c r="AT849" s="31"/>
      <c r="AU849" s="21">
        <v>1991</v>
      </c>
      <c r="AV849" s="23">
        <f t="shared" si="138"/>
        <v>3.2990712600274095</v>
      </c>
      <c r="BB849" s="18"/>
      <c r="BD849" s="54"/>
      <c r="BF849" s="18"/>
      <c r="BH849" s="18"/>
      <c r="BJ849" s="18"/>
      <c r="BK849" s="18" t="s">
        <v>228</v>
      </c>
      <c r="BL849">
        <v>0</v>
      </c>
      <c r="BM849">
        <v>0</v>
      </c>
      <c r="BN849">
        <v>0</v>
      </c>
      <c r="BO849">
        <v>1</v>
      </c>
      <c r="BP849">
        <v>0</v>
      </c>
      <c r="BQ849">
        <v>0</v>
      </c>
      <c r="BR849" s="18">
        <v>0</v>
      </c>
      <c r="BS849">
        <v>0</v>
      </c>
      <c r="BT849">
        <v>1</v>
      </c>
      <c r="BU849" s="18">
        <v>0</v>
      </c>
      <c r="BV849" t="s">
        <v>397</v>
      </c>
      <c r="BW849" t="s">
        <v>397</v>
      </c>
      <c r="CB849" s="18"/>
      <c r="CD849" s="18"/>
      <c r="CE849" s="18"/>
      <c r="CH849" s="18"/>
      <c r="CJ849" s="18"/>
      <c r="CU849" s="18"/>
      <c r="CV849" t="s">
        <v>397</v>
      </c>
      <c r="CW849" t="s">
        <v>397</v>
      </c>
      <c r="CX849" t="s">
        <v>397</v>
      </c>
      <c r="CY849" s="25" t="s">
        <v>397</v>
      </c>
    </row>
    <row r="850" spans="1:103" x14ac:dyDescent="0.25">
      <c r="A850">
        <v>852</v>
      </c>
      <c r="B850">
        <v>119</v>
      </c>
      <c r="C850" s="25" t="s">
        <v>3</v>
      </c>
      <c r="D850" s="12">
        <v>7.3</v>
      </c>
      <c r="E850" s="14"/>
      <c r="F850" s="7" t="str">
        <f t="shared" si="139"/>
        <v>X</v>
      </c>
      <c r="G850" s="7">
        <f t="shared" si="140"/>
        <v>7.3</v>
      </c>
      <c r="H850" s="16">
        <f t="shared" si="141"/>
        <v>7.3</v>
      </c>
      <c r="I850" s="11" t="str">
        <f t="shared" si="142"/>
        <v>X</v>
      </c>
      <c r="J850" s="39" t="str">
        <f t="shared" si="143"/>
        <v>X</v>
      </c>
      <c r="K850" s="39" t="str">
        <f t="shared" si="136"/>
        <v>X</v>
      </c>
      <c r="L850" s="39" t="str">
        <f t="shared" si="137"/>
        <v>X</v>
      </c>
      <c r="M850" s="39" t="str">
        <f t="shared" si="144"/>
        <v>X</v>
      </c>
      <c r="N850" s="42">
        <v>1</v>
      </c>
      <c r="O850" s="8">
        <v>0</v>
      </c>
      <c r="P850" s="9">
        <v>0</v>
      </c>
      <c r="Q850" s="9">
        <v>0</v>
      </c>
      <c r="R850" s="8">
        <v>0</v>
      </c>
      <c r="S850" s="9">
        <v>0</v>
      </c>
      <c r="T850" s="9">
        <v>0</v>
      </c>
      <c r="U850" s="8">
        <v>0</v>
      </c>
      <c r="V850" s="9">
        <v>0</v>
      </c>
      <c r="W850" s="9">
        <v>0</v>
      </c>
      <c r="X850" s="9">
        <v>0</v>
      </c>
      <c r="Y850" s="8">
        <v>0</v>
      </c>
      <c r="Z850" s="9">
        <v>0</v>
      </c>
      <c r="AA850" s="8"/>
      <c r="AC850" s="8"/>
      <c r="AJ850" s="9">
        <f t="shared" si="145"/>
        <v>-1</v>
      </c>
      <c r="AK850" s="7">
        <v>9.0489999999999995</v>
      </c>
      <c r="AO850" s="8"/>
      <c r="AQ850" s="31"/>
      <c r="AT850" s="31"/>
      <c r="AU850" s="21">
        <v>2004</v>
      </c>
      <c r="AV850" s="23">
        <f t="shared" si="138"/>
        <v>3.301897717195208</v>
      </c>
      <c r="BB850" s="18"/>
      <c r="BD850" s="54"/>
      <c r="BF850" s="18"/>
      <c r="BH850" s="18"/>
      <c r="BJ850" s="18"/>
      <c r="BK850" s="18" t="s">
        <v>249</v>
      </c>
      <c r="BL850">
        <v>0</v>
      </c>
      <c r="BM850">
        <v>0</v>
      </c>
      <c r="BN850">
        <v>1</v>
      </c>
      <c r="BO850">
        <v>0</v>
      </c>
      <c r="BP850">
        <v>0</v>
      </c>
      <c r="BQ850">
        <v>0</v>
      </c>
      <c r="BR850" s="18">
        <v>0</v>
      </c>
      <c r="BS850">
        <v>0</v>
      </c>
      <c r="BT850">
        <v>1</v>
      </c>
      <c r="BU850" s="18">
        <v>0</v>
      </c>
      <c r="BV850" t="s">
        <v>397</v>
      </c>
      <c r="BW850" t="s">
        <v>397</v>
      </c>
      <c r="CB850" s="18"/>
      <c r="CD850" s="18"/>
      <c r="CE850" s="18"/>
      <c r="CH850" s="18"/>
      <c r="CJ850" s="18"/>
      <c r="CU850" s="18"/>
      <c r="CV850" t="s">
        <v>397</v>
      </c>
      <c r="CW850" t="s">
        <v>397</v>
      </c>
      <c r="CX850" t="s">
        <v>397</v>
      </c>
      <c r="CY850" s="25" t="s">
        <v>397</v>
      </c>
    </row>
    <row r="851" spans="1:103" x14ac:dyDescent="0.25">
      <c r="A851">
        <v>853</v>
      </c>
      <c r="B851">
        <v>119</v>
      </c>
      <c r="C851" s="25" t="s">
        <v>3</v>
      </c>
      <c r="D851" s="12">
        <v>7.5</v>
      </c>
      <c r="E851" s="14"/>
      <c r="F851" s="7" t="str">
        <f t="shared" si="139"/>
        <v>X</v>
      </c>
      <c r="G851" s="7">
        <f t="shared" si="140"/>
        <v>7.5</v>
      </c>
      <c r="H851" s="16">
        <f t="shared" si="141"/>
        <v>7.5</v>
      </c>
      <c r="I851" s="11" t="str">
        <f t="shared" si="142"/>
        <v>X</v>
      </c>
      <c r="J851" s="39" t="str">
        <f t="shared" si="143"/>
        <v>X</v>
      </c>
      <c r="K851" s="39" t="str">
        <f t="shared" si="136"/>
        <v>X</v>
      </c>
      <c r="L851" s="39" t="str">
        <f t="shared" si="137"/>
        <v>X</v>
      </c>
      <c r="M851" s="39" t="str">
        <f t="shared" si="144"/>
        <v>X</v>
      </c>
      <c r="N851" s="42">
        <v>0</v>
      </c>
      <c r="O851" s="8">
        <v>1</v>
      </c>
      <c r="P851" s="9">
        <v>0</v>
      </c>
      <c r="Q851" s="9">
        <v>0</v>
      </c>
      <c r="R851" s="8">
        <v>0</v>
      </c>
      <c r="S851" s="9">
        <v>0</v>
      </c>
      <c r="T851" s="9">
        <v>0</v>
      </c>
      <c r="U851" s="8">
        <v>0</v>
      </c>
      <c r="V851" s="9">
        <v>0</v>
      </c>
      <c r="W851" s="9">
        <v>0</v>
      </c>
      <c r="X851" s="9">
        <v>0</v>
      </c>
      <c r="Y851" s="8">
        <v>0</v>
      </c>
      <c r="Z851" s="9">
        <v>0</v>
      </c>
      <c r="AA851" s="8"/>
      <c r="AC851" s="8"/>
      <c r="AJ851" s="9">
        <f t="shared" si="145"/>
        <v>-1</v>
      </c>
      <c r="AK851" s="7">
        <v>9.0489999999999995</v>
      </c>
      <c r="AO851" s="8"/>
      <c r="AQ851" s="31"/>
      <c r="AT851" s="31"/>
      <c r="AU851" s="21">
        <v>2004</v>
      </c>
      <c r="AV851" s="23">
        <f t="shared" si="138"/>
        <v>3.301897717195208</v>
      </c>
      <c r="BB851" s="18"/>
      <c r="BD851" s="54"/>
      <c r="BF851" s="18"/>
      <c r="BH851" s="18"/>
      <c r="BJ851" s="18"/>
      <c r="BK851" s="18" t="s">
        <v>249</v>
      </c>
      <c r="BL851">
        <v>0</v>
      </c>
      <c r="BM851">
        <v>0</v>
      </c>
      <c r="BN851">
        <v>1</v>
      </c>
      <c r="BO851">
        <v>0</v>
      </c>
      <c r="BP851">
        <v>0</v>
      </c>
      <c r="BQ851">
        <v>0</v>
      </c>
      <c r="BR851" s="18">
        <v>0</v>
      </c>
      <c r="BS851">
        <v>0</v>
      </c>
      <c r="BT851">
        <v>1</v>
      </c>
      <c r="BU851" s="18">
        <v>0</v>
      </c>
      <c r="BV851" t="s">
        <v>397</v>
      </c>
      <c r="BW851" t="s">
        <v>397</v>
      </c>
      <c r="CB851" s="18"/>
      <c r="CD851" s="18"/>
      <c r="CE851" s="18"/>
      <c r="CH851" s="18"/>
      <c r="CJ851" s="18"/>
      <c r="CU851" s="18"/>
      <c r="CV851" t="s">
        <v>397</v>
      </c>
      <c r="CW851" t="s">
        <v>397</v>
      </c>
      <c r="CX851" t="s">
        <v>397</v>
      </c>
      <c r="CY851" s="25" t="s">
        <v>397</v>
      </c>
    </row>
    <row r="852" spans="1:103" x14ac:dyDescent="0.25">
      <c r="A852">
        <v>854</v>
      </c>
      <c r="B852">
        <v>119</v>
      </c>
      <c r="C852" s="25" t="s">
        <v>3</v>
      </c>
      <c r="D852" s="12">
        <v>5.6</v>
      </c>
      <c r="E852" s="14"/>
      <c r="F852" s="7" t="str">
        <f t="shared" si="139"/>
        <v>X</v>
      </c>
      <c r="G852" s="7">
        <f t="shared" si="140"/>
        <v>5.6</v>
      </c>
      <c r="H852" s="16">
        <f t="shared" si="141"/>
        <v>5.6</v>
      </c>
      <c r="I852" s="11" t="str">
        <f t="shared" si="142"/>
        <v>X</v>
      </c>
      <c r="J852" s="39" t="str">
        <f t="shared" si="143"/>
        <v>X</v>
      </c>
      <c r="K852" s="39" t="str">
        <f t="shared" si="136"/>
        <v>X</v>
      </c>
      <c r="L852" s="39" t="str">
        <f t="shared" si="137"/>
        <v>X</v>
      </c>
      <c r="M852" s="39" t="str">
        <f t="shared" si="144"/>
        <v>X</v>
      </c>
      <c r="N852" s="42">
        <v>0</v>
      </c>
      <c r="O852" s="8">
        <v>0</v>
      </c>
      <c r="P852" s="9">
        <v>1</v>
      </c>
      <c r="Q852" s="9">
        <v>0</v>
      </c>
      <c r="R852" s="8">
        <v>0</v>
      </c>
      <c r="S852" s="9">
        <v>0</v>
      </c>
      <c r="T852" s="9">
        <v>0</v>
      </c>
      <c r="U852" s="8">
        <v>0</v>
      </c>
      <c r="V852" s="9">
        <v>0</v>
      </c>
      <c r="W852" s="9">
        <v>0</v>
      </c>
      <c r="X852" s="9">
        <v>0</v>
      </c>
      <c r="Y852" s="8">
        <v>0</v>
      </c>
      <c r="Z852" s="9">
        <v>0</v>
      </c>
      <c r="AA852" s="8"/>
      <c r="AC852" s="8"/>
      <c r="AJ852" s="9">
        <f t="shared" si="145"/>
        <v>-1</v>
      </c>
      <c r="AK852" s="7">
        <v>9.0489999999999995</v>
      </c>
      <c r="AO852" s="8"/>
      <c r="AQ852" s="31"/>
      <c r="AT852" s="31"/>
      <c r="AU852" s="21">
        <v>2004</v>
      </c>
      <c r="AV852" s="23">
        <f t="shared" si="138"/>
        <v>3.301897717195208</v>
      </c>
      <c r="BB852" s="18"/>
      <c r="BD852" s="54"/>
      <c r="BF852" s="18"/>
      <c r="BH852" s="18"/>
      <c r="BJ852" s="18"/>
      <c r="BK852" s="18" t="s">
        <v>249</v>
      </c>
      <c r="BL852">
        <v>0</v>
      </c>
      <c r="BM852">
        <v>0</v>
      </c>
      <c r="BN852">
        <v>1</v>
      </c>
      <c r="BO852">
        <v>0</v>
      </c>
      <c r="BP852">
        <v>0</v>
      </c>
      <c r="BQ852">
        <v>0</v>
      </c>
      <c r="BR852" s="18">
        <v>0</v>
      </c>
      <c r="BS852">
        <v>0</v>
      </c>
      <c r="BT852">
        <v>1</v>
      </c>
      <c r="BU852" s="18">
        <v>0</v>
      </c>
      <c r="BV852" t="s">
        <v>397</v>
      </c>
      <c r="BW852" t="s">
        <v>397</v>
      </c>
      <c r="CB852" s="18"/>
      <c r="CD852" s="18"/>
      <c r="CE852" s="18"/>
      <c r="CH852" s="18"/>
      <c r="CJ852" s="18"/>
      <c r="CU852" s="18"/>
      <c r="CV852" t="s">
        <v>397</v>
      </c>
      <c r="CW852" t="s">
        <v>397</v>
      </c>
      <c r="CX852" t="s">
        <v>397</v>
      </c>
      <c r="CY852" s="25" t="s">
        <v>397</v>
      </c>
    </row>
    <row r="853" spans="1:103" x14ac:dyDescent="0.25">
      <c r="A853">
        <v>855</v>
      </c>
      <c r="B853">
        <v>119</v>
      </c>
      <c r="C853" s="25" t="s">
        <v>3</v>
      </c>
      <c r="D853" s="12">
        <v>6.9</v>
      </c>
      <c r="E853" s="14"/>
      <c r="F853" s="7" t="str">
        <f t="shared" si="139"/>
        <v>X</v>
      </c>
      <c r="G853" s="7">
        <f t="shared" si="140"/>
        <v>6.9</v>
      </c>
      <c r="H853" s="16">
        <f t="shared" si="141"/>
        <v>6.9</v>
      </c>
      <c r="I853" s="11" t="str">
        <f t="shared" si="142"/>
        <v>X</v>
      </c>
      <c r="J853" s="39" t="str">
        <f t="shared" si="143"/>
        <v>X</v>
      </c>
      <c r="K853" s="39" t="str">
        <f t="shared" si="136"/>
        <v>X</v>
      </c>
      <c r="L853" s="39" t="str">
        <f t="shared" si="137"/>
        <v>X</v>
      </c>
      <c r="M853" s="39" t="str">
        <f t="shared" si="144"/>
        <v>X</v>
      </c>
      <c r="N853" s="42">
        <v>0</v>
      </c>
      <c r="O853" s="8">
        <v>0</v>
      </c>
      <c r="P853" s="9">
        <v>0</v>
      </c>
      <c r="Q853" s="9">
        <v>1</v>
      </c>
      <c r="R853" s="8">
        <v>0</v>
      </c>
      <c r="S853" s="9">
        <v>0</v>
      </c>
      <c r="T853" s="9">
        <v>0</v>
      </c>
      <c r="U853" s="8">
        <v>0</v>
      </c>
      <c r="V853" s="9">
        <v>0</v>
      </c>
      <c r="W853" s="9">
        <v>0</v>
      </c>
      <c r="X853" s="9">
        <v>0</v>
      </c>
      <c r="Y853" s="8">
        <v>0</v>
      </c>
      <c r="Z853" s="9">
        <v>0</v>
      </c>
      <c r="AA853" s="8"/>
      <c r="AC853" s="8"/>
      <c r="AJ853" s="9">
        <f t="shared" si="145"/>
        <v>-1</v>
      </c>
      <c r="AK853" s="7">
        <v>9.0489999999999995</v>
      </c>
      <c r="AO853" s="8"/>
      <c r="AQ853" s="31"/>
      <c r="AT853" s="31"/>
      <c r="AU853" s="21">
        <v>2004</v>
      </c>
      <c r="AV853" s="23">
        <f t="shared" si="138"/>
        <v>3.301897717195208</v>
      </c>
      <c r="BB853" s="18"/>
      <c r="BD853" s="54"/>
      <c r="BF853" s="18"/>
      <c r="BH853" s="18"/>
      <c r="BJ853" s="18"/>
      <c r="BK853" s="18" t="s">
        <v>249</v>
      </c>
      <c r="BL853">
        <v>0</v>
      </c>
      <c r="BM853">
        <v>0</v>
      </c>
      <c r="BN853">
        <v>1</v>
      </c>
      <c r="BO853">
        <v>0</v>
      </c>
      <c r="BP853">
        <v>0</v>
      </c>
      <c r="BQ853">
        <v>0</v>
      </c>
      <c r="BR853" s="18">
        <v>0</v>
      </c>
      <c r="BS853">
        <v>0</v>
      </c>
      <c r="BT853">
        <v>1</v>
      </c>
      <c r="BU853" s="18">
        <v>0</v>
      </c>
      <c r="BV853" t="s">
        <v>397</v>
      </c>
      <c r="BW853" t="s">
        <v>397</v>
      </c>
      <c r="CB853" s="18"/>
      <c r="CD853" s="18"/>
      <c r="CE853" s="18"/>
      <c r="CH853" s="18"/>
      <c r="CJ853" s="18"/>
      <c r="CU853" s="18"/>
      <c r="CV853" t="s">
        <v>397</v>
      </c>
      <c r="CW853" t="s">
        <v>397</v>
      </c>
      <c r="CX853" t="s">
        <v>397</v>
      </c>
      <c r="CY853" s="25" t="s">
        <v>397</v>
      </c>
    </row>
    <row r="854" spans="1:103" x14ac:dyDescent="0.25">
      <c r="A854">
        <v>856</v>
      </c>
      <c r="B854">
        <v>119</v>
      </c>
      <c r="C854" s="25" t="s">
        <v>3</v>
      </c>
      <c r="D854" s="12">
        <v>6.1</v>
      </c>
      <c r="E854" s="14"/>
      <c r="F854" s="7" t="str">
        <f t="shared" si="139"/>
        <v>X</v>
      </c>
      <c r="G854" s="7">
        <f t="shared" si="140"/>
        <v>6.1</v>
      </c>
      <c r="H854" s="16">
        <f t="shared" si="141"/>
        <v>6.1</v>
      </c>
      <c r="I854" s="11" t="str">
        <f t="shared" si="142"/>
        <v>X</v>
      </c>
      <c r="J854" s="39" t="str">
        <f t="shared" si="143"/>
        <v>X</v>
      </c>
      <c r="K854" s="39" t="str">
        <f t="shared" si="136"/>
        <v>X</v>
      </c>
      <c r="L854" s="39" t="str">
        <f t="shared" si="137"/>
        <v>X</v>
      </c>
      <c r="M854" s="39" t="str">
        <f t="shared" si="144"/>
        <v>X</v>
      </c>
      <c r="N854" s="42">
        <v>0</v>
      </c>
      <c r="O854" s="8">
        <v>0</v>
      </c>
      <c r="P854" s="9">
        <v>0</v>
      </c>
      <c r="Q854" s="9">
        <v>0</v>
      </c>
      <c r="R854" s="8">
        <v>0</v>
      </c>
      <c r="S854" s="9">
        <v>0</v>
      </c>
      <c r="T854" s="9">
        <v>0</v>
      </c>
      <c r="U854" s="8">
        <v>1</v>
      </c>
      <c r="V854" s="9">
        <v>0</v>
      </c>
      <c r="W854" s="9">
        <v>0</v>
      </c>
      <c r="X854" s="9">
        <v>0</v>
      </c>
      <c r="Y854" s="8">
        <v>0</v>
      </c>
      <c r="Z854" s="9">
        <v>0</v>
      </c>
      <c r="AA854" s="8"/>
      <c r="AC854" s="8"/>
      <c r="AJ854" s="9">
        <f t="shared" si="145"/>
        <v>-1</v>
      </c>
      <c r="AK854" s="7">
        <v>9.0489999999999995</v>
      </c>
      <c r="AO854" s="8"/>
      <c r="AQ854" s="31"/>
      <c r="AT854" s="31"/>
      <c r="AU854" s="21">
        <v>2004</v>
      </c>
      <c r="AV854" s="23">
        <f t="shared" si="138"/>
        <v>3.301897717195208</v>
      </c>
      <c r="BB854" s="18"/>
      <c r="BD854" s="54"/>
      <c r="BF854" s="18"/>
      <c r="BH854" s="18"/>
      <c r="BJ854" s="18"/>
      <c r="BK854" s="18" t="s">
        <v>249</v>
      </c>
      <c r="BL854">
        <v>0</v>
      </c>
      <c r="BM854">
        <v>0</v>
      </c>
      <c r="BN854">
        <v>1</v>
      </c>
      <c r="BO854">
        <v>0</v>
      </c>
      <c r="BP854">
        <v>0</v>
      </c>
      <c r="BQ854">
        <v>0</v>
      </c>
      <c r="BR854" s="18">
        <v>0</v>
      </c>
      <c r="BS854">
        <v>0</v>
      </c>
      <c r="BT854">
        <v>1</v>
      </c>
      <c r="BU854" s="18">
        <v>0</v>
      </c>
      <c r="BV854" t="s">
        <v>397</v>
      </c>
      <c r="BW854" t="s">
        <v>397</v>
      </c>
      <c r="CB854" s="18"/>
      <c r="CD854" s="18"/>
      <c r="CE854" s="18"/>
      <c r="CH854" s="18"/>
      <c r="CJ854" s="18"/>
      <c r="CU854" s="18"/>
      <c r="CV854" t="s">
        <v>397</v>
      </c>
      <c r="CW854" t="s">
        <v>397</v>
      </c>
      <c r="CX854" t="s">
        <v>397</v>
      </c>
      <c r="CY854" s="25" t="s">
        <v>397</v>
      </c>
    </row>
    <row r="855" spans="1:103" x14ac:dyDescent="0.25">
      <c r="A855">
        <v>857</v>
      </c>
      <c r="B855">
        <v>119</v>
      </c>
      <c r="C855" s="25" t="s">
        <v>3</v>
      </c>
      <c r="D855" s="12">
        <v>9.8000000000000007</v>
      </c>
      <c r="E855" s="14"/>
      <c r="F855" s="7" t="str">
        <f t="shared" si="139"/>
        <v>X</v>
      </c>
      <c r="G855" s="7">
        <f t="shared" si="140"/>
        <v>9.8000000000000007</v>
      </c>
      <c r="H855" s="16">
        <f t="shared" si="141"/>
        <v>9.8000000000000007</v>
      </c>
      <c r="I855" s="11" t="str">
        <f t="shared" si="142"/>
        <v>X</v>
      </c>
      <c r="J855" s="39" t="str">
        <f t="shared" si="143"/>
        <v>X</v>
      </c>
      <c r="K855" s="39" t="str">
        <f t="shared" si="136"/>
        <v>X</v>
      </c>
      <c r="L855" s="39" t="str">
        <f t="shared" si="137"/>
        <v>X</v>
      </c>
      <c r="M855" s="39" t="str">
        <f t="shared" si="144"/>
        <v>X</v>
      </c>
      <c r="N855" s="42">
        <v>0</v>
      </c>
      <c r="O855" s="8">
        <v>0</v>
      </c>
      <c r="P855" s="9">
        <v>0</v>
      </c>
      <c r="Q855" s="9">
        <v>0</v>
      </c>
      <c r="R855" s="8">
        <v>0</v>
      </c>
      <c r="S855" s="9">
        <v>0</v>
      </c>
      <c r="T855" s="9">
        <v>0</v>
      </c>
      <c r="U855" s="8">
        <v>0</v>
      </c>
      <c r="V855" s="9">
        <v>1</v>
      </c>
      <c r="W855" s="9">
        <v>0</v>
      </c>
      <c r="X855" s="9">
        <v>0</v>
      </c>
      <c r="Y855" s="8">
        <v>0</v>
      </c>
      <c r="Z855" s="9">
        <v>0</v>
      </c>
      <c r="AA855" s="8"/>
      <c r="AC855" s="8"/>
      <c r="AJ855" s="9">
        <f t="shared" si="145"/>
        <v>-1</v>
      </c>
      <c r="AK855" s="7">
        <v>9.0489999999999995</v>
      </c>
      <c r="AO855" s="8"/>
      <c r="AQ855" s="31"/>
      <c r="AT855" s="31"/>
      <c r="AU855" s="21">
        <v>2004</v>
      </c>
      <c r="AV855" s="23">
        <f t="shared" si="138"/>
        <v>3.301897717195208</v>
      </c>
      <c r="BB855" s="18"/>
      <c r="BD855" s="54"/>
      <c r="BF855" s="18"/>
      <c r="BH855" s="18"/>
      <c r="BJ855" s="18"/>
      <c r="BK855" s="18" t="s">
        <v>249</v>
      </c>
      <c r="BL855">
        <v>0</v>
      </c>
      <c r="BM855">
        <v>0</v>
      </c>
      <c r="BN855">
        <v>1</v>
      </c>
      <c r="BO855">
        <v>0</v>
      </c>
      <c r="BP855">
        <v>0</v>
      </c>
      <c r="BQ855">
        <v>0</v>
      </c>
      <c r="BR855" s="18">
        <v>0</v>
      </c>
      <c r="BS855">
        <v>0</v>
      </c>
      <c r="BT855">
        <v>1</v>
      </c>
      <c r="BU855" s="18">
        <v>0</v>
      </c>
      <c r="BV855" t="s">
        <v>397</v>
      </c>
      <c r="BW855" t="s">
        <v>397</v>
      </c>
      <c r="CB855" s="18"/>
      <c r="CD855" s="18"/>
      <c r="CE855" s="18"/>
      <c r="CH855" s="18"/>
      <c r="CJ855" s="18"/>
      <c r="CU855" s="18"/>
      <c r="CV855" t="s">
        <v>397</v>
      </c>
      <c r="CW855" t="s">
        <v>397</v>
      </c>
      <c r="CX855" t="s">
        <v>397</v>
      </c>
      <c r="CY855" s="25" t="s">
        <v>397</v>
      </c>
    </row>
    <row r="856" spans="1:103" x14ac:dyDescent="0.25">
      <c r="A856">
        <v>858</v>
      </c>
      <c r="B856">
        <v>119</v>
      </c>
      <c r="C856" s="25" t="s">
        <v>3</v>
      </c>
      <c r="D856" s="12">
        <v>10.7</v>
      </c>
      <c r="E856" s="14"/>
      <c r="F856" s="7" t="str">
        <f t="shared" si="139"/>
        <v>X</v>
      </c>
      <c r="G856" s="7">
        <f t="shared" si="140"/>
        <v>10.7</v>
      </c>
      <c r="H856" s="16">
        <f t="shared" si="141"/>
        <v>10.7</v>
      </c>
      <c r="I856" s="11" t="str">
        <f t="shared" si="142"/>
        <v>X</v>
      </c>
      <c r="J856" s="39" t="str">
        <f t="shared" si="143"/>
        <v>X</v>
      </c>
      <c r="K856" s="39" t="str">
        <f t="shared" si="136"/>
        <v>X</v>
      </c>
      <c r="L856" s="39" t="str">
        <f t="shared" si="137"/>
        <v>X</v>
      </c>
      <c r="M856" s="39" t="str">
        <f t="shared" si="144"/>
        <v>X</v>
      </c>
      <c r="N856" s="42">
        <v>1</v>
      </c>
      <c r="O856" s="8">
        <v>0</v>
      </c>
      <c r="P856" s="9">
        <v>0</v>
      </c>
      <c r="Q856" s="9">
        <v>0</v>
      </c>
      <c r="R856" s="8">
        <v>0</v>
      </c>
      <c r="S856" s="9">
        <v>0</v>
      </c>
      <c r="T856" s="9">
        <v>0</v>
      </c>
      <c r="U856" s="8">
        <v>0</v>
      </c>
      <c r="V856" s="9">
        <v>0</v>
      </c>
      <c r="W856" s="9">
        <v>0</v>
      </c>
      <c r="X856" s="9">
        <v>0</v>
      </c>
      <c r="Y856" s="8">
        <v>0</v>
      </c>
      <c r="Z856" s="9">
        <v>0</v>
      </c>
      <c r="AA856" s="8"/>
      <c r="AC856" s="8"/>
      <c r="AJ856" s="9">
        <f t="shared" si="145"/>
        <v>-1</v>
      </c>
      <c r="AK856" s="7">
        <v>7.2770000000000001</v>
      </c>
      <c r="AO856" s="8"/>
      <c r="AQ856" s="31"/>
      <c r="AT856" s="31"/>
      <c r="AU856" s="21">
        <v>1993</v>
      </c>
      <c r="AV856" s="23">
        <f t="shared" si="138"/>
        <v>3.2995072987004876</v>
      </c>
      <c r="BB856" s="18"/>
      <c r="BD856" s="54"/>
      <c r="BF856" s="18"/>
      <c r="BH856" s="18"/>
      <c r="BJ856" s="18"/>
      <c r="BK856" s="18" t="s">
        <v>257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 s="18">
        <v>1</v>
      </c>
      <c r="BS856">
        <v>0</v>
      </c>
      <c r="BT856">
        <v>1</v>
      </c>
      <c r="BU856" s="18">
        <v>0</v>
      </c>
      <c r="BV856" t="s">
        <v>397</v>
      </c>
      <c r="BW856" t="s">
        <v>397</v>
      </c>
      <c r="CB856" s="18"/>
      <c r="CD856" s="18"/>
      <c r="CE856" s="18"/>
      <c r="CH856" s="18"/>
      <c r="CJ856" s="18"/>
      <c r="CU856" s="18"/>
      <c r="CV856" t="s">
        <v>397</v>
      </c>
      <c r="CW856" t="s">
        <v>397</v>
      </c>
      <c r="CX856" t="s">
        <v>397</v>
      </c>
      <c r="CY856" s="25" t="s">
        <v>397</v>
      </c>
    </row>
    <row r="857" spans="1:103" x14ac:dyDescent="0.25">
      <c r="A857">
        <v>859</v>
      </c>
      <c r="B857">
        <v>119</v>
      </c>
      <c r="C857" s="25" t="s">
        <v>3</v>
      </c>
      <c r="D857" s="12">
        <v>4.2</v>
      </c>
      <c r="E857" s="14"/>
      <c r="F857" s="7" t="str">
        <f t="shared" si="139"/>
        <v>X</v>
      </c>
      <c r="G857" s="7">
        <f t="shared" si="140"/>
        <v>4.2</v>
      </c>
      <c r="H857" s="16">
        <f t="shared" si="141"/>
        <v>4.2</v>
      </c>
      <c r="I857" s="11" t="str">
        <f t="shared" si="142"/>
        <v>X</v>
      </c>
      <c r="J857" s="39" t="str">
        <f t="shared" si="143"/>
        <v>X</v>
      </c>
      <c r="K857" s="39" t="str">
        <f t="shared" si="136"/>
        <v>X</v>
      </c>
      <c r="L857" s="39" t="str">
        <f t="shared" si="137"/>
        <v>X</v>
      </c>
      <c r="M857" s="39" t="str">
        <f t="shared" si="144"/>
        <v>X</v>
      </c>
      <c r="N857" s="42">
        <v>0</v>
      </c>
      <c r="O857" s="8">
        <v>1</v>
      </c>
      <c r="P857" s="9">
        <v>0</v>
      </c>
      <c r="Q857" s="9">
        <v>0</v>
      </c>
      <c r="R857" s="8">
        <v>0</v>
      </c>
      <c r="S857" s="9">
        <v>0</v>
      </c>
      <c r="T857" s="9">
        <v>0</v>
      </c>
      <c r="U857" s="8">
        <v>0</v>
      </c>
      <c r="V857" s="9">
        <v>0</v>
      </c>
      <c r="W857" s="9">
        <v>0</v>
      </c>
      <c r="X857" s="9">
        <v>0</v>
      </c>
      <c r="Y857" s="8">
        <v>0</v>
      </c>
      <c r="Z857" s="9">
        <v>0</v>
      </c>
      <c r="AA857" s="8"/>
      <c r="AC857" s="8"/>
      <c r="AJ857" s="9">
        <f t="shared" si="145"/>
        <v>-1</v>
      </c>
      <c r="AK857" s="7">
        <v>7.2770000000000001</v>
      </c>
      <c r="AO857" s="8"/>
      <c r="AQ857" s="31"/>
      <c r="AT857" s="31"/>
      <c r="AU857" s="21">
        <v>1993</v>
      </c>
      <c r="AV857" s="23">
        <f t="shared" si="138"/>
        <v>3.2995072987004876</v>
      </c>
      <c r="BB857" s="18"/>
      <c r="BD857" s="54"/>
      <c r="BF857" s="18"/>
      <c r="BH857" s="18"/>
      <c r="BJ857" s="18"/>
      <c r="BK857" s="18" t="s">
        <v>257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 s="18">
        <v>1</v>
      </c>
      <c r="BS857">
        <v>0</v>
      </c>
      <c r="BT857">
        <v>1</v>
      </c>
      <c r="BU857" s="18">
        <v>0</v>
      </c>
      <c r="BV857" t="s">
        <v>397</v>
      </c>
      <c r="BW857" t="s">
        <v>397</v>
      </c>
      <c r="CB857" s="18"/>
      <c r="CD857" s="18"/>
      <c r="CE857" s="18"/>
      <c r="CH857" s="18"/>
      <c r="CJ857" s="18"/>
      <c r="CU857" s="18"/>
      <c r="CV857" t="s">
        <v>397</v>
      </c>
      <c r="CW857" t="s">
        <v>397</v>
      </c>
      <c r="CX857" t="s">
        <v>397</v>
      </c>
      <c r="CY857" s="25" t="s">
        <v>397</v>
      </c>
    </row>
    <row r="858" spans="1:103" x14ac:dyDescent="0.25">
      <c r="A858">
        <v>860</v>
      </c>
      <c r="B858">
        <v>119</v>
      </c>
      <c r="C858" s="25" t="s">
        <v>3</v>
      </c>
      <c r="D858" s="12">
        <v>8.5</v>
      </c>
      <c r="E858" s="14"/>
      <c r="F858" s="7" t="str">
        <f t="shared" si="139"/>
        <v>X</v>
      </c>
      <c r="G858" s="7">
        <f t="shared" si="140"/>
        <v>8.5</v>
      </c>
      <c r="H858" s="16">
        <f t="shared" si="141"/>
        <v>8.5</v>
      </c>
      <c r="I858" s="11" t="str">
        <f t="shared" si="142"/>
        <v>X</v>
      </c>
      <c r="J858" s="39" t="str">
        <f t="shared" si="143"/>
        <v>X</v>
      </c>
      <c r="K858" s="39" t="str">
        <f t="shared" si="136"/>
        <v>X</v>
      </c>
      <c r="L858" s="39" t="str">
        <f t="shared" si="137"/>
        <v>X</v>
      </c>
      <c r="M858" s="39" t="str">
        <f t="shared" si="144"/>
        <v>X</v>
      </c>
      <c r="N858" s="42">
        <v>0</v>
      </c>
      <c r="O858" s="8">
        <v>0</v>
      </c>
      <c r="P858" s="9">
        <v>1</v>
      </c>
      <c r="Q858" s="9">
        <v>0</v>
      </c>
      <c r="R858" s="8">
        <v>0</v>
      </c>
      <c r="S858" s="9">
        <v>0</v>
      </c>
      <c r="T858" s="9">
        <v>0</v>
      </c>
      <c r="U858" s="8">
        <v>0</v>
      </c>
      <c r="V858" s="9">
        <v>0</v>
      </c>
      <c r="W858" s="9">
        <v>0</v>
      </c>
      <c r="X858" s="9">
        <v>0</v>
      </c>
      <c r="Y858" s="8">
        <v>0</v>
      </c>
      <c r="Z858" s="9">
        <v>0</v>
      </c>
      <c r="AA858" s="8"/>
      <c r="AC858" s="8"/>
      <c r="AJ858" s="9">
        <f t="shared" si="145"/>
        <v>-1</v>
      </c>
      <c r="AK858" s="7">
        <v>7.2770000000000001</v>
      </c>
      <c r="AO858" s="8"/>
      <c r="AQ858" s="31"/>
      <c r="AT858" s="31"/>
      <c r="AU858" s="21">
        <v>1993</v>
      </c>
      <c r="AV858" s="23">
        <f t="shared" si="138"/>
        <v>3.2995072987004876</v>
      </c>
      <c r="BB858" s="18"/>
      <c r="BD858" s="54"/>
      <c r="BF858" s="18"/>
      <c r="BH858" s="18"/>
      <c r="BJ858" s="18"/>
      <c r="BK858" s="18" t="s">
        <v>257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 s="18">
        <v>1</v>
      </c>
      <c r="BS858">
        <v>0</v>
      </c>
      <c r="BT858">
        <v>1</v>
      </c>
      <c r="BU858" s="18">
        <v>0</v>
      </c>
      <c r="BV858" t="s">
        <v>397</v>
      </c>
      <c r="BW858" t="s">
        <v>397</v>
      </c>
      <c r="CB858" s="18"/>
      <c r="CD858" s="18"/>
      <c r="CE858" s="18"/>
      <c r="CH858" s="18"/>
      <c r="CJ858" s="18"/>
      <c r="CU858" s="18"/>
      <c r="CV858" t="s">
        <v>397</v>
      </c>
      <c r="CW858" t="s">
        <v>397</v>
      </c>
      <c r="CX858" t="s">
        <v>397</v>
      </c>
      <c r="CY858" s="25" t="s">
        <v>397</v>
      </c>
    </row>
    <row r="859" spans="1:103" x14ac:dyDescent="0.25">
      <c r="A859">
        <v>861</v>
      </c>
      <c r="B859">
        <v>119</v>
      </c>
      <c r="C859" s="25" t="s">
        <v>3</v>
      </c>
      <c r="D859" s="12">
        <v>11.2</v>
      </c>
      <c r="E859" s="14"/>
      <c r="F859" s="7" t="str">
        <f t="shared" si="139"/>
        <v>X</v>
      </c>
      <c r="G859" s="7">
        <f t="shared" si="140"/>
        <v>11.2</v>
      </c>
      <c r="H859" s="16">
        <f t="shared" si="141"/>
        <v>11.2</v>
      </c>
      <c r="I859" s="11" t="str">
        <f t="shared" si="142"/>
        <v>X</v>
      </c>
      <c r="J859" s="39" t="str">
        <f t="shared" si="143"/>
        <v>X</v>
      </c>
      <c r="K859" s="39" t="str">
        <f t="shared" si="136"/>
        <v>X</v>
      </c>
      <c r="L859" s="39" t="str">
        <f t="shared" si="137"/>
        <v>X</v>
      </c>
      <c r="M859" s="39" t="str">
        <f t="shared" si="144"/>
        <v>X</v>
      </c>
      <c r="N859" s="42">
        <v>0</v>
      </c>
      <c r="O859" s="8">
        <v>0</v>
      </c>
      <c r="P859" s="9">
        <v>0</v>
      </c>
      <c r="Q859" s="9">
        <v>1</v>
      </c>
      <c r="R859" s="8">
        <v>0</v>
      </c>
      <c r="S859" s="9">
        <v>0</v>
      </c>
      <c r="T859" s="9">
        <v>0</v>
      </c>
      <c r="U859" s="8">
        <v>0</v>
      </c>
      <c r="V859" s="9">
        <v>0</v>
      </c>
      <c r="W859" s="9">
        <v>0</v>
      </c>
      <c r="X859" s="9">
        <v>0</v>
      </c>
      <c r="Y859" s="8">
        <v>0</v>
      </c>
      <c r="Z859" s="9">
        <v>0</v>
      </c>
      <c r="AA859" s="8"/>
      <c r="AC859" s="8"/>
      <c r="AJ859" s="9">
        <f t="shared" si="145"/>
        <v>-1</v>
      </c>
      <c r="AK859" s="7">
        <v>7.2770000000000001</v>
      </c>
      <c r="AO859" s="8"/>
      <c r="AQ859" s="31"/>
      <c r="AT859" s="31"/>
      <c r="AU859" s="21">
        <v>1993</v>
      </c>
      <c r="AV859" s="23">
        <f t="shared" si="138"/>
        <v>3.2995072987004876</v>
      </c>
      <c r="BB859" s="18"/>
      <c r="BD859" s="54"/>
      <c r="BF859" s="18"/>
      <c r="BH859" s="18"/>
      <c r="BJ859" s="18"/>
      <c r="BK859" s="18" t="s">
        <v>257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 s="18">
        <v>1</v>
      </c>
      <c r="BS859">
        <v>0</v>
      </c>
      <c r="BT859">
        <v>1</v>
      </c>
      <c r="BU859" s="18">
        <v>0</v>
      </c>
      <c r="BV859" t="s">
        <v>397</v>
      </c>
      <c r="BW859" t="s">
        <v>397</v>
      </c>
      <c r="CB859" s="18"/>
      <c r="CD859" s="18"/>
      <c r="CE859" s="18"/>
      <c r="CH859" s="18"/>
      <c r="CJ859" s="18"/>
      <c r="CU859" s="18"/>
      <c r="CV859" t="s">
        <v>397</v>
      </c>
      <c r="CW859" t="s">
        <v>397</v>
      </c>
      <c r="CX859" t="s">
        <v>397</v>
      </c>
      <c r="CY859" s="25" t="s">
        <v>397</v>
      </c>
    </row>
    <row r="860" spans="1:103" x14ac:dyDescent="0.25">
      <c r="A860">
        <v>862</v>
      </c>
      <c r="B860">
        <v>119</v>
      </c>
      <c r="C860" s="25" t="s">
        <v>3</v>
      </c>
      <c r="D860" s="12">
        <v>10.9</v>
      </c>
      <c r="E860" s="14"/>
      <c r="F860" s="7" t="str">
        <f t="shared" si="139"/>
        <v>X</v>
      </c>
      <c r="G860" s="7">
        <f t="shared" si="140"/>
        <v>10.9</v>
      </c>
      <c r="H860" s="16">
        <f t="shared" si="141"/>
        <v>10.9</v>
      </c>
      <c r="I860" s="11" t="str">
        <f t="shared" si="142"/>
        <v>X</v>
      </c>
      <c r="J860" s="39" t="str">
        <f t="shared" si="143"/>
        <v>X</v>
      </c>
      <c r="K860" s="39" t="str">
        <f t="shared" si="136"/>
        <v>X</v>
      </c>
      <c r="L860" s="39" t="str">
        <f t="shared" si="137"/>
        <v>X</v>
      </c>
      <c r="M860" s="39" t="str">
        <f t="shared" si="144"/>
        <v>X</v>
      </c>
      <c r="N860" s="42">
        <v>0</v>
      </c>
      <c r="O860" s="8">
        <v>0</v>
      </c>
      <c r="P860" s="9">
        <v>0</v>
      </c>
      <c r="Q860" s="9">
        <v>0</v>
      </c>
      <c r="R860" s="8">
        <v>0</v>
      </c>
      <c r="S860" s="9">
        <v>0</v>
      </c>
      <c r="T860" s="9">
        <v>0</v>
      </c>
      <c r="U860" s="8">
        <v>1</v>
      </c>
      <c r="V860" s="9">
        <v>0</v>
      </c>
      <c r="W860" s="9">
        <v>0</v>
      </c>
      <c r="X860" s="9">
        <v>0</v>
      </c>
      <c r="Y860" s="8">
        <v>0</v>
      </c>
      <c r="Z860" s="9">
        <v>0</v>
      </c>
      <c r="AA860" s="8"/>
      <c r="AC860" s="8"/>
      <c r="AJ860" s="9">
        <f t="shared" si="145"/>
        <v>-1</v>
      </c>
      <c r="AK860" s="7">
        <v>7.2770000000000001</v>
      </c>
      <c r="AO860" s="8"/>
      <c r="AQ860" s="31"/>
      <c r="AT860" s="31"/>
      <c r="AU860" s="21">
        <v>1993</v>
      </c>
      <c r="AV860" s="23">
        <f t="shared" si="138"/>
        <v>3.2995072987004876</v>
      </c>
      <c r="BB860" s="18"/>
      <c r="BD860" s="54"/>
      <c r="BF860" s="18"/>
      <c r="BH860" s="18"/>
      <c r="BJ860" s="18"/>
      <c r="BK860" s="18" t="s">
        <v>257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 s="18">
        <v>1</v>
      </c>
      <c r="BS860">
        <v>0</v>
      </c>
      <c r="BT860">
        <v>1</v>
      </c>
      <c r="BU860" s="18">
        <v>0</v>
      </c>
      <c r="BV860" t="s">
        <v>397</v>
      </c>
      <c r="BW860" t="s">
        <v>397</v>
      </c>
      <c r="CB860" s="18"/>
      <c r="CD860" s="18"/>
      <c r="CE860" s="18"/>
      <c r="CH860" s="18"/>
      <c r="CJ860" s="18"/>
      <c r="CU860" s="18"/>
      <c r="CV860" t="s">
        <v>397</v>
      </c>
      <c r="CW860" t="s">
        <v>397</v>
      </c>
      <c r="CX860" t="s">
        <v>397</v>
      </c>
      <c r="CY860" s="25" t="s">
        <v>397</v>
      </c>
    </row>
    <row r="861" spans="1:103" x14ac:dyDescent="0.25">
      <c r="A861">
        <v>863</v>
      </c>
      <c r="B861">
        <v>119</v>
      </c>
      <c r="C861" s="25" t="s">
        <v>3</v>
      </c>
      <c r="D861" s="12">
        <v>10.5</v>
      </c>
      <c r="E861" s="14"/>
      <c r="F861" s="7" t="str">
        <f t="shared" si="139"/>
        <v>X</v>
      </c>
      <c r="G861" s="7">
        <f t="shared" si="140"/>
        <v>10.5</v>
      </c>
      <c r="H861" s="16">
        <f t="shared" si="141"/>
        <v>10.5</v>
      </c>
      <c r="I861" s="11" t="str">
        <f t="shared" si="142"/>
        <v>X</v>
      </c>
      <c r="J861" s="39" t="str">
        <f t="shared" si="143"/>
        <v>X</v>
      </c>
      <c r="K861" s="39" t="str">
        <f t="shared" si="136"/>
        <v>X</v>
      </c>
      <c r="L861" s="39" t="str">
        <f t="shared" si="137"/>
        <v>X</v>
      </c>
      <c r="M861" s="39" t="str">
        <f t="shared" si="144"/>
        <v>X</v>
      </c>
      <c r="N861" s="42">
        <v>0</v>
      </c>
      <c r="O861" s="8">
        <v>0</v>
      </c>
      <c r="P861" s="9">
        <v>0</v>
      </c>
      <c r="Q861" s="9">
        <v>0</v>
      </c>
      <c r="R861" s="8">
        <v>0</v>
      </c>
      <c r="S861" s="9">
        <v>0</v>
      </c>
      <c r="T861" s="9">
        <v>0</v>
      </c>
      <c r="U861" s="8">
        <v>0</v>
      </c>
      <c r="V861" s="9">
        <v>1</v>
      </c>
      <c r="W861" s="9">
        <v>0</v>
      </c>
      <c r="X861" s="9">
        <v>0</v>
      </c>
      <c r="Y861" s="8">
        <v>0</v>
      </c>
      <c r="Z861" s="9">
        <v>0</v>
      </c>
      <c r="AA861" s="8"/>
      <c r="AC861" s="8"/>
      <c r="AJ861" s="9">
        <f t="shared" si="145"/>
        <v>-1</v>
      </c>
      <c r="AK861" s="7">
        <v>7.2770000000000001</v>
      </c>
      <c r="AO861" s="8"/>
      <c r="AQ861" s="31"/>
      <c r="AT861" s="31"/>
      <c r="AU861" s="21">
        <v>1993</v>
      </c>
      <c r="AV861" s="23">
        <f t="shared" si="138"/>
        <v>3.2995072987004876</v>
      </c>
      <c r="BB861" s="18"/>
      <c r="BD861" s="54"/>
      <c r="BF861" s="18"/>
      <c r="BH861" s="18"/>
      <c r="BJ861" s="18"/>
      <c r="BK861" s="18" t="s">
        <v>257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 s="18">
        <v>1</v>
      </c>
      <c r="BS861">
        <v>0</v>
      </c>
      <c r="BT861">
        <v>1</v>
      </c>
      <c r="BU861" s="18">
        <v>0</v>
      </c>
      <c r="BV861" t="s">
        <v>397</v>
      </c>
      <c r="BW861" t="s">
        <v>397</v>
      </c>
      <c r="CB861" s="18"/>
      <c r="CD861" s="18"/>
      <c r="CE861" s="18"/>
      <c r="CH861" s="18"/>
      <c r="CJ861" s="18"/>
      <c r="CU861" s="18"/>
      <c r="CV861" t="s">
        <v>397</v>
      </c>
      <c r="CW861" t="s">
        <v>397</v>
      </c>
      <c r="CX861" t="s">
        <v>397</v>
      </c>
      <c r="CY861" s="25" t="s">
        <v>397</v>
      </c>
    </row>
    <row r="862" spans="1:103" x14ac:dyDescent="0.25">
      <c r="A862">
        <v>864</v>
      </c>
      <c r="B862">
        <v>119</v>
      </c>
      <c r="C862" s="25" t="s">
        <v>3</v>
      </c>
      <c r="D862" s="12">
        <v>3.6</v>
      </c>
      <c r="E862" s="14"/>
      <c r="F862" s="7" t="str">
        <f t="shared" si="139"/>
        <v>X</v>
      </c>
      <c r="G862" s="7">
        <f t="shared" si="140"/>
        <v>3.6</v>
      </c>
      <c r="H862" s="16">
        <f t="shared" si="141"/>
        <v>3.6</v>
      </c>
      <c r="I862" s="11" t="str">
        <f t="shared" si="142"/>
        <v>X</v>
      </c>
      <c r="J862" s="39" t="str">
        <f t="shared" si="143"/>
        <v>X</v>
      </c>
      <c r="K862" s="39" t="str">
        <f t="shared" si="136"/>
        <v>X</v>
      </c>
      <c r="L862" s="39" t="str">
        <f t="shared" si="137"/>
        <v>X</v>
      </c>
      <c r="M862" s="39" t="str">
        <f t="shared" si="144"/>
        <v>X</v>
      </c>
      <c r="N862" s="42">
        <v>1</v>
      </c>
      <c r="O862" s="8">
        <v>0</v>
      </c>
      <c r="P862" s="9">
        <v>0</v>
      </c>
      <c r="Q862" s="9">
        <v>0</v>
      </c>
      <c r="R862" s="8">
        <v>0</v>
      </c>
      <c r="S862" s="9">
        <v>0</v>
      </c>
      <c r="T862" s="9">
        <v>0</v>
      </c>
      <c r="U862" s="8">
        <v>0</v>
      </c>
      <c r="V862" s="9">
        <v>0</v>
      </c>
      <c r="W862" s="9">
        <v>0</v>
      </c>
      <c r="X862" s="9">
        <v>0</v>
      </c>
      <c r="Y862" s="8">
        <v>0</v>
      </c>
      <c r="Z862" s="9">
        <v>0</v>
      </c>
      <c r="AA862" s="8"/>
      <c r="AC862" s="8"/>
      <c r="AJ862" s="9">
        <f t="shared" si="145"/>
        <v>-1</v>
      </c>
      <c r="AK862" s="7">
        <v>9.8714999999999993</v>
      </c>
      <c r="AO862" s="8"/>
      <c r="AQ862" s="31"/>
      <c r="AT862" s="31"/>
      <c r="AU862" s="21">
        <v>2004</v>
      </c>
      <c r="AV862" s="23">
        <f t="shared" si="138"/>
        <v>3.301897717195208</v>
      </c>
      <c r="BB862" s="18"/>
      <c r="BD862" s="54"/>
      <c r="BF862" s="18"/>
      <c r="BH862" s="18"/>
      <c r="BJ862" s="18"/>
      <c r="BK862" s="18" t="s">
        <v>276</v>
      </c>
      <c r="BL862">
        <v>0</v>
      </c>
      <c r="BM862">
        <v>0</v>
      </c>
      <c r="BN862">
        <v>1</v>
      </c>
      <c r="BO862">
        <v>0</v>
      </c>
      <c r="BP862">
        <v>0</v>
      </c>
      <c r="BQ862">
        <v>0</v>
      </c>
      <c r="BR862" s="18">
        <v>0</v>
      </c>
      <c r="BS862">
        <v>0</v>
      </c>
      <c r="BT862">
        <v>1</v>
      </c>
      <c r="BU862" s="18">
        <v>0</v>
      </c>
      <c r="BV862" t="s">
        <v>397</v>
      </c>
      <c r="BW862" t="s">
        <v>397</v>
      </c>
      <c r="CB862" s="18"/>
      <c r="CD862" s="18"/>
      <c r="CE862" s="18"/>
      <c r="CH862" s="18"/>
      <c r="CJ862" s="18"/>
      <c r="CU862" s="18"/>
      <c r="CV862" t="s">
        <v>397</v>
      </c>
      <c r="CW862" t="s">
        <v>397</v>
      </c>
      <c r="CX862" t="s">
        <v>397</v>
      </c>
      <c r="CY862" s="25" t="s">
        <v>397</v>
      </c>
    </row>
    <row r="863" spans="1:103" x14ac:dyDescent="0.25">
      <c r="A863">
        <v>865</v>
      </c>
      <c r="B863">
        <v>119</v>
      </c>
      <c r="C863" s="25" t="s">
        <v>3</v>
      </c>
      <c r="D863" s="12">
        <v>3.9</v>
      </c>
      <c r="E863" s="14"/>
      <c r="F863" s="7" t="str">
        <f t="shared" si="139"/>
        <v>X</v>
      </c>
      <c r="G863" s="7">
        <f t="shared" si="140"/>
        <v>3.9</v>
      </c>
      <c r="H863" s="16">
        <f t="shared" si="141"/>
        <v>3.9</v>
      </c>
      <c r="I863" s="11" t="str">
        <f t="shared" si="142"/>
        <v>X</v>
      </c>
      <c r="J863" s="39" t="str">
        <f t="shared" si="143"/>
        <v>X</v>
      </c>
      <c r="K863" s="39" t="str">
        <f t="shared" si="136"/>
        <v>X</v>
      </c>
      <c r="L863" s="39" t="str">
        <f t="shared" si="137"/>
        <v>X</v>
      </c>
      <c r="M863" s="39" t="str">
        <f t="shared" si="144"/>
        <v>X</v>
      </c>
      <c r="N863" s="42">
        <v>0</v>
      </c>
      <c r="O863" s="8">
        <v>1</v>
      </c>
      <c r="P863" s="9">
        <v>0</v>
      </c>
      <c r="Q863" s="9">
        <v>0</v>
      </c>
      <c r="R863" s="8">
        <v>0</v>
      </c>
      <c r="S863" s="9">
        <v>0</v>
      </c>
      <c r="T863" s="9">
        <v>0</v>
      </c>
      <c r="U863" s="8">
        <v>0</v>
      </c>
      <c r="V863" s="9">
        <v>0</v>
      </c>
      <c r="W863" s="9">
        <v>0</v>
      </c>
      <c r="X863" s="9">
        <v>0</v>
      </c>
      <c r="Y863" s="8">
        <v>0</v>
      </c>
      <c r="Z863" s="9">
        <v>0</v>
      </c>
      <c r="AA863" s="8"/>
      <c r="AC863" s="8"/>
      <c r="AJ863" s="9">
        <f t="shared" si="145"/>
        <v>-1</v>
      </c>
      <c r="AK863" s="7">
        <v>9.8714999999999993</v>
      </c>
      <c r="AO863" s="8"/>
      <c r="AQ863" s="31"/>
      <c r="AT863" s="31"/>
      <c r="AU863" s="21">
        <v>2004</v>
      </c>
      <c r="AV863" s="23">
        <f t="shared" si="138"/>
        <v>3.301897717195208</v>
      </c>
      <c r="BB863" s="18"/>
      <c r="BD863" s="54"/>
      <c r="BF863" s="18"/>
      <c r="BH863" s="18"/>
      <c r="BJ863" s="18"/>
      <c r="BK863" s="18" t="s">
        <v>276</v>
      </c>
      <c r="BL863">
        <v>0</v>
      </c>
      <c r="BM863">
        <v>0</v>
      </c>
      <c r="BN863">
        <v>1</v>
      </c>
      <c r="BO863">
        <v>0</v>
      </c>
      <c r="BP863">
        <v>0</v>
      </c>
      <c r="BQ863">
        <v>0</v>
      </c>
      <c r="BR863" s="18">
        <v>0</v>
      </c>
      <c r="BS863">
        <v>0</v>
      </c>
      <c r="BT863">
        <v>1</v>
      </c>
      <c r="BU863" s="18">
        <v>0</v>
      </c>
      <c r="BV863" t="s">
        <v>397</v>
      </c>
      <c r="BW863" t="s">
        <v>397</v>
      </c>
      <c r="CB863" s="18"/>
      <c r="CD863" s="18"/>
      <c r="CE863" s="18"/>
      <c r="CH863" s="18"/>
      <c r="CJ863" s="18"/>
      <c r="CU863" s="18"/>
      <c r="CV863" t="s">
        <v>397</v>
      </c>
      <c r="CW863" t="s">
        <v>397</v>
      </c>
      <c r="CX863" t="s">
        <v>397</v>
      </c>
      <c r="CY863" s="25" t="s">
        <v>397</v>
      </c>
    </row>
    <row r="864" spans="1:103" x14ac:dyDescent="0.25">
      <c r="A864">
        <v>866</v>
      </c>
      <c r="B864">
        <v>119</v>
      </c>
      <c r="C864" s="25" t="s">
        <v>3</v>
      </c>
      <c r="D864" s="12">
        <v>3.5</v>
      </c>
      <c r="E864" s="14"/>
      <c r="F864" s="7" t="str">
        <f t="shared" si="139"/>
        <v>X</v>
      </c>
      <c r="G864" s="7">
        <f t="shared" si="140"/>
        <v>3.5</v>
      </c>
      <c r="H864" s="16">
        <f t="shared" si="141"/>
        <v>3.5</v>
      </c>
      <c r="I864" s="11" t="str">
        <f t="shared" si="142"/>
        <v>X</v>
      </c>
      <c r="J864" s="39" t="str">
        <f t="shared" si="143"/>
        <v>X</v>
      </c>
      <c r="K864" s="39" t="str">
        <f t="shared" si="136"/>
        <v>X</v>
      </c>
      <c r="L864" s="39" t="str">
        <f t="shared" si="137"/>
        <v>X</v>
      </c>
      <c r="M864" s="39" t="str">
        <f t="shared" si="144"/>
        <v>X</v>
      </c>
      <c r="N864" s="42">
        <v>0</v>
      </c>
      <c r="O864" s="8">
        <v>0</v>
      </c>
      <c r="P864" s="9">
        <v>1</v>
      </c>
      <c r="Q864" s="9">
        <v>0</v>
      </c>
      <c r="R864" s="8">
        <v>0</v>
      </c>
      <c r="S864" s="9">
        <v>0</v>
      </c>
      <c r="T864" s="9">
        <v>0</v>
      </c>
      <c r="U864" s="8">
        <v>0</v>
      </c>
      <c r="V864" s="9">
        <v>0</v>
      </c>
      <c r="W864" s="9">
        <v>0</v>
      </c>
      <c r="X864" s="9">
        <v>0</v>
      </c>
      <c r="Y864" s="8">
        <v>0</v>
      </c>
      <c r="Z864" s="9">
        <v>0</v>
      </c>
      <c r="AA864" s="8"/>
      <c r="AC864" s="8"/>
      <c r="AJ864" s="9">
        <f t="shared" si="145"/>
        <v>-1</v>
      </c>
      <c r="AK864" s="7">
        <v>9.8714999999999993</v>
      </c>
      <c r="AO864" s="8"/>
      <c r="AQ864" s="31"/>
      <c r="AT864" s="31"/>
      <c r="AU864" s="21">
        <v>2004</v>
      </c>
      <c r="AV864" s="23">
        <f t="shared" si="138"/>
        <v>3.301897717195208</v>
      </c>
      <c r="BB864" s="18"/>
      <c r="BD864" s="54"/>
      <c r="BF864" s="18"/>
      <c r="BH864" s="18"/>
      <c r="BJ864" s="18"/>
      <c r="BK864" s="18" t="s">
        <v>276</v>
      </c>
      <c r="BL864">
        <v>0</v>
      </c>
      <c r="BM864">
        <v>0</v>
      </c>
      <c r="BN864">
        <v>1</v>
      </c>
      <c r="BO864">
        <v>0</v>
      </c>
      <c r="BP864">
        <v>0</v>
      </c>
      <c r="BQ864">
        <v>0</v>
      </c>
      <c r="BR864" s="18">
        <v>0</v>
      </c>
      <c r="BS864">
        <v>0</v>
      </c>
      <c r="BT864">
        <v>1</v>
      </c>
      <c r="BU864" s="18">
        <v>0</v>
      </c>
      <c r="BV864" t="s">
        <v>397</v>
      </c>
      <c r="BW864" t="s">
        <v>397</v>
      </c>
      <c r="CB864" s="18"/>
      <c r="CD864" s="18"/>
      <c r="CE864" s="18"/>
      <c r="CH864" s="18"/>
      <c r="CJ864" s="18"/>
      <c r="CU864" s="18"/>
      <c r="CV864" t="s">
        <v>397</v>
      </c>
      <c r="CW864" t="s">
        <v>397</v>
      </c>
      <c r="CX864" t="s">
        <v>397</v>
      </c>
      <c r="CY864" s="25" t="s">
        <v>397</v>
      </c>
    </row>
    <row r="865" spans="1:103" x14ac:dyDescent="0.25">
      <c r="A865">
        <v>867</v>
      </c>
      <c r="B865">
        <v>119</v>
      </c>
      <c r="C865" s="25" t="s">
        <v>3</v>
      </c>
      <c r="D865" s="12">
        <v>3.7</v>
      </c>
      <c r="E865" s="14"/>
      <c r="F865" s="7" t="str">
        <f t="shared" si="139"/>
        <v>X</v>
      </c>
      <c r="G865" s="7">
        <f t="shared" si="140"/>
        <v>3.7</v>
      </c>
      <c r="H865" s="16">
        <f t="shared" si="141"/>
        <v>3.7</v>
      </c>
      <c r="I865" s="11" t="str">
        <f t="shared" si="142"/>
        <v>X</v>
      </c>
      <c r="J865" s="39" t="str">
        <f t="shared" si="143"/>
        <v>X</v>
      </c>
      <c r="K865" s="39" t="str">
        <f t="shared" si="136"/>
        <v>X</v>
      </c>
      <c r="L865" s="39" t="str">
        <f t="shared" si="137"/>
        <v>X</v>
      </c>
      <c r="M865" s="39" t="str">
        <f t="shared" si="144"/>
        <v>X</v>
      </c>
      <c r="N865" s="42">
        <v>0</v>
      </c>
      <c r="O865" s="8">
        <v>0</v>
      </c>
      <c r="P865" s="9">
        <v>0</v>
      </c>
      <c r="Q865" s="9">
        <v>1</v>
      </c>
      <c r="R865" s="8">
        <v>0</v>
      </c>
      <c r="S865" s="9">
        <v>0</v>
      </c>
      <c r="T865" s="9">
        <v>0</v>
      </c>
      <c r="U865" s="8">
        <v>0</v>
      </c>
      <c r="V865" s="9">
        <v>0</v>
      </c>
      <c r="W865" s="9">
        <v>0</v>
      </c>
      <c r="X865" s="9">
        <v>0</v>
      </c>
      <c r="Y865" s="8">
        <v>0</v>
      </c>
      <c r="Z865" s="9">
        <v>0</v>
      </c>
      <c r="AA865" s="8"/>
      <c r="AC865" s="8"/>
      <c r="AJ865" s="9">
        <f t="shared" si="145"/>
        <v>-1</v>
      </c>
      <c r="AK865" s="7">
        <v>9.8714999999999993</v>
      </c>
      <c r="AO865" s="8"/>
      <c r="AQ865" s="31"/>
      <c r="AT865" s="31"/>
      <c r="AU865" s="21">
        <v>2004</v>
      </c>
      <c r="AV865" s="23">
        <f t="shared" si="138"/>
        <v>3.301897717195208</v>
      </c>
      <c r="BB865" s="18"/>
      <c r="BD865" s="54"/>
      <c r="BF865" s="18"/>
      <c r="BH865" s="18"/>
      <c r="BJ865" s="18"/>
      <c r="BK865" s="18" t="s">
        <v>276</v>
      </c>
      <c r="BL865">
        <v>0</v>
      </c>
      <c r="BM865">
        <v>0</v>
      </c>
      <c r="BN865">
        <v>1</v>
      </c>
      <c r="BO865">
        <v>0</v>
      </c>
      <c r="BP865">
        <v>0</v>
      </c>
      <c r="BQ865">
        <v>0</v>
      </c>
      <c r="BR865" s="18">
        <v>0</v>
      </c>
      <c r="BS865">
        <v>0</v>
      </c>
      <c r="BT865">
        <v>1</v>
      </c>
      <c r="BU865" s="18">
        <v>0</v>
      </c>
      <c r="BV865" t="s">
        <v>397</v>
      </c>
      <c r="BW865" t="s">
        <v>397</v>
      </c>
      <c r="CB865" s="18"/>
      <c r="CD865" s="18"/>
      <c r="CE865" s="18"/>
      <c r="CH865" s="18"/>
      <c r="CJ865" s="18"/>
      <c r="CU865" s="18"/>
      <c r="CV865" t="s">
        <v>397</v>
      </c>
      <c r="CW865" t="s">
        <v>397</v>
      </c>
      <c r="CX865" t="s">
        <v>397</v>
      </c>
      <c r="CY865" s="25" t="s">
        <v>397</v>
      </c>
    </row>
    <row r="866" spans="1:103" x14ac:dyDescent="0.25">
      <c r="A866">
        <v>868</v>
      </c>
      <c r="B866">
        <v>119</v>
      </c>
      <c r="C866" s="25" t="s">
        <v>3</v>
      </c>
      <c r="D866" s="12">
        <v>3.3</v>
      </c>
      <c r="E866" s="14"/>
      <c r="F866" s="7" t="str">
        <f t="shared" si="139"/>
        <v>X</v>
      </c>
      <c r="G866" s="7">
        <f t="shared" si="140"/>
        <v>3.3</v>
      </c>
      <c r="H866" s="16">
        <f t="shared" si="141"/>
        <v>3.3</v>
      </c>
      <c r="I866" s="11" t="str">
        <f t="shared" si="142"/>
        <v>X</v>
      </c>
      <c r="J866" s="39" t="str">
        <f t="shared" si="143"/>
        <v>X</v>
      </c>
      <c r="K866" s="39" t="str">
        <f t="shared" si="136"/>
        <v>X</v>
      </c>
      <c r="L866" s="39" t="str">
        <f t="shared" si="137"/>
        <v>X</v>
      </c>
      <c r="M866" s="39" t="str">
        <f t="shared" si="144"/>
        <v>X</v>
      </c>
      <c r="N866" s="42">
        <v>0</v>
      </c>
      <c r="O866" s="8">
        <v>0</v>
      </c>
      <c r="P866" s="9">
        <v>0</v>
      </c>
      <c r="Q866" s="9">
        <v>0</v>
      </c>
      <c r="R866" s="8">
        <v>0</v>
      </c>
      <c r="S866" s="9">
        <v>0</v>
      </c>
      <c r="T866" s="9">
        <v>0</v>
      </c>
      <c r="U866" s="8">
        <v>1</v>
      </c>
      <c r="V866" s="9">
        <v>0</v>
      </c>
      <c r="W866" s="9">
        <v>0</v>
      </c>
      <c r="X866" s="9">
        <v>0</v>
      </c>
      <c r="Y866" s="8">
        <v>0</v>
      </c>
      <c r="Z866" s="9">
        <v>0</v>
      </c>
      <c r="AA866" s="8"/>
      <c r="AC866" s="8"/>
      <c r="AJ866" s="9">
        <f t="shared" si="145"/>
        <v>-1</v>
      </c>
      <c r="AK866" s="7">
        <v>9.8714999999999993</v>
      </c>
      <c r="AO866" s="8"/>
      <c r="AQ866" s="31"/>
      <c r="AT866" s="31"/>
      <c r="AU866" s="21">
        <v>2004</v>
      </c>
      <c r="AV866" s="23">
        <f t="shared" si="138"/>
        <v>3.301897717195208</v>
      </c>
      <c r="BB866" s="18"/>
      <c r="BD866" s="54"/>
      <c r="BF866" s="18"/>
      <c r="BH866" s="18"/>
      <c r="BJ866" s="18"/>
      <c r="BK866" s="18" t="s">
        <v>276</v>
      </c>
      <c r="BL866">
        <v>0</v>
      </c>
      <c r="BM866">
        <v>0</v>
      </c>
      <c r="BN866">
        <v>1</v>
      </c>
      <c r="BO866">
        <v>0</v>
      </c>
      <c r="BP866">
        <v>0</v>
      </c>
      <c r="BQ866">
        <v>0</v>
      </c>
      <c r="BR866" s="18">
        <v>0</v>
      </c>
      <c r="BS866">
        <v>0</v>
      </c>
      <c r="BT866">
        <v>1</v>
      </c>
      <c r="BU866" s="18">
        <v>0</v>
      </c>
      <c r="BV866" t="s">
        <v>397</v>
      </c>
      <c r="BW866" t="s">
        <v>397</v>
      </c>
      <c r="CB866" s="18"/>
      <c r="CD866" s="18"/>
      <c r="CE866" s="18"/>
      <c r="CH866" s="18"/>
      <c r="CJ866" s="18"/>
      <c r="CU866" s="18"/>
      <c r="CV866" t="s">
        <v>397</v>
      </c>
      <c r="CW866" t="s">
        <v>397</v>
      </c>
      <c r="CX866" t="s">
        <v>397</v>
      </c>
      <c r="CY866" s="25" t="s">
        <v>397</v>
      </c>
    </row>
    <row r="867" spans="1:103" x14ac:dyDescent="0.25">
      <c r="A867">
        <v>869</v>
      </c>
      <c r="B867">
        <v>119</v>
      </c>
      <c r="C867" s="25" t="s">
        <v>3</v>
      </c>
      <c r="D867" s="12">
        <v>4.4000000000000004</v>
      </c>
      <c r="E867" s="14"/>
      <c r="F867" s="7" t="str">
        <f t="shared" si="139"/>
        <v>X</v>
      </c>
      <c r="G867" s="7">
        <f t="shared" si="140"/>
        <v>4.4000000000000004</v>
      </c>
      <c r="H867" s="16">
        <f t="shared" si="141"/>
        <v>4.4000000000000004</v>
      </c>
      <c r="I867" s="11" t="str">
        <f t="shared" si="142"/>
        <v>X</v>
      </c>
      <c r="J867" s="39" t="str">
        <f t="shared" si="143"/>
        <v>X</v>
      </c>
      <c r="K867" s="39" t="str">
        <f t="shared" si="136"/>
        <v>X</v>
      </c>
      <c r="L867" s="39" t="str">
        <f t="shared" si="137"/>
        <v>X</v>
      </c>
      <c r="M867" s="39" t="str">
        <f t="shared" si="144"/>
        <v>X</v>
      </c>
      <c r="N867" s="42">
        <v>0</v>
      </c>
      <c r="O867" s="8">
        <v>0</v>
      </c>
      <c r="P867" s="9">
        <v>0</v>
      </c>
      <c r="Q867" s="9">
        <v>0</v>
      </c>
      <c r="R867" s="8">
        <v>0</v>
      </c>
      <c r="S867" s="9">
        <v>0</v>
      </c>
      <c r="T867" s="9">
        <v>0</v>
      </c>
      <c r="U867" s="8">
        <v>0</v>
      </c>
      <c r="V867" s="9">
        <v>1</v>
      </c>
      <c r="W867" s="9">
        <v>0</v>
      </c>
      <c r="X867" s="9">
        <v>0</v>
      </c>
      <c r="Y867" s="8">
        <v>0</v>
      </c>
      <c r="Z867" s="9">
        <v>0</v>
      </c>
      <c r="AA867" s="8"/>
      <c r="AC867" s="8"/>
      <c r="AJ867" s="9">
        <f t="shared" si="145"/>
        <v>-1</v>
      </c>
      <c r="AK867" s="7">
        <v>9.8714999999999993</v>
      </c>
      <c r="AO867" s="8"/>
      <c r="AQ867" s="31"/>
      <c r="AT867" s="31"/>
      <c r="AU867" s="21">
        <v>2004</v>
      </c>
      <c r="AV867" s="23">
        <f t="shared" si="138"/>
        <v>3.301897717195208</v>
      </c>
      <c r="BB867" s="18"/>
      <c r="BD867" s="54"/>
      <c r="BF867" s="18"/>
      <c r="BH867" s="18"/>
      <c r="BJ867" s="18"/>
      <c r="BK867" s="18" t="s">
        <v>276</v>
      </c>
      <c r="BL867">
        <v>0</v>
      </c>
      <c r="BM867">
        <v>0</v>
      </c>
      <c r="BN867">
        <v>1</v>
      </c>
      <c r="BO867">
        <v>0</v>
      </c>
      <c r="BP867">
        <v>0</v>
      </c>
      <c r="BQ867">
        <v>0</v>
      </c>
      <c r="BR867" s="18">
        <v>0</v>
      </c>
      <c r="BS867">
        <v>0</v>
      </c>
      <c r="BT867">
        <v>1</v>
      </c>
      <c r="BU867" s="18">
        <v>0</v>
      </c>
      <c r="BV867" t="s">
        <v>397</v>
      </c>
      <c r="BW867" t="s">
        <v>397</v>
      </c>
      <c r="CB867" s="18"/>
      <c r="CD867" s="18"/>
      <c r="CE867" s="18"/>
      <c r="CH867" s="18"/>
      <c r="CJ867" s="18"/>
      <c r="CU867" s="18"/>
      <c r="CV867" t="s">
        <v>397</v>
      </c>
      <c r="CW867" t="s">
        <v>397</v>
      </c>
      <c r="CX867" t="s">
        <v>397</v>
      </c>
      <c r="CY867" s="25" t="s">
        <v>397</v>
      </c>
    </row>
    <row r="868" spans="1:103" x14ac:dyDescent="0.25">
      <c r="A868">
        <v>870</v>
      </c>
      <c r="B868">
        <v>119</v>
      </c>
      <c r="C868" s="25" t="s">
        <v>3</v>
      </c>
      <c r="D868" s="12">
        <v>11.1</v>
      </c>
      <c r="E868" s="14"/>
      <c r="F868" s="7" t="str">
        <f t="shared" si="139"/>
        <v>X</v>
      </c>
      <c r="G868" s="7">
        <f t="shared" si="140"/>
        <v>11.1</v>
      </c>
      <c r="H868" s="16">
        <f t="shared" si="141"/>
        <v>11.1</v>
      </c>
      <c r="I868" s="11" t="str">
        <f t="shared" si="142"/>
        <v>X</v>
      </c>
      <c r="J868" s="39" t="str">
        <f t="shared" si="143"/>
        <v>X</v>
      </c>
      <c r="K868" s="39" t="str">
        <f t="shared" ref="K868:K931" si="146">IFERROR(1/J868, "X")</f>
        <v>X</v>
      </c>
      <c r="L868" s="39" t="str">
        <f t="shared" ref="L868:L931" si="147">IFERROR(I868-J868, "X")</f>
        <v>X</v>
      </c>
      <c r="M868" s="39" t="str">
        <f t="shared" si="144"/>
        <v>X</v>
      </c>
      <c r="N868" s="42">
        <v>1</v>
      </c>
      <c r="O868" s="8">
        <v>0</v>
      </c>
      <c r="P868" s="9">
        <v>0</v>
      </c>
      <c r="Q868" s="9">
        <v>0</v>
      </c>
      <c r="R868" s="8">
        <v>0</v>
      </c>
      <c r="S868" s="9">
        <v>0</v>
      </c>
      <c r="T868" s="9">
        <v>0</v>
      </c>
      <c r="U868" s="8">
        <v>0</v>
      </c>
      <c r="V868" s="9">
        <v>0</v>
      </c>
      <c r="W868" s="9">
        <v>0</v>
      </c>
      <c r="X868" s="9">
        <v>0</v>
      </c>
      <c r="Y868" s="8">
        <v>0</v>
      </c>
      <c r="Z868" s="9">
        <v>0</v>
      </c>
      <c r="AA868" s="8"/>
      <c r="AC868" s="8"/>
      <c r="AJ868" s="9">
        <f t="shared" si="145"/>
        <v>-1</v>
      </c>
      <c r="AK868" s="7">
        <v>5.6263333333333341</v>
      </c>
      <c r="AO868" s="8"/>
      <c r="AQ868" s="31"/>
      <c r="AT868" s="31"/>
      <c r="AU868" s="21">
        <v>2007</v>
      </c>
      <c r="AV868" s="23">
        <f t="shared" ref="AV868:AV931" si="148">LOG(AU868)</f>
        <v>3.3025473724874854</v>
      </c>
      <c r="BB868" s="18"/>
      <c r="BD868" s="54"/>
      <c r="BF868" s="18"/>
      <c r="BH868" s="18"/>
      <c r="BJ868" s="18"/>
      <c r="BK868" s="18" t="s">
        <v>278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 s="18">
        <v>1</v>
      </c>
      <c r="BS868">
        <v>0</v>
      </c>
      <c r="BT868">
        <v>0</v>
      </c>
      <c r="BU868" s="18">
        <v>1</v>
      </c>
      <c r="BV868" t="s">
        <v>397</v>
      </c>
      <c r="BW868" t="s">
        <v>397</v>
      </c>
      <c r="CB868" s="18"/>
      <c r="CD868" s="18"/>
      <c r="CE868" s="18"/>
      <c r="CH868" s="18"/>
      <c r="CJ868" s="18"/>
      <c r="CU868" s="18"/>
      <c r="CV868" t="s">
        <v>397</v>
      </c>
      <c r="CW868" t="s">
        <v>397</v>
      </c>
      <c r="CX868" t="s">
        <v>397</v>
      </c>
      <c r="CY868" s="25" t="s">
        <v>397</v>
      </c>
    </row>
    <row r="869" spans="1:103" x14ac:dyDescent="0.25">
      <c r="A869">
        <v>871</v>
      </c>
      <c r="B869">
        <v>119</v>
      </c>
      <c r="C869" s="25" t="s">
        <v>3</v>
      </c>
      <c r="D869" s="12">
        <v>2.5</v>
      </c>
      <c r="E869" s="14"/>
      <c r="F869" s="7" t="str">
        <f t="shared" si="139"/>
        <v>X</v>
      </c>
      <c r="G869" s="7">
        <f t="shared" si="140"/>
        <v>2.5</v>
      </c>
      <c r="H869" s="16">
        <f t="shared" si="141"/>
        <v>2.5</v>
      </c>
      <c r="I869" s="11" t="str">
        <f t="shared" si="142"/>
        <v>X</v>
      </c>
      <c r="J869" s="39" t="str">
        <f t="shared" si="143"/>
        <v>X</v>
      </c>
      <c r="K869" s="39" t="str">
        <f t="shared" si="146"/>
        <v>X</v>
      </c>
      <c r="L869" s="39" t="str">
        <f t="shared" si="147"/>
        <v>X</v>
      </c>
      <c r="M869" s="39" t="str">
        <f t="shared" si="144"/>
        <v>X</v>
      </c>
      <c r="N869" s="42">
        <v>0</v>
      </c>
      <c r="O869" s="8">
        <v>1</v>
      </c>
      <c r="P869" s="9">
        <v>0</v>
      </c>
      <c r="Q869" s="9">
        <v>0</v>
      </c>
      <c r="R869" s="8">
        <v>0</v>
      </c>
      <c r="S869" s="9">
        <v>0</v>
      </c>
      <c r="T869" s="9">
        <v>0</v>
      </c>
      <c r="U869" s="8">
        <v>0</v>
      </c>
      <c r="V869" s="9">
        <v>0</v>
      </c>
      <c r="W869" s="9">
        <v>0</v>
      </c>
      <c r="X869" s="9">
        <v>0</v>
      </c>
      <c r="Y869" s="8">
        <v>0</v>
      </c>
      <c r="Z869" s="9">
        <v>0</v>
      </c>
      <c r="AA869" s="8"/>
      <c r="AC869" s="8"/>
      <c r="AJ869" s="9">
        <f t="shared" si="145"/>
        <v>-1</v>
      </c>
      <c r="AK869" s="7">
        <v>5.6263333333333341</v>
      </c>
      <c r="AO869" s="8"/>
      <c r="AQ869" s="31"/>
      <c r="AT869" s="31"/>
      <c r="AU869" s="21">
        <v>2007</v>
      </c>
      <c r="AV869" s="23">
        <f t="shared" si="148"/>
        <v>3.3025473724874854</v>
      </c>
      <c r="BB869" s="18"/>
      <c r="BD869" s="54"/>
      <c r="BF869" s="18"/>
      <c r="BH869" s="18"/>
      <c r="BJ869" s="18"/>
      <c r="BK869" s="18" t="s">
        <v>278</v>
      </c>
      <c r="BL869">
        <v>0</v>
      </c>
      <c r="BM869">
        <v>0</v>
      </c>
      <c r="BN869">
        <v>0</v>
      </c>
      <c r="BO869">
        <v>0</v>
      </c>
      <c r="BP869">
        <v>0</v>
      </c>
      <c r="BQ869">
        <v>0</v>
      </c>
      <c r="BR869" s="18">
        <v>1</v>
      </c>
      <c r="BS869">
        <v>0</v>
      </c>
      <c r="BT869">
        <v>0</v>
      </c>
      <c r="BU869" s="18">
        <v>1</v>
      </c>
      <c r="BV869" t="s">
        <v>397</v>
      </c>
      <c r="BW869" t="s">
        <v>397</v>
      </c>
      <c r="CB869" s="18"/>
      <c r="CD869" s="18"/>
      <c r="CE869" s="18"/>
      <c r="CH869" s="18"/>
      <c r="CJ869" s="18"/>
      <c r="CU869" s="18"/>
      <c r="CV869" t="s">
        <v>397</v>
      </c>
      <c r="CW869" t="s">
        <v>397</v>
      </c>
      <c r="CX869" t="s">
        <v>397</v>
      </c>
      <c r="CY869" s="25" t="s">
        <v>397</v>
      </c>
    </row>
    <row r="870" spans="1:103" x14ac:dyDescent="0.25">
      <c r="A870">
        <v>872</v>
      </c>
      <c r="B870">
        <v>119</v>
      </c>
      <c r="C870" s="25" t="s">
        <v>3</v>
      </c>
      <c r="D870" s="12">
        <v>10.8</v>
      </c>
      <c r="E870" s="14"/>
      <c r="F870" s="7" t="str">
        <f t="shared" si="139"/>
        <v>X</v>
      </c>
      <c r="G870" s="7">
        <f t="shared" si="140"/>
        <v>10.8</v>
      </c>
      <c r="H870" s="16">
        <f t="shared" si="141"/>
        <v>10.8</v>
      </c>
      <c r="I870" s="11" t="str">
        <f t="shared" si="142"/>
        <v>X</v>
      </c>
      <c r="J870" s="39" t="str">
        <f t="shared" si="143"/>
        <v>X</v>
      </c>
      <c r="K870" s="39" t="str">
        <f t="shared" si="146"/>
        <v>X</v>
      </c>
      <c r="L870" s="39" t="str">
        <f t="shared" si="147"/>
        <v>X</v>
      </c>
      <c r="M870" s="39" t="str">
        <f t="shared" si="144"/>
        <v>X</v>
      </c>
      <c r="N870" s="42">
        <v>0</v>
      </c>
      <c r="O870" s="8">
        <v>0</v>
      </c>
      <c r="P870" s="9">
        <v>1</v>
      </c>
      <c r="Q870" s="9">
        <v>0</v>
      </c>
      <c r="R870" s="8">
        <v>0</v>
      </c>
      <c r="S870" s="9">
        <v>0</v>
      </c>
      <c r="T870" s="9">
        <v>0</v>
      </c>
      <c r="U870" s="8">
        <v>0</v>
      </c>
      <c r="V870" s="9">
        <v>0</v>
      </c>
      <c r="W870" s="9">
        <v>0</v>
      </c>
      <c r="X870" s="9">
        <v>0</v>
      </c>
      <c r="Y870" s="8">
        <v>0</v>
      </c>
      <c r="Z870" s="9">
        <v>0</v>
      </c>
      <c r="AA870" s="8"/>
      <c r="AC870" s="8"/>
      <c r="AJ870" s="9">
        <f t="shared" si="145"/>
        <v>-1</v>
      </c>
      <c r="AK870" s="7">
        <v>5.6263333333333341</v>
      </c>
      <c r="AO870" s="8"/>
      <c r="AQ870" s="31"/>
      <c r="AT870" s="31"/>
      <c r="AU870" s="21">
        <v>2007</v>
      </c>
      <c r="AV870" s="23">
        <f t="shared" si="148"/>
        <v>3.3025473724874854</v>
      </c>
      <c r="BB870" s="18"/>
      <c r="BD870" s="54"/>
      <c r="BF870" s="18"/>
      <c r="BH870" s="18"/>
      <c r="BJ870" s="18"/>
      <c r="BK870" s="18" t="s">
        <v>278</v>
      </c>
      <c r="BL870">
        <v>0</v>
      </c>
      <c r="BM870">
        <v>0</v>
      </c>
      <c r="BN870">
        <v>0</v>
      </c>
      <c r="BO870">
        <v>0</v>
      </c>
      <c r="BP870">
        <v>0</v>
      </c>
      <c r="BQ870">
        <v>0</v>
      </c>
      <c r="BR870" s="18">
        <v>1</v>
      </c>
      <c r="BS870">
        <v>0</v>
      </c>
      <c r="BT870">
        <v>0</v>
      </c>
      <c r="BU870" s="18">
        <v>1</v>
      </c>
      <c r="BV870" t="s">
        <v>397</v>
      </c>
      <c r="BW870" t="s">
        <v>397</v>
      </c>
      <c r="CB870" s="18"/>
      <c r="CD870" s="18"/>
      <c r="CE870" s="18"/>
      <c r="CH870" s="18"/>
      <c r="CJ870" s="18"/>
      <c r="CU870" s="18"/>
      <c r="CV870" t="s">
        <v>397</v>
      </c>
      <c r="CW870" t="s">
        <v>397</v>
      </c>
      <c r="CX870" t="s">
        <v>397</v>
      </c>
      <c r="CY870" s="25" t="s">
        <v>397</v>
      </c>
    </row>
    <row r="871" spans="1:103" x14ac:dyDescent="0.25">
      <c r="A871">
        <v>873</v>
      </c>
      <c r="B871">
        <v>119</v>
      </c>
      <c r="C871" s="25" t="s">
        <v>3</v>
      </c>
      <c r="D871" s="12">
        <v>14.6</v>
      </c>
      <c r="E871" s="14"/>
      <c r="F871" s="7" t="str">
        <f t="shared" si="139"/>
        <v>X</v>
      </c>
      <c r="G871" s="7">
        <f t="shared" si="140"/>
        <v>14.6</v>
      </c>
      <c r="H871" s="16">
        <f t="shared" si="141"/>
        <v>14.6</v>
      </c>
      <c r="I871" s="11" t="str">
        <f t="shared" si="142"/>
        <v>X</v>
      </c>
      <c r="J871" s="39" t="str">
        <f t="shared" si="143"/>
        <v>X</v>
      </c>
      <c r="K871" s="39" t="str">
        <f t="shared" si="146"/>
        <v>X</v>
      </c>
      <c r="L871" s="39" t="str">
        <f t="shared" si="147"/>
        <v>X</v>
      </c>
      <c r="M871" s="39" t="str">
        <f t="shared" si="144"/>
        <v>X</v>
      </c>
      <c r="N871" s="42">
        <v>0</v>
      </c>
      <c r="O871" s="8">
        <v>0</v>
      </c>
      <c r="P871" s="9">
        <v>0</v>
      </c>
      <c r="Q871" s="9">
        <v>1</v>
      </c>
      <c r="R871" s="8">
        <v>0</v>
      </c>
      <c r="S871" s="9">
        <v>0</v>
      </c>
      <c r="T871" s="9">
        <v>0</v>
      </c>
      <c r="U871" s="8">
        <v>0</v>
      </c>
      <c r="V871" s="9">
        <v>0</v>
      </c>
      <c r="W871" s="9">
        <v>0</v>
      </c>
      <c r="X871" s="9">
        <v>0</v>
      </c>
      <c r="Y871" s="8">
        <v>0</v>
      </c>
      <c r="Z871" s="9">
        <v>0</v>
      </c>
      <c r="AA871" s="8"/>
      <c r="AC871" s="8"/>
      <c r="AJ871" s="9">
        <f t="shared" si="145"/>
        <v>-1</v>
      </c>
      <c r="AK871" s="7">
        <v>5.6263333333333341</v>
      </c>
      <c r="AO871" s="8"/>
      <c r="AQ871" s="31"/>
      <c r="AT871" s="31"/>
      <c r="AU871" s="21">
        <v>2007</v>
      </c>
      <c r="AV871" s="23">
        <f t="shared" si="148"/>
        <v>3.3025473724874854</v>
      </c>
      <c r="BB871" s="18"/>
      <c r="BD871" s="54"/>
      <c r="BF871" s="18"/>
      <c r="BH871" s="18"/>
      <c r="BJ871" s="18"/>
      <c r="BK871" s="18" t="s">
        <v>278</v>
      </c>
      <c r="BL871">
        <v>0</v>
      </c>
      <c r="BM871">
        <v>0</v>
      </c>
      <c r="BN871">
        <v>0</v>
      </c>
      <c r="BO871">
        <v>0</v>
      </c>
      <c r="BP871">
        <v>0</v>
      </c>
      <c r="BQ871">
        <v>0</v>
      </c>
      <c r="BR871" s="18">
        <v>1</v>
      </c>
      <c r="BS871">
        <v>0</v>
      </c>
      <c r="BT871">
        <v>0</v>
      </c>
      <c r="BU871" s="18">
        <v>1</v>
      </c>
      <c r="BV871" t="s">
        <v>397</v>
      </c>
      <c r="BW871" t="s">
        <v>397</v>
      </c>
      <c r="CB871" s="18"/>
      <c r="CD871" s="18"/>
      <c r="CE871" s="18"/>
      <c r="CH871" s="18"/>
      <c r="CJ871" s="18"/>
      <c r="CU871" s="18"/>
      <c r="CV871" t="s">
        <v>397</v>
      </c>
      <c r="CW871" t="s">
        <v>397</v>
      </c>
      <c r="CX871" t="s">
        <v>397</v>
      </c>
      <c r="CY871" s="25" t="s">
        <v>397</v>
      </c>
    </row>
    <row r="872" spans="1:103" x14ac:dyDescent="0.25">
      <c r="A872">
        <v>874</v>
      </c>
      <c r="B872">
        <v>119</v>
      </c>
      <c r="C872" s="25" t="s">
        <v>3</v>
      </c>
      <c r="D872" s="12">
        <v>9.1999999999999993</v>
      </c>
      <c r="E872" s="14"/>
      <c r="F872" s="7" t="str">
        <f t="shared" si="139"/>
        <v>X</v>
      </c>
      <c r="G872" s="7">
        <f t="shared" si="140"/>
        <v>9.1999999999999993</v>
      </c>
      <c r="H872" s="16">
        <f t="shared" si="141"/>
        <v>9.1999999999999993</v>
      </c>
      <c r="I872" s="11" t="str">
        <f t="shared" si="142"/>
        <v>X</v>
      </c>
      <c r="J872" s="39" t="str">
        <f t="shared" si="143"/>
        <v>X</v>
      </c>
      <c r="K872" s="39" t="str">
        <f t="shared" si="146"/>
        <v>X</v>
      </c>
      <c r="L872" s="39" t="str">
        <f t="shared" si="147"/>
        <v>X</v>
      </c>
      <c r="M872" s="39" t="str">
        <f t="shared" si="144"/>
        <v>X</v>
      </c>
      <c r="N872" s="42">
        <v>0</v>
      </c>
      <c r="O872" s="8">
        <v>0</v>
      </c>
      <c r="P872" s="9">
        <v>0</v>
      </c>
      <c r="Q872" s="9">
        <v>0</v>
      </c>
      <c r="R872" s="8">
        <v>0</v>
      </c>
      <c r="S872" s="9">
        <v>0</v>
      </c>
      <c r="T872" s="9">
        <v>0</v>
      </c>
      <c r="U872" s="8">
        <v>1</v>
      </c>
      <c r="V872" s="9">
        <v>0</v>
      </c>
      <c r="W872" s="9">
        <v>0</v>
      </c>
      <c r="X872" s="9">
        <v>0</v>
      </c>
      <c r="Y872" s="8">
        <v>0</v>
      </c>
      <c r="Z872" s="9">
        <v>0</v>
      </c>
      <c r="AA872" s="8"/>
      <c r="AC872" s="8"/>
      <c r="AJ872" s="9">
        <f t="shared" si="145"/>
        <v>-1</v>
      </c>
      <c r="AK872" s="7">
        <v>5.6263333333333341</v>
      </c>
      <c r="AO872" s="8"/>
      <c r="AQ872" s="31"/>
      <c r="AT872" s="31"/>
      <c r="AU872" s="21">
        <v>2007</v>
      </c>
      <c r="AV872" s="23">
        <f t="shared" si="148"/>
        <v>3.3025473724874854</v>
      </c>
      <c r="BB872" s="18"/>
      <c r="BD872" s="54"/>
      <c r="BF872" s="18"/>
      <c r="BH872" s="18"/>
      <c r="BJ872" s="18"/>
      <c r="BK872" s="18" t="s">
        <v>278</v>
      </c>
      <c r="BL872">
        <v>0</v>
      </c>
      <c r="BM872">
        <v>0</v>
      </c>
      <c r="BN872">
        <v>0</v>
      </c>
      <c r="BO872">
        <v>0</v>
      </c>
      <c r="BP872">
        <v>0</v>
      </c>
      <c r="BQ872">
        <v>0</v>
      </c>
      <c r="BR872" s="18">
        <v>1</v>
      </c>
      <c r="BS872">
        <v>0</v>
      </c>
      <c r="BT872">
        <v>0</v>
      </c>
      <c r="BU872" s="18">
        <v>1</v>
      </c>
      <c r="BV872" t="s">
        <v>397</v>
      </c>
      <c r="BW872" t="s">
        <v>397</v>
      </c>
      <c r="CB872" s="18"/>
      <c r="CD872" s="18"/>
      <c r="CE872" s="18"/>
      <c r="CH872" s="18"/>
      <c r="CJ872" s="18"/>
      <c r="CU872" s="18"/>
      <c r="CV872" t="s">
        <v>397</v>
      </c>
      <c r="CW872" t="s">
        <v>397</v>
      </c>
      <c r="CX872" t="s">
        <v>397</v>
      </c>
      <c r="CY872" s="25" t="s">
        <v>397</v>
      </c>
    </row>
    <row r="873" spans="1:103" x14ac:dyDescent="0.25">
      <c r="A873">
        <v>875</v>
      </c>
      <c r="B873">
        <v>119</v>
      </c>
      <c r="C873" s="25" t="s">
        <v>3</v>
      </c>
      <c r="D873" s="12">
        <v>14.6</v>
      </c>
      <c r="E873" s="14"/>
      <c r="F873" s="7" t="str">
        <f t="shared" si="139"/>
        <v>X</v>
      </c>
      <c r="G873" s="7">
        <f t="shared" si="140"/>
        <v>14.6</v>
      </c>
      <c r="H873" s="16">
        <f t="shared" si="141"/>
        <v>14.6</v>
      </c>
      <c r="I873" s="11" t="str">
        <f t="shared" si="142"/>
        <v>X</v>
      </c>
      <c r="J873" s="39" t="str">
        <f t="shared" si="143"/>
        <v>X</v>
      </c>
      <c r="K873" s="39" t="str">
        <f t="shared" si="146"/>
        <v>X</v>
      </c>
      <c r="L873" s="39" t="str">
        <f t="shared" si="147"/>
        <v>X</v>
      </c>
      <c r="M873" s="39" t="str">
        <f t="shared" si="144"/>
        <v>X</v>
      </c>
      <c r="N873" s="42">
        <v>0</v>
      </c>
      <c r="O873" s="8">
        <v>0</v>
      </c>
      <c r="P873" s="9">
        <v>0</v>
      </c>
      <c r="Q873" s="9">
        <v>0</v>
      </c>
      <c r="R873" s="8">
        <v>0</v>
      </c>
      <c r="S873" s="9">
        <v>0</v>
      </c>
      <c r="T873" s="9">
        <v>0</v>
      </c>
      <c r="U873" s="8">
        <v>0</v>
      </c>
      <c r="V873" s="9">
        <v>1</v>
      </c>
      <c r="W873" s="9">
        <v>0</v>
      </c>
      <c r="X873" s="9">
        <v>0</v>
      </c>
      <c r="Y873" s="8">
        <v>0</v>
      </c>
      <c r="Z873" s="9">
        <v>0</v>
      </c>
      <c r="AA873" s="8"/>
      <c r="AC873" s="8"/>
      <c r="AJ873" s="9">
        <f t="shared" si="145"/>
        <v>-1</v>
      </c>
      <c r="AK873" s="7">
        <v>5.6263333333333341</v>
      </c>
      <c r="AO873" s="8"/>
      <c r="AQ873" s="31"/>
      <c r="AT873" s="31"/>
      <c r="AU873" s="21">
        <v>2007</v>
      </c>
      <c r="AV873" s="23">
        <f t="shared" si="148"/>
        <v>3.3025473724874854</v>
      </c>
      <c r="BB873" s="18"/>
      <c r="BD873" s="54"/>
      <c r="BF873" s="18"/>
      <c r="BH873" s="18"/>
      <c r="BJ873" s="18"/>
      <c r="BK873" s="18" t="s">
        <v>278</v>
      </c>
      <c r="BL873">
        <v>0</v>
      </c>
      <c r="BM873">
        <v>0</v>
      </c>
      <c r="BN873">
        <v>0</v>
      </c>
      <c r="BO873">
        <v>0</v>
      </c>
      <c r="BP873">
        <v>0</v>
      </c>
      <c r="BQ873">
        <v>0</v>
      </c>
      <c r="BR873" s="18">
        <v>1</v>
      </c>
      <c r="BS873">
        <v>0</v>
      </c>
      <c r="BT873">
        <v>0</v>
      </c>
      <c r="BU873" s="18">
        <v>1</v>
      </c>
      <c r="BV873" t="s">
        <v>397</v>
      </c>
      <c r="BW873" t="s">
        <v>397</v>
      </c>
      <c r="CB873" s="18"/>
      <c r="CD873" s="18"/>
      <c r="CE873" s="18"/>
      <c r="CH873" s="18"/>
      <c r="CJ873" s="18"/>
      <c r="CU873" s="18"/>
      <c r="CV873" t="s">
        <v>397</v>
      </c>
      <c r="CW873" t="s">
        <v>397</v>
      </c>
      <c r="CX873" t="s">
        <v>397</v>
      </c>
      <c r="CY873" s="25" t="s">
        <v>397</v>
      </c>
    </row>
    <row r="874" spans="1:103" x14ac:dyDescent="0.25">
      <c r="A874">
        <v>876</v>
      </c>
      <c r="B874">
        <v>119</v>
      </c>
      <c r="C874" s="25" t="s">
        <v>3</v>
      </c>
      <c r="D874" s="12">
        <v>4.8</v>
      </c>
      <c r="E874" s="14"/>
      <c r="F874" s="7" t="str">
        <f t="shared" si="139"/>
        <v>X</v>
      </c>
      <c r="G874" s="7">
        <f t="shared" si="140"/>
        <v>4.8</v>
      </c>
      <c r="H874" s="16">
        <f t="shared" si="141"/>
        <v>4.8</v>
      </c>
      <c r="I874" s="11" t="str">
        <f t="shared" si="142"/>
        <v>X</v>
      </c>
      <c r="J874" s="39" t="str">
        <f t="shared" si="143"/>
        <v>X</v>
      </c>
      <c r="K874" s="39" t="str">
        <f t="shared" si="146"/>
        <v>X</v>
      </c>
      <c r="L874" s="39" t="str">
        <f t="shared" si="147"/>
        <v>X</v>
      </c>
      <c r="M874" s="39" t="str">
        <f t="shared" si="144"/>
        <v>X</v>
      </c>
      <c r="N874" s="42">
        <v>1</v>
      </c>
      <c r="O874" s="8">
        <v>0</v>
      </c>
      <c r="P874" s="9">
        <v>0</v>
      </c>
      <c r="Q874" s="9">
        <v>0</v>
      </c>
      <c r="R874" s="8">
        <v>0</v>
      </c>
      <c r="S874" s="9">
        <v>0</v>
      </c>
      <c r="T874" s="9">
        <v>0</v>
      </c>
      <c r="U874" s="8">
        <v>0</v>
      </c>
      <c r="V874" s="9">
        <v>0</v>
      </c>
      <c r="W874" s="9">
        <v>0</v>
      </c>
      <c r="X874" s="9">
        <v>0</v>
      </c>
      <c r="Y874" s="8">
        <v>0</v>
      </c>
      <c r="Z874" s="9">
        <v>0</v>
      </c>
      <c r="AA874" s="8"/>
      <c r="AC874" s="8"/>
      <c r="AJ874" s="9">
        <f t="shared" si="145"/>
        <v>-1</v>
      </c>
      <c r="AK874" s="7">
        <v>4.327</v>
      </c>
      <c r="AO874" s="8"/>
      <c r="AQ874" s="31"/>
      <c r="AT874" s="31"/>
      <c r="AU874" s="21">
        <v>2004</v>
      </c>
      <c r="AV874" s="23">
        <f t="shared" si="148"/>
        <v>3.301897717195208</v>
      </c>
      <c r="BB874" s="18"/>
      <c r="BD874" s="54"/>
      <c r="BF874" s="18"/>
      <c r="BH874" s="18"/>
      <c r="BJ874" s="18"/>
      <c r="BK874" s="18" t="s">
        <v>282</v>
      </c>
      <c r="BL874">
        <v>0</v>
      </c>
      <c r="BM874">
        <v>1</v>
      </c>
      <c r="BN874">
        <v>0</v>
      </c>
      <c r="BO874">
        <v>0</v>
      </c>
      <c r="BP874">
        <v>0</v>
      </c>
      <c r="BQ874">
        <v>0</v>
      </c>
      <c r="BR874" s="18">
        <v>0</v>
      </c>
      <c r="BS874">
        <v>0</v>
      </c>
      <c r="BT874">
        <v>1</v>
      </c>
      <c r="BU874" s="18">
        <v>0</v>
      </c>
      <c r="BV874" t="s">
        <v>397</v>
      </c>
      <c r="BW874" t="s">
        <v>397</v>
      </c>
      <c r="CB874" s="18"/>
      <c r="CD874" s="18"/>
      <c r="CE874" s="18"/>
      <c r="CH874" s="18"/>
      <c r="CJ874" s="18"/>
      <c r="CU874" s="18"/>
      <c r="CV874" t="s">
        <v>397</v>
      </c>
      <c r="CW874" t="s">
        <v>397</v>
      </c>
      <c r="CX874" t="s">
        <v>397</v>
      </c>
      <c r="CY874" s="25" t="s">
        <v>397</v>
      </c>
    </row>
    <row r="875" spans="1:103" x14ac:dyDescent="0.25">
      <c r="A875">
        <v>877</v>
      </c>
      <c r="B875">
        <v>119</v>
      </c>
      <c r="C875" s="25" t="s">
        <v>3</v>
      </c>
      <c r="D875" s="12">
        <v>14.9</v>
      </c>
      <c r="E875" s="14"/>
      <c r="F875" s="7" t="str">
        <f t="shared" si="139"/>
        <v>X</v>
      </c>
      <c r="G875" s="7">
        <f t="shared" si="140"/>
        <v>14.9</v>
      </c>
      <c r="H875" s="16">
        <f t="shared" si="141"/>
        <v>14.9</v>
      </c>
      <c r="I875" s="11" t="str">
        <f t="shared" si="142"/>
        <v>X</v>
      </c>
      <c r="J875" s="39" t="str">
        <f t="shared" si="143"/>
        <v>X</v>
      </c>
      <c r="K875" s="39" t="str">
        <f t="shared" si="146"/>
        <v>X</v>
      </c>
      <c r="L875" s="39" t="str">
        <f t="shared" si="147"/>
        <v>X</v>
      </c>
      <c r="M875" s="39" t="str">
        <f t="shared" si="144"/>
        <v>X</v>
      </c>
      <c r="N875" s="42">
        <v>0</v>
      </c>
      <c r="O875" s="8">
        <v>1</v>
      </c>
      <c r="P875" s="9">
        <v>0</v>
      </c>
      <c r="Q875" s="9">
        <v>0</v>
      </c>
      <c r="R875" s="8">
        <v>0</v>
      </c>
      <c r="S875" s="9">
        <v>0</v>
      </c>
      <c r="T875" s="9">
        <v>0</v>
      </c>
      <c r="U875" s="8">
        <v>0</v>
      </c>
      <c r="V875" s="9">
        <v>0</v>
      </c>
      <c r="W875" s="9">
        <v>0</v>
      </c>
      <c r="X875" s="9">
        <v>0</v>
      </c>
      <c r="Y875" s="8">
        <v>0</v>
      </c>
      <c r="Z875" s="9">
        <v>0</v>
      </c>
      <c r="AA875" s="8"/>
      <c r="AC875" s="8"/>
      <c r="AJ875" s="9">
        <f t="shared" si="145"/>
        <v>-1</v>
      </c>
      <c r="AK875" s="7">
        <v>4.327</v>
      </c>
      <c r="AO875" s="8"/>
      <c r="AQ875" s="31"/>
      <c r="AT875" s="31"/>
      <c r="AU875" s="21">
        <v>2004</v>
      </c>
      <c r="AV875" s="23">
        <f t="shared" si="148"/>
        <v>3.301897717195208</v>
      </c>
      <c r="BB875" s="18"/>
      <c r="BD875" s="54"/>
      <c r="BF875" s="18"/>
      <c r="BH875" s="18"/>
      <c r="BJ875" s="18"/>
      <c r="BK875" s="18" t="s">
        <v>282</v>
      </c>
      <c r="BL875">
        <v>0</v>
      </c>
      <c r="BM875">
        <v>1</v>
      </c>
      <c r="BN875">
        <v>0</v>
      </c>
      <c r="BO875">
        <v>0</v>
      </c>
      <c r="BP875">
        <v>0</v>
      </c>
      <c r="BQ875">
        <v>0</v>
      </c>
      <c r="BR875" s="18">
        <v>0</v>
      </c>
      <c r="BS875">
        <v>0</v>
      </c>
      <c r="BT875">
        <v>1</v>
      </c>
      <c r="BU875" s="18">
        <v>0</v>
      </c>
      <c r="BV875" t="s">
        <v>397</v>
      </c>
      <c r="BW875" t="s">
        <v>397</v>
      </c>
      <c r="CB875" s="18"/>
      <c r="CD875" s="18"/>
      <c r="CE875" s="18"/>
      <c r="CH875" s="18"/>
      <c r="CJ875" s="18"/>
      <c r="CU875" s="18"/>
      <c r="CV875" t="s">
        <v>397</v>
      </c>
      <c r="CW875" t="s">
        <v>397</v>
      </c>
      <c r="CX875" t="s">
        <v>397</v>
      </c>
      <c r="CY875" s="25" t="s">
        <v>397</v>
      </c>
    </row>
    <row r="876" spans="1:103" x14ac:dyDescent="0.25">
      <c r="A876">
        <v>878</v>
      </c>
      <c r="B876">
        <v>119</v>
      </c>
      <c r="C876" s="25" t="s">
        <v>3</v>
      </c>
      <c r="D876" s="12">
        <v>7.5</v>
      </c>
      <c r="E876" s="14"/>
      <c r="F876" s="7" t="str">
        <f t="shared" si="139"/>
        <v>X</v>
      </c>
      <c r="G876" s="7">
        <f t="shared" si="140"/>
        <v>7.5</v>
      </c>
      <c r="H876" s="16">
        <f t="shared" si="141"/>
        <v>7.5</v>
      </c>
      <c r="I876" s="11" t="str">
        <f t="shared" si="142"/>
        <v>X</v>
      </c>
      <c r="J876" s="39" t="str">
        <f t="shared" si="143"/>
        <v>X</v>
      </c>
      <c r="K876" s="39" t="str">
        <f t="shared" si="146"/>
        <v>X</v>
      </c>
      <c r="L876" s="39" t="str">
        <f t="shared" si="147"/>
        <v>X</v>
      </c>
      <c r="M876" s="39" t="str">
        <f t="shared" si="144"/>
        <v>X</v>
      </c>
      <c r="N876" s="42">
        <v>0</v>
      </c>
      <c r="O876" s="8">
        <v>0</v>
      </c>
      <c r="P876" s="9">
        <v>1</v>
      </c>
      <c r="Q876" s="9">
        <v>0</v>
      </c>
      <c r="R876" s="8">
        <v>0</v>
      </c>
      <c r="S876" s="9">
        <v>0</v>
      </c>
      <c r="T876" s="9">
        <v>0</v>
      </c>
      <c r="U876" s="8">
        <v>0</v>
      </c>
      <c r="V876" s="9">
        <v>0</v>
      </c>
      <c r="W876" s="9">
        <v>0</v>
      </c>
      <c r="X876" s="9">
        <v>0</v>
      </c>
      <c r="Y876" s="8">
        <v>0</v>
      </c>
      <c r="Z876" s="9">
        <v>0</v>
      </c>
      <c r="AA876" s="8"/>
      <c r="AC876" s="8"/>
      <c r="AJ876" s="9">
        <f t="shared" si="145"/>
        <v>-1</v>
      </c>
      <c r="AK876" s="7">
        <v>4.327</v>
      </c>
      <c r="AO876" s="8"/>
      <c r="AQ876" s="31"/>
      <c r="AT876" s="31"/>
      <c r="AU876" s="21">
        <v>2004</v>
      </c>
      <c r="AV876" s="23">
        <f t="shared" si="148"/>
        <v>3.301897717195208</v>
      </c>
      <c r="BB876" s="18"/>
      <c r="BD876" s="54"/>
      <c r="BF876" s="18"/>
      <c r="BH876" s="18"/>
      <c r="BJ876" s="18"/>
      <c r="BK876" s="18" t="s">
        <v>282</v>
      </c>
      <c r="BL876">
        <v>0</v>
      </c>
      <c r="BM876">
        <v>1</v>
      </c>
      <c r="BN876">
        <v>0</v>
      </c>
      <c r="BO876">
        <v>0</v>
      </c>
      <c r="BP876">
        <v>0</v>
      </c>
      <c r="BQ876">
        <v>0</v>
      </c>
      <c r="BR876" s="18">
        <v>0</v>
      </c>
      <c r="BS876">
        <v>0</v>
      </c>
      <c r="BT876">
        <v>1</v>
      </c>
      <c r="BU876" s="18">
        <v>0</v>
      </c>
      <c r="BV876" t="s">
        <v>397</v>
      </c>
      <c r="BW876" t="s">
        <v>397</v>
      </c>
      <c r="CB876" s="18"/>
      <c r="CD876" s="18"/>
      <c r="CE876" s="18"/>
      <c r="CH876" s="18"/>
      <c r="CJ876" s="18"/>
      <c r="CU876" s="18"/>
      <c r="CV876" t="s">
        <v>397</v>
      </c>
      <c r="CW876" t="s">
        <v>397</v>
      </c>
      <c r="CX876" t="s">
        <v>397</v>
      </c>
      <c r="CY876" s="25" t="s">
        <v>397</v>
      </c>
    </row>
    <row r="877" spans="1:103" x14ac:dyDescent="0.25">
      <c r="A877">
        <v>879</v>
      </c>
      <c r="B877">
        <v>119</v>
      </c>
      <c r="C877" s="25" t="s">
        <v>3</v>
      </c>
      <c r="D877" s="12">
        <v>6.2</v>
      </c>
      <c r="E877" s="14"/>
      <c r="F877" s="7" t="str">
        <f t="shared" si="139"/>
        <v>X</v>
      </c>
      <c r="G877" s="7">
        <f t="shared" si="140"/>
        <v>6.2</v>
      </c>
      <c r="H877" s="16">
        <f t="shared" si="141"/>
        <v>6.2</v>
      </c>
      <c r="I877" s="11" t="str">
        <f t="shared" si="142"/>
        <v>X</v>
      </c>
      <c r="J877" s="39" t="str">
        <f t="shared" si="143"/>
        <v>X</v>
      </c>
      <c r="K877" s="39" t="str">
        <f t="shared" si="146"/>
        <v>X</v>
      </c>
      <c r="L877" s="39" t="str">
        <f t="shared" si="147"/>
        <v>X</v>
      </c>
      <c r="M877" s="39" t="str">
        <f t="shared" si="144"/>
        <v>X</v>
      </c>
      <c r="N877" s="42">
        <v>0</v>
      </c>
      <c r="O877" s="8">
        <v>0</v>
      </c>
      <c r="P877" s="9">
        <v>0</v>
      </c>
      <c r="Q877" s="9">
        <v>1</v>
      </c>
      <c r="R877" s="8">
        <v>0</v>
      </c>
      <c r="S877" s="9">
        <v>0</v>
      </c>
      <c r="T877" s="9">
        <v>0</v>
      </c>
      <c r="U877" s="8">
        <v>0</v>
      </c>
      <c r="V877" s="9">
        <v>0</v>
      </c>
      <c r="W877" s="9">
        <v>0</v>
      </c>
      <c r="X877" s="9">
        <v>0</v>
      </c>
      <c r="Y877" s="8">
        <v>0</v>
      </c>
      <c r="Z877" s="9">
        <v>0</v>
      </c>
      <c r="AA877" s="8"/>
      <c r="AC877" s="8"/>
      <c r="AJ877" s="9">
        <f t="shared" si="145"/>
        <v>-1</v>
      </c>
      <c r="AK877" s="7">
        <v>4.327</v>
      </c>
      <c r="AO877" s="8"/>
      <c r="AQ877" s="31"/>
      <c r="AT877" s="31"/>
      <c r="AU877" s="21">
        <v>2004</v>
      </c>
      <c r="AV877" s="23">
        <f t="shared" si="148"/>
        <v>3.301897717195208</v>
      </c>
      <c r="BB877" s="18"/>
      <c r="BD877" s="54"/>
      <c r="BF877" s="18"/>
      <c r="BH877" s="18"/>
      <c r="BJ877" s="18"/>
      <c r="BK877" s="18" t="s">
        <v>282</v>
      </c>
      <c r="BL877">
        <v>0</v>
      </c>
      <c r="BM877">
        <v>1</v>
      </c>
      <c r="BN877">
        <v>0</v>
      </c>
      <c r="BO877">
        <v>0</v>
      </c>
      <c r="BP877">
        <v>0</v>
      </c>
      <c r="BQ877">
        <v>0</v>
      </c>
      <c r="BR877" s="18">
        <v>0</v>
      </c>
      <c r="BS877">
        <v>0</v>
      </c>
      <c r="BT877">
        <v>1</v>
      </c>
      <c r="BU877" s="18">
        <v>0</v>
      </c>
      <c r="BV877" t="s">
        <v>397</v>
      </c>
      <c r="BW877" t="s">
        <v>397</v>
      </c>
      <c r="CB877" s="18"/>
      <c r="CD877" s="18"/>
      <c r="CE877" s="18"/>
      <c r="CH877" s="18"/>
      <c r="CJ877" s="18"/>
      <c r="CU877" s="18"/>
      <c r="CV877" t="s">
        <v>397</v>
      </c>
      <c r="CW877" t="s">
        <v>397</v>
      </c>
      <c r="CX877" t="s">
        <v>397</v>
      </c>
      <c r="CY877" s="25" t="s">
        <v>397</v>
      </c>
    </row>
    <row r="878" spans="1:103" x14ac:dyDescent="0.25">
      <c r="A878">
        <v>880</v>
      </c>
      <c r="B878">
        <v>119</v>
      </c>
      <c r="C878" s="25" t="s">
        <v>3</v>
      </c>
      <c r="D878" s="12">
        <v>4.7</v>
      </c>
      <c r="E878" s="14"/>
      <c r="F878" s="7" t="str">
        <f t="shared" si="139"/>
        <v>X</v>
      </c>
      <c r="G878" s="7">
        <f t="shared" si="140"/>
        <v>4.7</v>
      </c>
      <c r="H878" s="16">
        <f t="shared" si="141"/>
        <v>4.7</v>
      </c>
      <c r="I878" s="11" t="str">
        <f t="shared" si="142"/>
        <v>X</v>
      </c>
      <c r="J878" s="39" t="str">
        <f t="shared" si="143"/>
        <v>X</v>
      </c>
      <c r="K878" s="39" t="str">
        <f t="shared" si="146"/>
        <v>X</v>
      </c>
      <c r="L878" s="39" t="str">
        <f t="shared" si="147"/>
        <v>X</v>
      </c>
      <c r="M878" s="39" t="str">
        <f t="shared" si="144"/>
        <v>X</v>
      </c>
      <c r="N878" s="42">
        <v>0</v>
      </c>
      <c r="O878" s="8">
        <v>0</v>
      </c>
      <c r="P878" s="9">
        <v>0</v>
      </c>
      <c r="Q878" s="9">
        <v>0</v>
      </c>
      <c r="R878" s="8">
        <v>0</v>
      </c>
      <c r="S878" s="9">
        <v>0</v>
      </c>
      <c r="T878" s="9">
        <v>0</v>
      </c>
      <c r="U878" s="8">
        <v>1</v>
      </c>
      <c r="V878" s="9">
        <v>0</v>
      </c>
      <c r="W878" s="9">
        <v>0</v>
      </c>
      <c r="X878" s="9">
        <v>0</v>
      </c>
      <c r="Y878" s="8">
        <v>0</v>
      </c>
      <c r="Z878" s="9">
        <v>0</v>
      </c>
      <c r="AA878" s="8"/>
      <c r="AC878" s="8"/>
      <c r="AJ878" s="9">
        <f t="shared" si="145"/>
        <v>-1</v>
      </c>
      <c r="AK878" s="7">
        <v>4.327</v>
      </c>
      <c r="AO878" s="8"/>
      <c r="AQ878" s="31"/>
      <c r="AT878" s="31"/>
      <c r="AU878" s="21">
        <v>2004</v>
      </c>
      <c r="AV878" s="23">
        <f t="shared" si="148"/>
        <v>3.301897717195208</v>
      </c>
      <c r="BB878" s="18"/>
      <c r="BD878" s="54"/>
      <c r="BF878" s="18"/>
      <c r="BH878" s="18"/>
      <c r="BJ878" s="18"/>
      <c r="BK878" s="18" t="s">
        <v>282</v>
      </c>
      <c r="BL878">
        <v>0</v>
      </c>
      <c r="BM878">
        <v>1</v>
      </c>
      <c r="BN878">
        <v>0</v>
      </c>
      <c r="BO878">
        <v>0</v>
      </c>
      <c r="BP878">
        <v>0</v>
      </c>
      <c r="BQ878">
        <v>0</v>
      </c>
      <c r="BR878" s="18">
        <v>0</v>
      </c>
      <c r="BS878">
        <v>0</v>
      </c>
      <c r="BT878">
        <v>1</v>
      </c>
      <c r="BU878" s="18">
        <v>0</v>
      </c>
      <c r="BV878" t="s">
        <v>397</v>
      </c>
      <c r="BW878" t="s">
        <v>397</v>
      </c>
      <c r="CB878" s="18"/>
      <c r="CD878" s="18"/>
      <c r="CE878" s="18"/>
      <c r="CH878" s="18"/>
      <c r="CJ878" s="18"/>
      <c r="CU878" s="18"/>
      <c r="CV878" t="s">
        <v>397</v>
      </c>
      <c r="CW878" t="s">
        <v>397</v>
      </c>
      <c r="CX878" t="s">
        <v>397</v>
      </c>
      <c r="CY878" s="25" t="s">
        <v>397</v>
      </c>
    </row>
    <row r="879" spans="1:103" x14ac:dyDescent="0.25">
      <c r="A879">
        <v>881</v>
      </c>
      <c r="B879">
        <v>119</v>
      </c>
      <c r="C879" s="25" t="s">
        <v>3</v>
      </c>
      <c r="D879" s="12">
        <v>4.9000000000000004</v>
      </c>
      <c r="E879" s="14"/>
      <c r="F879" s="7" t="str">
        <f t="shared" si="139"/>
        <v>X</v>
      </c>
      <c r="G879" s="7">
        <f t="shared" si="140"/>
        <v>4.9000000000000004</v>
      </c>
      <c r="H879" s="16">
        <f t="shared" si="141"/>
        <v>4.9000000000000004</v>
      </c>
      <c r="I879" s="11" t="str">
        <f t="shared" si="142"/>
        <v>X</v>
      </c>
      <c r="J879" s="39" t="str">
        <f t="shared" si="143"/>
        <v>X</v>
      </c>
      <c r="K879" s="39" t="str">
        <f t="shared" si="146"/>
        <v>X</v>
      </c>
      <c r="L879" s="39" t="str">
        <f t="shared" si="147"/>
        <v>X</v>
      </c>
      <c r="M879" s="39" t="str">
        <f t="shared" si="144"/>
        <v>X</v>
      </c>
      <c r="N879" s="42">
        <v>0</v>
      </c>
      <c r="O879" s="8">
        <v>0</v>
      </c>
      <c r="P879" s="9">
        <v>0</v>
      </c>
      <c r="Q879" s="9">
        <v>0</v>
      </c>
      <c r="R879" s="8">
        <v>0</v>
      </c>
      <c r="S879" s="9">
        <v>0</v>
      </c>
      <c r="T879" s="9">
        <v>0</v>
      </c>
      <c r="U879" s="8">
        <v>0</v>
      </c>
      <c r="V879" s="9">
        <v>1</v>
      </c>
      <c r="W879" s="9">
        <v>0</v>
      </c>
      <c r="X879" s="9">
        <v>0</v>
      </c>
      <c r="Y879" s="8">
        <v>0</v>
      </c>
      <c r="Z879" s="9">
        <v>0</v>
      </c>
      <c r="AA879" s="8"/>
      <c r="AC879" s="8"/>
      <c r="AJ879" s="9">
        <f t="shared" si="145"/>
        <v>-1</v>
      </c>
      <c r="AK879" s="7">
        <v>4.327</v>
      </c>
      <c r="AO879" s="8"/>
      <c r="AQ879" s="31"/>
      <c r="AT879" s="31"/>
      <c r="AU879" s="21">
        <v>2004</v>
      </c>
      <c r="AV879" s="23">
        <f t="shared" si="148"/>
        <v>3.301897717195208</v>
      </c>
      <c r="BB879" s="18"/>
      <c r="BD879" s="54"/>
      <c r="BF879" s="18"/>
      <c r="BH879" s="18"/>
      <c r="BJ879" s="18"/>
      <c r="BK879" s="18" t="s">
        <v>282</v>
      </c>
      <c r="BL879">
        <v>0</v>
      </c>
      <c r="BM879">
        <v>1</v>
      </c>
      <c r="BN879">
        <v>0</v>
      </c>
      <c r="BO879">
        <v>0</v>
      </c>
      <c r="BP879">
        <v>0</v>
      </c>
      <c r="BQ879">
        <v>0</v>
      </c>
      <c r="BR879" s="18">
        <v>0</v>
      </c>
      <c r="BS879">
        <v>0</v>
      </c>
      <c r="BT879">
        <v>1</v>
      </c>
      <c r="BU879" s="18">
        <v>0</v>
      </c>
      <c r="BV879" t="s">
        <v>397</v>
      </c>
      <c r="BW879" t="s">
        <v>397</v>
      </c>
      <c r="CB879" s="18"/>
      <c r="CD879" s="18"/>
      <c r="CE879" s="18"/>
      <c r="CH879" s="18"/>
      <c r="CJ879" s="18"/>
      <c r="CU879" s="18"/>
      <c r="CV879" t="s">
        <v>397</v>
      </c>
      <c r="CW879" t="s">
        <v>397</v>
      </c>
      <c r="CX879" t="s">
        <v>397</v>
      </c>
      <c r="CY879" s="25" t="s">
        <v>397</v>
      </c>
    </row>
    <row r="880" spans="1:103" x14ac:dyDescent="0.25">
      <c r="A880">
        <v>882</v>
      </c>
      <c r="B880">
        <v>119</v>
      </c>
      <c r="C880" s="25" t="s">
        <v>3</v>
      </c>
      <c r="D880" s="12">
        <v>11.9</v>
      </c>
      <c r="E880" s="14"/>
      <c r="F880" s="7" t="str">
        <f t="shared" si="139"/>
        <v>X</v>
      </c>
      <c r="G880" s="7">
        <f t="shared" si="140"/>
        <v>11.9</v>
      </c>
      <c r="H880" s="16">
        <f t="shared" si="141"/>
        <v>11.9</v>
      </c>
      <c r="I880" s="11" t="str">
        <f t="shared" si="142"/>
        <v>X</v>
      </c>
      <c r="J880" s="39" t="str">
        <f t="shared" si="143"/>
        <v>X</v>
      </c>
      <c r="K880" s="39" t="str">
        <f t="shared" si="146"/>
        <v>X</v>
      </c>
      <c r="L880" s="39" t="str">
        <f t="shared" si="147"/>
        <v>X</v>
      </c>
      <c r="M880" s="39" t="str">
        <f t="shared" si="144"/>
        <v>X</v>
      </c>
      <c r="N880" s="42">
        <v>1</v>
      </c>
      <c r="O880" s="8">
        <v>0</v>
      </c>
      <c r="P880" s="9">
        <v>0</v>
      </c>
      <c r="Q880" s="9">
        <v>0</v>
      </c>
      <c r="R880" s="8">
        <v>0</v>
      </c>
      <c r="S880" s="9">
        <v>0</v>
      </c>
      <c r="T880" s="9">
        <v>0</v>
      </c>
      <c r="U880" s="8">
        <v>0</v>
      </c>
      <c r="V880" s="9">
        <v>0</v>
      </c>
      <c r="W880" s="9">
        <v>0</v>
      </c>
      <c r="X880" s="9">
        <v>0</v>
      </c>
      <c r="Y880" s="8">
        <v>0</v>
      </c>
      <c r="Z880" s="9">
        <v>0</v>
      </c>
      <c r="AA880" s="8"/>
      <c r="AC880" s="8"/>
      <c r="AJ880" s="9">
        <f t="shared" si="145"/>
        <v>-1</v>
      </c>
      <c r="AK880" s="7">
        <v>5.4089999999999998</v>
      </c>
      <c r="AO880" s="8"/>
      <c r="AQ880" s="31"/>
      <c r="AT880" s="31"/>
      <c r="AU880" s="21">
        <v>2008</v>
      </c>
      <c r="AV880" s="23">
        <f t="shared" si="148"/>
        <v>3.3027637084729817</v>
      </c>
      <c r="BB880" s="18"/>
      <c r="BD880" s="54"/>
      <c r="BF880" s="18"/>
      <c r="BH880" s="18"/>
      <c r="BJ880" s="18"/>
      <c r="BK880" s="18" t="s">
        <v>289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 s="18">
        <v>1</v>
      </c>
      <c r="BS880">
        <v>0</v>
      </c>
      <c r="BT880">
        <v>0</v>
      </c>
      <c r="BU880" s="18">
        <v>1</v>
      </c>
      <c r="BV880" t="s">
        <v>397</v>
      </c>
      <c r="BW880" t="s">
        <v>397</v>
      </c>
      <c r="CB880" s="18"/>
      <c r="CD880" s="18"/>
      <c r="CE880" s="18"/>
      <c r="CH880" s="18"/>
      <c r="CJ880" s="18"/>
      <c r="CU880" s="18"/>
      <c r="CV880" t="s">
        <v>397</v>
      </c>
      <c r="CW880" t="s">
        <v>397</v>
      </c>
      <c r="CX880" t="s">
        <v>397</v>
      </c>
      <c r="CY880" s="25" t="s">
        <v>397</v>
      </c>
    </row>
    <row r="881" spans="1:103" x14ac:dyDescent="0.25">
      <c r="A881">
        <v>883</v>
      </c>
      <c r="B881">
        <v>119</v>
      </c>
      <c r="C881" s="25" t="s">
        <v>3</v>
      </c>
      <c r="D881" s="12">
        <v>8.1999999999999993</v>
      </c>
      <c r="E881" s="14"/>
      <c r="F881" s="7" t="str">
        <f t="shared" si="139"/>
        <v>X</v>
      </c>
      <c r="G881" s="7">
        <f t="shared" si="140"/>
        <v>8.1999999999999993</v>
      </c>
      <c r="H881" s="16">
        <f t="shared" si="141"/>
        <v>8.1999999999999993</v>
      </c>
      <c r="I881" s="11" t="str">
        <f t="shared" si="142"/>
        <v>X</v>
      </c>
      <c r="J881" s="39" t="str">
        <f t="shared" si="143"/>
        <v>X</v>
      </c>
      <c r="K881" s="39" t="str">
        <f t="shared" si="146"/>
        <v>X</v>
      </c>
      <c r="L881" s="39" t="str">
        <f t="shared" si="147"/>
        <v>X</v>
      </c>
      <c r="M881" s="39" t="str">
        <f t="shared" si="144"/>
        <v>X</v>
      </c>
      <c r="N881" s="42">
        <v>0</v>
      </c>
      <c r="O881" s="8">
        <v>1</v>
      </c>
      <c r="P881" s="9">
        <v>0</v>
      </c>
      <c r="Q881" s="9">
        <v>0</v>
      </c>
      <c r="R881" s="8">
        <v>0</v>
      </c>
      <c r="S881" s="9">
        <v>0</v>
      </c>
      <c r="T881" s="9">
        <v>0</v>
      </c>
      <c r="U881" s="8">
        <v>0</v>
      </c>
      <c r="V881" s="9">
        <v>0</v>
      </c>
      <c r="W881" s="9">
        <v>0</v>
      </c>
      <c r="X881" s="9">
        <v>0</v>
      </c>
      <c r="Y881" s="8">
        <v>0</v>
      </c>
      <c r="Z881" s="9">
        <v>0</v>
      </c>
      <c r="AA881" s="8"/>
      <c r="AC881" s="8"/>
      <c r="AJ881" s="9">
        <f t="shared" si="145"/>
        <v>-1</v>
      </c>
      <c r="AK881" s="7">
        <v>5.4089999999999998</v>
      </c>
      <c r="AO881" s="8"/>
      <c r="AQ881" s="31"/>
      <c r="AT881" s="31"/>
      <c r="AU881" s="21">
        <v>2008</v>
      </c>
      <c r="AV881" s="23">
        <f t="shared" si="148"/>
        <v>3.3027637084729817</v>
      </c>
      <c r="BB881" s="18"/>
      <c r="BD881" s="54"/>
      <c r="BF881" s="18"/>
      <c r="BH881" s="18"/>
      <c r="BJ881" s="18"/>
      <c r="BK881" s="18" t="s">
        <v>289</v>
      </c>
      <c r="BL881">
        <v>0</v>
      </c>
      <c r="BM881">
        <v>0</v>
      </c>
      <c r="BN881">
        <v>0</v>
      </c>
      <c r="BO881">
        <v>0</v>
      </c>
      <c r="BP881">
        <v>0</v>
      </c>
      <c r="BQ881">
        <v>0</v>
      </c>
      <c r="BR881" s="18">
        <v>1</v>
      </c>
      <c r="BS881">
        <v>0</v>
      </c>
      <c r="BT881">
        <v>0</v>
      </c>
      <c r="BU881" s="18">
        <v>1</v>
      </c>
      <c r="BV881" t="s">
        <v>397</v>
      </c>
      <c r="BW881" t="s">
        <v>397</v>
      </c>
      <c r="CB881" s="18"/>
      <c r="CD881" s="18"/>
      <c r="CE881" s="18"/>
      <c r="CH881" s="18"/>
      <c r="CJ881" s="18"/>
      <c r="CU881" s="18"/>
      <c r="CV881" t="s">
        <v>397</v>
      </c>
      <c r="CW881" t="s">
        <v>397</v>
      </c>
      <c r="CX881" t="s">
        <v>397</v>
      </c>
      <c r="CY881" s="25" t="s">
        <v>397</v>
      </c>
    </row>
    <row r="882" spans="1:103" x14ac:dyDescent="0.25">
      <c r="A882">
        <v>884</v>
      </c>
      <c r="B882">
        <v>119</v>
      </c>
      <c r="C882" s="25" t="s">
        <v>3</v>
      </c>
      <c r="D882" s="12">
        <v>10.1</v>
      </c>
      <c r="E882" s="14"/>
      <c r="F882" s="7" t="str">
        <f t="shared" si="139"/>
        <v>X</v>
      </c>
      <c r="G882" s="7">
        <f t="shared" si="140"/>
        <v>10.1</v>
      </c>
      <c r="H882" s="16">
        <f t="shared" si="141"/>
        <v>10.1</v>
      </c>
      <c r="I882" s="11" t="str">
        <f t="shared" si="142"/>
        <v>X</v>
      </c>
      <c r="J882" s="39" t="str">
        <f t="shared" si="143"/>
        <v>X</v>
      </c>
      <c r="K882" s="39" t="str">
        <f t="shared" si="146"/>
        <v>X</v>
      </c>
      <c r="L882" s="39" t="str">
        <f t="shared" si="147"/>
        <v>X</v>
      </c>
      <c r="M882" s="39" t="str">
        <f t="shared" si="144"/>
        <v>X</v>
      </c>
      <c r="N882" s="42">
        <v>0</v>
      </c>
      <c r="O882" s="8">
        <v>0</v>
      </c>
      <c r="P882" s="9">
        <v>1</v>
      </c>
      <c r="Q882" s="9">
        <v>0</v>
      </c>
      <c r="R882" s="8">
        <v>0</v>
      </c>
      <c r="S882" s="9">
        <v>0</v>
      </c>
      <c r="T882" s="9">
        <v>0</v>
      </c>
      <c r="U882" s="8">
        <v>0</v>
      </c>
      <c r="V882" s="9">
        <v>0</v>
      </c>
      <c r="W882" s="9">
        <v>0</v>
      </c>
      <c r="X882" s="9">
        <v>0</v>
      </c>
      <c r="Y882" s="8">
        <v>0</v>
      </c>
      <c r="Z882" s="9">
        <v>0</v>
      </c>
      <c r="AA882" s="8"/>
      <c r="AC882" s="8"/>
      <c r="AJ882" s="9">
        <f t="shared" si="145"/>
        <v>-1</v>
      </c>
      <c r="AK882" s="7">
        <v>5.4089999999999998</v>
      </c>
      <c r="AO882" s="8"/>
      <c r="AQ882" s="31"/>
      <c r="AT882" s="31"/>
      <c r="AU882" s="21">
        <v>2008</v>
      </c>
      <c r="AV882" s="23">
        <f t="shared" si="148"/>
        <v>3.3027637084729817</v>
      </c>
      <c r="BB882" s="18"/>
      <c r="BD882" s="54"/>
      <c r="BF882" s="18"/>
      <c r="BH882" s="18"/>
      <c r="BJ882" s="18"/>
      <c r="BK882" s="18" t="s">
        <v>289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 s="18">
        <v>1</v>
      </c>
      <c r="BS882">
        <v>0</v>
      </c>
      <c r="BT882">
        <v>0</v>
      </c>
      <c r="BU882" s="18">
        <v>1</v>
      </c>
      <c r="BV882" t="s">
        <v>397</v>
      </c>
      <c r="BW882" t="s">
        <v>397</v>
      </c>
      <c r="CB882" s="18"/>
      <c r="CD882" s="18"/>
      <c r="CE882" s="18"/>
      <c r="CH882" s="18"/>
      <c r="CJ882" s="18"/>
      <c r="CU882" s="18"/>
      <c r="CV882" t="s">
        <v>397</v>
      </c>
      <c r="CW882" t="s">
        <v>397</v>
      </c>
      <c r="CX882" t="s">
        <v>397</v>
      </c>
      <c r="CY882" s="25" t="s">
        <v>397</v>
      </c>
    </row>
    <row r="883" spans="1:103" x14ac:dyDescent="0.25">
      <c r="A883">
        <v>885</v>
      </c>
      <c r="B883">
        <v>119</v>
      </c>
      <c r="C883" s="25" t="s">
        <v>3</v>
      </c>
      <c r="D883" s="12">
        <v>11.9</v>
      </c>
      <c r="E883" s="14"/>
      <c r="F883" s="7" t="str">
        <f t="shared" si="139"/>
        <v>X</v>
      </c>
      <c r="G883" s="7">
        <f t="shared" si="140"/>
        <v>11.9</v>
      </c>
      <c r="H883" s="16">
        <f t="shared" si="141"/>
        <v>11.9</v>
      </c>
      <c r="I883" s="11" t="str">
        <f t="shared" si="142"/>
        <v>X</v>
      </c>
      <c r="J883" s="39" t="str">
        <f t="shared" si="143"/>
        <v>X</v>
      </c>
      <c r="K883" s="39" t="str">
        <f t="shared" si="146"/>
        <v>X</v>
      </c>
      <c r="L883" s="39" t="str">
        <f t="shared" si="147"/>
        <v>X</v>
      </c>
      <c r="M883" s="39" t="str">
        <f t="shared" si="144"/>
        <v>X</v>
      </c>
      <c r="N883" s="42">
        <v>0</v>
      </c>
      <c r="O883" s="8">
        <v>0</v>
      </c>
      <c r="P883" s="9">
        <v>0</v>
      </c>
      <c r="Q883" s="9">
        <v>1</v>
      </c>
      <c r="R883" s="8">
        <v>0</v>
      </c>
      <c r="S883" s="9">
        <v>0</v>
      </c>
      <c r="T883" s="9">
        <v>0</v>
      </c>
      <c r="U883" s="8">
        <v>0</v>
      </c>
      <c r="V883" s="9">
        <v>0</v>
      </c>
      <c r="W883" s="9">
        <v>0</v>
      </c>
      <c r="X883" s="9">
        <v>0</v>
      </c>
      <c r="Y883" s="8">
        <v>0</v>
      </c>
      <c r="Z883" s="9">
        <v>0</v>
      </c>
      <c r="AA883" s="8"/>
      <c r="AC883" s="8"/>
      <c r="AJ883" s="9">
        <f t="shared" si="145"/>
        <v>-1</v>
      </c>
      <c r="AK883" s="7">
        <v>5.4089999999999998</v>
      </c>
      <c r="AO883" s="8"/>
      <c r="AQ883" s="31"/>
      <c r="AT883" s="31"/>
      <c r="AU883" s="21">
        <v>2008</v>
      </c>
      <c r="AV883" s="23">
        <f t="shared" si="148"/>
        <v>3.3027637084729817</v>
      </c>
      <c r="BB883" s="18"/>
      <c r="BD883" s="54"/>
      <c r="BF883" s="18"/>
      <c r="BH883" s="18"/>
      <c r="BJ883" s="18"/>
      <c r="BK883" s="18" t="s">
        <v>289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 s="18">
        <v>1</v>
      </c>
      <c r="BS883">
        <v>0</v>
      </c>
      <c r="BT883">
        <v>0</v>
      </c>
      <c r="BU883" s="18">
        <v>1</v>
      </c>
      <c r="BV883" t="s">
        <v>397</v>
      </c>
      <c r="BW883" t="s">
        <v>397</v>
      </c>
      <c r="CB883" s="18"/>
      <c r="CD883" s="18"/>
      <c r="CE883" s="18"/>
      <c r="CH883" s="18"/>
      <c r="CJ883" s="18"/>
      <c r="CU883" s="18"/>
      <c r="CV883" t="s">
        <v>397</v>
      </c>
      <c r="CW883" t="s">
        <v>397</v>
      </c>
      <c r="CX883" t="s">
        <v>397</v>
      </c>
      <c r="CY883" s="25" t="s">
        <v>397</v>
      </c>
    </row>
    <row r="884" spans="1:103" x14ac:dyDescent="0.25">
      <c r="A884">
        <v>886</v>
      </c>
      <c r="B884">
        <v>119</v>
      </c>
      <c r="C884" s="25" t="s">
        <v>3</v>
      </c>
      <c r="D884" s="12">
        <v>12.1</v>
      </c>
      <c r="E884" s="14"/>
      <c r="F884" s="7" t="str">
        <f t="shared" si="139"/>
        <v>X</v>
      </c>
      <c r="G884" s="7">
        <f t="shared" si="140"/>
        <v>12.1</v>
      </c>
      <c r="H884" s="16">
        <f t="shared" si="141"/>
        <v>12.1</v>
      </c>
      <c r="I884" s="11" t="str">
        <f t="shared" si="142"/>
        <v>X</v>
      </c>
      <c r="J884" s="39" t="str">
        <f t="shared" si="143"/>
        <v>X</v>
      </c>
      <c r="K884" s="39" t="str">
        <f t="shared" si="146"/>
        <v>X</v>
      </c>
      <c r="L884" s="39" t="str">
        <f t="shared" si="147"/>
        <v>X</v>
      </c>
      <c r="M884" s="39" t="str">
        <f t="shared" si="144"/>
        <v>X</v>
      </c>
      <c r="N884" s="42">
        <v>0</v>
      </c>
      <c r="O884" s="8">
        <v>0</v>
      </c>
      <c r="P884" s="9">
        <v>0</v>
      </c>
      <c r="Q884" s="9">
        <v>0</v>
      </c>
      <c r="R884" s="8">
        <v>0</v>
      </c>
      <c r="S884" s="9">
        <v>0</v>
      </c>
      <c r="T884" s="9">
        <v>0</v>
      </c>
      <c r="U884" s="8">
        <v>1</v>
      </c>
      <c r="V884" s="9">
        <v>0</v>
      </c>
      <c r="W884" s="9">
        <v>0</v>
      </c>
      <c r="X884" s="9">
        <v>0</v>
      </c>
      <c r="Y884" s="8">
        <v>0</v>
      </c>
      <c r="Z884" s="9">
        <v>0</v>
      </c>
      <c r="AA884" s="8"/>
      <c r="AC884" s="8"/>
      <c r="AJ884" s="9">
        <f t="shared" si="145"/>
        <v>-1</v>
      </c>
      <c r="AK884" s="7">
        <v>5.4089999999999998</v>
      </c>
      <c r="AO884" s="8"/>
      <c r="AQ884" s="31"/>
      <c r="AT884" s="31"/>
      <c r="AU884" s="21">
        <v>2008</v>
      </c>
      <c r="AV884" s="23">
        <f t="shared" si="148"/>
        <v>3.3027637084729817</v>
      </c>
      <c r="BB884" s="18"/>
      <c r="BD884" s="54"/>
      <c r="BF884" s="18"/>
      <c r="BH884" s="18"/>
      <c r="BJ884" s="18"/>
      <c r="BK884" s="18" t="s">
        <v>289</v>
      </c>
      <c r="BL884">
        <v>0</v>
      </c>
      <c r="BM884">
        <v>0</v>
      </c>
      <c r="BN884">
        <v>0</v>
      </c>
      <c r="BO884">
        <v>0</v>
      </c>
      <c r="BP884">
        <v>0</v>
      </c>
      <c r="BQ884">
        <v>0</v>
      </c>
      <c r="BR884" s="18">
        <v>1</v>
      </c>
      <c r="BS884">
        <v>0</v>
      </c>
      <c r="BT884">
        <v>0</v>
      </c>
      <c r="BU884" s="18">
        <v>1</v>
      </c>
      <c r="BV884" t="s">
        <v>397</v>
      </c>
      <c r="BW884" t="s">
        <v>397</v>
      </c>
      <c r="CB884" s="18"/>
      <c r="CD884" s="18"/>
      <c r="CE884" s="18"/>
      <c r="CH884" s="18"/>
      <c r="CJ884" s="18"/>
      <c r="CU884" s="18"/>
      <c r="CV884" t="s">
        <v>397</v>
      </c>
      <c r="CW884" t="s">
        <v>397</v>
      </c>
      <c r="CX884" t="s">
        <v>397</v>
      </c>
      <c r="CY884" s="25" t="s">
        <v>397</v>
      </c>
    </row>
    <row r="885" spans="1:103" x14ac:dyDescent="0.25">
      <c r="A885">
        <v>887</v>
      </c>
      <c r="B885">
        <v>119</v>
      </c>
      <c r="C885" s="25" t="s">
        <v>3</v>
      </c>
      <c r="D885" s="12">
        <v>12.2</v>
      </c>
      <c r="E885" s="14"/>
      <c r="F885" s="7" t="str">
        <f t="shared" si="139"/>
        <v>X</v>
      </c>
      <c r="G885" s="7">
        <f t="shared" si="140"/>
        <v>12.2</v>
      </c>
      <c r="H885" s="16">
        <f t="shared" si="141"/>
        <v>12.2</v>
      </c>
      <c r="I885" s="11" t="str">
        <f t="shared" si="142"/>
        <v>X</v>
      </c>
      <c r="J885" s="39" t="str">
        <f t="shared" si="143"/>
        <v>X</v>
      </c>
      <c r="K885" s="39" t="str">
        <f t="shared" si="146"/>
        <v>X</v>
      </c>
      <c r="L885" s="39" t="str">
        <f t="shared" si="147"/>
        <v>X</v>
      </c>
      <c r="M885" s="39" t="str">
        <f t="shared" si="144"/>
        <v>X</v>
      </c>
      <c r="N885" s="42">
        <v>0</v>
      </c>
      <c r="O885" s="8">
        <v>0</v>
      </c>
      <c r="P885" s="9">
        <v>0</v>
      </c>
      <c r="Q885" s="9">
        <v>0</v>
      </c>
      <c r="R885" s="8">
        <v>0</v>
      </c>
      <c r="S885" s="9">
        <v>0</v>
      </c>
      <c r="T885" s="9">
        <v>0</v>
      </c>
      <c r="U885" s="8">
        <v>0</v>
      </c>
      <c r="V885" s="9">
        <v>1</v>
      </c>
      <c r="W885" s="9">
        <v>0</v>
      </c>
      <c r="X885" s="9">
        <v>0</v>
      </c>
      <c r="Y885" s="8">
        <v>0</v>
      </c>
      <c r="Z885" s="9">
        <v>0</v>
      </c>
      <c r="AA885" s="8"/>
      <c r="AC885" s="8"/>
      <c r="AJ885" s="9">
        <f t="shared" si="145"/>
        <v>-1</v>
      </c>
      <c r="AK885" s="7">
        <v>5.4089999999999998</v>
      </c>
      <c r="AO885" s="8"/>
      <c r="AQ885" s="31"/>
      <c r="AT885" s="31"/>
      <c r="AU885" s="21">
        <v>2008</v>
      </c>
      <c r="AV885" s="23">
        <f t="shared" si="148"/>
        <v>3.3027637084729817</v>
      </c>
      <c r="BB885" s="18"/>
      <c r="BD885" s="54"/>
      <c r="BF885" s="18"/>
      <c r="BH885" s="18"/>
      <c r="BJ885" s="18"/>
      <c r="BK885" s="18" t="s">
        <v>289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 s="18">
        <v>1</v>
      </c>
      <c r="BS885">
        <v>0</v>
      </c>
      <c r="BT885">
        <v>0</v>
      </c>
      <c r="BU885" s="18">
        <v>1</v>
      </c>
      <c r="BV885" t="s">
        <v>397</v>
      </c>
      <c r="BW885" t="s">
        <v>397</v>
      </c>
      <c r="CB885" s="18"/>
      <c r="CD885" s="18"/>
      <c r="CE885" s="18"/>
      <c r="CH885" s="18"/>
      <c r="CJ885" s="18"/>
      <c r="CU885" s="18"/>
      <c r="CV885" t="s">
        <v>397</v>
      </c>
      <c r="CW885" t="s">
        <v>397</v>
      </c>
      <c r="CX885" t="s">
        <v>397</v>
      </c>
      <c r="CY885" s="25" t="s">
        <v>397</v>
      </c>
    </row>
    <row r="886" spans="1:103" x14ac:dyDescent="0.25">
      <c r="A886">
        <v>888</v>
      </c>
      <c r="B886">
        <v>120</v>
      </c>
      <c r="C886" s="25" t="s">
        <v>115</v>
      </c>
      <c r="D886" s="12">
        <v>8.3000000000000007</v>
      </c>
      <c r="E886" s="14"/>
      <c r="F886" s="7" t="str">
        <f t="shared" si="139"/>
        <v>X</v>
      </c>
      <c r="G886" s="7">
        <f t="shared" si="140"/>
        <v>8.3000000000000007</v>
      </c>
      <c r="H886" s="16">
        <f t="shared" si="141"/>
        <v>8.3000000000000007</v>
      </c>
      <c r="I886" s="11" t="str">
        <f t="shared" si="142"/>
        <v>X</v>
      </c>
      <c r="J886" s="39" t="str">
        <f t="shared" si="143"/>
        <v>X</v>
      </c>
      <c r="K886" s="39" t="str">
        <f t="shared" si="146"/>
        <v>X</v>
      </c>
      <c r="L886" s="39" t="str">
        <f t="shared" si="147"/>
        <v>X</v>
      </c>
      <c r="M886" s="39" t="str">
        <f t="shared" si="144"/>
        <v>X</v>
      </c>
      <c r="N886" s="42">
        <v>1</v>
      </c>
      <c r="O886" s="8">
        <v>0</v>
      </c>
      <c r="P886" s="9">
        <v>0</v>
      </c>
      <c r="Q886" s="9">
        <v>0</v>
      </c>
      <c r="R886" s="8">
        <v>0</v>
      </c>
      <c r="S886" s="9">
        <v>0</v>
      </c>
      <c r="T886" s="9">
        <v>0</v>
      </c>
      <c r="U886" s="8">
        <v>0</v>
      </c>
      <c r="V886" s="9">
        <v>0</v>
      </c>
      <c r="W886" s="9">
        <v>0</v>
      </c>
      <c r="X886" s="9">
        <v>0</v>
      </c>
      <c r="Y886" s="8">
        <v>0</v>
      </c>
      <c r="Z886" s="9">
        <v>0</v>
      </c>
      <c r="AA886" s="8"/>
      <c r="AC886" s="8"/>
      <c r="AJ886" s="9">
        <f t="shared" si="145"/>
        <v>-1</v>
      </c>
      <c r="AK886" s="7">
        <v>8.6</v>
      </c>
      <c r="AO886" s="8"/>
      <c r="AQ886" s="31"/>
      <c r="AT886" s="31"/>
      <c r="AU886" s="21">
        <v>1989</v>
      </c>
      <c r="AV886" s="23">
        <f t="shared" si="148"/>
        <v>3.2986347831244354</v>
      </c>
      <c r="BB886" s="18"/>
      <c r="BD886" s="54"/>
      <c r="BF886" s="18"/>
      <c r="BH886" s="18"/>
      <c r="BJ886" s="18"/>
      <c r="BK886" s="18" t="s">
        <v>113</v>
      </c>
      <c r="BL886">
        <v>1</v>
      </c>
      <c r="BM886">
        <v>0</v>
      </c>
      <c r="BN886">
        <v>0</v>
      </c>
      <c r="BO886">
        <v>0</v>
      </c>
      <c r="BP886">
        <v>0</v>
      </c>
      <c r="BQ886">
        <v>0</v>
      </c>
      <c r="BR886" s="18">
        <v>0</v>
      </c>
      <c r="BS886">
        <v>1</v>
      </c>
      <c r="BT886">
        <v>0</v>
      </c>
      <c r="BU886" s="18">
        <v>0</v>
      </c>
      <c r="BV886" t="s">
        <v>397</v>
      </c>
      <c r="BW886" t="s">
        <v>397</v>
      </c>
      <c r="CB886" s="18"/>
      <c r="CD886" s="18"/>
      <c r="CE886" s="18"/>
      <c r="CH886" s="18"/>
      <c r="CJ886" s="18"/>
      <c r="CU886" s="18"/>
      <c r="CV886" t="s">
        <v>397</v>
      </c>
      <c r="CW886" t="s">
        <v>397</v>
      </c>
      <c r="CX886" t="s">
        <v>397</v>
      </c>
      <c r="CY886" s="25" t="s">
        <v>397</v>
      </c>
    </row>
    <row r="887" spans="1:103" x14ac:dyDescent="0.25">
      <c r="A887">
        <v>889</v>
      </c>
      <c r="B887">
        <v>121</v>
      </c>
      <c r="C887" s="25" t="s">
        <v>89</v>
      </c>
      <c r="D887" s="12">
        <v>12.4</v>
      </c>
      <c r="E887" s="14"/>
      <c r="F887" s="7" t="str">
        <f t="shared" si="139"/>
        <v>X</v>
      </c>
      <c r="G887" s="7">
        <f t="shared" si="140"/>
        <v>12.4</v>
      </c>
      <c r="H887" s="16">
        <f t="shared" si="141"/>
        <v>12.4</v>
      </c>
      <c r="I887" s="11" t="str">
        <f t="shared" si="142"/>
        <v>X</v>
      </c>
      <c r="J887" s="39" t="str">
        <f t="shared" si="143"/>
        <v>X</v>
      </c>
      <c r="K887" s="39" t="str">
        <f t="shared" si="146"/>
        <v>X</v>
      </c>
      <c r="L887" s="39" t="str">
        <f t="shared" si="147"/>
        <v>X</v>
      </c>
      <c r="M887" s="39" t="str">
        <f t="shared" si="144"/>
        <v>X</v>
      </c>
      <c r="N887" s="42">
        <v>1</v>
      </c>
      <c r="O887" s="8">
        <v>0</v>
      </c>
      <c r="P887" s="9">
        <v>0</v>
      </c>
      <c r="Q887" s="9">
        <v>0</v>
      </c>
      <c r="R887" s="8">
        <v>0</v>
      </c>
      <c r="S887" s="9">
        <v>0</v>
      </c>
      <c r="T887" s="9">
        <v>0</v>
      </c>
      <c r="U887" s="8">
        <v>0</v>
      </c>
      <c r="V887" s="9">
        <v>0</v>
      </c>
      <c r="W887" s="9">
        <v>0</v>
      </c>
      <c r="X887" s="9">
        <v>0</v>
      </c>
      <c r="Y887" s="8">
        <v>0</v>
      </c>
      <c r="Z887" s="9">
        <v>0</v>
      </c>
      <c r="AA887" s="8"/>
      <c r="AC887" s="8"/>
      <c r="AJ887" s="9">
        <f t="shared" si="145"/>
        <v>-1</v>
      </c>
      <c r="AK887" s="7">
        <v>9.6651000000000007</v>
      </c>
      <c r="AO887" s="8"/>
      <c r="AQ887" s="31"/>
      <c r="AT887" s="31"/>
      <c r="AU887" s="21">
        <v>1997</v>
      </c>
      <c r="AV887" s="23">
        <f t="shared" si="148"/>
        <v>3.3003780648707024</v>
      </c>
      <c r="BB887" s="18"/>
      <c r="BD887" s="54"/>
      <c r="BF887" s="18"/>
      <c r="BH887" s="18"/>
      <c r="BJ887" s="18"/>
      <c r="BK887" s="18" t="s">
        <v>85</v>
      </c>
      <c r="BL887">
        <v>1</v>
      </c>
      <c r="BM887">
        <v>0</v>
      </c>
      <c r="BN887">
        <v>0</v>
      </c>
      <c r="BO887">
        <v>0</v>
      </c>
      <c r="BP887">
        <v>0</v>
      </c>
      <c r="BQ887">
        <v>0</v>
      </c>
      <c r="BR887" s="18">
        <v>0</v>
      </c>
      <c r="BS887">
        <v>1</v>
      </c>
      <c r="BT887">
        <v>0</v>
      </c>
      <c r="BU887" s="18">
        <v>0</v>
      </c>
      <c r="BV887" t="s">
        <v>397</v>
      </c>
      <c r="BW887" t="s">
        <v>397</v>
      </c>
      <c r="CB887" s="18"/>
      <c r="CD887" s="18"/>
      <c r="CE887" s="18"/>
      <c r="CH887" s="18"/>
      <c r="CJ887" s="18"/>
      <c r="CU887" s="18"/>
      <c r="CV887" t="s">
        <v>397</v>
      </c>
      <c r="CW887" t="s">
        <v>397</v>
      </c>
      <c r="CX887" t="s">
        <v>397</v>
      </c>
      <c r="CY887" s="25" t="s">
        <v>397</v>
      </c>
    </row>
    <row r="888" spans="1:103" x14ac:dyDescent="0.25">
      <c r="A888">
        <v>890</v>
      </c>
      <c r="B888">
        <v>121</v>
      </c>
      <c r="C888" s="25" t="s">
        <v>89</v>
      </c>
      <c r="D888" s="12">
        <v>13.4</v>
      </c>
      <c r="E888" s="14"/>
      <c r="F888" s="7" t="str">
        <f t="shared" si="139"/>
        <v>X</v>
      </c>
      <c r="G888" s="7">
        <f t="shared" si="140"/>
        <v>13.4</v>
      </c>
      <c r="H888" s="16">
        <f t="shared" si="141"/>
        <v>13.4</v>
      </c>
      <c r="I888" s="11" t="str">
        <f t="shared" si="142"/>
        <v>X</v>
      </c>
      <c r="J888" s="39" t="str">
        <f t="shared" si="143"/>
        <v>X</v>
      </c>
      <c r="K888" s="39" t="str">
        <f t="shared" si="146"/>
        <v>X</v>
      </c>
      <c r="L888" s="39" t="str">
        <f t="shared" si="147"/>
        <v>X</v>
      </c>
      <c r="M888" s="39" t="str">
        <f t="shared" si="144"/>
        <v>X</v>
      </c>
      <c r="N888" s="42">
        <v>1</v>
      </c>
      <c r="O888" s="8">
        <v>0</v>
      </c>
      <c r="P888" s="9">
        <v>0</v>
      </c>
      <c r="Q888" s="9">
        <v>0</v>
      </c>
      <c r="R888" s="8">
        <v>0</v>
      </c>
      <c r="S888" s="9">
        <v>0</v>
      </c>
      <c r="T888" s="9">
        <v>0</v>
      </c>
      <c r="U888" s="8">
        <v>0</v>
      </c>
      <c r="V888" s="9">
        <v>0</v>
      </c>
      <c r="W888" s="9">
        <v>0</v>
      </c>
      <c r="X888" s="9">
        <v>0</v>
      </c>
      <c r="Y888" s="8">
        <v>0</v>
      </c>
      <c r="Z888" s="9">
        <v>0</v>
      </c>
      <c r="AA888" s="8"/>
      <c r="AC888" s="8"/>
      <c r="AJ888" s="9">
        <f t="shared" si="145"/>
        <v>-1</v>
      </c>
      <c r="AK888" s="7">
        <v>12.7056</v>
      </c>
      <c r="AO888" s="8"/>
      <c r="AQ888" s="31"/>
      <c r="AT888" s="31"/>
      <c r="AU888" s="21">
        <v>2000</v>
      </c>
      <c r="AV888" s="23">
        <f t="shared" si="148"/>
        <v>3.3010299956639813</v>
      </c>
      <c r="BB888" s="18"/>
      <c r="BD888" s="54"/>
      <c r="BF888" s="18"/>
      <c r="BH888" s="18"/>
      <c r="BJ888" s="18"/>
      <c r="BK888" s="18" t="s">
        <v>294</v>
      </c>
      <c r="BL888">
        <v>1</v>
      </c>
      <c r="BM888">
        <v>0</v>
      </c>
      <c r="BN888">
        <v>0</v>
      </c>
      <c r="BO888">
        <v>0</v>
      </c>
      <c r="BP888">
        <v>0</v>
      </c>
      <c r="BQ888">
        <v>0</v>
      </c>
      <c r="BR888" s="18">
        <v>0</v>
      </c>
      <c r="BS888">
        <v>1</v>
      </c>
      <c r="BT888">
        <v>0</v>
      </c>
      <c r="BU888" s="18">
        <v>0</v>
      </c>
      <c r="BV888" t="s">
        <v>397</v>
      </c>
      <c r="BW888" t="s">
        <v>397</v>
      </c>
      <c r="CB888" s="18"/>
      <c r="CD888" s="18"/>
      <c r="CE888" s="18"/>
      <c r="CH888" s="18"/>
      <c r="CJ888" s="18"/>
      <c r="CU888" s="18"/>
      <c r="CV888" t="s">
        <v>397</v>
      </c>
      <c r="CW888" t="s">
        <v>397</v>
      </c>
      <c r="CX888" t="s">
        <v>397</v>
      </c>
      <c r="CY888" s="25" t="s">
        <v>397</v>
      </c>
    </row>
    <row r="889" spans="1:103" x14ac:dyDescent="0.25">
      <c r="A889">
        <v>891</v>
      </c>
      <c r="B889">
        <v>122</v>
      </c>
      <c r="C889" s="25" t="s">
        <v>251</v>
      </c>
      <c r="D889" s="12">
        <v>10</v>
      </c>
      <c r="E889" s="14"/>
      <c r="F889" s="7" t="str">
        <f t="shared" si="139"/>
        <v>X</v>
      </c>
      <c r="G889" s="7">
        <f t="shared" si="140"/>
        <v>10</v>
      </c>
      <c r="H889" s="16">
        <f t="shared" si="141"/>
        <v>10</v>
      </c>
      <c r="I889" s="11" t="str">
        <f t="shared" si="142"/>
        <v>X</v>
      </c>
      <c r="J889" s="39" t="str">
        <f t="shared" si="143"/>
        <v>X</v>
      </c>
      <c r="K889" s="39" t="str">
        <f t="shared" si="146"/>
        <v>X</v>
      </c>
      <c r="L889" s="39" t="str">
        <f t="shared" si="147"/>
        <v>X</v>
      </c>
      <c r="M889" s="39" t="str">
        <f t="shared" si="144"/>
        <v>X</v>
      </c>
      <c r="N889" s="42">
        <v>1</v>
      </c>
      <c r="O889" s="8">
        <v>0</v>
      </c>
      <c r="P889" s="9">
        <v>0</v>
      </c>
      <c r="Q889" s="9">
        <v>0</v>
      </c>
      <c r="R889" s="8">
        <v>0</v>
      </c>
      <c r="S889" s="9">
        <v>0</v>
      </c>
      <c r="T889" s="9">
        <v>0</v>
      </c>
      <c r="U889" s="8">
        <v>0</v>
      </c>
      <c r="V889" s="9">
        <v>0</v>
      </c>
      <c r="W889" s="9">
        <v>0</v>
      </c>
      <c r="X889" s="9">
        <v>0</v>
      </c>
      <c r="Y889" s="8">
        <v>0</v>
      </c>
      <c r="Z889" s="9">
        <v>0</v>
      </c>
      <c r="AA889" s="8"/>
      <c r="AC889" s="8"/>
      <c r="AJ889" s="9">
        <f t="shared" si="145"/>
        <v>-1</v>
      </c>
      <c r="AK889" s="7">
        <v>10.06</v>
      </c>
      <c r="AO889" s="8"/>
      <c r="AQ889" s="31"/>
      <c r="AT889" s="31"/>
      <c r="AU889" s="21">
        <v>2013</v>
      </c>
      <c r="AV889" s="23">
        <f t="shared" si="148"/>
        <v>3.3038437748886547</v>
      </c>
      <c r="BB889" s="18"/>
      <c r="BD889" s="54"/>
      <c r="BF889" s="18"/>
      <c r="BH889" s="18"/>
      <c r="BJ889" s="18"/>
      <c r="BK889" s="18" t="s">
        <v>249</v>
      </c>
      <c r="BL889">
        <v>0</v>
      </c>
      <c r="BM889">
        <v>0</v>
      </c>
      <c r="BN889">
        <v>1</v>
      </c>
      <c r="BO889">
        <v>0</v>
      </c>
      <c r="BP889">
        <v>0</v>
      </c>
      <c r="BQ889">
        <v>0</v>
      </c>
      <c r="BR889" s="18">
        <v>0</v>
      </c>
      <c r="BS889">
        <v>0</v>
      </c>
      <c r="BT889">
        <v>1</v>
      </c>
      <c r="BU889" s="18">
        <v>0</v>
      </c>
      <c r="BV889" t="s">
        <v>397</v>
      </c>
      <c r="BW889" t="s">
        <v>397</v>
      </c>
      <c r="CB889" s="18"/>
      <c r="CD889" s="18"/>
      <c r="CE889" s="18"/>
      <c r="CH889" s="18"/>
      <c r="CJ889" s="18"/>
      <c r="CU889" s="18"/>
      <c r="CV889" t="s">
        <v>397</v>
      </c>
      <c r="CW889" t="s">
        <v>397</v>
      </c>
      <c r="CX889" t="s">
        <v>397</v>
      </c>
      <c r="CY889" s="25" t="s">
        <v>397</v>
      </c>
    </row>
    <row r="890" spans="1:103" x14ac:dyDescent="0.25">
      <c r="A890">
        <v>892</v>
      </c>
      <c r="B890">
        <v>123</v>
      </c>
      <c r="C890" s="25" t="s">
        <v>46</v>
      </c>
      <c r="D890" s="12">
        <v>19.2</v>
      </c>
      <c r="E890" s="14"/>
      <c r="F890" s="7" t="str">
        <f t="shared" si="139"/>
        <v>X</v>
      </c>
      <c r="G890" s="7">
        <f t="shared" si="140"/>
        <v>19.2</v>
      </c>
      <c r="H890" s="16">
        <f t="shared" si="141"/>
        <v>19.2</v>
      </c>
      <c r="I890" s="11" t="str">
        <f t="shared" si="142"/>
        <v>X</v>
      </c>
      <c r="J890" s="39" t="str">
        <f t="shared" si="143"/>
        <v>X</v>
      </c>
      <c r="K890" s="39" t="str">
        <f t="shared" si="146"/>
        <v>X</v>
      </c>
      <c r="L890" s="39" t="str">
        <f t="shared" si="147"/>
        <v>X</v>
      </c>
      <c r="M890" s="39" t="str">
        <f t="shared" si="144"/>
        <v>X</v>
      </c>
      <c r="N890" s="42">
        <v>1</v>
      </c>
      <c r="O890" s="8">
        <v>0</v>
      </c>
      <c r="P890" s="9">
        <v>0</v>
      </c>
      <c r="Q890" s="9">
        <v>0</v>
      </c>
      <c r="R890" s="8">
        <v>0</v>
      </c>
      <c r="S890" s="9">
        <v>0</v>
      </c>
      <c r="T890" s="9">
        <v>0</v>
      </c>
      <c r="U890" s="8">
        <v>0</v>
      </c>
      <c r="V890" s="9">
        <v>0</v>
      </c>
      <c r="W890" s="9">
        <v>0</v>
      </c>
      <c r="X890" s="9">
        <v>0</v>
      </c>
      <c r="Y890" s="8">
        <v>0</v>
      </c>
      <c r="Z890" s="9">
        <v>0</v>
      </c>
      <c r="AA890" s="8"/>
      <c r="AC890" s="8"/>
      <c r="AJ890" s="9">
        <f t="shared" si="145"/>
        <v>-1</v>
      </c>
      <c r="AK890" s="7">
        <v>3.3</v>
      </c>
      <c r="AO890" s="8"/>
      <c r="AQ890" s="31"/>
      <c r="AT890" s="31"/>
      <c r="AU890" s="21">
        <v>1970</v>
      </c>
      <c r="AV890" s="23">
        <f t="shared" si="148"/>
        <v>3.2944662261615929</v>
      </c>
      <c r="BB890" s="18"/>
      <c r="BD890" s="54"/>
      <c r="BF890" s="18"/>
      <c r="BH890" s="18"/>
      <c r="BJ890" s="18"/>
      <c r="BK890" s="18" t="s">
        <v>45</v>
      </c>
      <c r="BL890">
        <v>0</v>
      </c>
      <c r="BM890">
        <v>0</v>
      </c>
      <c r="BN890">
        <v>0</v>
      </c>
      <c r="BO890">
        <v>1</v>
      </c>
      <c r="BP890">
        <v>0</v>
      </c>
      <c r="BQ890">
        <v>0</v>
      </c>
      <c r="BR890" s="18">
        <v>0</v>
      </c>
      <c r="BS890">
        <v>0</v>
      </c>
      <c r="BT890">
        <v>1</v>
      </c>
      <c r="BU890" s="18">
        <v>0</v>
      </c>
      <c r="BV890" t="s">
        <v>397</v>
      </c>
      <c r="BW890" t="s">
        <v>397</v>
      </c>
      <c r="CB890" s="18"/>
      <c r="CD890" s="18"/>
      <c r="CE890" s="18"/>
      <c r="CH890" s="18"/>
      <c r="CJ890" s="18"/>
      <c r="CU890" s="18"/>
      <c r="CV890" t="s">
        <v>397</v>
      </c>
      <c r="CW890" t="s">
        <v>397</v>
      </c>
      <c r="CX890" t="s">
        <v>397</v>
      </c>
      <c r="CY890" s="25" t="s">
        <v>397</v>
      </c>
    </row>
    <row r="891" spans="1:103" x14ac:dyDescent="0.25">
      <c r="A891">
        <v>893</v>
      </c>
      <c r="B891">
        <v>123</v>
      </c>
      <c r="C891" s="25" t="s">
        <v>46</v>
      </c>
      <c r="D891" s="12">
        <v>5.2</v>
      </c>
      <c r="E891" s="14"/>
      <c r="F891" s="7" t="str">
        <f t="shared" si="139"/>
        <v>X</v>
      </c>
      <c r="G891" s="7">
        <f t="shared" si="140"/>
        <v>5.2</v>
      </c>
      <c r="H891" s="16">
        <f t="shared" si="141"/>
        <v>5.2</v>
      </c>
      <c r="I891" s="11" t="str">
        <f t="shared" si="142"/>
        <v>X</v>
      </c>
      <c r="J891" s="39" t="str">
        <f t="shared" si="143"/>
        <v>X</v>
      </c>
      <c r="K891" s="39" t="str">
        <f t="shared" si="146"/>
        <v>X</v>
      </c>
      <c r="L891" s="39" t="str">
        <f t="shared" si="147"/>
        <v>X</v>
      </c>
      <c r="M891" s="39" t="str">
        <f t="shared" si="144"/>
        <v>X</v>
      </c>
      <c r="N891" s="42">
        <v>1</v>
      </c>
      <c r="O891" s="8">
        <v>0</v>
      </c>
      <c r="P891" s="9">
        <v>0</v>
      </c>
      <c r="Q891" s="9">
        <v>0</v>
      </c>
      <c r="R891" s="8">
        <v>0</v>
      </c>
      <c r="S891" s="9">
        <v>0</v>
      </c>
      <c r="T891" s="9">
        <v>0</v>
      </c>
      <c r="U891" s="8">
        <v>0</v>
      </c>
      <c r="V891" s="9">
        <v>0</v>
      </c>
      <c r="W891" s="9">
        <v>0</v>
      </c>
      <c r="X891" s="9">
        <v>0</v>
      </c>
      <c r="Y891" s="8">
        <v>0</v>
      </c>
      <c r="Z891" s="9">
        <v>0</v>
      </c>
      <c r="AA891" s="8"/>
      <c r="AC891" s="8"/>
      <c r="AJ891" s="9">
        <f t="shared" si="145"/>
        <v>-1</v>
      </c>
      <c r="AK891" s="7">
        <v>9.1</v>
      </c>
      <c r="AO891" s="8"/>
      <c r="AQ891" s="31"/>
      <c r="AT891" s="31"/>
      <c r="AU891" s="21">
        <v>1971</v>
      </c>
      <c r="AV891" s="23">
        <f t="shared" si="148"/>
        <v>3.2946866242794433</v>
      </c>
      <c r="BB891" s="18"/>
      <c r="BD891" s="54"/>
      <c r="BF891" s="18"/>
      <c r="BH891" s="18"/>
      <c r="BJ891" s="18"/>
      <c r="BK891" s="18" t="s">
        <v>59</v>
      </c>
      <c r="BL891">
        <v>1</v>
      </c>
      <c r="BM891">
        <v>0</v>
      </c>
      <c r="BN891">
        <v>0</v>
      </c>
      <c r="BO891">
        <v>0</v>
      </c>
      <c r="BP891">
        <v>0</v>
      </c>
      <c r="BQ891">
        <v>0</v>
      </c>
      <c r="BR891" s="18">
        <v>0</v>
      </c>
      <c r="BS891">
        <v>1</v>
      </c>
      <c r="BT891">
        <v>0</v>
      </c>
      <c r="BU891" s="18">
        <v>0</v>
      </c>
      <c r="BV891" t="s">
        <v>397</v>
      </c>
      <c r="BW891" t="s">
        <v>397</v>
      </c>
      <c r="CB891" s="18"/>
      <c r="CD891" s="18"/>
      <c r="CE891" s="18"/>
      <c r="CH891" s="18"/>
      <c r="CJ891" s="18"/>
      <c r="CU891" s="18"/>
      <c r="CV891" t="s">
        <v>397</v>
      </c>
      <c r="CW891" t="s">
        <v>397</v>
      </c>
      <c r="CX891" t="s">
        <v>397</v>
      </c>
      <c r="CY891" s="25" t="s">
        <v>397</v>
      </c>
    </row>
    <row r="892" spans="1:103" x14ac:dyDescent="0.25">
      <c r="A892">
        <v>894</v>
      </c>
      <c r="B892">
        <v>123</v>
      </c>
      <c r="C892" s="25" t="s">
        <v>46</v>
      </c>
      <c r="D892" s="12">
        <v>12.5</v>
      </c>
      <c r="E892" s="14"/>
      <c r="F892" s="7" t="str">
        <f t="shared" si="139"/>
        <v>X</v>
      </c>
      <c r="G892" s="7">
        <f t="shared" si="140"/>
        <v>12.5</v>
      </c>
      <c r="H892" s="16">
        <f t="shared" si="141"/>
        <v>12.5</v>
      </c>
      <c r="I892" s="11" t="str">
        <f t="shared" si="142"/>
        <v>X</v>
      </c>
      <c r="J892" s="39" t="str">
        <f t="shared" si="143"/>
        <v>X</v>
      </c>
      <c r="K892" s="39" t="str">
        <f t="shared" si="146"/>
        <v>X</v>
      </c>
      <c r="L892" s="39" t="str">
        <f t="shared" si="147"/>
        <v>X</v>
      </c>
      <c r="M892" s="39" t="str">
        <f t="shared" si="144"/>
        <v>X</v>
      </c>
      <c r="N892" s="42">
        <v>1</v>
      </c>
      <c r="O892" s="8">
        <v>0</v>
      </c>
      <c r="P892" s="9">
        <v>0</v>
      </c>
      <c r="Q892" s="9">
        <v>0</v>
      </c>
      <c r="R892" s="8">
        <v>0</v>
      </c>
      <c r="S892" s="9">
        <v>0</v>
      </c>
      <c r="T892" s="9">
        <v>0</v>
      </c>
      <c r="U892" s="8">
        <v>0</v>
      </c>
      <c r="V892" s="9">
        <v>0</v>
      </c>
      <c r="W892" s="9">
        <v>0</v>
      </c>
      <c r="X892" s="9">
        <v>0</v>
      </c>
      <c r="Y892" s="8">
        <v>0</v>
      </c>
      <c r="Z892" s="9">
        <v>0</v>
      </c>
      <c r="AA892" s="8"/>
      <c r="AC892" s="8"/>
      <c r="AJ892" s="9">
        <f t="shared" si="145"/>
        <v>-1</v>
      </c>
      <c r="AK892" s="7">
        <v>6.7</v>
      </c>
      <c r="AO892" s="8"/>
      <c r="AQ892" s="31"/>
      <c r="AT892" s="31"/>
      <c r="AU892" s="21">
        <v>1975</v>
      </c>
      <c r="AV892" s="23">
        <f t="shared" si="148"/>
        <v>3.2955670999624789</v>
      </c>
      <c r="BB892" s="18"/>
      <c r="BD892" s="54"/>
      <c r="BF892" s="18"/>
      <c r="BH892" s="18"/>
      <c r="BJ892" s="18"/>
      <c r="BK892" s="18" t="s">
        <v>80</v>
      </c>
      <c r="BL892">
        <v>0</v>
      </c>
      <c r="BM892">
        <v>0</v>
      </c>
      <c r="BN892">
        <v>1</v>
      </c>
      <c r="BO892">
        <v>0</v>
      </c>
      <c r="BP892">
        <v>0</v>
      </c>
      <c r="BQ892">
        <v>0</v>
      </c>
      <c r="BR892" s="18">
        <v>0</v>
      </c>
      <c r="BS892">
        <v>1</v>
      </c>
      <c r="BT892">
        <v>0</v>
      </c>
      <c r="BU892" s="18">
        <v>0</v>
      </c>
      <c r="BV892" t="s">
        <v>397</v>
      </c>
      <c r="BW892" t="s">
        <v>397</v>
      </c>
      <c r="CB892" s="18"/>
      <c r="CD892" s="18"/>
      <c r="CE892" s="18"/>
      <c r="CH892" s="18"/>
      <c r="CJ892" s="18"/>
      <c r="CU892" s="18"/>
      <c r="CV892" t="s">
        <v>397</v>
      </c>
      <c r="CW892" t="s">
        <v>397</v>
      </c>
      <c r="CX892" t="s">
        <v>397</v>
      </c>
      <c r="CY892" s="25" t="s">
        <v>397</v>
      </c>
    </row>
    <row r="893" spans="1:103" x14ac:dyDescent="0.25">
      <c r="A893">
        <v>895</v>
      </c>
      <c r="B893">
        <v>123</v>
      </c>
      <c r="C893" s="25" t="s">
        <v>46</v>
      </c>
      <c r="D893" s="12">
        <v>11.6</v>
      </c>
      <c r="E893" s="14"/>
      <c r="F893" s="7" t="str">
        <f t="shared" si="139"/>
        <v>X</v>
      </c>
      <c r="G893" s="7">
        <f t="shared" si="140"/>
        <v>11.6</v>
      </c>
      <c r="H893" s="16">
        <f t="shared" si="141"/>
        <v>11.6</v>
      </c>
      <c r="I893" s="11" t="str">
        <f t="shared" si="142"/>
        <v>X</v>
      </c>
      <c r="J893" s="39" t="str">
        <f t="shared" si="143"/>
        <v>X</v>
      </c>
      <c r="K893" s="39" t="str">
        <f t="shared" si="146"/>
        <v>X</v>
      </c>
      <c r="L893" s="39" t="str">
        <f t="shared" si="147"/>
        <v>X</v>
      </c>
      <c r="M893" s="39" t="str">
        <f t="shared" si="144"/>
        <v>X</v>
      </c>
      <c r="N893" s="42">
        <v>0</v>
      </c>
      <c r="O893" s="8">
        <v>0</v>
      </c>
      <c r="P893" s="9">
        <v>0</v>
      </c>
      <c r="Q893" s="9">
        <v>0</v>
      </c>
      <c r="R893" s="8">
        <v>0</v>
      </c>
      <c r="S893" s="9">
        <v>1</v>
      </c>
      <c r="T893" s="9">
        <v>0</v>
      </c>
      <c r="U893" s="8">
        <v>0</v>
      </c>
      <c r="V893" s="9">
        <v>0</v>
      </c>
      <c r="W893" s="9">
        <v>0</v>
      </c>
      <c r="X893" s="9">
        <v>0</v>
      </c>
      <c r="Y893" s="8">
        <v>0</v>
      </c>
      <c r="Z893" s="9">
        <v>0</v>
      </c>
      <c r="AA893" s="8"/>
      <c r="AC893" s="8"/>
      <c r="AJ893" s="9">
        <f t="shared" si="145"/>
        <v>-1</v>
      </c>
      <c r="AK893" s="7">
        <v>6.7</v>
      </c>
      <c r="AO893" s="8"/>
      <c r="AQ893" s="31"/>
      <c r="AT893" s="31"/>
      <c r="AU893" s="21">
        <v>1975</v>
      </c>
      <c r="AV893" s="23">
        <f t="shared" si="148"/>
        <v>3.2955670999624789</v>
      </c>
      <c r="BB893" s="18"/>
      <c r="BD893" s="54"/>
      <c r="BF893" s="18"/>
      <c r="BH893" s="18"/>
      <c r="BJ893" s="18"/>
      <c r="BK893" s="18" t="s">
        <v>80</v>
      </c>
      <c r="BL893">
        <v>0</v>
      </c>
      <c r="BM893">
        <v>0</v>
      </c>
      <c r="BN893">
        <v>1</v>
      </c>
      <c r="BO893">
        <v>0</v>
      </c>
      <c r="BP893">
        <v>0</v>
      </c>
      <c r="BQ893">
        <v>0</v>
      </c>
      <c r="BR893" s="18">
        <v>0</v>
      </c>
      <c r="BS893">
        <v>1</v>
      </c>
      <c r="BT893">
        <v>0</v>
      </c>
      <c r="BU893" s="18">
        <v>0</v>
      </c>
      <c r="BV893" t="s">
        <v>397</v>
      </c>
      <c r="BW893" t="s">
        <v>397</v>
      </c>
      <c r="CB893" s="18"/>
      <c r="CD893" s="18"/>
      <c r="CE893" s="18"/>
      <c r="CH893" s="18"/>
      <c r="CJ893" s="18"/>
      <c r="CU893" s="18"/>
      <c r="CV893" t="s">
        <v>397</v>
      </c>
      <c r="CW893" t="s">
        <v>397</v>
      </c>
      <c r="CX893" t="s">
        <v>397</v>
      </c>
      <c r="CY893" s="25" t="s">
        <v>397</v>
      </c>
    </row>
    <row r="894" spans="1:103" x14ac:dyDescent="0.25">
      <c r="A894">
        <v>896</v>
      </c>
      <c r="B894">
        <v>123</v>
      </c>
      <c r="C894" s="25" t="s">
        <v>46</v>
      </c>
      <c r="D894" s="12">
        <v>8.6</v>
      </c>
      <c r="E894" s="14"/>
      <c r="F894" s="7" t="str">
        <f t="shared" si="139"/>
        <v>X</v>
      </c>
      <c r="G894" s="7">
        <f t="shared" si="140"/>
        <v>8.6</v>
      </c>
      <c r="H894" s="16">
        <f t="shared" si="141"/>
        <v>8.6</v>
      </c>
      <c r="I894" s="11" t="str">
        <f t="shared" si="142"/>
        <v>X</v>
      </c>
      <c r="J894" s="39" t="str">
        <f t="shared" si="143"/>
        <v>X</v>
      </c>
      <c r="K894" s="39" t="str">
        <f t="shared" si="146"/>
        <v>X</v>
      </c>
      <c r="L894" s="39" t="str">
        <f t="shared" si="147"/>
        <v>X</v>
      </c>
      <c r="M894" s="39" t="str">
        <f t="shared" si="144"/>
        <v>X</v>
      </c>
      <c r="N894" s="42">
        <v>0</v>
      </c>
      <c r="O894" s="8">
        <v>0</v>
      </c>
      <c r="P894" s="9">
        <v>0</v>
      </c>
      <c r="Q894" s="9">
        <v>0</v>
      </c>
      <c r="R894" s="8">
        <v>0</v>
      </c>
      <c r="S894" s="9">
        <v>0</v>
      </c>
      <c r="T894" s="9">
        <v>1</v>
      </c>
      <c r="U894" s="8">
        <v>0</v>
      </c>
      <c r="V894" s="9">
        <v>0</v>
      </c>
      <c r="W894" s="9">
        <v>0</v>
      </c>
      <c r="X894" s="9">
        <v>0</v>
      </c>
      <c r="Y894" s="8">
        <v>0</v>
      </c>
      <c r="Z894" s="9">
        <v>0</v>
      </c>
      <c r="AA894" s="8"/>
      <c r="AC894" s="8"/>
      <c r="AJ894" s="9">
        <f t="shared" si="145"/>
        <v>-1</v>
      </c>
      <c r="AK894" s="7">
        <v>6.7</v>
      </c>
      <c r="AO894" s="8"/>
      <c r="AQ894" s="31"/>
      <c r="AT894" s="31"/>
      <c r="AU894" s="21">
        <v>1975</v>
      </c>
      <c r="AV894" s="23">
        <f t="shared" si="148"/>
        <v>3.2955670999624789</v>
      </c>
      <c r="BB894" s="18"/>
      <c r="BD894" s="54"/>
      <c r="BF894" s="18"/>
      <c r="BH894" s="18"/>
      <c r="BJ894" s="18"/>
      <c r="BK894" s="18" t="s">
        <v>80</v>
      </c>
      <c r="BL894">
        <v>0</v>
      </c>
      <c r="BM894">
        <v>0</v>
      </c>
      <c r="BN894">
        <v>1</v>
      </c>
      <c r="BO894">
        <v>0</v>
      </c>
      <c r="BP894">
        <v>0</v>
      </c>
      <c r="BQ894">
        <v>0</v>
      </c>
      <c r="BR894" s="18">
        <v>0</v>
      </c>
      <c r="BS894">
        <v>1</v>
      </c>
      <c r="BT894">
        <v>0</v>
      </c>
      <c r="BU894" s="18">
        <v>0</v>
      </c>
      <c r="BV894" t="s">
        <v>397</v>
      </c>
      <c r="BW894" t="s">
        <v>397</v>
      </c>
      <c r="CB894" s="18"/>
      <c r="CD894" s="18"/>
      <c r="CE894" s="18"/>
      <c r="CH894" s="18"/>
      <c r="CJ894" s="18"/>
      <c r="CU894" s="18"/>
      <c r="CV894" t="s">
        <v>397</v>
      </c>
      <c r="CW894" t="s">
        <v>397</v>
      </c>
      <c r="CX894" t="s">
        <v>397</v>
      </c>
      <c r="CY894" s="25" t="s">
        <v>397</v>
      </c>
    </row>
    <row r="895" spans="1:103" x14ac:dyDescent="0.25">
      <c r="A895">
        <v>897</v>
      </c>
      <c r="B895">
        <v>123</v>
      </c>
      <c r="C895" s="25" t="s">
        <v>46</v>
      </c>
      <c r="D895" s="12">
        <v>10.9</v>
      </c>
      <c r="E895" s="14"/>
      <c r="F895" s="7" t="str">
        <f t="shared" si="139"/>
        <v>X</v>
      </c>
      <c r="G895" s="7">
        <f t="shared" si="140"/>
        <v>10.9</v>
      </c>
      <c r="H895" s="16">
        <f t="shared" si="141"/>
        <v>10.9</v>
      </c>
      <c r="I895" s="11" t="str">
        <f t="shared" si="142"/>
        <v>X</v>
      </c>
      <c r="J895" s="39" t="str">
        <f t="shared" si="143"/>
        <v>X</v>
      </c>
      <c r="K895" s="39" t="str">
        <f t="shared" si="146"/>
        <v>X</v>
      </c>
      <c r="L895" s="39" t="str">
        <f t="shared" si="147"/>
        <v>X</v>
      </c>
      <c r="M895" s="39" t="str">
        <f t="shared" si="144"/>
        <v>X</v>
      </c>
      <c r="N895" s="42">
        <v>1</v>
      </c>
      <c r="O895" s="8">
        <v>0</v>
      </c>
      <c r="P895" s="9">
        <v>0</v>
      </c>
      <c r="Q895" s="9">
        <v>0</v>
      </c>
      <c r="R895" s="8">
        <v>0</v>
      </c>
      <c r="S895" s="9">
        <v>0</v>
      </c>
      <c r="T895" s="9">
        <v>0</v>
      </c>
      <c r="U895" s="8">
        <v>0</v>
      </c>
      <c r="V895" s="9">
        <v>0</v>
      </c>
      <c r="W895" s="9">
        <v>0</v>
      </c>
      <c r="X895" s="9">
        <v>0</v>
      </c>
      <c r="Y895" s="8">
        <v>0</v>
      </c>
      <c r="Z895" s="9">
        <v>0</v>
      </c>
      <c r="AA895" s="8"/>
      <c r="AC895" s="8"/>
      <c r="AJ895" s="9">
        <f t="shared" si="145"/>
        <v>-1</v>
      </c>
      <c r="AK895" s="7">
        <v>4.5999999999999996</v>
      </c>
      <c r="AO895" s="8"/>
      <c r="AQ895" s="31"/>
      <c r="AT895" s="31"/>
      <c r="AU895" s="21">
        <v>1964</v>
      </c>
      <c r="AV895" s="23">
        <f t="shared" si="148"/>
        <v>3.2931414834509307</v>
      </c>
      <c r="BB895" s="18"/>
      <c r="BD895" s="54"/>
      <c r="BF895" s="18"/>
      <c r="BH895" s="18"/>
      <c r="BJ895" s="18"/>
      <c r="BK895" s="18" t="s">
        <v>107</v>
      </c>
      <c r="BL895">
        <v>1</v>
      </c>
      <c r="BM895">
        <v>0</v>
      </c>
      <c r="BN895">
        <v>0</v>
      </c>
      <c r="BO895">
        <v>0</v>
      </c>
      <c r="BP895">
        <v>0</v>
      </c>
      <c r="BQ895">
        <v>0</v>
      </c>
      <c r="BR895" s="18">
        <v>0</v>
      </c>
      <c r="BS895">
        <v>1</v>
      </c>
      <c r="BT895">
        <v>0</v>
      </c>
      <c r="BU895" s="18">
        <v>0</v>
      </c>
      <c r="BV895" t="s">
        <v>397</v>
      </c>
      <c r="BW895" t="s">
        <v>397</v>
      </c>
      <c r="CB895" s="18"/>
      <c r="CD895" s="18"/>
      <c r="CE895" s="18"/>
      <c r="CH895" s="18"/>
      <c r="CJ895" s="18"/>
      <c r="CU895" s="18"/>
      <c r="CV895" t="s">
        <v>397</v>
      </c>
      <c r="CW895" t="s">
        <v>397</v>
      </c>
      <c r="CX895" t="s">
        <v>397</v>
      </c>
      <c r="CY895" s="25" t="s">
        <v>397</v>
      </c>
    </row>
    <row r="896" spans="1:103" x14ac:dyDescent="0.25">
      <c r="A896">
        <v>898</v>
      </c>
      <c r="B896">
        <v>123</v>
      </c>
      <c r="C896" s="25" t="s">
        <v>46</v>
      </c>
      <c r="D896" s="12">
        <v>7.3</v>
      </c>
      <c r="E896" s="14"/>
      <c r="F896" s="7" t="str">
        <f t="shared" si="139"/>
        <v>X</v>
      </c>
      <c r="G896" s="7">
        <f t="shared" si="140"/>
        <v>7.3</v>
      </c>
      <c r="H896" s="16">
        <f t="shared" si="141"/>
        <v>7.3</v>
      </c>
      <c r="I896" s="11" t="str">
        <f t="shared" si="142"/>
        <v>X</v>
      </c>
      <c r="J896" s="39" t="str">
        <f t="shared" si="143"/>
        <v>X</v>
      </c>
      <c r="K896" s="39" t="str">
        <f t="shared" si="146"/>
        <v>X</v>
      </c>
      <c r="L896" s="39" t="str">
        <f t="shared" si="147"/>
        <v>X</v>
      </c>
      <c r="M896" s="39" t="str">
        <f t="shared" si="144"/>
        <v>X</v>
      </c>
      <c r="N896" s="42">
        <v>1</v>
      </c>
      <c r="O896" s="8">
        <v>0</v>
      </c>
      <c r="P896" s="9">
        <v>0</v>
      </c>
      <c r="Q896" s="9">
        <v>0</v>
      </c>
      <c r="R896" s="8">
        <v>0</v>
      </c>
      <c r="S896" s="9">
        <v>0</v>
      </c>
      <c r="T896" s="9">
        <v>0</v>
      </c>
      <c r="U896" s="8">
        <v>0</v>
      </c>
      <c r="V896" s="9">
        <v>0</v>
      </c>
      <c r="W896" s="9">
        <v>0</v>
      </c>
      <c r="X896" s="9">
        <v>0</v>
      </c>
      <c r="Y896" s="8">
        <v>0</v>
      </c>
      <c r="Z896" s="9">
        <v>0</v>
      </c>
      <c r="AA896" s="8"/>
      <c r="AC896" s="8"/>
      <c r="AJ896" s="9">
        <f t="shared" si="145"/>
        <v>-1</v>
      </c>
      <c r="AK896" s="7">
        <v>7.8</v>
      </c>
      <c r="AO896" s="8"/>
      <c r="AQ896" s="31"/>
      <c r="AT896" s="31"/>
      <c r="AU896" s="21">
        <v>1970</v>
      </c>
      <c r="AV896" s="23">
        <f t="shared" si="148"/>
        <v>3.2944662261615929</v>
      </c>
      <c r="BB896" s="18"/>
      <c r="BD896" s="54"/>
      <c r="BF896" s="18"/>
      <c r="BH896" s="18"/>
      <c r="BJ896" s="18"/>
      <c r="BK896" s="18" t="s">
        <v>160</v>
      </c>
      <c r="BL896">
        <v>1</v>
      </c>
      <c r="BM896">
        <v>0</v>
      </c>
      <c r="BN896">
        <v>0</v>
      </c>
      <c r="BO896">
        <v>0</v>
      </c>
      <c r="BP896">
        <v>0</v>
      </c>
      <c r="BQ896">
        <v>0</v>
      </c>
      <c r="BR896" s="18">
        <v>0</v>
      </c>
      <c r="BS896">
        <v>1</v>
      </c>
      <c r="BT896">
        <v>0</v>
      </c>
      <c r="BU896" s="18">
        <v>0</v>
      </c>
      <c r="BV896" t="s">
        <v>397</v>
      </c>
      <c r="BW896" t="s">
        <v>397</v>
      </c>
      <c r="CB896" s="18"/>
      <c r="CD896" s="18"/>
      <c r="CE896" s="18"/>
      <c r="CH896" s="18"/>
      <c r="CJ896" s="18"/>
      <c r="CU896" s="18"/>
      <c r="CV896" t="s">
        <v>397</v>
      </c>
      <c r="CW896" t="s">
        <v>397</v>
      </c>
      <c r="CX896" t="s">
        <v>397</v>
      </c>
      <c r="CY896" s="25" t="s">
        <v>397</v>
      </c>
    </row>
    <row r="897" spans="1:103" x14ac:dyDescent="0.25">
      <c r="A897">
        <v>899</v>
      </c>
      <c r="B897">
        <v>123</v>
      </c>
      <c r="C897" s="25" t="s">
        <v>46</v>
      </c>
      <c r="D897" s="12">
        <v>8.1999999999999993</v>
      </c>
      <c r="E897" s="14"/>
      <c r="F897" s="7" t="str">
        <f t="shared" si="139"/>
        <v>X</v>
      </c>
      <c r="G897" s="7">
        <f t="shared" si="140"/>
        <v>8.1999999999999993</v>
      </c>
      <c r="H897" s="16">
        <f t="shared" si="141"/>
        <v>8.1999999999999993</v>
      </c>
      <c r="I897" s="11" t="str">
        <f t="shared" si="142"/>
        <v>X</v>
      </c>
      <c r="J897" s="39" t="str">
        <f t="shared" si="143"/>
        <v>X</v>
      </c>
      <c r="K897" s="39" t="str">
        <f t="shared" si="146"/>
        <v>X</v>
      </c>
      <c r="L897" s="39" t="str">
        <f t="shared" si="147"/>
        <v>X</v>
      </c>
      <c r="M897" s="39" t="str">
        <f t="shared" si="144"/>
        <v>X</v>
      </c>
      <c r="N897" s="42">
        <v>1</v>
      </c>
      <c r="O897" s="8">
        <v>0</v>
      </c>
      <c r="P897" s="9">
        <v>0</v>
      </c>
      <c r="Q897" s="9">
        <v>0</v>
      </c>
      <c r="R897" s="8">
        <v>0</v>
      </c>
      <c r="S897" s="9">
        <v>0</v>
      </c>
      <c r="T897" s="9">
        <v>0</v>
      </c>
      <c r="U897" s="8">
        <v>0</v>
      </c>
      <c r="V897" s="9">
        <v>0</v>
      </c>
      <c r="W897" s="9">
        <v>0</v>
      </c>
      <c r="X897" s="9">
        <v>0</v>
      </c>
      <c r="Y897" s="8">
        <v>0</v>
      </c>
      <c r="Z897" s="9">
        <v>0</v>
      </c>
      <c r="AA897" s="8"/>
      <c r="AC897" s="8"/>
      <c r="AJ897" s="9">
        <f t="shared" si="145"/>
        <v>-1</v>
      </c>
      <c r="AK897" s="7">
        <v>11.4</v>
      </c>
      <c r="AO897" s="8"/>
      <c r="AQ897" s="31"/>
      <c r="AT897" s="31"/>
      <c r="AU897" s="21">
        <v>1973</v>
      </c>
      <c r="AV897" s="23">
        <f t="shared" si="148"/>
        <v>3.295127085252191</v>
      </c>
      <c r="BB897" s="18"/>
      <c r="BD897" s="54"/>
      <c r="BF897" s="18"/>
      <c r="BH897" s="18"/>
      <c r="BJ897" s="18"/>
      <c r="BK897" s="18" t="s">
        <v>294</v>
      </c>
      <c r="BL897">
        <v>1</v>
      </c>
      <c r="BM897">
        <v>0</v>
      </c>
      <c r="BN897">
        <v>0</v>
      </c>
      <c r="BO897">
        <v>0</v>
      </c>
      <c r="BP897">
        <v>0</v>
      </c>
      <c r="BQ897">
        <v>0</v>
      </c>
      <c r="BR897" s="18">
        <v>0</v>
      </c>
      <c r="BS897">
        <v>1</v>
      </c>
      <c r="BT897">
        <v>0</v>
      </c>
      <c r="BU897" s="18">
        <v>0</v>
      </c>
      <c r="BV897" t="s">
        <v>397</v>
      </c>
      <c r="BW897" t="s">
        <v>397</v>
      </c>
      <c r="CB897" s="18"/>
      <c r="CD897" s="18"/>
      <c r="CE897" s="18"/>
      <c r="CH897" s="18"/>
      <c r="CJ897" s="18"/>
      <c r="CU897" s="18"/>
      <c r="CV897" t="s">
        <v>397</v>
      </c>
      <c r="CW897" t="s">
        <v>397</v>
      </c>
      <c r="CX897" t="s">
        <v>397</v>
      </c>
      <c r="CY897" s="25" t="s">
        <v>397</v>
      </c>
    </row>
    <row r="898" spans="1:103" x14ac:dyDescent="0.25">
      <c r="A898">
        <v>900</v>
      </c>
      <c r="B898">
        <v>124</v>
      </c>
      <c r="C898" s="25" t="s">
        <v>133</v>
      </c>
      <c r="D898" s="12">
        <v>9.1999999999999993</v>
      </c>
      <c r="E898" s="14"/>
      <c r="F898" s="7" t="str">
        <f t="shared" si="139"/>
        <v>X</v>
      </c>
      <c r="G898" s="7">
        <f t="shared" si="140"/>
        <v>9.1999999999999993</v>
      </c>
      <c r="H898" s="16">
        <f t="shared" si="141"/>
        <v>9.1999999999999993</v>
      </c>
      <c r="I898" s="11" t="str">
        <f t="shared" si="142"/>
        <v>X</v>
      </c>
      <c r="J898" s="39" t="str">
        <f t="shared" si="143"/>
        <v>X</v>
      </c>
      <c r="K898" s="39" t="str">
        <f t="shared" si="146"/>
        <v>X</v>
      </c>
      <c r="L898" s="39" t="str">
        <f t="shared" si="147"/>
        <v>X</v>
      </c>
      <c r="M898" s="39" t="str">
        <f t="shared" si="144"/>
        <v>X</v>
      </c>
      <c r="N898" s="42">
        <v>1</v>
      </c>
      <c r="O898" s="8">
        <v>0</v>
      </c>
      <c r="P898" s="9">
        <v>0</v>
      </c>
      <c r="Q898" s="9">
        <v>0</v>
      </c>
      <c r="R898" s="8">
        <v>0</v>
      </c>
      <c r="S898" s="9">
        <v>0</v>
      </c>
      <c r="T898" s="9">
        <v>0</v>
      </c>
      <c r="U898" s="8">
        <v>0</v>
      </c>
      <c r="V898" s="9">
        <v>0</v>
      </c>
      <c r="W898" s="9">
        <v>0</v>
      </c>
      <c r="X898" s="9">
        <v>0</v>
      </c>
      <c r="Y898" s="8">
        <v>0</v>
      </c>
      <c r="Z898" s="9">
        <v>0</v>
      </c>
      <c r="AA898" s="8"/>
      <c r="AC898" s="8"/>
      <c r="AJ898" s="9">
        <f t="shared" si="145"/>
        <v>-1</v>
      </c>
      <c r="AK898" s="7">
        <v>7.4</v>
      </c>
      <c r="AO898" s="8"/>
      <c r="AQ898" s="31"/>
      <c r="AT898" s="31"/>
      <c r="AU898" s="21">
        <v>1960</v>
      </c>
      <c r="AV898" s="23">
        <f t="shared" si="148"/>
        <v>3.2922560713564759</v>
      </c>
      <c r="BB898" s="18"/>
      <c r="BD898" s="54"/>
      <c r="BF898" s="18"/>
      <c r="BH898" s="18"/>
      <c r="BJ898" s="18"/>
      <c r="BK898" s="18" t="s">
        <v>132</v>
      </c>
      <c r="BL898">
        <v>1</v>
      </c>
      <c r="BM898">
        <v>0</v>
      </c>
      <c r="BN898">
        <v>0</v>
      </c>
      <c r="BO898">
        <v>0</v>
      </c>
      <c r="BP898">
        <v>0</v>
      </c>
      <c r="BQ898">
        <v>0</v>
      </c>
      <c r="BR898" s="18">
        <v>0</v>
      </c>
      <c r="BS898">
        <v>1</v>
      </c>
      <c r="BT898">
        <v>0</v>
      </c>
      <c r="BU898" s="18">
        <v>0</v>
      </c>
      <c r="BV898" t="s">
        <v>397</v>
      </c>
      <c r="BW898" t="s">
        <v>397</v>
      </c>
      <c r="CB898" s="18"/>
      <c r="CD898" s="18"/>
      <c r="CE898" s="18"/>
      <c r="CH898" s="18"/>
      <c r="CJ898" s="18"/>
      <c r="CU898" s="18"/>
      <c r="CV898" t="s">
        <v>397</v>
      </c>
      <c r="CW898" t="s">
        <v>397</v>
      </c>
      <c r="CX898" t="s">
        <v>397</v>
      </c>
      <c r="CY898" s="25" t="s">
        <v>397</v>
      </c>
    </row>
    <row r="899" spans="1:103" x14ac:dyDescent="0.25">
      <c r="A899">
        <v>901</v>
      </c>
      <c r="B899">
        <v>125</v>
      </c>
      <c r="C899" s="25" t="s">
        <v>12</v>
      </c>
      <c r="D899" s="12">
        <v>10.7</v>
      </c>
      <c r="E899" s="14"/>
      <c r="F899" s="7" t="str">
        <f t="shared" si="139"/>
        <v>X</v>
      </c>
      <c r="G899" s="7">
        <f t="shared" si="140"/>
        <v>10.7</v>
      </c>
      <c r="H899" s="16">
        <f t="shared" si="141"/>
        <v>10.7</v>
      </c>
      <c r="I899" s="11" t="str">
        <f t="shared" si="142"/>
        <v>X</v>
      </c>
      <c r="J899" s="39" t="str">
        <f t="shared" si="143"/>
        <v>X</v>
      </c>
      <c r="K899" s="39" t="str">
        <f t="shared" si="146"/>
        <v>X</v>
      </c>
      <c r="L899" s="39" t="str">
        <f t="shared" si="147"/>
        <v>X</v>
      </c>
      <c r="M899" s="39" t="str">
        <f t="shared" si="144"/>
        <v>X</v>
      </c>
      <c r="N899" s="42">
        <v>1</v>
      </c>
      <c r="O899" s="8">
        <v>0</v>
      </c>
      <c r="P899" s="9">
        <v>0</v>
      </c>
      <c r="Q899" s="9">
        <v>0</v>
      </c>
      <c r="R899" s="8">
        <v>0</v>
      </c>
      <c r="S899" s="9">
        <v>0</v>
      </c>
      <c r="T899" s="9">
        <v>0</v>
      </c>
      <c r="U899" s="8">
        <v>0</v>
      </c>
      <c r="V899" s="9">
        <v>0</v>
      </c>
      <c r="W899" s="9">
        <v>0</v>
      </c>
      <c r="X899" s="9">
        <v>0</v>
      </c>
      <c r="Y899" s="8">
        <v>0</v>
      </c>
      <c r="Z899" s="9">
        <v>0</v>
      </c>
      <c r="AA899" s="8"/>
      <c r="AC899" s="8"/>
      <c r="AJ899" s="9">
        <f t="shared" si="145"/>
        <v>-1</v>
      </c>
      <c r="AK899" s="7">
        <v>10.6</v>
      </c>
      <c r="AO899" s="8"/>
      <c r="AQ899" s="31"/>
      <c r="AT899" s="31"/>
      <c r="AU899" s="21">
        <v>1959</v>
      </c>
      <c r="AV899" s="23">
        <f t="shared" si="148"/>
        <v>3.2920344359947364</v>
      </c>
      <c r="BB899" s="18"/>
      <c r="BD899" s="54"/>
      <c r="BF899" s="18"/>
      <c r="BH899" s="18"/>
      <c r="BJ899" s="18"/>
      <c r="BK899" s="18" t="s">
        <v>294</v>
      </c>
      <c r="BL899">
        <v>1</v>
      </c>
      <c r="BM899">
        <v>0</v>
      </c>
      <c r="BN899">
        <v>0</v>
      </c>
      <c r="BO899">
        <v>0</v>
      </c>
      <c r="BP899">
        <v>0</v>
      </c>
      <c r="BQ899">
        <v>0</v>
      </c>
      <c r="BR899" s="18">
        <v>0</v>
      </c>
      <c r="BS899">
        <v>1</v>
      </c>
      <c r="BT899">
        <v>0</v>
      </c>
      <c r="BU899" s="18">
        <v>0</v>
      </c>
      <c r="BV899" t="s">
        <v>397</v>
      </c>
      <c r="BW899" t="s">
        <v>397</v>
      </c>
      <c r="CB899" s="18"/>
      <c r="CD899" s="18"/>
      <c r="CE899" s="18"/>
      <c r="CH899" s="18"/>
      <c r="CJ899" s="18"/>
      <c r="CU899" s="18"/>
      <c r="CV899" t="s">
        <v>397</v>
      </c>
      <c r="CW899" t="s">
        <v>397</v>
      </c>
      <c r="CX899" t="s">
        <v>397</v>
      </c>
      <c r="CY899" s="25" t="s">
        <v>397</v>
      </c>
    </row>
    <row r="900" spans="1:103" x14ac:dyDescent="0.25">
      <c r="A900">
        <v>902</v>
      </c>
      <c r="B900">
        <v>125</v>
      </c>
      <c r="C900" s="25" t="s">
        <v>12</v>
      </c>
      <c r="D900" s="12">
        <v>7.8</v>
      </c>
      <c r="E900" s="14"/>
      <c r="F900" s="7" t="str">
        <f t="shared" si="139"/>
        <v>X</v>
      </c>
      <c r="G900" s="7">
        <f t="shared" si="140"/>
        <v>7.8</v>
      </c>
      <c r="H900" s="16">
        <f t="shared" si="141"/>
        <v>7.8</v>
      </c>
      <c r="I900" s="11" t="str">
        <f t="shared" si="142"/>
        <v>X</v>
      </c>
      <c r="J900" s="39" t="str">
        <f t="shared" si="143"/>
        <v>X</v>
      </c>
      <c r="K900" s="39" t="str">
        <f t="shared" si="146"/>
        <v>X</v>
      </c>
      <c r="L900" s="39" t="str">
        <f t="shared" si="147"/>
        <v>X</v>
      </c>
      <c r="M900" s="39" t="str">
        <f t="shared" si="144"/>
        <v>X</v>
      </c>
      <c r="N900" s="42">
        <v>1</v>
      </c>
      <c r="O900" s="8">
        <v>0</v>
      </c>
      <c r="P900" s="9">
        <v>0</v>
      </c>
      <c r="Q900" s="9">
        <v>0</v>
      </c>
      <c r="R900" s="8">
        <v>0</v>
      </c>
      <c r="S900" s="9">
        <v>0</v>
      </c>
      <c r="T900" s="9">
        <v>0</v>
      </c>
      <c r="U900" s="8">
        <v>0</v>
      </c>
      <c r="V900" s="9">
        <v>0</v>
      </c>
      <c r="W900" s="9">
        <v>0</v>
      </c>
      <c r="X900" s="9">
        <v>0</v>
      </c>
      <c r="Y900" s="8">
        <v>0</v>
      </c>
      <c r="Z900" s="9">
        <v>0</v>
      </c>
      <c r="AA900" s="8"/>
      <c r="AC900" s="8"/>
      <c r="AJ900" s="9">
        <f t="shared" si="145"/>
        <v>-1</v>
      </c>
      <c r="AK900" s="7">
        <v>12.1</v>
      </c>
      <c r="AO900" s="8"/>
      <c r="AQ900" s="31"/>
      <c r="AT900" s="31"/>
      <c r="AU900" s="21">
        <v>1969</v>
      </c>
      <c r="AV900" s="23">
        <f t="shared" si="148"/>
        <v>3.2942457161381182</v>
      </c>
      <c r="BB900" s="18"/>
      <c r="BD900" s="54"/>
      <c r="BF900" s="18"/>
      <c r="BH900" s="18"/>
      <c r="BJ900" s="18"/>
      <c r="BK900" s="18" t="s">
        <v>294</v>
      </c>
      <c r="BL900">
        <v>1</v>
      </c>
      <c r="BM900">
        <v>0</v>
      </c>
      <c r="BN900">
        <v>0</v>
      </c>
      <c r="BO900">
        <v>0</v>
      </c>
      <c r="BP900">
        <v>0</v>
      </c>
      <c r="BQ900">
        <v>0</v>
      </c>
      <c r="BR900" s="18">
        <v>0</v>
      </c>
      <c r="BS900">
        <v>1</v>
      </c>
      <c r="BT900">
        <v>0</v>
      </c>
      <c r="BU900" s="18">
        <v>0</v>
      </c>
      <c r="BV900" t="s">
        <v>397</v>
      </c>
      <c r="BW900" t="s">
        <v>397</v>
      </c>
      <c r="CB900" s="18"/>
      <c r="CD900" s="18"/>
      <c r="CE900" s="18"/>
      <c r="CH900" s="18"/>
      <c r="CJ900" s="18"/>
      <c r="CU900" s="18"/>
      <c r="CV900" t="s">
        <v>397</v>
      </c>
      <c r="CW900" t="s">
        <v>397</v>
      </c>
      <c r="CX900" t="s">
        <v>397</v>
      </c>
      <c r="CY900" s="25" t="s">
        <v>397</v>
      </c>
    </row>
    <row r="901" spans="1:103" x14ac:dyDescent="0.25">
      <c r="A901">
        <v>903</v>
      </c>
      <c r="B901">
        <v>126</v>
      </c>
      <c r="C901" s="25" t="s">
        <v>140</v>
      </c>
      <c r="D901" s="12">
        <v>6.3</v>
      </c>
      <c r="E901" s="14"/>
      <c r="F901" s="7" t="str">
        <f t="shared" si="139"/>
        <v>X</v>
      </c>
      <c r="G901" s="7">
        <f t="shared" si="140"/>
        <v>6.3</v>
      </c>
      <c r="H901" s="16">
        <f t="shared" si="141"/>
        <v>6.3</v>
      </c>
      <c r="I901" s="11" t="str">
        <f t="shared" si="142"/>
        <v>X</v>
      </c>
      <c r="J901" s="39" t="str">
        <f t="shared" si="143"/>
        <v>X</v>
      </c>
      <c r="K901" s="39" t="str">
        <f t="shared" si="146"/>
        <v>X</v>
      </c>
      <c r="L901" s="39" t="str">
        <f t="shared" si="147"/>
        <v>X</v>
      </c>
      <c r="M901" s="39" t="str">
        <f t="shared" si="144"/>
        <v>X</v>
      </c>
      <c r="N901" s="42">
        <v>1</v>
      </c>
      <c r="O901" s="8">
        <v>0</v>
      </c>
      <c r="P901" s="9">
        <v>0</v>
      </c>
      <c r="Q901" s="9">
        <v>0</v>
      </c>
      <c r="R901" s="8">
        <v>0</v>
      </c>
      <c r="S901" s="9">
        <v>0</v>
      </c>
      <c r="T901" s="9">
        <v>0</v>
      </c>
      <c r="U901" s="8">
        <v>0</v>
      </c>
      <c r="V901" s="9">
        <v>0</v>
      </c>
      <c r="W901" s="9">
        <v>0</v>
      </c>
      <c r="X901" s="9">
        <v>0</v>
      </c>
      <c r="Y901" s="8">
        <v>0</v>
      </c>
      <c r="Z901" s="9">
        <v>0</v>
      </c>
      <c r="AA901" s="8"/>
      <c r="AC901" s="8"/>
      <c r="AJ901" s="9">
        <f t="shared" si="145"/>
        <v>-1</v>
      </c>
      <c r="AK901" s="7">
        <v>6.9</v>
      </c>
      <c r="AO901" s="8"/>
      <c r="AQ901" s="31"/>
      <c r="AT901" s="31"/>
      <c r="AU901" s="21">
        <v>1976</v>
      </c>
      <c r="AV901" s="23">
        <f t="shared" si="148"/>
        <v>3.2957869402516091</v>
      </c>
      <c r="BB901" s="18"/>
      <c r="BD901" s="54"/>
      <c r="BF901" s="18"/>
      <c r="BH901" s="18"/>
      <c r="BJ901" s="18"/>
      <c r="BK901" s="18" t="s">
        <v>139</v>
      </c>
      <c r="BL901">
        <v>0</v>
      </c>
      <c r="BM901">
        <v>1</v>
      </c>
      <c r="BN901">
        <v>0</v>
      </c>
      <c r="BO901">
        <v>0</v>
      </c>
      <c r="BP901">
        <v>0</v>
      </c>
      <c r="BQ901">
        <v>0</v>
      </c>
      <c r="BR901" s="18">
        <v>0</v>
      </c>
      <c r="BS901">
        <v>1</v>
      </c>
      <c r="BT901">
        <v>0</v>
      </c>
      <c r="BU901" s="18">
        <v>0</v>
      </c>
      <c r="BV901" t="s">
        <v>397</v>
      </c>
      <c r="BW901" t="s">
        <v>397</v>
      </c>
      <c r="CB901" s="18"/>
      <c r="CD901" s="18"/>
      <c r="CE901" s="18"/>
      <c r="CH901" s="18"/>
      <c r="CJ901" s="18"/>
      <c r="CU901" s="18"/>
      <c r="CV901" t="s">
        <v>397</v>
      </c>
      <c r="CW901" t="s">
        <v>397</v>
      </c>
      <c r="CX901" t="s">
        <v>397</v>
      </c>
      <c r="CY901" s="25" t="s">
        <v>397</v>
      </c>
    </row>
    <row r="902" spans="1:103" x14ac:dyDescent="0.25">
      <c r="A902">
        <v>904</v>
      </c>
      <c r="B902">
        <v>126</v>
      </c>
      <c r="C902" s="25" t="s">
        <v>140</v>
      </c>
      <c r="D902" s="12">
        <v>6.7</v>
      </c>
      <c r="E902" s="14"/>
      <c r="F902" s="7" t="str">
        <f t="shared" si="139"/>
        <v>X</v>
      </c>
      <c r="G902" s="7">
        <f t="shared" si="140"/>
        <v>6.7</v>
      </c>
      <c r="H902" s="16">
        <f t="shared" si="141"/>
        <v>6.7</v>
      </c>
      <c r="I902" s="11" t="str">
        <f t="shared" si="142"/>
        <v>X</v>
      </c>
      <c r="J902" s="39" t="str">
        <f t="shared" si="143"/>
        <v>X</v>
      </c>
      <c r="K902" s="39" t="str">
        <f t="shared" si="146"/>
        <v>X</v>
      </c>
      <c r="L902" s="39" t="str">
        <f t="shared" si="147"/>
        <v>X</v>
      </c>
      <c r="M902" s="39" t="str">
        <f t="shared" si="144"/>
        <v>X</v>
      </c>
      <c r="N902" s="42">
        <v>1</v>
      </c>
      <c r="O902" s="8">
        <v>0</v>
      </c>
      <c r="P902" s="9">
        <v>0</v>
      </c>
      <c r="Q902" s="9">
        <v>0</v>
      </c>
      <c r="R902" s="8">
        <v>0</v>
      </c>
      <c r="S902" s="9">
        <v>0</v>
      </c>
      <c r="T902" s="9">
        <v>0</v>
      </c>
      <c r="U902" s="8">
        <v>0</v>
      </c>
      <c r="V902" s="9">
        <v>0</v>
      </c>
      <c r="W902" s="9">
        <v>0</v>
      </c>
      <c r="X902" s="9">
        <v>0</v>
      </c>
      <c r="Y902" s="8">
        <v>0</v>
      </c>
      <c r="Z902" s="9">
        <v>0</v>
      </c>
      <c r="AA902" s="8"/>
      <c r="AC902" s="8"/>
      <c r="AJ902" s="9">
        <f t="shared" si="145"/>
        <v>-1</v>
      </c>
      <c r="AK902" s="7">
        <v>1.6</v>
      </c>
      <c r="AO902" s="8"/>
      <c r="AQ902" s="31"/>
      <c r="AT902" s="31"/>
      <c r="AU902" s="21">
        <v>1970</v>
      </c>
      <c r="AV902" s="23">
        <f t="shared" si="148"/>
        <v>3.2944662261615929</v>
      </c>
      <c r="BB902" s="18"/>
      <c r="BD902" s="54"/>
      <c r="BF902" s="18"/>
      <c r="BH902" s="18"/>
      <c r="BJ902" s="18"/>
      <c r="BK902" s="18" t="s">
        <v>144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1</v>
      </c>
      <c r="BR902" s="18">
        <v>0</v>
      </c>
      <c r="BS902">
        <v>0</v>
      </c>
      <c r="BT902">
        <v>1</v>
      </c>
      <c r="BU902" s="18">
        <v>0</v>
      </c>
      <c r="BV902" t="s">
        <v>397</v>
      </c>
      <c r="BW902" t="s">
        <v>397</v>
      </c>
      <c r="CB902" s="18"/>
      <c r="CD902" s="18"/>
      <c r="CE902" s="18"/>
      <c r="CH902" s="18"/>
      <c r="CJ902" s="18"/>
      <c r="CU902" s="18"/>
      <c r="CV902" t="s">
        <v>397</v>
      </c>
      <c r="CW902" t="s">
        <v>397</v>
      </c>
      <c r="CX902" t="s">
        <v>397</v>
      </c>
      <c r="CY902" s="25" t="s">
        <v>397</v>
      </c>
    </row>
    <row r="903" spans="1:103" x14ac:dyDescent="0.25">
      <c r="A903">
        <v>905</v>
      </c>
      <c r="B903">
        <v>126</v>
      </c>
      <c r="C903" s="25" t="s">
        <v>140</v>
      </c>
      <c r="D903" s="12">
        <v>7.1</v>
      </c>
      <c r="E903" s="14"/>
      <c r="F903" s="7" t="str">
        <f t="shared" si="139"/>
        <v>X</v>
      </c>
      <c r="G903" s="7">
        <f t="shared" si="140"/>
        <v>7.1</v>
      </c>
      <c r="H903" s="16">
        <f t="shared" si="141"/>
        <v>7.1</v>
      </c>
      <c r="I903" s="11" t="str">
        <f t="shared" si="142"/>
        <v>X</v>
      </c>
      <c r="J903" s="39" t="str">
        <f t="shared" si="143"/>
        <v>X</v>
      </c>
      <c r="K903" s="39" t="str">
        <f t="shared" si="146"/>
        <v>X</v>
      </c>
      <c r="L903" s="39" t="str">
        <f t="shared" si="147"/>
        <v>X</v>
      </c>
      <c r="M903" s="39" t="str">
        <f t="shared" si="144"/>
        <v>X</v>
      </c>
      <c r="N903" s="42">
        <v>1</v>
      </c>
      <c r="O903" s="8">
        <v>0</v>
      </c>
      <c r="P903" s="9">
        <v>0</v>
      </c>
      <c r="Q903" s="9">
        <v>0</v>
      </c>
      <c r="R903" s="8">
        <v>0</v>
      </c>
      <c r="S903" s="9">
        <v>0</v>
      </c>
      <c r="T903" s="9">
        <v>0</v>
      </c>
      <c r="U903" s="8">
        <v>0</v>
      </c>
      <c r="V903" s="9">
        <v>0</v>
      </c>
      <c r="W903" s="9">
        <v>0</v>
      </c>
      <c r="X903" s="9">
        <v>0</v>
      </c>
      <c r="Y903" s="8">
        <v>0</v>
      </c>
      <c r="Z903" s="9">
        <v>0</v>
      </c>
      <c r="AA903" s="8"/>
      <c r="AC903" s="8"/>
      <c r="AJ903" s="9">
        <f t="shared" si="145"/>
        <v>-1</v>
      </c>
      <c r="AK903" s="7">
        <v>9.6999999999999993</v>
      </c>
      <c r="AO903" s="8"/>
      <c r="AQ903" s="31"/>
      <c r="AT903" s="31"/>
      <c r="AU903" s="21">
        <v>1950</v>
      </c>
      <c r="AV903" s="23">
        <f t="shared" si="148"/>
        <v>3.2900346113625178</v>
      </c>
      <c r="BB903" s="18"/>
      <c r="BD903" s="54"/>
      <c r="BF903" s="18"/>
      <c r="BH903" s="18"/>
      <c r="BJ903" s="18"/>
      <c r="BK903" s="18" t="s">
        <v>294</v>
      </c>
      <c r="BL903">
        <v>1</v>
      </c>
      <c r="BM903">
        <v>0</v>
      </c>
      <c r="BN903">
        <v>0</v>
      </c>
      <c r="BO903">
        <v>0</v>
      </c>
      <c r="BP903">
        <v>0</v>
      </c>
      <c r="BQ903">
        <v>0</v>
      </c>
      <c r="BR903" s="18">
        <v>0</v>
      </c>
      <c r="BS903">
        <v>1</v>
      </c>
      <c r="BT903">
        <v>0</v>
      </c>
      <c r="BU903" s="18">
        <v>0</v>
      </c>
      <c r="BV903" t="s">
        <v>397</v>
      </c>
      <c r="BW903" t="s">
        <v>397</v>
      </c>
      <c r="CB903" s="18"/>
      <c r="CD903" s="18"/>
      <c r="CE903" s="18"/>
      <c r="CH903" s="18"/>
      <c r="CJ903" s="18"/>
      <c r="CU903" s="18"/>
      <c r="CV903" t="s">
        <v>397</v>
      </c>
      <c r="CW903" t="s">
        <v>397</v>
      </c>
      <c r="CX903" t="s">
        <v>397</v>
      </c>
      <c r="CY903" s="25" t="s">
        <v>397</v>
      </c>
    </row>
    <row r="904" spans="1:103" x14ac:dyDescent="0.25">
      <c r="A904">
        <v>906</v>
      </c>
      <c r="B904">
        <v>127</v>
      </c>
      <c r="C904" s="25" t="s">
        <v>8</v>
      </c>
      <c r="D904" s="12">
        <v>9.1999999999999993</v>
      </c>
      <c r="E904" s="14"/>
      <c r="F904" s="7" t="str">
        <f t="shared" si="139"/>
        <v>X</v>
      </c>
      <c r="G904" s="7">
        <f t="shared" si="140"/>
        <v>9.1999999999999993</v>
      </c>
      <c r="H904" s="16">
        <f t="shared" si="141"/>
        <v>9.1999999999999993</v>
      </c>
      <c r="I904" s="11" t="str">
        <f t="shared" si="142"/>
        <v>X</v>
      </c>
      <c r="J904" s="39" t="str">
        <f t="shared" si="143"/>
        <v>X</v>
      </c>
      <c r="K904" s="39" t="str">
        <f t="shared" si="146"/>
        <v>X</v>
      </c>
      <c r="L904" s="39" t="str">
        <f t="shared" si="147"/>
        <v>X</v>
      </c>
      <c r="M904" s="39" t="str">
        <f t="shared" si="144"/>
        <v>X</v>
      </c>
      <c r="N904" s="42">
        <v>1</v>
      </c>
      <c r="O904" s="8">
        <v>0</v>
      </c>
      <c r="P904" s="9">
        <v>0</v>
      </c>
      <c r="Q904" s="9">
        <v>0</v>
      </c>
      <c r="R904" s="8">
        <v>0</v>
      </c>
      <c r="S904" s="9">
        <v>0</v>
      </c>
      <c r="T904" s="9">
        <v>0</v>
      </c>
      <c r="U904" s="8">
        <v>0</v>
      </c>
      <c r="V904" s="9">
        <v>0</v>
      </c>
      <c r="W904" s="9">
        <v>0</v>
      </c>
      <c r="X904" s="9">
        <v>0</v>
      </c>
      <c r="Y904" s="8">
        <v>0</v>
      </c>
      <c r="Z904" s="9">
        <v>0</v>
      </c>
      <c r="AA904" s="8"/>
      <c r="AC904" s="8"/>
      <c r="AJ904" s="9">
        <f t="shared" si="145"/>
        <v>-1</v>
      </c>
      <c r="AK904" s="7">
        <v>8.99</v>
      </c>
      <c r="AO904" s="8"/>
      <c r="AQ904" s="31"/>
      <c r="AT904" s="31"/>
      <c r="AU904" s="21">
        <v>1985</v>
      </c>
      <c r="AV904" s="23">
        <f t="shared" si="148"/>
        <v>3.2977605110991339</v>
      </c>
      <c r="BB904" s="18"/>
      <c r="BD904" s="54"/>
      <c r="BF904" s="18"/>
      <c r="BH904" s="18"/>
      <c r="BJ904" s="18"/>
      <c r="BK904" s="18" t="s">
        <v>6</v>
      </c>
      <c r="BL904">
        <v>0</v>
      </c>
      <c r="BM904">
        <v>0</v>
      </c>
      <c r="BN904">
        <v>0</v>
      </c>
      <c r="BO904">
        <v>1</v>
      </c>
      <c r="BP904">
        <v>0</v>
      </c>
      <c r="BQ904">
        <v>0</v>
      </c>
      <c r="BR904" s="18">
        <v>0</v>
      </c>
      <c r="BS904">
        <v>1</v>
      </c>
      <c r="BT904">
        <v>0</v>
      </c>
      <c r="BU904" s="18">
        <v>0</v>
      </c>
      <c r="BV904" t="s">
        <v>397</v>
      </c>
      <c r="BW904" t="s">
        <v>397</v>
      </c>
      <c r="CB904" s="18"/>
      <c r="CD904" s="18"/>
      <c r="CE904" s="18"/>
      <c r="CH904" s="18"/>
      <c r="CJ904" s="18"/>
      <c r="CU904" s="18"/>
      <c r="CV904" t="s">
        <v>397</v>
      </c>
      <c r="CW904" t="s">
        <v>397</v>
      </c>
      <c r="CX904" t="s">
        <v>397</v>
      </c>
      <c r="CY904" s="25" t="s">
        <v>397</v>
      </c>
    </row>
    <row r="905" spans="1:103" x14ac:dyDescent="0.25">
      <c r="A905">
        <v>907</v>
      </c>
      <c r="B905">
        <v>127</v>
      </c>
      <c r="C905" s="25" t="s">
        <v>8</v>
      </c>
      <c r="D905" s="12">
        <v>10.3</v>
      </c>
      <c r="E905" s="14"/>
      <c r="F905" s="7" t="str">
        <f t="shared" si="139"/>
        <v>X</v>
      </c>
      <c r="G905" s="7">
        <f t="shared" si="140"/>
        <v>10.3</v>
      </c>
      <c r="H905" s="16">
        <f t="shared" si="141"/>
        <v>10.3</v>
      </c>
      <c r="I905" s="11" t="str">
        <f t="shared" si="142"/>
        <v>X</v>
      </c>
      <c r="J905" s="39" t="str">
        <f t="shared" si="143"/>
        <v>X</v>
      </c>
      <c r="K905" s="39" t="str">
        <f t="shared" si="146"/>
        <v>X</v>
      </c>
      <c r="L905" s="39" t="str">
        <f t="shared" si="147"/>
        <v>X</v>
      </c>
      <c r="M905" s="39" t="str">
        <f t="shared" si="144"/>
        <v>X</v>
      </c>
      <c r="N905" s="42">
        <v>1</v>
      </c>
      <c r="O905" s="8">
        <v>0</v>
      </c>
      <c r="P905" s="9">
        <v>0</v>
      </c>
      <c r="Q905" s="9">
        <v>0</v>
      </c>
      <c r="R905" s="8">
        <v>0</v>
      </c>
      <c r="S905" s="9">
        <v>0</v>
      </c>
      <c r="T905" s="9">
        <v>0</v>
      </c>
      <c r="U905" s="8">
        <v>0</v>
      </c>
      <c r="V905" s="9">
        <v>0</v>
      </c>
      <c r="W905" s="9">
        <v>0</v>
      </c>
      <c r="X905" s="9">
        <v>0</v>
      </c>
      <c r="Y905" s="8">
        <v>0</v>
      </c>
      <c r="Z905" s="9">
        <v>0</v>
      </c>
      <c r="AA905" s="8"/>
      <c r="AC905" s="8"/>
      <c r="AJ905" s="9">
        <f t="shared" si="145"/>
        <v>-1</v>
      </c>
      <c r="AK905" s="7">
        <v>9.1</v>
      </c>
      <c r="AO905" s="8"/>
      <c r="AQ905" s="31"/>
      <c r="AT905" s="31"/>
      <c r="AU905" s="21">
        <v>1989</v>
      </c>
      <c r="AV905" s="23">
        <f t="shared" si="148"/>
        <v>3.2986347831244354</v>
      </c>
      <c r="BB905" s="18"/>
      <c r="BD905" s="54"/>
      <c r="BF905" s="18"/>
      <c r="BH905" s="18"/>
      <c r="BJ905" s="18"/>
      <c r="BK905" s="18" t="s">
        <v>6</v>
      </c>
      <c r="BL905">
        <v>0</v>
      </c>
      <c r="BM905">
        <v>0</v>
      </c>
      <c r="BN905">
        <v>0</v>
      </c>
      <c r="BO905">
        <v>1</v>
      </c>
      <c r="BP905">
        <v>0</v>
      </c>
      <c r="BQ905">
        <v>0</v>
      </c>
      <c r="BR905" s="18">
        <v>0</v>
      </c>
      <c r="BS905">
        <v>1</v>
      </c>
      <c r="BT905">
        <v>0</v>
      </c>
      <c r="BU905" s="18">
        <v>0</v>
      </c>
      <c r="BV905" t="s">
        <v>397</v>
      </c>
      <c r="BW905" t="s">
        <v>397</v>
      </c>
      <c r="CB905" s="18"/>
      <c r="CD905" s="18"/>
      <c r="CE905" s="18"/>
      <c r="CH905" s="18"/>
      <c r="CJ905" s="18"/>
      <c r="CU905" s="18"/>
      <c r="CV905" t="s">
        <v>397</v>
      </c>
      <c r="CW905" t="s">
        <v>397</v>
      </c>
      <c r="CX905" t="s">
        <v>397</v>
      </c>
      <c r="CY905" s="25" t="s">
        <v>397</v>
      </c>
    </row>
    <row r="906" spans="1:103" x14ac:dyDescent="0.25">
      <c r="A906">
        <v>908</v>
      </c>
      <c r="B906">
        <v>127</v>
      </c>
      <c r="C906" s="25" t="s">
        <v>8</v>
      </c>
      <c r="D906" s="12">
        <v>10.7</v>
      </c>
      <c r="E906" s="14"/>
      <c r="F906" s="7" t="str">
        <f t="shared" si="139"/>
        <v>X</v>
      </c>
      <c r="G906" s="7">
        <f t="shared" si="140"/>
        <v>10.7</v>
      </c>
      <c r="H906" s="16">
        <f t="shared" si="141"/>
        <v>10.7</v>
      </c>
      <c r="I906" s="11" t="str">
        <f t="shared" si="142"/>
        <v>X</v>
      </c>
      <c r="J906" s="39" t="str">
        <f t="shared" si="143"/>
        <v>X</v>
      </c>
      <c r="K906" s="39" t="str">
        <f t="shared" si="146"/>
        <v>X</v>
      </c>
      <c r="L906" s="39" t="str">
        <f t="shared" si="147"/>
        <v>X</v>
      </c>
      <c r="M906" s="39" t="str">
        <f t="shared" si="144"/>
        <v>X</v>
      </c>
      <c r="N906" s="42">
        <v>1</v>
      </c>
      <c r="O906" s="8">
        <v>0</v>
      </c>
      <c r="P906" s="9">
        <v>0</v>
      </c>
      <c r="Q906" s="9">
        <v>0</v>
      </c>
      <c r="R906" s="8">
        <v>0</v>
      </c>
      <c r="S906" s="9">
        <v>0</v>
      </c>
      <c r="T906" s="9">
        <v>0</v>
      </c>
      <c r="U906" s="8">
        <v>0</v>
      </c>
      <c r="V906" s="9">
        <v>0</v>
      </c>
      <c r="W906" s="9">
        <v>0</v>
      </c>
      <c r="X906" s="9">
        <v>0</v>
      </c>
      <c r="Y906" s="8">
        <v>0</v>
      </c>
      <c r="Z906" s="9">
        <v>0</v>
      </c>
      <c r="AA906" s="8"/>
      <c r="AC906" s="8"/>
      <c r="AJ906" s="9">
        <f t="shared" si="145"/>
        <v>-1</v>
      </c>
      <c r="AK906" s="7">
        <v>8.3699999999999992</v>
      </c>
      <c r="AO906" s="8"/>
      <c r="AQ906" s="31"/>
      <c r="AT906" s="31"/>
      <c r="AU906" s="21">
        <v>1990</v>
      </c>
      <c r="AV906" s="23">
        <f t="shared" si="148"/>
        <v>3.2988530764097068</v>
      </c>
      <c r="BB906" s="18"/>
      <c r="BD906" s="54"/>
      <c r="BF906" s="18"/>
      <c r="BH906" s="18"/>
      <c r="BJ906" s="18"/>
      <c r="BK906" s="18" t="s">
        <v>6</v>
      </c>
      <c r="BL906">
        <v>0</v>
      </c>
      <c r="BM906">
        <v>0</v>
      </c>
      <c r="BN906">
        <v>0</v>
      </c>
      <c r="BO906">
        <v>1</v>
      </c>
      <c r="BP906">
        <v>0</v>
      </c>
      <c r="BQ906">
        <v>0</v>
      </c>
      <c r="BR906" s="18">
        <v>0</v>
      </c>
      <c r="BS906">
        <v>1</v>
      </c>
      <c r="BT906">
        <v>0</v>
      </c>
      <c r="BU906" s="18">
        <v>0</v>
      </c>
      <c r="BV906" t="s">
        <v>397</v>
      </c>
      <c r="BW906" t="s">
        <v>397</v>
      </c>
      <c r="CB906" s="18"/>
      <c r="CD906" s="18"/>
      <c r="CE906" s="18"/>
      <c r="CH906" s="18"/>
      <c r="CJ906" s="18"/>
      <c r="CU906" s="18"/>
      <c r="CV906" t="s">
        <v>397</v>
      </c>
      <c r="CW906" t="s">
        <v>397</v>
      </c>
      <c r="CX906" t="s">
        <v>397</v>
      </c>
      <c r="CY906" s="25" t="s">
        <v>397</v>
      </c>
    </row>
    <row r="907" spans="1:103" x14ac:dyDescent="0.25">
      <c r="A907">
        <v>909</v>
      </c>
      <c r="B907">
        <v>127</v>
      </c>
      <c r="C907" s="25" t="s">
        <v>8</v>
      </c>
      <c r="D907" s="12">
        <v>10.1</v>
      </c>
      <c r="E907" s="14"/>
      <c r="F907" s="7" t="str">
        <f t="shared" si="139"/>
        <v>X</v>
      </c>
      <c r="G907" s="7">
        <f t="shared" si="140"/>
        <v>10.1</v>
      </c>
      <c r="H907" s="16">
        <f t="shared" si="141"/>
        <v>10.1</v>
      </c>
      <c r="I907" s="11" t="str">
        <f t="shared" si="142"/>
        <v>X</v>
      </c>
      <c r="J907" s="39" t="str">
        <f t="shared" si="143"/>
        <v>X</v>
      </c>
      <c r="K907" s="39" t="str">
        <f t="shared" si="146"/>
        <v>X</v>
      </c>
      <c r="L907" s="39" t="str">
        <f t="shared" si="147"/>
        <v>X</v>
      </c>
      <c r="M907" s="39" t="str">
        <f t="shared" si="144"/>
        <v>X</v>
      </c>
      <c r="N907" s="42">
        <v>0</v>
      </c>
      <c r="O907" s="8">
        <v>0</v>
      </c>
      <c r="P907" s="9">
        <v>0</v>
      </c>
      <c r="Q907" s="9">
        <v>0</v>
      </c>
      <c r="R907" s="8">
        <v>1</v>
      </c>
      <c r="S907" s="9">
        <v>0</v>
      </c>
      <c r="T907" s="9">
        <v>0</v>
      </c>
      <c r="U907" s="8">
        <v>0</v>
      </c>
      <c r="V907" s="9">
        <v>0</v>
      </c>
      <c r="W907" s="9">
        <v>0</v>
      </c>
      <c r="X907" s="9">
        <v>0</v>
      </c>
      <c r="Y907" s="8">
        <v>0</v>
      </c>
      <c r="Z907" s="9">
        <v>0</v>
      </c>
      <c r="AA907" s="8"/>
      <c r="AC907" s="8"/>
      <c r="AJ907" s="9">
        <f t="shared" si="145"/>
        <v>-1</v>
      </c>
      <c r="AK907" s="7">
        <v>9.1</v>
      </c>
      <c r="AO907" s="8"/>
      <c r="AQ907" s="31"/>
      <c r="AT907" s="31"/>
      <c r="AU907" s="21">
        <v>1989</v>
      </c>
      <c r="AV907" s="23">
        <f t="shared" si="148"/>
        <v>3.2986347831244354</v>
      </c>
      <c r="BB907" s="18"/>
      <c r="BD907" s="54"/>
      <c r="BF907" s="18"/>
      <c r="BH907" s="18"/>
      <c r="BJ907" s="18"/>
      <c r="BK907" s="18" t="s">
        <v>6</v>
      </c>
      <c r="BL907">
        <v>0</v>
      </c>
      <c r="BM907">
        <v>0</v>
      </c>
      <c r="BN907">
        <v>0</v>
      </c>
      <c r="BO907">
        <v>1</v>
      </c>
      <c r="BP907">
        <v>0</v>
      </c>
      <c r="BQ907">
        <v>0</v>
      </c>
      <c r="BR907" s="18">
        <v>0</v>
      </c>
      <c r="BS907">
        <v>1</v>
      </c>
      <c r="BT907">
        <v>0</v>
      </c>
      <c r="BU907" s="18">
        <v>0</v>
      </c>
      <c r="BV907" t="s">
        <v>397</v>
      </c>
      <c r="BW907" t="s">
        <v>397</v>
      </c>
      <c r="CB907" s="18"/>
      <c r="CD907" s="18"/>
      <c r="CE907" s="18"/>
      <c r="CH907" s="18"/>
      <c r="CJ907" s="18"/>
      <c r="CU907" s="18"/>
      <c r="CV907" t="s">
        <v>397</v>
      </c>
      <c r="CW907" t="s">
        <v>397</v>
      </c>
      <c r="CX907" t="s">
        <v>397</v>
      </c>
      <c r="CY907" s="25" t="s">
        <v>397</v>
      </c>
    </row>
    <row r="908" spans="1:103" x14ac:dyDescent="0.25">
      <c r="A908">
        <v>910</v>
      </c>
      <c r="B908">
        <v>127</v>
      </c>
      <c r="C908" s="25" t="s">
        <v>8</v>
      </c>
      <c r="D908" s="12">
        <v>14.2</v>
      </c>
      <c r="E908" s="14"/>
      <c r="F908" s="7" t="str">
        <f t="shared" si="139"/>
        <v>X</v>
      </c>
      <c r="G908" s="7">
        <f t="shared" si="140"/>
        <v>14.2</v>
      </c>
      <c r="H908" s="16">
        <f t="shared" si="141"/>
        <v>14.2</v>
      </c>
      <c r="I908" s="11" t="str">
        <f t="shared" si="142"/>
        <v>X</v>
      </c>
      <c r="J908" s="39" t="str">
        <f t="shared" si="143"/>
        <v>X</v>
      </c>
      <c r="K908" s="39" t="str">
        <f t="shared" si="146"/>
        <v>X</v>
      </c>
      <c r="L908" s="39" t="str">
        <f t="shared" si="147"/>
        <v>X</v>
      </c>
      <c r="M908" s="39" t="str">
        <f t="shared" si="144"/>
        <v>X</v>
      </c>
      <c r="N908" s="42">
        <v>0</v>
      </c>
      <c r="O908" s="8">
        <v>0</v>
      </c>
      <c r="P908" s="9">
        <v>0</v>
      </c>
      <c r="Q908" s="9">
        <v>0</v>
      </c>
      <c r="R908" s="8">
        <v>0</v>
      </c>
      <c r="S908" s="9">
        <v>1</v>
      </c>
      <c r="T908" s="9">
        <v>0</v>
      </c>
      <c r="U908" s="8">
        <v>0</v>
      </c>
      <c r="V908" s="9">
        <v>0</v>
      </c>
      <c r="W908" s="9">
        <v>0</v>
      </c>
      <c r="X908" s="9">
        <v>0</v>
      </c>
      <c r="Y908" s="8">
        <v>0</v>
      </c>
      <c r="Z908" s="9">
        <v>0</v>
      </c>
      <c r="AA908" s="8"/>
      <c r="AC908" s="8"/>
      <c r="AJ908" s="9">
        <f t="shared" si="145"/>
        <v>-1</v>
      </c>
      <c r="AK908" s="7">
        <v>9.1</v>
      </c>
      <c r="AO908" s="8"/>
      <c r="AQ908" s="31"/>
      <c r="AT908" s="31"/>
      <c r="AU908" s="21">
        <v>1989</v>
      </c>
      <c r="AV908" s="23">
        <f t="shared" si="148"/>
        <v>3.2986347831244354</v>
      </c>
      <c r="BB908" s="18"/>
      <c r="BD908" s="54"/>
      <c r="BF908" s="18"/>
      <c r="BH908" s="18"/>
      <c r="BJ908" s="18"/>
      <c r="BK908" s="18" t="s">
        <v>6</v>
      </c>
      <c r="BL908">
        <v>0</v>
      </c>
      <c r="BM908">
        <v>0</v>
      </c>
      <c r="BN908">
        <v>0</v>
      </c>
      <c r="BO908">
        <v>1</v>
      </c>
      <c r="BP908">
        <v>0</v>
      </c>
      <c r="BQ908">
        <v>0</v>
      </c>
      <c r="BR908" s="18">
        <v>0</v>
      </c>
      <c r="BS908">
        <v>1</v>
      </c>
      <c r="BT908">
        <v>0</v>
      </c>
      <c r="BU908" s="18">
        <v>0</v>
      </c>
      <c r="BV908" t="s">
        <v>397</v>
      </c>
      <c r="BW908" t="s">
        <v>397</v>
      </c>
      <c r="CB908" s="18"/>
      <c r="CD908" s="18"/>
      <c r="CE908" s="18"/>
      <c r="CH908" s="18"/>
      <c r="CJ908" s="18"/>
      <c r="CU908" s="18"/>
      <c r="CV908" t="s">
        <v>397</v>
      </c>
      <c r="CW908" t="s">
        <v>397</v>
      </c>
      <c r="CX908" t="s">
        <v>397</v>
      </c>
      <c r="CY908" s="25" t="s">
        <v>397</v>
      </c>
    </row>
    <row r="909" spans="1:103" x14ac:dyDescent="0.25">
      <c r="A909">
        <v>911</v>
      </c>
      <c r="B909">
        <v>127</v>
      </c>
      <c r="C909" s="25" t="s">
        <v>8</v>
      </c>
      <c r="D909" s="12">
        <v>14.9</v>
      </c>
      <c r="E909" s="14"/>
      <c r="F909" s="7" t="str">
        <f t="shared" si="139"/>
        <v>X</v>
      </c>
      <c r="G909" s="7">
        <f t="shared" si="140"/>
        <v>14.9</v>
      </c>
      <c r="H909" s="16">
        <f t="shared" si="141"/>
        <v>14.9</v>
      </c>
      <c r="I909" s="11" t="str">
        <f t="shared" si="142"/>
        <v>X</v>
      </c>
      <c r="J909" s="39" t="str">
        <f t="shared" si="143"/>
        <v>X</v>
      </c>
      <c r="K909" s="39" t="str">
        <f t="shared" si="146"/>
        <v>X</v>
      </c>
      <c r="L909" s="39" t="str">
        <f t="shared" si="147"/>
        <v>X</v>
      </c>
      <c r="M909" s="39" t="str">
        <f t="shared" si="144"/>
        <v>X</v>
      </c>
      <c r="N909" s="42">
        <v>0</v>
      </c>
      <c r="O909" s="8">
        <v>0</v>
      </c>
      <c r="P909" s="9">
        <v>0</v>
      </c>
      <c r="Q909" s="9">
        <v>0</v>
      </c>
      <c r="R909" s="8">
        <v>0</v>
      </c>
      <c r="S909" s="9">
        <v>0</v>
      </c>
      <c r="T909" s="9">
        <v>1</v>
      </c>
      <c r="U909" s="8">
        <v>0</v>
      </c>
      <c r="V909" s="9">
        <v>0</v>
      </c>
      <c r="W909" s="9">
        <v>0</v>
      </c>
      <c r="X909" s="9">
        <v>0</v>
      </c>
      <c r="Y909" s="8">
        <v>0</v>
      </c>
      <c r="Z909" s="9">
        <v>0</v>
      </c>
      <c r="AA909" s="8"/>
      <c r="AC909" s="8"/>
      <c r="AJ909" s="9">
        <f t="shared" si="145"/>
        <v>-1</v>
      </c>
      <c r="AK909" s="7">
        <v>9.1</v>
      </c>
      <c r="AO909" s="8"/>
      <c r="AQ909" s="31"/>
      <c r="AT909" s="31"/>
      <c r="AU909" s="21">
        <v>1989</v>
      </c>
      <c r="AV909" s="23">
        <f t="shared" si="148"/>
        <v>3.2986347831244354</v>
      </c>
      <c r="BB909" s="18"/>
      <c r="BD909" s="54"/>
      <c r="BF909" s="18"/>
      <c r="BH909" s="18"/>
      <c r="BJ909" s="18"/>
      <c r="BK909" s="18" t="s">
        <v>6</v>
      </c>
      <c r="BL909">
        <v>0</v>
      </c>
      <c r="BM909">
        <v>0</v>
      </c>
      <c r="BN909">
        <v>0</v>
      </c>
      <c r="BO909">
        <v>1</v>
      </c>
      <c r="BP909">
        <v>0</v>
      </c>
      <c r="BQ909">
        <v>0</v>
      </c>
      <c r="BR909" s="18">
        <v>0</v>
      </c>
      <c r="BS909">
        <v>1</v>
      </c>
      <c r="BT909">
        <v>0</v>
      </c>
      <c r="BU909" s="18">
        <v>0</v>
      </c>
      <c r="BV909" t="s">
        <v>397</v>
      </c>
      <c r="BW909" t="s">
        <v>397</v>
      </c>
      <c r="CB909" s="18"/>
      <c r="CD909" s="18"/>
      <c r="CE909" s="18"/>
      <c r="CH909" s="18"/>
      <c r="CJ909" s="18"/>
      <c r="CU909" s="18"/>
      <c r="CV909" t="s">
        <v>397</v>
      </c>
      <c r="CW909" t="s">
        <v>397</v>
      </c>
      <c r="CX909" t="s">
        <v>397</v>
      </c>
      <c r="CY909" s="25" t="s">
        <v>397</v>
      </c>
    </row>
    <row r="910" spans="1:103" x14ac:dyDescent="0.25">
      <c r="A910">
        <v>912</v>
      </c>
      <c r="B910">
        <v>127</v>
      </c>
      <c r="C910" s="25" t="s">
        <v>8</v>
      </c>
      <c r="D910" s="12">
        <v>9.1</v>
      </c>
      <c r="E910" s="14"/>
      <c r="F910" s="7" t="str">
        <f t="shared" si="139"/>
        <v>X</v>
      </c>
      <c r="G910" s="7">
        <f t="shared" si="140"/>
        <v>9.1</v>
      </c>
      <c r="H910" s="16">
        <f t="shared" si="141"/>
        <v>9.1</v>
      </c>
      <c r="I910" s="11" t="str">
        <f t="shared" si="142"/>
        <v>X</v>
      </c>
      <c r="J910" s="39" t="str">
        <f t="shared" si="143"/>
        <v>X</v>
      </c>
      <c r="K910" s="39" t="str">
        <f t="shared" si="146"/>
        <v>X</v>
      </c>
      <c r="L910" s="39" t="str">
        <f t="shared" si="147"/>
        <v>X</v>
      </c>
      <c r="M910" s="39" t="str">
        <f t="shared" si="144"/>
        <v>X</v>
      </c>
      <c r="N910" s="42">
        <v>0</v>
      </c>
      <c r="O910" s="8">
        <v>0</v>
      </c>
      <c r="P910" s="9">
        <v>0</v>
      </c>
      <c r="Q910" s="9">
        <v>0</v>
      </c>
      <c r="R910" s="8">
        <v>0</v>
      </c>
      <c r="S910" s="9">
        <v>0</v>
      </c>
      <c r="T910" s="9">
        <v>0</v>
      </c>
      <c r="U910" s="8">
        <v>1</v>
      </c>
      <c r="V910" s="9">
        <v>0</v>
      </c>
      <c r="W910" s="9">
        <v>0</v>
      </c>
      <c r="X910" s="9">
        <v>0</v>
      </c>
      <c r="Y910" s="8">
        <v>0</v>
      </c>
      <c r="Z910" s="9">
        <v>0</v>
      </c>
      <c r="AA910" s="8"/>
      <c r="AC910" s="8"/>
      <c r="AJ910" s="9">
        <f t="shared" si="145"/>
        <v>-1</v>
      </c>
      <c r="AK910" s="7">
        <v>8.99</v>
      </c>
      <c r="AO910" s="8"/>
      <c r="AQ910" s="31"/>
      <c r="AT910" s="31"/>
      <c r="AU910" s="21">
        <v>1985</v>
      </c>
      <c r="AV910" s="23">
        <f t="shared" si="148"/>
        <v>3.2977605110991339</v>
      </c>
      <c r="BB910" s="18"/>
      <c r="BD910" s="54"/>
      <c r="BF910" s="18"/>
      <c r="BH910" s="18"/>
      <c r="BJ910" s="18"/>
      <c r="BK910" s="18" t="s">
        <v>6</v>
      </c>
      <c r="BL910">
        <v>0</v>
      </c>
      <c r="BM910">
        <v>0</v>
      </c>
      <c r="BN910">
        <v>0</v>
      </c>
      <c r="BO910">
        <v>1</v>
      </c>
      <c r="BP910">
        <v>0</v>
      </c>
      <c r="BQ910">
        <v>0</v>
      </c>
      <c r="BR910" s="18">
        <v>0</v>
      </c>
      <c r="BS910">
        <v>1</v>
      </c>
      <c r="BT910">
        <v>0</v>
      </c>
      <c r="BU910" s="18">
        <v>0</v>
      </c>
      <c r="BV910" t="s">
        <v>397</v>
      </c>
      <c r="BW910" t="s">
        <v>397</v>
      </c>
      <c r="CB910" s="18"/>
      <c r="CD910" s="18"/>
      <c r="CE910" s="18"/>
      <c r="CH910" s="18"/>
      <c r="CJ910" s="18"/>
      <c r="CU910" s="18"/>
      <c r="CV910" t="s">
        <v>397</v>
      </c>
      <c r="CW910" t="s">
        <v>397</v>
      </c>
      <c r="CX910" t="s">
        <v>397</v>
      </c>
      <c r="CY910" s="25" t="s">
        <v>397</v>
      </c>
    </row>
    <row r="911" spans="1:103" x14ac:dyDescent="0.25">
      <c r="A911">
        <v>913</v>
      </c>
      <c r="B911">
        <v>127</v>
      </c>
      <c r="C911" s="25" t="s">
        <v>8</v>
      </c>
      <c r="D911" s="12">
        <v>10.7</v>
      </c>
      <c r="E911" s="14"/>
      <c r="F911" s="7" t="str">
        <f t="shared" ref="F911:F974" si="149">IFERROR(D911/E911, "X")</f>
        <v>X</v>
      </c>
      <c r="G911" s="7">
        <f t="shared" ref="G911:G974" si="150">D911-E911</f>
        <v>10.7</v>
      </c>
      <c r="H911" s="16">
        <f t="shared" ref="H911:H974" si="151">D911+E911</f>
        <v>10.7</v>
      </c>
      <c r="I911" s="11" t="str">
        <f t="shared" ref="I911:I974" si="152">IFERROR(F911/SQRT(F911^2+AJ911), "X")</f>
        <v>X</v>
      </c>
      <c r="J911" s="39" t="str">
        <f t="shared" ref="J911:J974" si="153">IFERROR(SQRT((1-I911^2)/AJ911), "X")</f>
        <v>X</v>
      </c>
      <c r="K911" s="39" t="str">
        <f t="shared" si="146"/>
        <v>X</v>
      </c>
      <c r="L911" s="39" t="str">
        <f t="shared" si="147"/>
        <v>X</v>
      </c>
      <c r="M911" s="39" t="str">
        <f t="shared" ref="M911:M974" si="154">IFERROR(I911+J911, "X")</f>
        <v>X</v>
      </c>
      <c r="N911" s="42">
        <v>0</v>
      </c>
      <c r="O911" s="8">
        <v>0</v>
      </c>
      <c r="P911" s="9">
        <v>0</v>
      </c>
      <c r="Q911" s="9">
        <v>0</v>
      </c>
      <c r="R911" s="8">
        <v>0</v>
      </c>
      <c r="S911" s="9">
        <v>0</v>
      </c>
      <c r="T911" s="9">
        <v>0</v>
      </c>
      <c r="U911" s="8">
        <v>1</v>
      </c>
      <c r="V911" s="9">
        <v>0</v>
      </c>
      <c r="W911" s="9">
        <v>0</v>
      </c>
      <c r="X911" s="9">
        <v>0</v>
      </c>
      <c r="Y911" s="8">
        <v>0</v>
      </c>
      <c r="Z911" s="9">
        <v>0</v>
      </c>
      <c r="AA911" s="8"/>
      <c r="AC911" s="8"/>
      <c r="AJ911" s="9">
        <f t="shared" ref="AJ911:AJ974" si="155">IFERROR(AH911-AI911-1, "X")</f>
        <v>-1</v>
      </c>
      <c r="AK911" s="7">
        <v>9.1</v>
      </c>
      <c r="AO911" s="8"/>
      <c r="AQ911" s="31"/>
      <c r="AT911" s="31"/>
      <c r="AU911" s="21">
        <v>1989</v>
      </c>
      <c r="AV911" s="23">
        <f t="shared" si="148"/>
        <v>3.2986347831244354</v>
      </c>
      <c r="BB911" s="18"/>
      <c r="BD911" s="54"/>
      <c r="BF911" s="18"/>
      <c r="BH911" s="18"/>
      <c r="BJ911" s="18"/>
      <c r="BK911" s="18" t="s">
        <v>6</v>
      </c>
      <c r="BL911">
        <v>0</v>
      </c>
      <c r="BM911">
        <v>0</v>
      </c>
      <c r="BN911">
        <v>0</v>
      </c>
      <c r="BO911">
        <v>1</v>
      </c>
      <c r="BP911">
        <v>0</v>
      </c>
      <c r="BQ911">
        <v>0</v>
      </c>
      <c r="BR911" s="18">
        <v>0</v>
      </c>
      <c r="BS911">
        <v>1</v>
      </c>
      <c r="BT911">
        <v>0</v>
      </c>
      <c r="BU911" s="18">
        <v>0</v>
      </c>
      <c r="BV911" t="s">
        <v>397</v>
      </c>
      <c r="BW911" t="s">
        <v>397</v>
      </c>
      <c r="CB911" s="18"/>
      <c r="CD911" s="18"/>
      <c r="CE911" s="18"/>
      <c r="CH911" s="18"/>
      <c r="CJ911" s="18"/>
      <c r="CU911" s="18"/>
      <c r="CV911" t="s">
        <v>397</v>
      </c>
      <c r="CW911" t="s">
        <v>397</v>
      </c>
      <c r="CX911" t="s">
        <v>397</v>
      </c>
      <c r="CY911" s="25" t="s">
        <v>397</v>
      </c>
    </row>
    <row r="912" spans="1:103" x14ac:dyDescent="0.25">
      <c r="A912">
        <v>914</v>
      </c>
      <c r="B912">
        <v>127</v>
      </c>
      <c r="C912" s="25" t="s">
        <v>8</v>
      </c>
      <c r="D912" s="12">
        <v>10.3</v>
      </c>
      <c r="E912" s="14"/>
      <c r="F912" s="7" t="str">
        <f t="shared" si="149"/>
        <v>X</v>
      </c>
      <c r="G912" s="7">
        <f t="shared" si="150"/>
        <v>10.3</v>
      </c>
      <c r="H912" s="16">
        <f t="shared" si="151"/>
        <v>10.3</v>
      </c>
      <c r="I912" s="11" t="str">
        <f t="shared" si="152"/>
        <v>X</v>
      </c>
      <c r="J912" s="39" t="str">
        <f t="shared" si="153"/>
        <v>X</v>
      </c>
      <c r="K912" s="39" t="str">
        <f t="shared" si="146"/>
        <v>X</v>
      </c>
      <c r="L912" s="39" t="str">
        <f t="shared" si="147"/>
        <v>X</v>
      </c>
      <c r="M912" s="39" t="str">
        <f t="shared" si="154"/>
        <v>X</v>
      </c>
      <c r="N912" s="42">
        <v>0</v>
      </c>
      <c r="O912" s="8">
        <v>0</v>
      </c>
      <c r="P912" s="9">
        <v>0</v>
      </c>
      <c r="Q912" s="9">
        <v>0</v>
      </c>
      <c r="R912" s="8">
        <v>0</v>
      </c>
      <c r="S912" s="9">
        <v>0</v>
      </c>
      <c r="T912" s="9">
        <v>0</v>
      </c>
      <c r="U912" s="8">
        <v>0</v>
      </c>
      <c r="V912" s="9">
        <v>1</v>
      </c>
      <c r="W912" s="9">
        <v>0</v>
      </c>
      <c r="X912" s="9">
        <v>0</v>
      </c>
      <c r="Y912" s="8">
        <v>0</v>
      </c>
      <c r="Z912" s="9">
        <v>0</v>
      </c>
      <c r="AA912" s="8"/>
      <c r="AC912" s="8"/>
      <c r="AJ912" s="9">
        <f t="shared" si="155"/>
        <v>-1</v>
      </c>
      <c r="AK912" s="7">
        <v>8.99</v>
      </c>
      <c r="AO912" s="8"/>
      <c r="AQ912" s="31"/>
      <c r="AT912" s="31"/>
      <c r="AU912" s="21">
        <v>1985</v>
      </c>
      <c r="AV912" s="23">
        <f t="shared" si="148"/>
        <v>3.2977605110991339</v>
      </c>
      <c r="BB912" s="18"/>
      <c r="BD912" s="54"/>
      <c r="BF912" s="18"/>
      <c r="BH912" s="18"/>
      <c r="BJ912" s="18"/>
      <c r="BK912" s="18" t="s">
        <v>6</v>
      </c>
      <c r="BL912">
        <v>0</v>
      </c>
      <c r="BM912">
        <v>0</v>
      </c>
      <c r="BN912">
        <v>0</v>
      </c>
      <c r="BO912">
        <v>1</v>
      </c>
      <c r="BP912">
        <v>0</v>
      </c>
      <c r="BQ912">
        <v>0</v>
      </c>
      <c r="BR912" s="18">
        <v>0</v>
      </c>
      <c r="BS912">
        <v>1</v>
      </c>
      <c r="BT912">
        <v>0</v>
      </c>
      <c r="BU912" s="18">
        <v>0</v>
      </c>
      <c r="BV912" t="s">
        <v>397</v>
      </c>
      <c r="BW912" t="s">
        <v>397</v>
      </c>
      <c r="CB912" s="18"/>
      <c r="CD912" s="18"/>
      <c r="CE912" s="18"/>
      <c r="CH912" s="18"/>
      <c r="CJ912" s="18"/>
      <c r="CU912" s="18"/>
      <c r="CV912" t="s">
        <v>397</v>
      </c>
      <c r="CW912" t="s">
        <v>397</v>
      </c>
      <c r="CX912" t="s">
        <v>397</v>
      </c>
      <c r="CY912" s="25" t="s">
        <v>397</v>
      </c>
    </row>
    <row r="913" spans="1:103" x14ac:dyDescent="0.25">
      <c r="A913">
        <v>915</v>
      </c>
      <c r="B913">
        <v>127</v>
      </c>
      <c r="C913" s="25" t="s">
        <v>8</v>
      </c>
      <c r="D913" s="12">
        <v>11.2</v>
      </c>
      <c r="E913" s="14"/>
      <c r="F913" s="7" t="str">
        <f t="shared" si="149"/>
        <v>X</v>
      </c>
      <c r="G913" s="7">
        <f t="shared" si="150"/>
        <v>11.2</v>
      </c>
      <c r="H913" s="16">
        <f t="shared" si="151"/>
        <v>11.2</v>
      </c>
      <c r="I913" s="11" t="str">
        <f t="shared" si="152"/>
        <v>X</v>
      </c>
      <c r="J913" s="39" t="str">
        <f t="shared" si="153"/>
        <v>X</v>
      </c>
      <c r="K913" s="39" t="str">
        <f t="shared" si="146"/>
        <v>X</v>
      </c>
      <c r="L913" s="39" t="str">
        <f t="shared" si="147"/>
        <v>X</v>
      </c>
      <c r="M913" s="39" t="str">
        <f t="shared" si="154"/>
        <v>X</v>
      </c>
      <c r="N913" s="42">
        <v>0</v>
      </c>
      <c r="O913" s="8">
        <v>0</v>
      </c>
      <c r="P913" s="9">
        <v>0</v>
      </c>
      <c r="Q913" s="9">
        <v>0</v>
      </c>
      <c r="R913" s="8">
        <v>0</v>
      </c>
      <c r="S913" s="9">
        <v>0</v>
      </c>
      <c r="T913" s="9">
        <v>0</v>
      </c>
      <c r="U913" s="8">
        <v>0</v>
      </c>
      <c r="V913" s="9">
        <v>1</v>
      </c>
      <c r="W913" s="9">
        <v>0</v>
      </c>
      <c r="X913" s="9">
        <v>0</v>
      </c>
      <c r="Y913" s="8">
        <v>0</v>
      </c>
      <c r="Z913" s="9">
        <v>0</v>
      </c>
      <c r="AA913" s="8"/>
      <c r="AC913" s="8"/>
      <c r="AJ913" s="9">
        <f t="shared" si="155"/>
        <v>-1</v>
      </c>
      <c r="AK913" s="7">
        <v>9.1</v>
      </c>
      <c r="AO913" s="8"/>
      <c r="AQ913" s="31"/>
      <c r="AT913" s="31"/>
      <c r="AU913" s="21">
        <v>1989</v>
      </c>
      <c r="AV913" s="23">
        <f t="shared" si="148"/>
        <v>3.2986347831244354</v>
      </c>
      <c r="BB913" s="18"/>
      <c r="BD913" s="54"/>
      <c r="BF913" s="18"/>
      <c r="BH913" s="18"/>
      <c r="BJ913" s="18"/>
      <c r="BK913" s="18" t="s">
        <v>6</v>
      </c>
      <c r="BL913">
        <v>0</v>
      </c>
      <c r="BM913">
        <v>0</v>
      </c>
      <c r="BN913">
        <v>0</v>
      </c>
      <c r="BO913">
        <v>1</v>
      </c>
      <c r="BP913">
        <v>0</v>
      </c>
      <c r="BQ913">
        <v>0</v>
      </c>
      <c r="BR913" s="18">
        <v>0</v>
      </c>
      <c r="BS913">
        <v>1</v>
      </c>
      <c r="BT913">
        <v>0</v>
      </c>
      <c r="BU913" s="18">
        <v>0</v>
      </c>
      <c r="BV913" t="s">
        <v>397</v>
      </c>
      <c r="BW913" t="s">
        <v>397</v>
      </c>
      <c r="CB913" s="18"/>
      <c r="CD913" s="18"/>
      <c r="CE913" s="18"/>
      <c r="CH913" s="18"/>
      <c r="CJ913" s="18"/>
      <c r="CU913" s="18"/>
      <c r="CV913" t="s">
        <v>397</v>
      </c>
      <c r="CW913" t="s">
        <v>397</v>
      </c>
      <c r="CX913" t="s">
        <v>397</v>
      </c>
      <c r="CY913" s="25" t="s">
        <v>397</v>
      </c>
    </row>
    <row r="914" spans="1:103" x14ac:dyDescent="0.25">
      <c r="A914">
        <v>916</v>
      </c>
      <c r="B914">
        <v>127</v>
      </c>
      <c r="C914" s="25" t="s">
        <v>8</v>
      </c>
      <c r="D914" s="12">
        <v>11.1</v>
      </c>
      <c r="E914" s="14"/>
      <c r="F914" s="7" t="str">
        <f t="shared" si="149"/>
        <v>X</v>
      </c>
      <c r="G914" s="7">
        <f t="shared" si="150"/>
        <v>11.1</v>
      </c>
      <c r="H914" s="16">
        <f t="shared" si="151"/>
        <v>11.1</v>
      </c>
      <c r="I914" s="11" t="str">
        <f t="shared" si="152"/>
        <v>X</v>
      </c>
      <c r="J914" s="39" t="str">
        <f t="shared" si="153"/>
        <v>X</v>
      </c>
      <c r="K914" s="39" t="str">
        <f t="shared" si="146"/>
        <v>X</v>
      </c>
      <c r="L914" s="39" t="str">
        <f t="shared" si="147"/>
        <v>X</v>
      </c>
      <c r="M914" s="39" t="str">
        <f t="shared" si="154"/>
        <v>X</v>
      </c>
      <c r="N914" s="42">
        <v>0</v>
      </c>
      <c r="O914" s="8">
        <v>0</v>
      </c>
      <c r="P914" s="9">
        <v>0</v>
      </c>
      <c r="Q914" s="9">
        <v>0</v>
      </c>
      <c r="R914" s="8">
        <v>0</v>
      </c>
      <c r="S914" s="9">
        <v>0</v>
      </c>
      <c r="T914" s="9">
        <v>0</v>
      </c>
      <c r="U914" s="8">
        <v>0</v>
      </c>
      <c r="V914" s="9">
        <v>0</v>
      </c>
      <c r="W914" s="9">
        <v>0</v>
      </c>
      <c r="X914" s="9">
        <v>0</v>
      </c>
      <c r="Y914" s="8">
        <v>1</v>
      </c>
      <c r="Z914" s="9">
        <v>0</v>
      </c>
      <c r="AA914" s="8"/>
      <c r="AC914" s="8"/>
      <c r="AJ914" s="9">
        <f t="shared" si="155"/>
        <v>-1</v>
      </c>
      <c r="AK914" s="7">
        <v>9.1</v>
      </c>
      <c r="AO914" s="8"/>
      <c r="AQ914" s="31"/>
      <c r="AT914" s="31"/>
      <c r="AU914" s="21">
        <v>1989</v>
      </c>
      <c r="AV914" s="23">
        <f t="shared" si="148"/>
        <v>3.2986347831244354</v>
      </c>
      <c r="BB914" s="18"/>
      <c r="BD914" s="54"/>
      <c r="BF914" s="18"/>
      <c r="BH914" s="18"/>
      <c r="BJ914" s="18"/>
      <c r="BK914" s="18" t="s">
        <v>6</v>
      </c>
      <c r="BL914">
        <v>0</v>
      </c>
      <c r="BM914">
        <v>0</v>
      </c>
      <c r="BN914">
        <v>0</v>
      </c>
      <c r="BO914">
        <v>1</v>
      </c>
      <c r="BP914">
        <v>0</v>
      </c>
      <c r="BQ914">
        <v>0</v>
      </c>
      <c r="BR914" s="18">
        <v>0</v>
      </c>
      <c r="BS914">
        <v>1</v>
      </c>
      <c r="BT914">
        <v>0</v>
      </c>
      <c r="BU914" s="18">
        <v>0</v>
      </c>
      <c r="BV914" t="s">
        <v>397</v>
      </c>
      <c r="BW914" t="s">
        <v>397</v>
      </c>
      <c r="CB914" s="18"/>
      <c r="CD914" s="18"/>
      <c r="CE914" s="18"/>
      <c r="CH914" s="18"/>
      <c r="CJ914" s="18"/>
      <c r="CU914" s="18"/>
      <c r="CV914" t="s">
        <v>397</v>
      </c>
      <c r="CW914" t="s">
        <v>397</v>
      </c>
      <c r="CX914" t="s">
        <v>397</v>
      </c>
      <c r="CY914" s="25" t="s">
        <v>397</v>
      </c>
    </row>
    <row r="915" spans="1:103" x14ac:dyDescent="0.25">
      <c r="A915">
        <v>917</v>
      </c>
      <c r="B915">
        <v>127</v>
      </c>
      <c r="C915" s="25" t="s">
        <v>8</v>
      </c>
      <c r="D915" s="12">
        <v>8.9</v>
      </c>
      <c r="E915" s="14"/>
      <c r="F915" s="7" t="str">
        <f t="shared" si="149"/>
        <v>X</v>
      </c>
      <c r="G915" s="7">
        <f t="shared" si="150"/>
        <v>8.9</v>
      </c>
      <c r="H915" s="16">
        <f t="shared" si="151"/>
        <v>8.9</v>
      </c>
      <c r="I915" s="11" t="str">
        <f t="shared" si="152"/>
        <v>X</v>
      </c>
      <c r="J915" s="39" t="str">
        <f t="shared" si="153"/>
        <v>X</v>
      </c>
      <c r="K915" s="39" t="str">
        <f t="shared" si="146"/>
        <v>X</v>
      </c>
      <c r="L915" s="39" t="str">
        <f t="shared" si="147"/>
        <v>X</v>
      </c>
      <c r="M915" s="39" t="str">
        <f t="shared" si="154"/>
        <v>X</v>
      </c>
      <c r="N915" s="42">
        <v>0</v>
      </c>
      <c r="O915" s="8">
        <v>0</v>
      </c>
      <c r="P915" s="9">
        <v>0</v>
      </c>
      <c r="Q915" s="9">
        <v>0</v>
      </c>
      <c r="R915" s="8">
        <v>0</v>
      </c>
      <c r="S915" s="9">
        <v>0</v>
      </c>
      <c r="T915" s="9">
        <v>0</v>
      </c>
      <c r="U915" s="8">
        <v>0</v>
      </c>
      <c r="V915" s="9">
        <v>0</v>
      </c>
      <c r="W915" s="9">
        <v>0</v>
      </c>
      <c r="X915" s="9">
        <v>0</v>
      </c>
      <c r="Y915" s="8">
        <v>0</v>
      </c>
      <c r="Z915" s="9">
        <v>1</v>
      </c>
      <c r="AA915" s="8"/>
      <c r="AC915" s="8"/>
      <c r="AJ915" s="9">
        <f t="shared" si="155"/>
        <v>-1</v>
      </c>
      <c r="AK915" s="7">
        <v>9.1</v>
      </c>
      <c r="AO915" s="8"/>
      <c r="AQ915" s="31"/>
      <c r="AT915" s="31"/>
      <c r="AU915" s="21">
        <v>1989</v>
      </c>
      <c r="AV915" s="23">
        <f t="shared" si="148"/>
        <v>3.2986347831244354</v>
      </c>
      <c r="BB915" s="18"/>
      <c r="BD915" s="54"/>
      <c r="BF915" s="18"/>
      <c r="BH915" s="18"/>
      <c r="BJ915" s="18"/>
      <c r="BK915" s="18" t="s">
        <v>6</v>
      </c>
      <c r="BL915">
        <v>0</v>
      </c>
      <c r="BM915">
        <v>0</v>
      </c>
      <c r="BN915">
        <v>0</v>
      </c>
      <c r="BO915">
        <v>1</v>
      </c>
      <c r="BP915">
        <v>0</v>
      </c>
      <c r="BQ915">
        <v>0</v>
      </c>
      <c r="BR915" s="18">
        <v>0</v>
      </c>
      <c r="BS915">
        <v>1</v>
      </c>
      <c r="BT915">
        <v>0</v>
      </c>
      <c r="BU915" s="18">
        <v>0</v>
      </c>
      <c r="BV915" t="s">
        <v>397</v>
      </c>
      <c r="BW915" t="s">
        <v>397</v>
      </c>
      <c r="CB915" s="18"/>
      <c r="CD915" s="18"/>
      <c r="CE915" s="18"/>
      <c r="CH915" s="18"/>
      <c r="CJ915" s="18"/>
      <c r="CU915" s="18"/>
      <c r="CV915" t="s">
        <v>397</v>
      </c>
      <c r="CW915" t="s">
        <v>397</v>
      </c>
      <c r="CX915" t="s">
        <v>397</v>
      </c>
      <c r="CY915" s="25" t="s">
        <v>397</v>
      </c>
    </row>
    <row r="916" spans="1:103" x14ac:dyDescent="0.25">
      <c r="A916">
        <v>918</v>
      </c>
      <c r="B916">
        <v>127</v>
      </c>
      <c r="C916" s="25" t="s">
        <v>8</v>
      </c>
      <c r="D916" s="12">
        <v>6.2</v>
      </c>
      <c r="E916" s="14"/>
      <c r="F916" s="7" t="str">
        <f t="shared" si="149"/>
        <v>X</v>
      </c>
      <c r="G916" s="7">
        <f t="shared" si="150"/>
        <v>6.2</v>
      </c>
      <c r="H916" s="16">
        <f t="shared" si="151"/>
        <v>6.2</v>
      </c>
      <c r="I916" s="11" t="str">
        <f t="shared" si="152"/>
        <v>X</v>
      </c>
      <c r="J916" s="39" t="str">
        <f t="shared" si="153"/>
        <v>X</v>
      </c>
      <c r="K916" s="39" t="str">
        <f t="shared" si="146"/>
        <v>X</v>
      </c>
      <c r="L916" s="39" t="str">
        <f t="shared" si="147"/>
        <v>X</v>
      </c>
      <c r="M916" s="39" t="str">
        <f t="shared" si="154"/>
        <v>X</v>
      </c>
      <c r="N916" s="42">
        <v>1</v>
      </c>
      <c r="O916" s="8">
        <v>0</v>
      </c>
      <c r="P916" s="9">
        <v>0</v>
      </c>
      <c r="Q916" s="9">
        <v>0</v>
      </c>
      <c r="R916" s="8">
        <v>0</v>
      </c>
      <c r="S916" s="9">
        <v>0</v>
      </c>
      <c r="T916" s="9">
        <v>0</v>
      </c>
      <c r="U916" s="8">
        <v>0</v>
      </c>
      <c r="V916" s="9">
        <v>0</v>
      </c>
      <c r="W916" s="9">
        <v>0</v>
      </c>
      <c r="X916" s="9">
        <v>0</v>
      </c>
      <c r="Y916" s="8">
        <v>0</v>
      </c>
      <c r="Z916" s="9">
        <v>0</v>
      </c>
      <c r="AA916" s="8"/>
      <c r="AC916" s="8"/>
      <c r="AJ916" s="9">
        <f t="shared" si="155"/>
        <v>-1</v>
      </c>
      <c r="AK916" s="7">
        <v>11.2</v>
      </c>
      <c r="AO916" s="8"/>
      <c r="AQ916" s="31"/>
      <c r="AT916" s="31"/>
      <c r="AU916" s="21">
        <v>1981</v>
      </c>
      <c r="AV916" s="23">
        <f t="shared" si="148"/>
        <v>3.2968844755385471</v>
      </c>
      <c r="BB916" s="18"/>
      <c r="BD916" s="54"/>
      <c r="BF916" s="18"/>
      <c r="BH916" s="18"/>
      <c r="BJ916" s="18"/>
      <c r="BK916" s="18" t="s">
        <v>11</v>
      </c>
      <c r="BL916">
        <v>1</v>
      </c>
      <c r="BM916">
        <v>0</v>
      </c>
      <c r="BN916">
        <v>0</v>
      </c>
      <c r="BO916">
        <v>0</v>
      </c>
      <c r="BP916">
        <v>0</v>
      </c>
      <c r="BQ916">
        <v>0</v>
      </c>
      <c r="BR916" s="18">
        <v>0</v>
      </c>
      <c r="BS916">
        <v>1</v>
      </c>
      <c r="BT916">
        <v>0</v>
      </c>
      <c r="BU916" s="18">
        <v>0</v>
      </c>
      <c r="BV916" t="s">
        <v>397</v>
      </c>
      <c r="BW916" t="s">
        <v>397</v>
      </c>
      <c r="CB916" s="18"/>
      <c r="CD916" s="18"/>
      <c r="CE916" s="18"/>
      <c r="CH916" s="18"/>
      <c r="CJ916" s="18"/>
      <c r="CU916" s="18"/>
      <c r="CV916" t="s">
        <v>397</v>
      </c>
      <c r="CW916" t="s">
        <v>397</v>
      </c>
      <c r="CX916" t="s">
        <v>397</v>
      </c>
      <c r="CY916" s="25" t="s">
        <v>397</v>
      </c>
    </row>
    <row r="917" spans="1:103" x14ac:dyDescent="0.25">
      <c r="A917">
        <v>919</v>
      </c>
      <c r="B917">
        <v>127</v>
      </c>
      <c r="C917" s="25" t="s">
        <v>8</v>
      </c>
      <c r="D917" s="12">
        <v>9.5</v>
      </c>
      <c r="E917" s="14"/>
      <c r="F917" s="7" t="str">
        <f t="shared" si="149"/>
        <v>X</v>
      </c>
      <c r="G917" s="7">
        <f t="shared" si="150"/>
        <v>9.5</v>
      </c>
      <c r="H917" s="16">
        <f t="shared" si="151"/>
        <v>9.5</v>
      </c>
      <c r="I917" s="11" t="str">
        <f t="shared" si="152"/>
        <v>X</v>
      </c>
      <c r="J917" s="39" t="str">
        <f t="shared" si="153"/>
        <v>X</v>
      </c>
      <c r="K917" s="39" t="str">
        <f t="shared" si="146"/>
        <v>X</v>
      </c>
      <c r="L917" s="39" t="str">
        <f t="shared" si="147"/>
        <v>X</v>
      </c>
      <c r="M917" s="39" t="str">
        <f t="shared" si="154"/>
        <v>X</v>
      </c>
      <c r="N917" s="42">
        <v>1</v>
      </c>
      <c r="O917" s="8">
        <v>0</v>
      </c>
      <c r="P917" s="9">
        <v>0</v>
      </c>
      <c r="Q917" s="9">
        <v>0</v>
      </c>
      <c r="R917" s="8">
        <v>0</v>
      </c>
      <c r="S917" s="9">
        <v>0</v>
      </c>
      <c r="T917" s="9">
        <v>0</v>
      </c>
      <c r="U917" s="8">
        <v>0</v>
      </c>
      <c r="V917" s="9">
        <v>0</v>
      </c>
      <c r="W917" s="9">
        <v>0</v>
      </c>
      <c r="X917" s="9">
        <v>0</v>
      </c>
      <c r="Y917" s="8">
        <v>0</v>
      </c>
      <c r="Z917" s="9">
        <v>0</v>
      </c>
      <c r="AA917" s="8"/>
      <c r="AC917" s="8"/>
      <c r="AJ917" s="9">
        <f t="shared" si="155"/>
        <v>-1</v>
      </c>
      <c r="AK917" s="7">
        <v>11.2</v>
      </c>
      <c r="AO917" s="8"/>
      <c r="AQ917" s="31"/>
      <c r="AT917" s="31"/>
      <c r="AU917" s="21">
        <v>1994</v>
      </c>
      <c r="AV917" s="23">
        <f t="shared" si="148"/>
        <v>3.2997251539756367</v>
      </c>
      <c r="BB917" s="18"/>
      <c r="BD917" s="54"/>
      <c r="BF917" s="18"/>
      <c r="BH917" s="18"/>
      <c r="BJ917" s="18"/>
      <c r="BK917" s="18" t="s">
        <v>11</v>
      </c>
      <c r="BL917">
        <v>1</v>
      </c>
      <c r="BM917">
        <v>0</v>
      </c>
      <c r="BN917">
        <v>0</v>
      </c>
      <c r="BO917">
        <v>0</v>
      </c>
      <c r="BP917">
        <v>0</v>
      </c>
      <c r="BQ917">
        <v>0</v>
      </c>
      <c r="BR917" s="18">
        <v>0</v>
      </c>
      <c r="BS917">
        <v>1</v>
      </c>
      <c r="BT917">
        <v>0</v>
      </c>
      <c r="BU917" s="18">
        <v>0</v>
      </c>
      <c r="BV917" t="s">
        <v>397</v>
      </c>
      <c r="BW917" t="s">
        <v>397</v>
      </c>
      <c r="CB917" s="18"/>
      <c r="CD917" s="18"/>
      <c r="CE917" s="18"/>
      <c r="CH917" s="18"/>
      <c r="CJ917" s="18"/>
      <c r="CU917" s="18"/>
      <c r="CV917" t="s">
        <v>397</v>
      </c>
      <c r="CW917" t="s">
        <v>397</v>
      </c>
      <c r="CX917" t="s">
        <v>397</v>
      </c>
      <c r="CY917" s="25" t="s">
        <v>397</v>
      </c>
    </row>
    <row r="918" spans="1:103" x14ac:dyDescent="0.25">
      <c r="A918">
        <v>920</v>
      </c>
      <c r="B918">
        <v>127</v>
      </c>
      <c r="C918" s="25" t="s">
        <v>8</v>
      </c>
      <c r="D918" s="12">
        <v>11.6</v>
      </c>
      <c r="E918" s="14"/>
      <c r="F918" s="7" t="str">
        <f t="shared" si="149"/>
        <v>X</v>
      </c>
      <c r="G918" s="7">
        <f t="shared" si="150"/>
        <v>11.6</v>
      </c>
      <c r="H918" s="16">
        <f t="shared" si="151"/>
        <v>11.6</v>
      </c>
      <c r="I918" s="11" t="str">
        <f t="shared" si="152"/>
        <v>X</v>
      </c>
      <c r="J918" s="39" t="str">
        <f t="shared" si="153"/>
        <v>X</v>
      </c>
      <c r="K918" s="39" t="str">
        <f t="shared" si="146"/>
        <v>X</v>
      </c>
      <c r="L918" s="39" t="str">
        <f t="shared" si="147"/>
        <v>X</v>
      </c>
      <c r="M918" s="39" t="str">
        <f t="shared" si="154"/>
        <v>X</v>
      </c>
      <c r="N918" s="42">
        <v>1</v>
      </c>
      <c r="O918" s="8">
        <v>0</v>
      </c>
      <c r="P918" s="9">
        <v>0</v>
      </c>
      <c r="Q918" s="9">
        <v>0</v>
      </c>
      <c r="R918" s="8">
        <v>0</v>
      </c>
      <c r="S918" s="9">
        <v>0</v>
      </c>
      <c r="T918" s="9">
        <v>0</v>
      </c>
      <c r="U918" s="8">
        <v>0</v>
      </c>
      <c r="V918" s="9">
        <v>0</v>
      </c>
      <c r="W918" s="9">
        <v>0</v>
      </c>
      <c r="X918" s="9">
        <v>0</v>
      </c>
      <c r="Y918" s="8">
        <v>0</v>
      </c>
      <c r="Z918" s="9">
        <v>0</v>
      </c>
      <c r="AA918" s="8"/>
      <c r="AC918" s="8"/>
      <c r="AJ918" s="9">
        <f t="shared" si="155"/>
        <v>-1</v>
      </c>
      <c r="AK918" s="7">
        <v>7.9</v>
      </c>
      <c r="AO918" s="8"/>
      <c r="AQ918" s="31"/>
      <c r="AT918" s="31"/>
      <c r="AU918" s="21">
        <v>1981</v>
      </c>
      <c r="AV918" s="23">
        <f t="shared" si="148"/>
        <v>3.2968844755385471</v>
      </c>
      <c r="BB918" s="18"/>
      <c r="BD918" s="54"/>
      <c r="BF918" s="18"/>
      <c r="BH918" s="18"/>
      <c r="BJ918" s="18"/>
      <c r="BK918" s="18" t="s">
        <v>21</v>
      </c>
      <c r="BL918">
        <v>1</v>
      </c>
      <c r="BM918">
        <v>0</v>
      </c>
      <c r="BN918">
        <v>0</v>
      </c>
      <c r="BO918">
        <v>0</v>
      </c>
      <c r="BP918">
        <v>0</v>
      </c>
      <c r="BQ918">
        <v>0</v>
      </c>
      <c r="BR918" s="18">
        <v>0</v>
      </c>
      <c r="BS918">
        <v>1</v>
      </c>
      <c r="BT918">
        <v>0</v>
      </c>
      <c r="BU918" s="18">
        <v>0</v>
      </c>
      <c r="BV918" t="s">
        <v>397</v>
      </c>
      <c r="BW918" t="s">
        <v>397</v>
      </c>
      <c r="CB918" s="18"/>
      <c r="CD918" s="18"/>
      <c r="CE918" s="18"/>
      <c r="CH918" s="18"/>
      <c r="CJ918" s="18"/>
      <c r="CU918" s="18"/>
      <c r="CV918" t="s">
        <v>397</v>
      </c>
      <c r="CW918" t="s">
        <v>397</v>
      </c>
      <c r="CX918" t="s">
        <v>397</v>
      </c>
      <c r="CY918" s="25" t="s">
        <v>397</v>
      </c>
    </row>
    <row r="919" spans="1:103" x14ac:dyDescent="0.25">
      <c r="A919">
        <v>921</v>
      </c>
      <c r="B919">
        <v>127</v>
      </c>
      <c r="C919" s="25" t="s">
        <v>8</v>
      </c>
      <c r="D919" s="12">
        <v>9.6</v>
      </c>
      <c r="E919" s="14"/>
      <c r="F919" s="7" t="str">
        <f t="shared" si="149"/>
        <v>X</v>
      </c>
      <c r="G919" s="7">
        <f t="shared" si="150"/>
        <v>9.6</v>
      </c>
      <c r="H919" s="16">
        <f t="shared" si="151"/>
        <v>9.6</v>
      </c>
      <c r="I919" s="11" t="str">
        <f t="shared" si="152"/>
        <v>X</v>
      </c>
      <c r="J919" s="39" t="str">
        <f t="shared" si="153"/>
        <v>X</v>
      </c>
      <c r="K919" s="39" t="str">
        <f t="shared" si="146"/>
        <v>X</v>
      </c>
      <c r="L919" s="39" t="str">
        <f t="shared" si="147"/>
        <v>X</v>
      </c>
      <c r="M919" s="39" t="str">
        <f t="shared" si="154"/>
        <v>X</v>
      </c>
      <c r="N919" s="42">
        <v>1</v>
      </c>
      <c r="O919" s="8">
        <v>0</v>
      </c>
      <c r="P919" s="9">
        <v>0</v>
      </c>
      <c r="Q919" s="9">
        <v>0</v>
      </c>
      <c r="R919" s="8">
        <v>0</v>
      </c>
      <c r="S919" s="9">
        <v>0</v>
      </c>
      <c r="T919" s="9">
        <v>0</v>
      </c>
      <c r="U919" s="8">
        <v>0</v>
      </c>
      <c r="V919" s="9">
        <v>0</v>
      </c>
      <c r="W919" s="9">
        <v>0</v>
      </c>
      <c r="X919" s="9">
        <v>0</v>
      </c>
      <c r="Y919" s="8">
        <v>0</v>
      </c>
      <c r="Z919" s="9">
        <v>0</v>
      </c>
      <c r="AA919" s="8"/>
      <c r="AC919" s="8"/>
      <c r="AJ919" s="9">
        <f t="shared" si="155"/>
        <v>-1</v>
      </c>
      <c r="AK919" s="7">
        <v>9.9</v>
      </c>
      <c r="AO919" s="8"/>
      <c r="AQ919" s="31"/>
      <c r="AT919" s="31"/>
      <c r="AU919" s="21">
        <v>1997</v>
      </c>
      <c r="AV919" s="23">
        <f t="shared" si="148"/>
        <v>3.3003780648707024</v>
      </c>
      <c r="BB919" s="18"/>
      <c r="BD919" s="54"/>
      <c r="BF919" s="18"/>
      <c r="BH919" s="18"/>
      <c r="BJ919" s="18"/>
      <c r="BK919" s="18" t="s">
        <v>32</v>
      </c>
      <c r="BL919">
        <v>1</v>
      </c>
      <c r="BM919">
        <v>0</v>
      </c>
      <c r="BN919">
        <v>0</v>
      </c>
      <c r="BO919">
        <v>0</v>
      </c>
      <c r="BP919">
        <v>0</v>
      </c>
      <c r="BQ919">
        <v>0</v>
      </c>
      <c r="BR919" s="18">
        <v>0</v>
      </c>
      <c r="BS919">
        <v>1</v>
      </c>
      <c r="BT919">
        <v>0</v>
      </c>
      <c r="BU919" s="18">
        <v>0</v>
      </c>
      <c r="BV919" t="s">
        <v>397</v>
      </c>
      <c r="BW919" t="s">
        <v>397</v>
      </c>
      <c r="CB919" s="18"/>
      <c r="CD919" s="18"/>
      <c r="CE919" s="18"/>
      <c r="CH919" s="18"/>
      <c r="CJ919" s="18"/>
      <c r="CU919" s="18"/>
      <c r="CV919" t="s">
        <v>397</v>
      </c>
      <c r="CW919" t="s">
        <v>397</v>
      </c>
      <c r="CX919" t="s">
        <v>397</v>
      </c>
      <c r="CY919" s="25" t="s">
        <v>397</v>
      </c>
    </row>
    <row r="920" spans="1:103" x14ac:dyDescent="0.25">
      <c r="A920">
        <v>922</v>
      </c>
      <c r="B920">
        <v>127</v>
      </c>
      <c r="C920" s="25" t="s">
        <v>8</v>
      </c>
      <c r="D920" s="12">
        <v>7.3</v>
      </c>
      <c r="E920" s="14"/>
      <c r="F920" s="7" t="str">
        <f t="shared" si="149"/>
        <v>X</v>
      </c>
      <c r="G920" s="7">
        <f t="shared" si="150"/>
        <v>7.3</v>
      </c>
      <c r="H920" s="16">
        <f t="shared" si="151"/>
        <v>7.3</v>
      </c>
      <c r="I920" s="11" t="str">
        <f t="shared" si="152"/>
        <v>X</v>
      </c>
      <c r="J920" s="39" t="str">
        <f t="shared" si="153"/>
        <v>X</v>
      </c>
      <c r="K920" s="39" t="str">
        <f t="shared" si="146"/>
        <v>X</v>
      </c>
      <c r="L920" s="39" t="str">
        <f t="shared" si="147"/>
        <v>X</v>
      </c>
      <c r="M920" s="39" t="str">
        <f t="shared" si="154"/>
        <v>X</v>
      </c>
      <c r="N920" s="42">
        <v>0</v>
      </c>
      <c r="O920" s="8">
        <v>0</v>
      </c>
      <c r="P920" s="9">
        <v>0</v>
      </c>
      <c r="Q920" s="9">
        <v>0</v>
      </c>
      <c r="R920" s="8">
        <v>0</v>
      </c>
      <c r="S920" s="9">
        <v>0</v>
      </c>
      <c r="T920" s="9">
        <v>0</v>
      </c>
      <c r="U920" s="8">
        <v>1</v>
      </c>
      <c r="V920" s="9">
        <v>0</v>
      </c>
      <c r="W920" s="9">
        <v>0</v>
      </c>
      <c r="X920" s="9">
        <v>0</v>
      </c>
      <c r="Y920" s="8">
        <v>0</v>
      </c>
      <c r="Z920" s="9">
        <v>0</v>
      </c>
      <c r="AA920" s="8"/>
      <c r="AC920" s="8"/>
      <c r="AJ920" s="9">
        <f t="shared" si="155"/>
        <v>-1</v>
      </c>
      <c r="AK920" s="7">
        <v>10.1</v>
      </c>
      <c r="AO920" s="8"/>
      <c r="AQ920" s="31"/>
      <c r="AT920" s="31"/>
      <c r="AU920" s="21">
        <v>1989</v>
      </c>
      <c r="AV920" s="23">
        <f t="shared" si="148"/>
        <v>3.2986347831244354</v>
      </c>
      <c r="BB920" s="18"/>
      <c r="BD920" s="54"/>
      <c r="BF920" s="18"/>
      <c r="BH920" s="18"/>
      <c r="BJ920" s="18"/>
      <c r="BK920" s="18" t="s">
        <v>35</v>
      </c>
      <c r="BL920">
        <v>0</v>
      </c>
      <c r="BM920">
        <v>0</v>
      </c>
      <c r="BN920">
        <v>0</v>
      </c>
      <c r="BO920">
        <v>1</v>
      </c>
      <c r="BP920">
        <v>0</v>
      </c>
      <c r="BQ920">
        <v>0</v>
      </c>
      <c r="BR920" s="18">
        <v>0</v>
      </c>
      <c r="BS920">
        <v>0</v>
      </c>
      <c r="BT920">
        <v>1</v>
      </c>
      <c r="BU920" s="18">
        <v>0</v>
      </c>
      <c r="BV920" t="s">
        <v>397</v>
      </c>
      <c r="BW920" t="s">
        <v>397</v>
      </c>
      <c r="CB920" s="18"/>
      <c r="CD920" s="18"/>
      <c r="CE920" s="18"/>
      <c r="CH920" s="18"/>
      <c r="CJ920" s="18"/>
      <c r="CU920" s="18"/>
      <c r="CV920" t="s">
        <v>397</v>
      </c>
      <c r="CW920" t="s">
        <v>397</v>
      </c>
      <c r="CX920" t="s">
        <v>397</v>
      </c>
      <c r="CY920" s="25" t="s">
        <v>397</v>
      </c>
    </row>
    <row r="921" spans="1:103" x14ac:dyDescent="0.25">
      <c r="A921">
        <v>923</v>
      </c>
      <c r="B921">
        <v>127</v>
      </c>
      <c r="C921" s="25" t="s">
        <v>8</v>
      </c>
      <c r="D921" s="12">
        <v>7.7</v>
      </c>
      <c r="E921" s="14"/>
      <c r="F921" s="7" t="str">
        <f t="shared" si="149"/>
        <v>X</v>
      </c>
      <c r="G921" s="7">
        <f t="shared" si="150"/>
        <v>7.7</v>
      </c>
      <c r="H921" s="16">
        <f t="shared" si="151"/>
        <v>7.7</v>
      </c>
      <c r="I921" s="11" t="str">
        <f t="shared" si="152"/>
        <v>X</v>
      </c>
      <c r="J921" s="39" t="str">
        <f t="shared" si="153"/>
        <v>X</v>
      </c>
      <c r="K921" s="39" t="str">
        <f t="shared" si="146"/>
        <v>X</v>
      </c>
      <c r="L921" s="39" t="str">
        <f t="shared" si="147"/>
        <v>X</v>
      </c>
      <c r="M921" s="39" t="str">
        <f t="shared" si="154"/>
        <v>X</v>
      </c>
      <c r="N921" s="42">
        <v>0</v>
      </c>
      <c r="O921" s="8">
        <v>0</v>
      </c>
      <c r="P921" s="9">
        <v>0</v>
      </c>
      <c r="Q921" s="9">
        <v>0</v>
      </c>
      <c r="R921" s="8">
        <v>0</v>
      </c>
      <c r="S921" s="9">
        <v>0</v>
      </c>
      <c r="T921" s="9">
        <v>0</v>
      </c>
      <c r="U921" s="8">
        <v>0</v>
      </c>
      <c r="V921" s="9">
        <v>1</v>
      </c>
      <c r="W921" s="9">
        <v>0</v>
      </c>
      <c r="X921" s="9">
        <v>0</v>
      </c>
      <c r="Y921" s="8">
        <v>0</v>
      </c>
      <c r="Z921" s="9">
        <v>0</v>
      </c>
      <c r="AA921" s="8"/>
      <c r="AC921" s="8"/>
      <c r="AJ921" s="9">
        <f t="shared" si="155"/>
        <v>-1</v>
      </c>
      <c r="AK921" s="7">
        <v>10.1</v>
      </c>
      <c r="AO921" s="8"/>
      <c r="AQ921" s="31"/>
      <c r="AT921" s="31"/>
      <c r="AU921" s="21">
        <v>1989</v>
      </c>
      <c r="AV921" s="23">
        <f t="shared" si="148"/>
        <v>3.2986347831244354</v>
      </c>
      <c r="BB921" s="18"/>
      <c r="BD921" s="54"/>
      <c r="BF921" s="18"/>
      <c r="BH921" s="18"/>
      <c r="BJ921" s="18"/>
      <c r="BK921" s="18" t="s">
        <v>35</v>
      </c>
      <c r="BL921">
        <v>0</v>
      </c>
      <c r="BM921">
        <v>0</v>
      </c>
      <c r="BN921">
        <v>0</v>
      </c>
      <c r="BO921">
        <v>1</v>
      </c>
      <c r="BP921">
        <v>0</v>
      </c>
      <c r="BQ921">
        <v>0</v>
      </c>
      <c r="BR921" s="18">
        <v>0</v>
      </c>
      <c r="BS921">
        <v>0</v>
      </c>
      <c r="BT921">
        <v>1</v>
      </c>
      <c r="BU921" s="18">
        <v>0</v>
      </c>
      <c r="BV921" t="s">
        <v>397</v>
      </c>
      <c r="BW921" t="s">
        <v>397</v>
      </c>
      <c r="CB921" s="18"/>
      <c r="CD921" s="18"/>
      <c r="CE921" s="18"/>
      <c r="CH921" s="18"/>
      <c r="CJ921" s="18"/>
      <c r="CU921" s="18"/>
      <c r="CV921" t="s">
        <v>397</v>
      </c>
      <c r="CW921" t="s">
        <v>397</v>
      </c>
      <c r="CX921" t="s">
        <v>397</v>
      </c>
      <c r="CY921" s="25" t="s">
        <v>397</v>
      </c>
    </row>
    <row r="922" spans="1:103" x14ac:dyDescent="0.25">
      <c r="A922">
        <v>924</v>
      </c>
      <c r="B922">
        <v>127</v>
      </c>
      <c r="C922" s="25" t="s">
        <v>8</v>
      </c>
      <c r="D922" s="12">
        <v>8.6999999999999993</v>
      </c>
      <c r="E922" s="14"/>
      <c r="F922" s="7" t="str">
        <f t="shared" si="149"/>
        <v>X</v>
      </c>
      <c r="G922" s="7">
        <f t="shared" si="150"/>
        <v>8.6999999999999993</v>
      </c>
      <c r="H922" s="16">
        <f t="shared" si="151"/>
        <v>8.6999999999999993</v>
      </c>
      <c r="I922" s="11" t="str">
        <f t="shared" si="152"/>
        <v>X</v>
      </c>
      <c r="J922" s="39" t="str">
        <f t="shared" si="153"/>
        <v>X</v>
      </c>
      <c r="K922" s="39" t="str">
        <f t="shared" si="146"/>
        <v>X</v>
      </c>
      <c r="L922" s="39" t="str">
        <f t="shared" si="147"/>
        <v>X</v>
      </c>
      <c r="M922" s="39" t="str">
        <f t="shared" si="154"/>
        <v>X</v>
      </c>
      <c r="N922" s="42">
        <v>0</v>
      </c>
      <c r="O922" s="8">
        <v>0</v>
      </c>
      <c r="P922" s="9">
        <v>0</v>
      </c>
      <c r="Q922" s="9">
        <v>0</v>
      </c>
      <c r="R922" s="8">
        <v>0</v>
      </c>
      <c r="S922" s="9">
        <v>0</v>
      </c>
      <c r="T922" s="9">
        <v>0</v>
      </c>
      <c r="U922" s="8">
        <v>0</v>
      </c>
      <c r="V922" s="9">
        <v>0</v>
      </c>
      <c r="W922" s="9">
        <v>0</v>
      </c>
      <c r="X922" s="9">
        <v>0</v>
      </c>
      <c r="Y922" s="8">
        <v>1</v>
      </c>
      <c r="Z922" s="9">
        <v>0</v>
      </c>
      <c r="AA922" s="8"/>
      <c r="AC922" s="8"/>
      <c r="AJ922" s="9">
        <f t="shared" si="155"/>
        <v>-1</v>
      </c>
      <c r="AK922" s="7">
        <v>10.1</v>
      </c>
      <c r="AO922" s="8"/>
      <c r="AQ922" s="31"/>
      <c r="AT922" s="31"/>
      <c r="AU922" s="21">
        <v>1989</v>
      </c>
      <c r="AV922" s="23">
        <f t="shared" si="148"/>
        <v>3.2986347831244354</v>
      </c>
      <c r="BB922" s="18"/>
      <c r="BD922" s="54"/>
      <c r="BF922" s="18"/>
      <c r="BH922" s="18"/>
      <c r="BJ922" s="18"/>
      <c r="BK922" s="18" t="s">
        <v>35</v>
      </c>
      <c r="BL922">
        <v>0</v>
      </c>
      <c r="BM922">
        <v>0</v>
      </c>
      <c r="BN922">
        <v>0</v>
      </c>
      <c r="BO922">
        <v>1</v>
      </c>
      <c r="BP922">
        <v>0</v>
      </c>
      <c r="BQ922">
        <v>0</v>
      </c>
      <c r="BR922" s="18">
        <v>0</v>
      </c>
      <c r="BS922">
        <v>0</v>
      </c>
      <c r="BT922">
        <v>1</v>
      </c>
      <c r="BU922" s="18">
        <v>0</v>
      </c>
      <c r="BV922" t="s">
        <v>397</v>
      </c>
      <c r="BW922" t="s">
        <v>397</v>
      </c>
      <c r="CB922" s="18"/>
      <c r="CD922" s="18"/>
      <c r="CE922" s="18"/>
      <c r="CH922" s="18"/>
      <c r="CJ922" s="18"/>
      <c r="CU922" s="18"/>
      <c r="CV922" t="s">
        <v>397</v>
      </c>
      <c r="CW922" t="s">
        <v>397</v>
      </c>
      <c r="CX922" t="s">
        <v>397</v>
      </c>
      <c r="CY922" s="25" t="s">
        <v>397</v>
      </c>
    </row>
    <row r="923" spans="1:103" x14ac:dyDescent="0.25">
      <c r="A923">
        <v>925</v>
      </c>
      <c r="B923">
        <v>127</v>
      </c>
      <c r="C923" s="25" t="s">
        <v>8</v>
      </c>
      <c r="D923" s="12">
        <v>6.7</v>
      </c>
      <c r="E923" s="14"/>
      <c r="F923" s="7" t="str">
        <f t="shared" si="149"/>
        <v>X</v>
      </c>
      <c r="G923" s="7">
        <f t="shared" si="150"/>
        <v>6.7</v>
      </c>
      <c r="H923" s="16">
        <f t="shared" si="151"/>
        <v>6.7</v>
      </c>
      <c r="I923" s="11" t="str">
        <f t="shared" si="152"/>
        <v>X</v>
      </c>
      <c r="J923" s="39" t="str">
        <f t="shared" si="153"/>
        <v>X</v>
      </c>
      <c r="K923" s="39" t="str">
        <f t="shared" si="146"/>
        <v>X</v>
      </c>
      <c r="L923" s="39" t="str">
        <f t="shared" si="147"/>
        <v>X</v>
      </c>
      <c r="M923" s="39" t="str">
        <f t="shared" si="154"/>
        <v>X</v>
      </c>
      <c r="N923" s="42">
        <v>0</v>
      </c>
      <c r="O923" s="8">
        <v>0</v>
      </c>
      <c r="P923" s="9">
        <v>0</v>
      </c>
      <c r="Q923" s="9">
        <v>0</v>
      </c>
      <c r="R923" s="8">
        <v>0</v>
      </c>
      <c r="S923" s="9">
        <v>0</v>
      </c>
      <c r="T923" s="9">
        <v>0</v>
      </c>
      <c r="U923" s="8">
        <v>0</v>
      </c>
      <c r="V923" s="9">
        <v>0</v>
      </c>
      <c r="W923" s="9">
        <v>0</v>
      </c>
      <c r="X923" s="9">
        <v>0</v>
      </c>
      <c r="Y923" s="8">
        <v>0</v>
      </c>
      <c r="Z923" s="9">
        <v>1</v>
      </c>
      <c r="AA923" s="8"/>
      <c r="AC923" s="8"/>
      <c r="AJ923" s="9">
        <f t="shared" si="155"/>
        <v>-1</v>
      </c>
      <c r="AK923" s="7">
        <v>10.1</v>
      </c>
      <c r="AO923" s="8"/>
      <c r="AQ923" s="31"/>
      <c r="AT923" s="31"/>
      <c r="AU923" s="21">
        <v>1989</v>
      </c>
      <c r="AV923" s="23">
        <f t="shared" si="148"/>
        <v>3.2986347831244354</v>
      </c>
      <c r="BB923" s="18"/>
      <c r="BD923" s="54"/>
      <c r="BF923" s="18"/>
      <c r="BH923" s="18"/>
      <c r="BJ923" s="18"/>
      <c r="BK923" s="18" t="s">
        <v>35</v>
      </c>
      <c r="BL923">
        <v>0</v>
      </c>
      <c r="BM923">
        <v>0</v>
      </c>
      <c r="BN923">
        <v>0</v>
      </c>
      <c r="BO923">
        <v>1</v>
      </c>
      <c r="BP923">
        <v>0</v>
      </c>
      <c r="BQ923">
        <v>0</v>
      </c>
      <c r="BR923" s="18">
        <v>0</v>
      </c>
      <c r="BS923">
        <v>0</v>
      </c>
      <c r="BT923">
        <v>1</v>
      </c>
      <c r="BU923" s="18">
        <v>0</v>
      </c>
      <c r="BV923" t="s">
        <v>397</v>
      </c>
      <c r="BW923" t="s">
        <v>397</v>
      </c>
      <c r="CB923" s="18"/>
      <c r="CD923" s="18"/>
      <c r="CE923" s="18"/>
      <c r="CH923" s="18"/>
      <c r="CJ923" s="18"/>
      <c r="CU923" s="18"/>
      <c r="CV923" t="s">
        <v>397</v>
      </c>
      <c r="CW923" t="s">
        <v>397</v>
      </c>
      <c r="CX923" t="s">
        <v>397</v>
      </c>
      <c r="CY923" s="25" t="s">
        <v>397</v>
      </c>
    </row>
    <row r="924" spans="1:103" x14ac:dyDescent="0.25">
      <c r="A924">
        <v>926</v>
      </c>
      <c r="B924">
        <v>127</v>
      </c>
      <c r="C924" s="25" t="s">
        <v>8</v>
      </c>
      <c r="D924" s="12">
        <v>19.100000000000001</v>
      </c>
      <c r="E924" s="14"/>
      <c r="F924" s="7" t="str">
        <f t="shared" si="149"/>
        <v>X</v>
      </c>
      <c r="G924" s="7">
        <f t="shared" si="150"/>
        <v>19.100000000000001</v>
      </c>
      <c r="H924" s="16">
        <f t="shared" si="151"/>
        <v>19.100000000000001</v>
      </c>
      <c r="I924" s="11" t="str">
        <f t="shared" si="152"/>
        <v>X</v>
      </c>
      <c r="J924" s="39" t="str">
        <f t="shared" si="153"/>
        <v>X</v>
      </c>
      <c r="K924" s="39" t="str">
        <f t="shared" si="146"/>
        <v>X</v>
      </c>
      <c r="L924" s="39" t="str">
        <f t="shared" si="147"/>
        <v>X</v>
      </c>
      <c r="M924" s="39" t="str">
        <f t="shared" si="154"/>
        <v>X</v>
      </c>
      <c r="N924" s="42">
        <v>1</v>
      </c>
      <c r="O924" s="8">
        <v>0</v>
      </c>
      <c r="P924" s="9">
        <v>0</v>
      </c>
      <c r="Q924" s="9">
        <v>0</v>
      </c>
      <c r="R924" s="8">
        <v>0</v>
      </c>
      <c r="S924" s="9">
        <v>0</v>
      </c>
      <c r="T924" s="9">
        <v>0</v>
      </c>
      <c r="U924" s="8">
        <v>0</v>
      </c>
      <c r="V924" s="9">
        <v>0</v>
      </c>
      <c r="W924" s="9">
        <v>0</v>
      </c>
      <c r="X924" s="9">
        <v>0</v>
      </c>
      <c r="Y924" s="8">
        <v>0</v>
      </c>
      <c r="Z924" s="9">
        <v>0</v>
      </c>
      <c r="AA924" s="8"/>
      <c r="AC924" s="8"/>
      <c r="AJ924" s="9">
        <f t="shared" si="155"/>
        <v>-1</v>
      </c>
      <c r="AK924" s="7">
        <v>3.3</v>
      </c>
      <c r="AO924" s="8"/>
      <c r="AQ924" s="31"/>
      <c r="AT924" s="31"/>
      <c r="AU924" s="21">
        <v>1979</v>
      </c>
      <c r="AV924" s="23">
        <f t="shared" si="148"/>
        <v>3.2964457942063961</v>
      </c>
      <c r="BB924" s="18"/>
      <c r="BD924" s="54"/>
      <c r="BF924" s="18"/>
      <c r="BH924" s="18"/>
      <c r="BJ924" s="18"/>
      <c r="BK924" s="18" t="s">
        <v>42</v>
      </c>
      <c r="BL924">
        <v>0</v>
      </c>
      <c r="BM924">
        <v>0</v>
      </c>
      <c r="BN924">
        <v>0</v>
      </c>
      <c r="BO924">
        <v>0</v>
      </c>
      <c r="BP924">
        <v>0</v>
      </c>
      <c r="BQ924">
        <v>0</v>
      </c>
      <c r="BR924" s="18">
        <v>1</v>
      </c>
      <c r="BS924">
        <v>0</v>
      </c>
      <c r="BT924">
        <v>1</v>
      </c>
      <c r="BU924" s="18">
        <v>0</v>
      </c>
      <c r="BV924" t="s">
        <v>397</v>
      </c>
      <c r="BW924" t="s">
        <v>397</v>
      </c>
      <c r="CB924" s="18"/>
      <c r="CD924" s="18"/>
      <c r="CE924" s="18"/>
      <c r="CH924" s="18"/>
      <c r="CJ924" s="18"/>
      <c r="CU924" s="18"/>
      <c r="CV924" t="s">
        <v>397</v>
      </c>
      <c r="CW924" t="s">
        <v>397</v>
      </c>
      <c r="CX924" t="s">
        <v>397</v>
      </c>
      <c r="CY924" s="25" t="s">
        <v>397</v>
      </c>
    </row>
    <row r="925" spans="1:103" x14ac:dyDescent="0.25">
      <c r="A925">
        <v>927</v>
      </c>
      <c r="B925">
        <v>127</v>
      </c>
      <c r="C925" s="25" t="s">
        <v>8</v>
      </c>
      <c r="D925" s="12">
        <v>16.399999999999999</v>
      </c>
      <c r="E925" s="14"/>
      <c r="F925" s="7" t="str">
        <f t="shared" si="149"/>
        <v>X</v>
      </c>
      <c r="G925" s="7">
        <f t="shared" si="150"/>
        <v>16.399999999999999</v>
      </c>
      <c r="H925" s="16">
        <f t="shared" si="151"/>
        <v>16.399999999999999</v>
      </c>
      <c r="I925" s="11" t="str">
        <f t="shared" si="152"/>
        <v>X</v>
      </c>
      <c r="J925" s="39" t="str">
        <f t="shared" si="153"/>
        <v>X</v>
      </c>
      <c r="K925" s="39" t="str">
        <f t="shared" si="146"/>
        <v>X</v>
      </c>
      <c r="L925" s="39" t="str">
        <f t="shared" si="147"/>
        <v>X</v>
      </c>
      <c r="M925" s="39" t="str">
        <f t="shared" si="154"/>
        <v>X</v>
      </c>
      <c r="N925" s="42">
        <v>0</v>
      </c>
      <c r="O925" s="8">
        <v>0</v>
      </c>
      <c r="P925" s="9">
        <v>0</v>
      </c>
      <c r="Q925" s="9">
        <v>0</v>
      </c>
      <c r="R925" s="8">
        <v>0</v>
      </c>
      <c r="S925" s="9">
        <v>0</v>
      </c>
      <c r="T925" s="9">
        <v>0</v>
      </c>
      <c r="U925" s="8">
        <v>1</v>
      </c>
      <c r="V925" s="9">
        <v>0</v>
      </c>
      <c r="W925" s="9">
        <v>0</v>
      </c>
      <c r="X925" s="9">
        <v>0</v>
      </c>
      <c r="Y925" s="8">
        <v>0</v>
      </c>
      <c r="Z925" s="9">
        <v>0</v>
      </c>
      <c r="AA925" s="8"/>
      <c r="AC925" s="8"/>
      <c r="AJ925" s="9">
        <f t="shared" si="155"/>
        <v>-1</v>
      </c>
      <c r="AK925" s="7">
        <v>2.7</v>
      </c>
      <c r="AO925" s="8"/>
      <c r="AQ925" s="31"/>
      <c r="AT925" s="31"/>
      <c r="AU925" s="21">
        <v>1975</v>
      </c>
      <c r="AV925" s="23">
        <f t="shared" si="148"/>
        <v>3.2955670999624789</v>
      </c>
      <c r="BB925" s="18"/>
      <c r="BD925" s="54"/>
      <c r="BF925" s="18"/>
      <c r="BH925" s="18"/>
      <c r="BJ925" s="18"/>
      <c r="BK925" s="18" t="s">
        <v>42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 s="18">
        <v>1</v>
      </c>
      <c r="BS925">
        <v>0</v>
      </c>
      <c r="BT925">
        <v>1</v>
      </c>
      <c r="BU925" s="18">
        <v>0</v>
      </c>
      <c r="BV925" t="s">
        <v>397</v>
      </c>
      <c r="BW925" t="s">
        <v>397</v>
      </c>
      <c r="CB925" s="18"/>
      <c r="CD925" s="18"/>
      <c r="CE925" s="18"/>
      <c r="CH925" s="18"/>
      <c r="CJ925" s="18"/>
      <c r="CU925" s="18"/>
      <c r="CV925" t="s">
        <v>397</v>
      </c>
      <c r="CW925" t="s">
        <v>397</v>
      </c>
      <c r="CX925" t="s">
        <v>397</v>
      </c>
      <c r="CY925" s="25" t="s">
        <v>397</v>
      </c>
    </row>
    <row r="926" spans="1:103" x14ac:dyDescent="0.25">
      <c r="A926">
        <v>928</v>
      </c>
      <c r="B926">
        <v>127</v>
      </c>
      <c r="C926" s="25" t="s">
        <v>8</v>
      </c>
      <c r="D926" s="12">
        <v>18.2</v>
      </c>
      <c r="E926" s="14"/>
      <c r="F926" s="7" t="str">
        <f t="shared" si="149"/>
        <v>X</v>
      </c>
      <c r="G926" s="7">
        <f t="shared" si="150"/>
        <v>18.2</v>
      </c>
      <c r="H926" s="16">
        <f t="shared" si="151"/>
        <v>18.2</v>
      </c>
      <c r="I926" s="11" t="str">
        <f t="shared" si="152"/>
        <v>X</v>
      </c>
      <c r="J926" s="39" t="str">
        <f t="shared" si="153"/>
        <v>X</v>
      </c>
      <c r="K926" s="39" t="str">
        <f t="shared" si="146"/>
        <v>X</v>
      </c>
      <c r="L926" s="39" t="str">
        <f t="shared" si="147"/>
        <v>X</v>
      </c>
      <c r="M926" s="39" t="str">
        <f t="shared" si="154"/>
        <v>X</v>
      </c>
      <c r="N926" s="42">
        <v>0</v>
      </c>
      <c r="O926" s="8">
        <v>0</v>
      </c>
      <c r="P926" s="9">
        <v>0</v>
      </c>
      <c r="Q926" s="9">
        <v>0</v>
      </c>
      <c r="R926" s="8">
        <v>0</v>
      </c>
      <c r="S926" s="9">
        <v>0</v>
      </c>
      <c r="T926" s="9">
        <v>0</v>
      </c>
      <c r="U926" s="8">
        <v>0</v>
      </c>
      <c r="V926" s="9">
        <v>1</v>
      </c>
      <c r="W926" s="9">
        <v>0</v>
      </c>
      <c r="X926" s="9">
        <v>0</v>
      </c>
      <c r="Y926" s="8">
        <v>0</v>
      </c>
      <c r="Z926" s="9">
        <v>0</v>
      </c>
      <c r="AA926" s="8"/>
      <c r="AC926" s="8"/>
      <c r="AJ926" s="9">
        <f t="shared" si="155"/>
        <v>-1</v>
      </c>
      <c r="AK926" s="7">
        <v>2.7</v>
      </c>
      <c r="AO926" s="8"/>
      <c r="AQ926" s="31"/>
      <c r="AT926" s="31"/>
      <c r="AU926" s="21">
        <v>1975</v>
      </c>
      <c r="AV926" s="23">
        <f t="shared" si="148"/>
        <v>3.2955670999624789</v>
      </c>
      <c r="BB926" s="18"/>
      <c r="BD926" s="54"/>
      <c r="BF926" s="18"/>
      <c r="BH926" s="18"/>
      <c r="BJ926" s="18"/>
      <c r="BK926" s="18" t="s">
        <v>42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 s="18">
        <v>1</v>
      </c>
      <c r="BS926">
        <v>0</v>
      </c>
      <c r="BT926">
        <v>1</v>
      </c>
      <c r="BU926" s="18">
        <v>0</v>
      </c>
      <c r="BV926" t="s">
        <v>397</v>
      </c>
      <c r="BW926" t="s">
        <v>397</v>
      </c>
      <c r="CB926" s="18"/>
      <c r="CD926" s="18"/>
      <c r="CE926" s="18"/>
      <c r="CH926" s="18"/>
      <c r="CJ926" s="18"/>
      <c r="CU926" s="18"/>
      <c r="CV926" t="s">
        <v>397</v>
      </c>
      <c r="CW926" t="s">
        <v>397</v>
      </c>
      <c r="CX926" t="s">
        <v>397</v>
      </c>
      <c r="CY926" s="25" t="s">
        <v>397</v>
      </c>
    </row>
    <row r="927" spans="1:103" x14ac:dyDescent="0.25">
      <c r="A927">
        <v>929</v>
      </c>
      <c r="B927">
        <v>127</v>
      </c>
      <c r="C927" s="25" t="s">
        <v>8</v>
      </c>
      <c r="D927" s="12">
        <v>14.5</v>
      </c>
      <c r="E927" s="14"/>
      <c r="F927" s="7" t="str">
        <f t="shared" si="149"/>
        <v>X</v>
      </c>
      <c r="G927" s="7">
        <f t="shared" si="150"/>
        <v>14.5</v>
      </c>
      <c r="H927" s="16">
        <f t="shared" si="151"/>
        <v>14.5</v>
      </c>
      <c r="I927" s="11" t="str">
        <f t="shared" si="152"/>
        <v>X</v>
      </c>
      <c r="J927" s="39" t="str">
        <f t="shared" si="153"/>
        <v>X</v>
      </c>
      <c r="K927" s="39" t="str">
        <f t="shared" si="146"/>
        <v>X</v>
      </c>
      <c r="L927" s="39" t="str">
        <f t="shared" si="147"/>
        <v>X</v>
      </c>
      <c r="M927" s="39" t="str">
        <f t="shared" si="154"/>
        <v>X</v>
      </c>
      <c r="N927" s="42">
        <v>1</v>
      </c>
      <c r="O927" s="8">
        <v>0</v>
      </c>
      <c r="P927" s="9">
        <v>0</v>
      </c>
      <c r="Q927" s="9">
        <v>0</v>
      </c>
      <c r="R927" s="8">
        <v>0</v>
      </c>
      <c r="S927" s="9">
        <v>0</v>
      </c>
      <c r="T927" s="9">
        <v>0</v>
      </c>
      <c r="U927" s="8">
        <v>0</v>
      </c>
      <c r="V927" s="9">
        <v>0</v>
      </c>
      <c r="W927" s="9">
        <v>0</v>
      </c>
      <c r="X927" s="9">
        <v>0</v>
      </c>
      <c r="Y927" s="8">
        <v>0</v>
      </c>
      <c r="Z927" s="9">
        <v>0</v>
      </c>
      <c r="AA927" s="8"/>
      <c r="AC927" s="8"/>
      <c r="AJ927" s="9">
        <f t="shared" si="155"/>
        <v>-1</v>
      </c>
      <c r="AK927" s="7">
        <v>3</v>
      </c>
      <c r="AO927" s="8"/>
      <c r="AQ927" s="31"/>
      <c r="AT927" s="31"/>
      <c r="AU927" s="21">
        <v>1980</v>
      </c>
      <c r="AV927" s="23">
        <f t="shared" si="148"/>
        <v>3.2966651902615309</v>
      </c>
      <c r="BB927" s="18"/>
      <c r="BD927" s="54"/>
      <c r="BF927" s="18"/>
      <c r="BH927" s="18"/>
      <c r="BJ927" s="18"/>
      <c r="BK927" s="18" t="s">
        <v>45</v>
      </c>
      <c r="BL927">
        <v>0</v>
      </c>
      <c r="BM927">
        <v>0</v>
      </c>
      <c r="BN927">
        <v>0</v>
      </c>
      <c r="BO927">
        <v>1</v>
      </c>
      <c r="BP927">
        <v>0</v>
      </c>
      <c r="BQ927">
        <v>0</v>
      </c>
      <c r="BR927" s="18">
        <v>0</v>
      </c>
      <c r="BS927">
        <v>0</v>
      </c>
      <c r="BT927">
        <v>1</v>
      </c>
      <c r="BU927" s="18">
        <v>0</v>
      </c>
      <c r="BV927" t="s">
        <v>397</v>
      </c>
      <c r="BW927" t="s">
        <v>397</v>
      </c>
      <c r="CB927" s="18"/>
      <c r="CD927" s="18"/>
      <c r="CE927" s="18"/>
      <c r="CH927" s="18"/>
      <c r="CJ927" s="18"/>
      <c r="CU927" s="18"/>
      <c r="CV927" t="s">
        <v>397</v>
      </c>
      <c r="CW927" t="s">
        <v>397</v>
      </c>
      <c r="CX927" t="s">
        <v>397</v>
      </c>
      <c r="CY927" s="25" t="s">
        <v>397</v>
      </c>
    </row>
    <row r="928" spans="1:103" x14ac:dyDescent="0.25">
      <c r="A928">
        <v>930</v>
      </c>
      <c r="B928">
        <v>127</v>
      </c>
      <c r="C928" s="25" t="s">
        <v>8</v>
      </c>
      <c r="D928" s="12">
        <v>14.7</v>
      </c>
      <c r="E928" s="14"/>
      <c r="F928" s="7" t="str">
        <f t="shared" si="149"/>
        <v>X</v>
      </c>
      <c r="G928" s="7">
        <f t="shared" si="150"/>
        <v>14.7</v>
      </c>
      <c r="H928" s="16">
        <f t="shared" si="151"/>
        <v>14.7</v>
      </c>
      <c r="I928" s="11" t="str">
        <f t="shared" si="152"/>
        <v>X</v>
      </c>
      <c r="J928" s="39" t="str">
        <f t="shared" si="153"/>
        <v>X</v>
      </c>
      <c r="K928" s="39" t="str">
        <f t="shared" si="146"/>
        <v>X</v>
      </c>
      <c r="L928" s="39" t="str">
        <f t="shared" si="147"/>
        <v>X</v>
      </c>
      <c r="M928" s="39" t="str">
        <f t="shared" si="154"/>
        <v>X</v>
      </c>
      <c r="N928" s="42">
        <v>1</v>
      </c>
      <c r="O928" s="8">
        <v>0</v>
      </c>
      <c r="P928" s="9">
        <v>0</v>
      </c>
      <c r="Q928" s="9">
        <v>0</v>
      </c>
      <c r="R928" s="8">
        <v>0</v>
      </c>
      <c r="S928" s="9">
        <v>0</v>
      </c>
      <c r="T928" s="9">
        <v>0</v>
      </c>
      <c r="U928" s="8">
        <v>0</v>
      </c>
      <c r="V928" s="9">
        <v>0</v>
      </c>
      <c r="W928" s="9">
        <v>0</v>
      </c>
      <c r="X928" s="9">
        <v>0</v>
      </c>
      <c r="Y928" s="8">
        <v>0</v>
      </c>
      <c r="Z928" s="9">
        <v>0</v>
      </c>
      <c r="AA928" s="8"/>
      <c r="AC928" s="8"/>
      <c r="AJ928" s="9">
        <f t="shared" si="155"/>
        <v>-1</v>
      </c>
      <c r="AK928" s="7">
        <v>5.3</v>
      </c>
      <c r="AO928" s="8"/>
      <c r="AQ928" s="31"/>
      <c r="AT928" s="31"/>
      <c r="AU928" s="21">
        <v>1989</v>
      </c>
      <c r="AV928" s="23">
        <f t="shared" si="148"/>
        <v>3.2986347831244354</v>
      </c>
      <c r="BB928" s="18"/>
      <c r="BD928" s="54"/>
      <c r="BF928" s="18"/>
      <c r="BH928" s="18"/>
      <c r="BJ928" s="18"/>
      <c r="BK928" s="18" t="s">
        <v>45</v>
      </c>
      <c r="BL928">
        <v>0</v>
      </c>
      <c r="BM928">
        <v>0</v>
      </c>
      <c r="BN928">
        <v>0</v>
      </c>
      <c r="BO928">
        <v>1</v>
      </c>
      <c r="BP928">
        <v>0</v>
      </c>
      <c r="BQ928">
        <v>0</v>
      </c>
      <c r="BR928" s="18">
        <v>0</v>
      </c>
      <c r="BS928">
        <v>0</v>
      </c>
      <c r="BT928">
        <v>1</v>
      </c>
      <c r="BU928" s="18">
        <v>0</v>
      </c>
      <c r="BV928" t="s">
        <v>397</v>
      </c>
      <c r="BW928" t="s">
        <v>397</v>
      </c>
      <c r="CB928" s="18"/>
      <c r="CD928" s="18"/>
      <c r="CE928" s="18"/>
      <c r="CH928" s="18"/>
      <c r="CJ928" s="18"/>
      <c r="CU928" s="18"/>
      <c r="CV928" t="s">
        <v>397</v>
      </c>
      <c r="CW928" t="s">
        <v>397</v>
      </c>
      <c r="CX928" t="s">
        <v>397</v>
      </c>
      <c r="CY928" s="25" t="s">
        <v>397</v>
      </c>
    </row>
    <row r="929" spans="1:103" x14ac:dyDescent="0.25">
      <c r="A929">
        <v>931</v>
      </c>
      <c r="B929">
        <v>127</v>
      </c>
      <c r="C929" s="25" t="s">
        <v>8</v>
      </c>
      <c r="D929" s="12">
        <v>36.6</v>
      </c>
      <c r="E929" s="14"/>
      <c r="F929" s="7" t="str">
        <f t="shared" si="149"/>
        <v>X</v>
      </c>
      <c r="G929" s="7">
        <f t="shared" si="150"/>
        <v>36.6</v>
      </c>
      <c r="H929" s="16">
        <f t="shared" si="151"/>
        <v>36.6</v>
      </c>
      <c r="I929" s="11" t="str">
        <f t="shared" si="152"/>
        <v>X</v>
      </c>
      <c r="J929" s="39" t="str">
        <f t="shared" si="153"/>
        <v>X</v>
      </c>
      <c r="K929" s="39" t="str">
        <f t="shared" si="146"/>
        <v>X</v>
      </c>
      <c r="L929" s="39" t="str">
        <f t="shared" si="147"/>
        <v>X</v>
      </c>
      <c r="M929" s="39" t="str">
        <f t="shared" si="154"/>
        <v>X</v>
      </c>
      <c r="N929" s="42">
        <v>0</v>
      </c>
      <c r="O929" s="8">
        <v>0</v>
      </c>
      <c r="P929" s="9">
        <v>0</v>
      </c>
      <c r="Q929" s="9">
        <v>0</v>
      </c>
      <c r="R929" s="8">
        <v>1</v>
      </c>
      <c r="S929" s="9">
        <v>0</v>
      </c>
      <c r="T929" s="9">
        <v>0</v>
      </c>
      <c r="U929" s="8">
        <v>0</v>
      </c>
      <c r="V929" s="9">
        <v>0</v>
      </c>
      <c r="W929" s="9">
        <v>0</v>
      </c>
      <c r="X929" s="9">
        <v>0</v>
      </c>
      <c r="Y929" s="8">
        <v>0</v>
      </c>
      <c r="Z929" s="9">
        <v>0</v>
      </c>
      <c r="AA929" s="8"/>
      <c r="AC929" s="8"/>
      <c r="AJ929" s="9">
        <f t="shared" si="155"/>
        <v>-1</v>
      </c>
      <c r="AK929" s="7">
        <v>5.3</v>
      </c>
      <c r="AO929" s="8"/>
      <c r="AQ929" s="31"/>
      <c r="AT929" s="31"/>
      <c r="AU929" s="21">
        <v>1989</v>
      </c>
      <c r="AV929" s="23">
        <f t="shared" si="148"/>
        <v>3.2986347831244354</v>
      </c>
      <c r="BB929" s="18"/>
      <c r="BD929" s="54"/>
      <c r="BF929" s="18"/>
      <c r="BH929" s="18"/>
      <c r="BJ929" s="18"/>
      <c r="BK929" s="18" t="s">
        <v>45</v>
      </c>
      <c r="BL929">
        <v>0</v>
      </c>
      <c r="BM929">
        <v>0</v>
      </c>
      <c r="BN929">
        <v>0</v>
      </c>
      <c r="BO929">
        <v>1</v>
      </c>
      <c r="BP929">
        <v>0</v>
      </c>
      <c r="BQ929">
        <v>0</v>
      </c>
      <c r="BR929" s="18">
        <v>0</v>
      </c>
      <c r="BS929">
        <v>0</v>
      </c>
      <c r="BT929">
        <v>1</v>
      </c>
      <c r="BU929" s="18">
        <v>0</v>
      </c>
      <c r="BV929" t="s">
        <v>397</v>
      </c>
      <c r="BW929" t="s">
        <v>397</v>
      </c>
      <c r="CB929" s="18"/>
      <c r="CD929" s="18"/>
      <c r="CE929" s="18"/>
      <c r="CH929" s="18"/>
      <c r="CJ929" s="18"/>
      <c r="CU929" s="18"/>
      <c r="CV929" t="s">
        <v>397</v>
      </c>
      <c r="CW929" t="s">
        <v>397</v>
      </c>
      <c r="CX929" t="s">
        <v>397</v>
      </c>
      <c r="CY929" s="25" t="s">
        <v>397</v>
      </c>
    </row>
    <row r="930" spans="1:103" x14ac:dyDescent="0.25">
      <c r="A930">
        <v>932</v>
      </c>
      <c r="B930">
        <v>127</v>
      </c>
      <c r="C930" s="25" t="s">
        <v>8</v>
      </c>
      <c r="D930" s="12">
        <v>5.0999999999999996</v>
      </c>
      <c r="E930" s="14"/>
      <c r="F930" s="7" t="str">
        <f t="shared" si="149"/>
        <v>X</v>
      </c>
      <c r="G930" s="7">
        <f t="shared" si="150"/>
        <v>5.0999999999999996</v>
      </c>
      <c r="H930" s="16">
        <f t="shared" si="151"/>
        <v>5.0999999999999996</v>
      </c>
      <c r="I930" s="11" t="str">
        <f t="shared" si="152"/>
        <v>X</v>
      </c>
      <c r="J930" s="39" t="str">
        <f t="shared" si="153"/>
        <v>X</v>
      </c>
      <c r="K930" s="39" t="str">
        <f t="shared" si="146"/>
        <v>X</v>
      </c>
      <c r="L930" s="39" t="str">
        <f t="shared" si="147"/>
        <v>X</v>
      </c>
      <c r="M930" s="39" t="str">
        <f t="shared" si="154"/>
        <v>X</v>
      </c>
      <c r="N930" s="42">
        <v>0</v>
      </c>
      <c r="O930" s="8">
        <v>0</v>
      </c>
      <c r="P930" s="9">
        <v>0</v>
      </c>
      <c r="Q930" s="9">
        <v>0</v>
      </c>
      <c r="R930" s="8">
        <v>0</v>
      </c>
      <c r="S930" s="9">
        <v>1</v>
      </c>
      <c r="T930" s="9">
        <v>0</v>
      </c>
      <c r="U930" s="8">
        <v>0</v>
      </c>
      <c r="V930" s="9">
        <v>0</v>
      </c>
      <c r="W930" s="9">
        <v>0</v>
      </c>
      <c r="X930" s="9">
        <v>0</v>
      </c>
      <c r="Y930" s="8">
        <v>0</v>
      </c>
      <c r="Z930" s="9">
        <v>0</v>
      </c>
      <c r="AA930" s="8"/>
      <c r="AC930" s="8"/>
      <c r="AJ930" s="9">
        <f t="shared" si="155"/>
        <v>-1</v>
      </c>
      <c r="AK930" s="7">
        <v>5.3</v>
      </c>
      <c r="AO930" s="8"/>
      <c r="AQ930" s="31"/>
      <c r="AT930" s="31"/>
      <c r="AU930" s="21">
        <v>1989</v>
      </c>
      <c r="AV930" s="23">
        <f t="shared" si="148"/>
        <v>3.2986347831244354</v>
      </c>
      <c r="BB930" s="18"/>
      <c r="BD930" s="54"/>
      <c r="BF930" s="18"/>
      <c r="BH930" s="18"/>
      <c r="BJ930" s="18"/>
      <c r="BK930" s="18" t="s">
        <v>45</v>
      </c>
      <c r="BL930">
        <v>0</v>
      </c>
      <c r="BM930">
        <v>0</v>
      </c>
      <c r="BN930">
        <v>0</v>
      </c>
      <c r="BO930">
        <v>1</v>
      </c>
      <c r="BP930">
        <v>0</v>
      </c>
      <c r="BQ930">
        <v>0</v>
      </c>
      <c r="BR930" s="18">
        <v>0</v>
      </c>
      <c r="BS930">
        <v>0</v>
      </c>
      <c r="BT930">
        <v>1</v>
      </c>
      <c r="BU930" s="18">
        <v>0</v>
      </c>
      <c r="BV930" t="s">
        <v>397</v>
      </c>
      <c r="BW930" t="s">
        <v>397</v>
      </c>
      <c r="CB930" s="18"/>
      <c r="CD930" s="18"/>
      <c r="CE930" s="18"/>
      <c r="CH930" s="18"/>
      <c r="CJ930" s="18"/>
      <c r="CU930" s="18"/>
      <c r="CV930" t="s">
        <v>397</v>
      </c>
      <c r="CW930" t="s">
        <v>397</v>
      </c>
      <c r="CX930" t="s">
        <v>397</v>
      </c>
      <c r="CY930" s="25" t="s">
        <v>397</v>
      </c>
    </row>
    <row r="931" spans="1:103" x14ac:dyDescent="0.25">
      <c r="A931">
        <v>933</v>
      </c>
      <c r="B931">
        <v>127</v>
      </c>
      <c r="C931" s="25" t="s">
        <v>8</v>
      </c>
      <c r="D931" s="12">
        <v>28.2</v>
      </c>
      <c r="E931" s="14"/>
      <c r="F931" s="7" t="str">
        <f t="shared" si="149"/>
        <v>X</v>
      </c>
      <c r="G931" s="7">
        <f t="shared" si="150"/>
        <v>28.2</v>
      </c>
      <c r="H931" s="16">
        <f t="shared" si="151"/>
        <v>28.2</v>
      </c>
      <c r="I931" s="11" t="str">
        <f t="shared" si="152"/>
        <v>X</v>
      </c>
      <c r="J931" s="39" t="str">
        <f t="shared" si="153"/>
        <v>X</v>
      </c>
      <c r="K931" s="39" t="str">
        <f t="shared" si="146"/>
        <v>X</v>
      </c>
      <c r="L931" s="39" t="str">
        <f t="shared" si="147"/>
        <v>X</v>
      </c>
      <c r="M931" s="39" t="str">
        <f t="shared" si="154"/>
        <v>X</v>
      </c>
      <c r="N931" s="42">
        <v>0</v>
      </c>
      <c r="O931" s="8">
        <v>0</v>
      </c>
      <c r="P931" s="9">
        <v>0</v>
      </c>
      <c r="Q931" s="9">
        <v>0</v>
      </c>
      <c r="R931" s="8">
        <v>0</v>
      </c>
      <c r="S931" s="9">
        <v>0</v>
      </c>
      <c r="T931" s="9">
        <v>1</v>
      </c>
      <c r="U931" s="8">
        <v>0</v>
      </c>
      <c r="V931" s="9">
        <v>0</v>
      </c>
      <c r="W931" s="9">
        <v>0</v>
      </c>
      <c r="X931" s="9">
        <v>0</v>
      </c>
      <c r="Y931" s="8">
        <v>0</v>
      </c>
      <c r="Z931" s="9">
        <v>0</v>
      </c>
      <c r="AA931" s="8"/>
      <c r="AC931" s="8"/>
      <c r="AJ931" s="9">
        <f t="shared" si="155"/>
        <v>-1</v>
      </c>
      <c r="AK931" s="7">
        <v>5.3</v>
      </c>
      <c r="AO931" s="8"/>
      <c r="AQ931" s="31"/>
      <c r="AT931" s="31"/>
      <c r="AU931" s="21">
        <v>1989</v>
      </c>
      <c r="AV931" s="23">
        <f t="shared" si="148"/>
        <v>3.2986347831244354</v>
      </c>
      <c r="BB931" s="18"/>
      <c r="BD931" s="54"/>
      <c r="BF931" s="18"/>
      <c r="BH931" s="18"/>
      <c r="BJ931" s="18"/>
      <c r="BK931" s="18" t="s">
        <v>45</v>
      </c>
      <c r="BL931">
        <v>0</v>
      </c>
      <c r="BM931">
        <v>0</v>
      </c>
      <c r="BN931">
        <v>0</v>
      </c>
      <c r="BO931">
        <v>1</v>
      </c>
      <c r="BP931">
        <v>0</v>
      </c>
      <c r="BQ931">
        <v>0</v>
      </c>
      <c r="BR931" s="18">
        <v>0</v>
      </c>
      <c r="BS931">
        <v>0</v>
      </c>
      <c r="BT931">
        <v>1</v>
      </c>
      <c r="BU931" s="18">
        <v>0</v>
      </c>
      <c r="BV931" t="s">
        <v>397</v>
      </c>
      <c r="BW931" t="s">
        <v>397</v>
      </c>
      <c r="CB931" s="18"/>
      <c r="CD931" s="18"/>
      <c r="CE931" s="18"/>
      <c r="CH931" s="18"/>
      <c r="CJ931" s="18"/>
      <c r="CU931" s="18"/>
      <c r="CV931" t="s">
        <v>397</v>
      </c>
      <c r="CW931" t="s">
        <v>397</v>
      </c>
      <c r="CX931" t="s">
        <v>397</v>
      </c>
      <c r="CY931" s="25" t="s">
        <v>397</v>
      </c>
    </row>
    <row r="932" spans="1:103" x14ac:dyDescent="0.25">
      <c r="A932">
        <v>934</v>
      </c>
      <c r="B932">
        <v>127</v>
      </c>
      <c r="C932" s="25" t="s">
        <v>8</v>
      </c>
      <c r="D932" s="12">
        <v>14.7</v>
      </c>
      <c r="E932" s="14"/>
      <c r="F932" s="7" t="str">
        <f t="shared" si="149"/>
        <v>X</v>
      </c>
      <c r="G932" s="7">
        <f t="shared" si="150"/>
        <v>14.7</v>
      </c>
      <c r="H932" s="16">
        <f t="shared" si="151"/>
        <v>14.7</v>
      </c>
      <c r="I932" s="11" t="str">
        <f t="shared" si="152"/>
        <v>X</v>
      </c>
      <c r="J932" s="39" t="str">
        <f t="shared" si="153"/>
        <v>X</v>
      </c>
      <c r="K932" s="39" t="str">
        <f t="shared" ref="K932:K995" si="156">IFERROR(1/J932, "X")</f>
        <v>X</v>
      </c>
      <c r="L932" s="39" t="str">
        <f t="shared" ref="L932:L995" si="157">IFERROR(I932-J932, "X")</f>
        <v>X</v>
      </c>
      <c r="M932" s="39" t="str">
        <f t="shared" si="154"/>
        <v>X</v>
      </c>
      <c r="N932" s="42">
        <v>0</v>
      </c>
      <c r="O932" s="8">
        <v>0</v>
      </c>
      <c r="P932" s="9">
        <v>0</v>
      </c>
      <c r="Q932" s="9">
        <v>0</v>
      </c>
      <c r="R932" s="8">
        <v>0</v>
      </c>
      <c r="S932" s="9">
        <v>0</v>
      </c>
      <c r="T932" s="9">
        <v>0</v>
      </c>
      <c r="U932" s="8">
        <v>1</v>
      </c>
      <c r="V932" s="9">
        <v>0</v>
      </c>
      <c r="W932" s="9">
        <v>0</v>
      </c>
      <c r="X932" s="9">
        <v>0</v>
      </c>
      <c r="Y932" s="8">
        <v>0</v>
      </c>
      <c r="Z932" s="9">
        <v>0</v>
      </c>
      <c r="AA932" s="8"/>
      <c r="AC932" s="8"/>
      <c r="AJ932" s="9">
        <f t="shared" si="155"/>
        <v>-1</v>
      </c>
      <c r="AK932" s="7">
        <v>3</v>
      </c>
      <c r="AO932" s="8"/>
      <c r="AQ932" s="31"/>
      <c r="AT932" s="31"/>
      <c r="AU932" s="21">
        <v>1980</v>
      </c>
      <c r="AV932" s="23">
        <f t="shared" ref="AV932:AV995" si="158">LOG(AU932)</f>
        <v>3.2966651902615309</v>
      </c>
      <c r="BB932" s="18"/>
      <c r="BD932" s="54"/>
      <c r="BF932" s="18"/>
      <c r="BH932" s="18"/>
      <c r="BJ932" s="18"/>
      <c r="BK932" s="18" t="s">
        <v>45</v>
      </c>
      <c r="BL932">
        <v>0</v>
      </c>
      <c r="BM932">
        <v>0</v>
      </c>
      <c r="BN932">
        <v>0</v>
      </c>
      <c r="BO932">
        <v>1</v>
      </c>
      <c r="BP932">
        <v>0</v>
      </c>
      <c r="BQ932">
        <v>0</v>
      </c>
      <c r="BR932" s="18">
        <v>0</v>
      </c>
      <c r="BS932">
        <v>0</v>
      </c>
      <c r="BT932">
        <v>1</v>
      </c>
      <c r="BU932" s="18">
        <v>0</v>
      </c>
      <c r="BV932" t="s">
        <v>397</v>
      </c>
      <c r="BW932" t="s">
        <v>397</v>
      </c>
      <c r="CB932" s="18"/>
      <c r="CD932" s="18"/>
      <c r="CE932" s="18"/>
      <c r="CH932" s="18"/>
      <c r="CJ932" s="18"/>
      <c r="CU932" s="18"/>
      <c r="CV932" t="s">
        <v>397</v>
      </c>
      <c r="CW932" t="s">
        <v>397</v>
      </c>
      <c r="CX932" t="s">
        <v>397</v>
      </c>
      <c r="CY932" s="25" t="s">
        <v>397</v>
      </c>
    </row>
    <row r="933" spans="1:103" x14ac:dyDescent="0.25">
      <c r="A933">
        <v>935</v>
      </c>
      <c r="B933">
        <v>127</v>
      </c>
      <c r="C933" s="25" t="s">
        <v>8</v>
      </c>
      <c r="D933" s="12">
        <v>15.4</v>
      </c>
      <c r="E933" s="14"/>
      <c r="F933" s="7" t="str">
        <f t="shared" si="149"/>
        <v>X</v>
      </c>
      <c r="G933" s="7">
        <f t="shared" si="150"/>
        <v>15.4</v>
      </c>
      <c r="H933" s="16">
        <f t="shared" si="151"/>
        <v>15.4</v>
      </c>
      <c r="I933" s="11" t="str">
        <f t="shared" si="152"/>
        <v>X</v>
      </c>
      <c r="J933" s="39" t="str">
        <f t="shared" si="153"/>
        <v>X</v>
      </c>
      <c r="K933" s="39" t="str">
        <f t="shared" si="156"/>
        <v>X</v>
      </c>
      <c r="L933" s="39" t="str">
        <f t="shared" si="157"/>
        <v>X</v>
      </c>
      <c r="M933" s="39" t="str">
        <f t="shared" si="154"/>
        <v>X</v>
      </c>
      <c r="N933" s="42">
        <v>0</v>
      </c>
      <c r="O933" s="8">
        <v>0</v>
      </c>
      <c r="P933" s="9">
        <v>0</v>
      </c>
      <c r="Q933" s="9">
        <v>0</v>
      </c>
      <c r="R933" s="8">
        <v>0</v>
      </c>
      <c r="S933" s="9">
        <v>0</v>
      </c>
      <c r="T933" s="9">
        <v>0</v>
      </c>
      <c r="U933" s="8">
        <v>1</v>
      </c>
      <c r="V933" s="9">
        <v>0</v>
      </c>
      <c r="W933" s="9">
        <v>0</v>
      </c>
      <c r="X933" s="9">
        <v>0</v>
      </c>
      <c r="Y933" s="8">
        <v>0</v>
      </c>
      <c r="Z933" s="9">
        <v>0</v>
      </c>
      <c r="AA933" s="8"/>
      <c r="AC933" s="8"/>
      <c r="AJ933" s="9">
        <f t="shared" si="155"/>
        <v>-1</v>
      </c>
      <c r="AK933" s="7">
        <v>5.3</v>
      </c>
      <c r="AO933" s="8"/>
      <c r="AQ933" s="31"/>
      <c r="AT933" s="31"/>
      <c r="AU933" s="21">
        <v>1989</v>
      </c>
      <c r="AV933" s="23">
        <f t="shared" si="158"/>
        <v>3.2986347831244354</v>
      </c>
      <c r="BB933" s="18"/>
      <c r="BD933" s="54"/>
      <c r="BF933" s="18"/>
      <c r="BH933" s="18"/>
      <c r="BJ933" s="18"/>
      <c r="BK933" s="18" t="s">
        <v>45</v>
      </c>
      <c r="BL933">
        <v>0</v>
      </c>
      <c r="BM933">
        <v>0</v>
      </c>
      <c r="BN933">
        <v>0</v>
      </c>
      <c r="BO933">
        <v>1</v>
      </c>
      <c r="BP933">
        <v>0</v>
      </c>
      <c r="BQ933">
        <v>0</v>
      </c>
      <c r="BR933" s="18">
        <v>0</v>
      </c>
      <c r="BS933">
        <v>0</v>
      </c>
      <c r="BT933">
        <v>1</v>
      </c>
      <c r="BU933" s="18">
        <v>0</v>
      </c>
      <c r="BV933" t="s">
        <v>397</v>
      </c>
      <c r="BW933" t="s">
        <v>397</v>
      </c>
      <c r="CB933" s="18"/>
      <c r="CD933" s="18"/>
      <c r="CE933" s="18"/>
      <c r="CH933" s="18"/>
      <c r="CJ933" s="18"/>
      <c r="CU933" s="18"/>
      <c r="CV933" t="s">
        <v>397</v>
      </c>
      <c r="CW933" t="s">
        <v>397</v>
      </c>
      <c r="CX933" t="s">
        <v>397</v>
      </c>
      <c r="CY933" s="25" t="s">
        <v>397</v>
      </c>
    </row>
    <row r="934" spans="1:103" x14ac:dyDescent="0.25">
      <c r="A934">
        <v>936</v>
      </c>
      <c r="B934">
        <v>127</v>
      </c>
      <c r="C934" s="25" t="s">
        <v>8</v>
      </c>
      <c r="D934" s="12">
        <v>15.6</v>
      </c>
      <c r="E934" s="14"/>
      <c r="F934" s="7" t="str">
        <f t="shared" si="149"/>
        <v>X</v>
      </c>
      <c r="G934" s="7">
        <f t="shared" si="150"/>
        <v>15.6</v>
      </c>
      <c r="H934" s="16">
        <f t="shared" si="151"/>
        <v>15.6</v>
      </c>
      <c r="I934" s="11" t="str">
        <f t="shared" si="152"/>
        <v>X</v>
      </c>
      <c r="J934" s="39" t="str">
        <f t="shared" si="153"/>
        <v>X</v>
      </c>
      <c r="K934" s="39" t="str">
        <f t="shared" si="156"/>
        <v>X</v>
      </c>
      <c r="L934" s="39" t="str">
        <f t="shared" si="157"/>
        <v>X</v>
      </c>
      <c r="M934" s="39" t="str">
        <f t="shared" si="154"/>
        <v>X</v>
      </c>
      <c r="N934" s="42">
        <v>0</v>
      </c>
      <c r="O934" s="8">
        <v>0</v>
      </c>
      <c r="P934" s="9">
        <v>0</v>
      </c>
      <c r="Q934" s="9">
        <v>0</v>
      </c>
      <c r="R934" s="8">
        <v>0</v>
      </c>
      <c r="S934" s="9">
        <v>0</v>
      </c>
      <c r="T934" s="9">
        <v>0</v>
      </c>
      <c r="U934" s="8">
        <v>0</v>
      </c>
      <c r="V934" s="9">
        <v>1</v>
      </c>
      <c r="W934" s="9">
        <v>0</v>
      </c>
      <c r="X934" s="9">
        <v>0</v>
      </c>
      <c r="Y934" s="8">
        <v>0</v>
      </c>
      <c r="Z934" s="9">
        <v>0</v>
      </c>
      <c r="AA934" s="8"/>
      <c r="AC934" s="8"/>
      <c r="AJ934" s="9">
        <f t="shared" si="155"/>
        <v>-1</v>
      </c>
      <c r="AK934" s="7">
        <v>3</v>
      </c>
      <c r="AO934" s="8"/>
      <c r="AQ934" s="31"/>
      <c r="AT934" s="31"/>
      <c r="AU934" s="21">
        <v>1980</v>
      </c>
      <c r="AV934" s="23">
        <f t="shared" si="158"/>
        <v>3.2966651902615309</v>
      </c>
      <c r="BB934" s="18"/>
      <c r="BD934" s="54"/>
      <c r="BF934" s="18"/>
      <c r="BH934" s="18"/>
      <c r="BJ934" s="18"/>
      <c r="BK934" s="18" t="s">
        <v>45</v>
      </c>
      <c r="BL934">
        <v>0</v>
      </c>
      <c r="BM934">
        <v>0</v>
      </c>
      <c r="BN934">
        <v>0</v>
      </c>
      <c r="BO934">
        <v>1</v>
      </c>
      <c r="BP934">
        <v>0</v>
      </c>
      <c r="BQ934">
        <v>0</v>
      </c>
      <c r="BR934" s="18">
        <v>0</v>
      </c>
      <c r="BS934">
        <v>0</v>
      </c>
      <c r="BT934">
        <v>1</v>
      </c>
      <c r="BU934" s="18">
        <v>0</v>
      </c>
      <c r="BV934" t="s">
        <v>397</v>
      </c>
      <c r="BW934" t="s">
        <v>397</v>
      </c>
      <c r="CB934" s="18"/>
      <c r="CD934" s="18"/>
      <c r="CE934" s="18"/>
      <c r="CH934" s="18"/>
      <c r="CJ934" s="18"/>
      <c r="CU934" s="18"/>
      <c r="CV934" t="s">
        <v>397</v>
      </c>
      <c r="CW934" t="s">
        <v>397</v>
      </c>
      <c r="CX934" t="s">
        <v>397</v>
      </c>
      <c r="CY934" s="25" t="s">
        <v>397</v>
      </c>
    </row>
    <row r="935" spans="1:103" x14ac:dyDescent="0.25">
      <c r="A935">
        <v>937</v>
      </c>
      <c r="B935">
        <v>127</v>
      </c>
      <c r="C935" s="25" t="s">
        <v>8</v>
      </c>
      <c r="D935" s="12">
        <v>14.2</v>
      </c>
      <c r="E935" s="14"/>
      <c r="F935" s="7" t="str">
        <f t="shared" si="149"/>
        <v>X</v>
      </c>
      <c r="G935" s="7">
        <f t="shared" si="150"/>
        <v>14.2</v>
      </c>
      <c r="H935" s="16">
        <f t="shared" si="151"/>
        <v>14.2</v>
      </c>
      <c r="I935" s="11" t="str">
        <f t="shared" si="152"/>
        <v>X</v>
      </c>
      <c r="J935" s="39" t="str">
        <f t="shared" si="153"/>
        <v>X</v>
      </c>
      <c r="K935" s="39" t="str">
        <f t="shared" si="156"/>
        <v>X</v>
      </c>
      <c r="L935" s="39" t="str">
        <f t="shared" si="157"/>
        <v>X</v>
      </c>
      <c r="M935" s="39" t="str">
        <f t="shared" si="154"/>
        <v>X</v>
      </c>
      <c r="N935" s="42">
        <v>0</v>
      </c>
      <c r="O935" s="8">
        <v>0</v>
      </c>
      <c r="P935" s="9">
        <v>0</v>
      </c>
      <c r="Q935" s="9">
        <v>0</v>
      </c>
      <c r="R935" s="8">
        <v>0</v>
      </c>
      <c r="S935" s="9">
        <v>0</v>
      </c>
      <c r="T935" s="9">
        <v>0</v>
      </c>
      <c r="U935" s="8">
        <v>0</v>
      </c>
      <c r="V935" s="9">
        <v>1</v>
      </c>
      <c r="W935" s="9">
        <v>0</v>
      </c>
      <c r="X935" s="9">
        <v>0</v>
      </c>
      <c r="Y935" s="8">
        <v>0</v>
      </c>
      <c r="Z935" s="9">
        <v>0</v>
      </c>
      <c r="AA935" s="8"/>
      <c r="AC935" s="8"/>
      <c r="AJ935" s="9">
        <f t="shared" si="155"/>
        <v>-1</v>
      </c>
      <c r="AK935" s="7">
        <v>5.3</v>
      </c>
      <c r="AO935" s="8"/>
      <c r="AQ935" s="31"/>
      <c r="AT935" s="31"/>
      <c r="AU935" s="21">
        <v>1989</v>
      </c>
      <c r="AV935" s="23">
        <f t="shared" si="158"/>
        <v>3.2986347831244354</v>
      </c>
      <c r="BB935" s="18"/>
      <c r="BD935" s="54"/>
      <c r="BF935" s="18"/>
      <c r="BH935" s="18"/>
      <c r="BJ935" s="18"/>
      <c r="BK935" s="18" t="s">
        <v>45</v>
      </c>
      <c r="BL935">
        <v>0</v>
      </c>
      <c r="BM935">
        <v>0</v>
      </c>
      <c r="BN935">
        <v>0</v>
      </c>
      <c r="BO935">
        <v>1</v>
      </c>
      <c r="BP935">
        <v>0</v>
      </c>
      <c r="BQ935">
        <v>0</v>
      </c>
      <c r="BR935" s="18">
        <v>0</v>
      </c>
      <c r="BS935">
        <v>0</v>
      </c>
      <c r="BT935">
        <v>1</v>
      </c>
      <c r="BU935" s="18">
        <v>0</v>
      </c>
      <c r="BV935" t="s">
        <v>397</v>
      </c>
      <c r="BW935" t="s">
        <v>397</v>
      </c>
      <c r="CB935" s="18"/>
      <c r="CD935" s="18"/>
      <c r="CE935" s="18"/>
      <c r="CH935" s="18"/>
      <c r="CJ935" s="18"/>
      <c r="CU935" s="18"/>
      <c r="CV935" t="s">
        <v>397</v>
      </c>
      <c r="CW935" t="s">
        <v>397</v>
      </c>
      <c r="CX935" t="s">
        <v>397</v>
      </c>
      <c r="CY935" s="25" t="s">
        <v>397</v>
      </c>
    </row>
    <row r="936" spans="1:103" x14ac:dyDescent="0.25">
      <c r="A936">
        <v>938</v>
      </c>
      <c r="B936">
        <v>127</v>
      </c>
      <c r="C936" s="25" t="s">
        <v>8</v>
      </c>
      <c r="D936" s="12">
        <v>15</v>
      </c>
      <c r="E936" s="14"/>
      <c r="F936" s="7" t="str">
        <f t="shared" si="149"/>
        <v>X</v>
      </c>
      <c r="G936" s="7">
        <f t="shared" si="150"/>
        <v>15</v>
      </c>
      <c r="H936" s="16">
        <f t="shared" si="151"/>
        <v>15</v>
      </c>
      <c r="I936" s="11" t="str">
        <f t="shared" si="152"/>
        <v>X</v>
      </c>
      <c r="J936" s="39" t="str">
        <f t="shared" si="153"/>
        <v>X</v>
      </c>
      <c r="K936" s="39" t="str">
        <f t="shared" si="156"/>
        <v>X</v>
      </c>
      <c r="L936" s="39" t="str">
        <f t="shared" si="157"/>
        <v>X</v>
      </c>
      <c r="M936" s="39" t="str">
        <f t="shared" si="154"/>
        <v>X</v>
      </c>
      <c r="N936" s="42">
        <v>0</v>
      </c>
      <c r="O936" s="8">
        <v>0</v>
      </c>
      <c r="P936" s="9">
        <v>0</v>
      </c>
      <c r="Q936" s="9">
        <v>0</v>
      </c>
      <c r="R936" s="8">
        <v>0</v>
      </c>
      <c r="S936" s="9">
        <v>0</v>
      </c>
      <c r="T936" s="9">
        <v>0</v>
      </c>
      <c r="U936" s="8">
        <v>0</v>
      </c>
      <c r="V936" s="9">
        <v>0</v>
      </c>
      <c r="W936" s="9">
        <v>0</v>
      </c>
      <c r="X936" s="9">
        <v>0</v>
      </c>
      <c r="Y936" s="8">
        <v>1</v>
      </c>
      <c r="Z936" s="9">
        <v>0</v>
      </c>
      <c r="AA936" s="8"/>
      <c r="AC936" s="8"/>
      <c r="AJ936" s="9">
        <f t="shared" si="155"/>
        <v>-1</v>
      </c>
      <c r="AK936" s="7">
        <v>5.3</v>
      </c>
      <c r="AO936" s="8"/>
      <c r="AQ936" s="31"/>
      <c r="AT936" s="31"/>
      <c r="AU936" s="21">
        <v>1989</v>
      </c>
      <c r="AV936" s="23">
        <f t="shared" si="158"/>
        <v>3.2986347831244354</v>
      </c>
      <c r="BB936" s="18"/>
      <c r="BD936" s="54"/>
      <c r="BF936" s="18"/>
      <c r="BH936" s="18"/>
      <c r="BJ936" s="18"/>
      <c r="BK936" s="18" t="s">
        <v>45</v>
      </c>
      <c r="BL936">
        <v>0</v>
      </c>
      <c r="BM936">
        <v>0</v>
      </c>
      <c r="BN936">
        <v>0</v>
      </c>
      <c r="BO936">
        <v>1</v>
      </c>
      <c r="BP936">
        <v>0</v>
      </c>
      <c r="BQ936">
        <v>0</v>
      </c>
      <c r="BR936" s="18">
        <v>0</v>
      </c>
      <c r="BS936">
        <v>0</v>
      </c>
      <c r="BT936">
        <v>1</v>
      </c>
      <c r="BU936" s="18">
        <v>0</v>
      </c>
      <c r="BV936" t="s">
        <v>397</v>
      </c>
      <c r="BW936" t="s">
        <v>397</v>
      </c>
      <c r="CB936" s="18"/>
      <c r="CD936" s="18"/>
      <c r="CE936" s="18"/>
      <c r="CH936" s="18"/>
      <c r="CJ936" s="18"/>
      <c r="CU936" s="18"/>
      <c r="CV936" t="s">
        <v>397</v>
      </c>
      <c r="CW936" t="s">
        <v>397</v>
      </c>
      <c r="CX936" t="s">
        <v>397</v>
      </c>
      <c r="CY936" s="25" t="s">
        <v>397</v>
      </c>
    </row>
    <row r="937" spans="1:103" x14ac:dyDescent="0.25">
      <c r="A937">
        <v>939</v>
      </c>
      <c r="B937">
        <v>127</v>
      </c>
      <c r="C937" s="25" t="s">
        <v>8</v>
      </c>
      <c r="D937" s="12">
        <v>11.4</v>
      </c>
      <c r="E937" s="14"/>
      <c r="F937" s="7" t="str">
        <f t="shared" si="149"/>
        <v>X</v>
      </c>
      <c r="G937" s="7">
        <f t="shared" si="150"/>
        <v>11.4</v>
      </c>
      <c r="H937" s="16">
        <f t="shared" si="151"/>
        <v>11.4</v>
      </c>
      <c r="I937" s="11" t="str">
        <f t="shared" si="152"/>
        <v>X</v>
      </c>
      <c r="J937" s="39" t="str">
        <f t="shared" si="153"/>
        <v>X</v>
      </c>
      <c r="K937" s="39" t="str">
        <f t="shared" si="156"/>
        <v>X</v>
      </c>
      <c r="L937" s="39" t="str">
        <f t="shared" si="157"/>
        <v>X</v>
      </c>
      <c r="M937" s="39" t="str">
        <f t="shared" si="154"/>
        <v>X</v>
      </c>
      <c r="N937" s="42">
        <v>0</v>
      </c>
      <c r="O937" s="8">
        <v>0</v>
      </c>
      <c r="P937" s="9">
        <v>0</v>
      </c>
      <c r="Q937" s="9">
        <v>0</v>
      </c>
      <c r="R937" s="8">
        <v>0</v>
      </c>
      <c r="S937" s="9">
        <v>0</v>
      </c>
      <c r="T937" s="9">
        <v>0</v>
      </c>
      <c r="U937" s="8">
        <v>0</v>
      </c>
      <c r="V937" s="9">
        <v>0</v>
      </c>
      <c r="W937" s="9">
        <v>0</v>
      </c>
      <c r="X937" s="9">
        <v>0</v>
      </c>
      <c r="Y937" s="8">
        <v>0</v>
      </c>
      <c r="Z937" s="9">
        <v>1</v>
      </c>
      <c r="AA937" s="8"/>
      <c r="AC937" s="8"/>
      <c r="AJ937" s="9">
        <f t="shared" si="155"/>
        <v>-1</v>
      </c>
      <c r="AK937" s="7">
        <v>5.3</v>
      </c>
      <c r="AO937" s="8"/>
      <c r="AQ937" s="31"/>
      <c r="AT937" s="31"/>
      <c r="AU937" s="21">
        <v>1989</v>
      </c>
      <c r="AV937" s="23">
        <f t="shared" si="158"/>
        <v>3.2986347831244354</v>
      </c>
      <c r="BB937" s="18"/>
      <c r="BD937" s="54"/>
      <c r="BF937" s="18"/>
      <c r="BH937" s="18"/>
      <c r="BJ937" s="18"/>
      <c r="BK937" s="18" t="s">
        <v>45</v>
      </c>
      <c r="BL937">
        <v>0</v>
      </c>
      <c r="BM937">
        <v>0</v>
      </c>
      <c r="BN937">
        <v>0</v>
      </c>
      <c r="BO937">
        <v>1</v>
      </c>
      <c r="BP937">
        <v>0</v>
      </c>
      <c r="BQ937">
        <v>0</v>
      </c>
      <c r="BR937" s="18">
        <v>0</v>
      </c>
      <c r="BS937">
        <v>0</v>
      </c>
      <c r="BT937">
        <v>1</v>
      </c>
      <c r="BU937" s="18">
        <v>0</v>
      </c>
      <c r="BV937" t="s">
        <v>397</v>
      </c>
      <c r="BW937" t="s">
        <v>397</v>
      </c>
      <c r="CB937" s="18"/>
      <c r="CD937" s="18"/>
      <c r="CE937" s="18"/>
      <c r="CH937" s="18"/>
      <c r="CJ937" s="18"/>
      <c r="CU937" s="18"/>
      <c r="CV937" t="s">
        <v>397</v>
      </c>
      <c r="CW937" t="s">
        <v>397</v>
      </c>
      <c r="CX937" t="s">
        <v>397</v>
      </c>
      <c r="CY937" s="25" t="s">
        <v>397</v>
      </c>
    </row>
    <row r="938" spans="1:103" x14ac:dyDescent="0.25">
      <c r="A938">
        <v>940</v>
      </c>
      <c r="B938">
        <v>127</v>
      </c>
      <c r="C938" s="25" t="s">
        <v>8</v>
      </c>
      <c r="D938" s="12">
        <v>9.6</v>
      </c>
      <c r="E938" s="14"/>
      <c r="F938" s="7" t="str">
        <f t="shared" si="149"/>
        <v>X</v>
      </c>
      <c r="G938" s="7">
        <f t="shared" si="150"/>
        <v>9.6</v>
      </c>
      <c r="H938" s="16">
        <f t="shared" si="151"/>
        <v>9.6</v>
      </c>
      <c r="I938" s="11" t="str">
        <f t="shared" si="152"/>
        <v>X</v>
      </c>
      <c r="J938" s="39" t="str">
        <f t="shared" si="153"/>
        <v>X</v>
      </c>
      <c r="K938" s="39" t="str">
        <f t="shared" si="156"/>
        <v>X</v>
      </c>
      <c r="L938" s="39" t="str">
        <f t="shared" si="157"/>
        <v>X</v>
      </c>
      <c r="M938" s="39" t="str">
        <f t="shared" si="154"/>
        <v>X</v>
      </c>
      <c r="N938" s="42">
        <v>1</v>
      </c>
      <c r="O938" s="8">
        <v>0</v>
      </c>
      <c r="P938" s="9">
        <v>0</v>
      </c>
      <c r="Q938" s="9">
        <v>0</v>
      </c>
      <c r="R938" s="8">
        <v>0</v>
      </c>
      <c r="S938" s="9">
        <v>0</v>
      </c>
      <c r="T938" s="9">
        <v>0</v>
      </c>
      <c r="U938" s="8">
        <v>0</v>
      </c>
      <c r="V938" s="9">
        <v>0</v>
      </c>
      <c r="W938" s="9">
        <v>0</v>
      </c>
      <c r="X938" s="9">
        <v>0</v>
      </c>
      <c r="Y938" s="8">
        <v>0</v>
      </c>
      <c r="Z938" s="9">
        <v>0</v>
      </c>
      <c r="AA938" s="8"/>
      <c r="AC938" s="8"/>
      <c r="AJ938" s="9">
        <f t="shared" si="155"/>
        <v>-1</v>
      </c>
      <c r="AK938" s="7">
        <v>0.7</v>
      </c>
      <c r="AO938" s="8"/>
      <c r="AQ938" s="31"/>
      <c r="AT938" s="31"/>
      <c r="AU938" s="21">
        <v>1980</v>
      </c>
      <c r="AV938" s="23">
        <f t="shared" si="158"/>
        <v>3.2966651902615309</v>
      </c>
      <c r="BB938" s="18"/>
      <c r="BD938" s="54"/>
      <c r="BF938" s="18"/>
      <c r="BH938" s="18"/>
      <c r="BJ938" s="18"/>
      <c r="BK938" s="18" t="s">
        <v>54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 s="18">
        <v>1</v>
      </c>
      <c r="BS938">
        <v>0</v>
      </c>
      <c r="BT938">
        <v>0</v>
      </c>
      <c r="BU938" s="18">
        <v>1</v>
      </c>
      <c r="BV938" t="s">
        <v>397</v>
      </c>
      <c r="BW938" t="s">
        <v>397</v>
      </c>
      <c r="CB938" s="18"/>
      <c r="CD938" s="18"/>
      <c r="CE938" s="18"/>
      <c r="CH938" s="18"/>
      <c r="CJ938" s="18"/>
      <c r="CU938" s="18"/>
      <c r="CV938" t="s">
        <v>397</v>
      </c>
      <c r="CW938" t="s">
        <v>397</v>
      </c>
      <c r="CX938" t="s">
        <v>397</v>
      </c>
      <c r="CY938" s="25" t="s">
        <v>397</v>
      </c>
    </row>
    <row r="939" spans="1:103" x14ac:dyDescent="0.25">
      <c r="A939">
        <v>941</v>
      </c>
      <c r="B939">
        <v>127</v>
      </c>
      <c r="C939" s="25" t="s">
        <v>8</v>
      </c>
      <c r="D939" s="12">
        <v>3.8</v>
      </c>
      <c r="E939" s="14"/>
      <c r="F939" s="7" t="str">
        <f t="shared" si="149"/>
        <v>X</v>
      </c>
      <c r="G939" s="7">
        <f t="shared" si="150"/>
        <v>3.8</v>
      </c>
      <c r="H939" s="16">
        <f t="shared" si="151"/>
        <v>3.8</v>
      </c>
      <c r="I939" s="11" t="str">
        <f t="shared" si="152"/>
        <v>X</v>
      </c>
      <c r="J939" s="39" t="str">
        <f t="shared" si="153"/>
        <v>X</v>
      </c>
      <c r="K939" s="39" t="str">
        <f t="shared" si="156"/>
        <v>X</v>
      </c>
      <c r="L939" s="39" t="str">
        <f t="shared" si="157"/>
        <v>X</v>
      </c>
      <c r="M939" s="39" t="str">
        <f t="shared" si="154"/>
        <v>X</v>
      </c>
      <c r="N939" s="42">
        <v>1</v>
      </c>
      <c r="O939" s="8">
        <v>0</v>
      </c>
      <c r="P939" s="9">
        <v>0</v>
      </c>
      <c r="Q939" s="9">
        <v>0</v>
      </c>
      <c r="R939" s="8">
        <v>0</v>
      </c>
      <c r="S939" s="9">
        <v>0</v>
      </c>
      <c r="T939" s="9">
        <v>0</v>
      </c>
      <c r="U939" s="8">
        <v>0</v>
      </c>
      <c r="V939" s="9">
        <v>0</v>
      </c>
      <c r="W939" s="9">
        <v>0</v>
      </c>
      <c r="X939" s="9">
        <v>0</v>
      </c>
      <c r="Y939" s="8">
        <v>0</v>
      </c>
      <c r="Z939" s="9">
        <v>0</v>
      </c>
      <c r="AA939" s="8"/>
      <c r="AC939" s="8"/>
      <c r="AJ939" s="9">
        <f t="shared" si="155"/>
        <v>-1</v>
      </c>
      <c r="AK939" s="7">
        <v>10.7</v>
      </c>
      <c r="AO939" s="8"/>
      <c r="AQ939" s="31"/>
      <c r="AT939" s="31"/>
      <c r="AU939" s="21">
        <v>1995</v>
      </c>
      <c r="AV939" s="23">
        <f t="shared" si="158"/>
        <v>3.2999429000227671</v>
      </c>
      <c r="BB939" s="18"/>
      <c r="BD939" s="54"/>
      <c r="BF939" s="18"/>
      <c r="BH939" s="18"/>
      <c r="BJ939" s="18"/>
      <c r="BK939" s="18" t="s">
        <v>59</v>
      </c>
      <c r="BL939">
        <v>1</v>
      </c>
      <c r="BM939">
        <v>0</v>
      </c>
      <c r="BN939">
        <v>0</v>
      </c>
      <c r="BO939">
        <v>0</v>
      </c>
      <c r="BP939">
        <v>0</v>
      </c>
      <c r="BQ939">
        <v>0</v>
      </c>
      <c r="BR939" s="18">
        <v>0</v>
      </c>
      <c r="BS939">
        <v>1</v>
      </c>
      <c r="BT939">
        <v>0</v>
      </c>
      <c r="BU939" s="18">
        <v>0</v>
      </c>
      <c r="BV939" t="s">
        <v>397</v>
      </c>
      <c r="BW939" t="s">
        <v>397</v>
      </c>
      <c r="CB939" s="18"/>
      <c r="CD939" s="18"/>
      <c r="CE939" s="18"/>
      <c r="CH939" s="18"/>
      <c r="CJ939" s="18"/>
      <c r="CU939" s="18"/>
      <c r="CV939" t="s">
        <v>397</v>
      </c>
      <c r="CW939" t="s">
        <v>397</v>
      </c>
      <c r="CX939" t="s">
        <v>397</v>
      </c>
      <c r="CY939" s="25" t="s">
        <v>397</v>
      </c>
    </row>
    <row r="940" spans="1:103" x14ac:dyDescent="0.25">
      <c r="A940">
        <v>942</v>
      </c>
      <c r="B940">
        <v>127</v>
      </c>
      <c r="C940" s="25" t="s">
        <v>8</v>
      </c>
      <c r="D940" s="12">
        <v>9</v>
      </c>
      <c r="E940" s="14"/>
      <c r="F940" s="7" t="str">
        <f t="shared" si="149"/>
        <v>X</v>
      </c>
      <c r="G940" s="7">
        <f t="shared" si="150"/>
        <v>9</v>
      </c>
      <c r="H940" s="16">
        <f t="shared" si="151"/>
        <v>9</v>
      </c>
      <c r="I940" s="11" t="str">
        <f t="shared" si="152"/>
        <v>X</v>
      </c>
      <c r="J940" s="39" t="str">
        <f t="shared" si="153"/>
        <v>X</v>
      </c>
      <c r="K940" s="39" t="str">
        <f t="shared" si="156"/>
        <v>X</v>
      </c>
      <c r="L940" s="39" t="str">
        <f t="shared" si="157"/>
        <v>X</v>
      </c>
      <c r="M940" s="39" t="str">
        <f t="shared" si="154"/>
        <v>X</v>
      </c>
      <c r="N940" s="42">
        <v>1</v>
      </c>
      <c r="O940" s="8">
        <v>0</v>
      </c>
      <c r="P940" s="9">
        <v>0</v>
      </c>
      <c r="Q940" s="9">
        <v>0</v>
      </c>
      <c r="R940" s="8">
        <v>0</v>
      </c>
      <c r="S940" s="9">
        <v>0</v>
      </c>
      <c r="T940" s="9">
        <v>0</v>
      </c>
      <c r="U940" s="8">
        <v>0</v>
      </c>
      <c r="V940" s="9">
        <v>0</v>
      </c>
      <c r="W940" s="9">
        <v>0</v>
      </c>
      <c r="X940" s="9">
        <v>0</v>
      </c>
      <c r="Y940" s="8">
        <v>0</v>
      </c>
      <c r="Z940" s="9">
        <v>0</v>
      </c>
      <c r="AA940" s="8"/>
      <c r="AC940" s="8"/>
      <c r="AJ940" s="9">
        <f t="shared" si="155"/>
        <v>-1</v>
      </c>
      <c r="AK940" s="7">
        <v>10.8</v>
      </c>
      <c r="AO940" s="8"/>
      <c r="AQ940" s="31"/>
      <c r="AT940" s="31"/>
      <c r="AU940" s="21">
        <v>1997</v>
      </c>
      <c r="AV940" s="23">
        <f t="shared" si="158"/>
        <v>3.3003780648707024</v>
      </c>
      <c r="BB940" s="18"/>
      <c r="BD940" s="54"/>
      <c r="BF940" s="18"/>
      <c r="BH940" s="18"/>
      <c r="BJ940" s="18"/>
      <c r="BK940" s="18" t="s">
        <v>59</v>
      </c>
      <c r="BL940">
        <v>1</v>
      </c>
      <c r="BM940">
        <v>0</v>
      </c>
      <c r="BN940">
        <v>0</v>
      </c>
      <c r="BO940">
        <v>0</v>
      </c>
      <c r="BP940">
        <v>0</v>
      </c>
      <c r="BQ940">
        <v>0</v>
      </c>
      <c r="BR940" s="18">
        <v>0</v>
      </c>
      <c r="BS940">
        <v>1</v>
      </c>
      <c r="BT940">
        <v>0</v>
      </c>
      <c r="BU940" s="18">
        <v>0</v>
      </c>
      <c r="BV940" t="s">
        <v>397</v>
      </c>
      <c r="BW940" t="s">
        <v>397</v>
      </c>
      <c r="CB940" s="18"/>
      <c r="CD940" s="18"/>
      <c r="CE940" s="18"/>
      <c r="CH940" s="18"/>
      <c r="CJ940" s="18"/>
      <c r="CU940" s="18"/>
      <c r="CV940" t="s">
        <v>397</v>
      </c>
      <c r="CW940" t="s">
        <v>397</v>
      </c>
      <c r="CX940" t="s">
        <v>397</v>
      </c>
      <c r="CY940" s="25" t="s">
        <v>397</v>
      </c>
    </row>
    <row r="941" spans="1:103" x14ac:dyDescent="0.25">
      <c r="A941">
        <v>943</v>
      </c>
      <c r="B941">
        <v>127</v>
      </c>
      <c r="C941" s="25" t="s">
        <v>8</v>
      </c>
      <c r="D941" s="12">
        <v>8.1999999999999993</v>
      </c>
      <c r="E941" s="14"/>
      <c r="F941" s="7" t="str">
        <f t="shared" si="149"/>
        <v>X</v>
      </c>
      <c r="G941" s="7">
        <f t="shared" si="150"/>
        <v>8.1999999999999993</v>
      </c>
      <c r="H941" s="16">
        <f t="shared" si="151"/>
        <v>8.1999999999999993</v>
      </c>
      <c r="I941" s="11" t="str">
        <f t="shared" si="152"/>
        <v>X</v>
      </c>
      <c r="J941" s="39" t="str">
        <f t="shared" si="153"/>
        <v>X</v>
      </c>
      <c r="K941" s="39" t="str">
        <f t="shared" si="156"/>
        <v>X</v>
      </c>
      <c r="L941" s="39" t="str">
        <f t="shared" si="157"/>
        <v>X</v>
      </c>
      <c r="M941" s="39" t="str">
        <f t="shared" si="154"/>
        <v>X</v>
      </c>
      <c r="N941" s="42">
        <v>1</v>
      </c>
      <c r="O941" s="8">
        <v>0</v>
      </c>
      <c r="P941" s="9">
        <v>0</v>
      </c>
      <c r="Q941" s="9">
        <v>0</v>
      </c>
      <c r="R941" s="8">
        <v>0</v>
      </c>
      <c r="S941" s="9">
        <v>0</v>
      </c>
      <c r="T941" s="9">
        <v>0</v>
      </c>
      <c r="U941" s="8">
        <v>0</v>
      </c>
      <c r="V941" s="9">
        <v>0</v>
      </c>
      <c r="W941" s="9">
        <v>0</v>
      </c>
      <c r="X941" s="9">
        <v>0</v>
      </c>
      <c r="Y941" s="8">
        <v>0</v>
      </c>
      <c r="Z941" s="9">
        <v>0</v>
      </c>
      <c r="AA941" s="8"/>
      <c r="AC941" s="8"/>
      <c r="AJ941" s="9">
        <f t="shared" si="155"/>
        <v>-1</v>
      </c>
      <c r="AK941" s="7">
        <v>10.9</v>
      </c>
      <c r="AO941" s="8"/>
      <c r="AQ941" s="31"/>
      <c r="AT941" s="31"/>
      <c r="AU941" s="21">
        <v>1998</v>
      </c>
      <c r="AV941" s="23">
        <f t="shared" si="158"/>
        <v>3.3005954838899636</v>
      </c>
      <c r="BB941" s="18"/>
      <c r="BD941" s="54"/>
      <c r="BF941" s="18"/>
      <c r="BH941" s="18"/>
      <c r="BJ941" s="18"/>
      <c r="BK941" s="18" t="s">
        <v>59</v>
      </c>
      <c r="BL941">
        <v>1</v>
      </c>
      <c r="BM941">
        <v>0</v>
      </c>
      <c r="BN941">
        <v>0</v>
      </c>
      <c r="BO941">
        <v>0</v>
      </c>
      <c r="BP941">
        <v>0</v>
      </c>
      <c r="BQ941">
        <v>0</v>
      </c>
      <c r="BR941" s="18">
        <v>0</v>
      </c>
      <c r="BS941">
        <v>1</v>
      </c>
      <c r="BT941">
        <v>0</v>
      </c>
      <c r="BU941" s="18">
        <v>0</v>
      </c>
      <c r="BV941" t="s">
        <v>397</v>
      </c>
      <c r="BW941" t="s">
        <v>397</v>
      </c>
      <c r="CB941" s="18"/>
      <c r="CD941" s="18"/>
      <c r="CE941" s="18"/>
      <c r="CH941" s="18"/>
      <c r="CJ941" s="18"/>
      <c r="CU941" s="18"/>
      <c r="CV941" t="s">
        <v>397</v>
      </c>
      <c r="CW941" t="s">
        <v>397</v>
      </c>
      <c r="CX941" t="s">
        <v>397</v>
      </c>
      <c r="CY941" s="25" t="s">
        <v>397</v>
      </c>
    </row>
    <row r="942" spans="1:103" x14ac:dyDescent="0.25">
      <c r="A942">
        <v>944</v>
      </c>
      <c r="B942">
        <v>127</v>
      </c>
      <c r="C942" s="25" t="s">
        <v>8</v>
      </c>
      <c r="D942" s="12">
        <v>12</v>
      </c>
      <c r="E942" s="14"/>
      <c r="F942" s="7" t="str">
        <f t="shared" si="149"/>
        <v>X</v>
      </c>
      <c r="G942" s="7">
        <f t="shared" si="150"/>
        <v>12</v>
      </c>
      <c r="H942" s="16">
        <f t="shared" si="151"/>
        <v>12</v>
      </c>
      <c r="I942" s="11" t="str">
        <f t="shared" si="152"/>
        <v>X</v>
      </c>
      <c r="J942" s="39" t="str">
        <f t="shared" si="153"/>
        <v>X</v>
      </c>
      <c r="K942" s="39" t="str">
        <f t="shared" si="156"/>
        <v>X</v>
      </c>
      <c r="L942" s="39" t="str">
        <f t="shared" si="157"/>
        <v>X</v>
      </c>
      <c r="M942" s="39" t="str">
        <f t="shared" si="154"/>
        <v>X</v>
      </c>
      <c r="N942" s="42">
        <v>1</v>
      </c>
      <c r="O942" s="8">
        <v>0</v>
      </c>
      <c r="P942" s="9">
        <v>0</v>
      </c>
      <c r="Q942" s="9">
        <v>0</v>
      </c>
      <c r="R942" s="8">
        <v>0</v>
      </c>
      <c r="S942" s="9">
        <v>0</v>
      </c>
      <c r="T942" s="9">
        <v>0</v>
      </c>
      <c r="U942" s="8">
        <v>0</v>
      </c>
      <c r="V942" s="9">
        <v>0</v>
      </c>
      <c r="W942" s="9">
        <v>0</v>
      </c>
      <c r="X942" s="9">
        <v>0</v>
      </c>
      <c r="Y942" s="8">
        <v>0</v>
      </c>
      <c r="Z942" s="9">
        <v>0</v>
      </c>
      <c r="AA942" s="8"/>
      <c r="AC942" s="8"/>
      <c r="AJ942" s="9">
        <f t="shared" si="155"/>
        <v>-1</v>
      </c>
      <c r="AK942" s="7">
        <v>8.5</v>
      </c>
      <c r="AO942" s="8"/>
      <c r="AQ942" s="31"/>
      <c r="AT942" s="31"/>
      <c r="AU942" s="21">
        <v>1989</v>
      </c>
      <c r="AV942" s="23">
        <f t="shared" si="158"/>
        <v>3.2986347831244354</v>
      </c>
      <c r="BB942" s="18"/>
      <c r="BD942" s="54"/>
      <c r="BF942" s="18"/>
      <c r="BH942" s="18"/>
      <c r="BJ942" s="18"/>
      <c r="BK942" s="18" t="s">
        <v>60</v>
      </c>
      <c r="BL942">
        <v>1</v>
      </c>
      <c r="BM942">
        <v>0</v>
      </c>
      <c r="BN942">
        <v>0</v>
      </c>
      <c r="BO942">
        <v>0</v>
      </c>
      <c r="BP942">
        <v>0</v>
      </c>
      <c r="BQ942">
        <v>0</v>
      </c>
      <c r="BR942" s="18">
        <v>0</v>
      </c>
      <c r="BS942">
        <v>1</v>
      </c>
      <c r="BT942">
        <v>0</v>
      </c>
      <c r="BU942" s="18">
        <v>0</v>
      </c>
      <c r="BV942" t="s">
        <v>397</v>
      </c>
      <c r="BW942" t="s">
        <v>397</v>
      </c>
      <c r="CB942" s="18"/>
      <c r="CD942" s="18"/>
      <c r="CE942" s="18"/>
      <c r="CH942" s="18"/>
      <c r="CJ942" s="18"/>
      <c r="CU942" s="18"/>
      <c r="CV942" t="s">
        <v>397</v>
      </c>
      <c r="CW942" t="s">
        <v>397</v>
      </c>
      <c r="CX942" t="s">
        <v>397</v>
      </c>
      <c r="CY942" s="25" t="s">
        <v>397</v>
      </c>
    </row>
    <row r="943" spans="1:103" x14ac:dyDescent="0.25">
      <c r="A943">
        <v>945</v>
      </c>
      <c r="B943">
        <v>127</v>
      </c>
      <c r="C943" s="25" t="s">
        <v>8</v>
      </c>
      <c r="D943" s="12">
        <v>9.6999999999999993</v>
      </c>
      <c r="E943" s="14"/>
      <c r="F943" s="7" t="str">
        <f t="shared" si="149"/>
        <v>X</v>
      </c>
      <c r="G943" s="7">
        <f t="shared" si="150"/>
        <v>9.6999999999999993</v>
      </c>
      <c r="H943" s="16">
        <f t="shared" si="151"/>
        <v>9.6999999999999993</v>
      </c>
      <c r="I943" s="11" t="str">
        <f t="shared" si="152"/>
        <v>X</v>
      </c>
      <c r="J943" s="39" t="str">
        <f t="shared" si="153"/>
        <v>X</v>
      </c>
      <c r="K943" s="39" t="str">
        <f t="shared" si="156"/>
        <v>X</v>
      </c>
      <c r="L943" s="39" t="str">
        <f t="shared" si="157"/>
        <v>X</v>
      </c>
      <c r="M943" s="39" t="str">
        <f t="shared" si="154"/>
        <v>X</v>
      </c>
      <c r="N943" s="42">
        <v>0</v>
      </c>
      <c r="O943" s="8">
        <v>0</v>
      </c>
      <c r="P943" s="9">
        <v>0</v>
      </c>
      <c r="Q943" s="9">
        <v>0</v>
      </c>
      <c r="R943" s="8">
        <v>1</v>
      </c>
      <c r="S943" s="9">
        <v>0</v>
      </c>
      <c r="T943" s="9">
        <v>0</v>
      </c>
      <c r="U943" s="8">
        <v>0</v>
      </c>
      <c r="V943" s="9">
        <v>0</v>
      </c>
      <c r="W943" s="9">
        <v>0</v>
      </c>
      <c r="X943" s="9">
        <v>0</v>
      </c>
      <c r="Y943" s="8">
        <v>0</v>
      </c>
      <c r="Z943" s="9">
        <v>0</v>
      </c>
      <c r="AA943" s="8"/>
      <c r="AC943" s="8"/>
      <c r="AJ943" s="9">
        <f t="shared" si="155"/>
        <v>-1</v>
      </c>
      <c r="AK943" s="7">
        <v>8.5</v>
      </c>
      <c r="AO943" s="8"/>
      <c r="AQ943" s="31"/>
      <c r="AT943" s="31"/>
      <c r="AU943" s="21">
        <v>1989</v>
      </c>
      <c r="AV943" s="23">
        <f t="shared" si="158"/>
        <v>3.2986347831244354</v>
      </c>
      <c r="BB943" s="18"/>
      <c r="BD943" s="54"/>
      <c r="BF943" s="18"/>
      <c r="BH943" s="18"/>
      <c r="BJ943" s="18"/>
      <c r="BK943" s="18" t="s">
        <v>60</v>
      </c>
      <c r="BL943">
        <v>1</v>
      </c>
      <c r="BM943">
        <v>0</v>
      </c>
      <c r="BN943">
        <v>0</v>
      </c>
      <c r="BO943">
        <v>0</v>
      </c>
      <c r="BP943">
        <v>0</v>
      </c>
      <c r="BQ943">
        <v>0</v>
      </c>
      <c r="BR943" s="18">
        <v>0</v>
      </c>
      <c r="BS943">
        <v>1</v>
      </c>
      <c r="BT943">
        <v>0</v>
      </c>
      <c r="BU943" s="18">
        <v>0</v>
      </c>
      <c r="BV943" t="s">
        <v>397</v>
      </c>
      <c r="BW943" t="s">
        <v>397</v>
      </c>
      <c r="CB943" s="18"/>
      <c r="CD943" s="18"/>
      <c r="CE943" s="18"/>
      <c r="CH943" s="18"/>
      <c r="CJ943" s="18"/>
      <c r="CU943" s="18"/>
      <c r="CV943" t="s">
        <v>397</v>
      </c>
      <c r="CW943" t="s">
        <v>397</v>
      </c>
      <c r="CX943" t="s">
        <v>397</v>
      </c>
      <c r="CY943" s="25" t="s">
        <v>397</v>
      </c>
    </row>
    <row r="944" spans="1:103" x14ac:dyDescent="0.25">
      <c r="A944">
        <v>946</v>
      </c>
      <c r="B944">
        <v>127</v>
      </c>
      <c r="C944" s="25" t="s">
        <v>8</v>
      </c>
      <c r="D944" s="12">
        <v>12.9</v>
      </c>
      <c r="E944" s="14"/>
      <c r="F944" s="7" t="str">
        <f t="shared" si="149"/>
        <v>X</v>
      </c>
      <c r="G944" s="7">
        <f t="shared" si="150"/>
        <v>12.9</v>
      </c>
      <c r="H944" s="16">
        <f t="shared" si="151"/>
        <v>12.9</v>
      </c>
      <c r="I944" s="11" t="str">
        <f t="shared" si="152"/>
        <v>X</v>
      </c>
      <c r="J944" s="39" t="str">
        <f t="shared" si="153"/>
        <v>X</v>
      </c>
      <c r="K944" s="39" t="str">
        <f t="shared" si="156"/>
        <v>X</v>
      </c>
      <c r="L944" s="39" t="str">
        <f t="shared" si="157"/>
        <v>X</v>
      </c>
      <c r="M944" s="39" t="str">
        <f t="shared" si="154"/>
        <v>X</v>
      </c>
      <c r="N944" s="42">
        <v>0</v>
      </c>
      <c r="O944" s="8">
        <v>0</v>
      </c>
      <c r="P944" s="9">
        <v>0</v>
      </c>
      <c r="Q944" s="9">
        <v>0</v>
      </c>
      <c r="R944" s="8">
        <v>0</v>
      </c>
      <c r="S944" s="9">
        <v>1</v>
      </c>
      <c r="T944" s="9">
        <v>0</v>
      </c>
      <c r="U944" s="8">
        <v>0</v>
      </c>
      <c r="V944" s="9">
        <v>0</v>
      </c>
      <c r="W944" s="9">
        <v>0</v>
      </c>
      <c r="X944" s="9">
        <v>0</v>
      </c>
      <c r="Y944" s="8">
        <v>0</v>
      </c>
      <c r="Z944" s="9">
        <v>0</v>
      </c>
      <c r="AA944" s="8"/>
      <c r="AC944" s="8"/>
      <c r="AJ944" s="9">
        <f t="shared" si="155"/>
        <v>-1</v>
      </c>
      <c r="AK944" s="7">
        <v>8.5</v>
      </c>
      <c r="AO944" s="8"/>
      <c r="AQ944" s="31"/>
      <c r="AT944" s="31"/>
      <c r="AU944" s="21">
        <v>1989</v>
      </c>
      <c r="AV944" s="23">
        <f t="shared" si="158"/>
        <v>3.2986347831244354</v>
      </c>
      <c r="BB944" s="18"/>
      <c r="BD944" s="54"/>
      <c r="BF944" s="18"/>
      <c r="BH944" s="18"/>
      <c r="BJ944" s="18"/>
      <c r="BK944" s="18" t="s">
        <v>60</v>
      </c>
      <c r="BL944">
        <v>1</v>
      </c>
      <c r="BM944">
        <v>0</v>
      </c>
      <c r="BN944">
        <v>0</v>
      </c>
      <c r="BO944">
        <v>0</v>
      </c>
      <c r="BP944">
        <v>0</v>
      </c>
      <c r="BQ944">
        <v>0</v>
      </c>
      <c r="BR944" s="18">
        <v>0</v>
      </c>
      <c r="BS944">
        <v>1</v>
      </c>
      <c r="BT944">
        <v>0</v>
      </c>
      <c r="BU944" s="18">
        <v>0</v>
      </c>
      <c r="BV944" t="s">
        <v>397</v>
      </c>
      <c r="BW944" t="s">
        <v>397</v>
      </c>
      <c r="CB944" s="18"/>
      <c r="CD944" s="18"/>
      <c r="CE944" s="18"/>
      <c r="CH944" s="18"/>
      <c r="CJ944" s="18"/>
      <c r="CU944" s="18"/>
      <c r="CV944" t="s">
        <v>397</v>
      </c>
      <c r="CW944" t="s">
        <v>397</v>
      </c>
      <c r="CX944" t="s">
        <v>397</v>
      </c>
      <c r="CY944" s="25" t="s">
        <v>397</v>
      </c>
    </row>
    <row r="945" spans="1:103" x14ac:dyDescent="0.25">
      <c r="A945">
        <v>947</v>
      </c>
      <c r="B945">
        <v>127</v>
      </c>
      <c r="C945" s="25" t="s">
        <v>8</v>
      </c>
      <c r="D945" s="12">
        <v>20.7</v>
      </c>
      <c r="E945" s="14"/>
      <c r="F945" s="7" t="str">
        <f t="shared" si="149"/>
        <v>X</v>
      </c>
      <c r="G945" s="7">
        <f t="shared" si="150"/>
        <v>20.7</v>
      </c>
      <c r="H945" s="16">
        <f t="shared" si="151"/>
        <v>20.7</v>
      </c>
      <c r="I945" s="11" t="str">
        <f t="shared" si="152"/>
        <v>X</v>
      </c>
      <c r="J945" s="39" t="str">
        <f t="shared" si="153"/>
        <v>X</v>
      </c>
      <c r="K945" s="39" t="str">
        <f t="shared" si="156"/>
        <v>X</v>
      </c>
      <c r="L945" s="39" t="str">
        <f t="shared" si="157"/>
        <v>X</v>
      </c>
      <c r="M945" s="39" t="str">
        <f t="shared" si="154"/>
        <v>X</v>
      </c>
      <c r="N945" s="42">
        <v>0</v>
      </c>
      <c r="O945" s="8">
        <v>0</v>
      </c>
      <c r="P945" s="9">
        <v>0</v>
      </c>
      <c r="Q945" s="9">
        <v>0</v>
      </c>
      <c r="R945" s="8">
        <v>0</v>
      </c>
      <c r="S945" s="9">
        <v>0</v>
      </c>
      <c r="T945" s="9">
        <v>1</v>
      </c>
      <c r="U945" s="8">
        <v>0</v>
      </c>
      <c r="V945" s="9">
        <v>0</v>
      </c>
      <c r="W945" s="9">
        <v>0</v>
      </c>
      <c r="X945" s="9">
        <v>0</v>
      </c>
      <c r="Y945" s="8">
        <v>0</v>
      </c>
      <c r="Z945" s="9">
        <v>0</v>
      </c>
      <c r="AA945" s="8"/>
      <c r="AC945" s="8"/>
      <c r="AJ945" s="9">
        <f t="shared" si="155"/>
        <v>-1</v>
      </c>
      <c r="AK945" s="7">
        <v>8.5</v>
      </c>
      <c r="AO945" s="8"/>
      <c r="AQ945" s="31"/>
      <c r="AT945" s="31"/>
      <c r="AU945" s="21">
        <v>1989</v>
      </c>
      <c r="AV945" s="23">
        <f t="shared" si="158"/>
        <v>3.2986347831244354</v>
      </c>
      <c r="BB945" s="18"/>
      <c r="BD945" s="54"/>
      <c r="BF945" s="18"/>
      <c r="BH945" s="18"/>
      <c r="BJ945" s="18"/>
      <c r="BK945" s="18" t="s">
        <v>60</v>
      </c>
      <c r="BL945">
        <v>1</v>
      </c>
      <c r="BM945">
        <v>0</v>
      </c>
      <c r="BN945">
        <v>0</v>
      </c>
      <c r="BO945">
        <v>0</v>
      </c>
      <c r="BP945">
        <v>0</v>
      </c>
      <c r="BQ945">
        <v>0</v>
      </c>
      <c r="BR945" s="18">
        <v>0</v>
      </c>
      <c r="BS945">
        <v>1</v>
      </c>
      <c r="BT945">
        <v>0</v>
      </c>
      <c r="BU945" s="18">
        <v>0</v>
      </c>
      <c r="BV945" t="s">
        <v>397</v>
      </c>
      <c r="BW945" t="s">
        <v>397</v>
      </c>
      <c r="CB945" s="18"/>
      <c r="CD945" s="18"/>
      <c r="CE945" s="18"/>
      <c r="CH945" s="18"/>
      <c r="CJ945" s="18"/>
      <c r="CU945" s="18"/>
      <c r="CV945" t="s">
        <v>397</v>
      </c>
      <c r="CW945" t="s">
        <v>397</v>
      </c>
      <c r="CX945" t="s">
        <v>397</v>
      </c>
      <c r="CY945" s="25" t="s">
        <v>397</v>
      </c>
    </row>
    <row r="946" spans="1:103" x14ac:dyDescent="0.25">
      <c r="A946">
        <v>948</v>
      </c>
      <c r="B946">
        <v>127</v>
      </c>
      <c r="C946" s="25" t="s">
        <v>8</v>
      </c>
      <c r="D946" s="12">
        <v>13.7</v>
      </c>
      <c r="E946" s="14"/>
      <c r="F946" s="7" t="str">
        <f t="shared" si="149"/>
        <v>X</v>
      </c>
      <c r="G946" s="7">
        <f t="shared" si="150"/>
        <v>13.7</v>
      </c>
      <c r="H946" s="16">
        <f t="shared" si="151"/>
        <v>13.7</v>
      </c>
      <c r="I946" s="11" t="str">
        <f t="shared" si="152"/>
        <v>X</v>
      </c>
      <c r="J946" s="39" t="str">
        <f t="shared" si="153"/>
        <v>X</v>
      </c>
      <c r="K946" s="39" t="str">
        <f t="shared" si="156"/>
        <v>X</v>
      </c>
      <c r="L946" s="39" t="str">
        <f t="shared" si="157"/>
        <v>X</v>
      </c>
      <c r="M946" s="39" t="str">
        <f t="shared" si="154"/>
        <v>X</v>
      </c>
      <c r="N946" s="42">
        <v>0</v>
      </c>
      <c r="O946" s="8">
        <v>0</v>
      </c>
      <c r="P946" s="9">
        <v>0</v>
      </c>
      <c r="Q946" s="9">
        <v>0</v>
      </c>
      <c r="R946" s="8">
        <v>0</v>
      </c>
      <c r="S946" s="9">
        <v>0</v>
      </c>
      <c r="T946" s="9">
        <v>0</v>
      </c>
      <c r="U946" s="8">
        <v>1</v>
      </c>
      <c r="V946" s="9">
        <v>0</v>
      </c>
      <c r="W946" s="9">
        <v>0</v>
      </c>
      <c r="X946" s="9">
        <v>0</v>
      </c>
      <c r="Y946" s="8">
        <v>0</v>
      </c>
      <c r="Z946" s="9">
        <v>0</v>
      </c>
      <c r="AA946" s="8"/>
      <c r="AC946" s="8"/>
      <c r="AJ946" s="9">
        <f t="shared" si="155"/>
        <v>-1</v>
      </c>
      <c r="AK946" s="7">
        <v>7.9</v>
      </c>
      <c r="AO946" s="8"/>
      <c r="AQ946" s="31"/>
      <c r="AT946" s="31"/>
      <c r="AU946" s="21">
        <v>1987</v>
      </c>
      <c r="AV946" s="23">
        <f t="shared" si="158"/>
        <v>3.2981978671098151</v>
      </c>
      <c r="BB946" s="18"/>
      <c r="BD946" s="54"/>
      <c r="BF946" s="18"/>
      <c r="BH946" s="18"/>
      <c r="BJ946" s="18"/>
      <c r="BK946" s="18" t="s">
        <v>60</v>
      </c>
      <c r="BL946">
        <v>1</v>
      </c>
      <c r="BM946">
        <v>0</v>
      </c>
      <c r="BN946">
        <v>0</v>
      </c>
      <c r="BO946">
        <v>0</v>
      </c>
      <c r="BP946">
        <v>0</v>
      </c>
      <c r="BQ946">
        <v>0</v>
      </c>
      <c r="BR946" s="18">
        <v>0</v>
      </c>
      <c r="BS946">
        <v>1</v>
      </c>
      <c r="BT946">
        <v>0</v>
      </c>
      <c r="BU946" s="18">
        <v>0</v>
      </c>
      <c r="BV946" t="s">
        <v>397</v>
      </c>
      <c r="BW946" t="s">
        <v>397</v>
      </c>
      <c r="CB946" s="18"/>
      <c r="CD946" s="18"/>
      <c r="CE946" s="18"/>
      <c r="CH946" s="18"/>
      <c r="CJ946" s="18"/>
      <c r="CU946" s="18"/>
      <c r="CV946" t="s">
        <v>397</v>
      </c>
      <c r="CW946" t="s">
        <v>397</v>
      </c>
      <c r="CX946" t="s">
        <v>397</v>
      </c>
      <c r="CY946" s="25" t="s">
        <v>397</v>
      </c>
    </row>
    <row r="947" spans="1:103" x14ac:dyDescent="0.25">
      <c r="A947">
        <v>949</v>
      </c>
      <c r="B947">
        <v>127</v>
      </c>
      <c r="C947" s="25" t="s">
        <v>8</v>
      </c>
      <c r="D947" s="12">
        <v>12.1</v>
      </c>
      <c r="E947" s="14"/>
      <c r="F947" s="7" t="str">
        <f t="shared" si="149"/>
        <v>X</v>
      </c>
      <c r="G947" s="7">
        <f t="shared" si="150"/>
        <v>12.1</v>
      </c>
      <c r="H947" s="16">
        <f t="shared" si="151"/>
        <v>12.1</v>
      </c>
      <c r="I947" s="11" t="str">
        <f t="shared" si="152"/>
        <v>X</v>
      </c>
      <c r="J947" s="39" t="str">
        <f t="shared" si="153"/>
        <v>X</v>
      </c>
      <c r="K947" s="39" t="str">
        <f t="shared" si="156"/>
        <v>X</v>
      </c>
      <c r="L947" s="39" t="str">
        <f t="shared" si="157"/>
        <v>X</v>
      </c>
      <c r="M947" s="39" t="str">
        <f t="shared" si="154"/>
        <v>X</v>
      </c>
      <c r="N947" s="42">
        <v>0</v>
      </c>
      <c r="O947" s="8">
        <v>0</v>
      </c>
      <c r="P947" s="9">
        <v>0</v>
      </c>
      <c r="Q947" s="9">
        <v>0</v>
      </c>
      <c r="R947" s="8">
        <v>0</v>
      </c>
      <c r="S947" s="9">
        <v>0</v>
      </c>
      <c r="T947" s="9">
        <v>0</v>
      </c>
      <c r="U947" s="8">
        <v>1</v>
      </c>
      <c r="V947" s="9">
        <v>0</v>
      </c>
      <c r="W947" s="9">
        <v>0</v>
      </c>
      <c r="X947" s="9">
        <v>0</v>
      </c>
      <c r="Y947" s="8">
        <v>0</v>
      </c>
      <c r="Z947" s="9">
        <v>0</v>
      </c>
      <c r="AA947" s="8"/>
      <c r="AC947" s="8"/>
      <c r="AJ947" s="9">
        <f t="shared" si="155"/>
        <v>-1</v>
      </c>
      <c r="AK947" s="7">
        <v>8.5</v>
      </c>
      <c r="AO947" s="8"/>
      <c r="AQ947" s="31"/>
      <c r="AT947" s="31"/>
      <c r="AU947" s="21">
        <v>1989</v>
      </c>
      <c r="AV947" s="23">
        <f t="shared" si="158"/>
        <v>3.2986347831244354</v>
      </c>
      <c r="BB947" s="18"/>
      <c r="BD947" s="54"/>
      <c r="BF947" s="18"/>
      <c r="BH947" s="18"/>
      <c r="BJ947" s="18"/>
      <c r="BK947" s="18" t="s">
        <v>60</v>
      </c>
      <c r="BL947">
        <v>1</v>
      </c>
      <c r="BM947">
        <v>0</v>
      </c>
      <c r="BN947">
        <v>0</v>
      </c>
      <c r="BO947">
        <v>0</v>
      </c>
      <c r="BP947">
        <v>0</v>
      </c>
      <c r="BQ947">
        <v>0</v>
      </c>
      <c r="BR947" s="18">
        <v>0</v>
      </c>
      <c r="BS947">
        <v>1</v>
      </c>
      <c r="BT947">
        <v>0</v>
      </c>
      <c r="BU947" s="18">
        <v>0</v>
      </c>
      <c r="BV947" t="s">
        <v>397</v>
      </c>
      <c r="BW947" t="s">
        <v>397</v>
      </c>
      <c r="CB947" s="18"/>
      <c r="CD947" s="18"/>
      <c r="CE947" s="18"/>
      <c r="CH947" s="18"/>
      <c r="CJ947" s="18"/>
      <c r="CU947" s="18"/>
      <c r="CV947" t="s">
        <v>397</v>
      </c>
      <c r="CW947" t="s">
        <v>397</v>
      </c>
      <c r="CX947" t="s">
        <v>397</v>
      </c>
      <c r="CY947" s="25" t="s">
        <v>397</v>
      </c>
    </row>
    <row r="948" spans="1:103" x14ac:dyDescent="0.25">
      <c r="A948">
        <v>950</v>
      </c>
      <c r="B948">
        <v>127</v>
      </c>
      <c r="C948" s="25" t="s">
        <v>8</v>
      </c>
      <c r="D948" s="12">
        <v>12.6</v>
      </c>
      <c r="E948" s="14"/>
      <c r="F948" s="7" t="str">
        <f t="shared" si="149"/>
        <v>X</v>
      </c>
      <c r="G948" s="7">
        <f t="shared" si="150"/>
        <v>12.6</v>
      </c>
      <c r="H948" s="16">
        <f t="shared" si="151"/>
        <v>12.6</v>
      </c>
      <c r="I948" s="11" t="str">
        <f t="shared" si="152"/>
        <v>X</v>
      </c>
      <c r="J948" s="39" t="str">
        <f t="shared" si="153"/>
        <v>X</v>
      </c>
      <c r="K948" s="39" t="str">
        <f t="shared" si="156"/>
        <v>X</v>
      </c>
      <c r="L948" s="39" t="str">
        <f t="shared" si="157"/>
        <v>X</v>
      </c>
      <c r="M948" s="39" t="str">
        <f t="shared" si="154"/>
        <v>X</v>
      </c>
      <c r="N948" s="42">
        <v>0</v>
      </c>
      <c r="O948" s="8">
        <v>0</v>
      </c>
      <c r="P948" s="9">
        <v>0</v>
      </c>
      <c r="Q948" s="9">
        <v>0</v>
      </c>
      <c r="R948" s="8">
        <v>0</v>
      </c>
      <c r="S948" s="9">
        <v>0</v>
      </c>
      <c r="T948" s="9">
        <v>0</v>
      </c>
      <c r="U948" s="8">
        <v>0</v>
      </c>
      <c r="V948" s="9">
        <v>1</v>
      </c>
      <c r="W948" s="9">
        <v>0</v>
      </c>
      <c r="X948" s="9">
        <v>0</v>
      </c>
      <c r="Y948" s="8">
        <v>0</v>
      </c>
      <c r="Z948" s="9">
        <v>0</v>
      </c>
      <c r="AA948" s="8"/>
      <c r="AC948" s="8"/>
      <c r="AJ948" s="9">
        <f t="shared" si="155"/>
        <v>-1</v>
      </c>
      <c r="AK948" s="7">
        <v>7.9</v>
      </c>
      <c r="AO948" s="8"/>
      <c r="AQ948" s="31"/>
      <c r="AT948" s="31"/>
      <c r="AU948" s="21">
        <v>1987</v>
      </c>
      <c r="AV948" s="23">
        <f t="shared" si="158"/>
        <v>3.2981978671098151</v>
      </c>
      <c r="BB948" s="18"/>
      <c r="BD948" s="54"/>
      <c r="BF948" s="18"/>
      <c r="BH948" s="18"/>
      <c r="BJ948" s="18"/>
      <c r="BK948" s="18" t="s">
        <v>60</v>
      </c>
      <c r="BL948">
        <v>1</v>
      </c>
      <c r="BM948">
        <v>0</v>
      </c>
      <c r="BN948">
        <v>0</v>
      </c>
      <c r="BO948">
        <v>0</v>
      </c>
      <c r="BP948">
        <v>0</v>
      </c>
      <c r="BQ948">
        <v>0</v>
      </c>
      <c r="BR948" s="18">
        <v>0</v>
      </c>
      <c r="BS948">
        <v>1</v>
      </c>
      <c r="BT948">
        <v>0</v>
      </c>
      <c r="BU948" s="18">
        <v>0</v>
      </c>
      <c r="BV948" t="s">
        <v>397</v>
      </c>
      <c r="BW948" t="s">
        <v>397</v>
      </c>
      <c r="CB948" s="18"/>
      <c r="CD948" s="18"/>
      <c r="CE948" s="18"/>
      <c r="CH948" s="18"/>
      <c r="CJ948" s="18"/>
      <c r="CU948" s="18"/>
      <c r="CV948" t="s">
        <v>397</v>
      </c>
      <c r="CW948" t="s">
        <v>397</v>
      </c>
      <c r="CX948" t="s">
        <v>397</v>
      </c>
      <c r="CY948" s="25" t="s">
        <v>397</v>
      </c>
    </row>
    <row r="949" spans="1:103" x14ac:dyDescent="0.25">
      <c r="A949">
        <v>951</v>
      </c>
      <c r="B949">
        <v>127</v>
      </c>
      <c r="C949" s="25" t="s">
        <v>8</v>
      </c>
      <c r="D949" s="12">
        <v>13.2</v>
      </c>
      <c r="E949" s="14"/>
      <c r="F949" s="7" t="str">
        <f t="shared" si="149"/>
        <v>X</v>
      </c>
      <c r="G949" s="7">
        <f t="shared" si="150"/>
        <v>13.2</v>
      </c>
      <c r="H949" s="16">
        <f t="shared" si="151"/>
        <v>13.2</v>
      </c>
      <c r="I949" s="11" t="str">
        <f t="shared" si="152"/>
        <v>X</v>
      </c>
      <c r="J949" s="39" t="str">
        <f t="shared" si="153"/>
        <v>X</v>
      </c>
      <c r="K949" s="39" t="str">
        <f t="shared" si="156"/>
        <v>X</v>
      </c>
      <c r="L949" s="39" t="str">
        <f t="shared" si="157"/>
        <v>X</v>
      </c>
      <c r="M949" s="39" t="str">
        <f t="shared" si="154"/>
        <v>X</v>
      </c>
      <c r="N949" s="42">
        <v>0</v>
      </c>
      <c r="O949" s="8">
        <v>0</v>
      </c>
      <c r="P949" s="9">
        <v>0</v>
      </c>
      <c r="Q949" s="9">
        <v>0</v>
      </c>
      <c r="R949" s="8">
        <v>0</v>
      </c>
      <c r="S949" s="9">
        <v>0</v>
      </c>
      <c r="T949" s="9">
        <v>0</v>
      </c>
      <c r="U949" s="8">
        <v>0</v>
      </c>
      <c r="V949" s="9">
        <v>1</v>
      </c>
      <c r="W949" s="9">
        <v>0</v>
      </c>
      <c r="X949" s="9">
        <v>0</v>
      </c>
      <c r="Y949" s="8">
        <v>0</v>
      </c>
      <c r="Z949" s="9">
        <v>0</v>
      </c>
      <c r="AA949" s="8"/>
      <c r="AC949" s="8"/>
      <c r="AJ949" s="9">
        <f t="shared" si="155"/>
        <v>-1</v>
      </c>
      <c r="AK949" s="7">
        <v>8.5</v>
      </c>
      <c r="AO949" s="8"/>
      <c r="AQ949" s="31"/>
      <c r="AT949" s="31"/>
      <c r="AU949" s="21">
        <v>1989</v>
      </c>
      <c r="AV949" s="23">
        <f t="shared" si="158"/>
        <v>3.2986347831244354</v>
      </c>
      <c r="BB949" s="18"/>
      <c r="BD949" s="54"/>
      <c r="BF949" s="18"/>
      <c r="BH949" s="18"/>
      <c r="BJ949" s="18"/>
      <c r="BK949" s="18" t="s">
        <v>60</v>
      </c>
      <c r="BL949">
        <v>1</v>
      </c>
      <c r="BM949">
        <v>0</v>
      </c>
      <c r="BN949">
        <v>0</v>
      </c>
      <c r="BO949">
        <v>0</v>
      </c>
      <c r="BP949">
        <v>0</v>
      </c>
      <c r="BQ949">
        <v>0</v>
      </c>
      <c r="BR949" s="18">
        <v>0</v>
      </c>
      <c r="BS949">
        <v>1</v>
      </c>
      <c r="BT949">
        <v>0</v>
      </c>
      <c r="BU949" s="18">
        <v>0</v>
      </c>
      <c r="BV949" t="s">
        <v>397</v>
      </c>
      <c r="BW949" t="s">
        <v>397</v>
      </c>
      <c r="CB949" s="18"/>
      <c r="CD949" s="18"/>
      <c r="CE949" s="18"/>
      <c r="CH949" s="18"/>
      <c r="CJ949" s="18"/>
      <c r="CU949" s="18"/>
      <c r="CV949" t="s">
        <v>397</v>
      </c>
      <c r="CW949" t="s">
        <v>397</v>
      </c>
      <c r="CX949" t="s">
        <v>397</v>
      </c>
      <c r="CY949" s="25" t="s">
        <v>397</v>
      </c>
    </row>
    <row r="950" spans="1:103" x14ac:dyDescent="0.25">
      <c r="A950">
        <v>952</v>
      </c>
      <c r="B950">
        <v>127</v>
      </c>
      <c r="C950" s="25" t="s">
        <v>8</v>
      </c>
      <c r="D950" s="12">
        <v>11.4</v>
      </c>
      <c r="E950" s="14"/>
      <c r="F950" s="7" t="str">
        <f t="shared" si="149"/>
        <v>X</v>
      </c>
      <c r="G950" s="7">
        <f t="shared" si="150"/>
        <v>11.4</v>
      </c>
      <c r="H950" s="16">
        <f t="shared" si="151"/>
        <v>11.4</v>
      </c>
      <c r="I950" s="11" t="str">
        <f t="shared" si="152"/>
        <v>X</v>
      </c>
      <c r="J950" s="39" t="str">
        <f t="shared" si="153"/>
        <v>X</v>
      </c>
      <c r="K950" s="39" t="str">
        <f t="shared" si="156"/>
        <v>X</v>
      </c>
      <c r="L950" s="39" t="str">
        <f t="shared" si="157"/>
        <v>X</v>
      </c>
      <c r="M950" s="39" t="str">
        <f t="shared" si="154"/>
        <v>X</v>
      </c>
      <c r="N950" s="42">
        <v>0</v>
      </c>
      <c r="O950" s="8">
        <v>0</v>
      </c>
      <c r="P950" s="9">
        <v>0</v>
      </c>
      <c r="Q950" s="9">
        <v>0</v>
      </c>
      <c r="R950" s="8">
        <v>0</v>
      </c>
      <c r="S950" s="9">
        <v>0</v>
      </c>
      <c r="T950" s="9">
        <v>0</v>
      </c>
      <c r="U950" s="8">
        <v>0</v>
      </c>
      <c r="V950" s="9">
        <v>0</v>
      </c>
      <c r="W950" s="9">
        <v>0</v>
      </c>
      <c r="X950" s="9">
        <v>0</v>
      </c>
      <c r="Y950" s="8">
        <v>1</v>
      </c>
      <c r="Z950" s="9">
        <v>0</v>
      </c>
      <c r="AA950" s="8"/>
      <c r="AC950" s="8"/>
      <c r="AJ950" s="9">
        <f t="shared" si="155"/>
        <v>-1</v>
      </c>
      <c r="AK950" s="7">
        <v>8.5</v>
      </c>
      <c r="AO950" s="8"/>
      <c r="AQ950" s="31"/>
      <c r="AT950" s="31"/>
      <c r="AU950" s="21">
        <v>1989</v>
      </c>
      <c r="AV950" s="23">
        <f t="shared" si="158"/>
        <v>3.2986347831244354</v>
      </c>
      <c r="BB950" s="18"/>
      <c r="BD950" s="54"/>
      <c r="BF950" s="18"/>
      <c r="BH950" s="18"/>
      <c r="BJ950" s="18"/>
      <c r="BK950" s="18" t="s">
        <v>60</v>
      </c>
      <c r="BL950">
        <v>1</v>
      </c>
      <c r="BM950">
        <v>0</v>
      </c>
      <c r="BN950">
        <v>0</v>
      </c>
      <c r="BO950">
        <v>0</v>
      </c>
      <c r="BP950">
        <v>0</v>
      </c>
      <c r="BQ950">
        <v>0</v>
      </c>
      <c r="BR950" s="18">
        <v>0</v>
      </c>
      <c r="BS950">
        <v>1</v>
      </c>
      <c r="BT950">
        <v>0</v>
      </c>
      <c r="BU950" s="18">
        <v>0</v>
      </c>
      <c r="BV950" t="s">
        <v>397</v>
      </c>
      <c r="BW950" t="s">
        <v>397</v>
      </c>
      <c r="CB950" s="18"/>
      <c r="CD950" s="18"/>
      <c r="CE950" s="18"/>
      <c r="CH950" s="18"/>
      <c r="CJ950" s="18"/>
      <c r="CU950" s="18"/>
      <c r="CV950" t="s">
        <v>397</v>
      </c>
      <c r="CW950" t="s">
        <v>397</v>
      </c>
      <c r="CX950" t="s">
        <v>397</v>
      </c>
      <c r="CY950" s="25" t="s">
        <v>397</v>
      </c>
    </row>
    <row r="951" spans="1:103" x14ac:dyDescent="0.25">
      <c r="A951">
        <v>953</v>
      </c>
      <c r="B951">
        <v>127</v>
      </c>
      <c r="C951" s="25" t="s">
        <v>8</v>
      </c>
      <c r="D951" s="12">
        <v>11.2</v>
      </c>
      <c r="E951" s="14"/>
      <c r="F951" s="7" t="str">
        <f t="shared" si="149"/>
        <v>X</v>
      </c>
      <c r="G951" s="7">
        <f t="shared" si="150"/>
        <v>11.2</v>
      </c>
      <c r="H951" s="16">
        <f t="shared" si="151"/>
        <v>11.2</v>
      </c>
      <c r="I951" s="11" t="str">
        <f t="shared" si="152"/>
        <v>X</v>
      </c>
      <c r="J951" s="39" t="str">
        <f t="shared" si="153"/>
        <v>X</v>
      </c>
      <c r="K951" s="39" t="str">
        <f t="shared" si="156"/>
        <v>X</v>
      </c>
      <c r="L951" s="39" t="str">
        <f t="shared" si="157"/>
        <v>X</v>
      </c>
      <c r="M951" s="39" t="str">
        <f t="shared" si="154"/>
        <v>X</v>
      </c>
      <c r="N951" s="42">
        <v>0</v>
      </c>
      <c r="O951" s="8">
        <v>0</v>
      </c>
      <c r="P951" s="9">
        <v>0</v>
      </c>
      <c r="Q951" s="9">
        <v>0</v>
      </c>
      <c r="R951" s="8">
        <v>0</v>
      </c>
      <c r="S951" s="9">
        <v>0</v>
      </c>
      <c r="T951" s="9">
        <v>0</v>
      </c>
      <c r="U951" s="8">
        <v>0</v>
      </c>
      <c r="V951" s="9">
        <v>0</v>
      </c>
      <c r="W951" s="9">
        <v>0</v>
      </c>
      <c r="X951" s="9">
        <v>0</v>
      </c>
      <c r="Y951" s="8">
        <v>0</v>
      </c>
      <c r="Z951" s="9">
        <v>1</v>
      </c>
      <c r="AA951" s="8"/>
      <c r="AC951" s="8"/>
      <c r="AJ951" s="9">
        <f t="shared" si="155"/>
        <v>-1</v>
      </c>
      <c r="AK951" s="7">
        <v>8.5</v>
      </c>
      <c r="AO951" s="8"/>
      <c r="AQ951" s="31"/>
      <c r="AT951" s="31"/>
      <c r="AU951" s="21">
        <v>1989</v>
      </c>
      <c r="AV951" s="23">
        <f t="shared" si="158"/>
        <v>3.2986347831244354</v>
      </c>
      <c r="BB951" s="18"/>
      <c r="BD951" s="54"/>
      <c r="BF951" s="18"/>
      <c r="BH951" s="18"/>
      <c r="BJ951" s="18"/>
      <c r="BK951" s="18" t="s">
        <v>60</v>
      </c>
      <c r="BL951">
        <v>1</v>
      </c>
      <c r="BM951">
        <v>0</v>
      </c>
      <c r="BN951">
        <v>0</v>
      </c>
      <c r="BO951">
        <v>0</v>
      </c>
      <c r="BP951">
        <v>0</v>
      </c>
      <c r="BQ951">
        <v>0</v>
      </c>
      <c r="BR951" s="18">
        <v>0</v>
      </c>
      <c r="BS951">
        <v>1</v>
      </c>
      <c r="BT951">
        <v>0</v>
      </c>
      <c r="BU951" s="18">
        <v>0</v>
      </c>
      <c r="BV951" t="s">
        <v>397</v>
      </c>
      <c r="BW951" t="s">
        <v>397</v>
      </c>
      <c r="CB951" s="18"/>
      <c r="CD951" s="18"/>
      <c r="CE951" s="18"/>
      <c r="CH951" s="18"/>
      <c r="CJ951" s="18"/>
      <c r="CU951" s="18"/>
      <c r="CV951" t="s">
        <v>397</v>
      </c>
      <c r="CW951" t="s">
        <v>397</v>
      </c>
      <c r="CX951" t="s">
        <v>397</v>
      </c>
      <c r="CY951" s="25" t="s">
        <v>397</v>
      </c>
    </row>
    <row r="952" spans="1:103" x14ac:dyDescent="0.25">
      <c r="A952">
        <v>954</v>
      </c>
      <c r="B952">
        <v>127</v>
      </c>
      <c r="C952" s="25" t="s">
        <v>8</v>
      </c>
      <c r="D952" s="12">
        <v>4.5</v>
      </c>
      <c r="E952" s="14"/>
      <c r="F952" s="7" t="str">
        <f t="shared" si="149"/>
        <v>X</v>
      </c>
      <c r="G952" s="7">
        <f t="shared" si="150"/>
        <v>4.5</v>
      </c>
      <c r="H952" s="16">
        <f t="shared" si="151"/>
        <v>4.5</v>
      </c>
      <c r="I952" s="11" t="str">
        <f t="shared" si="152"/>
        <v>X</v>
      </c>
      <c r="J952" s="39" t="str">
        <f t="shared" si="153"/>
        <v>X</v>
      </c>
      <c r="K952" s="39" t="str">
        <f t="shared" si="156"/>
        <v>X</v>
      </c>
      <c r="L952" s="39" t="str">
        <f t="shared" si="157"/>
        <v>X</v>
      </c>
      <c r="M952" s="39" t="str">
        <f t="shared" si="154"/>
        <v>X</v>
      </c>
      <c r="N952" s="42">
        <v>1</v>
      </c>
      <c r="O952" s="8">
        <v>0</v>
      </c>
      <c r="P952" s="9">
        <v>0</v>
      </c>
      <c r="Q952" s="9">
        <v>0</v>
      </c>
      <c r="R952" s="8">
        <v>0</v>
      </c>
      <c r="S952" s="9">
        <v>0</v>
      </c>
      <c r="T952" s="9">
        <v>0</v>
      </c>
      <c r="U952" s="8">
        <v>0</v>
      </c>
      <c r="V952" s="9">
        <v>0</v>
      </c>
      <c r="W952" s="9">
        <v>0</v>
      </c>
      <c r="X952" s="9">
        <v>0</v>
      </c>
      <c r="Y952" s="8">
        <v>0</v>
      </c>
      <c r="Z952" s="9">
        <v>0</v>
      </c>
      <c r="AA952" s="8"/>
      <c r="AC952" s="8"/>
      <c r="AJ952" s="9">
        <f t="shared" si="155"/>
        <v>-1</v>
      </c>
      <c r="AK952" s="7">
        <v>3</v>
      </c>
      <c r="AO952" s="8"/>
      <c r="AQ952" s="31"/>
      <c r="AT952" s="31"/>
      <c r="AU952" s="21">
        <v>1985</v>
      </c>
      <c r="AV952" s="23">
        <f t="shared" si="158"/>
        <v>3.2977605110991339</v>
      </c>
      <c r="BB952" s="18"/>
      <c r="BD952" s="54"/>
      <c r="BF952" s="18"/>
      <c r="BH952" s="18"/>
      <c r="BJ952" s="18"/>
      <c r="BK952" s="18" t="s">
        <v>62</v>
      </c>
      <c r="BL952">
        <v>0</v>
      </c>
      <c r="BM952">
        <v>1</v>
      </c>
      <c r="BN952">
        <v>0</v>
      </c>
      <c r="BO952">
        <v>0</v>
      </c>
      <c r="BP952">
        <v>0</v>
      </c>
      <c r="BQ952">
        <v>0</v>
      </c>
      <c r="BR952" s="18">
        <v>0</v>
      </c>
      <c r="BS952">
        <v>0</v>
      </c>
      <c r="BT952">
        <v>1</v>
      </c>
      <c r="BU952" s="18">
        <v>0</v>
      </c>
      <c r="BV952" t="s">
        <v>397</v>
      </c>
      <c r="BW952" t="s">
        <v>397</v>
      </c>
      <c r="CB952" s="18"/>
      <c r="CD952" s="18"/>
      <c r="CE952" s="18"/>
      <c r="CH952" s="18"/>
      <c r="CJ952" s="18"/>
      <c r="CU952" s="18"/>
      <c r="CV952" t="s">
        <v>397</v>
      </c>
      <c r="CW952" t="s">
        <v>397</v>
      </c>
      <c r="CX952" t="s">
        <v>397</v>
      </c>
      <c r="CY952" s="25" t="s">
        <v>397</v>
      </c>
    </row>
    <row r="953" spans="1:103" x14ac:dyDescent="0.25">
      <c r="A953">
        <v>955</v>
      </c>
      <c r="B953">
        <v>127</v>
      </c>
      <c r="C953" s="25" t="s">
        <v>8</v>
      </c>
      <c r="D953" s="12">
        <v>4.5</v>
      </c>
      <c r="E953" s="14"/>
      <c r="F953" s="7" t="str">
        <f t="shared" si="149"/>
        <v>X</v>
      </c>
      <c r="G953" s="7">
        <f t="shared" si="150"/>
        <v>4.5</v>
      </c>
      <c r="H953" s="16">
        <f t="shared" si="151"/>
        <v>4.5</v>
      </c>
      <c r="I953" s="11" t="str">
        <f t="shared" si="152"/>
        <v>X</v>
      </c>
      <c r="J953" s="39" t="str">
        <f t="shared" si="153"/>
        <v>X</v>
      </c>
      <c r="K953" s="39" t="str">
        <f t="shared" si="156"/>
        <v>X</v>
      </c>
      <c r="L953" s="39" t="str">
        <f t="shared" si="157"/>
        <v>X</v>
      </c>
      <c r="M953" s="39" t="str">
        <f t="shared" si="154"/>
        <v>X</v>
      </c>
      <c r="N953" s="42">
        <v>0</v>
      </c>
      <c r="O953" s="8">
        <v>0</v>
      </c>
      <c r="P953" s="9">
        <v>0</v>
      </c>
      <c r="Q953" s="9">
        <v>0</v>
      </c>
      <c r="R953" s="8">
        <v>0</v>
      </c>
      <c r="S953" s="9">
        <v>0</v>
      </c>
      <c r="T953" s="9">
        <v>0</v>
      </c>
      <c r="U953" s="8">
        <v>1</v>
      </c>
      <c r="V953" s="9">
        <v>0</v>
      </c>
      <c r="W953" s="9">
        <v>0</v>
      </c>
      <c r="X953" s="9">
        <v>0</v>
      </c>
      <c r="Y953" s="8">
        <v>0</v>
      </c>
      <c r="Z953" s="9">
        <v>0</v>
      </c>
      <c r="AA953" s="8"/>
      <c r="AC953" s="8"/>
      <c r="AJ953" s="9">
        <f t="shared" si="155"/>
        <v>-1</v>
      </c>
      <c r="AK953" s="7">
        <v>3</v>
      </c>
      <c r="AO953" s="8"/>
      <c r="AQ953" s="31"/>
      <c r="AT953" s="31"/>
      <c r="AU953" s="21">
        <v>1985</v>
      </c>
      <c r="AV953" s="23">
        <f t="shared" si="158"/>
        <v>3.2977605110991339</v>
      </c>
      <c r="BB953" s="18"/>
      <c r="BD953" s="54"/>
      <c r="BF953" s="18"/>
      <c r="BH953" s="18"/>
      <c r="BJ953" s="18"/>
      <c r="BK953" s="18" t="s">
        <v>62</v>
      </c>
      <c r="BL953">
        <v>0</v>
      </c>
      <c r="BM953">
        <v>1</v>
      </c>
      <c r="BN953">
        <v>0</v>
      </c>
      <c r="BO953">
        <v>0</v>
      </c>
      <c r="BP953">
        <v>0</v>
      </c>
      <c r="BQ953">
        <v>0</v>
      </c>
      <c r="BR953" s="18">
        <v>0</v>
      </c>
      <c r="BS953">
        <v>0</v>
      </c>
      <c r="BT953">
        <v>1</v>
      </c>
      <c r="BU953" s="18">
        <v>0</v>
      </c>
      <c r="BV953" t="s">
        <v>397</v>
      </c>
      <c r="BW953" t="s">
        <v>397</v>
      </c>
      <c r="CB953" s="18"/>
      <c r="CD953" s="18"/>
      <c r="CE953" s="18"/>
      <c r="CH953" s="18"/>
      <c r="CJ953" s="18"/>
      <c r="CU953" s="18"/>
      <c r="CV953" t="s">
        <v>397</v>
      </c>
      <c r="CW953" t="s">
        <v>397</v>
      </c>
      <c r="CX953" t="s">
        <v>397</v>
      </c>
      <c r="CY953" s="25" t="s">
        <v>397</v>
      </c>
    </row>
    <row r="954" spans="1:103" x14ac:dyDescent="0.25">
      <c r="A954">
        <v>956</v>
      </c>
      <c r="B954">
        <v>127</v>
      </c>
      <c r="C954" s="25" t="s">
        <v>8</v>
      </c>
      <c r="D954" s="12">
        <v>5.6</v>
      </c>
      <c r="E954" s="14"/>
      <c r="F954" s="7" t="str">
        <f t="shared" si="149"/>
        <v>X</v>
      </c>
      <c r="G954" s="7">
        <f t="shared" si="150"/>
        <v>5.6</v>
      </c>
      <c r="H954" s="16">
        <f t="shared" si="151"/>
        <v>5.6</v>
      </c>
      <c r="I954" s="11" t="str">
        <f t="shared" si="152"/>
        <v>X</v>
      </c>
      <c r="J954" s="39" t="str">
        <f t="shared" si="153"/>
        <v>X</v>
      </c>
      <c r="K954" s="39" t="str">
        <f t="shared" si="156"/>
        <v>X</v>
      </c>
      <c r="L954" s="39" t="str">
        <f t="shared" si="157"/>
        <v>X</v>
      </c>
      <c r="M954" s="39" t="str">
        <f t="shared" si="154"/>
        <v>X</v>
      </c>
      <c r="N954" s="42">
        <v>0</v>
      </c>
      <c r="O954" s="8">
        <v>0</v>
      </c>
      <c r="P954" s="9">
        <v>0</v>
      </c>
      <c r="Q954" s="9">
        <v>0</v>
      </c>
      <c r="R954" s="8">
        <v>0</v>
      </c>
      <c r="S954" s="9">
        <v>0</v>
      </c>
      <c r="T954" s="9">
        <v>0</v>
      </c>
      <c r="U954" s="8">
        <v>0</v>
      </c>
      <c r="V954" s="9">
        <v>1</v>
      </c>
      <c r="W954" s="9">
        <v>0</v>
      </c>
      <c r="X954" s="9">
        <v>0</v>
      </c>
      <c r="Y954" s="8">
        <v>0</v>
      </c>
      <c r="Z954" s="9">
        <v>0</v>
      </c>
      <c r="AA954" s="8"/>
      <c r="AC954" s="8"/>
      <c r="AJ954" s="9">
        <f t="shared" si="155"/>
        <v>-1</v>
      </c>
      <c r="AK954" s="7">
        <v>3</v>
      </c>
      <c r="AO954" s="8"/>
      <c r="AQ954" s="31"/>
      <c r="AT954" s="31"/>
      <c r="AU954" s="21">
        <v>1985</v>
      </c>
      <c r="AV954" s="23">
        <f t="shared" si="158"/>
        <v>3.2977605110991339</v>
      </c>
      <c r="BB954" s="18"/>
      <c r="BD954" s="54"/>
      <c r="BF954" s="18"/>
      <c r="BH954" s="18"/>
      <c r="BJ954" s="18"/>
      <c r="BK954" s="18" t="s">
        <v>62</v>
      </c>
      <c r="BL954">
        <v>0</v>
      </c>
      <c r="BM954">
        <v>1</v>
      </c>
      <c r="BN954">
        <v>0</v>
      </c>
      <c r="BO954">
        <v>0</v>
      </c>
      <c r="BP954">
        <v>0</v>
      </c>
      <c r="BQ954">
        <v>0</v>
      </c>
      <c r="BR954" s="18">
        <v>0</v>
      </c>
      <c r="BS954">
        <v>0</v>
      </c>
      <c r="BT954">
        <v>1</v>
      </c>
      <c r="BU954" s="18">
        <v>0</v>
      </c>
      <c r="BV954" t="s">
        <v>397</v>
      </c>
      <c r="BW954" t="s">
        <v>397</v>
      </c>
      <c r="CB954" s="18"/>
      <c r="CD954" s="18"/>
      <c r="CE954" s="18"/>
      <c r="CH954" s="18"/>
      <c r="CJ954" s="18"/>
      <c r="CU954" s="18"/>
      <c r="CV954" t="s">
        <v>397</v>
      </c>
      <c r="CW954" t="s">
        <v>397</v>
      </c>
      <c r="CX954" t="s">
        <v>397</v>
      </c>
      <c r="CY954" s="25" t="s">
        <v>397</v>
      </c>
    </row>
    <row r="955" spans="1:103" x14ac:dyDescent="0.25">
      <c r="A955">
        <v>957</v>
      </c>
      <c r="B955">
        <v>127</v>
      </c>
      <c r="C955" s="25" t="s">
        <v>8</v>
      </c>
      <c r="D955" s="12">
        <v>20.5</v>
      </c>
      <c r="E955" s="14"/>
      <c r="F955" s="7" t="str">
        <f t="shared" si="149"/>
        <v>X</v>
      </c>
      <c r="G955" s="7">
        <f t="shared" si="150"/>
        <v>20.5</v>
      </c>
      <c r="H955" s="16">
        <f t="shared" si="151"/>
        <v>20.5</v>
      </c>
      <c r="I955" s="11" t="str">
        <f t="shared" si="152"/>
        <v>X</v>
      </c>
      <c r="J955" s="39" t="str">
        <f t="shared" si="153"/>
        <v>X</v>
      </c>
      <c r="K955" s="39" t="str">
        <f t="shared" si="156"/>
        <v>X</v>
      </c>
      <c r="L955" s="39" t="str">
        <f t="shared" si="157"/>
        <v>X</v>
      </c>
      <c r="M955" s="39" t="str">
        <f t="shared" si="154"/>
        <v>X</v>
      </c>
      <c r="N955" s="42">
        <v>1</v>
      </c>
      <c r="O955" s="8">
        <v>0</v>
      </c>
      <c r="P955" s="9">
        <v>0</v>
      </c>
      <c r="Q955" s="9">
        <v>0</v>
      </c>
      <c r="R955" s="8">
        <v>0</v>
      </c>
      <c r="S955" s="9">
        <v>0</v>
      </c>
      <c r="T955" s="9">
        <v>0</v>
      </c>
      <c r="U955" s="8">
        <v>0</v>
      </c>
      <c r="V955" s="9">
        <v>0</v>
      </c>
      <c r="W955" s="9">
        <v>0</v>
      </c>
      <c r="X955" s="9">
        <v>0</v>
      </c>
      <c r="Y955" s="8">
        <v>0</v>
      </c>
      <c r="Z955" s="9">
        <v>0</v>
      </c>
      <c r="AA955" s="8"/>
      <c r="AC955" s="8"/>
      <c r="AJ955" s="9">
        <f t="shared" si="155"/>
        <v>-1</v>
      </c>
      <c r="AK955" s="7">
        <v>4.2</v>
      </c>
      <c r="AO955" s="8"/>
      <c r="AQ955" s="31"/>
      <c r="AT955" s="31"/>
      <c r="AU955" s="21">
        <v>1973</v>
      </c>
      <c r="AV955" s="23">
        <f t="shared" si="158"/>
        <v>3.295127085252191</v>
      </c>
      <c r="BB955" s="18"/>
      <c r="BD955" s="54"/>
      <c r="BF955" s="18"/>
      <c r="BH955" s="18"/>
      <c r="BJ955" s="18"/>
      <c r="BK955" s="18" t="s">
        <v>68</v>
      </c>
      <c r="BL955">
        <v>0</v>
      </c>
      <c r="BM955">
        <v>0</v>
      </c>
      <c r="BN955">
        <v>0</v>
      </c>
      <c r="BO955">
        <v>1</v>
      </c>
      <c r="BP955">
        <v>0</v>
      </c>
      <c r="BQ955">
        <v>0</v>
      </c>
      <c r="BR955" s="18">
        <v>0</v>
      </c>
      <c r="BS955">
        <v>0</v>
      </c>
      <c r="BT955">
        <v>1</v>
      </c>
      <c r="BU955" s="18">
        <v>0</v>
      </c>
      <c r="BV955" t="s">
        <v>397</v>
      </c>
      <c r="BW955" t="s">
        <v>397</v>
      </c>
      <c r="CB955" s="18"/>
      <c r="CD955" s="18"/>
      <c r="CE955" s="18"/>
      <c r="CH955" s="18"/>
      <c r="CJ955" s="18"/>
      <c r="CU955" s="18"/>
      <c r="CV955" t="s">
        <v>397</v>
      </c>
      <c r="CW955" t="s">
        <v>397</v>
      </c>
      <c r="CX955" t="s">
        <v>397</v>
      </c>
      <c r="CY955" s="25" t="s">
        <v>397</v>
      </c>
    </row>
    <row r="956" spans="1:103" x14ac:dyDescent="0.25">
      <c r="A956">
        <v>958</v>
      </c>
      <c r="B956">
        <v>127</v>
      </c>
      <c r="C956" s="25" t="s">
        <v>8</v>
      </c>
      <c r="D956" s="12">
        <v>18.100000000000001</v>
      </c>
      <c r="E956" s="14"/>
      <c r="F956" s="7" t="str">
        <f t="shared" si="149"/>
        <v>X</v>
      </c>
      <c r="G956" s="7">
        <f t="shared" si="150"/>
        <v>18.100000000000001</v>
      </c>
      <c r="H956" s="16">
        <f t="shared" si="151"/>
        <v>18.100000000000001</v>
      </c>
      <c r="I956" s="11" t="str">
        <f t="shared" si="152"/>
        <v>X</v>
      </c>
      <c r="J956" s="39" t="str">
        <f t="shared" si="153"/>
        <v>X</v>
      </c>
      <c r="K956" s="39" t="str">
        <f t="shared" si="156"/>
        <v>X</v>
      </c>
      <c r="L956" s="39" t="str">
        <f t="shared" si="157"/>
        <v>X</v>
      </c>
      <c r="M956" s="39" t="str">
        <f t="shared" si="154"/>
        <v>X</v>
      </c>
      <c r="N956" s="42">
        <v>0</v>
      </c>
      <c r="O956" s="8">
        <v>0</v>
      </c>
      <c r="P956" s="9">
        <v>0</v>
      </c>
      <c r="Q956" s="9">
        <v>0</v>
      </c>
      <c r="R956" s="8">
        <v>0</v>
      </c>
      <c r="S956" s="9">
        <v>0</v>
      </c>
      <c r="T956" s="9">
        <v>0</v>
      </c>
      <c r="U956" s="8">
        <v>1</v>
      </c>
      <c r="V956" s="9">
        <v>0</v>
      </c>
      <c r="W956" s="9">
        <v>0</v>
      </c>
      <c r="X956" s="9">
        <v>0</v>
      </c>
      <c r="Y956" s="8">
        <v>0</v>
      </c>
      <c r="Z956" s="9">
        <v>0</v>
      </c>
      <c r="AA956" s="8"/>
      <c r="AC956" s="8"/>
      <c r="AJ956" s="9">
        <f t="shared" si="155"/>
        <v>-1</v>
      </c>
      <c r="AK956" s="7">
        <v>4.2</v>
      </c>
      <c r="AO956" s="8"/>
      <c r="AQ956" s="31"/>
      <c r="AT956" s="31"/>
      <c r="AU956" s="21">
        <v>1973</v>
      </c>
      <c r="AV956" s="23">
        <f t="shared" si="158"/>
        <v>3.295127085252191</v>
      </c>
      <c r="BB956" s="18"/>
      <c r="BD956" s="54"/>
      <c r="BF956" s="18"/>
      <c r="BH956" s="18"/>
      <c r="BJ956" s="18"/>
      <c r="BK956" s="18" t="s">
        <v>68</v>
      </c>
      <c r="BL956">
        <v>0</v>
      </c>
      <c r="BM956">
        <v>0</v>
      </c>
      <c r="BN956">
        <v>0</v>
      </c>
      <c r="BO956">
        <v>1</v>
      </c>
      <c r="BP956">
        <v>0</v>
      </c>
      <c r="BQ956">
        <v>0</v>
      </c>
      <c r="BR956" s="18">
        <v>0</v>
      </c>
      <c r="BS956">
        <v>0</v>
      </c>
      <c r="BT956">
        <v>1</v>
      </c>
      <c r="BU956" s="18">
        <v>0</v>
      </c>
      <c r="BV956" t="s">
        <v>397</v>
      </c>
      <c r="BW956" t="s">
        <v>397</v>
      </c>
      <c r="CB956" s="18"/>
      <c r="CD956" s="18"/>
      <c r="CE956" s="18"/>
      <c r="CH956" s="18"/>
      <c r="CJ956" s="18"/>
      <c r="CU956" s="18"/>
      <c r="CV956" t="s">
        <v>397</v>
      </c>
      <c r="CW956" t="s">
        <v>397</v>
      </c>
      <c r="CX956" t="s">
        <v>397</v>
      </c>
      <c r="CY956" s="25" t="s">
        <v>397</v>
      </c>
    </row>
    <row r="957" spans="1:103" x14ac:dyDescent="0.25">
      <c r="A957">
        <v>959</v>
      </c>
      <c r="B957">
        <v>127</v>
      </c>
      <c r="C957" s="25" t="s">
        <v>8</v>
      </c>
      <c r="D957" s="12">
        <v>20.8</v>
      </c>
      <c r="E957" s="14"/>
      <c r="F957" s="7" t="str">
        <f t="shared" si="149"/>
        <v>X</v>
      </c>
      <c r="G957" s="7">
        <f t="shared" si="150"/>
        <v>20.8</v>
      </c>
      <c r="H957" s="16">
        <f t="shared" si="151"/>
        <v>20.8</v>
      </c>
      <c r="I957" s="11" t="str">
        <f t="shared" si="152"/>
        <v>X</v>
      </c>
      <c r="J957" s="39" t="str">
        <f t="shared" si="153"/>
        <v>X</v>
      </c>
      <c r="K957" s="39" t="str">
        <f t="shared" si="156"/>
        <v>X</v>
      </c>
      <c r="L957" s="39" t="str">
        <f t="shared" si="157"/>
        <v>X</v>
      </c>
      <c r="M957" s="39" t="str">
        <f t="shared" si="154"/>
        <v>X</v>
      </c>
      <c r="N957" s="42">
        <v>0</v>
      </c>
      <c r="O957" s="8">
        <v>0</v>
      </c>
      <c r="P957" s="9">
        <v>0</v>
      </c>
      <c r="Q957" s="9">
        <v>0</v>
      </c>
      <c r="R957" s="8">
        <v>0</v>
      </c>
      <c r="S957" s="9">
        <v>0</v>
      </c>
      <c r="T957" s="9">
        <v>0</v>
      </c>
      <c r="U957" s="8">
        <v>0</v>
      </c>
      <c r="V957" s="9">
        <v>1</v>
      </c>
      <c r="W957" s="9">
        <v>0</v>
      </c>
      <c r="X957" s="9">
        <v>0</v>
      </c>
      <c r="Y957" s="8">
        <v>0</v>
      </c>
      <c r="Z957" s="9">
        <v>0</v>
      </c>
      <c r="AA957" s="8"/>
      <c r="AC957" s="8"/>
      <c r="AJ957" s="9">
        <f t="shared" si="155"/>
        <v>-1</v>
      </c>
      <c r="AK957" s="7">
        <v>4.2</v>
      </c>
      <c r="AO957" s="8"/>
      <c r="AQ957" s="31"/>
      <c r="AT957" s="31"/>
      <c r="AU957" s="21">
        <v>1973</v>
      </c>
      <c r="AV957" s="23">
        <f t="shared" si="158"/>
        <v>3.295127085252191</v>
      </c>
      <c r="BB957" s="18"/>
      <c r="BD957" s="54"/>
      <c r="BF957" s="18"/>
      <c r="BH957" s="18"/>
      <c r="BJ957" s="18"/>
      <c r="BK957" s="18" t="s">
        <v>68</v>
      </c>
      <c r="BL957">
        <v>0</v>
      </c>
      <c r="BM957">
        <v>0</v>
      </c>
      <c r="BN957">
        <v>0</v>
      </c>
      <c r="BO957">
        <v>1</v>
      </c>
      <c r="BP957">
        <v>0</v>
      </c>
      <c r="BQ957">
        <v>0</v>
      </c>
      <c r="BR957" s="18">
        <v>0</v>
      </c>
      <c r="BS957">
        <v>0</v>
      </c>
      <c r="BT957">
        <v>1</v>
      </c>
      <c r="BU957" s="18">
        <v>0</v>
      </c>
      <c r="BV957" t="s">
        <v>397</v>
      </c>
      <c r="BW957" t="s">
        <v>397</v>
      </c>
      <c r="CB957" s="18"/>
      <c r="CD957" s="18"/>
      <c r="CE957" s="18"/>
      <c r="CH957" s="18"/>
      <c r="CJ957" s="18"/>
      <c r="CU957" s="18"/>
      <c r="CV957" t="s">
        <v>397</v>
      </c>
      <c r="CW957" t="s">
        <v>397</v>
      </c>
      <c r="CX957" t="s">
        <v>397</v>
      </c>
      <c r="CY957" s="25" t="s">
        <v>397</v>
      </c>
    </row>
    <row r="958" spans="1:103" x14ac:dyDescent="0.25">
      <c r="A958">
        <v>960</v>
      </c>
      <c r="B958">
        <v>127</v>
      </c>
      <c r="C958" s="25" t="s">
        <v>8</v>
      </c>
      <c r="D958" s="12">
        <v>10.9</v>
      </c>
      <c r="E958" s="14"/>
      <c r="F958" s="7" t="str">
        <f t="shared" si="149"/>
        <v>X</v>
      </c>
      <c r="G958" s="7">
        <f t="shared" si="150"/>
        <v>10.9</v>
      </c>
      <c r="H958" s="16">
        <f t="shared" si="151"/>
        <v>10.9</v>
      </c>
      <c r="I958" s="11" t="str">
        <f t="shared" si="152"/>
        <v>X</v>
      </c>
      <c r="J958" s="39" t="str">
        <f t="shared" si="153"/>
        <v>X</v>
      </c>
      <c r="K958" s="39" t="str">
        <f t="shared" si="156"/>
        <v>X</v>
      </c>
      <c r="L958" s="39" t="str">
        <f t="shared" si="157"/>
        <v>X</v>
      </c>
      <c r="M958" s="39" t="str">
        <f t="shared" si="154"/>
        <v>X</v>
      </c>
      <c r="N958" s="42">
        <v>1</v>
      </c>
      <c r="O958" s="8">
        <v>0</v>
      </c>
      <c r="P958" s="9">
        <v>0</v>
      </c>
      <c r="Q958" s="9">
        <v>0</v>
      </c>
      <c r="R958" s="8">
        <v>0</v>
      </c>
      <c r="S958" s="9">
        <v>0</v>
      </c>
      <c r="T958" s="9">
        <v>0</v>
      </c>
      <c r="U958" s="8">
        <v>0</v>
      </c>
      <c r="V958" s="9">
        <v>0</v>
      </c>
      <c r="W958" s="9">
        <v>0</v>
      </c>
      <c r="X958" s="9">
        <v>0</v>
      </c>
      <c r="Y958" s="8">
        <v>0</v>
      </c>
      <c r="Z958" s="9">
        <v>0</v>
      </c>
      <c r="AA958" s="8"/>
      <c r="AC958" s="8"/>
      <c r="AJ958" s="9">
        <f t="shared" si="155"/>
        <v>-1</v>
      </c>
      <c r="AK958" s="7">
        <v>6.9</v>
      </c>
      <c r="AO958" s="8"/>
      <c r="AQ958" s="31"/>
      <c r="AT958" s="31"/>
      <c r="AU958" s="21">
        <v>1989</v>
      </c>
      <c r="AV958" s="23">
        <f t="shared" si="158"/>
        <v>3.2986347831244354</v>
      </c>
      <c r="BB958" s="18"/>
      <c r="BD958" s="54"/>
      <c r="BF958" s="18"/>
      <c r="BH958" s="18"/>
      <c r="BJ958" s="18"/>
      <c r="BK958" s="18" t="s">
        <v>71</v>
      </c>
      <c r="BL958">
        <v>0</v>
      </c>
      <c r="BM958">
        <v>0</v>
      </c>
      <c r="BN958">
        <v>0</v>
      </c>
      <c r="BO958">
        <v>1</v>
      </c>
      <c r="BP958">
        <v>0</v>
      </c>
      <c r="BQ958">
        <v>0</v>
      </c>
      <c r="BR958" s="18">
        <v>0</v>
      </c>
      <c r="BS958">
        <v>0</v>
      </c>
      <c r="BT958">
        <v>1</v>
      </c>
      <c r="BU958" s="18">
        <v>0</v>
      </c>
      <c r="BV958" t="s">
        <v>397</v>
      </c>
      <c r="BW958" t="s">
        <v>397</v>
      </c>
      <c r="CB958" s="18"/>
      <c r="CD958" s="18"/>
      <c r="CE958" s="18"/>
      <c r="CH958" s="18"/>
      <c r="CJ958" s="18"/>
      <c r="CU958" s="18"/>
      <c r="CV958" t="s">
        <v>397</v>
      </c>
      <c r="CW958" t="s">
        <v>397</v>
      </c>
      <c r="CX958" t="s">
        <v>397</v>
      </c>
      <c r="CY958" s="25" t="s">
        <v>397</v>
      </c>
    </row>
    <row r="959" spans="1:103" x14ac:dyDescent="0.25">
      <c r="A959">
        <v>961</v>
      </c>
      <c r="B959">
        <v>127</v>
      </c>
      <c r="C959" s="25" t="s">
        <v>8</v>
      </c>
      <c r="D959" s="12">
        <v>12.2</v>
      </c>
      <c r="E959" s="14"/>
      <c r="F959" s="7" t="str">
        <f t="shared" si="149"/>
        <v>X</v>
      </c>
      <c r="G959" s="7">
        <f t="shared" si="150"/>
        <v>12.2</v>
      </c>
      <c r="H959" s="16">
        <f t="shared" si="151"/>
        <v>12.2</v>
      </c>
      <c r="I959" s="11" t="str">
        <f t="shared" si="152"/>
        <v>X</v>
      </c>
      <c r="J959" s="39" t="str">
        <f t="shared" si="153"/>
        <v>X</v>
      </c>
      <c r="K959" s="39" t="str">
        <f t="shared" si="156"/>
        <v>X</v>
      </c>
      <c r="L959" s="39" t="str">
        <f t="shared" si="157"/>
        <v>X</v>
      </c>
      <c r="M959" s="39" t="str">
        <f t="shared" si="154"/>
        <v>X</v>
      </c>
      <c r="N959" s="42">
        <v>0</v>
      </c>
      <c r="O959" s="8">
        <v>0</v>
      </c>
      <c r="P959" s="9">
        <v>0</v>
      </c>
      <c r="Q959" s="9">
        <v>0</v>
      </c>
      <c r="R959" s="8">
        <v>1</v>
      </c>
      <c r="S959" s="9">
        <v>0</v>
      </c>
      <c r="T959" s="9">
        <v>0</v>
      </c>
      <c r="U959" s="8">
        <v>0</v>
      </c>
      <c r="V959" s="9">
        <v>0</v>
      </c>
      <c r="W959" s="9">
        <v>0</v>
      </c>
      <c r="X959" s="9">
        <v>0</v>
      </c>
      <c r="Y959" s="8">
        <v>0</v>
      </c>
      <c r="Z959" s="9">
        <v>0</v>
      </c>
      <c r="AA959" s="8"/>
      <c r="AC959" s="8"/>
      <c r="AJ959" s="9">
        <f t="shared" si="155"/>
        <v>-1</v>
      </c>
      <c r="AK959" s="7">
        <v>6.9</v>
      </c>
      <c r="AO959" s="8"/>
      <c r="AQ959" s="31"/>
      <c r="AT959" s="31"/>
      <c r="AU959" s="21">
        <v>1989</v>
      </c>
      <c r="AV959" s="23">
        <f t="shared" si="158"/>
        <v>3.2986347831244354</v>
      </c>
      <c r="BB959" s="18"/>
      <c r="BD959" s="54"/>
      <c r="BF959" s="18"/>
      <c r="BH959" s="18"/>
      <c r="BJ959" s="18"/>
      <c r="BK959" s="18" t="s">
        <v>71</v>
      </c>
      <c r="BL959">
        <v>0</v>
      </c>
      <c r="BM959">
        <v>0</v>
      </c>
      <c r="BN959">
        <v>0</v>
      </c>
      <c r="BO959">
        <v>1</v>
      </c>
      <c r="BP959">
        <v>0</v>
      </c>
      <c r="BQ959">
        <v>0</v>
      </c>
      <c r="BR959" s="18">
        <v>0</v>
      </c>
      <c r="BS959">
        <v>0</v>
      </c>
      <c r="BT959">
        <v>1</v>
      </c>
      <c r="BU959" s="18">
        <v>0</v>
      </c>
      <c r="BV959" t="s">
        <v>397</v>
      </c>
      <c r="BW959" t="s">
        <v>397</v>
      </c>
      <c r="CB959" s="18"/>
      <c r="CD959" s="18"/>
      <c r="CE959" s="18"/>
      <c r="CH959" s="18"/>
      <c r="CJ959" s="18"/>
      <c r="CU959" s="18"/>
      <c r="CV959" t="s">
        <v>397</v>
      </c>
      <c r="CW959" t="s">
        <v>397</v>
      </c>
      <c r="CX959" t="s">
        <v>397</v>
      </c>
      <c r="CY959" s="25" t="s">
        <v>397</v>
      </c>
    </row>
    <row r="960" spans="1:103" x14ac:dyDescent="0.25">
      <c r="A960">
        <v>962</v>
      </c>
      <c r="B960">
        <v>127</v>
      </c>
      <c r="C960" s="25" t="s">
        <v>8</v>
      </c>
      <c r="D960" s="12">
        <v>17.600000000000001</v>
      </c>
      <c r="E960" s="14"/>
      <c r="F960" s="7" t="str">
        <f t="shared" si="149"/>
        <v>X</v>
      </c>
      <c r="G960" s="7">
        <f t="shared" si="150"/>
        <v>17.600000000000001</v>
      </c>
      <c r="H960" s="16">
        <f t="shared" si="151"/>
        <v>17.600000000000001</v>
      </c>
      <c r="I960" s="11" t="str">
        <f t="shared" si="152"/>
        <v>X</v>
      </c>
      <c r="J960" s="39" t="str">
        <f t="shared" si="153"/>
        <v>X</v>
      </c>
      <c r="K960" s="39" t="str">
        <f t="shared" si="156"/>
        <v>X</v>
      </c>
      <c r="L960" s="39" t="str">
        <f t="shared" si="157"/>
        <v>X</v>
      </c>
      <c r="M960" s="39" t="str">
        <f t="shared" si="154"/>
        <v>X</v>
      </c>
      <c r="N960" s="42">
        <v>0</v>
      </c>
      <c r="O960" s="8">
        <v>0</v>
      </c>
      <c r="P960" s="9">
        <v>0</v>
      </c>
      <c r="Q960" s="9">
        <v>0</v>
      </c>
      <c r="R960" s="8">
        <v>0</v>
      </c>
      <c r="S960" s="9">
        <v>1</v>
      </c>
      <c r="T960" s="9">
        <v>0</v>
      </c>
      <c r="U960" s="8">
        <v>0</v>
      </c>
      <c r="V960" s="9">
        <v>0</v>
      </c>
      <c r="W960" s="9">
        <v>0</v>
      </c>
      <c r="X960" s="9">
        <v>0</v>
      </c>
      <c r="Y960" s="8">
        <v>0</v>
      </c>
      <c r="Z960" s="9">
        <v>0</v>
      </c>
      <c r="AA960" s="8"/>
      <c r="AC960" s="8"/>
      <c r="AJ960" s="9">
        <f t="shared" si="155"/>
        <v>-1</v>
      </c>
      <c r="AK960" s="7">
        <v>6.9</v>
      </c>
      <c r="AO960" s="8"/>
      <c r="AQ960" s="31"/>
      <c r="AT960" s="31"/>
      <c r="AU960" s="21">
        <v>1989</v>
      </c>
      <c r="AV960" s="23">
        <f t="shared" si="158"/>
        <v>3.2986347831244354</v>
      </c>
      <c r="BB960" s="18"/>
      <c r="BD960" s="54"/>
      <c r="BF960" s="18"/>
      <c r="BH960" s="18"/>
      <c r="BJ960" s="18"/>
      <c r="BK960" s="18" t="s">
        <v>71</v>
      </c>
      <c r="BL960">
        <v>0</v>
      </c>
      <c r="BM960">
        <v>0</v>
      </c>
      <c r="BN960">
        <v>0</v>
      </c>
      <c r="BO960">
        <v>1</v>
      </c>
      <c r="BP960">
        <v>0</v>
      </c>
      <c r="BQ960">
        <v>0</v>
      </c>
      <c r="BR960" s="18">
        <v>0</v>
      </c>
      <c r="BS960">
        <v>0</v>
      </c>
      <c r="BT960">
        <v>1</v>
      </c>
      <c r="BU960" s="18">
        <v>0</v>
      </c>
      <c r="BV960" t="s">
        <v>397</v>
      </c>
      <c r="BW960" t="s">
        <v>397</v>
      </c>
      <c r="CB960" s="18"/>
      <c r="CD960" s="18"/>
      <c r="CE960" s="18"/>
      <c r="CH960" s="18"/>
      <c r="CJ960" s="18"/>
      <c r="CU960" s="18"/>
      <c r="CV960" t="s">
        <v>397</v>
      </c>
      <c r="CW960" t="s">
        <v>397</v>
      </c>
      <c r="CX960" t="s">
        <v>397</v>
      </c>
      <c r="CY960" s="25" t="s">
        <v>397</v>
      </c>
    </row>
    <row r="961" spans="1:103" x14ac:dyDescent="0.25">
      <c r="A961">
        <v>963</v>
      </c>
      <c r="B961">
        <v>127</v>
      </c>
      <c r="C961" s="25" t="s">
        <v>8</v>
      </c>
      <c r="D961" s="12">
        <v>12.9</v>
      </c>
      <c r="E961" s="14"/>
      <c r="F961" s="7" t="str">
        <f t="shared" si="149"/>
        <v>X</v>
      </c>
      <c r="G961" s="7">
        <f t="shared" si="150"/>
        <v>12.9</v>
      </c>
      <c r="H961" s="16">
        <f t="shared" si="151"/>
        <v>12.9</v>
      </c>
      <c r="I961" s="11" t="str">
        <f t="shared" si="152"/>
        <v>X</v>
      </c>
      <c r="J961" s="39" t="str">
        <f t="shared" si="153"/>
        <v>X</v>
      </c>
      <c r="K961" s="39" t="str">
        <f t="shared" si="156"/>
        <v>X</v>
      </c>
      <c r="L961" s="39" t="str">
        <f t="shared" si="157"/>
        <v>X</v>
      </c>
      <c r="M961" s="39" t="str">
        <f t="shared" si="154"/>
        <v>X</v>
      </c>
      <c r="N961" s="42">
        <v>0</v>
      </c>
      <c r="O961" s="8">
        <v>0</v>
      </c>
      <c r="P961" s="9">
        <v>0</v>
      </c>
      <c r="Q961" s="9">
        <v>0</v>
      </c>
      <c r="R961" s="8">
        <v>0</v>
      </c>
      <c r="S961" s="9">
        <v>0</v>
      </c>
      <c r="T961" s="9">
        <v>1</v>
      </c>
      <c r="U961" s="8">
        <v>0</v>
      </c>
      <c r="V961" s="9">
        <v>0</v>
      </c>
      <c r="W961" s="9">
        <v>0</v>
      </c>
      <c r="X961" s="9">
        <v>0</v>
      </c>
      <c r="Y961" s="8">
        <v>0</v>
      </c>
      <c r="Z961" s="9">
        <v>0</v>
      </c>
      <c r="AA961" s="8"/>
      <c r="AC961" s="8"/>
      <c r="AJ961" s="9">
        <f t="shared" si="155"/>
        <v>-1</v>
      </c>
      <c r="AK961" s="7">
        <v>6.9</v>
      </c>
      <c r="AO961" s="8"/>
      <c r="AQ961" s="31"/>
      <c r="AT961" s="31"/>
      <c r="AU961" s="21">
        <v>1989</v>
      </c>
      <c r="AV961" s="23">
        <f t="shared" si="158"/>
        <v>3.2986347831244354</v>
      </c>
      <c r="BB961" s="18"/>
      <c r="BD961" s="54"/>
      <c r="BF961" s="18"/>
      <c r="BH961" s="18"/>
      <c r="BJ961" s="18"/>
      <c r="BK961" s="18" t="s">
        <v>71</v>
      </c>
      <c r="BL961">
        <v>0</v>
      </c>
      <c r="BM961">
        <v>0</v>
      </c>
      <c r="BN961">
        <v>0</v>
      </c>
      <c r="BO961">
        <v>1</v>
      </c>
      <c r="BP961">
        <v>0</v>
      </c>
      <c r="BQ961">
        <v>0</v>
      </c>
      <c r="BR961" s="18">
        <v>0</v>
      </c>
      <c r="BS961">
        <v>0</v>
      </c>
      <c r="BT961">
        <v>1</v>
      </c>
      <c r="BU961" s="18">
        <v>0</v>
      </c>
      <c r="BV961" t="s">
        <v>397</v>
      </c>
      <c r="BW961" t="s">
        <v>397</v>
      </c>
      <c r="CB961" s="18"/>
      <c r="CD961" s="18"/>
      <c r="CE961" s="18"/>
      <c r="CH961" s="18"/>
      <c r="CJ961" s="18"/>
      <c r="CU961" s="18"/>
      <c r="CV961" t="s">
        <v>397</v>
      </c>
      <c r="CW961" t="s">
        <v>397</v>
      </c>
      <c r="CX961" t="s">
        <v>397</v>
      </c>
      <c r="CY961" s="25" t="s">
        <v>397</v>
      </c>
    </row>
    <row r="962" spans="1:103" x14ac:dyDescent="0.25">
      <c r="A962">
        <v>964</v>
      </c>
      <c r="B962">
        <v>127</v>
      </c>
      <c r="C962" s="25" t="s">
        <v>8</v>
      </c>
      <c r="D962" s="12">
        <v>14.7</v>
      </c>
      <c r="E962" s="14"/>
      <c r="F962" s="7" t="str">
        <f t="shared" si="149"/>
        <v>X</v>
      </c>
      <c r="G962" s="7">
        <f t="shared" si="150"/>
        <v>14.7</v>
      </c>
      <c r="H962" s="16">
        <f t="shared" si="151"/>
        <v>14.7</v>
      </c>
      <c r="I962" s="11" t="str">
        <f t="shared" si="152"/>
        <v>X</v>
      </c>
      <c r="J962" s="39" t="str">
        <f t="shared" si="153"/>
        <v>X</v>
      </c>
      <c r="K962" s="39" t="str">
        <f t="shared" si="156"/>
        <v>X</v>
      </c>
      <c r="L962" s="39" t="str">
        <f t="shared" si="157"/>
        <v>X</v>
      </c>
      <c r="M962" s="39" t="str">
        <f t="shared" si="154"/>
        <v>X</v>
      </c>
      <c r="N962" s="42">
        <v>0</v>
      </c>
      <c r="O962" s="8">
        <v>0</v>
      </c>
      <c r="P962" s="9">
        <v>0</v>
      </c>
      <c r="Q962" s="9">
        <v>0</v>
      </c>
      <c r="R962" s="8">
        <v>0</v>
      </c>
      <c r="S962" s="9">
        <v>0</v>
      </c>
      <c r="T962" s="9">
        <v>0</v>
      </c>
      <c r="U962" s="8">
        <v>1</v>
      </c>
      <c r="V962" s="9">
        <v>0</v>
      </c>
      <c r="W962" s="9">
        <v>0</v>
      </c>
      <c r="X962" s="9">
        <v>0</v>
      </c>
      <c r="Y962" s="8">
        <v>0</v>
      </c>
      <c r="Z962" s="9">
        <v>0</v>
      </c>
      <c r="AA962" s="8"/>
      <c r="AC962" s="8"/>
      <c r="AJ962" s="9">
        <f t="shared" si="155"/>
        <v>-1</v>
      </c>
      <c r="AK962" s="7">
        <v>5.0999999999999996</v>
      </c>
      <c r="AO962" s="8"/>
      <c r="AQ962" s="31"/>
      <c r="AT962" s="31"/>
      <c r="AU962" s="21">
        <v>1974</v>
      </c>
      <c r="AV962" s="23">
        <f t="shared" si="158"/>
        <v>3.2953471483336179</v>
      </c>
      <c r="BB962" s="18"/>
      <c r="BD962" s="54"/>
      <c r="BF962" s="18"/>
      <c r="BH962" s="18"/>
      <c r="BJ962" s="18"/>
      <c r="BK962" s="18" t="s">
        <v>71</v>
      </c>
      <c r="BL962">
        <v>0</v>
      </c>
      <c r="BM962">
        <v>0</v>
      </c>
      <c r="BN962">
        <v>0</v>
      </c>
      <c r="BO962">
        <v>1</v>
      </c>
      <c r="BP962">
        <v>0</v>
      </c>
      <c r="BQ962">
        <v>0</v>
      </c>
      <c r="BR962" s="18">
        <v>0</v>
      </c>
      <c r="BS962">
        <v>0</v>
      </c>
      <c r="BT962">
        <v>1</v>
      </c>
      <c r="BU962" s="18">
        <v>0</v>
      </c>
      <c r="BV962" t="s">
        <v>397</v>
      </c>
      <c r="BW962" t="s">
        <v>397</v>
      </c>
      <c r="CB962" s="18"/>
      <c r="CD962" s="18"/>
      <c r="CE962" s="18"/>
      <c r="CH962" s="18"/>
      <c r="CJ962" s="18"/>
      <c r="CU962" s="18"/>
      <c r="CV962" t="s">
        <v>397</v>
      </c>
      <c r="CW962" t="s">
        <v>397</v>
      </c>
      <c r="CX962" t="s">
        <v>397</v>
      </c>
      <c r="CY962" s="25" t="s">
        <v>397</v>
      </c>
    </row>
    <row r="963" spans="1:103" x14ac:dyDescent="0.25">
      <c r="A963">
        <v>965</v>
      </c>
      <c r="B963">
        <v>127</v>
      </c>
      <c r="C963" s="25" t="s">
        <v>8</v>
      </c>
      <c r="D963" s="12">
        <v>10.5</v>
      </c>
      <c r="E963" s="14"/>
      <c r="F963" s="7" t="str">
        <f t="shared" si="149"/>
        <v>X</v>
      </c>
      <c r="G963" s="7">
        <f t="shared" si="150"/>
        <v>10.5</v>
      </c>
      <c r="H963" s="16">
        <f t="shared" si="151"/>
        <v>10.5</v>
      </c>
      <c r="I963" s="11" t="str">
        <f t="shared" si="152"/>
        <v>X</v>
      </c>
      <c r="J963" s="39" t="str">
        <f t="shared" si="153"/>
        <v>X</v>
      </c>
      <c r="K963" s="39" t="str">
        <f t="shared" si="156"/>
        <v>X</v>
      </c>
      <c r="L963" s="39" t="str">
        <f t="shared" si="157"/>
        <v>X</v>
      </c>
      <c r="M963" s="39" t="str">
        <f t="shared" si="154"/>
        <v>X</v>
      </c>
      <c r="N963" s="42">
        <v>0</v>
      </c>
      <c r="O963" s="8">
        <v>0</v>
      </c>
      <c r="P963" s="9">
        <v>0</v>
      </c>
      <c r="Q963" s="9">
        <v>0</v>
      </c>
      <c r="R963" s="8">
        <v>0</v>
      </c>
      <c r="S963" s="9">
        <v>0</v>
      </c>
      <c r="T963" s="9">
        <v>0</v>
      </c>
      <c r="U963" s="8">
        <v>1</v>
      </c>
      <c r="V963" s="9">
        <v>0</v>
      </c>
      <c r="W963" s="9">
        <v>0</v>
      </c>
      <c r="X963" s="9">
        <v>0</v>
      </c>
      <c r="Y963" s="8">
        <v>0</v>
      </c>
      <c r="Z963" s="9">
        <v>0</v>
      </c>
      <c r="AA963" s="8"/>
      <c r="AC963" s="8"/>
      <c r="AJ963" s="9">
        <f t="shared" si="155"/>
        <v>-1</v>
      </c>
      <c r="AK963" s="7">
        <v>6.9</v>
      </c>
      <c r="AO963" s="8"/>
      <c r="AQ963" s="31"/>
      <c r="AT963" s="31"/>
      <c r="AU963" s="21">
        <v>1989</v>
      </c>
      <c r="AV963" s="23">
        <f t="shared" si="158"/>
        <v>3.2986347831244354</v>
      </c>
      <c r="BB963" s="18"/>
      <c r="BD963" s="54"/>
      <c r="BF963" s="18"/>
      <c r="BH963" s="18"/>
      <c r="BJ963" s="18"/>
      <c r="BK963" s="18" t="s">
        <v>71</v>
      </c>
      <c r="BL963">
        <v>0</v>
      </c>
      <c r="BM963">
        <v>0</v>
      </c>
      <c r="BN963">
        <v>0</v>
      </c>
      <c r="BO963">
        <v>1</v>
      </c>
      <c r="BP963">
        <v>0</v>
      </c>
      <c r="BQ963">
        <v>0</v>
      </c>
      <c r="BR963" s="18">
        <v>0</v>
      </c>
      <c r="BS963">
        <v>0</v>
      </c>
      <c r="BT963">
        <v>1</v>
      </c>
      <c r="BU963" s="18">
        <v>0</v>
      </c>
      <c r="BV963" t="s">
        <v>397</v>
      </c>
      <c r="BW963" t="s">
        <v>397</v>
      </c>
      <c r="CB963" s="18"/>
      <c r="CD963" s="18"/>
      <c r="CE963" s="18"/>
      <c r="CH963" s="18"/>
      <c r="CJ963" s="18"/>
      <c r="CU963" s="18"/>
      <c r="CV963" t="s">
        <v>397</v>
      </c>
      <c r="CW963" t="s">
        <v>397</v>
      </c>
      <c r="CX963" t="s">
        <v>397</v>
      </c>
      <c r="CY963" s="25" t="s">
        <v>397</v>
      </c>
    </row>
    <row r="964" spans="1:103" x14ac:dyDescent="0.25">
      <c r="A964">
        <v>966</v>
      </c>
      <c r="B964">
        <v>127</v>
      </c>
      <c r="C964" s="25" t="s">
        <v>8</v>
      </c>
      <c r="D964" s="12">
        <v>14.7</v>
      </c>
      <c r="E964" s="14"/>
      <c r="F964" s="7" t="str">
        <f t="shared" si="149"/>
        <v>X</v>
      </c>
      <c r="G964" s="7">
        <f t="shared" si="150"/>
        <v>14.7</v>
      </c>
      <c r="H964" s="16">
        <f t="shared" si="151"/>
        <v>14.7</v>
      </c>
      <c r="I964" s="11" t="str">
        <f t="shared" si="152"/>
        <v>X</v>
      </c>
      <c r="J964" s="39" t="str">
        <f t="shared" si="153"/>
        <v>X</v>
      </c>
      <c r="K964" s="39" t="str">
        <f t="shared" si="156"/>
        <v>X</v>
      </c>
      <c r="L964" s="39" t="str">
        <f t="shared" si="157"/>
        <v>X</v>
      </c>
      <c r="M964" s="39" t="str">
        <f t="shared" si="154"/>
        <v>X</v>
      </c>
      <c r="N964" s="42">
        <v>0</v>
      </c>
      <c r="O964" s="8">
        <v>0</v>
      </c>
      <c r="P964" s="9">
        <v>0</v>
      </c>
      <c r="Q964" s="9">
        <v>0</v>
      </c>
      <c r="R964" s="8">
        <v>0</v>
      </c>
      <c r="S964" s="9">
        <v>0</v>
      </c>
      <c r="T964" s="9">
        <v>0</v>
      </c>
      <c r="U964" s="8">
        <v>0</v>
      </c>
      <c r="V964" s="9">
        <v>1</v>
      </c>
      <c r="W964" s="9">
        <v>0</v>
      </c>
      <c r="X964" s="9">
        <v>0</v>
      </c>
      <c r="Y964" s="8">
        <v>0</v>
      </c>
      <c r="Z964" s="9">
        <v>0</v>
      </c>
      <c r="AA964" s="8"/>
      <c r="AC964" s="8"/>
      <c r="AJ964" s="9">
        <f t="shared" si="155"/>
        <v>-1</v>
      </c>
      <c r="AK964" s="7">
        <v>5.0999999999999996</v>
      </c>
      <c r="AO964" s="8"/>
      <c r="AQ964" s="31"/>
      <c r="AT964" s="31"/>
      <c r="AU964" s="21">
        <v>1974</v>
      </c>
      <c r="AV964" s="23">
        <f t="shared" si="158"/>
        <v>3.2953471483336179</v>
      </c>
      <c r="BB964" s="18"/>
      <c r="BD964" s="54"/>
      <c r="BF964" s="18"/>
      <c r="BH964" s="18"/>
      <c r="BJ964" s="18"/>
      <c r="BK964" s="18" t="s">
        <v>71</v>
      </c>
      <c r="BL964">
        <v>0</v>
      </c>
      <c r="BM964">
        <v>0</v>
      </c>
      <c r="BN964">
        <v>0</v>
      </c>
      <c r="BO964">
        <v>1</v>
      </c>
      <c r="BP964">
        <v>0</v>
      </c>
      <c r="BQ964">
        <v>0</v>
      </c>
      <c r="BR964" s="18">
        <v>0</v>
      </c>
      <c r="BS964">
        <v>0</v>
      </c>
      <c r="BT964">
        <v>1</v>
      </c>
      <c r="BU964" s="18">
        <v>0</v>
      </c>
      <c r="BV964" t="s">
        <v>397</v>
      </c>
      <c r="BW964" t="s">
        <v>397</v>
      </c>
      <c r="CB964" s="18"/>
      <c r="CD964" s="18"/>
      <c r="CE964" s="18"/>
      <c r="CH964" s="18"/>
      <c r="CJ964" s="18"/>
      <c r="CU964" s="18"/>
      <c r="CV964" t="s">
        <v>397</v>
      </c>
      <c r="CW964" t="s">
        <v>397</v>
      </c>
      <c r="CX964" t="s">
        <v>397</v>
      </c>
      <c r="CY964" s="25" t="s">
        <v>397</v>
      </c>
    </row>
    <row r="965" spans="1:103" x14ac:dyDescent="0.25">
      <c r="A965">
        <v>967</v>
      </c>
      <c r="B965">
        <v>127</v>
      </c>
      <c r="C965" s="25" t="s">
        <v>8</v>
      </c>
      <c r="D965" s="12">
        <v>13.5</v>
      </c>
      <c r="E965" s="14"/>
      <c r="F965" s="7" t="str">
        <f t="shared" si="149"/>
        <v>X</v>
      </c>
      <c r="G965" s="7">
        <f t="shared" si="150"/>
        <v>13.5</v>
      </c>
      <c r="H965" s="16">
        <f t="shared" si="151"/>
        <v>13.5</v>
      </c>
      <c r="I965" s="11" t="str">
        <f t="shared" si="152"/>
        <v>X</v>
      </c>
      <c r="J965" s="39" t="str">
        <f t="shared" si="153"/>
        <v>X</v>
      </c>
      <c r="K965" s="39" t="str">
        <f t="shared" si="156"/>
        <v>X</v>
      </c>
      <c r="L965" s="39" t="str">
        <f t="shared" si="157"/>
        <v>X</v>
      </c>
      <c r="M965" s="39" t="str">
        <f t="shared" si="154"/>
        <v>X</v>
      </c>
      <c r="N965" s="42">
        <v>0</v>
      </c>
      <c r="O965" s="8">
        <v>0</v>
      </c>
      <c r="P965" s="9">
        <v>0</v>
      </c>
      <c r="Q965" s="9">
        <v>0</v>
      </c>
      <c r="R965" s="8">
        <v>0</v>
      </c>
      <c r="S965" s="9">
        <v>0</v>
      </c>
      <c r="T965" s="9">
        <v>0</v>
      </c>
      <c r="U965" s="8">
        <v>0</v>
      </c>
      <c r="V965" s="9">
        <v>1</v>
      </c>
      <c r="W965" s="9">
        <v>0</v>
      </c>
      <c r="X965" s="9">
        <v>0</v>
      </c>
      <c r="Y965" s="8">
        <v>0</v>
      </c>
      <c r="Z965" s="9">
        <v>0</v>
      </c>
      <c r="AA965" s="8"/>
      <c r="AC965" s="8"/>
      <c r="AJ965" s="9">
        <f t="shared" si="155"/>
        <v>-1</v>
      </c>
      <c r="AK965" s="7">
        <v>6.9</v>
      </c>
      <c r="AO965" s="8"/>
      <c r="AQ965" s="31"/>
      <c r="AT965" s="31"/>
      <c r="AU965" s="21">
        <v>1989</v>
      </c>
      <c r="AV965" s="23">
        <f t="shared" si="158"/>
        <v>3.2986347831244354</v>
      </c>
      <c r="BB965" s="18"/>
      <c r="BD965" s="54"/>
      <c r="BF965" s="18"/>
      <c r="BH965" s="18"/>
      <c r="BJ965" s="18"/>
      <c r="BK965" s="18" t="s">
        <v>71</v>
      </c>
      <c r="BL965">
        <v>0</v>
      </c>
      <c r="BM965">
        <v>0</v>
      </c>
      <c r="BN965">
        <v>0</v>
      </c>
      <c r="BO965">
        <v>1</v>
      </c>
      <c r="BP965">
        <v>0</v>
      </c>
      <c r="BQ965">
        <v>0</v>
      </c>
      <c r="BR965" s="18">
        <v>0</v>
      </c>
      <c r="BS965">
        <v>0</v>
      </c>
      <c r="BT965">
        <v>1</v>
      </c>
      <c r="BU965" s="18">
        <v>0</v>
      </c>
      <c r="BV965" t="s">
        <v>397</v>
      </c>
      <c r="BW965" t="s">
        <v>397</v>
      </c>
      <c r="CB965" s="18"/>
      <c r="CD965" s="18"/>
      <c r="CE965" s="18"/>
      <c r="CH965" s="18"/>
      <c r="CJ965" s="18"/>
      <c r="CU965" s="18"/>
      <c r="CV965" t="s">
        <v>397</v>
      </c>
      <c r="CW965" t="s">
        <v>397</v>
      </c>
      <c r="CX965" t="s">
        <v>397</v>
      </c>
      <c r="CY965" s="25" t="s">
        <v>397</v>
      </c>
    </row>
    <row r="966" spans="1:103" x14ac:dyDescent="0.25">
      <c r="A966">
        <v>968</v>
      </c>
      <c r="B966">
        <v>127</v>
      </c>
      <c r="C966" s="25" t="s">
        <v>8</v>
      </c>
      <c r="D966" s="12">
        <v>9.3000000000000007</v>
      </c>
      <c r="E966" s="14"/>
      <c r="F966" s="7" t="str">
        <f t="shared" si="149"/>
        <v>X</v>
      </c>
      <c r="G966" s="7">
        <f t="shared" si="150"/>
        <v>9.3000000000000007</v>
      </c>
      <c r="H966" s="16">
        <f t="shared" si="151"/>
        <v>9.3000000000000007</v>
      </c>
      <c r="I966" s="11" t="str">
        <f t="shared" si="152"/>
        <v>X</v>
      </c>
      <c r="J966" s="39" t="str">
        <f t="shared" si="153"/>
        <v>X</v>
      </c>
      <c r="K966" s="39" t="str">
        <f t="shared" si="156"/>
        <v>X</v>
      </c>
      <c r="L966" s="39" t="str">
        <f t="shared" si="157"/>
        <v>X</v>
      </c>
      <c r="M966" s="39" t="str">
        <f t="shared" si="154"/>
        <v>X</v>
      </c>
      <c r="N966" s="42">
        <v>0</v>
      </c>
      <c r="O966" s="8">
        <v>0</v>
      </c>
      <c r="P966" s="9">
        <v>0</v>
      </c>
      <c r="Q966" s="9">
        <v>0</v>
      </c>
      <c r="R966" s="8">
        <v>0</v>
      </c>
      <c r="S966" s="9">
        <v>0</v>
      </c>
      <c r="T966" s="9">
        <v>0</v>
      </c>
      <c r="U966" s="8">
        <v>0</v>
      </c>
      <c r="V966" s="9">
        <v>0</v>
      </c>
      <c r="W966" s="9">
        <v>0</v>
      </c>
      <c r="X966" s="9">
        <v>0</v>
      </c>
      <c r="Y966" s="8">
        <v>1</v>
      </c>
      <c r="Z966" s="9">
        <v>0</v>
      </c>
      <c r="AA966" s="8"/>
      <c r="AC966" s="8"/>
      <c r="AJ966" s="9">
        <f t="shared" si="155"/>
        <v>-1</v>
      </c>
      <c r="AK966" s="7">
        <v>6.9</v>
      </c>
      <c r="AO966" s="8"/>
      <c r="AQ966" s="31"/>
      <c r="AT966" s="31"/>
      <c r="AU966" s="21">
        <v>1989</v>
      </c>
      <c r="AV966" s="23">
        <f t="shared" si="158"/>
        <v>3.2986347831244354</v>
      </c>
      <c r="BB966" s="18"/>
      <c r="BD966" s="54"/>
      <c r="BF966" s="18"/>
      <c r="BH966" s="18"/>
      <c r="BJ966" s="18"/>
      <c r="BK966" s="18" t="s">
        <v>71</v>
      </c>
      <c r="BL966">
        <v>0</v>
      </c>
      <c r="BM966">
        <v>0</v>
      </c>
      <c r="BN966">
        <v>0</v>
      </c>
      <c r="BO966">
        <v>1</v>
      </c>
      <c r="BP966">
        <v>0</v>
      </c>
      <c r="BQ966">
        <v>0</v>
      </c>
      <c r="BR966" s="18">
        <v>0</v>
      </c>
      <c r="BS966">
        <v>0</v>
      </c>
      <c r="BT966">
        <v>1</v>
      </c>
      <c r="BU966" s="18">
        <v>0</v>
      </c>
      <c r="BV966" t="s">
        <v>397</v>
      </c>
      <c r="BW966" t="s">
        <v>397</v>
      </c>
      <c r="CB966" s="18"/>
      <c r="CD966" s="18"/>
      <c r="CE966" s="18"/>
      <c r="CH966" s="18"/>
      <c r="CJ966" s="18"/>
      <c r="CU966" s="18"/>
      <c r="CV966" t="s">
        <v>397</v>
      </c>
      <c r="CW966" t="s">
        <v>397</v>
      </c>
      <c r="CX966" t="s">
        <v>397</v>
      </c>
      <c r="CY966" s="25" t="s">
        <v>397</v>
      </c>
    </row>
    <row r="967" spans="1:103" x14ac:dyDescent="0.25">
      <c r="A967">
        <v>969</v>
      </c>
      <c r="B967">
        <v>127</v>
      </c>
      <c r="C967" s="25" t="s">
        <v>8</v>
      </c>
      <c r="D967" s="12">
        <v>8.5</v>
      </c>
      <c r="E967" s="14"/>
      <c r="F967" s="7" t="str">
        <f t="shared" si="149"/>
        <v>X</v>
      </c>
      <c r="G967" s="7">
        <f t="shared" si="150"/>
        <v>8.5</v>
      </c>
      <c r="H967" s="16">
        <f t="shared" si="151"/>
        <v>8.5</v>
      </c>
      <c r="I967" s="11" t="str">
        <f t="shared" si="152"/>
        <v>X</v>
      </c>
      <c r="J967" s="39" t="str">
        <f t="shared" si="153"/>
        <v>X</v>
      </c>
      <c r="K967" s="39" t="str">
        <f t="shared" si="156"/>
        <v>X</v>
      </c>
      <c r="L967" s="39" t="str">
        <f t="shared" si="157"/>
        <v>X</v>
      </c>
      <c r="M967" s="39" t="str">
        <f t="shared" si="154"/>
        <v>X</v>
      </c>
      <c r="N967" s="42">
        <v>0</v>
      </c>
      <c r="O967" s="8">
        <v>0</v>
      </c>
      <c r="P967" s="9">
        <v>0</v>
      </c>
      <c r="Q967" s="9">
        <v>0</v>
      </c>
      <c r="R967" s="8">
        <v>0</v>
      </c>
      <c r="S967" s="9">
        <v>0</v>
      </c>
      <c r="T967" s="9">
        <v>0</v>
      </c>
      <c r="U967" s="8">
        <v>0</v>
      </c>
      <c r="V967" s="9">
        <v>0</v>
      </c>
      <c r="W967" s="9">
        <v>0</v>
      </c>
      <c r="X967" s="9">
        <v>0</v>
      </c>
      <c r="Y967" s="8">
        <v>0</v>
      </c>
      <c r="Z967" s="9">
        <v>1</v>
      </c>
      <c r="AA967" s="8"/>
      <c r="AC967" s="8"/>
      <c r="AJ967" s="9">
        <f t="shared" si="155"/>
        <v>-1</v>
      </c>
      <c r="AK967" s="7">
        <v>6.9</v>
      </c>
      <c r="AO967" s="8"/>
      <c r="AQ967" s="31"/>
      <c r="AT967" s="31"/>
      <c r="AU967" s="21">
        <v>1989</v>
      </c>
      <c r="AV967" s="23">
        <f t="shared" si="158"/>
        <v>3.2986347831244354</v>
      </c>
      <c r="BB967" s="18"/>
      <c r="BD967" s="54"/>
      <c r="BF967" s="18"/>
      <c r="BH967" s="18"/>
      <c r="BJ967" s="18"/>
      <c r="BK967" s="18" t="s">
        <v>71</v>
      </c>
      <c r="BL967">
        <v>0</v>
      </c>
      <c r="BM967">
        <v>0</v>
      </c>
      <c r="BN967">
        <v>0</v>
      </c>
      <c r="BO967">
        <v>1</v>
      </c>
      <c r="BP967">
        <v>0</v>
      </c>
      <c r="BQ967">
        <v>0</v>
      </c>
      <c r="BR967" s="18">
        <v>0</v>
      </c>
      <c r="BS967">
        <v>0</v>
      </c>
      <c r="BT967">
        <v>1</v>
      </c>
      <c r="BU967" s="18">
        <v>0</v>
      </c>
      <c r="BV967" t="s">
        <v>397</v>
      </c>
      <c r="BW967" t="s">
        <v>397</v>
      </c>
      <c r="CB967" s="18"/>
      <c r="CD967" s="18"/>
      <c r="CE967" s="18"/>
      <c r="CH967" s="18"/>
      <c r="CJ967" s="18"/>
      <c r="CU967" s="18"/>
      <c r="CV967" t="s">
        <v>397</v>
      </c>
      <c r="CW967" t="s">
        <v>397</v>
      </c>
      <c r="CX967" t="s">
        <v>397</v>
      </c>
      <c r="CY967" s="25" t="s">
        <v>397</v>
      </c>
    </row>
    <row r="968" spans="1:103" x14ac:dyDescent="0.25">
      <c r="A968">
        <v>970</v>
      </c>
      <c r="B968">
        <v>127</v>
      </c>
      <c r="C968" s="25" t="s">
        <v>8</v>
      </c>
      <c r="D968" s="12">
        <v>20.100000000000001</v>
      </c>
      <c r="E968" s="14"/>
      <c r="F968" s="7" t="str">
        <f t="shared" si="149"/>
        <v>X</v>
      </c>
      <c r="G968" s="7">
        <f t="shared" si="150"/>
        <v>20.100000000000001</v>
      </c>
      <c r="H968" s="16">
        <f t="shared" si="151"/>
        <v>20.100000000000001</v>
      </c>
      <c r="I968" s="11" t="str">
        <f t="shared" si="152"/>
        <v>X</v>
      </c>
      <c r="J968" s="39" t="str">
        <f t="shared" si="153"/>
        <v>X</v>
      </c>
      <c r="K968" s="39" t="str">
        <f t="shared" si="156"/>
        <v>X</v>
      </c>
      <c r="L968" s="39" t="str">
        <f t="shared" si="157"/>
        <v>X</v>
      </c>
      <c r="M968" s="39" t="str">
        <f t="shared" si="154"/>
        <v>X</v>
      </c>
      <c r="N968" s="42">
        <v>1</v>
      </c>
      <c r="O968" s="8">
        <v>0</v>
      </c>
      <c r="P968" s="9">
        <v>0</v>
      </c>
      <c r="Q968" s="9">
        <v>0</v>
      </c>
      <c r="R968" s="8">
        <v>0</v>
      </c>
      <c r="S968" s="9">
        <v>0</v>
      </c>
      <c r="T968" s="9">
        <v>0</v>
      </c>
      <c r="U968" s="8">
        <v>0</v>
      </c>
      <c r="V968" s="9">
        <v>0</v>
      </c>
      <c r="W968" s="9">
        <v>0</v>
      </c>
      <c r="X968" s="9">
        <v>0</v>
      </c>
      <c r="Y968" s="8">
        <v>0</v>
      </c>
      <c r="Z968" s="9">
        <v>0</v>
      </c>
      <c r="AA968" s="8"/>
      <c r="AC968" s="8"/>
      <c r="AJ968" s="9">
        <f t="shared" si="155"/>
        <v>-1</v>
      </c>
      <c r="AK968" s="7">
        <v>6.9</v>
      </c>
      <c r="AO968" s="8"/>
      <c r="AQ968" s="31"/>
      <c r="AT968" s="31"/>
      <c r="AU968" s="21">
        <v>1986</v>
      </c>
      <c r="AV968" s="23">
        <f t="shared" si="158"/>
        <v>3.2979792441593623</v>
      </c>
      <c r="BB968" s="18"/>
      <c r="BD968" s="54"/>
      <c r="BF968" s="18"/>
      <c r="BH968" s="18"/>
      <c r="BJ968" s="18"/>
      <c r="BK968" s="18" t="s">
        <v>74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R968" s="18">
        <v>1</v>
      </c>
      <c r="BS968">
        <v>0</v>
      </c>
      <c r="BT968">
        <v>1</v>
      </c>
      <c r="BU968" s="18">
        <v>0</v>
      </c>
      <c r="BV968" t="s">
        <v>397</v>
      </c>
      <c r="BW968" t="s">
        <v>397</v>
      </c>
      <c r="CB968" s="18"/>
      <c r="CD968" s="18"/>
      <c r="CE968" s="18"/>
      <c r="CH968" s="18"/>
      <c r="CJ968" s="18"/>
      <c r="CU968" s="18"/>
      <c r="CV968" t="s">
        <v>397</v>
      </c>
      <c r="CW968" t="s">
        <v>397</v>
      </c>
      <c r="CX968" t="s">
        <v>397</v>
      </c>
      <c r="CY968" s="25" t="s">
        <v>397</v>
      </c>
    </row>
    <row r="969" spans="1:103" x14ac:dyDescent="0.25">
      <c r="A969">
        <v>971</v>
      </c>
      <c r="B969">
        <v>127</v>
      </c>
      <c r="C969" s="25" t="s">
        <v>8</v>
      </c>
      <c r="D969" s="12">
        <v>25.7</v>
      </c>
      <c r="E969" s="14"/>
      <c r="F969" s="7" t="str">
        <f t="shared" si="149"/>
        <v>X</v>
      </c>
      <c r="G969" s="7">
        <f t="shared" si="150"/>
        <v>25.7</v>
      </c>
      <c r="H969" s="16">
        <f t="shared" si="151"/>
        <v>25.7</v>
      </c>
      <c r="I969" s="11" t="str">
        <f t="shared" si="152"/>
        <v>X</v>
      </c>
      <c r="J969" s="39" t="str">
        <f t="shared" si="153"/>
        <v>X</v>
      </c>
      <c r="K969" s="39" t="str">
        <f t="shared" si="156"/>
        <v>X</v>
      </c>
      <c r="L969" s="39" t="str">
        <f t="shared" si="157"/>
        <v>X</v>
      </c>
      <c r="M969" s="39" t="str">
        <f t="shared" si="154"/>
        <v>X</v>
      </c>
      <c r="N969" s="42">
        <v>0</v>
      </c>
      <c r="O969" s="8">
        <v>0</v>
      </c>
      <c r="P969" s="9">
        <v>0</v>
      </c>
      <c r="Q969" s="9">
        <v>0</v>
      </c>
      <c r="R969" s="8">
        <v>1</v>
      </c>
      <c r="S969" s="9">
        <v>0</v>
      </c>
      <c r="T969" s="9">
        <v>0</v>
      </c>
      <c r="U969" s="8">
        <v>0</v>
      </c>
      <c r="V969" s="9">
        <v>0</v>
      </c>
      <c r="W969" s="9">
        <v>0</v>
      </c>
      <c r="X969" s="9">
        <v>0</v>
      </c>
      <c r="Y969" s="8">
        <v>0</v>
      </c>
      <c r="Z969" s="9">
        <v>0</v>
      </c>
      <c r="AA969" s="8"/>
      <c r="AC969" s="8"/>
      <c r="AJ969" s="9">
        <f t="shared" si="155"/>
        <v>-1</v>
      </c>
      <c r="AK969" s="7">
        <v>2.4</v>
      </c>
      <c r="AO969" s="8"/>
      <c r="AQ969" s="31"/>
      <c r="AT969" s="31"/>
      <c r="AU969" s="21">
        <v>1984</v>
      </c>
      <c r="AV969" s="23">
        <f t="shared" si="158"/>
        <v>3.2975416678181597</v>
      </c>
      <c r="BB969" s="18"/>
      <c r="BD969" s="54"/>
      <c r="BF969" s="18"/>
      <c r="BH969" s="18"/>
      <c r="BJ969" s="18"/>
      <c r="BK969" s="18" t="s">
        <v>74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R969" s="18">
        <v>1</v>
      </c>
      <c r="BS969">
        <v>0</v>
      </c>
      <c r="BT969">
        <v>1</v>
      </c>
      <c r="BU969" s="18">
        <v>0</v>
      </c>
      <c r="BV969" t="s">
        <v>397</v>
      </c>
      <c r="BW969" t="s">
        <v>397</v>
      </c>
      <c r="CB969" s="18"/>
      <c r="CD969" s="18"/>
      <c r="CE969" s="18"/>
      <c r="CH969" s="18"/>
      <c r="CJ969" s="18"/>
      <c r="CU969" s="18"/>
      <c r="CV969" t="s">
        <v>397</v>
      </c>
      <c r="CW969" t="s">
        <v>397</v>
      </c>
      <c r="CX969" t="s">
        <v>397</v>
      </c>
      <c r="CY969" s="25" t="s">
        <v>397</v>
      </c>
    </row>
    <row r="970" spans="1:103" x14ac:dyDescent="0.25">
      <c r="A970">
        <v>972</v>
      </c>
      <c r="B970">
        <v>127</v>
      </c>
      <c r="C970" s="25" t="s">
        <v>8</v>
      </c>
      <c r="D970" s="12">
        <v>30.7</v>
      </c>
      <c r="E970" s="14"/>
      <c r="F970" s="7" t="str">
        <f t="shared" si="149"/>
        <v>X</v>
      </c>
      <c r="G970" s="7">
        <f t="shared" si="150"/>
        <v>30.7</v>
      </c>
      <c r="H970" s="16">
        <f t="shared" si="151"/>
        <v>30.7</v>
      </c>
      <c r="I970" s="11" t="str">
        <f t="shared" si="152"/>
        <v>X</v>
      </c>
      <c r="J970" s="39" t="str">
        <f t="shared" si="153"/>
        <v>X</v>
      </c>
      <c r="K970" s="39" t="str">
        <f t="shared" si="156"/>
        <v>X</v>
      </c>
      <c r="L970" s="39" t="str">
        <f t="shared" si="157"/>
        <v>X</v>
      </c>
      <c r="M970" s="39" t="str">
        <f t="shared" si="154"/>
        <v>X</v>
      </c>
      <c r="N970" s="42">
        <v>0</v>
      </c>
      <c r="O970" s="8">
        <v>0</v>
      </c>
      <c r="P970" s="9">
        <v>0</v>
      </c>
      <c r="Q970" s="9">
        <v>0</v>
      </c>
      <c r="R970" s="8">
        <v>0</v>
      </c>
      <c r="S970" s="9">
        <v>1</v>
      </c>
      <c r="T970" s="9">
        <v>0</v>
      </c>
      <c r="U970" s="8">
        <v>0</v>
      </c>
      <c r="V970" s="9">
        <v>0</v>
      </c>
      <c r="W970" s="9">
        <v>0</v>
      </c>
      <c r="X970" s="9">
        <v>0</v>
      </c>
      <c r="Y970" s="8">
        <v>0</v>
      </c>
      <c r="Z970" s="9">
        <v>0</v>
      </c>
      <c r="AA970" s="8"/>
      <c r="AC970" s="8"/>
      <c r="AJ970" s="9">
        <f t="shared" si="155"/>
        <v>-1</v>
      </c>
      <c r="AK970" s="7">
        <v>2.4</v>
      </c>
      <c r="AO970" s="8"/>
      <c r="AQ970" s="31"/>
      <c r="AT970" s="31"/>
      <c r="AU970" s="21">
        <v>1984</v>
      </c>
      <c r="AV970" s="23">
        <f t="shared" si="158"/>
        <v>3.2975416678181597</v>
      </c>
      <c r="BB970" s="18"/>
      <c r="BD970" s="54"/>
      <c r="BF970" s="18"/>
      <c r="BH970" s="18"/>
      <c r="BJ970" s="18"/>
      <c r="BK970" s="18" t="s">
        <v>74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 s="18">
        <v>1</v>
      </c>
      <c r="BS970">
        <v>0</v>
      </c>
      <c r="BT970">
        <v>1</v>
      </c>
      <c r="BU970" s="18">
        <v>0</v>
      </c>
      <c r="BV970" t="s">
        <v>397</v>
      </c>
      <c r="BW970" t="s">
        <v>397</v>
      </c>
      <c r="CB970" s="18"/>
      <c r="CD970" s="18"/>
      <c r="CE970" s="18"/>
      <c r="CH970" s="18"/>
      <c r="CJ970" s="18"/>
      <c r="CU970" s="18"/>
      <c r="CV970" t="s">
        <v>397</v>
      </c>
      <c r="CW970" t="s">
        <v>397</v>
      </c>
      <c r="CX970" t="s">
        <v>397</v>
      </c>
      <c r="CY970" s="25" t="s">
        <v>397</v>
      </c>
    </row>
    <row r="971" spans="1:103" x14ac:dyDescent="0.25">
      <c r="A971">
        <v>973</v>
      </c>
      <c r="B971">
        <v>127</v>
      </c>
      <c r="C971" s="25" t="s">
        <v>8</v>
      </c>
      <c r="D971" s="12">
        <v>25.1</v>
      </c>
      <c r="E971" s="14"/>
      <c r="F971" s="7" t="str">
        <f t="shared" si="149"/>
        <v>X</v>
      </c>
      <c r="G971" s="7">
        <f t="shared" si="150"/>
        <v>25.1</v>
      </c>
      <c r="H971" s="16">
        <f t="shared" si="151"/>
        <v>25.1</v>
      </c>
      <c r="I971" s="11" t="str">
        <f t="shared" si="152"/>
        <v>X</v>
      </c>
      <c r="J971" s="39" t="str">
        <f t="shared" si="153"/>
        <v>X</v>
      </c>
      <c r="K971" s="39" t="str">
        <f t="shared" si="156"/>
        <v>X</v>
      </c>
      <c r="L971" s="39" t="str">
        <f t="shared" si="157"/>
        <v>X</v>
      </c>
      <c r="M971" s="39" t="str">
        <f t="shared" si="154"/>
        <v>X</v>
      </c>
      <c r="N971" s="42">
        <v>0</v>
      </c>
      <c r="O971" s="8">
        <v>0</v>
      </c>
      <c r="P971" s="9">
        <v>0</v>
      </c>
      <c r="Q971" s="9">
        <v>0</v>
      </c>
      <c r="R971" s="8">
        <v>0</v>
      </c>
      <c r="S971" s="9">
        <v>0</v>
      </c>
      <c r="T971" s="9">
        <v>1</v>
      </c>
      <c r="U971" s="8">
        <v>0</v>
      </c>
      <c r="V971" s="9">
        <v>0</v>
      </c>
      <c r="W971" s="9">
        <v>0</v>
      </c>
      <c r="X971" s="9">
        <v>0</v>
      </c>
      <c r="Y971" s="8">
        <v>0</v>
      </c>
      <c r="Z971" s="9">
        <v>0</v>
      </c>
      <c r="AA971" s="8"/>
      <c r="AC971" s="8"/>
      <c r="AJ971" s="9">
        <f t="shared" si="155"/>
        <v>-1</v>
      </c>
      <c r="AK971" s="7">
        <v>2.4</v>
      </c>
      <c r="AO971" s="8"/>
      <c r="AQ971" s="31"/>
      <c r="AT971" s="31"/>
      <c r="AU971" s="21">
        <v>1984</v>
      </c>
      <c r="AV971" s="23">
        <f t="shared" si="158"/>
        <v>3.2975416678181597</v>
      </c>
      <c r="BB971" s="18"/>
      <c r="BD971" s="54"/>
      <c r="BF971" s="18"/>
      <c r="BH971" s="18"/>
      <c r="BJ971" s="18"/>
      <c r="BK971" s="18" t="s">
        <v>74</v>
      </c>
      <c r="BL971">
        <v>0</v>
      </c>
      <c r="BM971">
        <v>0</v>
      </c>
      <c r="BN971">
        <v>0</v>
      </c>
      <c r="BO971">
        <v>0</v>
      </c>
      <c r="BP971">
        <v>0</v>
      </c>
      <c r="BQ971">
        <v>0</v>
      </c>
      <c r="BR971" s="18">
        <v>1</v>
      </c>
      <c r="BS971">
        <v>0</v>
      </c>
      <c r="BT971">
        <v>1</v>
      </c>
      <c r="BU971" s="18">
        <v>0</v>
      </c>
      <c r="BV971" t="s">
        <v>397</v>
      </c>
      <c r="BW971" t="s">
        <v>397</v>
      </c>
      <c r="CB971" s="18"/>
      <c r="CD971" s="18"/>
      <c r="CE971" s="18"/>
      <c r="CH971" s="18"/>
      <c r="CJ971" s="18"/>
      <c r="CU971" s="18"/>
      <c r="CV971" t="s">
        <v>397</v>
      </c>
      <c r="CW971" t="s">
        <v>397</v>
      </c>
      <c r="CX971" t="s">
        <v>397</v>
      </c>
      <c r="CY971" s="25" t="s">
        <v>397</v>
      </c>
    </row>
    <row r="972" spans="1:103" x14ac:dyDescent="0.25">
      <c r="A972">
        <v>974</v>
      </c>
      <c r="B972">
        <v>127</v>
      </c>
      <c r="C972" s="25" t="s">
        <v>8</v>
      </c>
      <c r="D972" s="12">
        <v>11.1</v>
      </c>
      <c r="E972" s="14"/>
      <c r="F972" s="7" t="str">
        <f t="shared" si="149"/>
        <v>X</v>
      </c>
      <c r="G972" s="7">
        <f t="shared" si="150"/>
        <v>11.1</v>
      </c>
      <c r="H972" s="16">
        <f t="shared" si="151"/>
        <v>11.1</v>
      </c>
      <c r="I972" s="11" t="str">
        <f t="shared" si="152"/>
        <v>X</v>
      </c>
      <c r="J972" s="39" t="str">
        <f t="shared" si="153"/>
        <v>X</v>
      </c>
      <c r="K972" s="39" t="str">
        <f t="shared" si="156"/>
        <v>X</v>
      </c>
      <c r="L972" s="39" t="str">
        <f t="shared" si="157"/>
        <v>X</v>
      </c>
      <c r="M972" s="39" t="str">
        <f t="shared" si="154"/>
        <v>X</v>
      </c>
      <c r="N972" s="42">
        <v>0</v>
      </c>
      <c r="O972" s="8">
        <v>0</v>
      </c>
      <c r="P972" s="9">
        <v>0</v>
      </c>
      <c r="Q972" s="9">
        <v>0</v>
      </c>
      <c r="R972" s="8">
        <v>0</v>
      </c>
      <c r="S972" s="9">
        <v>0</v>
      </c>
      <c r="T972" s="9">
        <v>0</v>
      </c>
      <c r="U972" s="8">
        <v>1</v>
      </c>
      <c r="V972" s="9">
        <v>0</v>
      </c>
      <c r="W972" s="9">
        <v>0</v>
      </c>
      <c r="X972" s="9">
        <v>0</v>
      </c>
      <c r="Y972" s="8">
        <v>0</v>
      </c>
      <c r="Z972" s="9">
        <v>0</v>
      </c>
      <c r="AA972" s="8"/>
      <c r="AC972" s="8"/>
      <c r="AJ972" s="9">
        <f t="shared" si="155"/>
        <v>-1</v>
      </c>
      <c r="AK972" s="7">
        <v>2.4</v>
      </c>
      <c r="AO972" s="8"/>
      <c r="AQ972" s="31"/>
      <c r="AT972" s="31"/>
      <c r="AU972" s="21">
        <v>1984</v>
      </c>
      <c r="AV972" s="23">
        <f t="shared" si="158"/>
        <v>3.2975416678181597</v>
      </c>
      <c r="BB972" s="18"/>
      <c r="BD972" s="54"/>
      <c r="BF972" s="18"/>
      <c r="BH972" s="18"/>
      <c r="BJ972" s="18"/>
      <c r="BK972" s="18" t="s">
        <v>74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R972" s="18">
        <v>1</v>
      </c>
      <c r="BS972">
        <v>0</v>
      </c>
      <c r="BT972">
        <v>1</v>
      </c>
      <c r="BU972" s="18">
        <v>0</v>
      </c>
      <c r="BV972" t="s">
        <v>397</v>
      </c>
      <c r="BW972" t="s">
        <v>397</v>
      </c>
      <c r="CB972" s="18"/>
      <c r="CD972" s="18"/>
      <c r="CE972" s="18"/>
      <c r="CH972" s="18"/>
      <c r="CJ972" s="18"/>
      <c r="CU972" s="18"/>
      <c r="CV972" t="s">
        <v>397</v>
      </c>
      <c r="CW972" t="s">
        <v>397</v>
      </c>
      <c r="CX972" t="s">
        <v>397</v>
      </c>
      <c r="CY972" s="25" t="s">
        <v>397</v>
      </c>
    </row>
    <row r="973" spans="1:103" x14ac:dyDescent="0.25">
      <c r="A973">
        <v>975</v>
      </c>
      <c r="B973">
        <v>127</v>
      </c>
      <c r="C973" s="25" t="s">
        <v>8</v>
      </c>
      <c r="D973" s="12">
        <v>22.6</v>
      </c>
      <c r="E973" s="14"/>
      <c r="F973" s="7" t="str">
        <f t="shared" si="149"/>
        <v>X</v>
      </c>
      <c r="G973" s="7">
        <f t="shared" si="150"/>
        <v>22.6</v>
      </c>
      <c r="H973" s="16">
        <f t="shared" si="151"/>
        <v>22.6</v>
      </c>
      <c r="I973" s="11" t="str">
        <f t="shared" si="152"/>
        <v>X</v>
      </c>
      <c r="J973" s="39" t="str">
        <f t="shared" si="153"/>
        <v>X</v>
      </c>
      <c r="K973" s="39" t="str">
        <f t="shared" si="156"/>
        <v>X</v>
      </c>
      <c r="L973" s="39" t="str">
        <f t="shared" si="157"/>
        <v>X</v>
      </c>
      <c r="M973" s="39" t="str">
        <f t="shared" si="154"/>
        <v>X</v>
      </c>
      <c r="N973" s="42">
        <v>0</v>
      </c>
      <c r="O973" s="8">
        <v>0</v>
      </c>
      <c r="P973" s="9">
        <v>0</v>
      </c>
      <c r="Q973" s="9">
        <v>0</v>
      </c>
      <c r="R973" s="8">
        <v>0</v>
      </c>
      <c r="S973" s="9">
        <v>0</v>
      </c>
      <c r="T973" s="9">
        <v>0</v>
      </c>
      <c r="U973" s="8">
        <v>0</v>
      </c>
      <c r="V973" s="9">
        <v>1</v>
      </c>
      <c r="W973" s="9">
        <v>0</v>
      </c>
      <c r="X973" s="9">
        <v>0</v>
      </c>
      <c r="Y973" s="8">
        <v>0</v>
      </c>
      <c r="Z973" s="9">
        <v>0</v>
      </c>
      <c r="AA973" s="8"/>
      <c r="AC973" s="8"/>
      <c r="AJ973" s="9">
        <f t="shared" si="155"/>
        <v>-1</v>
      </c>
      <c r="AK973" s="7">
        <v>2.4</v>
      </c>
      <c r="AO973" s="8"/>
      <c r="AQ973" s="31"/>
      <c r="AT973" s="31"/>
      <c r="AU973" s="21">
        <v>1984</v>
      </c>
      <c r="AV973" s="23">
        <f t="shared" si="158"/>
        <v>3.2975416678181597</v>
      </c>
      <c r="BB973" s="18"/>
      <c r="BD973" s="54"/>
      <c r="BF973" s="18"/>
      <c r="BH973" s="18"/>
      <c r="BJ973" s="18"/>
      <c r="BK973" s="18" t="s">
        <v>74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 s="18">
        <v>1</v>
      </c>
      <c r="BS973">
        <v>0</v>
      </c>
      <c r="BT973">
        <v>1</v>
      </c>
      <c r="BU973" s="18">
        <v>0</v>
      </c>
      <c r="BV973" t="s">
        <v>397</v>
      </c>
      <c r="BW973" t="s">
        <v>397</v>
      </c>
      <c r="CB973" s="18"/>
      <c r="CD973" s="18"/>
      <c r="CE973" s="18"/>
      <c r="CH973" s="18"/>
      <c r="CJ973" s="18"/>
      <c r="CU973" s="18"/>
      <c r="CV973" t="s">
        <v>397</v>
      </c>
      <c r="CW973" t="s">
        <v>397</v>
      </c>
      <c r="CX973" t="s">
        <v>397</v>
      </c>
      <c r="CY973" s="25" t="s">
        <v>397</v>
      </c>
    </row>
    <row r="974" spans="1:103" x14ac:dyDescent="0.25">
      <c r="A974">
        <v>976</v>
      </c>
      <c r="B974">
        <v>127</v>
      </c>
      <c r="C974" s="25" t="s">
        <v>8</v>
      </c>
      <c r="D974" s="12">
        <v>11</v>
      </c>
      <c r="E974" s="14"/>
      <c r="F974" s="7" t="str">
        <f t="shared" si="149"/>
        <v>X</v>
      </c>
      <c r="G974" s="7">
        <f t="shared" si="150"/>
        <v>11</v>
      </c>
      <c r="H974" s="16">
        <f t="shared" si="151"/>
        <v>11</v>
      </c>
      <c r="I974" s="11" t="str">
        <f t="shared" si="152"/>
        <v>X</v>
      </c>
      <c r="J974" s="39" t="str">
        <f t="shared" si="153"/>
        <v>X</v>
      </c>
      <c r="K974" s="39" t="str">
        <f t="shared" si="156"/>
        <v>X</v>
      </c>
      <c r="L974" s="39" t="str">
        <f t="shared" si="157"/>
        <v>X</v>
      </c>
      <c r="M974" s="39" t="str">
        <f t="shared" si="154"/>
        <v>X</v>
      </c>
      <c r="N974" s="42">
        <v>1</v>
      </c>
      <c r="O974" s="8">
        <v>0</v>
      </c>
      <c r="P974" s="9">
        <v>0</v>
      </c>
      <c r="Q974" s="9">
        <v>0</v>
      </c>
      <c r="R974" s="8">
        <v>0</v>
      </c>
      <c r="S974" s="9">
        <v>0</v>
      </c>
      <c r="T974" s="9">
        <v>0</v>
      </c>
      <c r="U974" s="8">
        <v>0</v>
      </c>
      <c r="V974" s="9">
        <v>0</v>
      </c>
      <c r="W974" s="9">
        <v>0</v>
      </c>
      <c r="X974" s="9">
        <v>0</v>
      </c>
      <c r="Y974" s="8">
        <v>0</v>
      </c>
      <c r="Z974" s="9">
        <v>0</v>
      </c>
      <c r="AA974" s="8"/>
      <c r="AC974" s="8"/>
      <c r="AJ974" s="9">
        <f t="shared" si="155"/>
        <v>-1</v>
      </c>
      <c r="AK974" s="7">
        <v>9.5</v>
      </c>
      <c r="AO974" s="8"/>
      <c r="AQ974" s="31"/>
      <c r="AT974" s="31"/>
      <c r="AU974" s="21">
        <v>1984</v>
      </c>
      <c r="AV974" s="23">
        <f t="shared" si="158"/>
        <v>3.2975416678181597</v>
      </c>
      <c r="BB974" s="18"/>
      <c r="BD974" s="54"/>
      <c r="BF974" s="18"/>
      <c r="BH974" s="18"/>
      <c r="BJ974" s="18"/>
      <c r="BK974" s="18" t="s">
        <v>80</v>
      </c>
      <c r="BL974">
        <v>0</v>
      </c>
      <c r="BM974">
        <v>0</v>
      </c>
      <c r="BN974">
        <v>1</v>
      </c>
      <c r="BO974">
        <v>0</v>
      </c>
      <c r="BP974">
        <v>0</v>
      </c>
      <c r="BQ974">
        <v>0</v>
      </c>
      <c r="BR974" s="18">
        <v>0</v>
      </c>
      <c r="BS974">
        <v>1</v>
      </c>
      <c r="BT974">
        <v>0</v>
      </c>
      <c r="BU974" s="18">
        <v>0</v>
      </c>
      <c r="BV974" t="s">
        <v>397</v>
      </c>
      <c r="BW974" t="s">
        <v>397</v>
      </c>
      <c r="CB974" s="18"/>
      <c r="CD974" s="18"/>
      <c r="CE974" s="18"/>
      <c r="CH974" s="18"/>
      <c r="CJ974" s="18"/>
      <c r="CU974" s="18"/>
      <c r="CV974" t="s">
        <v>397</v>
      </c>
      <c r="CW974" t="s">
        <v>397</v>
      </c>
      <c r="CX974" t="s">
        <v>397</v>
      </c>
      <c r="CY974" s="25" t="s">
        <v>397</v>
      </c>
    </row>
    <row r="975" spans="1:103" x14ac:dyDescent="0.25">
      <c r="A975">
        <v>977</v>
      </c>
      <c r="B975">
        <v>127</v>
      </c>
      <c r="C975" s="25" t="s">
        <v>8</v>
      </c>
      <c r="D975" s="12">
        <v>8.9</v>
      </c>
      <c r="E975" s="14"/>
      <c r="F975" s="7" t="str">
        <f t="shared" ref="F975:F1038" si="159">IFERROR(D975/E975, "X")</f>
        <v>X</v>
      </c>
      <c r="G975" s="7">
        <f t="shared" ref="G975:G1038" si="160">D975-E975</f>
        <v>8.9</v>
      </c>
      <c r="H975" s="16">
        <f t="shared" ref="H975:H1038" si="161">D975+E975</f>
        <v>8.9</v>
      </c>
      <c r="I975" s="11" t="str">
        <f t="shared" ref="I975:I1038" si="162">IFERROR(F975/SQRT(F975^2+AJ975), "X")</f>
        <v>X</v>
      </c>
      <c r="J975" s="39" t="str">
        <f t="shared" ref="J975:J1038" si="163">IFERROR(SQRT((1-I975^2)/AJ975), "X")</f>
        <v>X</v>
      </c>
      <c r="K975" s="39" t="str">
        <f t="shared" si="156"/>
        <v>X</v>
      </c>
      <c r="L975" s="39" t="str">
        <f t="shared" si="157"/>
        <v>X</v>
      </c>
      <c r="M975" s="39" t="str">
        <f t="shared" ref="M975:M1038" si="164">IFERROR(I975+J975, "X")</f>
        <v>X</v>
      </c>
      <c r="N975" s="42">
        <v>0</v>
      </c>
      <c r="O975" s="8">
        <v>0</v>
      </c>
      <c r="P975" s="9">
        <v>0</v>
      </c>
      <c r="Q975" s="9">
        <v>0</v>
      </c>
      <c r="R975" s="8">
        <v>0</v>
      </c>
      <c r="S975" s="9">
        <v>0</v>
      </c>
      <c r="T975" s="9">
        <v>0</v>
      </c>
      <c r="U975" s="8">
        <v>1</v>
      </c>
      <c r="V975" s="9">
        <v>0</v>
      </c>
      <c r="W975" s="9">
        <v>0</v>
      </c>
      <c r="X975" s="9">
        <v>0</v>
      </c>
      <c r="Y975" s="8">
        <v>0</v>
      </c>
      <c r="Z975" s="9">
        <v>0</v>
      </c>
      <c r="AA975" s="8"/>
      <c r="AC975" s="8"/>
      <c r="AJ975" s="9">
        <f t="shared" ref="AJ975:AJ1038" si="165">IFERROR(AH975-AI975-1, "X")</f>
        <v>-1</v>
      </c>
      <c r="AK975" s="7">
        <v>9.5</v>
      </c>
      <c r="AO975" s="8"/>
      <c r="AQ975" s="31"/>
      <c r="AT975" s="31"/>
      <c r="AU975" s="21">
        <v>1984</v>
      </c>
      <c r="AV975" s="23">
        <f t="shared" si="158"/>
        <v>3.2975416678181597</v>
      </c>
      <c r="BB975" s="18"/>
      <c r="BD975" s="54"/>
      <c r="BF975" s="18"/>
      <c r="BH975" s="18"/>
      <c r="BJ975" s="18"/>
      <c r="BK975" s="18" t="s">
        <v>80</v>
      </c>
      <c r="BL975">
        <v>0</v>
      </c>
      <c r="BM975">
        <v>0</v>
      </c>
      <c r="BN975">
        <v>1</v>
      </c>
      <c r="BO975">
        <v>0</v>
      </c>
      <c r="BP975">
        <v>0</v>
      </c>
      <c r="BQ975">
        <v>0</v>
      </c>
      <c r="BR975" s="18">
        <v>0</v>
      </c>
      <c r="BS975">
        <v>1</v>
      </c>
      <c r="BT975">
        <v>0</v>
      </c>
      <c r="BU975" s="18">
        <v>0</v>
      </c>
      <c r="BV975" t="s">
        <v>397</v>
      </c>
      <c r="BW975" t="s">
        <v>397</v>
      </c>
      <c r="CB975" s="18"/>
      <c r="CD975" s="18"/>
      <c r="CE975" s="18"/>
      <c r="CH975" s="18"/>
      <c r="CJ975" s="18"/>
      <c r="CU975" s="18"/>
      <c r="CV975" t="s">
        <v>397</v>
      </c>
      <c r="CW975" t="s">
        <v>397</v>
      </c>
      <c r="CX975" t="s">
        <v>397</v>
      </c>
      <c r="CY975" s="25" t="s">
        <v>397</v>
      </c>
    </row>
    <row r="976" spans="1:103" x14ac:dyDescent="0.25">
      <c r="A976">
        <v>978</v>
      </c>
      <c r="B976">
        <v>127</v>
      </c>
      <c r="C976" s="25" t="s">
        <v>8</v>
      </c>
      <c r="D976" s="12">
        <v>12.7</v>
      </c>
      <c r="E976" s="14"/>
      <c r="F976" s="7" t="str">
        <f t="shared" si="159"/>
        <v>X</v>
      </c>
      <c r="G976" s="7">
        <f t="shared" si="160"/>
        <v>12.7</v>
      </c>
      <c r="H976" s="16">
        <f t="shared" si="161"/>
        <v>12.7</v>
      </c>
      <c r="I976" s="11" t="str">
        <f t="shared" si="162"/>
        <v>X</v>
      </c>
      <c r="J976" s="39" t="str">
        <f t="shared" si="163"/>
        <v>X</v>
      </c>
      <c r="K976" s="39" t="str">
        <f t="shared" si="156"/>
        <v>X</v>
      </c>
      <c r="L976" s="39" t="str">
        <f t="shared" si="157"/>
        <v>X</v>
      </c>
      <c r="M976" s="39" t="str">
        <f t="shared" si="164"/>
        <v>X</v>
      </c>
      <c r="N976" s="42">
        <v>0</v>
      </c>
      <c r="O976" s="8">
        <v>0</v>
      </c>
      <c r="P976" s="9">
        <v>0</v>
      </c>
      <c r="Q976" s="9">
        <v>0</v>
      </c>
      <c r="R976" s="8">
        <v>0</v>
      </c>
      <c r="S976" s="9">
        <v>0</v>
      </c>
      <c r="T976" s="9">
        <v>0</v>
      </c>
      <c r="U976" s="8">
        <v>0</v>
      </c>
      <c r="V976" s="9">
        <v>1</v>
      </c>
      <c r="W976" s="9">
        <v>0</v>
      </c>
      <c r="X976" s="9">
        <v>0</v>
      </c>
      <c r="Y976" s="8">
        <v>0</v>
      </c>
      <c r="Z976" s="9">
        <v>0</v>
      </c>
      <c r="AA976" s="8"/>
      <c r="AC976" s="8"/>
      <c r="AJ976" s="9">
        <f t="shared" si="165"/>
        <v>-1</v>
      </c>
      <c r="AK976" s="7">
        <v>9.5</v>
      </c>
      <c r="AO976" s="8"/>
      <c r="AQ976" s="31"/>
      <c r="AT976" s="31"/>
      <c r="AU976" s="21">
        <v>1984</v>
      </c>
      <c r="AV976" s="23">
        <f t="shared" si="158"/>
        <v>3.2975416678181597</v>
      </c>
      <c r="BB976" s="18"/>
      <c r="BD976" s="54"/>
      <c r="BF976" s="18"/>
      <c r="BH976" s="18"/>
      <c r="BJ976" s="18"/>
      <c r="BK976" s="18" t="s">
        <v>80</v>
      </c>
      <c r="BL976">
        <v>0</v>
      </c>
      <c r="BM976">
        <v>0</v>
      </c>
      <c r="BN976">
        <v>1</v>
      </c>
      <c r="BO976">
        <v>0</v>
      </c>
      <c r="BP976">
        <v>0</v>
      </c>
      <c r="BQ976">
        <v>0</v>
      </c>
      <c r="BR976" s="18">
        <v>0</v>
      </c>
      <c r="BS976">
        <v>1</v>
      </c>
      <c r="BT976">
        <v>0</v>
      </c>
      <c r="BU976" s="18">
        <v>0</v>
      </c>
      <c r="BV976" t="s">
        <v>397</v>
      </c>
      <c r="BW976" t="s">
        <v>397</v>
      </c>
      <c r="CB976" s="18"/>
      <c r="CD976" s="18"/>
      <c r="CE976" s="18"/>
      <c r="CH976" s="18"/>
      <c r="CJ976" s="18"/>
      <c r="CU976" s="18"/>
      <c r="CV976" t="s">
        <v>397</v>
      </c>
      <c r="CW976" t="s">
        <v>397</v>
      </c>
      <c r="CX976" t="s">
        <v>397</v>
      </c>
      <c r="CY976" s="25" t="s">
        <v>397</v>
      </c>
    </row>
    <row r="977" spans="1:103" x14ac:dyDescent="0.25">
      <c r="A977">
        <v>979</v>
      </c>
      <c r="B977">
        <v>127</v>
      </c>
      <c r="C977" s="25" t="s">
        <v>8</v>
      </c>
      <c r="D977" s="12">
        <v>9.4</v>
      </c>
      <c r="E977" s="14"/>
      <c r="F977" s="7" t="str">
        <f t="shared" si="159"/>
        <v>X</v>
      </c>
      <c r="G977" s="7">
        <f t="shared" si="160"/>
        <v>9.4</v>
      </c>
      <c r="H977" s="16">
        <f t="shared" si="161"/>
        <v>9.4</v>
      </c>
      <c r="I977" s="11" t="str">
        <f t="shared" si="162"/>
        <v>X</v>
      </c>
      <c r="J977" s="39" t="str">
        <f t="shared" si="163"/>
        <v>X</v>
      </c>
      <c r="K977" s="39" t="str">
        <f t="shared" si="156"/>
        <v>X</v>
      </c>
      <c r="L977" s="39" t="str">
        <f t="shared" si="157"/>
        <v>X</v>
      </c>
      <c r="M977" s="39" t="str">
        <f t="shared" si="164"/>
        <v>X</v>
      </c>
      <c r="N977" s="42">
        <v>1</v>
      </c>
      <c r="O977" s="8">
        <v>0</v>
      </c>
      <c r="P977" s="9">
        <v>0</v>
      </c>
      <c r="Q977" s="9">
        <v>0</v>
      </c>
      <c r="R977" s="8">
        <v>0</v>
      </c>
      <c r="S977" s="9">
        <v>0</v>
      </c>
      <c r="T977" s="9">
        <v>0</v>
      </c>
      <c r="U977" s="8">
        <v>0</v>
      </c>
      <c r="V977" s="9">
        <v>0</v>
      </c>
      <c r="W977" s="9">
        <v>0</v>
      </c>
      <c r="X977" s="9">
        <v>0</v>
      </c>
      <c r="Y977" s="8">
        <v>0</v>
      </c>
      <c r="Z977" s="9">
        <v>0</v>
      </c>
      <c r="AA977" s="8"/>
      <c r="AC977" s="8"/>
      <c r="AJ977" s="9">
        <f t="shared" si="165"/>
        <v>-1</v>
      </c>
      <c r="AK977" s="7">
        <v>6</v>
      </c>
      <c r="AO977" s="8"/>
      <c r="AQ977" s="31"/>
      <c r="AT977" s="31"/>
      <c r="AU977" s="21">
        <v>1989</v>
      </c>
      <c r="AV977" s="23">
        <f t="shared" si="158"/>
        <v>3.2986347831244354</v>
      </c>
      <c r="BB977" s="18"/>
      <c r="BD977" s="54"/>
      <c r="BF977" s="18"/>
      <c r="BH977" s="18"/>
      <c r="BJ977" s="18"/>
      <c r="BK977" s="18" t="s">
        <v>92</v>
      </c>
      <c r="BL977">
        <v>0</v>
      </c>
      <c r="BM977">
        <v>0</v>
      </c>
      <c r="BN977">
        <v>0</v>
      </c>
      <c r="BO977">
        <v>1</v>
      </c>
      <c r="BP977">
        <v>0</v>
      </c>
      <c r="BQ977">
        <v>0</v>
      </c>
      <c r="BR977" s="18">
        <v>0</v>
      </c>
      <c r="BS977">
        <v>0</v>
      </c>
      <c r="BT977">
        <v>1</v>
      </c>
      <c r="BU977" s="18">
        <v>0</v>
      </c>
      <c r="BV977" t="s">
        <v>397</v>
      </c>
      <c r="BW977" t="s">
        <v>397</v>
      </c>
      <c r="CB977" s="18"/>
      <c r="CD977" s="18"/>
      <c r="CE977" s="18"/>
      <c r="CH977" s="18"/>
      <c r="CJ977" s="18"/>
      <c r="CU977" s="18"/>
      <c r="CV977" t="s">
        <v>397</v>
      </c>
      <c r="CW977" t="s">
        <v>397</v>
      </c>
      <c r="CX977" t="s">
        <v>397</v>
      </c>
      <c r="CY977" s="25" t="s">
        <v>397</v>
      </c>
    </row>
    <row r="978" spans="1:103" x14ac:dyDescent="0.25">
      <c r="A978">
        <v>980</v>
      </c>
      <c r="B978">
        <v>127</v>
      </c>
      <c r="C978" s="25" t="s">
        <v>8</v>
      </c>
      <c r="D978" s="12">
        <v>85.1</v>
      </c>
      <c r="E978" s="14"/>
      <c r="F978" s="7" t="str">
        <f t="shared" si="159"/>
        <v>X</v>
      </c>
      <c r="G978" s="7">
        <f t="shared" si="160"/>
        <v>85.1</v>
      </c>
      <c r="H978" s="16">
        <f t="shared" si="161"/>
        <v>85.1</v>
      </c>
      <c r="I978" s="11" t="str">
        <f t="shared" si="162"/>
        <v>X</v>
      </c>
      <c r="J978" s="39" t="str">
        <f t="shared" si="163"/>
        <v>X</v>
      </c>
      <c r="K978" s="39" t="str">
        <f t="shared" si="156"/>
        <v>X</v>
      </c>
      <c r="L978" s="39" t="str">
        <f t="shared" si="157"/>
        <v>X</v>
      </c>
      <c r="M978" s="39" t="str">
        <f t="shared" si="164"/>
        <v>X</v>
      </c>
      <c r="N978" s="42">
        <v>0</v>
      </c>
      <c r="O978" s="8">
        <v>0</v>
      </c>
      <c r="P978" s="9">
        <v>0</v>
      </c>
      <c r="Q978" s="9">
        <v>0</v>
      </c>
      <c r="R978" s="8">
        <v>1</v>
      </c>
      <c r="S978" s="9">
        <v>0</v>
      </c>
      <c r="T978" s="9">
        <v>0</v>
      </c>
      <c r="U978" s="8">
        <v>0</v>
      </c>
      <c r="V978" s="9">
        <v>0</v>
      </c>
      <c r="W978" s="9">
        <v>0</v>
      </c>
      <c r="X978" s="9">
        <v>0</v>
      </c>
      <c r="Y978" s="8">
        <v>0</v>
      </c>
      <c r="Z978" s="9">
        <v>0</v>
      </c>
      <c r="AA978" s="8"/>
      <c r="AC978" s="8"/>
      <c r="AJ978" s="9">
        <f t="shared" si="165"/>
        <v>-1</v>
      </c>
      <c r="AK978" s="7">
        <v>6</v>
      </c>
      <c r="AO978" s="8"/>
      <c r="AQ978" s="31"/>
      <c r="AT978" s="31"/>
      <c r="AU978" s="21">
        <v>1989</v>
      </c>
      <c r="AV978" s="23">
        <f t="shared" si="158"/>
        <v>3.2986347831244354</v>
      </c>
      <c r="BB978" s="18"/>
      <c r="BD978" s="54"/>
      <c r="BF978" s="18"/>
      <c r="BH978" s="18"/>
      <c r="BJ978" s="18"/>
      <c r="BK978" s="18" t="s">
        <v>92</v>
      </c>
      <c r="BL978">
        <v>0</v>
      </c>
      <c r="BM978">
        <v>0</v>
      </c>
      <c r="BN978">
        <v>0</v>
      </c>
      <c r="BO978">
        <v>1</v>
      </c>
      <c r="BP978">
        <v>0</v>
      </c>
      <c r="BQ978">
        <v>0</v>
      </c>
      <c r="BR978" s="18">
        <v>0</v>
      </c>
      <c r="BS978">
        <v>0</v>
      </c>
      <c r="BT978">
        <v>1</v>
      </c>
      <c r="BU978" s="18">
        <v>0</v>
      </c>
      <c r="BV978" t="s">
        <v>397</v>
      </c>
      <c r="BW978" t="s">
        <v>397</v>
      </c>
      <c r="CB978" s="18"/>
      <c r="CD978" s="18"/>
      <c r="CE978" s="18"/>
      <c r="CH978" s="18"/>
      <c r="CJ978" s="18"/>
      <c r="CU978" s="18"/>
      <c r="CV978" t="s">
        <v>397</v>
      </c>
      <c r="CW978" t="s">
        <v>397</v>
      </c>
      <c r="CX978" t="s">
        <v>397</v>
      </c>
      <c r="CY978" s="25" t="s">
        <v>397</v>
      </c>
    </row>
    <row r="979" spans="1:103" x14ac:dyDescent="0.25">
      <c r="A979">
        <v>981</v>
      </c>
      <c r="B979">
        <v>127</v>
      </c>
      <c r="C979" s="25" t="s">
        <v>8</v>
      </c>
      <c r="D979" s="12">
        <v>15.1</v>
      </c>
      <c r="E979" s="14"/>
      <c r="F979" s="7" t="str">
        <f t="shared" si="159"/>
        <v>X</v>
      </c>
      <c r="G979" s="7">
        <f t="shared" si="160"/>
        <v>15.1</v>
      </c>
      <c r="H979" s="16">
        <f t="shared" si="161"/>
        <v>15.1</v>
      </c>
      <c r="I979" s="11" t="str">
        <f t="shared" si="162"/>
        <v>X</v>
      </c>
      <c r="J979" s="39" t="str">
        <f t="shared" si="163"/>
        <v>X</v>
      </c>
      <c r="K979" s="39" t="str">
        <f t="shared" si="156"/>
        <v>X</v>
      </c>
      <c r="L979" s="39" t="str">
        <f t="shared" si="157"/>
        <v>X</v>
      </c>
      <c r="M979" s="39" t="str">
        <f t="shared" si="164"/>
        <v>X</v>
      </c>
      <c r="N979" s="42">
        <v>0</v>
      </c>
      <c r="O979" s="8">
        <v>0</v>
      </c>
      <c r="P979" s="9">
        <v>0</v>
      </c>
      <c r="Q979" s="9">
        <v>0</v>
      </c>
      <c r="R979" s="8">
        <v>0</v>
      </c>
      <c r="S979" s="9">
        <v>1</v>
      </c>
      <c r="T979" s="9">
        <v>0</v>
      </c>
      <c r="U979" s="8">
        <v>0</v>
      </c>
      <c r="V979" s="9">
        <v>0</v>
      </c>
      <c r="W979" s="9">
        <v>0</v>
      </c>
      <c r="X979" s="9">
        <v>0</v>
      </c>
      <c r="Y979" s="8">
        <v>0</v>
      </c>
      <c r="Z979" s="9">
        <v>0</v>
      </c>
      <c r="AA979" s="8"/>
      <c r="AC979" s="8"/>
      <c r="AJ979" s="9">
        <f t="shared" si="165"/>
        <v>-1</v>
      </c>
      <c r="AK979" s="7">
        <v>6</v>
      </c>
      <c r="AO979" s="8"/>
      <c r="AQ979" s="31"/>
      <c r="AT979" s="31"/>
      <c r="AU979" s="21">
        <v>1989</v>
      </c>
      <c r="AV979" s="23">
        <f t="shared" si="158"/>
        <v>3.2986347831244354</v>
      </c>
      <c r="BB979" s="18"/>
      <c r="BD979" s="54"/>
      <c r="BF979" s="18"/>
      <c r="BH979" s="18"/>
      <c r="BJ979" s="18"/>
      <c r="BK979" s="18" t="s">
        <v>92</v>
      </c>
      <c r="BL979">
        <v>0</v>
      </c>
      <c r="BM979">
        <v>0</v>
      </c>
      <c r="BN979">
        <v>0</v>
      </c>
      <c r="BO979">
        <v>1</v>
      </c>
      <c r="BP979">
        <v>0</v>
      </c>
      <c r="BQ979">
        <v>0</v>
      </c>
      <c r="BR979" s="18">
        <v>0</v>
      </c>
      <c r="BS979">
        <v>0</v>
      </c>
      <c r="BT979">
        <v>1</v>
      </c>
      <c r="BU979" s="18">
        <v>0</v>
      </c>
      <c r="BV979" t="s">
        <v>397</v>
      </c>
      <c r="BW979" t="s">
        <v>397</v>
      </c>
      <c r="CB979" s="18"/>
      <c r="CD979" s="18"/>
      <c r="CE979" s="18"/>
      <c r="CH979" s="18"/>
      <c r="CJ979" s="18"/>
      <c r="CU979" s="18"/>
      <c r="CV979" t="s">
        <v>397</v>
      </c>
      <c r="CW979" t="s">
        <v>397</v>
      </c>
      <c r="CX979" t="s">
        <v>397</v>
      </c>
      <c r="CY979" s="25" t="s">
        <v>397</v>
      </c>
    </row>
    <row r="980" spans="1:103" x14ac:dyDescent="0.25">
      <c r="A980">
        <v>982</v>
      </c>
      <c r="B980">
        <v>127</v>
      </c>
      <c r="C980" s="25" t="s">
        <v>8</v>
      </c>
      <c r="D980" s="12">
        <v>19.399999999999999</v>
      </c>
      <c r="E980" s="14"/>
      <c r="F980" s="7" t="str">
        <f t="shared" si="159"/>
        <v>X</v>
      </c>
      <c r="G980" s="7">
        <f t="shared" si="160"/>
        <v>19.399999999999999</v>
      </c>
      <c r="H980" s="16">
        <f t="shared" si="161"/>
        <v>19.399999999999999</v>
      </c>
      <c r="I980" s="11" t="str">
        <f t="shared" si="162"/>
        <v>X</v>
      </c>
      <c r="J980" s="39" t="str">
        <f t="shared" si="163"/>
        <v>X</v>
      </c>
      <c r="K980" s="39" t="str">
        <f t="shared" si="156"/>
        <v>X</v>
      </c>
      <c r="L980" s="39" t="str">
        <f t="shared" si="157"/>
        <v>X</v>
      </c>
      <c r="M980" s="39" t="str">
        <f t="shared" si="164"/>
        <v>X</v>
      </c>
      <c r="N980" s="42">
        <v>0</v>
      </c>
      <c r="O980" s="8">
        <v>0</v>
      </c>
      <c r="P980" s="9">
        <v>0</v>
      </c>
      <c r="Q980" s="9">
        <v>0</v>
      </c>
      <c r="R980" s="8">
        <v>0</v>
      </c>
      <c r="S980" s="9">
        <v>0</v>
      </c>
      <c r="T980" s="9">
        <v>1</v>
      </c>
      <c r="U980" s="8">
        <v>0</v>
      </c>
      <c r="V980" s="9">
        <v>0</v>
      </c>
      <c r="W980" s="9">
        <v>0</v>
      </c>
      <c r="X980" s="9">
        <v>0</v>
      </c>
      <c r="Y980" s="8">
        <v>0</v>
      </c>
      <c r="Z980" s="9">
        <v>0</v>
      </c>
      <c r="AA980" s="8"/>
      <c r="AC980" s="8"/>
      <c r="AJ980" s="9">
        <f t="shared" si="165"/>
        <v>-1</v>
      </c>
      <c r="AK980" s="7">
        <v>6</v>
      </c>
      <c r="AO980" s="8"/>
      <c r="AQ980" s="31"/>
      <c r="AT980" s="31"/>
      <c r="AU980" s="21">
        <v>1989</v>
      </c>
      <c r="AV980" s="23">
        <f t="shared" si="158"/>
        <v>3.2986347831244354</v>
      </c>
      <c r="BB980" s="18"/>
      <c r="BD980" s="54"/>
      <c r="BF980" s="18"/>
      <c r="BH980" s="18"/>
      <c r="BJ980" s="18"/>
      <c r="BK980" s="18" t="s">
        <v>92</v>
      </c>
      <c r="BL980">
        <v>0</v>
      </c>
      <c r="BM980">
        <v>0</v>
      </c>
      <c r="BN980">
        <v>0</v>
      </c>
      <c r="BO980">
        <v>1</v>
      </c>
      <c r="BP980">
        <v>0</v>
      </c>
      <c r="BQ980">
        <v>0</v>
      </c>
      <c r="BR980" s="18">
        <v>0</v>
      </c>
      <c r="BS980">
        <v>0</v>
      </c>
      <c r="BT980">
        <v>1</v>
      </c>
      <c r="BU980" s="18">
        <v>0</v>
      </c>
      <c r="BV980" t="s">
        <v>397</v>
      </c>
      <c r="BW980" t="s">
        <v>397</v>
      </c>
      <c r="CB980" s="18"/>
      <c r="CD980" s="18"/>
      <c r="CE980" s="18"/>
      <c r="CH980" s="18"/>
      <c r="CJ980" s="18"/>
      <c r="CU980" s="18"/>
      <c r="CV980" t="s">
        <v>397</v>
      </c>
      <c r="CW980" t="s">
        <v>397</v>
      </c>
      <c r="CX980" t="s">
        <v>397</v>
      </c>
      <c r="CY980" s="25" t="s">
        <v>397</v>
      </c>
    </row>
    <row r="981" spans="1:103" x14ac:dyDescent="0.25">
      <c r="A981">
        <v>983</v>
      </c>
      <c r="B981">
        <v>127</v>
      </c>
      <c r="C981" s="25" t="s">
        <v>8</v>
      </c>
      <c r="D981" s="12">
        <v>7.8</v>
      </c>
      <c r="E981" s="14"/>
      <c r="F981" s="7" t="str">
        <f t="shared" si="159"/>
        <v>X</v>
      </c>
      <c r="G981" s="7">
        <f t="shared" si="160"/>
        <v>7.8</v>
      </c>
      <c r="H981" s="16">
        <f t="shared" si="161"/>
        <v>7.8</v>
      </c>
      <c r="I981" s="11" t="str">
        <f t="shared" si="162"/>
        <v>X</v>
      </c>
      <c r="J981" s="39" t="str">
        <f t="shared" si="163"/>
        <v>X</v>
      </c>
      <c r="K981" s="39" t="str">
        <f t="shared" si="156"/>
        <v>X</v>
      </c>
      <c r="L981" s="39" t="str">
        <f t="shared" si="157"/>
        <v>X</v>
      </c>
      <c r="M981" s="39" t="str">
        <f t="shared" si="164"/>
        <v>X</v>
      </c>
      <c r="N981" s="42">
        <v>0</v>
      </c>
      <c r="O981" s="8">
        <v>0</v>
      </c>
      <c r="P981" s="9">
        <v>0</v>
      </c>
      <c r="Q981" s="9">
        <v>0</v>
      </c>
      <c r="R981" s="8">
        <v>0</v>
      </c>
      <c r="S981" s="9">
        <v>0</v>
      </c>
      <c r="T981" s="9">
        <v>0</v>
      </c>
      <c r="U981" s="8">
        <v>1</v>
      </c>
      <c r="V981" s="9">
        <v>0</v>
      </c>
      <c r="W981" s="9">
        <v>0</v>
      </c>
      <c r="X981" s="9">
        <v>0</v>
      </c>
      <c r="Y981" s="8">
        <v>0</v>
      </c>
      <c r="Z981" s="9">
        <v>0</v>
      </c>
      <c r="AA981" s="8"/>
      <c r="AC981" s="8"/>
      <c r="AJ981" s="9">
        <f t="shared" si="165"/>
        <v>-1</v>
      </c>
      <c r="AK981" s="7">
        <v>6</v>
      </c>
      <c r="AO981" s="8"/>
      <c r="AQ981" s="31"/>
      <c r="AT981" s="31"/>
      <c r="AU981" s="21">
        <v>1989</v>
      </c>
      <c r="AV981" s="23">
        <f t="shared" si="158"/>
        <v>3.2986347831244354</v>
      </c>
      <c r="BB981" s="18"/>
      <c r="BD981" s="54"/>
      <c r="BF981" s="18"/>
      <c r="BH981" s="18"/>
      <c r="BJ981" s="18"/>
      <c r="BK981" s="18" t="s">
        <v>92</v>
      </c>
      <c r="BL981">
        <v>0</v>
      </c>
      <c r="BM981">
        <v>0</v>
      </c>
      <c r="BN981">
        <v>0</v>
      </c>
      <c r="BO981">
        <v>1</v>
      </c>
      <c r="BP981">
        <v>0</v>
      </c>
      <c r="BQ981">
        <v>0</v>
      </c>
      <c r="BR981" s="18">
        <v>0</v>
      </c>
      <c r="BS981">
        <v>0</v>
      </c>
      <c r="BT981">
        <v>1</v>
      </c>
      <c r="BU981" s="18">
        <v>0</v>
      </c>
      <c r="BV981" t="s">
        <v>397</v>
      </c>
      <c r="BW981" t="s">
        <v>397</v>
      </c>
      <c r="CB981" s="18"/>
      <c r="CD981" s="18"/>
      <c r="CE981" s="18"/>
      <c r="CH981" s="18"/>
      <c r="CJ981" s="18"/>
      <c r="CU981" s="18"/>
      <c r="CV981" t="s">
        <v>397</v>
      </c>
      <c r="CW981" t="s">
        <v>397</v>
      </c>
      <c r="CX981" t="s">
        <v>397</v>
      </c>
      <c r="CY981" s="25" t="s">
        <v>397</v>
      </c>
    </row>
    <row r="982" spans="1:103" x14ac:dyDescent="0.25">
      <c r="A982">
        <v>984</v>
      </c>
      <c r="B982">
        <v>127</v>
      </c>
      <c r="C982" s="25" t="s">
        <v>8</v>
      </c>
      <c r="D982" s="12">
        <v>12</v>
      </c>
      <c r="E982" s="14"/>
      <c r="F982" s="7" t="str">
        <f t="shared" si="159"/>
        <v>X</v>
      </c>
      <c r="G982" s="7">
        <f t="shared" si="160"/>
        <v>12</v>
      </c>
      <c r="H982" s="16">
        <f t="shared" si="161"/>
        <v>12</v>
      </c>
      <c r="I982" s="11" t="str">
        <f t="shared" si="162"/>
        <v>X</v>
      </c>
      <c r="J982" s="39" t="str">
        <f t="shared" si="163"/>
        <v>X</v>
      </c>
      <c r="K982" s="39" t="str">
        <f t="shared" si="156"/>
        <v>X</v>
      </c>
      <c r="L982" s="39" t="str">
        <f t="shared" si="157"/>
        <v>X</v>
      </c>
      <c r="M982" s="39" t="str">
        <f t="shared" si="164"/>
        <v>X</v>
      </c>
      <c r="N982" s="42">
        <v>0</v>
      </c>
      <c r="O982" s="8">
        <v>0</v>
      </c>
      <c r="P982" s="9">
        <v>0</v>
      </c>
      <c r="Q982" s="9">
        <v>0</v>
      </c>
      <c r="R982" s="8">
        <v>0</v>
      </c>
      <c r="S982" s="9">
        <v>0</v>
      </c>
      <c r="T982" s="9">
        <v>0</v>
      </c>
      <c r="U982" s="8">
        <v>0</v>
      </c>
      <c r="V982" s="9">
        <v>1</v>
      </c>
      <c r="W982" s="9">
        <v>0</v>
      </c>
      <c r="X982" s="9">
        <v>0</v>
      </c>
      <c r="Y982" s="8">
        <v>0</v>
      </c>
      <c r="Z982" s="9">
        <v>0</v>
      </c>
      <c r="AA982" s="8"/>
      <c r="AC982" s="8"/>
      <c r="AJ982" s="9">
        <f t="shared" si="165"/>
        <v>-1</v>
      </c>
      <c r="AK982" s="7">
        <v>6</v>
      </c>
      <c r="AO982" s="8"/>
      <c r="AQ982" s="31"/>
      <c r="AT982" s="31"/>
      <c r="AU982" s="21">
        <v>1989</v>
      </c>
      <c r="AV982" s="23">
        <f t="shared" si="158"/>
        <v>3.2986347831244354</v>
      </c>
      <c r="BB982" s="18"/>
      <c r="BD982" s="54"/>
      <c r="BF982" s="18"/>
      <c r="BH982" s="18"/>
      <c r="BJ982" s="18"/>
      <c r="BK982" s="18" t="s">
        <v>92</v>
      </c>
      <c r="BL982">
        <v>0</v>
      </c>
      <c r="BM982">
        <v>0</v>
      </c>
      <c r="BN982">
        <v>0</v>
      </c>
      <c r="BO982">
        <v>1</v>
      </c>
      <c r="BP982">
        <v>0</v>
      </c>
      <c r="BQ982">
        <v>0</v>
      </c>
      <c r="BR982" s="18">
        <v>0</v>
      </c>
      <c r="BS982">
        <v>0</v>
      </c>
      <c r="BT982">
        <v>1</v>
      </c>
      <c r="BU982" s="18">
        <v>0</v>
      </c>
      <c r="BV982" t="s">
        <v>397</v>
      </c>
      <c r="BW982" t="s">
        <v>397</v>
      </c>
      <c r="CB982" s="18"/>
      <c r="CD982" s="18"/>
      <c r="CE982" s="18"/>
      <c r="CH982" s="18"/>
      <c r="CJ982" s="18"/>
      <c r="CU982" s="18"/>
      <c r="CV982" t="s">
        <v>397</v>
      </c>
      <c r="CW982" t="s">
        <v>397</v>
      </c>
      <c r="CX982" t="s">
        <v>397</v>
      </c>
      <c r="CY982" s="25" t="s">
        <v>397</v>
      </c>
    </row>
    <row r="983" spans="1:103" x14ac:dyDescent="0.25">
      <c r="A983">
        <v>985</v>
      </c>
      <c r="B983">
        <v>127</v>
      </c>
      <c r="C983" s="25" t="s">
        <v>8</v>
      </c>
      <c r="D983" s="12">
        <v>11.8</v>
      </c>
      <c r="E983" s="14"/>
      <c r="F983" s="7" t="str">
        <f t="shared" si="159"/>
        <v>X</v>
      </c>
      <c r="G983" s="7">
        <f t="shared" si="160"/>
        <v>11.8</v>
      </c>
      <c r="H983" s="16">
        <f t="shared" si="161"/>
        <v>11.8</v>
      </c>
      <c r="I983" s="11" t="str">
        <f t="shared" si="162"/>
        <v>X</v>
      </c>
      <c r="J983" s="39" t="str">
        <f t="shared" si="163"/>
        <v>X</v>
      </c>
      <c r="K983" s="39" t="str">
        <f t="shared" si="156"/>
        <v>X</v>
      </c>
      <c r="L983" s="39" t="str">
        <f t="shared" si="157"/>
        <v>X</v>
      </c>
      <c r="M983" s="39" t="str">
        <f t="shared" si="164"/>
        <v>X</v>
      </c>
      <c r="N983" s="42">
        <v>1</v>
      </c>
      <c r="O983" s="8">
        <v>0</v>
      </c>
      <c r="P983" s="9">
        <v>0</v>
      </c>
      <c r="Q983" s="9">
        <v>0</v>
      </c>
      <c r="R983" s="8">
        <v>0</v>
      </c>
      <c r="S983" s="9">
        <v>0</v>
      </c>
      <c r="T983" s="9">
        <v>0</v>
      </c>
      <c r="U983" s="8">
        <v>0</v>
      </c>
      <c r="V983" s="9">
        <v>0</v>
      </c>
      <c r="W983" s="9">
        <v>0</v>
      </c>
      <c r="X983" s="9">
        <v>0</v>
      </c>
      <c r="Y983" s="8">
        <v>0</v>
      </c>
      <c r="Z983" s="9">
        <v>0</v>
      </c>
      <c r="AA983" s="8"/>
      <c r="AC983" s="8"/>
      <c r="AJ983" s="9">
        <f t="shared" si="165"/>
        <v>-1</v>
      </c>
      <c r="AK983" s="7">
        <v>9.6</v>
      </c>
      <c r="AO983" s="8"/>
      <c r="AQ983" s="31"/>
      <c r="AT983" s="31"/>
      <c r="AU983" s="21">
        <v>1987</v>
      </c>
      <c r="AV983" s="23">
        <f t="shared" si="158"/>
        <v>3.2981978671098151</v>
      </c>
      <c r="BB983" s="18"/>
      <c r="BD983" s="54"/>
      <c r="BF983" s="18"/>
      <c r="BH983" s="18"/>
      <c r="BJ983" s="18"/>
      <c r="BK983" s="18" t="s">
        <v>93</v>
      </c>
      <c r="BL983">
        <v>0</v>
      </c>
      <c r="BM983">
        <v>0</v>
      </c>
      <c r="BN983">
        <v>0</v>
      </c>
      <c r="BO983">
        <v>1</v>
      </c>
      <c r="BP983">
        <v>0</v>
      </c>
      <c r="BQ983">
        <v>0</v>
      </c>
      <c r="BR983" s="18">
        <v>0</v>
      </c>
      <c r="BS983">
        <v>0</v>
      </c>
      <c r="BT983">
        <v>1</v>
      </c>
      <c r="BU983" s="18">
        <v>0</v>
      </c>
      <c r="BV983" t="s">
        <v>397</v>
      </c>
      <c r="BW983" t="s">
        <v>397</v>
      </c>
      <c r="CB983" s="18"/>
      <c r="CD983" s="18"/>
      <c r="CE983" s="18"/>
      <c r="CH983" s="18"/>
      <c r="CJ983" s="18"/>
      <c r="CU983" s="18"/>
      <c r="CV983" t="s">
        <v>397</v>
      </c>
      <c r="CW983" t="s">
        <v>397</v>
      </c>
      <c r="CX983" t="s">
        <v>397</v>
      </c>
      <c r="CY983" s="25" t="s">
        <v>397</v>
      </c>
    </row>
    <row r="984" spans="1:103" x14ac:dyDescent="0.25">
      <c r="A984">
        <v>986</v>
      </c>
      <c r="B984">
        <v>127</v>
      </c>
      <c r="C984" s="25" t="s">
        <v>8</v>
      </c>
      <c r="D984" s="12">
        <v>17.100000000000001</v>
      </c>
      <c r="E984" s="14"/>
      <c r="F984" s="7" t="str">
        <f t="shared" si="159"/>
        <v>X</v>
      </c>
      <c r="G984" s="7">
        <f t="shared" si="160"/>
        <v>17.100000000000001</v>
      </c>
      <c r="H984" s="16">
        <f t="shared" si="161"/>
        <v>17.100000000000001</v>
      </c>
      <c r="I984" s="11" t="str">
        <f t="shared" si="162"/>
        <v>X</v>
      </c>
      <c r="J984" s="39" t="str">
        <f t="shared" si="163"/>
        <v>X</v>
      </c>
      <c r="K984" s="39" t="str">
        <f t="shared" si="156"/>
        <v>X</v>
      </c>
      <c r="L984" s="39" t="str">
        <f t="shared" si="157"/>
        <v>X</v>
      </c>
      <c r="M984" s="39" t="str">
        <f t="shared" si="164"/>
        <v>X</v>
      </c>
      <c r="N984" s="42">
        <v>0</v>
      </c>
      <c r="O984" s="8">
        <v>0</v>
      </c>
      <c r="P984" s="9">
        <v>0</v>
      </c>
      <c r="Q984" s="9">
        <v>0</v>
      </c>
      <c r="R984" s="8">
        <v>1</v>
      </c>
      <c r="S984" s="9">
        <v>0</v>
      </c>
      <c r="T984" s="9">
        <v>0</v>
      </c>
      <c r="U984" s="8">
        <v>0</v>
      </c>
      <c r="V984" s="9">
        <v>0</v>
      </c>
      <c r="W984" s="9">
        <v>0</v>
      </c>
      <c r="X984" s="9">
        <v>0</v>
      </c>
      <c r="Y984" s="8">
        <v>0</v>
      </c>
      <c r="Z984" s="9">
        <v>0</v>
      </c>
      <c r="AA984" s="8"/>
      <c r="AC984" s="8"/>
      <c r="AJ984" s="9">
        <f t="shared" si="165"/>
        <v>-1</v>
      </c>
      <c r="AK984" s="7">
        <v>9.6</v>
      </c>
      <c r="AO984" s="8"/>
      <c r="AQ984" s="31"/>
      <c r="AT984" s="31"/>
      <c r="AU984" s="21">
        <v>1987</v>
      </c>
      <c r="AV984" s="23">
        <f t="shared" si="158"/>
        <v>3.2981978671098151</v>
      </c>
      <c r="BB984" s="18"/>
      <c r="BD984" s="54"/>
      <c r="BF984" s="18"/>
      <c r="BH984" s="18"/>
      <c r="BJ984" s="18"/>
      <c r="BK984" s="18" t="s">
        <v>93</v>
      </c>
      <c r="BL984">
        <v>0</v>
      </c>
      <c r="BM984">
        <v>0</v>
      </c>
      <c r="BN984">
        <v>0</v>
      </c>
      <c r="BO984">
        <v>1</v>
      </c>
      <c r="BP984">
        <v>0</v>
      </c>
      <c r="BQ984">
        <v>0</v>
      </c>
      <c r="BR984" s="18">
        <v>0</v>
      </c>
      <c r="BS984">
        <v>0</v>
      </c>
      <c r="BT984">
        <v>1</v>
      </c>
      <c r="BU984" s="18">
        <v>0</v>
      </c>
      <c r="BV984" t="s">
        <v>397</v>
      </c>
      <c r="BW984" t="s">
        <v>397</v>
      </c>
      <c r="CB984" s="18"/>
      <c r="CD984" s="18"/>
      <c r="CE984" s="18"/>
      <c r="CH984" s="18"/>
      <c r="CJ984" s="18"/>
      <c r="CU984" s="18"/>
      <c r="CV984" t="s">
        <v>397</v>
      </c>
      <c r="CW984" t="s">
        <v>397</v>
      </c>
      <c r="CX984" t="s">
        <v>397</v>
      </c>
      <c r="CY984" s="25" t="s">
        <v>397</v>
      </c>
    </row>
    <row r="985" spans="1:103" x14ac:dyDescent="0.25">
      <c r="A985">
        <v>987</v>
      </c>
      <c r="B985">
        <v>127</v>
      </c>
      <c r="C985" s="25" t="s">
        <v>8</v>
      </c>
      <c r="D985" s="12">
        <v>17.2</v>
      </c>
      <c r="E985" s="14"/>
      <c r="F985" s="7" t="str">
        <f t="shared" si="159"/>
        <v>X</v>
      </c>
      <c r="G985" s="7">
        <f t="shared" si="160"/>
        <v>17.2</v>
      </c>
      <c r="H985" s="16">
        <f t="shared" si="161"/>
        <v>17.2</v>
      </c>
      <c r="I985" s="11" t="str">
        <f t="shared" si="162"/>
        <v>X</v>
      </c>
      <c r="J985" s="39" t="str">
        <f t="shared" si="163"/>
        <v>X</v>
      </c>
      <c r="K985" s="39" t="str">
        <f t="shared" si="156"/>
        <v>X</v>
      </c>
      <c r="L985" s="39" t="str">
        <f t="shared" si="157"/>
        <v>X</v>
      </c>
      <c r="M985" s="39" t="str">
        <f t="shared" si="164"/>
        <v>X</v>
      </c>
      <c r="N985" s="42">
        <v>0</v>
      </c>
      <c r="O985" s="8">
        <v>0</v>
      </c>
      <c r="P985" s="9">
        <v>0</v>
      </c>
      <c r="Q985" s="9">
        <v>0</v>
      </c>
      <c r="R985" s="8">
        <v>0</v>
      </c>
      <c r="S985" s="9">
        <v>1</v>
      </c>
      <c r="T985" s="9">
        <v>0</v>
      </c>
      <c r="U985" s="8">
        <v>0</v>
      </c>
      <c r="V985" s="9">
        <v>0</v>
      </c>
      <c r="W985" s="9">
        <v>0</v>
      </c>
      <c r="X985" s="9">
        <v>0</v>
      </c>
      <c r="Y985" s="8">
        <v>0</v>
      </c>
      <c r="Z985" s="9">
        <v>0</v>
      </c>
      <c r="AA985" s="8"/>
      <c r="AC985" s="8"/>
      <c r="AJ985" s="9">
        <f t="shared" si="165"/>
        <v>-1</v>
      </c>
      <c r="AK985" s="7">
        <v>9.6</v>
      </c>
      <c r="AO985" s="8"/>
      <c r="AQ985" s="31"/>
      <c r="AT985" s="31"/>
      <c r="AU985" s="21">
        <v>1987</v>
      </c>
      <c r="AV985" s="23">
        <f t="shared" si="158"/>
        <v>3.2981978671098151</v>
      </c>
      <c r="BB985" s="18"/>
      <c r="BD985" s="54"/>
      <c r="BF985" s="18"/>
      <c r="BH985" s="18"/>
      <c r="BJ985" s="18"/>
      <c r="BK985" s="18" t="s">
        <v>93</v>
      </c>
      <c r="BL985">
        <v>0</v>
      </c>
      <c r="BM985">
        <v>0</v>
      </c>
      <c r="BN985">
        <v>0</v>
      </c>
      <c r="BO985">
        <v>1</v>
      </c>
      <c r="BP985">
        <v>0</v>
      </c>
      <c r="BQ985">
        <v>0</v>
      </c>
      <c r="BR985" s="18">
        <v>0</v>
      </c>
      <c r="BS985">
        <v>0</v>
      </c>
      <c r="BT985">
        <v>1</v>
      </c>
      <c r="BU985" s="18">
        <v>0</v>
      </c>
      <c r="BV985" t="s">
        <v>397</v>
      </c>
      <c r="BW985" t="s">
        <v>397</v>
      </c>
      <c r="CB985" s="18"/>
      <c r="CD985" s="18"/>
      <c r="CE985" s="18"/>
      <c r="CH985" s="18"/>
      <c r="CJ985" s="18"/>
      <c r="CU985" s="18"/>
      <c r="CV985" t="s">
        <v>397</v>
      </c>
      <c r="CW985" t="s">
        <v>397</v>
      </c>
      <c r="CX985" t="s">
        <v>397</v>
      </c>
      <c r="CY985" s="25" t="s">
        <v>397</v>
      </c>
    </row>
    <row r="986" spans="1:103" x14ac:dyDescent="0.25">
      <c r="A986">
        <v>988</v>
      </c>
      <c r="B986">
        <v>127</v>
      </c>
      <c r="C986" s="25" t="s">
        <v>8</v>
      </c>
      <c r="D986" s="12">
        <v>12.7</v>
      </c>
      <c r="E986" s="14"/>
      <c r="F986" s="7" t="str">
        <f t="shared" si="159"/>
        <v>X</v>
      </c>
      <c r="G986" s="7">
        <f t="shared" si="160"/>
        <v>12.7</v>
      </c>
      <c r="H986" s="16">
        <f t="shared" si="161"/>
        <v>12.7</v>
      </c>
      <c r="I986" s="11" t="str">
        <f t="shared" si="162"/>
        <v>X</v>
      </c>
      <c r="J986" s="39" t="str">
        <f t="shared" si="163"/>
        <v>X</v>
      </c>
      <c r="K986" s="39" t="str">
        <f t="shared" si="156"/>
        <v>X</v>
      </c>
      <c r="L986" s="39" t="str">
        <f t="shared" si="157"/>
        <v>X</v>
      </c>
      <c r="M986" s="39" t="str">
        <f t="shared" si="164"/>
        <v>X</v>
      </c>
      <c r="N986" s="42">
        <v>0</v>
      </c>
      <c r="O986" s="8">
        <v>0</v>
      </c>
      <c r="P986" s="9">
        <v>0</v>
      </c>
      <c r="Q986" s="9">
        <v>0</v>
      </c>
      <c r="R986" s="8">
        <v>0</v>
      </c>
      <c r="S986" s="9">
        <v>0</v>
      </c>
      <c r="T986" s="9">
        <v>1</v>
      </c>
      <c r="U986" s="8">
        <v>0</v>
      </c>
      <c r="V986" s="9">
        <v>0</v>
      </c>
      <c r="W986" s="9">
        <v>0</v>
      </c>
      <c r="X986" s="9">
        <v>0</v>
      </c>
      <c r="Y986" s="8">
        <v>0</v>
      </c>
      <c r="Z986" s="9">
        <v>0</v>
      </c>
      <c r="AA986" s="8"/>
      <c r="AC986" s="8"/>
      <c r="AJ986" s="9">
        <f t="shared" si="165"/>
        <v>-1</v>
      </c>
      <c r="AK986" s="7">
        <v>9.6</v>
      </c>
      <c r="AO986" s="8"/>
      <c r="AQ986" s="31"/>
      <c r="AT986" s="31"/>
      <c r="AU986" s="21">
        <v>1987</v>
      </c>
      <c r="AV986" s="23">
        <f t="shared" si="158"/>
        <v>3.2981978671098151</v>
      </c>
      <c r="BB986" s="18"/>
      <c r="BD986" s="54"/>
      <c r="BF986" s="18"/>
      <c r="BH986" s="18"/>
      <c r="BJ986" s="18"/>
      <c r="BK986" s="18" t="s">
        <v>93</v>
      </c>
      <c r="BL986">
        <v>0</v>
      </c>
      <c r="BM986">
        <v>0</v>
      </c>
      <c r="BN986">
        <v>0</v>
      </c>
      <c r="BO986">
        <v>1</v>
      </c>
      <c r="BP986">
        <v>0</v>
      </c>
      <c r="BQ986">
        <v>0</v>
      </c>
      <c r="BR986" s="18">
        <v>0</v>
      </c>
      <c r="BS986">
        <v>0</v>
      </c>
      <c r="BT986">
        <v>1</v>
      </c>
      <c r="BU986" s="18">
        <v>0</v>
      </c>
      <c r="BV986" t="s">
        <v>397</v>
      </c>
      <c r="BW986" t="s">
        <v>397</v>
      </c>
      <c r="CB986" s="18"/>
      <c r="CD986" s="18"/>
      <c r="CE986" s="18"/>
      <c r="CH986" s="18"/>
      <c r="CJ986" s="18"/>
      <c r="CU986" s="18"/>
      <c r="CV986" t="s">
        <v>397</v>
      </c>
      <c r="CW986" t="s">
        <v>397</v>
      </c>
      <c r="CX986" t="s">
        <v>397</v>
      </c>
      <c r="CY986" s="25" t="s">
        <v>397</v>
      </c>
    </row>
    <row r="987" spans="1:103" x14ac:dyDescent="0.25">
      <c r="A987">
        <v>989</v>
      </c>
      <c r="B987">
        <v>127</v>
      </c>
      <c r="C987" s="25" t="s">
        <v>8</v>
      </c>
      <c r="D987" s="12">
        <v>9.8000000000000007</v>
      </c>
      <c r="E987" s="14"/>
      <c r="F987" s="7" t="str">
        <f t="shared" si="159"/>
        <v>X</v>
      </c>
      <c r="G987" s="7">
        <f t="shared" si="160"/>
        <v>9.8000000000000007</v>
      </c>
      <c r="H987" s="16">
        <f t="shared" si="161"/>
        <v>9.8000000000000007</v>
      </c>
      <c r="I987" s="11" t="str">
        <f t="shared" si="162"/>
        <v>X</v>
      </c>
      <c r="J987" s="39" t="str">
        <f t="shared" si="163"/>
        <v>X</v>
      </c>
      <c r="K987" s="39" t="str">
        <f t="shared" si="156"/>
        <v>X</v>
      </c>
      <c r="L987" s="39" t="str">
        <f t="shared" si="157"/>
        <v>X</v>
      </c>
      <c r="M987" s="39" t="str">
        <f t="shared" si="164"/>
        <v>X</v>
      </c>
      <c r="N987" s="42">
        <v>0</v>
      </c>
      <c r="O987" s="8">
        <v>0</v>
      </c>
      <c r="P987" s="9">
        <v>0</v>
      </c>
      <c r="Q987" s="9">
        <v>0</v>
      </c>
      <c r="R987" s="8">
        <v>0</v>
      </c>
      <c r="S987" s="9">
        <v>0</v>
      </c>
      <c r="T987" s="9">
        <v>0</v>
      </c>
      <c r="U987" s="8">
        <v>1</v>
      </c>
      <c r="V987" s="9">
        <v>0</v>
      </c>
      <c r="W987" s="9">
        <v>0</v>
      </c>
      <c r="X987" s="9">
        <v>0</v>
      </c>
      <c r="Y987" s="8">
        <v>0</v>
      </c>
      <c r="Z987" s="9">
        <v>0</v>
      </c>
      <c r="AA987" s="8"/>
      <c r="AC987" s="8"/>
      <c r="AJ987" s="9">
        <f t="shared" si="165"/>
        <v>-1</v>
      </c>
      <c r="AK987" s="7">
        <v>9.6</v>
      </c>
      <c r="AO987" s="8"/>
      <c r="AQ987" s="31"/>
      <c r="AT987" s="31"/>
      <c r="AU987" s="21">
        <v>1987</v>
      </c>
      <c r="AV987" s="23">
        <f t="shared" si="158"/>
        <v>3.2981978671098151</v>
      </c>
      <c r="BB987" s="18"/>
      <c r="BD987" s="54"/>
      <c r="BF987" s="18"/>
      <c r="BH987" s="18"/>
      <c r="BJ987" s="18"/>
      <c r="BK987" s="18" t="s">
        <v>93</v>
      </c>
      <c r="BL987">
        <v>0</v>
      </c>
      <c r="BM987">
        <v>0</v>
      </c>
      <c r="BN987">
        <v>0</v>
      </c>
      <c r="BO987">
        <v>1</v>
      </c>
      <c r="BP987">
        <v>0</v>
      </c>
      <c r="BQ987">
        <v>0</v>
      </c>
      <c r="BR987" s="18">
        <v>0</v>
      </c>
      <c r="BS987">
        <v>0</v>
      </c>
      <c r="BT987">
        <v>1</v>
      </c>
      <c r="BU987" s="18">
        <v>0</v>
      </c>
      <c r="BV987" t="s">
        <v>397</v>
      </c>
      <c r="BW987" t="s">
        <v>397</v>
      </c>
      <c r="CB987" s="18"/>
      <c r="CD987" s="18"/>
      <c r="CE987" s="18"/>
      <c r="CH987" s="18"/>
      <c r="CJ987" s="18"/>
      <c r="CU987" s="18"/>
      <c r="CV987" t="s">
        <v>397</v>
      </c>
      <c r="CW987" t="s">
        <v>397</v>
      </c>
      <c r="CX987" t="s">
        <v>397</v>
      </c>
      <c r="CY987" s="25" t="s">
        <v>397</v>
      </c>
    </row>
    <row r="988" spans="1:103" x14ac:dyDescent="0.25">
      <c r="A988">
        <v>990</v>
      </c>
      <c r="B988">
        <v>127</v>
      </c>
      <c r="C988" s="25" t="s">
        <v>8</v>
      </c>
      <c r="D988" s="12">
        <v>11.5</v>
      </c>
      <c r="E988" s="14"/>
      <c r="F988" s="7" t="str">
        <f t="shared" si="159"/>
        <v>X</v>
      </c>
      <c r="G988" s="7">
        <f t="shared" si="160"/>
        <v>11.5</v>
      </c>
      <c r="H988" s="16">
        <f t="shared" si="161"/>
        <v>11.5</v>
      </c>
      <c r="I988" s="11" t="str">
        <f t="shared" si="162"/>
        <v>X</v>
      </c>
      <c r="J988" s="39" t="str">
        <f t="shared" si="163"/>
        <v>X</v>
      </c>
      <c r="K988" s="39" t="str">
        <f t="shared" si="156"/>
        <v>X</v>
      </c>
      <c r="L988" s="39" t="str">
        <f t="shared" si="157"/>
        <v>X</v>
      </c>
      <c r="M988" s="39" t="str">
        <f t="shared" si="164"/>
        <v>X</v>
      </c>
      <c r="N988" s="42">
        <v>0</v>
      </c>
      <c r="O988" s="8">
        <v>0</v>
      </c>
      <c r="P988" s="9">
        <v>0</v>
      </c>
      <c r="Q988" s="9">
        <v>0</v>
      </c>
      <c r="R988" s="8">
        <v>0</v>
      </c>
      <c r="S988" s="9">
        <v>0</v>
      </c>
      <c r="T988" s="9">
        <v>0</v>
      </c>
      <c r="U988" s="8">
        <v>0</v>
      </c>
      <c r="V988" s="9">
        <v>1</v>
      </c>
      <c r="W988" s="9">
        <v>0</v>
      </c>
      <c r="X988" s="9">
        <v>0</v>
      </c>
      <c r="Y988" s="8">
        <v>0</v>
      </c>
      <c r="Z988" s="9">
        <v>0</v>
      </c>
      <c r="AA988" s="8"/>
      <c r="AC988" s="8"/>
      <c r="AJ988" s="9">
        <f t="shared" si="165"/>
        <v>-1</v>
      </c>
      <c r="AK988" s="7">
        <v>9.6</v>
      </c>
      <c r="AO988" s="8"/>
      <c r="AQ988" s="31"/>
      <c r="AT988" s="31"/>
      <c r="AU988" s="21">
        <v>1987</v>
      </c>
      <c r="AV988" s="23">
        <f t="shared" si="158"/>
        <v>3.2981978671098151</v>
      </c>
      <c r="BB988" s="18"/>
      <c r="BD988" s="54"/>
      <c r="BF988" s="18"/>
      <c r="BH988" s="18"/>
      <c r="BJ988" s="18"/>
      <c r="BK988" s="18" t="s">
        <v>93</v>
      </c>
      <c r="BL988">
        <v>0</v>
      </c>
      <c r="BM988">
        <v>0</v>
      </c>
      <c r="BN988">
        <v>0</v>
      </c>
      <c r="BO988">
        <v>1</v>
      </c>
      <c r="BP988">
        <v>0</v>
      </c>
      <c r="BQ988">
        <v>0</v>
      </c>
      <c r="BR988" s="18">
        <v>0</v>
      </c>
      <c r="BS988">
        <v>0</v>
      </c>
      <c r="BT988">
        <v>1</v>
      </c>
      <c r="BU988" s="18">
        <v>0</v>
      </c>
      <c r="BV988" t="s">
        <v>397</v>
      </c>
      <c r="BW988" t="s">
        <v>397</v>
      </c>
      <c r="CB988" s="18"/>
      <c r="CD988" s="18"/>
      <c r="CE988" s="18"/>
      <c r="CH988" s="18"/>
      <c r="CJ988" s="18"/>
      <c r="CU988" s="18"/>
      <c r="CV988" t="s">
        <v>397</v>
      </c>
      <c r="CW988" t="s">
        <v>397</v>
      </c>
      <c r="CX988" t="s">
        <v>397</v>
      </c>
      <c r="CY988" s="25" t="s">
        <v>397</v>
      </c>
    </row>
    <row r="989" spans="1:103" x14ac:dyDescent="0.25">
      <c r="A989">
        <v>991</v>
      </c>
      <c r="B989">
        <v>127</v>
      </c>
      <c r="C989" s="25" t="s">
        <v>8</v>
      </c>
      <c r="D989" s="12">
        <v>11.3</v>
      </c>
      <c r="E989" s="14"/>
      <c r="F989" s="7" t="str">
        <f t="shared" si="159"/>
        <v>X</v>
      </c>
      <c r="G989" s="7">
        <f t="shared" si="160"/>
        <v>11.3</v>
      </c>
      <c r="H989" s="16">
        <f t="shared" si="161"/>
        <v>11.3</v>
      </c>
      <c r="I989" s="11" t="str">
        <f t="shared" si="162"/>
        <v>X</v>
      </c>
      <c r="J989" s="39" t="str">
        <f t="shared" si="163"/>
        <v>X</v>
      </c>
      <c r="K989" s="39" t="str">
        <f t="shared" si="156"/>
        <v>X</v>
      </c>
      <c r="L989" s="39" t="str">
        <f t="shared" si="157"/>
        <v>X</v>
      </c>
      <c r="M989" s="39" t="str">
        <f t="shared" si="164"/>
        <v>X</v>
      </c>
      <c r="N989" s="42">
        <v>0</v>
      </c>
      <c r="O989" s="8">
        <v>0</v>
      </c>
      <c r="P989" s="9">
        <v>0</v>
      </c>
      <c r="Q989" s="9">
        <v>0</v>
      </c>
      <c r="R989" s="8">
        <v>0</v>
      </c>
      <c r="S989" s="9">
        <v>0</v>
      </c>
      <c r="T989" s="9">
        <v>0</v>
      </c>
      <c r="U989" s="8">
        <v>0</v>
      </c>
      <c r="V989" s="9">
        <v>0</v>
      </c>
      <c r="W989" s="9">
        <v>0</v>
      </c>
      <c r="X989" s="9">
        <v>0</v>
      </c>
      <c r="Y989" s="8">
        <v>1</v>
      </c>
      <c r="Z989" s="9">
        <v>0</v>
      </c>
      <c r="AA989" s="8"/>
      <c r="AC989" s="8"/>
      <c r="AJ989" s="9">
        <f t="shared" si="165"/>
        <v>-1</v>
      </c>
      <c r="AK989" s="7">
        <v>9.6</v>
      </c>
      <c r="AO989" s="8"/>
      <c r="AQ989" s="31"/>
      <c r="AT989" s="31"/>
      <c r="AU989" s="21">
        <v>1987</v>
      </c>
      <c r="AV989" s="23">
        <f t="shared" si="158"/>
        <v>3.2981978671098151</v>
      </c>
      <c r="BB989" s="18"/>
      <c r="BD989" s="54"/>
      <c r="BF989" s="18"/>
      <c r="BH989" s="18"/>
      <c r="BJ989" s="18"/>
      <c r="BK989" s="18" t="s">
        <v>93</v>
      </c>
      <c r="BL989">
        <v>0</v>
      </c>
      <c r="BM989">
        <v>0</v>
      </c>
      <c r="BN989">
        <v>0</v>
      </c>
      <c r="BO989">
        <v>1</v>
      </c>
      <c r="BP989">
        <v>0</v>
      </c>
      <c r="BQ989">
        <v>0</v>
      </c>
      <c r="BR989" s="18">
        <v>0</v>
      </c>
      <c r="BS989">
        <v>0</v>
      </c>
      <c r="BT989">
        <v>1</v>
      </c>
      <c r="BU989" s="18">
        <v>0</v>
      </c>
      <c r="BV989" t="s">
        <v>397</v>
      </c>
      <c r="BW989" t="s">
        <v>397</v>
      </c>
      <c r="CB989" s="18"/>
      <c r="CD989" s="18"/>
      <c r="CE989" s="18"/>
      <c r="CH989" s="18"/>
      <c r="CJ989" s="18"/>
      <c r="CU989" s="18"/>
      <c r="CV989" t="s">
        <v>397</v>
      </c>
      <c r="CW989" t="s">
        <v>397</v>
      </c>
      <c r="CX989" t="s">
        <v>397</v>
      </c>
      <c r="CY989" s="25" t="s">
        <v>397</v>
      </c>
    </row>
    <row r="990" spans="1:103" x14ac:dyDescent="0.25">
      <c r="A990">
        <v>992</v>
      </c>
      <c r="B990">
        <v>127</v>
      </c>
      <c r="C990" s="25" t="s">
        <v>8</v>
      </c>
      <c r="D990" s="12">
        <v>7.1</v>
      </c>
      <c r="E990" s="14"/>
      <c r="F990" s="7" t="str">
        <f t="shared" si="159"/>
        <v>X</v>
      </c>
      <c r="G990" s="7">
        <f t="shared" si="160"/>
        <v>7.1</v>
      </c>
      <c r="H990" s="16">
        <f t="shared" si="161"/>
        <v>7.1</v>
      </c>
      <c r="I990" s="11" t="str">
        <f t="shared" si="162"/>
        <v>X</v>
      </c>
      <c r="J990" s="39" t="str">
        <f t="shared" si="163"/>
        <v>X</v>
      </c>
      <c r="K990" s="39" t="str">
        <f t="shared" si="156"/>
        <v>X</v>
      </c>
      <c r="L990" s="39" t="str">
        <f t="shared" si="157"/>
        <v>X</v>
      </c>
      <c r="M990" s="39" t="str">
        <f t="shared" si="164"/>
        <v>X</v>
      </c>
      <c r="N990" s="42">
        <v>0</v>
      </c>
      <c r="O990" s="8">
        <v>0</v>
      </c>
      <c r="P990" s="9">
        <v>0</v>
      </c>
      <c r="Q990" s="9">
        <v>0</v>
      </c>
      <c r="R990" s="8">
        <v>0</v>
      </c>
      <c r="S990" s="9">
        <v>0</v>
      </c>
      <c r="T990" s="9">
        <v>0</v>
      </c>
      <c r="U990" s="8">
        <v>0</v>
      </c>
      <c r="V990" s="9">
        <v>0</v>
      </c>
      <c r="W990" s="9">
        <v>0</v>
      </c>
      <c r="X990" s="9">
        <v>0</v>
      </c>
      <c r="Y990" s="8">
        <v>0</v>
      </c>
      <c r="Z990" s="9">
        <v>1</v>
      </c>
      <c r="AA990" s="8"/>
      <c r="AC990" s="8"/>
      <c r="AJ990" s="9">
        <f t="shared" si="165"/>
        <v>-1</v>
      </c>
      <c r="AK990" s="7">
        <v>9.6</v>
      </c>
      <c r="AO990" s="8"/>
      <c r="AQ990" s="31"/>
      <c r="AT990" s="31"/>
      <c r="AU990" s="21">
        <v>1987</v>
      </c>
      <c r="AV990" s="23">
        <f t="shared" si="158"/>
        <v>3.2981978671098151</v>
      </c>
      <c r="BB990" s="18"/>
      <c r="BD990" s="54"/>
      <c r="BF990" s="18"/>
      <c r="BH990" s="18"/>
      <c r="BJ990" s="18"/>
      <c r="BK990" s="18" t="s">
        <v>93</v>
      </c>
      <c r="BL990">
        <v>0</v>
      </c>
      <c r="BM990">
        <v>0</v>
      </c>
      <c r="BN990">
        <v>0</v>
      </c>
      <c r="BO990">
        <v>1</v>
      </c>
      <c r="BP990">
        <v>0</v>
      </c>
      <c r="BQ990">
        <v>0</v>
      </c>
      <c r="BR990" s="18">
        <v>0</v>
      </c>
      <c r="BS990">
        <v>0</v>
      </c>
      <c r="BT990">
        <v>1</v>
      </c>
      <c r="BU990" s="18">
        <v>0</v>
      </c>
      <c r="BV990" t="s">
        <v>397</v>
      </c>
      <c r="BW990" t="s">
        <v>397</v>
      </c>
      <c r="CB990" s="18"/>
      <c r="CD990" s="18"/>
      <c r="CE990" s="18"/>
      <c r="CH990" s="18"/>
      <c r="CJ990" s="18"/>
      <c r="CU990" s="18"/>
      <c r="CV990" t="s">
        <v>397</v>
      </c>
      <c r="CW990" t="s">
        <v>397</v>
      </c>
      <c r="CX990" t="s">
        <v>397</v>
      </c>
      <c r="CY990" s="25" t="s">
        <v>397</v>
      </c>
    </row>
    <row r="991" spans="1:103" x14ac:dyDescent="0.25">
      <c r="A991">
        <v>993</v>
      </c>
      <c r="B991">
        <v>127</v>
      </c>
      <c r="C991" s="25" t="s">
        <v>8</v>
      </c>
      <c r="D991" s="12">
        <v>8</v>
      </c>
      <c r="E991" s="14"/>
      <c r="F991" s="7" t="str">
        <f t="shared" si="159"/>
        <v>X</v>
      </c>
      <c r="G991" s="7">
        <f t="shared" si="160"/>
        <v>8</v>
      </c>
      <c r="H991" s="16">
        <f t="shared" si="161"/>
        <v>8</v>
      </c>
      <c r="I991" s="11" t="str">
        <f t="shared" si="162"/>
        <v>X</v>
      </c>
      <c r="J991" s="39" t="str">
        <f t="shared" si="163"/>
        <v>X</v>
      </c>
      <c r="K991" s="39" t="str">
        <f t="shared" si="156"/>
        <v>X</v>
      </c>
      <c r="L991" s="39" t="str">
        <f t="shared" si="157"/>
        <v>X</v>
      </c>
      <c r="M991" s="39" t="str">
        <f t="shared" si="164"/>
        <v>X</v>
      </c>
      <c r="N991" s="42">
        <v>1</v>
      </c>
      <c r="O991" s="8">
        <v>0</v>
      </c>
      <c r="P991" s="9">
        <v>0</v>
      </c>
      <c r="Q991" s="9">
        <v>0</v>
      </c>
      <c r="R991" s="8">
        <v>0</v>
      </c>
      <c r="S991" s="9">
        <v>0</v>
      </c>
      <c r="T991" s="9">
        <v>0</v>
      </c>
      <c r="U991" s="8">
        <v>0</v>
      </c>
      <c r="V991" s="9">
        <v>0</v>
      </c>
      <c r="W991" s="9">
        <v>0</v>
      </c>
      <c r="X991" s="9">
        <v>0</v>
      </c>
      <c r="Y991" s="8">
        <v>0</v>
      </c>
      <c r="Z991" s="9">
        <v>0</v>
      </c>
      <c r="AA991" s="8"/>
      <c r="AC991" s="8"/>
      <c r="AJ991" s="9">
        <f t="shared" si="165"/>
        <v>-1</v>
      </c>
      <c r="AK991" s="7">
        <v>6</v>
      </c>
      <c r="AO991" s="8"/>
      <c r="AQ991" s="31"/>
      <c r="AT991" s="31"/>
      <c r="AU991" s="21">
        <v>1972</v>
      </c>
      <c r="AV991" s="23">
        <f t="shared" si="158"/>
        <v>3.2949069106051923</v>
      </c>
      <c r="BB991" s="18"/>
      <c r="BD991" s="54"/>
      <c r="BF991" s="18"/>
      <c r="BH991" s="18"/>
      <c r="BJ991" s="18"/>
      <c r="BK991" s="18" t="s">
        <v>104</v>
      </c>
      <c r="BL991">
        <v>0</v>
      </c>
      <c r="BM991">
        <v>0</v>
      </c>
      <c r="BN991">
        <v>0</v>
      </c>
      <c r="BO991">
        <v>0</v>
      </c>
      <c r="BP991">
        <v>0</v>
      </c>
      <c r="BQ991">
        <v>0</v>
      </c>
      <c r="BR991" s="18">
        <v>1</v>
      </c>
      <c r="BS991">
        <v>0</v>
      </c>
      <c r="BT991">
        <v>0</v>
      </c>
      <c r="BU991" s="18">
        <v>1</v>
      </c>
      <c r="BV991" t="s">
        <v>397</v>
      </c>
      <c r="BW991" t="s">
        <v>397</v>
      </c>
      <c r="CB991" s="18"/>
      <c r="CD991" s="18"/>
      <c r="CE991" s="18"/>
      <c r="CH991" s="18"/>
      <c r="CJ991" s="18"/>
      <c r="CU991" s="18"/>
      <c r="CV991" t="s">
        <v>397</v>
      </c>
      <c r="CW991" t="s">
        <v>397</v>
      </c>
      <c r="CX991" t="s">
        <v>397</v>
      </c>
      <c r="CY991" s="25" t="s">
        <v>397</v>
      </c>
    </row>
    <row r="992" spans="1:103" x14ac:dyDescent="0.25">
      <c r="A992">
        <v>994</v>
      </c>
      <c r="B992">
        <v>127</v>
      </c>
      <c r="C992" s="25" t="s">
        <v>8</v>
      </c>
      <c r="D992" s="12">
        <v>10</v>
      </c>
      <c r="E992" s="14"/>
      <c r="F992" s="7" t="str">
        <f t="shared" si="159"/>
        <v>X</v>
      </c>
      <c r="G992" s="7">
        <f t="shared" si="160"/>
        <v>10</v>
      </c>
      <c r="H992" s="16">
        <f t="shared" si="161"/>
        <v>10</v>
      </c>
      <c r="I992" s="11" t="str">
        <f t="shared" si="162"/>
        <v>X</v>
      </c>
      <c r="J992" s="39" t="str">
        <f t="shared" si="163"/>
        <v>X</v>
      </c>
      <c r="K992" s="39" t="str">
        <f t="shared" si="156"/>
        <v>X</v>
      </c>
      <c r="L992" s="39" t="str">
        <f t="shared" si="157"/>
        <v>X</v>
      </c>
      <c r="M992" s="39" t="str">
        <f t="shared" si="164"/>
        <v>X</v>
      </c>
      <c r="N992" s="42">
        <v>1</v>
      </c>
      <c r="O992" s="8">
        <v>0</v>
      </c>
      <c r="P992" s="9">
        <v>0</v>
      </c>
      <c r="Q992" s="9">
        <v>0</v>
      </c>
      <c r="R992" s="8">
        <v>0</v>
      </c>
      <c r="S992" s="9">
        <v>0</v>
      </c>
      <c r="T992" s="9">
        <v>0</v>
      </c>
      <c r="U992" s="8">
        <v>0</v>
      </c>
      <c r="V992" s="9">
        <v>0</v>
      </c>
      <c r="W992" s="9">
        <v>0</v>
      </c>
      <c r="X992" s="9">
        <v>0</v>
      </c>
      <c r="Y992" s="8">
        <v>0</v>
      </c>
      <c r="Z992" s="9">
        <v>0</v>
      </c>
      <c r="AA992" s="8"/>
      <c r="AC992" s="8"/>
      <c r="AJ992" s="9">
        <f t="shared" si="165"/>
        <v>-1</v>
      </c>
      <c r="AK992" s="7">
        <v>6.2</v>
      </c>
      <c r="AO992" s="8"/>
      <c r="AQ992" s="31"/>
      <c r="AT992" s="31"/>
      <c r="AU992" s="21">
        <v>1977</v>
      </c>
      <c r="AV992" s="23">
        <f t="shared" si="158"/>
        <v>3.2960066693136723</v>
      </c>
      <c r="BB992" s="18"/>
      <c r="BD992" s="54"/>
      <c r="BF992" s="18"/>
      <c r="BH992" s="18"/>
      <c r="BJ992" s="18"/>
      <c r="BK992" s="18" t="s">
        <v>107</v>
      </c>
      <c r="BL992">
        <v>1</v>
      </c>
      <c r="BM992">
        <v>0</v>
      </c>
      <c r="BN992">
        <v>0</v>
      </c>
      <c r="BO992">
        <v>0</v>
      </c>
      <c r="BP992">
        <v>0</v>
      </c>
      <c r="BQ992">
        <v>0</v>
      </c>
      <c r="BR992" s="18">
        <v>0</v>
      </c>
      <c r="BS992">
        <v>1</v>
      </c>
      <c r="BT992">
        <v>0</v>
      </c>
      <c r="BU992" s="18">
        <v>0</v>
      </c>
      <c r="BV992" t="s">
        <v>397</v>
      </c>
      <c r="BW992" t="s">
        <v>397</v>
      </c>
      <c r="CB992" s="18"/>
      <c r="CD992" s="18"/>
      <c r="CE992" s="18"/>
      <c r="CH992" s="18"/>
      <c r="CJ992" s="18"/>
      <c r="CU992" s="18"/>
      <c r="CV992" t="s">
        <v>397</v>
      </c>
      <c r="CW992" t="s">
        <v>397</v>
      </c>
      <c r="CX992" t="s">
        <v>397</v>
      </c>
      <c r="CY992" s="25" t="s">
        <v>397</v>
      </c>
    </row>
    <row r="993" spans="1:103" x14ac:dyDescent="0.25">
      <c r="A993">
        <v>995</v>
      </c>
      <c r="B993">
        <v>127</v>
      </c>
      <c r="C993" s="25" t="s">
        <v>8</v>
      </c>
      <c r="D993" s="12">
        <v>8.9</v>
      </c>
      <c r="E993" s="14"/>
      <c r="F993" s="7" t="str">
        <f t="shared" si="159"/>
        <v>X</v>
      </c>
      <c r="G993" s="7">
        <f t="shared" si="160"/>
        <v>8.9</v>
      </c>
      <c r="H993" s="16">
        <f t="shared" si="161"/>
        <v>8.9</v>
      </c>
      <c r="I993" s="11" t="str">
        <f t="shared" si="162"/>
        <v>X</v>
      </c>
      <c r="J993" s="39" t="str">
        <f t="shared" si="163"/>
        <v>X</v>
      </c>
      <c r="K993" s="39" t="str">
        <f t="shared" si="156"/>
        <v>X</v>
      </c>
      <c r="L993" s="39" t="str">
        <f t="shared" si="157"/>
        <v>X</v>
      </c>
      <c r="M993" s="39" t="str">
        <f t="shared" si="164"/>
        <v>X</v>
      </c>
      <c r="N993" s="42">
        <v>1</v>
      </c>
      <c r="O993" s="8">
        <v>0</v>
      </c>
      <c r="P993" s="9">
        <v>0</v>
      </c>
      <c r="Q993" s="9">
        <v>0</v>
      </c>
      <c r="R993" s="8">
        <v>0</v>
      </c>
      <c r="S993" s="9">
        <v>0</v>
      </c>
      <c r="T993" s="9">
        <v>0</v>
      </c>
      <c r="U993" s="8">
        <v>0</v>
      </c>
      <c r="V993" s="9">
        <v>0</v>
      </c>
      <c r="W993" s="9">
        <v>0</v>
      </c>
      <c r="X993" s="9">
        <v>0</v>
      </c>
      <c r="Y993" s="8">
        <v>0</v>
      </c>
      <c r="Z993" s="9">
        <v>0</v>
      </c>
      <c r="AA993" s="8"/>
      <c r="AC993" s="8"/>
      <c r="AJ993" s="9">
        <f t="shared" si="165"/>
        <v>-1</v>
      </c>
      <c r="AK993" s="7">
        <v>8.4</v>
      </c>
      <c r="AO993" s="8"/>
      <c r="AQ993" s="31"/>
      <c r="AT993" s="31"/>
      <c r="AU993" s="21">
        <v>1994</v>
      </c>
      <c r="AV993" s="23">
        <f t="shared" si="158"/>
        <v>3.2997251539756367</v>
      </c>
      <c r="BB993" s="18"/>
      <c r="BD993" s="54"/>
      <c r="BF993" s="18"/>
      <c r="BH993" s="18"/>
      <c r="BJ993" s="18"/>
      <c r="BK993" s="18" t="s">
        <v>107</v>
      </c>
      <c r="BL993">
        <v>1</v>
      </c>
      <c r="BM993">
        <v>0</v>
      </c>
      <c r="BN993">
        <v>0</v>
      </c>
      <c r="BO993">
        <v>0</v>
      </c>
      <c r="BP993">
        <v>0</v>
      </c>
      <c r="BQ993">
        <v>0</v>
      </c>
      <c r="BR993" s="18">
        <v>0</v>
      </c>
      <c r="BS993">
        <v>1</v>
      </c>
      <c r="BT993">
        <v>0</v>
      </c>
      <c r="BU993" s="18">
        <v>0</v>
      </c>
      <c r="BV993" t="s">
        <v>397</v>
      </c>
      <c r="BW993" t="s">
        <v>397</v>
      </c>
      <c r="CB993" s="18"/>
      <c r="CD993" s="18"/>
      <c r="CE993" s="18"/>
      <c r="CH993" s="18"/>
      <c r="CJ993" s="18"/>
      <c r="CU993" s="18"/>
      <c r="CV993" t="s">
        <v>397</v>
      </c>
      <c r="CW993" t="s">
        <v>397</v>
      </c>
      <c r="CX993" t="s">
        <v>397</v>
      </c>
      <c r="CY993" s="25" t="s">
        <v>397</v>
      </c>
    </row>
    <row r="994" spans="1:103" x14ac:dyDescent="0.25">
      <c r="A994">
        <v>996</v>
      </c>
      <c r="B994">
        <v>127</v>
      </c>
      <c r="C994" s="25" t="s">
        <v>8</v>
      </c>
      <c r="D994" s="12">
        <v>14.8</v>
      </c>
      <c r="E994" s="14"/>
      <c r="F994" s="7" t="str">
        <f t="shared" si="159"/>
        <v>X</v>
      </c>
      <c r="G994" s="7">
        <f t="shared" si="160"/>
        <v>14.8</v>
      </c>
      <c r="H994" s="16">
        <f t="shared" si="161"/>
        <v>14.8</v>
      </c>
      <c r="I994" s="11" t="str">
        <f t="shared" si="162"/>
        <v>X</v>
      </c>
      <c r="J994" s="39" t="str">
        <f t="shared" si="163"/>
        <v>X</v>
      </c>
      <c r="K994" s="39" t="str">
        <f t="shared" si="156"/>
        <v>X</v>
      </c>
      <c r="L994" s="39" t="str">
        <f t="shared" si="157"/>
        <v>X</v>
      </c>
      <c r="M994" s="39" t="str">
        <f t="shared" si="164"/>
        <v>X</v>
      </c>
      <c r="N994" s="42">
        <v>0</v>
      </c>
      <c r="O994" s="8">
        <v>0</v>
      </c>
      <c r="P994" s="9">
        <v>0</v>
      </c>
      <c r="Q994" s="9">
        <v>0</v>
      </c>
      <c r="R994" s="8">
        <v>0</v>
      </c>
      <c r="S994" s="9">
        <v>1</v>
      </c>
      <c r="T994" s="9">
        <v>0</v>
      </c>
      <c r="U994" s="8">
        <v>0</v>
      </c>
      <c r="V994" s="9">
        <v>0</v>
      </c>
      <c r="W994" s="9">
        <v>0</v>
      </c>
      <c r="X994" s="9">
        <v>0</v>
      </c>
      <c r="Y994" s="8">
        <v>0</v>
      </c>
      <c r="Z994" s="9">
        <v>0</v>
      </c>
      <c r="AA994" s="8"/>
      <c r="AC994" s="8"/>
      <c r="AJ994" s="9">
        <f t="shared" si="165"/>
        <v>-1</v>
      </c>
      <c r="AK994" s="7">
        <v>6.2</v>
      </c>
      <c r="AO994" s="8"/>
      <c r="AQ994" s="31"/>
      <c r="AT994" s="31"/>
      <c r="AU994" s="21">
        <v>1977</v>
      </c>
      <c r="AV994" s="23">
        <f t="shared" si="158"/>
        <v>3.2960066693136723</v>
      </c>
      <c r="BB994" s="18"/>
      <c r="BD994" s="54"/>
      <c r="BF994" s="18"/>
      <c r="BH994" s="18"/>
      <c r="BJ994" s="18"/>
      <c r="BK994" s="18" t="s">
        <v>107</v>
      </c>
      <c r="BL994">
        <v>1</v>
      </c>
      <c r="BM994">
        <v>0</v>
      </c>
      <c r="BN994">
        <v>0</v>
      </c>
      <c r="BO994">
        <v>0</v>
      </c>
      <c r="BP994">
        <v>0</v>
      </c>
      <c r="BQ994">
        <v>0</v>
      </c>
      <c r="BR994" s="18">
        <v>0</v>
      </c>
      <c r="BS994">
        <v>1</v>
      </c>
      <c r="BT994">
        <v>0</v>
      </c>
      <c r="BU994" s="18">
        <v>0</v>
      </c>
      <c r="BV994" t="s">
        <v>397</v>
      </c>
      <c r="BW994" t="s">
        <v>397</v>
      </c>
      <c r="CB994" s="18"/>
      <c r="CD994" s="18"/>
      <c r="CE994" s="18"/>
      <c r="CH994" s="18"/>
      <c r="CJ994" s="18"/>
      <c r="CU994" s="18"/>
      <c r="CV994" t="s">
        <v>397</v>
      </c>
      <c r="CW994" t="s">
        <v>397</v>
      </c>
      <c r="CX994" t="s">
        <v>397</v>
      </c>
      <c r="CY994" s="25" t="s">
        <v>397</v>
      </c>
    </row>
    <row r="995" spans="1:103" x14ac:dyDescent="0.25">
      <c r="A995">
        <v>997</v>
      </c>
      <c r="B995">
        <v>127</v>
      </c>
      <c r="C995" s="25" t="s">
        <v>8</v>
      </c>
      <c r="D995" s="12">
        <v>20</v>
      </c>
      <c r="E995" s="14"/>
      <c r="F995" s="7" t="str">
        <f t="shared" si="159"/>
        <v>X</v>
      </c>
      <c r="G995" s="7">
        <f t="shared" si="160"/>
        <v>20</v>
      </c>
      <c r="H995" s="16">
        <f t="shared" si="161"/>
        <v>20</v>
      </c>
      <c r="I995" s="11" t="str">
        <f t="shared" si="162"/>
        <v>X</v>
      </c>
      <c r="J995" s="39" t="str">
        <f t="shared" si="163"/>
        <v>X</v>
      </c>
      <c r="K995" s="39" t="str">
        <f t="shared" si="156"/>
        <v>X</v>
      </c>
      <c r="L995" s="39" t="str">
        <f t="shared" si="157"/>
        <v>X</v>
      </c>
      <c r="M995" s="39" t="str">
        <f t="shared" si="164"/>
        <v>X</v>
      </c>
      <c r="N995" s="42">
        <v>0</v>
      </c>
      <c r="O995" s="8">
        <v>0</v>
      </c>
      <c r="P995" s="9">
        <v>0</v>
      </c>
      <c r="Q995" s="9">
        <v>0</v>
      </c>
      <c r="R995" s="8">
        <v>0</v>
      </c>
      <c r="S995" s="9">
        <v>0</v>
      </c>
      <c r="T995" s="9">
        <v>1</v>
      </c>
      <c r="U995" s="8">
        <v>0</v>
      </c>
      <c r="V995" s="9">
        <v>0</v>
      </c>
      <c r="W995" s="9">
        <v>0</v>
      </c>
      <c r="X995" s="9">
        <v>0</v>
      </c>
      <c r="Y995" s="8">
        <v>0</v>
      </c>
      <c r="Z995" s="9">
        <v>0</v>
      </c>
      <c r="AA995" s="8"/>
      <c r="AC995" s="8"/>
      <c r="AJ995" s="9">
        <f t="shared" si="165"/>
        <v>-1</v>
      </c>
      <c r="AK995" s="7">
        <v>6.2</v>
      </c>
      <c r="AO995" s="8"/>
      <c r="AQ995" s="31"/>
      <c r="AT995" s="31"/>
      <c r="AU995" s="21">
        <v>1977</v>
      </c>
      <c r="AV995" s="23">
        <f t="shared" si="158"/>
        <v>3.2960066693136723</v>
      </c>
      <c r="BB995" s="18"/>
      <c r="BD995" s="54"/>
      <c r="BF995" s="18"/>
      <c r="BH995" s="18"/>
      <c r="BJ995" s="18"/>
      <c r="BK995" s="18" t="s">
        <v>107</v>
      </c>
      <c r="BL995">
        <v>1</v>
      </c>
      <c r="BM995">
        <v>0</v>
      </c>
      <c r="BN995">
        <v>0</v>
      </c>
      <c r="BO995">
        <v>0</v>
      </c>
      <c r="BP995">
        <v>0</v>
      </c>
      <c r="BQ995">
        <v>0</v>
      </c>
      <c r="BR995" s="18">
        <v>0</v>
      </c>
      <c r="BS995">
        <v>1</v>
      </c>
      <c r="BT995">
        <v>0</v>
      </c>
      <c r="BU995" s="18">
        <v>0</v>
      </c>
      <c r="BV995" t="s">
        <v>397</v>
      </c>
      <c r="BW995" t="s">
        <v>397</v>
      </c>
      <c r="CB995" s="18"/>
      <c r="CD995" s="18"/>
      <c r="CE995" s="18"/>
      <c r="CH995" s="18"/>
      <c r="CJ995" s="18"/>
      <c r="CU995" s="18"/>
      <c r="CV995" t="s">
        <v>397</v>
      </c>
      <c r="CW995" t="s">
        <v>397</v>
      </c>
      <c r="CX995" t="s">
        <v>397</v>
      </c>
      <c r="CY995" s="25" t="s">
        <v>397</v>
      </c>
    </row>
    <row r="996" spans="1:103" x14ac:dyDescent="0.25">
      <c r="A996">
        <v>998</v>
      </c>
      <c r="B996">
        <v>127</v>
      </c>
      <c r="C996" s="25" t="s">
        <v>8</v>
      </c>
      <c r="D996" s="12">
        <v>4.9000000000000004</v>
      </c>
      <c r="E996" s="14"/>
      <c r="F996" s="7" t="str">
        <f t="shared" si="159"/>
        <v>X</v>
      </c>
      <c r="G996" s="7">
        <f t="shared" si="160"/>
        <v>4.9000000000000004</v>
      </c>
      <c r="H996" s="16">
        <f t="shared" si="161"/>
        <v>4.9000000000000004</v>
      </c>
      <c r="I996" s="11" t="str">
        <f t="shared" si="162"/>
        <v>X</v>
      </c>
      <c r="J996" s="39" t="str">
        <f t="shared" si="163"/>
        <v>X</v>
      </c>
      <c r="K996" s="39" t="str">
        <f t="shared" ref="K996:K1059" si="166">IFERROR(1/J996, "X")</f>
        <v>X</v>
      </c>
      <c r="L996" s="39" t="str">
        <f t="shared" ref="L996:L1059" si="167">IFERROR(I996-J996, "X")</f>
        <v>X</v>
      </c>
      <c r="M996" s="39" t="str">
        <f t="shared" si="164"/>
        <v>X</v>
      </c>
      <c r="N996" s="42">
        <v>1</v>
      </c>
      <c r="O996" s="8">
        <v>0</v>
      </c>
      <c r="P996" s="9">
        <v>0</v>
      </c>
      <c r="Q996" s="9">
        <v>0</v>
      </c>
      <c r="R996" s="8">
        <v>0</v>
      </c>
      <c r="S996" s="9">
        <v>0</v>
      </c>
      <c r="T996" s="9">
        <v>0</v>
      </c>
      <c r="U996" s="8">
        <v>0</v>
      </c>
      <c r="V996" s="9">
        <v>0</v>
      </c>
      <c r="W996" s="9">
        <v>0</v>
      </c>
      <c r="X996" s="9">
        <v>0</v>
      </c>
      <c r="Y996" s="8">
        <v>0</v>
      </c>
      <c r="Z996" s="9">
        <v>0</v>
      </c>
      <c r="AA996" s="8"/>
      <c r="AC996" s="8"/>
      <c r="AJ996" s="9">
        <f t="shared" si="165"/>
        <v>-1</v>
      </c>
      <c r="AK996" s="7">
        <v>10.1</v>
      </c>
      <c r="AO996" s="8"/>
      <c r="AQ996" s="31"/>
      <c r="AT996" s="31"/>
      <c r="AU996" s="21">
        <v>1987</v>
      </c>
      <c r="AV996" s="23">
        <f t="shared" ref="AV996:AV1059" si="168">LOG(AU996)</f>
        <v>3.2981978671098151</v>
      </c>
      <c r="BB996" s="18"/>
      <c r="BD996" s="54"/>
      <c r="BF996" s="18"/>
      <c r="BH996" s="18"/>
      <c r="BJ996" s="18"/>
      <c r="BK996" s="18" t="s">
        <v>113</v>
      </c>
      <c r="BL996">
        <v>1</v>
      </c>
      <c r="BM996">
        <v>0</v>
      </c>
      <c r="BN996">
        <v>0</v>
      </c>
      <c r="BO996">
        <v>0</v>
      </c>
      <c r="BP996">
        <v>0</v>
      </c>
      <c r="BQ996">
        <v>0</v>
      </c>
      <c r="BR996" s="18">
        <v>0</v>
      </c>
      <c r="BS996">
        <v>1</v>
      </c>
      <c r="BT996">
        <v>0</v>
      </c>
      <c r="BU996" s="18">
        <v>0</v>
      </c>
      <c r="BV996" t="s">
        <v>397</v>
      </c>
      <c r="BW996" t="s">
        <v>397</v>
      </c>
      <c r="CB996" s="18"/>
      <c r="CD996" s="18"/>
      <c r="CE996" s="18"/>
      <c r="CH996" s="18"/>
      <c r="CJ996" s="18"/>
      <c r="CU996" s="18"/>
      <c r="CV996" t="s">
        <v>397</v>
      </c>
      <c r="CW996" t="s">
        <v>397</v>
      </c>
      <c r="CX996" t="s">
        <v>397</v>
      </c>
      <c r="CY996" s="25" t="s">
        <v>397</v>
      </c>
    </row>
    <row r="997" spans="1:103" x14ac:dyDescent="0.25">
      <c r="A997">
        <v>999</v>
      </c>
      <c r="B997">
        <v>127</v>
      </c>
      <c r="C997" s="25" t="s">
        <v>8</v>
      </c>
      <c r="D997" s="12">
        <v>6.5</v>
      </c>
      <c r="E997" s="14"/>
      <c r="F997" s="7" t="str">
        <f t="shared" si="159"/>
        <v>X</v>
      </c>
      <c r="G997" s="7">
        <f t="shared" si="160"/>
        <v>6.5</v>
      </c>
      <c r="H997" s="16">
        <f t="shared" si="161"/>
        <v>6.5</v>
      </c>
      <c r="I997" s="11" t="str">
        <f t="shared" si="162"/>
        <v>X</v>
      </c>
      <c r="J997" s="39" t="str">
        <f t="shared" si="163"/>
        <v>X</v>
      </c>
      <c r="K997" s="39" t="str">
        <f t="shared" si="166"/>
        <v>X</v>
      </c>
      <c r="L997" s="39" t="str">
        <f t="shared" si="167"/>
        <v>X</v>
      </c>
      <c r="M997" s="39" t="str">
        <f t="shared" si="164"/>
        <v>X</v>
      </c>
      <c r="N997" s="42">
        <v>0</v>
      </c>
      <c r="O997" s="8">
        <v>0</v>
      </c>
      <c r="P997" s="9">
        <v>0</v>
      </c>
      <c r="Q997" s="9">
        <v>0</v>
      </c>
      <c r="R997" s="8">
        <v>0</v>
      </c>
      <c r="S997" s="9">
        <v>1</v>
      </c>
      <c r="T997" s="9">
        <v>0</v>
      </c>
      <c r="U997" s="8">
        <v>0</v>
      </c>
      <c r="V997" s="9">
        <v>0</v>
      </c>
      <c r="W997" s="9">
        <v>0</v>
      </c>
      <c r="X997" s="9">
        <v>0</v>
      </c>
      <c r="Y997" s="8">
        <v>0</v>
      </c>
      <c r="Z997" s="9">
        <v>0</v>
      </c>
      <c r="AA997" s="8"/>
      <c r="AC997" s="8"/>
      <c r="AJ997" s="9">
        <f t="shared" si="165"/>
        <v>-1</v>
      </c>
      <c r="AK997" s="7">
        <v>7</v>
      </c>
      <c r="AO997" s="8"/>
      <c r="AQ997" s="31"/>
      <c r="AT997" s="31"/>
      <c r="AU997" s="21">
        <v>1978</v>
      </c>
      <c r="AV997" s="23">
        <f t="shared" si="168"/>
        <v>3.2962262872611605</v>
      </c>
      <c r="BB997" s="18"/>
      <c r="BD997" s="54"/>
      <c r="BF997" s="18"/>
      <c r="BH997" s="18"/>
      <c r="BJ997" s="18"/>
      <c r="BK997" s="18" t="s">
        <v>113</v>
      </c>
      <c r="BL997">
        <v>1</v>
      </c>
      <c r="BM997">
        <v>0</v>
      </c>
      <c r="BN997">
        <v>0</v>
      </c>
      <c r="BO997">
        <v>0</v>
      </c>
      <c r="BP997">
        <v>0</v>
      </c>
      <c r="BQ997">
        <v>0</v>
      </c>
      <c r="BR997" s="18">
        <v>0</v>
      </c>
      <c r="BS997">
        <v>1</v>
      </c>
      <c r="BT997">
        <v>0</v>
      </c>
      <c r="BU997" s="18">
        <v>0</v>
      </c>
      <c r="BV997" t="s">
        <v>397</v>
      </c>
      <c r="BW997" t="s">
        <v>397</v>
      </c>
      <c r="CB997" s="18"/>
      <c r="CD997" s="18"/>
      <c r="CE997" s="18"/>
      <c r="CH997" s="18"/>
      <c r="CJ997" s="18"/>
      <c r="CU997" s="18"/>
      <c r="CV997" t="s">
        <v>397</v>
      </c>
      <c r="CW997" t="s">
        <v>397</v>
      </c>
      <c r="CX997" t="s">
        <v>397</v>
      </c>
      <c r="CY997" s="25" t="s">
        <v>397</v>
      </c>
    </row>
    <row r="998" spans="1:103" x14ac:dyDescent="0.25">
      <c r="A998">
        <v>1000</v>
      </c>
      <c r="B998">
        <v>127</v>
      </c>
      <c r="C998" s="25" t="s">
        <v>8</v>
      </c>
      <c r="D998" s="12">
        <v>10.5</v>
      </c>
      <c r="E998" s="14"/>
      <c r="F998" s="7" t="str">
        <f t="shared" si="159"/>
        <v>X</v>
      </c>
      <c r="G998" s="7">
        <f t="shared" si="160"/>
        <v>10.5</v>
      </c>
      <c r="H998" s="16">
        <f t="shared" si="161"/>
        <v>10.5</v>
      </c>
      <c r="I998" s="11" t="str">
        <f t="shared" si="162"/>
        <v>X</v>
      </c>
      <c r="J998" s="39" t="str">
        <f t="shared" si="163"/>
        <v>X</v>
      </c>
      <c r="K998" s="39" t="str">
        <f t="shared" si="166"/>
        <v>X</v>
      </c>
      <c r="L998" s="39" t="str">
        <f t="shared" si="167"/>
        <v>X</v>
      </c>
      <c r="M998" s="39" t="str">
        <f t="shared" si="164"/>
        <v>X</v>
      </c>
      <c r="N998" s="42">
        <v>0</v>
      </c>
      <c r="O998" s="8">
        <v>0</v>
      </c>
      <c r="P998" s="9">
        <v>0</v>
      </c>
      <c r="Q998" s="9">
        <v>0</v>
      </c>
      <c r="R998" s="8">
        <v>0</v>
      </c>
      <c r="S998" s="9">
        <v>0</v>
      </c>
      <c r="T998" s="9">
        <v>1</v>
      </c>
      <c r="U998" s="8">
        <v>0</v>
      </c>
      <c r="V998" s="9">
        <v>0</v>
      </c>
      <c r="W998" s="9">
        <v>0</v>
      </c>
      <c r="X998" s="9">
        <v>0</v>
      </c>
      <c r="Y998" s="8">
        <v>0</v>
      </c>
      <c r="Z998" s="9">
        <v>0</v>
      </c>
      <c r="AA998" s="8"/>
      <c r="AC998" s="8"/>
      <c r="AJ998" s="9">
        <f t="shared" si="165"/>
        <v>-1</v>
      </c>
      <c r="AK998" s="7">
        <v>7</v>
      </c>
      <c r="AO998" s="8"/>
      <c r="AQ998" s="31"/>
      <c r="AT998" s="31"/>
      <c r="AU998" s="21">
        <v>1978</v>
      </c>
      <c r="AV998" s="23">
        <f t="shared" si="168"/>
        <v>3.2962262872611605</v>
      </c>
      <c r="BB998" s="18"/>
      <c r="BD998" s="54"/>
      <c r="BF998" s="18"/>
      <c r="BH998" s="18"/>
      <c r="BJ998" s="18"/>
      <c r="BK998" s="18" t="s">
        <v>113</v>
      </c>
      <c r="BL998">
        <v>1</v>
      </c>
      <c r="BM998">
        <v>0</v>
      </c>
      <c r="BN998">
        <v>0</v>
      </c>
      <c r="BO998">
        <v>0</v>
      </c>
      <c r="BP998">
        <v>0</v>
      </c>
      <c r="BQ998">
        <v>0</v>
      </c>
      <c r="BR998" s="18">
        <v>0</v>
      </c>
      <c r="BS998">
        <v>1</v>
      </c>
      <c r="BT998">
        <v>0</v>
      </c>
      <c r="BU998" s="18">
        <v>0</v>
      </c>
      <c r="BV998" t="s">
        <v>397</v>
      </c>
      <c r="BW998" t="s">
        <v>397</v>
      </c>
      <c r="CB998" s="18"/>
      <c r="CD998" s="18"/>
      <c r="CE998" s="18"/>
      <c r="CH998" s="18"/>
      <c r="CJ998" s="18"/>
      <c r="CU998" s="18"/>
      <c r="CV998" t="s">
        <v>397</v>
      </c>
      <c r="CW998" t="s">
        <v>397</v>
      </c>
      <c r="CX998" t="s">
        <v>397</v>
      </c>
      <c r="CY998" s="25" t="s">
        <v>397</v>
      </c>
    </row>
    <row r="999" spans="1:103" x14ac:dyDescent="0.25">
      <c r="A999">
        <v>1001</v>
      </c>
      <c r="B999">
        <v>127</v>
      </c>
      <c r="C999" s="25" t="s">
        <v>8</v>
      </c>
      <c r="D999" s="12">
        <v>13.1</v>
      </c>
      <c r="E999" s="14"/>
      <c r="F999" s="7" t="str">
        <f t="shared" si="159"/>
        <v>X</v>
      </c>
      <c r="G999" s="7">
        <f t="shared" si="160"/>
        <v>13.1</v>
      </c>
      <c r="H999" s="16">
        <f t="shared" si="161"/>
        <v>13.1</v>
      </c>
      <c r="I999" s="11" t="str">
        <f t="shared" si="162"/>
        <v>X</v>
      </c>
      <c r="J999" s="39" t="str">
        <f t="shared" si="163"/>
        <v>X</v>
      </c>
      <c r="K999" s="39" t="str">
        <f t="shared" si="166"/>
        <v>X</v>
      </c>
      <c r="L999" s="39" t="str">
        <f t="shared" si="167"/>
        <v>X</v>
      </c>
      <c r="M999" s="39" t="str">
        <f t="shared" si="164"/>
        <v>X</v>
      </c>
      <c r="N999" s="42">
        <v>0</v>
      </c>
      <c r="O999" s="8">
        <v>0</v>
      </c>
      <c r="P999" s="9">
        <v>0</v>
      </c>
      <c r="Q999" s="9">
        <v>0</v>
      </c>
      <c r="R999" s="8">
        <v>0</v>
      </c>
      <c r="S999" s="9">
        <v>0</v>
      </c>
      <c r="T999" s="9">
        <v>0</v>
      </c>
      <c r="U999" s="8">
        <v>1</v>
      </c>
      <c r="V999" s="9">
        <v>0</v>
      </c>
      <c r="W999" s="9">
        <v>0</v>
      </c>
      <c r="X999" s="9">
        <v>0</v>
      </c>
      <c r="Y999" s="8">
        <v>0</v>
      </c>
      <c r="Z999" s="9">
        <v>0</v>
      </c>
      <c r="AA999" s="8"/>
      <c r="AC999" s="8"/>
      <c r="AJ999" s="9">
        <f t="shared" si="165"/>
        <v>-1</v>
      </c>
      <c r="AK999" s="7">
        <v>6.9</v>
      </c>
      <c r="AO999" s="8"/>
      <c r="AQ999" s="31"/>
      <c r="AT999" s="31"/>
      <c r="AU999" s="21">
        <v>1974</v>
      </c>
      <c r="AV999" s="23">
        <f t="shared" si="168"/>
        <v>3.2953471483336179</v>
      </c>
      <c r="BB999" s="18"/>
      <c r="BD999" s="54"/>
      <c r="BF999" s="18"/>
      <c r="BH999" s="18"/>
      <c r="BJ999" s="18"/>
      <c r="BK999" s="18" t="s">
        <v>113</v>
      </c>
      <c r="BL999">
        <v>1</v>
      </c>
      <c r="BM999">
        <v>0</v>
      </c>
      <c r="BN999">
        <v>0</v>
      </c>
      <c r="BO999">
        <v>0</v>
      </c>
      <c r="BP999">
        <v>0</v>
      </c>
      <c r="BQ999">
        <v>0</v>
      </c>
      <c r="BR999" s="18">
        <v>0</v>
      </c>
      <c r="BS999">
        <v>1</v>
      </c>
      <c r="BT999">
        <v>0</v>
      </c>
      <c r="BU999" s="18">
        <v>0</v>
      </c>
      <c r="BV999" t="s">
        <v>397</v>
      </c>
      <c r="BW999" t="s">
        <v>397</v>
      </c>
      <c r="CB999" s="18"/>
      <c r="CD999" s="18"/>
      <c r="CE999" s="18"/>
      <c r="CH999" s="18"/>
      <c r="CJ999" s="18"/>
      <c r="CU999" s="18"/>
      <c r="CV999" t="s">
        <v>397</v>
      </c>
      <c r="CW999" t="s">
        <v>397</v>
      </c>
      <c r="CX999" t="s">
        <v>397</v>
      </c>
      <c r="CY999" s="25" t="s">
        <v>397</v>
      </c>
    </row>
    <row r="1000" spans="1:103" x14ac:dyDescent="0.25">
      <c r="A1000">
        <v>1002</v>
      </c>
      <c r="B1000">
        <v>127</v>
      </c>
      <c r="C1000" s="25" t="s">
        <v>8</v>
      </c>
      <c r="D1000" s="12">
        <v>13.6</v>
      </c>
      <c r="E1000" s="14"/>
      <c r="F1000" s="7" t="str">
        <f t="shared" si="159"/>
        <v>X</v>
      </c>
      <c r="G1000" s="7">
        <f t="shared" si="160"/>
        <v>13.6</v>
      </c>
      <c r="H1000" s="16">
        <f t="shared" si="161"/>
        <v>13.6</v>
      </c>
      <c r="I1000" s="11" t="str">
        <f t="shared" si="162"/>
        <v>X</v>
      </c>
      <c r="J1000" s="39" t="str">
        <f t="shared" si="163"/>
        <v>X</v>
      </c>
      <c r="K1000" s="39" t="str">
        <f t="shared" si="166"/>
        <v>X</v>
      </c>
      <c r="L1000" s="39" t="str">
        <f t="shared" si="167"/>
        <v>X</v>
      </c>
      <c r="M1000" s="39" t="str">
        <f t="shared" si="164"/>
        <v>X</v>
      </c>
      <c r="N1000" s="42">
        <v>0</v>
      </c>
      <c r="O1000" s="8">
        <v>0</v>
      </c>
      <c r="P1000" s="9">
        <v>0</v>
      </c>
      <c r="Q1000" s="9">
        <v>0</v>
      </c>
      <c r="R1000" s="8">
        <v>0</v>
      </c>
      <c r="S1000" s="9">
        <v>0</v>
      </c>
      <c r="T1000" s="9">
        <v>0</v>
      </c>
      <c r="U1000" s="8">
        <v>1</v>
      </c>
      <c r="V1000" s="9">
        <v>0</v>
      </c>
      <c r="W1000" s="9">
        <v>0</v>
      </c>
      <c r="X1000" s="9">
        <v>0</v>
      </c>
      <c r="Y1000" s="8">
        <v>0</v>
      </c>
      <c r="Z1000" s="9">
        <v>0</v>
      </c>
      <c r="AA1000" s="8"/>
      <c r="AC1000" s="8"/>
      <c r="AJ1000" s="9">
        <f t="shared" si="165"/>
        <v>-1</v>
      </c>
      <c r="AK1000" s="7">
        <v>7</v>
      </c>
      <c r="AO1000" s="8"/>
      <c r="AQ1000" s="31"/>
      <c r="AT1000" s="31"/>
      <c r="AU1000" s="21">
        <v>1978</v>
      </c>
      <c r="AV1000" s="23">
        <f t="shared" si="168"/>
        <v>3.2962262872611605</v>
      </c>
      <c r="BB1000" s="18"/>
      <c r="BD1000" s="54"/>
      <c r="BF1000" s="18"/>
      <c r="BH1000" s="18"/>
      <c r="BJ1000" s="18"/>
      <c r="BK1000" s="18" t="s">
        <v>113</v>
      </c>
      <c r="BL1000">
        <v>1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 s="18">
        <v>0</v>
      </c>
      <c r="BS1000">
        <v>1</v>
      </c>
      <c r="BT1000">
        <v>0</v>
      </c>
      <c r="BU1000" s="18">
        <v>0</v>
      </c>
      <c r="BV1000" t="s">
        <v>397</v>
      </c>
      <c r="BW1000" t="s">
        <v>397</v>
      </c>
      <c r="CB1000" s="18"/>
      <c r="CD1000" s="18"/>
      <c r="CE1000" s="18"/>
      <c r="CH1000" s="18"/>
      <c r="CJ1000" s="18"/>
      <c r="CU1000" s="18"/>
      <c r="CV1000" t="s">
        <v>397</v>
      </c>
      <c r="CW1000" t="s">
        <v>397</v>
      </c>
      <c r="CX1000" t="s">
        <v>397</v>
      </c>
      <c r="CY1000" s="25" t="s">
        <v>397</v>
      </c>
    </row>
    <row r="1001" spans="1:103" x14ac:dyDescent="0.25">
      <c r="A1001">
        <v>1003</v>
      </c>
      <c r="B1001">
        <v>127</v>
      </c>
      <c r="C1001" s="25" t="s">
        <v>8</v>
      </c>
      <c r="D1001" s="12">
        <v>11.2</v>
      </c>
      <c r="E1001" s="14"/>
      <c r="F1001" s="7" t="str">
        <f t="shared" si="159"/>
        <v>X</v>
      </c>
      <c r="G1001" s="7">
        <f t="shared" si="160"/>
        <v>11.2</v>
      </c>
      <c r="H1001" s="16">
        <f t="shared" si="161"/>
        <v>11.2</v>
      </c>
      <c r="I1001" s="11" t="str">
        <f t="shared" si="162"/>
        <v>X</v>
      </c>
      <c r="J1001" s="39" t="str">
        <f t="shared" si="163"/>
        <v>X</v>
      </c>
      <c r="K1001" s="39" t="str">
        <f t="shared" si="166"/>
        <v>X</v>
      </c>
      <c r="L1001" s="39" t="str">
        <f t="shared" si="167"/>
        <v>X</v>
      </c>
      <c r="M1001" s="39" t="str">
        <f t="shared" si="164"/>
        <v>X</v>
      </c>
      <c r="N1001" s="42">
        <v>0</v>
      </c>
      <c r="O1001" s="8">
        <v>0</v>
      </c>
      <c r="P1001" s="9">
        <v>0</v>
      </c>
      <c r="Q1001" s="9">
        <v>0</v>
      </c>
      <c r="R1001" s="8">
        <v>0</v>
      </c>
      <c r="S1001" s="9">
        <v>0</v>
      </c>
      <c r="T1001" s="9">
        <v>0</v>
      </c>
      <c r="U1001" s="8">
        <v>0</v>
      </c>
      <c r="V1001" s="9">
        <v>1</v>
      </c>
      <c r="W1001" s="9">
        <v>0</v>
      </c>
      <c r="X1001" s="9">
        <v>0</v>
      </c>
      <c r="Y1001" s="8">
        <v>0</v>
      </c>
      <c r="Z1001" s="9">
        <v>0</v>
      </c>
      <c r="AA1001" s="8"/>
      <c r="AC1001" s="8"/>
      <c r="AJ1001" s="9">
        <f t="shared" si="165"/>
        <v>-1</v>
      </c>
      <c r="AK1001" s="7">
        <v>6.9</v>
      </c>
      <c r="AO1001" s="8"/>
      <c r="AQ1001" s="31"/>
      <c r="AT1001" s="31"/>
      <c r="AU1001" s="21">
        <v>1974</v>
      </c>
      <c r="AV1001" s="23">
        <f t="shared" si="168"/>
        <v>3.2953471483336179</v>
      </c>
      <c r="BB1001" s="18"/>
      <c r="BD1001" s="54"/>
      <c r="BF1001" s="18"/>
      <c r="BH1001" s="18"/>
      <c r="BJ1001" s="18"/>
      <c r="BK1001" s="18" t="s">
        <v>113</v>
      </c>
      <c r="BL1001">
        <v>1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 s="18">
        <v>0</v>
      </c>
      <c r="BS1001">
        <v>1</v>
      </c>
      <c r="BT1001">
        <v>0</v>
      </c>
      <c r="BU1001" s="18">
        <v>0</v>
      </c>
      <c r="BV1001" t="s">
        <v>397</v>
      </c>
      <c r="BW1001" t="s">
        <v>397</v>
      </c>
      <c r="CB1001" s="18"/>
      <c r="CD1001" s="18"/>
      <c r="CE1001" s="18"/>
      <c r="CH1001" s="18"/>
      <c r="CJ1001" s="18"/>
      <c r="CU1001" s="18"/>
      <c r="CV1001" t="s">
        <v>397</v>
      </c>
      <c r="CW1001" t="s">
        <v>397</v>
      </c>
      <c r="CX1001" t="s">
        <v>397</v>
      </c>
      <c r="CY1001" s="25" t="s">
        <v>397</v>
      </c>
    </row>
    <row r="1002" spans="1:103" x14ac:dyDescent="0.25">
      <c r="A1002">
        <v>1004</v>
      </c>
      <c r="B1002">
        <v>127</v>
      </c>
      <c r="C1002" s="25" t="s">
        <v>8</v>
      </c>
      <c r="D1002" s="12">
        <v>11.7</v>
      </c>
      <c r="E1002" s="14"/>
      <c r="F1002" s="7" t="str">
        <f t="shared" si="159"/>
        <v>X</v>
      </c>
      <c r="G1002" s="7">
        <f t="shared" si="160"/>
        <v>11.7</v>
      </c>
      <c r="H1002" s="16">
        <f t="shared" si="161"/>
        <v>11.7</v>
      </c>
      <c r="I1002" s="11" t="str">
        <f t="shared" si="162"/>
        <v>X</v>
      </c>
      <c r="J1002" s="39" t="str">
        <f t="shared" si="163"/>
        <v>X</v>
      </c>
      <c r="K1002" s="39" t="str">
        <f t="shared" si="166"/>
        <v>X</v>
      </c>
      <c r="L1002" s="39" t="str">
        <f t="shared" si="167"/>
        <v>X</v>
      </c>
      <c r="M1002" s="39" t="str">
        <f t="shared" si="164"/>
        <v>X</v>
      </c>
      <c r="N1002" s="42">
        <v>0</v>
      </c>
      <c r="O1002" s="8">
        <v>0</v>
      </c>
      <c r="P1002" s="9">
        <v>0</v>
      </c>
      <c r="Q1002" s="9">
        <v>0</v>
      </c>
      <c r="R1002" s="8">
        <v>0</v>
      </c>
      <c r="S1002" s="9">
        <v>0</v>
      </c>
      <c r="T1002" s="9">
        <v>0</v>
      </c>
      <c r="U1002" s="8">
        <v>0</v>
      </c>
      <c r="V1002" s="9">
        <v>1</v>
      </c>
      <c r="W1002" s="9">
        <v>0</v>
      </c>
      <c r="X1002" s="9">
        <v>0</v>
      </c>
      <c r="Y1002" s="8">
        <v>0</v>
      </c>
      <c r="Z1002" s="9">
        <v>0</v>
      </c>
      <c r="AA1002" s="8"/>
      <c r="AC1002" s="8"/>
      <c r="AJ1002" s="9">
        <f t="shared" si="165"/>
        <v>-1</v>
      </c>
      <c r="AK1002" s="7">
        <v>7</v>
      </c>
      <c r="AO1002" s="8"/>
      <c r="AQ1002" s="31"/>
      <c r="AT1002" s="31"/>
      <c r="AU1002" s="21">
        <v>1978</v>
      </c>
      <c r="AV1002" s="23">
        <f t="shared" si="168"/>
        <v>3.2962262872611605</v>
      </c>
      <c r="BB1002" s="18"/>
      <c r="BD1002" s="54"/>
      <c r="BF1002" s="18"/>
      <c r="BH1002" s="18"/>
      <c r="BJ1002" s="18"/>
      <c r="BK1002" s="18" t="s">
        <v>113</v>
      </c>
      <c r="BL1002">
        <v>1</v>
      </c>
      <c r="BM1002">
        <v>0</v>
      </c>
      <c r="BN1002">
        <v>0</v>
      </c>
      <c r="BO1002">
        <v>0</v>
      </c>
      <c r="BP1002">
        <v>0</v>
      </c>
      <c r="BQ1002">
        <v>0</v>
      </c>
      <c r="BR1002" s="18">
        <v>0</v>
      </c>
      <c r="BS1002">
        <v>1</v>
      </c>
      <c r="BT1002">
        <v>0</v>
      </c>
      <c r="BU1002" s="18">
        <v>0</v>
      </c>
      <c r="BV1002" t="s">
        <v>397</v>
      </c>
      <c r="BW1002" t="s">
        <v>397</v>
      </c>
      <c r="CB1002" s="18"/>
      <c r="CD1002" s="18"/>
      <c r="CE1002" s="18"/>
      <c r="CH1002" s="18"/>
      <c r="CJ1002" s="18"/>
      <c r="CU1002" s="18"/>
      <c r="CV1002" t="s">
        <v>397</v>
      </c>
      <c r="CW1002" t="s">
        <v>397</v>
      </c>
      <c r="CX1002" t="s">
        <v>397</v>
      </c>
      <c r="CY1002" s="25" t="s">
        <v>397</v>
      </c>
    </row>
    <row r="1003" spans="1:103" x14ac:dyDescent="0.25">
      <c r="A1003">
        <v>1005</v>
      </c>
      <c r="B1003">
        <v>127</v>
      </c>
      <c r="C1003" s="25" t="s">
        <v>8</v>
      </c>
      <c r="D1003" s="12">
        <v>8</v>
      </c>
      <c r="E1003" s="14"/>
      <c r="F1003" s="7" t="str">
        <f t="shared" si="159"/>
        <v>X</v>
      </c>
      <c r="G1003" s="7">
        <f t="shared" si="160"/>
        <v>8</v>
      </c>
      <c r="H1003" s="16">
        <f t="shared" si="161"/>
        <v>8</v>
      </c>
      <c r="I1003" s="11" t="str">
        <f t="shared" si="162"/>
        <v>X</v>
      </c>
      <c r="J1003" s="39" t="str">
        <f t="shared" si="163"/>
        <v>X</v>
      </c>
      <c r="K1003" s="39" t="str">
        <f t="shared" si="166"/>
        <v>X</v>
      </c>
      <c r="L1003" s="39" t="str">
        <f t="shared" si="167"/>
        <v>X</v>
      </c>
      <c r="M1003" s="39" t="str">
        <f t="shared" si="164"/>
        <v>X</v>
      </c>
      <c r="N1003" s="42">
        <v>1</v>
      </c>
      <c r="O1003" s="8">
        <v>0</v>
      </c>
      <c r="P1003" s="9">
        <v>0</v>
      </c>
      <c r="Q1003" s="9">
        <v>0</v>
      </c>
      <c r="R1003" s="8">
        <v>0</v>
      </c>
      <c r="S1003" s="9">
        <v>0</v>
      </c>
      <c r="T1003" s="9">
        <v>0</v>
      </c>
      <c r="U1003" s="8">
        <v>0</v>
      </c>
      <c r="V1003" s="9">
        <v>0</v>
      </c>
      <c r="W1003" s="9">
        <v>0</v>
      </c>
      <c r="X1003" s="9">
        <v>0</v>
      </c>
      <c r="Y1003" s="8">
        <v>0</v>
      </c>
      <c r="Z1003" s="9">
        <v>0</v>
      </c>
      <c r="AA1003" s="8"/>
      <c r="AC1003" s="8"/>
      <c r="AJ1003" s="9">
        <f t="shared" si="165"/>
        <v>-1</v>
      </c>
      <c r="AK1003" s="7">
        <v>13</v>
      </c>
      <c r="AO1003" s="8"/>
      <c r="AQ1003" s="31"/>
      <c r="AT1003" s="31"/>
      <c r="AU1003" s="21">
        <v>1975</v>
      </c>
      <c r="AV1003" s="23">
        <f t="shared" si="168"/>
        <v>3.2955670999624789</v>
      </c>
      <c r="BB1003" s="18"/>
      <c r="BD1003" s="54"/>
      <c r="BF1003" s="18"/>
      <c r="BH1003" s="18"/>
      <c r="BJ1003" s="18"/>
      <c r="BK1003" s="18" t="s">
        <v>125</v>
      </c>
      <c r="BL1003">
        <v>1</v>
      </c>
      <c r="BM1003">
        <v>0</v>
      </c>
      <c r="BN1003">
        <v>0</v>
      </c>
      <c r="BO1003">
        <v>0</v>
      </c>
      <c r="BP1003">
        <v>0</v>
      </c>
      <c r="BQ1003">
        <v>0</v>
      </c>
      <c r="BR1003" s="18">
        <v>0</v>
      </c>
      <c r="BS1003">
        <v>1</v>
      </c>
      <c r="BT1003">
        <v>0</v>
      </c>
      <c r="BU1003" s="18">
        <v>0</v>
      </c>
      <c r="BV1003" t="s">
        <v>397</v>
      </c>
      <c r="BW1003" t="s">
        <v>397</v>
      </c>
      <c r="CB1003" s="18"/>
      <c r="CD1003" s="18"/>
      <c r="CE1003" s="18"/>
      <c r="CH1003" s="18"/>
      <c r="CJ1003" s="18"/>
      <c r="CU1003" s="18"/>
      <c r="CV1003" t="s">
        <v>397</v>
      </c>
      <c r="CW1003" t="s">
        <v>397</v>
      </c>
      <c r="CX1003" t="s">
        <v>397</v>
      </c>
      <c r="CY1003" s="25" t="s">
        <v>397</v>
      </c>
    </row>
    <row r="1004" spans="1:103" x14ac:dyDescent="0.25">
      <c r="A1004">
        <v>1006</v>
      </c>
      <c r="B1004">
        <v>127</v>
      </c>
      <c r="C1004" s="25" t="s">
        <v>8</v>
      </c>
      <c r="D1004" s="12">
        <v>8.6999999999999993</v>
      </c>
      <c r="E1004" s="14"/>
      <c r="F1004" s="7" t="str">
        <f t="shared" si="159"/>
        <v>X</v>
      </c>
      <c r="G1004" s="7">
        <f t="shared" si="160"/>
        <v>8.6999999999999993</v>
      </c>
      <c r="H1004" s="16">
        <f t="shared" si="161"/>
        <v>8.6999999999999993</v>
      </c>
      <c r="I1004" s="11" t="str">
        <f t="shared" si="162"/>
        <v>X</v>
      </c>
      <c r="J1004" s="39" t="str">
        <f t="shared" si="163"/>
        <v>X</v>
      </c>
      <c r="K1004" s="39" t="str">
        <f t="shared" si="166"/>
        <v>X</v>
      </c>
      <c r="L1004" s="39" t="str">
        <f t="shared" si="167"/>
        <v>X</v>
      </c>
      <c r="M1004" s="39" t="str">
        <f t="shared" si="164"/>
        <v>X</v>
      </c>
      <c r="N1004" s="42">
        <v>0</v>
      </c>
      <c r="O1004" s="8">
        <v>0</v>
      </c>
      <c r="P1004" s="9">
        <v>0</v>
      </c>
      <c r="Q1004" s="9">
        <v>0</v>
      </c>
      <c r="R1004" s="8">
        <v>0</v>
      </c>
      <c r="S1004" s="9">
        <v>0</v>
      </c>
      <c r="T1004" s="9">
        <v>0</v>
      </c>
      <c r="U1004" s="8">
        <v>0</v>
      </c>
      <c r="V1004" s="9">
        <v>0</v>
      </c>
      <c r="W1004" s="9">
        <v>0</v>
      </c>
      <c r="X1004" s="9">
        <v>0</v>
      </c>
      <c r="Y1004" s="8">
        <v>1</v>
      </c>
      <c r="Z1004" s="9">
        <v>0</v>
      </c>
      <c r="AA1004" s="8"/>
      <c r="AC1004" s="8"/>
      <c r="AJ1004" s="9">
        <f t="shared" si="165"/>
        <v>-1</v>
      </c>
      <c r="AK1004" s="7">
        <v>13</v>
      </c>
      <c r="AO1004" s="8"/>
      <c r="AQ1004" s="31"/>
      <c r="AT1004" s="31"/>
      <c r="AU1004" s="21">
        <v>1975</v>
      </c>
      <c r="AV1004" s="23">
        <f t="shared" si="168"/>
        <v>3.2955670999624789</v>
      </c>
      <c r="BB1004" s="18"/>
      <c r="BD1004" s="54"/>
      <c r="BF1004" s="18"/>
      <c r="BH1004" s="18"/>
      <c r="BJ1004" s="18"/>
      <c r="BK1004" s="18" t="s">
        <v>125</v>
      </c>
      <c r="BL1004">
        <v>1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 s="18">
        <v>0</v>
      </c>
      <c r="BS1004">
        <v>1</v>
      </c>
      <c r="BT1004">
        <v>0</v>
      </c>
      <c r="BU1004" s="18">
        <v>0</v>
      </c>
      <c r="BV1004" t="s">
        <v>397</v>
      </c>
      <c r="BW1004" t="s">
        <v>397</v>
      </c>
      <c r="CB1004" s="18"/>
      <c r="CD1004" s="18"/>
      <c r="CE1004" s="18"/>
      <c r="CH1004" s="18"/>
      <c r="CJ1004" s="18"/>
      <c r="CU1004" s="18"/>
      <c r="CV1004" t="s">
        <v>397</v>
      </c>
      <c r="CW1004" t="s">
        <v>397</v>
      </c>
      <c r="CX1004" t="s">
        <v>397</v>
      </c>
      <c r="CY1004" s="25" t="s">
        <v>397</v>
      </c>
    </row>
    <row r="1005" spans="1:103" x14ac:dyDescent="0.25">
      <c r="A1005">
        <v>1007</v>
      </c>
      <c r="B1005">
        <v>127</v>
      </c>
      <c r="C1005" s="25" t="s">
        <v>8</v>
      </c>
      <c r="D1005" s="12">
        <v>6.3</v>
      </c>
      <c r="E1005" s="14"/>
      <c r="F1005" s="7" t="str">
        <f t="shared" si="159"/>
        <v>X</v>
      </c>
      <c r="G1005" s="7">
        <f t="shared" si="160"/>
        <v>6.3</v>
      </c>
      <c r="H1005" s="16">
        <f t="shared" si="161"/>
        <v>6.3</v>
      </c>
      <c r="I1005" s="11" t="str">
        <f t="shared" si="162"/>
        <v>X</v>
      </c>
      <c r="J1005" s="39" t="str">
        <f t="shared" si="163"/>
        <v>X</v>
      </c>
      <c r="K1005" s="39" t="str">
        <f t="shared" si="166"/>
        <v>X</v>
      </c>
      <c r="L1005" s="39" t="str">
        <f t="shared" si="167"/>
        <v>X</v>
      </c>
      <c r="M1005" s="39" t="str">
        <f t="shared" si="164"/>
        <v>X</v>
      </c>
      <c r="N1005" s="42">
        <v>0</v>
      </c>
      <c r="O1005" s="8">
        <v>0</v>
      </c>
      <c r="P1005" s="9">
        <v>0</v>
      </c>
      <c r="Q1005" s="9">
        <v>0</v>
      </c>
      <c r="R1005" s="8">
        <v>0</v>
      </c>
      <c r="S1005" s="9">
        <v>0</v>
      </c>
      <c r="T1005" s="9">
        <v>0</v>
      </c>
      <c r="U1005" s="8">
        <v>0</v>
      </c>
      <c r="V1005" s="9">
        <v>0</v>
      </c>
      <c r="W1005" s="9">
        <v>0</v>
      </c>
      <c r="X1005" s="9">
        <v>0</v>
      </c>
      <c r="Y1005" s="8">
        <v>0</v>
      </c>
      <c r="Z1005" s="9">
        <v>1</v>
      </c>
      <c r="AA1005" s="8"/>
      <c r="AC1005" s="8"/>
      <c r="AJ1005" s="9">
        <f t="shared" si="165"/>
        <v>-1</v>
      </c>
      <c r="AK1005" s="7">
        <v>13</v>
      </c>
      <c r="AO1005" s="8"/>
      <c r="AQ1005" s="31"/>
      <c r="AT1005" s="31"/>
      <c r="AU1005" s="21">
        <v>1975</v>
      </c>
      <c r="AV1005" s="23">
        <f t="shared" si="168"/>
        <v>3.2955670999624789</v>
      </c>
      <c r="BB1005" s="18"/>
      <c r="BD1005" s="54"/>
      <c r="BF1005" s="18"/>
      <c r="BH1005" s="18"/>
      <c r="BJ1005" s="18"/>
      <c r="BK1005" s="18" t="s">
        <v>125</v>
      </c>
      <c r="BL1005">
        <v>1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 s="18">
        <v>0</v>
      </c>
      <c r="BS1005">
        <v>1</v>
      </c>
      <c r="BT1005">
        <v>0</v>
      </c>
      <c r="BU1005" s="18">
        <v>0</v>
      </c>
      <c r="BV1005" t="s">
        <v>397</v>
      </c>
      <c r="BW1005" t="s">
        <v>397</v>
      </c>
      <c r="CB1005" s="18"/>
      <c r="CD1005" s="18"/>
      <c r="CE1005" s="18"/>
      <c r="CH1005" s="18"/>
      <c r="CJ1005" s="18"/>
      <c r="CU1005" s="18"/>
      <c r="CV1005" t="s">
        <v>397</v>
      </c>
      <c r="CW1005" t="s">
        <v>397</v>
      </c>
      <c r="CX1005" t="s">
        <v>397</v>
      </c>
      <c r="CY1005" s="25" t="s">
        <v>397</v>
      </c>
    </row>
    <row r="1006" spans="1:103" x14ac:dyDescent="0.25">
      <c r="A1006">
        <v>1008</v>
      </c>
      <c r="B1006">
        <v>127</v>
      </c>
      <c r="C1006" s="25" t="s">
        <v>8</v>
      </c>
      <c r="D1006" s="12">
        <v>5.8</v>
      </c>
      <c r="E1006" s="14"/>
      <c r="F1006" s="7" t="str">
        <f t="shared" si="159"/>
        <v>X</v>
      </c>
      <c r="G1006" s="7">
        <f t="shared" si="160"/>
        <v>5.8</v>
      </c>
      <c r="H1006" s="16">
        <f t="shared" si="161"/>
        <v>5.8</v>
      </c>
      <c r="I1006" s="11" t="str">
        <f t="shared" si="162"/>
        <v>X</v>
      </c>
      <c r="J1006" s="39" t="str">
        <f t="shared" si="163"/>
        <v>X</v>
      </c>
      <c r="K1006" s="39" t="str">
        <f t="shared" si="166"/>
        <v>X</v>
      </c>
      <c r="L1006" s="39" t="str">
        <f t="shared" si="167"/>
        <v>X</v>
      </c>
      <c r="M1006" s="39" t="str">
        <f t="shared" si="164"/>
        <v>X</v>
      </c>
      <c r="N1006" s="42">
        <v>1</v>
      </c>
      <c r="O1006" s="8">
        <v>0</v>
      </c>
      <c r="P1006" s="9">
        <v>0</v>
      </c>
      <c r="Q1006" s="9">
        <v>0</v>
      </c>
      <c r="R1006" s="8">
        <v>0</v>
      </c>
      <c r="S1006" s="9">
        <v>0</v>
      </c>
      <c r="T1006" s="9">
        <v>0</v>
      </c>
      <c r="U1006" s="8">
        <v>0</v>
      </c>
      <c r="V1006" s="9">
        <v>0</v>
      </c>
      <c r="W1006" s="9">
        <v>0</v>
      </c>
      <c r="X1006" s="9">
        <v>0</v>
      </c>
      <c r="Y1006" s="8">
        <v>0</v>
      </c>
      <c r="Z1006" s="9">
        <v>0</v>
      </c>
      <c r="AA1006" s="8"/>
      <c r="AC1006" s="8"/>
      <c r="AJ1006" s="9">
        <f t="shared" si="165"/>
        <v>-1</v>
      </c>
      <c r="AK1006" s="7">
        <v>6.9</v>
      </c>
      <c r="AO1006" s="8"/>
      <c r="AQ1006" s="31"/>
      <c r="AT1006" s="31"/>
      <c r="AU1006" s="21">
        <v>1977</v>
      </c>
      <c r="AV1006" s="23">
        <f t="shared" si="168"/>
        <v>3.2960066693136723</v>
      </c>
      <c r="BB1006" s="18"/>
      <c r="BD1006" s="54"/>
      <c r="BF1006" s="18"/>
      <c r="BH1006" s="18"/>
      <c r="BJ1006" s="18"/>
      <c r="BK1006" s="18" t="s">
        <v>132</v>
      </c>
      <c r="BL1006">
        <v>1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 s="18">
        <v>0</v>
      </c>
      <c r="BS1006">
        <v>1</v>
      </c>
      <c r="BT1006">
        <v>0</v>
      </c>
      <c r="BU1006" s="18">
        <v>0</v>
      </c>
      <c r="BV1006" t="s">
        <v>397</v>
      </c>
      <c r="BW1006" t="s">
        <v>397</v>
      </c>
      <c r="CB1006" s="18"/>
      <c r="CD1006" s="18"/>
      <c r="CE1006" s="18"/>
      <c r="CH1006" s="18"/>
      <c r="CJ1006" s="18"/>
      <c r="CU1006" s="18"/>
      <c r="CV1006" t="s">
        <v>397</v>
      </c>
      <c r="CW1006" t="s">
        <v>397</v>
      </c>
      <c r="CX1006" t="s">
        <v>397</v>
      </c>
      <c r="CY1006" s="25" t="s">
        <v>397</v>
      </c>
    </row>
    <row r="1007" spans="1:103" x14ac:dyDescent="0.25">
      <c r="A1007">
        <v>1009</v>
      </c>
      <c r="B1007">
        <v>127</v>
      </c>
      <c r="C1007" s="25" t="s">
        <v>8</v>
      </c>
      <c r="D1007" s="12">
        <v>4.7</v>
      </c>
      <c r="E1007" s="14"/>
      <c r="F1007" s="7" t="str">
        <f t="shared" si="159"/>
        <v>X</v>
      </c>
      <c r="G1007" s="7">
        <f t="shared" si="160"/>
        <v>4.7</v>
      </c>
      <c r="H1007" s="16">
        <f t="shared" si="161"/>
        <v>4.7</v>
      </c>
      <c r="I1007" s="11" t="str">
        <f t="shared" si="162"/>
        <v>X</v>
      </c>
      <c r="J1007" s="39" t="str">
        <f t="shared" si="163"/>
        <v>X</v>
      </c>
      <c r="K1007" s="39" t="str">
        <f t="shared" si="166"/>
        <v>X</v>
      </c>
      <c r="L1007" s="39" t="str">
        <f t="shared" si="167"/>
        <v>X</v>
      </c>
      <c r="M1007" s="39" t="str">
        <f t="shared" si="164"/>
        <v>X</v>
      </c>
      <c r="N1007" s="42">
        <v>0</v>
      </c>
      <c r="O1007" s="8">
        <v>0</v>
      </c>
      <c r="P1007" s="9">
        <v>0</v>
      </c>
      <c r="Q1007" s="9">
        <v>0</v>
      </c>
      <c r="R1007" s="8">
        <v>0</v>
      </c>
      <c r="S1007" s="9">
        <v>0</v>
      </c>
      <c r="T1007" s="9">
        <v>0</v>
      </c>
      <c r="U1007" s="8">
        <v>1</v>
      </c>
      <c r="V1007" s="9">
        <v>0</v>
      </c>
      <c r="W1007" s="9">
        <v>0</v>
      </c>
      <c r="X1007" s="9">
        <v>0</v>
      </c>
      <c r="Y1007" s="8">
        <v>0</v>
      </c>
      <c r="Z1007" s="9">
        <v>0</v>
      </c>
      <c r="AA1007" s="8"/>
      <c r="AC1007" s="8"/>
      <c r="AJ1007" s="9">
        <f t="shared" si="165"/>
        <v>-1</v>
      </c>
      <c r="AK1007" s="7">
        <v>6.9</v>
      </c>
      <c r="AO1007" s="8"/>
      <c r="AQ1007" s="31"/>
      <c r="AT1007" s="31"/>
      <c r="AU1007" s="21">
        <v>1977</v>
      </c>
      <c r="AV1007" s="23">
        <f t="shared" si="168"/>
        <v>3.2960066693136723</v>
      </c>
      <c r="BB1007" s="18"/>
      <c r="BD1007" s="54"/>
      <c r="BF1007" s="18"/>
      <c r="BH1007" s="18"/>
      <c r="BJ1007" s="18"/>
      <c r="BK1007" s="18" t="s">
        <v>132</v>
      </c>
      <c r="BL1007">
        <v>1</v>
      </c>
      <c r="BM1007">
        <v>0</v>
      </c>
      <c r="BN1007">
        <v>0</v>
      </c>
      <c r="BO1007">
        <v>0</v>
      </c>
      <c r="BP1007">
        <v>0</v>
      </c>
      <c r="BQ1007">
        <v>0</v>
      </c>
      <c r="BR1007" s="18">
        <v>0</v>
      </c>
      <c r="BS1007">
        <v>1</v>
      </c>
      <c r="BT1007">
        <v>0</v>
      </c>
      <c r="BU1007" s="18">
        <v>0</v>
      </c>
      <c r="BV1007" t="s">
        <v>397</v>
      </c>
      <c r="BW1007" t="s">
        <v>397</v>
      </c>
      <c r="CB1007" s="18"/>
      <c r="CD1007" s="18"/>
      <c r="CE1007" s="18"/>
      <c r="CH1007" s="18"/>
      <c r="CJ1007" s="18"/>
      <c r="CU1007" s="18"/>
      <c r="CV1007" t="s">
        <v>397</v>
      </c>
      <c r="CW1007" t="s">
        <v>397</v>
      </c>
      <c r="CX1007" t="s">
        <v>397</v>
      </c>
      <c r="CY1007" s="25" t="s">
        <v>397</v>
      </c>
    </row>
    <row r="1008" spans="1:103" x14ac:dyDescent="0.25">
      <c r="A1008">
        <v>1010</v>
      </c>
      <c r="B1008">
        <v>127</v>
      </c>
      <c r="C1008" s="25" t="s">
        <v>8</v>
      </c>
      <c r="D1008" s="12">
        <v>4.5</v>
      </c>
      <c r="E1008" s="14"/>
      <c r="F1008" s="7" t="str">
        <f t="shared" si="159"/>
        <v>X</v>
      </c>
      <c r="G1008" s="7">
        <f t="shared" si="160"/>
        <v>4.5</v>
      </c>
      <c r="H1008" s="16">
        <f t="shared" si="161"/>
        <v>4.5</v>
      </c>
      <c r="I1008" s="11" t="str">
        <f t="shared" si="162"/>
        <v>X</v>
      </c>
      <c r="J1008" s="39" t="str">
        <f t="shared" si="163"/>
        <v>X</v>
      </c>
      <c r="K1008" s="39" t="str">
        <f t="shared" si="166"/>
        <v>X</v>
      </c>
      <c r="L1008" s="39" t="str">
        <f t="shared" si="167"/>
        <v>X</v>
      </c>
      <c r="M1008" s="39" t="str">
        <f t="shared" si="164"/>
        <v>X</v>
      </c>
      <c r="N1008" s="42">
        <v>0</v>
      </c>
      <c r="O1008" s="8">
        <v>0</v>
      </c>
      <c r="P1008" s="9">
        <v>0</v>
      </c>
      <c r="Q1008" s="9">
        <v>0</v>
      </c>
      <c r="R1008" s="8">
        <v>0</v>
      </c>
      <c r="S1008" s="9">
        <v>0</v>
      </c>
      <c r="T1008" s="9">
        <v>0</v>
      </c>
      <c r="U1008" s="8">
        <v>0</v>
      </c>
      <c r="V1008" s="9">
        <v>1</v>
      </c>
      <c r="W1008" s="9">
        <v>0</v>
      </c>
      <c r="X1008" s="9">
        <v>0</v>
      </c>
      <c r="Y1008" s="8">
        <v>0</v>
      </c>
      <c r="Z1008" s="9">
        <v>0</v>
      </c>
      <c r="AA1008" s="8"/>
      <c r="AC1008" s="8"/>
      <c r="AJ1008" s="9">
        <f t="shared" si="165"/>
        <v>-1</v>
      </c>
      <c r="AK1008" s="7">
        <v>6.9</v>
      </c>
      <c r="AO1008" s="8"/>
      <c r="AQ1008" s="31"/>
      <c r="AT1008" s="31"/>
      <c r="AU1008" s="21">
        <v>1977</v>
      </c>
      <c r="AV1008" s="23">
        <f t="shared" si="168"/>
        <v>3.2960066693136723</v>
      </c>
      <c r="BB1008" s="18"/>
      <c r="BD1008" s="54"/>
      <c r="BF1008" s="18"/>
      <c r="BH1008" s="18"/>
      <c r="BJ1008" s="18"/>
      <c r="BK1008" s="18" t="s">
        <v>132</v>
      </c>
      <c r="BL1008">
        <v>1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 s="18">
        <v>0</v>
      </c>
      <c r="BS1008">
        <v>1</v>
      </c>
      <c r="BT1008">
        <v>0</v>
      </c>
      <c r="BU1008" s="18">
        <v>0</v>
      </c>
      <c r="BV1008" t="s">
        <v>397</v>
      </c>
      <c r="BW1008" t="s">
        <v>397</v>
      </c>
      <c r="CB1008" s="18"/>
      <c r="CD1008" s="18"/>
      <c r="CE1008" s="18"/>
      <c r="CH1008" s="18"/>
      <c r="CJ1008" s="18"/>
      <c r="CU1008" s="18"/>
      <c r="CV1008" t="s">
        <v>397</v>
      </c>
      <c r="CW1008" t="s">
        <v>397</v>
      </c>
      <c r="CX1008" t="s">
        <v>397</v>
      </c>
      <c r="CY1008" s="25" t="s">
        <v>397</v>
      </c>
    </row>
    <row r="1009" spans="1:103" x14ac:dyDescent="0.25">
      <c r="A1009">
        <v>1011</v>
      </c>
      <c r="B1009">
        <v>127</v>
      </c>
      <c r="C1009" s="25" t="s">
        <v>8</v>
      </c>
      <c r="D1009" s="12">
        <v>14.9</v>
      </c>
      <c r="E1009" s="14"/>
      <c r="F1009" s="7" t="str">
        <f t="shared" si="159"/>
        <v>X</v>
      </c>
      <c r="G1009" s="7">
        <f t="shared" si="160"/>
        <v>14.9</v>
      </c>
      <c r="H1009" s="16">
        <f t="shared" si="161"/>
        <v>14.9</v>
      </c>
      <c r="I1009" s="11" t="str">
        <f t="shared" si="162"/>
        <v>X</v>
      </c>
      <c r="J1009" s="39" t="str">
        <f t="shared" si="163"/>
        <v>X</v>
      </c>
      <c r="K1009" s="39" t="str">
        <f t="shared" si="166"/>
        <v>X</v>
      </c>
      <c r="L1009" s="39" t="str">
        <f t="shared" si="167"/>
        <v>X</v>
      </c>
      <c r="M1009" s="39" t="str">
        <f t="shared" si="164"/>
        <v>X</v>
      </c>
      <c r="N1009" s="42">
        <v>1</v>
      </c>
      <c r="O1009" s="8">
        <v>0</v>
      </c>
      <c r="P1009" s="9">
        <v>0</v>
      </c>
      <c r="Q1009" s="9">
        <v>0</v>
      </c>
      <c r="R1009" s="8">
        <v>0</v>
      </c>
      <c r="S1009" s="9">
        <v>0</v>
      </c>
      <c r="T1009" s="9">
        <v>0</v>
      </c>
      <c r="U1009" s="8">
        <v>0</v>
      </c>
      <c r="V1009" s="9">
        <v>0</v>
      </c>
      <c r="W1009" s="9">
        <v>0</v>
      </c>
      <c r="X1009" s="9">
        <v>0</v>
      </c>
      <c r="Y1009" s="8">
        <v>0</v>
      </c>
      <c r="Z1009" s="9">
        <v>0</v>
      </c>
      <c r="AA1009" s="8"/>
      <c r="AC1009" s="8"/>
      <c r="AJ1009" s="9">
        <f t="shared" si="165"/>
        <v>-1</v>
      </c>
      <c r="AK1009" s="7">
        <v>4.3</v>
      </c>
      <c r="AO1009" s="8"/>
      <c r="AQ1009" s="31"/>
      <c r="AT1009" s="31"/>
      <c r="AU1009" s="21">
        <v>1989</v>
      </c>
      <c r="AV1009" s="23">
        <f t="shared" si="168"/>
        <v>3.2986347831244354</v>
      </c>
      <c r="BB1009" s="18"/>
      <c r="BD1009" s="54"/>
      <c r="BF1009" s="18"/>
      <c r="BH1009" s="18"/>
      <c r="BJ1009" s="18"/>
      <c r="BK1009" s="18" t="s">
        <v>135</v>
      </c>
      <c r="BL1009">
        <v>0</v>
      </c>
      <c r="BM1009">
        <v>0</v>
      </c>
      <c r="BN1009">
        <v>0</v>
      </c>
      <c r="BO1009">
        <v>1</v>
      </c>
      <c r="BP1009">
        <v>0</v>
      </c>
      <c r="BQ1009">
        <v>0</v>
      </c>
      <c r="BR1009" s="18">
        <v>0</v>
      </c>
      <c r="BS1009">
        <v>0</v>
      </c>
      <c r="BT1009">
        <v>1</v>
      </c>
      <c r="BU1009" s="18">
        <v>0</v>
      </c>
      <c r="BV1009" t="s">
        <v>397</v>
      </c>
      <c r="BW1009" t="s">
        <v>397</v>
      </c>
      <c r="CB1009" s="18"/>
      <c r="CD1009" s="18"/>
      <c r="CE1009" s="18"/>
      <c r="CH1009" s="18"/>
      <c r="CJ1009" s="18"/>
      <c r="CU1009" s="18"/>
      <c r="CV1009" t="s">
        <v>397</v>
      </c>
      <c r="CW1009" t="s">
        <v>397</v>
      </c>
      <c r="CX1009" t="s">
        <v>397</v>
      </c>
      <c r="CY1009" s="25" t="s">
        <v>397</v>
      </c>
    </row>
    <row r="1010" spans="1:103" x14ac:dyDescent="0.25">
      <c r="A1010">
        <v>1012</v>
      </c>
      <c r="B1010">
        <v>127</v>
      </c>
      <c r="C1010" s="25" t="s">
        <v>8</v>
      </c>
      <c r="D1010" s="12">
        <v>12.6</v>
      </c>
      <c r="E1010" s="14"/>
      <c r="F1010" s="7" t="str">
        <f t="shared" si="159"/>
        <v>X</v>
      </c>
      <c r="G1010" s="7">
        <f t="shared" si="160"/>
        <v>12.6</v>
      </c>
      <c r="H1010" s="16">
        <f t="shared" si="161"/>
        <v>12.6</v>
      </c>
      <c r="I1010" s="11" t="str">
        <f t="shared" si="162"/>
        <v>X</v>
      </c>
      <c r="J1010" s="39" t="str">
        <f t="shared" si="163"/>
        <v>X</v>
      </c>
      <c r="K1010" s="39" t="str">
        <f t="shared" si="166"/>
        <v>X</v>
      </c>
      <c r="L1010" s="39" t="str">
        <f t="shared" si="167"/>
        <v>X</v>
      </c>
      <c r="M1010" s="39" t="str">
        <f t="shared" si="164"/>
        <v>X</v>
      </c>
      <c r="N1010" s="42">
        <v>1</v>
      </c>
      <c r="O1010" s="8">
        <v>0</v>
      </c>
      <c r="P1010" s="9">
        <v>0</v>
      </c>
      <c r="Q1010" s="9">
        <v>0</v>
      </c>
      <c r="R1010" s="8">
        <v>0</v>
      </c>
      <c r="S1010" s="9">
        <v>0</v>
      </c>
      <c r="T1010" s="9">
        <v>0</v>
      </c>
      <c r="U1010" s="8">
        <v>0</v>
      </c>
      <c r="V1010" s="9">
        <v>0</v>
      </c>
      <c r="W1010" s="9">
        <v>0</v>
      </c>
      <c r="X1010" s="9">
        <v>0</v>
      </c>
      <c r="Y1010" s="8">
        <v>0</v>
      </c>
      <c r="Z1010" s="9">
        <v>0</v>
      </c>
      <c r="AA1010" s="8"/>
      <c r="AC1010" s="8"/>
      <c r="AJ1010" s="9">
        <f t="shared" si="165"/>
        <v>-1</v>
      </c>
      <c r="AK1010" s="7">
        <v>4.0999999999999996</v>
      </c>
      <c r="AO1010" s="8"/>
      <c r="AQ1010" s="31"/>
      <c r="AT1010" s="31"/>
      <c r="AU1010" s="21">
        <v>2000</v>
      </c>
      <c r="AV1010" s="23">
        <f t="shared" si="168"/>
        <v>3.3010299956639813</v>
      </c>
      <c r="BB1010" s="18"/>
      <c r="BD1010" s="54"/>
      <c r="BF1010" s="18"/>
      <c r="BH1010" s="18"/>
      <c r="BJ1010" s="18"/>
      <c r="BK1010" s="18" t="s">
        <v>135</v>
      </c>
      <c r="BL1010">
        <v>0</v>
      </c>
      <c r="BM1010">
        <v>0</v>
      </c>
      <c r="BN1010">
        <v>0</v>
      </c>
      <c r="BO1010">
        <v>1</v>
      </c>
      <c r="BP1010">
        <v>0</v>
      </c>
      <c r="BQ1010">
        <v>0</v>
      </c>
      <c r="BR1010" s="18">
        <v>0</v>
      </c>
      <c r="BS1010">
        <v>0</v>
      </c>
      <c r="BT1010">
        <v>1</v>
      </c>
      <c r="BU1010" s="18">
        <v>0</v>
      </c>
      <c r="BV1010" t="s">
        <v>397</v>
      </c>
      <c r="BW1010" t="s">
        <v>397</v>
      </c>
      <c r="CB1010" s="18"/>
      <c r="CD1010" s="18"/>
      <c r="CE1010" s="18"/>
      <c r="CH1010" s="18"/>
      <c r="CJ1010" s="18"/>
      <c r="CU1010" s="18"/>
      <c r="CV1010" t="s">
        <v>397</v>
      </c>
      <c r="CW1010" t="s">
        <v>397</v>
      </c>
      <c r="CX1010" t="s">
        <v>397</v>
      </c>
      <c r="CY1010" s="25" t="s">
        <v>397</v>
      </c>
    </row>
    <row r="1011" spans="1:103" x14ac:dyDescent="0.25">
      <c r="A1011">
        <v>1013</v>
      </c>
      <c r="B1011">
        <v>127</v>
      </c>
      <c r="C1011" s="25" t="s">
        <v>8</v>
      </c>
      <c r="D1011" s="12">
        <v>33.799999999999997</v>
      </c>
      <c r="E1011" s="14"/>
      <c r="F1011" s="7" t="str">
        <f t="shared" si="159"/>
        <v>X</v>
      </c>
      <c r="G1011" s="7">
        <f t="shared" si="160"/>
        <v>33.799999999999997</v>
      </c>
      <c r="H1011" s="16">
        <f t="shared" si="161"/>
        <v>33.799999999999997</v>
      </c>
      <c r="I1011" s="11" t="str">
        <f t="shared" si="162"/>
        <v>X</v>
      </c>
      <c r="J1011" s="39" t="str">
        <f t="shared" si="163"/>
        <v>X</v>
      </c>
      <c r="K1011" s="39" t="str">
        <f t="shared" si="166"/>
        <v>X</v>
      </c>
      <c r="L1011" s="39" t="str">
        <f t="shared" si="167"/>
        <v>X</v>
      </c>
      <c r="M1011" s="39" t="str">
        <f t="shared" si="164"/>
        <v>X</v>
      </c>
      <c r="N1011" s="42">
        <v>0</v>
      </c>
      <c r="O1011" s="8">
        <v>0</v>
      </c>
      <c r="P1011" s="9">
        <v>0</v>
      </c>
      <c r="Q1011" s="9">
        <v>0</v>
      </c>
      <c r="R1011" s="8">
        <v>1</v>
      </c>
      <c r="S1011" s="9">
        <v>0</v>
      </c>
      <c r="T1011" s="9">
        <v>0</v>
      </c>
      <c r="U1011" s="8">
        <v>0</v>
      </c>
      <c r="V1011" s="9">
        <v>0</v>
      </c>
      <c r="W1011" s="9">
        <v>0</v>
      </c>
      <c r="X1011" s="9">
        <v>0</v>
      </c>
      <c r="Y1011" s="8">
        <v>0</v>
      </c>
      <c r="Z1011" s="9">
        <v>0</v>
      </c>
      <c r="AA1011" s="8"/>
      <c r="AC1011" s="8"/>
      <c r="AJ1011" s="9">
        <f t="shared" si="165"/>
        <v>-1</v>
      </c>
      <c r="AK1011" s="7">
        <v>4.3</v>
      </c>
      <c r="AO1011" s="8"/>
      <c r="AQ1011" s="31"/>
      <c r="AT1011" s="31"/>
      <c r="AU1011" s="21">
        <v>1989</v>
      </c>
      <c r="AV1011" s="23">
        <f t="shared" si="168"/>
        <v>3.2986347831244354</v>
      </c>
      <c r="BB1011" s="18"/>
      <c r="BD1011" s="54"/>
      <c r="BF1011" s="18"/>
      <c r="BH1011" s="18"/>
      <c r="BJ1011" s="18"/>
      <c r="BK1011" s="18" t="s">
        <v>135</v>
      </c>
      <c r="BL1011">
        <v>0</v>
      </c>
      <c r="BM1011">
        <v>0</v>
      </c>
      <c r="BN1011">
        <v>0</v>
      </c>
      <c r="BO1011">
        <v>1</v>
      </c>
      <c r="BP1011">
        <v>0</v>
      </c>
      <c r="BQ1011">
        <v>0</v>
      </c>
      <c r="BR1011" s="18">
        <v>0</v>
      </c>
      <c r="BS1011">
        <v>0</v>
      </c>
      <c r="BT1011">
        <v>1</v>
      </c>
      <c r="BU1011" s="18">
        <v>0</v>
      </c>
      <c r="BV1011" t="s">
        <v>397</v>
      </c>
      <c r="BW1011" t="s">
        <v>397</v>
      </c>
      <c r="CB1011" s="18"/>
      <c r="CD1011" s="18"/>
      <c r="CE1011" s="18"/>
      <c r="CH1011" s="18"/>
      <c r="CJ1011" s="18"/>
      <c r="CU1011" s="18"/>
      <c r="CV1011" t="s">
        <v>397</v>
      </c>
      <c r="CW1011" t="s">
        <v>397</v>
      </c>
      <c r="CX1011" t="s">
        <v>397</v>
      </c>
      <c r="CY1011" s="25" t="s">
        <v>397</v>
      </c>
    </row>
    <row r="1012" spans="1:103" x14ac:dyDescent="0.25">
      <c r="A1012">
        <v>1014</v>
      </c>
      <c r="B1012">
        <v>127</v>
      </c>
      <c r="C1012" s="25" t="s">
        <v>8</v>
      </c>
      <c r="D1012" s="12">
        <v>17.899999999999999</v>
      </c>
      <c r="E1012" s="14"/>
      <c r="F1012" s="7" t="str">
        <f t="shared" si="159"/>
        <v>X</v>
      </c>
      <c r="G1012" s="7">
        <f t="shared" si="160"/>
        <v>17.899999999999999</v>
      </c>
      <c r="H1012" s="16">
        <f t="shared" si="161"/>
        <v>17.899999999999999</v>
      </c>
      <c r="I1012" s="11" t="str">
        <f t="shared" si="162"/>
        <v>X</v>
      </c>
      <c r="J1012" s="39" t="str">
        <f t="shared" si="163"/>
        <v>X</v>
      </c>
      <c r="K1012" s="39" t="str">
        <f t="shared" si="166"/>
        <v>X</v>
      </c>
      <c r="L1012" s="39" t="str">
        <f t="shared" si="167"/>
        <v>X</v>
      </c>
      <c r="M1012" s="39" t="str">
        <f t="shared" si="164"/>
        <v>X</v>
      </c>
      <c r="N1012" s="42">
        <v>0</v>
      </c>
      <c r="O1012" s="8">
        <v>0</v>
      </c>
      <c r="P1012" s="9">
        <v>0</v>
      </c>
      <c r="Q1012" s="9">
        <v>0</v>
      </c>
      <c r="R1012" s="8">
        <v>0</v>
      </c>
      <c r="S1012" s="9">
        <v>1</v>
      </c>
      <c r="T1012" s="9">
        <v>0</v>
      </c>
      <c r="U1012" s="8">
        <v>0</v>
      </c>
      <c r="V1012" s="9">
        <v>0</v>
      </c>
      <c r="W1012" s="9">
        <v>0</v>
      </c>
      <c r="X1012" s="9">
        <v>0</v>
      </c>
      <c r="Y1012" s="8">
        <v>0</v>
      </c>
      <c r="Z1012" s="9">
        <v>0</v>
      </c>
      <c r="AA1012" s="8"/>
      <c r="AC1012" s="8"/>
      <c r="AJ1012" s="9">
        <f t="shared" si="165"/>
        <v>-1</v>
      </c>
      <c r="AK1012" s="7">
        <v>4.3</v>
      </c>
      <c r="AO1012" s="8"/>
      <c r="AQ1012" s="31"/>
      <c r="AT1012" s="31"/>
      <c r="AU1012" s="21">
        <v>1989</v>
      </c>
      <c r="AV1012" s="23">
        <f t="shared" si="168"/>
        <v>3.2986347831244354</v>
      </c>
      <c r="BB1012" s="18"/>
      <c r="BD1012" s="54"/>
      <c r="BF1012" s="18"/>
      <c r="BH1012" s="18"/>
      <c r="BJ1012" s="18"/>
      <c r="BK1012" s="18" t="s">
        <v>135</v>
      </c>
      <c r="BL1012">
        <v>0</v>
      </c>
      <c r="BM1012">
        <v>0</v>
      </c>
      <c r="BN1012">
        <v>0</v>
      </c>
      <c r="BO1012">
        <v>1</v>
      </c>
      <c r="BP1012">
        <v>0</v>
      </c>
      <c r="BQ1012">
        <v>0</v>
      </c>
      <c r="BR1012" s="18">
        <v>0</v>
      </c>
      <c r="BS1012">
        <v>0</v>
      </c>
      <c r="BT1012">
        <v>1</v>
      </c>
      <c r="BU1012" s="18">
        <v>0</v>
      </c>
      <c r="BV1012" t="s">
        <v>397</v>
      </c>
      <c r="BW1012" t="s">
        <v>397</v>
      </c>
      <c r="CB1012" s="18"/>
      <c r="CD1012" s="18"/>
      <c r="CE1012" s="18"/>
      <c r="CH1012" s="18"/>
      <c r="CJ1012" s="18"/>
      <c r="CU1012" s="18"/>
      <c r="CV1012" t="s">
        <v>397</v>
      </c>
      <c r="CW1012" t="s">
        <v>397</v>
      </c>
      <c r="CX1012" t="s">
        <v>397</v>
      </c>
      <c r="CY1012" s="25" t="s">
        <v>397</v>
      </c>
    </row>
    <row r="1013" spans="1:103" x14ac:dyDescent="0.25">
      <c r="A1013">
        <v>1015</v>
      </c>
      <c r="B1013">
        <v>127</v>
      </c>
      <c r="C1013" s="25" t="s">
        <v>8</v>
      </c>
      <c r="D1013" s="12">
        <v>22.2</v>
      </c>
      <c r="E1013" s="14"/>
      <c r="F1013" s="7" t="str">
        <f t="shared" si="159"/>
        <v>X</v>
      </c>
      <c r="G1013" s="7">
        <f t="shared" si="160"/>
        <v>22.2</v>
      </c>
      <c r="H1013" s="16">
        <f t="shared" si="161"/>
        <v>22.2</v>
      </c>
      <c r="I1013" s="11" t="str">
        <f t="shared" si="162"/>
        <v>X</v>
      </c>
      <c r="J1013" s="39" t="str">
        <f t="shared" si="163"/>
        <v>X</v>
      </c>
      <c r="K1013" s="39" t="str">
        <f t="shared" si="166"/>
        <v>X</v>
      </c>
      <c r="L1013" s="39" t="str">
        <f t="shared" si="167"/>
        <v>X</v>
      </c>
      <c r="M1013" s="39" t="str">
        <f t="shared" si="164"/>
        <v>X</v>
      </c>
      <c r="N1013" s="42">
        <v>0</v>
      </c>
      <c r="O1013" s="8">
        <v>0</v>
      </c>
      <c r="P1013" s="9">
        <v>0</v>
      </c>
      <c r="Q1013" s="9">
        <v>0</v>
      </c>
      <c r="R1013" s="8">
        <v>0</v>
      </c>
      <c r="S1013" s="9">
        <v>0</v>
      </c>
      <c r="T1013" s="9">
        <v>1</v>
      </c>
      <c r="U1013" s="8">
        <v>0</v>
      </c>
      <c r="V1013" s="9">
        <v>0</v>
      </c>
      <c r="W1013" s="9">
        <v>0</v>
      </c>
      <c r="X1013" s="9">
        <v>0</v>
      </c>
      <c r="Y1013" s="8">
        <v>0</v>
      </c>
      <c r="Z1013" s="9">
        <v>0</v>
      </c>
      <c r="AA1013" s="8"/>
      <c r="AC1013" s="8"/>
      <c r="AJ1013" s="9">
        <f t="shared" si="165"/>
        <v>-1</v>
      </c>
      <c r="AK1013" s="7">
        <v>4.3</v>
      </c>
      <c r="AO1013" s="8"/>
      <c r="AQ1013" s="31"/>
      <c r="AT1013" s="31"/>
      <c r="AU1013" s="21">
        <v>1989</v>
      </c>
      <c r="AV1013" s="23">
        <f t="shared" si="168"/>
        <v>3.2986347831244354</v>
      </c>
      <c r="BB1013" s="18"/>
      <c r="BD1013" s="54"/>
      <c r="BF1013" s="18"/>
      <c r="BH1013" s="18"/>
      <c r="BJ1013" s="18"/>
      <c r="BK1013" s="18" t="s">
        <v>135</v>
      </c>
      <c r="BL1013">
        <v>0</v>
      </c>
      <c r="BM1013">
        <v>0</v>
      </c>
      <c r="BN1013">
        <v>0</v>
      </c>
      <c r="BO1013">
        <v>1</v>
      </c>
      <c r="BP1013">
        <v>0</v>
      </c>
      <c r="BQ1013">
        <v>0</v>
      </c>
      <c r="BR1013" s="18">
        <v>0</v>
      </c>
      <c r="BS1013">
        <v>0</v>
      </c>
      <c r="BT1013">
        <v>1</v>
      </c>
      <c r="BU1013" s="18">
        <v>0</v>
      </c>
      <c r="BV1013" t="s">
        <v>397</v>
      </c>
      <c r="BW1013" t="s">
        <v>397</v>
      </c>
      <c r="CB1013" s="18"/>
      <c r="CD1013" s="18"/>
      <c r="CE1013" s="18"/>
      <c r="CH1013" s="18"/>
      <c r="CJ1013" s="18"/>
      <c r="CU1013" s="18"/>
      <c r="CV1013" t="s">
        <v>397</v>
      </c>
      <c r="CW1013" t="s">
        <v>397</v>
      </c>
      <c r="CX1013" t="s">
        <v>397</v>
      </c>
      <c r="CY1013" s="25" t="s">
        <v>397</v>
      </c>
    </row>
    <row r="1014" spans="1:103" x14ac:dyDescent="0.25">
      <c r="A1014">
        <v>1016</v>
      </c>
      <c r="B1014">
        <v>127</v>
      </c>
      <c r="C1014" s="25" t="s">
        <v>8</v>
      </c>
      <c r="D1014" s="12">
        <v>14.2</v>
      </c>
      <c r="E1014" s="14"/>
      <c r="F1014" s="7" t="str">
        <f t="shared" si="159"/>
        <v>X</v>
      </c>
      <c r="G1014" s="7">
        <f t="shared" si="160"/>
        <v>14.2</v>
      </c>
      <c r="H1014" s="16">
        <f t="shared" si="161"/>
        <v>14.2</v>
      </c>
      <c r="I1014" s="11" t="str">
        <f t="shared" si="162"/>
        <v>X</v>
      </c>
      <c r="J1014" s="39" t="str">
        <f t="shared" si="163"/>
        <v>X</v>
      </c>
      <c r="K1014" s="39" t="str">
        <f t="shared" si="166"/>
        <v>X</v>
      </c>
      <c r="L1014" s="39" t="str">
        <f t="shared" si="167"/>
        <v>X</v>
      </c>
      <c r="M1014" s="39" t="str">
        <f t="shared" si="164"/>
        <v>X</v>
      </c>
      <c r="N1014" s="42">
        <v>0</v>
      </c>
      <c r="O1014" s="8">
        <v>0</v>
      </c>
      <c r="P1014" s="9">
        <v>0</v>
      </c>
      <c r="Q1014" s="9">
        <v>0</v>
      </c>
      <c r="R1014" s="8">
        <v>0</v>
      </c>
      <c r="S1014" s="9">
        <v>0</v>
      </c>
      <c r="T1014" s="9">
        <v>0</v>
      </c>
      <c r="U1014" s="8">
        <v>1</v>
      </c>
      <c r="V1014" s="9">
        <v>0</v>
      </c>
      <c r="W1014" s="9">
        <v>0</v>
      </c>
      <c r="X1014" s="9">
        <v>0</v>
      </c>
      <c r="Y1014" s="8">
        <v>0</v>
      </c>
      <c r="Z1014" s="9">
        <v>0</v>
      </c>
      <c r="AA1014" s="8"/>
      <c r="AC1014" s="8"/>
      <c r="AJ1014" s="9">
        <f t="shared" si="165"/>
        <v>-1</v>
      </c>
      <c r="AK1014" s="7">
        <v>4.3</v>
      </c>
      <c r="AO1014" s="8"/>
      <c r="AQ1014" s="31"/>
      <c r="AT1014" s="31"/>
      <c r="AU1014" s="21">
        <v>1989</v>
      </c>
      <c r="AV1014" s="23">
        <f t="shared" si="168"/>
        <v>3.2986347831244354</v>
      </c>
      <c r="BB1014" s="18"/>
      <c r="BD1014" s="54"/>
      <c r="BF1014" s="18"/>
      <c r="BH1014" s="18"/>
      <c r="BJ1014" s="18"/>
      <c r="BK1014" s="18" t="s">
        <v>135</v>
      </c>
      <c r="BL1014">
        <v>0</v>
      </c>
      <c r="BM1014">
        <v>0</v>
      </c>
      <c r="BN1014">
        <v>0</v>
      </c>
      <c r="BO1014">
        <v>1</v>
      </c>
      <c r="BP1014">
        <v>0</v>
      </c>
      <c r="BQ1014">
        <v>0</v>
      </c>
      <c r="BR1014" s="18">
        <v>0</v>
      </c>
      <c r="BS1014">
        <v>0</v>
      </c>
      <c r="BT1014">
        <v>1</v>
      </c>
      <c r="BU1014" s="18">
        <v>0</v>
      </c>
      <c r="BV1014" t="s">
        <v>397</v>
      </c>
      <c r="BW1014" t="s">
        <v>397</v>
      </c>
      <c r="CB1014" s="18"/>
      <c r="CD1014" s="18"/>
      <c r="CE1014" s="18"/>
      <c r="CH1014" s="18"/>
      <c r="CJ1014" s="18"/>
      <c r="CU1014" s="18"/>
      <c r="CV1014" t="s">
        <v>397</v>
      </c>
      <c r="CW1014" t="s">
        <v>397</v>
      </c>
      <c r="CX1014" t="s">
        <v>397</v>
      </c>
      <c r="CY1014" s="25" t="s">
        <v>397</v>
      </c>
    </row>
    <row r="1015" spans="1:103" x14ac:dyDescent="0.25">
      <c r="A1015">
        <v>1017</v>
      </c>
      <c r="B1015">
        <v>127</v>
      </c>
      <c r="C1015" s="25" t="s">
        <v>8</v>
      </c>
      <c r="D1015" s="12">
        <v>16.3</v>
      </c>
      <c r="E1015" s="14"/>
      <c r="F1015" s="7" t="str">
        <f t="shared" si="159"/>
        <v>X</v>
      </c>
      <c r="G1015" s="7">
        <f t="shared" si="160"/>
        <v>16.3</v>
      </c>
      <c r="H1015" s="16">
        <f t="shared" si="161"/>
        <v>16.3</v>
      </c>
      <c r="I1015" s="11" t="str">
        <f t="shared" si="162"/>
        <v>X</v>
      </c>
      <c r="J1015" s="39" t="str">
        <f t="shared" si="163"/>
        <v>X</v>
      </c>
      <c r="K1015" s="39" t="str">
        <f t="shared" si="166"/>
        <v>X</v>
      </c>
      <c r="L1015" s="39" t="str">
        <f t="shared" si="167"/>
        <v>X</v>
      </c>
      <c r="M1015" s="39" t="str">
        <f t="shared" si="164"/>
        <v>X</v>
      </c>
      <c r="N1015" s="42">
        <v>0</v>
      </c>
      <c r="O1015" s="8">
        <v>0</v>
      </c>
      <c r="P1015" s="9">
        <v>0</v>
      </c>
      <c r="Q1015" s="9">
        <v>0</v>
      </c>
      <c r="R1015" s="8">
        <v>0</v>
      </c>
      <c r="S1015" s="9">
        <v>0</v>
      </c>
      <c r="T1015" s="9">
        <v>0</v>
      </c>
      <c r="U1015" s="8">
        <v>0</v>
      </c>
      <c r="V1015" s="9">
        <v>1</v>
      </c>
      <c r="W1015" s="9">
        <v>0</v>
      </c>
      <c r="X1015" s="9">
        <v>0</v>
      </c>
      <c r="Y1015" s="8">
        <v>0</v>
      </c>
      <c r="Z1015" s="9">
        <v>0</v>
      </c>
      <c r="AA1015" s="8"/>
      <c r="AC1015" s="8"/>
      <c r="AJ1015" s="9">
        <f t="shared" si="165"/>
        <v>-1</v>
      </c>
      <c r="AK1015" s="7">
        <v>4.3</v>
      </c>
      <c r="AO1015" s="8"/>
      <c r="AQ1015" s="31"/>
      <c r="AT1015" s="31"/>
      <c r="AU1015" s="21">
        <v>1989</v>
      </c>
      <c r="AV1015" s="23">
        <f t="shared" si="168"/>
        <v>3.2986347831244354</v>
      </c>
      <c r="BB1015" s="18"/>
      <c r="BD1015" s="54"/>
      <c r="BF1015" s="18"/>
      <c r="BH1015" s="18"/>
      <c r="BJ1015" s="18"/>
      <c r="BK1015" s="18" t="s">
        <v>135</v>
      </c>
      <c r="BL1015">
        <v>0</v>
      </c>
      <c r="BM1015">
        <v>0</v>
      </c>
      <c r="BN1015">
        <v>0</v>
      </c>
      <c r="BO1015">
        <v>1</v>
      </c>
      <c r="BP1015">
        <v>0</v>
      </c>
      <c r="BQ1015">
        <v>0</v>
      </c>
      <c r="BR1015" s="18">
        <v>0</v>
      </c>
      <c r="BS1015">
        <v>0</v>
      </c>
      <c r="BT1015">
        <v>1</v>
      </c>
      <c r="BU1015" s="18">
        <v>0</v>
      </c>
      <c r="BV1015" t="s">
        <v>397</v>
      </c>
      <c r="BW1015" t="s">
        <v>397</v>
      </c>
      <c r="CB1015" s="18"/>
      <c r="CD1015" s="18"/>
      <c r="CE1015" s="18"/>
      <c r="CH1015" s="18"/>
      <c r="CJ1015" s="18"/>
      <c r="CU1015" s="18"/>
      <c r="CV1015" t="s">
        <v>397</v>
      </c>
      <c r="CW1015" t="s">
        <v>397</v>
      </c>
      <c r="CX1015" t="s">
        <v>397</v>
      </c>
      <c r="CY1015" s="25" t="s">
        <v>397</v>
      </c>
    </row>
    <row r="1016" spans="1:103" x14ac:dyDescent="0.25">
      <c r="A1016">
        <v>1018</v>
      </c>
      <c r="B1016">
        <v>127</v>
      </c>
      <c r="C1016" s="25" t="s">
        <v>8</v>
      </c>
      <c r="D1016" s="12">
        <v>14.1</v>
      </c>
      <c r="E1016" s="14"/>
      <c r="F1016" s="7" t="str">
        <f t="shared" si="159"/>
        <v>X</v>
      </c>
      <c r="G1016" s="7">
        <f t="shared" si="160"/>
        <v>14.1</v>
      </c>
      <c r="H1016" s="16">
        <f t="shared" si="161"/>
        <v>14.1</v>
      </c>
      <c r="I1016" s="11" t="str">
        <f t="shared" si="162"/>
        <v>X</v>
      </c>
      <c r="J1016" s="39" t="str">
        <f t="shared" si="163"/>
        <v>X</v>
      </c>
      <c r="K1016" s="39" t="str">
        <f t="shared" si="166"/>
        <v>X</v>
      </c>
      <c r="L1016" s="39" t="str">
        <f t="shared" si="167"/>
        <v>X</v>
      </c>
      <c r="M1016" s="39" t="str">
        <f t="shared" si="164"/>
        <v>X</v>
      </c>
      <c r="N1016" s="42">
        <v>0</v>
      </c>
      <c r="O1016" s="8">
        <v>0</v>
      </c>
      <c r="P1016" s="9">
        <v>0</v>
      </c>
      <c r="Q1016" s="9">
        <v>0</v>
      </c>
      <c r="R1016" s="8">
        <v>0</v>
      </c>
      <c r="S1016" s="9">
        <v>0</v>
      </c>
      <c r="T1016" s="9">
        <v>0</v>
      </c>
      <c r="U1016" s="8">
        <v>0</v>
      </c>
      <c r="V1016" s="9">
        <v>0</v>
      </c>
      <c r="W1016" s="9">
        <v>0</v>
      </c>
      <c r="X1016" s="9">
        <v>0</v>
      </c>
      <c r="Y1016" s="8">
        <v>1</v>
      </c>
      <c r="Z1016" s="9">
        <v>0</v>
      </c>
      <c r="AA1016" s="8"/>
      <c r="AC1016" s="8"/>
      <c r="AJ1016" s="9">
        <f t="shared" si="165"/>
        <v>-1</v>
      </c>
      <c r="AK1016" s="7">
        <v>4.3</v>
      </c>
      <c r="AO1016" s="8"/>
      <c r="AQ1016" s="31"/>
      <c r="AT1016" s="31"/>
      <c r="AU1016" s="21">
        <v>1989</v>
      </c>
      <c r="AV1016" s="23">
        <f t="shared" si="168"/>
        <v>3.2986347831244354</v>
      </c>
      <c r="BB1016" s="18"/>
      <c r="BD1016" s="54"/>
      <c r="BF1016" s="18"/>
      <c r="BH1016" s="18"/>
      <c r="BJ1016" s="18"/>
      <c r="BK1016" s="18" t="s">
        <v>135</v>
      </c>
      <c r="BL1016">
        <v>0</v>
      </c>
      <c r="BM1016">
        <v>0</v>
      </c>
      <c r="BN1016">
        <v>0</v>
      </c>
      <c r="BO1016">
        <v>1</v>
      </c>
      <c r="BP1016">
        <v>0</v>
      </c>
      <c r="BQ1016">
        <v>0</v>
      </c>
      <c r="BR1016" s="18">
        <v>0</v>
      </c>
      <c r="BS1016">
        <v>0</v>
      </c>
      <c r="BT1016">
        <v>1</v>
      </c>
      <c r="BU1016" s="18">
        <v>0</v>
      </c>
      <c r="BV1016" t="s">
        <v>397</v>
      </c>
      <c r="BW1016" t="s">
        <v>397</v>
      </c>
      <c r="CB1016" s="18"/>
      <c r="CD1016" s="18"/>
      <c r="CE1016" s="18"/>
      <c r="CH1016" s="18"/>
      <c r="CJ1016" s="18"/>
      <c r="CU1016" s="18"/>
      <c r="CV1016" t="s">
        <v>397</v>
      </c>
      <c r="CW1016" t="s">
        <v>397</v>
      </c>
      <c r="CX1016" t="s">
        <v>397</v>
      </c>
      <c r="CY1016" s="25" t="s">
        <v>397</v>
      </c>
    </row>
    <row r="1017" spans="1:103" x14ac:dyDescent="0.25">
      <c r="A1017">
        <v>1019</v>
      </c>
      <c r="B1017">
        <v>127</v>
      </c>
      <c r="C1017" s="25" t="s">
        <v>8</v>
      </c>
      <c r="D1017" s="12">
        <v>8.6999999999999993</v>
      </c>
      <c r="E1017" s="14"/>
      <c r="F1017" s="7" t="str">
        <f t="shared" si="159"/>
        <v>X</v>
      </c>
      <c r="G1017" s="7">
        <f t="shared" si="160"/>
        <v>8.6999999999999993</v>
      </c>
      <c r="H1017" s="16">
        <f t="shared" si="161"/>
        <v>8.6999999999999993</v>
      </c>
      <c r="I1017" s="11" t="str">
        <f t="shared" si="162"/>
        <v>X</v>
      </c>
      <c r="J1017" s="39" t="str">
        <f t="shared" si="163"/>
        <v>X</v>
      </c>
      <c r="K1017" s="39" t="str">
        <f t="shared" si="166"/>
        <v>X</v>
      </c>
      <c r="L1017" s="39" t="str">
        <f t="shared" si="167"/>
        <v>X</v>
      </c>
      <c r="M1017" s="39" t="str">
        <f t="shared" si="164"/>
        <v>X</v>
      </c>
      <c r="N1017" s="42">
        <v>0</v>
      </c>
      <c r="O1017" s="8">
        <v>0</v>
      </c>
      <c r="P1017" s="9">
        <v>0</v>
      </c>
      <c r="Q1017" s="9">
        <v>0</v>
      </c>
      <c r="R1017" s="8">
        <v>0</v>
      </c>
      <c r="S1017" s="9">
        <v>0</v>
      </c>
      <c r="T1017" s="9">
        <v>0</v>
      </c>
      <c r="U1017" s="8">
        <v>0</v>
      </c>
      <c r="V1017" s="9">
        <v>0</v>
      </c>
      <c r="W1017" s="9">
        <v>0</v>
      </c>
      <c r="X1017" s="9">
        <v>0</v>
      </c>
      <c r="Y1017" s="8">
        <v>0</v>
      </c>
      <c r="Z1017" s="9">
        <v>1</v>
      </c>
      <c r="AA1017" s="8"/>
      <c r="AC1017" s="8"/>
      <c r="AJ1017" s="9">
        <f t="shared" si="165"/>
        <v>-1</v>
      </c>
      <c r="AK1017" s="7">
        <v>4.3</v>
      </c>
      <c r="AO1017" s="8"/>
      <c r="AQ1017" s="31"/>
      <c r="AT1017" s="31"/>
      <c r="AU1017" s="21">
        <v>1989</v>
      </c>
      <c r="AV1017" s="23">
        <f t="shared" si="168"/>
        <v>3.2986347831244354</v>
      </c>
      <c r="BB1017" s="18"/>
      <c r="BD1017" s="54"/>
      <c r="BF1017" s="18"/>
      <c r="BH1017" s="18"/>
      <c r="BJ1017" s="18"/>
      <c r="BK1017" s="18" t="s">
        <v>135</v>
      </c>
      <c r="BL1017">
        <v>0</v>
      </c>
      <c r="BM1017">
        <v>0</v>
      </c>
      <c r="BN1017">
        <v>0</v>
      </c>
      <c r="BO1017">
        <v>1</v>
      </c>
      <c r="BP1017">
        <v>0</v>
      </c>
      <c r="BQ1017">
        <v>0</v>
      </c>
      <c r="BR1017" s="18">
        <v>0</v>
      </c>
      <c r="BS1017">
        <v>0</v>
      </c>
      <c r="BT1017">
        <v>1</v>
      </c>
      <c r="BU1017" s="18">
        <v>0</v>
      </c>
      <c r="BV1017" t="s">
        <v>397</v>
      </c>
      <c r="BW1017" t="s">
        <v>397</v>
      </c>
      <c r="CB1017" s="18"/>
      <c r="CD1017" s="18"/>
      <c r="CE1017" s="18"/>
      <c r="CH1017" s="18"/>
      <c r="CJ1017" s="18"/>
      <c r="CU1017" s="18"/>
      <c r="CV1017" t="s">
        <v>397</v>
      </c>
      <c r="CW1017" t="s">
        <v>397</v>
      </c>
      <c r="CX1017" t="s">
        <v>397</v>
      </c>
      <c r="CY1017" s="25" t="s">
        <v>397</v>
      </c>
    </row>
    <row r="1018" spans="1:103" x14ac:dyDescent="0.25">
      <c r="A1018">
        <v>1020</v>
      </c>
      <c r="B1018">
        <v>127</v>
      </c>
      <c r="C1018" s="25" t="s">
        <v>8</v>
      </c>
      <c r="D1018" s="12">
        <v>6.1</v>
      </c>
      <c r="E1018" s="14"/>
      <c r="F1018" s="7" t="str">
        <f t="shared" si="159"/>
        <v>X</v>
      </c>
      <c r="G1018" s="7">
        <f t="shared" si="160"/>
        <v>6.1</v>
      </c>
      <c r="H1018" s="16">
        <f t="shared" si="161"/>
        <v>6.1</v>
      </c>
      <c r="I1018" s="11" t="str">
        <f t="shared" si="162"/>
        <v>X</v>
      </c>
      <c r="J1018" s="39" t="str">
        <f t="shared" si="163"/>
        <v>X</v>
      </c>
      <c r="K1018" s="39" t="str">
        <f t="shared" si="166"/>
        <v>X</v>
      </c>
      <c r="L1018" s="39" t="str">
        <f t="shared" si="167"/>
        <v>X</v>
      </c>
      <c r="M1018" s="39" t="str">
        <f t="shared" si="164"/>
        <v>X</v>
      </c>
      <c r="N1018" s="42">
        <v>1</v>
      </c>
      <c r="O1018" s="8">
        <v>0</v>
      </c>
      <c r="P1018" s="9">
        <v>0</v>
      </c>
      <c r="Q1018" s="9">
        <v>0</v>
      </c>
      <c r="R1018" s="8">
        <v>0</v>
      </c>
      <c r="S1018" s="9">
        <v>0</v>
      </c>
      <c r="T1018" s="9">
        <v>0</v>
      </c>
      <c r="U1018" s="8">
        <v>0</v>
      </c>
      <c r="V1018" s="9">
        <v>0</v>
      </c>
      <c r="W1018" s="9">
        <v>0</v>
      </c>
      <c r="X1018" s="9">
        <v>0</v>
      </c>
      <c r="Y1018" s="8">
        <v>0</v>
      </c>
      <c r="Z1018" s="9">
        <v>0</v>
      </c>
      <c r="AA1018" s="8"/>
      <c r="AC1018" s="8"/>
      <c r="AJ1018" s="9">
        <f t="shared" si="165"/>
        <v>-1</v>
      </c>
      <c r="AK1018" s="7">
        <v>9.1</v>
      </c>
      <c r="AO1018" s="8"/>
      <c r="AQ1018" s="31"/>
      <c r="AT1018" s="31"/>
      <c r="AU1018" s="21">
        <v>1981</v>
      </c>
      <c r="AV1018" s="23">
        <f t="shared" si="168"/>
        <v>3.2968844755385471</v>
      </c>
      <c r="BB1018" s="18"/>
      <c r="BD1018" s="54"/>
      <c r="BF1018" s="18"/>
      <c r="BH1018" s="18"/>
      <c r="BJ1018" s="18"/>
      <c r="BK1018" s="18" t="s">
        <v>139</v>
      </c>
      <c r="BL1018">
        <v>0</v>
      </c>
      <c r="BM1018">
        <v>1</v>
      </c>
      <c r="BN1018">
        <v>0</v>
      </c>
      <c r="BO1018">
        <v>0</v>
      </c>
      <c r="BP1018">
        <v>0</v>
      </c>
      <c r="BQ1018">
        <v>0</v>
      </c>
      <c r="BR1018" s="18">
        <v>0</v>
      </c>
      <c r="BS1018">
        <v>1</v>
      </c>
      <c r="BT1018">
        <v>0</v>
      </c>
      <c r="BU1018" s="18">
        <v>0</v>
      </c>
      <c r="BV1018" t="s">
        <v>397</v>
      </c>
      <c r="BW1018" t="s">
        <v>397</v>
      </c>
      <c r="CB1018" s="18"/>
      <c r="CD1018" s="18"/>
      <c r="CE1018" s="18"/>
      <c r="CH1018" s="18"/>
      <c r="CJ1018" s="18"/>
      <c r="CU1018" s="18"/>
      <c r="CV1018" t="s">
        <v>397</v>
      </c>
      <c r="CW1018" t="s">
        <v>397</v>
      </c>
      <c r="CX1018" t="s">
        <v>397</v>
      </c>
      <c r="CY1018" s="25" t="s">
        <v>397</v>
      </c>
    </row>
    <row r="1019" spans="1:103" x14ac:dyDescent="0.25">
      <c r="A1019">
        <v>1021</v>
      </c>
      <c r="B1019">
        <v>127</v>
      </c>
      <c r="C1019" s="25" t="s">
        <v>8</v>
      </c>
      <c r="D1019" s="12">
        <v>5.3</v>
      </c>
      <c r="E1019" s="14"/>
      <c r="F1019" s="7" t="str">
        <f t="shared" si="159"/>
        <v>X</v>
      </c>
      <c r="G1019" s="7">
        <f t="shared" si="160"/>
        <v>5.3</v>
      </c>
      <c r="H1019" s="16">
        <f t="shared" si="161"/>
        <v>5.3</v>
      </c>
      <c r="I1019" s="11" t="str">
        <f t="shared" si="162"/>
        <v>X</v>
      </c>
      <c r="J1019" s="39" t="str">
        <f t="shared" si="163"/>
        <v>X</v>
      </c>
      <c r="K1019" s="39" t="str">
        <f t="shared" si="166"/>
        <v>X</v>
      </c>
      <c r="L1019" s="39" t="str">
        <f t="shared" si="167"/>
        <v>X</v>
      </c>
      <c r="M1019" s="39" t="str">
        <f t="shared" si="164"/>
        <v>X</v>
      </c>
      <c r="N1019" s="42">
        <v>0</v>
      </c>
      <c r="O1019" s="8">
        <v>0</v>
      </c>
      <c r="P1019" s="9">
        <v>0</v>
      </c>
      <c r="Q1019" s="9">
        <v>0</v>
      </c>
      <c r="R1019" s="8">
        <v>0</v>
      </c>
      <c r="S1019" s="9">
        <v>0</v>
      </c>
      <c r="T1019" s="9">
        <v>0</v>
      </c>
      <c r="U1019" s="8">
        <v>1</v>
      </c>
      <c r="V1019" s="9">
        <v>0</v>
      </c>
      <c r="W1019" s="9">
        <v>0</v>
      </c>
      <c r="X1019" s="9">
        <v>0</v>
      </c>
      <c r="Y1019" s="8">
        <v>0</v>
      </c>
      <c r="Z1019" s="9">
        <v>0</v>
      </c>
      <c r="AA1019" s="8"/>
      <c r="AC1019" s="8"/>
      <c r="AJ1019" s="9">
        <f t="shared" si="165"/>
        <v>-1</v>
      </c>
      <c r="AK1019" s="7">
        <v>2.1</v>
      </c>
      <c r="AO1019" s="8"/>
      <c r="AQ1019" s="31"/>
      <c r="AT1019" s="31"/>
      <c r="AU1019" s="21">
        <v>1978</v>
      </c>
      <c r="AV1019" s="23">
        <f t="shared" si="168"/>
        <v>3.2962262872611605</v>
      </c>
      <c r="BB1019" s="18"/>
      <c r="BD1019" s="54"/>
      <c r="BF1019" s="18"/>
      <c r="BH1019" s="18"/>
      <c r="BJ1019" s="18"/>
      <c r="BK1019" s="18" t="s">
        <v>144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1</v>
      </c>
      <c r="BR1019" s="18">
        <v>0</v>
      </c>
      <c r="BS1019">
        <v>0</v>
      </c>
      <c r="BT1019">
        <v>1</v>
      </c>
      <c r="BU1019" s="18">
        <v>0</v>
      </c>
      <c r="BV1019" t="s">
        <v>397</v>
      </c>
      <c r="BW1019" t="s">
        <v>397</v>
      </c>
      <c r="CB1019" s="18"/>
      <c r="CD1019" s="18"/>
      <c r="CE1019" s="18"/>
      <c r="CH1019" s="18"/>
      <c r="CJ1019" s="18"/>
      <c r="CU1019" s="18"/>
      <c r="CV1019" t="s">
        <v>397</v>
      </c>
      <c r="CW1019" t="s">
        <v>397</v>
      </c>
      <c r="CX1019" t="s">
        <v>397</v>
      </c>
      <c r="CY1019" s="25" t="s">
        <v>397</v>
      </c>
    </row>
    <row r="1020" spans="1:103" x14ac:dyDescent="0.25">
      <c r="A1020">
        <v>1022</v>
      </c>
      <c r="B1020">
        <v>127</v>
      </c>
      <c r="C1020" s="25" t="s">
        <v>8</v>
      </c>
      <c r="D1020" s="12">
        <v>3.6</v>
      </c>
      <c r="E1020" s="14"/>
      <c r="F1020" s="7" t="str">
        <f t="shared" si="159"/>
        <v>X</v>
      </c>
      <c r="G1020" s="7">
        <f t="shared" si="160"/>
        <v>3.6</v>
      </c>
      <c r="H1020" s="16">
        <f t="shared" si="161"/>
        <v>3.6</v>
      </c>
      <c r="I1020" s="11" t="str">
        <f t="shared" si="162"/>
        <v>X</v>
      </c>
      <c r="J1020" s="39" t="str">
        <f t="shared" si="163"/>
        <v>X</v>
      </c>
      <c r="K1020" s="39" t="str">
        <f t="shared" si="166"/>
        <v>X</v>
      </c>
      <c r="L1020" s="39" t="str">
        <f t="shared" si="167"/>
        <v>X</v>
      </c>
      <c r="M1020" s="39" t="str">
        <f t="shared" si="164"/>
        <v>X</v>
      </c>
      <c r="N1020" s="42">
        <v>0</v>
      </c>
      <c r="O1020" s="8">
        <v>0</v>
      </c>
      <c r="P1020" s="9">
        <v>0</v>
      </c>
      <c r="Q1020" s="9">
        <v>0</v>
      </c>
      <c r="R1020" s="8">
        <v>0</v>
      </c>
      <c r="S1020" s="9">
        <v>0</v>
      </c>
      <c r="T1020" s="9">
        <v>0</v>
      </c>
      <c r="U1020" s="8">
        <v>0</v>
      </c>
      <c r="V1020" s="9">
        <v>1</v>
      </c>
      <c r="W1020" s="9">
        <v>0</v>
      </c>
      <c r="X1020" s="9">
        <v>0</v>
      </c>
      <c r="Y1020" s="8">
        <v>0</v>
      </c>
      <c r="Z1020" s="9">
        <v>0</v>
      </c>
      <c r="AA1020" s="8"/>
      <c r="AC1020" s="8"/>
      <c r="AJ1020" s="9">
        <f t="shared" si="165"/>
        <v>-1</v>
      </c>
      <c r="AK1020" s="7">
        <v>2.1</v>
      </c>
      <c r="AO1020" s="8"/>
      <c r="AQ1020" s="31"/>
      <c r="AT1020" s="31"/>
      <c r="AU1020" s="21">
        <v>1978</v>
      </c>
      <c r="AV1020" s="23">
        <f t="shared" si="168"/>
        <v>3.2962262872611605</v>
      </c>
      <c r="BB1020" s="18"/>
      <c r="BD1020" s="54"/>
      <c r="BF1020" s="18"/>
      <c r="BH1020" s="18"/>
      <c r="BJ1020" s="18"/>
      <c r="BK1020" s="18" t="s">
        <v>144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1</v>
      </c>
      <c r="BR1020" s="18">
        <v>0</v>
      </c>
      <c r="BS1020">
        <v>0</v>
      </c>
      <c r="BT1020">
        <v>1</v>
      </c>
      <c r="BU1020" s="18">
        <v>0</v>
      </c>
      <c r="BV1020" t="s">
        <v>397</v>
      </c>
      <c r="BW1020" t="s">
        <v>397</v>
      </c>
      <c r="CB1020" s="18"/>
      <c r="CD1020" s="18"/>
      <c r="CE1020" s="18"/>
      <c r="CH1020" s="18"/>
      <c r="CJ1020" s="18"/>
      <c r="CU1020" s="18"/>
      <c r="CV1020" t="s">
        <v>397</v>
      </c>
      <c r="CW1020" t="s">
        <v>397</v>
      </c>
      <c r="CX1020" t="s">
        <v>397</v>
      </c>
      <c r="CY1020" s="25" t="s">
        <v>397</v>
      </c>
    </row>
    <row r="1021" spans="1:103" x14ac:dyDescent="0.25">
      <c r="A1021">
        <v>1023</v>
      </c>
      <c r="B1021">
        <v>127</v>
      </c>
      <c r="C1021" s="25" t="s">
        <v>8</v>
      </c>
      <c r="D1021" s="12">
        <v>17</v>
      </c>
      <c r="E1021" s="14"/>
      <c r="F1021" s="7" t="str">
        <f t="shared" si="159"/>
        <v>X</v>
      </c>
      <c r="G1021" s="7">
        <f t="shared" si="160"/>
        <v>17</v>
      </c>
      <c r="H1021" s="16">
        <f t="shared" si="161"/>
        <v>17</v>
      </c>
      <c r="I1021" s="11" t="str">
        <f t="shared" si="162"/>
        <v>X</v>
      </c>
      <c r="J1021" s="39" t="str">
        <f t="shared" si="163"/>
        <v>X</v>
      </c>
      <c r="K1021" s="39" t="str">
        <f t="shared" si="166"/>
        <v>X</v>
      </c>
      <c r="L1021" s="39" t="str">
        <f t="shared" si="167"/>
        <v>X</v>
      </c>
      <c r="M1021" s="39" t="str">
        <f t="shared" si="164"/>
        <v>X</v>
      </c>
      <c r="N1021" s="42">
        <v>1</v>
      </c>
      <c r="O1021" s="8">
        <v>0</v>
      </c>
      <c r="P1021" s="9">
        <v>0</v>
      </c>
      <c r="Q1021" s="9">
        <v>0</v>
      </c>
      <c r="R1021" s="8">
        <v>0</v>
      </c>
      <c r="S1021" s="9">
        <v>0</v>
      </c>
      <c r="T1021" s="9">
        <v>0</v>
      </c>
      <c r="U1021" s="8">
        <v>0</v>
      </c>
      <c r="V1021" s="9">
        <v>0</v>
      </c>
      <c r="W1021" s="9">
        <v>0</v>
      </c>
      <c r="X1021" s="9">
        <v>0</v>
      </c>
      <c r="Y1021" s="8">
        <v>0</v>
      </c>
      <c r="Z1021" s="9">
        <v>0</v>
      </c>
      <c r="AA1021" s="8"/>
      <c r="AC1021" s="8"/>
      <c r="AJ1021" s="9">
        <f t="shared" si="165"/>
        <v>-1</v>
      </c>
      <c r="AK1021" s="7">
        <v>5</v>
      </c>
      <c r="AO1021" s="8"/>
      <c r="AQ1021" s="31"/>
      <c r="AT1021" s="31"/>
      <c r="AU1021" s="21">
        <v>1981</v>
      </c>
      <c r="AV1021" s="23">
        <f t="shared" si="168"/>
        <v>3.2968844755385471</v>
      </c>
      <c r="BB1021" s="18"/>
      <c r="BD1021" s="54"/>
      <c r="BF1021" s="18"/>
      <c r="BH1021" s="18"/>
      <c r="BJ1021" s="18"/>
      <c r="BK1021" s="18" t="s">
        <v>149</v>
      </c>
      <c r="BL1021">
        <v>0</v>
      </c>
      <c r="BM1021">
        <v>1</v>
      </c>
      <c r="BN1021">
        <v>0</v>
      </c>
      <c r="BO1021">
        <v>0</v>
      </c>
      <c r="BP1021">
        <v>0</v>
      </c>
      <c r="BQ1021">
        <v>0</v>
      </c>
      <c r="BR1021" s="18">
        <v>0</v>
      </c>
      <c r="BS1021">
        <v>0</v>
      </c>
      <c r="BT1021">
        <v>1</v>
      </c>
      <c r="BU1021" s="18">
        <v>0</v>
      </c>
      <c r="BV1021" t="s">
        <v>397</v>
      </c>
      <c r="BW1021" t="s">
        <v>397</v>
      </c>
      <c r="CB1021" s="18"/>
      <c r="CD1021" s="18"/>
      <c r="CE1021" s="18"/>
      <c r="CH1021" s="18"/>
      <c r="CJ1021" s="18"/>
      <c r="CU1021" s="18"/>
      <c r="CV1021" t="s">
        <v>397</v>
      </c>
      <c r="CW1021" t="s">
        <v>397</v>
      </c>
      <c r="CX1021" t="s">
        <v>397</v>
      </c>
      <c r="CY1021" s="25" t="s">
        <v>397</v>
      </c>
    </row>
    <row r="1022" spans="1:103" x14ac:dyDescent="0.25">
      <c r="A1022">
        <v>1024</v>
      </c>
      <c r="B1022">
        <v>127</v>
      </c>
      <c r="C1022" s="25" t="s">
        <v>8</v>
      </c>
      <c r="D1022" s="12">
        <v>11.6</v>
      </c>
      <c r="E1022" s="14"/>
      <c r="F1022" s="7" t="str">
        <f t="shared" si="159"/>
        <v>X</v>
      </c>
      <c r="G1022" s="7">
        <f t="shared" si="160"/>
        <v>11.6</v>
      </c>
      <c r="H1022" s="16">
        <f t="shared" si="161"/>
        <v>11.6</v>
      </c>
      <c r="I1022" s="11" t="str">
        <f t="shared" si="162"/>
        <v>X</v>
      </c>
      <c r="J1022" s="39" t="str">
        <f t="shared" si="163"/>
        <v>X</v>
      </c>
      <c r="K1022" s="39" t="str">
        <f t="shared" si="166"/>
        <v>X</v>
      </c>
      <c r="L1022" s="39" t="str">
        <f t="shared" si="167"/>
        <v>X</v>
      </c>
      <c r="M1022" s="39" t="str">
        <f t="shared" si="164"/>
        <v>X</v>
      </c>
      <c r="N1022" s="42">
        <v>1</v>
      </c>
      <c r="O1022" s="8">
        <v>0</v>
      </c>
      <c r="P1022" s="9">
        <v>0</v>
      </c>
      <c r="Q1022" s="9">
        <v>0</v>
      </c>
      <c r="R1022" s="8">
        <v>0</v>
      </c>
      <c r="S1022" s="9">
        <v>0</v>
      </c>
      <c r="T1022" s="9">
        <v>0</v>
      </c>
      <c r="U1022" s="8">
        <v>0</v>
      </c>
      <c r="V1022" s="9">
        <v>0</v>
      </c>
      <c r="W1022" s="9">
        <v>0</v>
      </c>
      <c r="X1022" s="9">
        <v>0</v>
      </c>
      <c r="Y1022" s="8">
        <v>0</v>
      </c>
      <c r="Z1022" s="9">
        <v>0</v>
      </c>
      <c r="AA1022" s="8"/>
      <c r="AC1022" s="8"/>
      <c r="AJ1022" s="9">
        <f t="shared" si="165"/>
        <v>-1</v>
      </c>
      <c r="AK1022" s="7">
        <v>2.7</v>
      </c>
      <c r="AO1022" s="8"/>
      <c r="AQ1022" s="31"/>
      <c r="AT1022" s="31"/>
      <c r="AU1022" s="21">
        <v>1976</v>
      </c>
      <c r="AV1022" s="23">
        <f t="shared" si="168"/>
        <v>3.2957869402516091</v>
      </c>
      <c r="BB1022" s="18"/>
      <c r="BD1022" s="54"/>
      <c r="BF1022" s="18"/>
      <c r="BH1022" s="18"/>
      <c r="BJ1022" s="18"/>
      <c r="BK1022" s="18" t="s">
        <v>152</v>
      </c>
      <c r="BL1022">
        <v>0</v>
      </c>
      <c r="BM1022">
        <v>0</v>
      </c>
      <c r="BN1022">
        <v>0</v>
      </c>
      <c r="BO1022">
        <v>0</v>
      </c>
      <c r="BP1022">
        <v>1</v>
      </c>
      <c r="BQ1022">
        <v>0</v>
      </c>
      <c r="BR1022" s="18">
        <v>0</v>
      </c>
      <c r="BS1022">
        <v>0</v>
      </c>
      <c r="BT1022">
        <v>1</v>
      </c>
      <c r="BU1022" s="18">
        <v>0</v>
      </c>
      <c r="BV1022" t="s">
        <v>397</v>
      </c>
      <c r="BW1022" t="s">
        <v>397</v>
      </c>
      <c r="CB1022" s="18"/>
      <c r="CD1022" s="18"/>
      <c r="CE1022" s="18"/>
      <c r="CH1022" s="18"/>
      <c r="CJ1022" s="18"/>
      <c r="CU1022" s="18"/>
      <c r="CV1022" t="s">
        <v>397</v>
      </c>
      <c r="CW1022" t="s">
        <v>397</v>
      </c>
      <c r="CX1022" t="s">
        <v>397</v>
      </c>
      <c r="CY1022" s="25" t="s">
        <v>397</v>
      </c>
    </row>
    <row r="1023" spans="1:103" x14ac:dyDescent="0.25">
      <c r="A1023">
        <v>1025</v>
      </c>
      <c r="B1023">
        <v>127</v>
      </c>
      <c r="C1023" s="25" t="s">
        <v>8</v>
      </c>
      <c r="D1023" s="12">
        <v>21.2</v>
      </c>
      <c r="E1023" s="14"/>
      <c r="F1023" s="7" t="str">
        <f t="shared" si="159"/>
        <v>X</v>
      </c>
      <c r="G1023" s="7">
        <f t="shared" si="160"/>
        <v>21.2</v>
      </c>
      <c r="H1023" s="16">
        <f t="shared" si="161"/>
        <v>21.2</v>
      </c>
      <c r="I1023" s="11" t="str">
        <f t="shared" si="162"/>
        <v>X</v>
      </c>
      <c r="J1023" s="39" t="str">
        <f t="shared" si="163"/>
        <v>X</v>
      </c>
      <c r="K1023" s="39" t="str">
        <f t="shared" si="166"/>
        <v>X</v>
      </c>
      <c r="L1023" s="39" t="str">
        <f t="shared" si="167"/>
        <v>X</v>
      </c>
      <c r="M1023" s="39" t="str">
        <f t="shared" si="164"/>
        <v>X</v>
      </c>
      <c r="N1023" s="42">
        <v>0</v>
      </c>
      <c r="O1023" s="8">
        <v>0</v>
      </c>
      <c r="P1023" s="9">
        <v>0</v>
      </c>
      <c r="Q1023" s="9">
        <v>0</v>
      </c>
      <c r="R1023" s="8">
        <v>0</v>
      </c>
      <c r="S1023" s="9">
        <v>1</v>
      </c>
      <c r="T1023" s="9">
        <v>0</v>
      </c>
      <c r="U1023" s="8">
        <v>0</v>
      </c>
      <c r="V1023" s="9">
        <v>0</v>
      </c>
      <c r="W1023" s="9">
        <v>0</v>
      </c>
      <c r="X1023" s="9">
        <v>0</v>
      </c>
      <c r="Y1023" s="8">
        <v>0</v>
      </c>
      <c r="Z1023" s="9">
        <v>0</v>
      </c>
      <c r="AA1023" s="8"/>
      <c r="AC1023" s="8"/>
      <c r="AJ1023" s="9">
        <f t="shared" si="165"/>
        <v>-1</v>
      </c>
      <c r="AK1023" s="7">
        <v>2.7</v>
      </c>
      <c r="AO1023" s="8"/>
      <c r="AQ1023" s="31"/>
      <c r="AT1023" s="31"/>
      <c r="AU1023" s="21">
        <v>1976</v>
      </c>
      <c r="AV1023" s="23">
        <f t="shared" si="168"/>
        <v>3.2957869402516091</v>
      </c>
      <c r="BB1023" s="18"/>
      <c r="BD1023" s="54"/>
      <c r="BF1023" s="18"/>
      <c r="BH1023" s="18"/>
      <c r="BJ1023" s="18"/>
      <c r="BK1023" s="18" t="s">
        <v>152</v>
      </c>
      <c r="BL1023">
        <v>0</v>
      </c>
      <c r="BM1023">
        <v>0</v>
      </c>
      <c r="BN1023">
        <v>0</v>
      </c>
      <c r="BO1023">
        <v>0</v>
      </c>
      <c r="BP1023">
        <v>1</v>
      </c>
      <c r="BQ1023">
        <v>0</v>
      </c>
      <c r="BR1023" s="18">
        <v>0</v>
      </c>
      <c r="BS1023">
        <v>0</v>
      </c>
      <c r="BT1023">
        <v>1</v>
      </c>
      <c r="BU1023" s="18">
        <v>0</v>
      </c>
      <c r="BV1023" t="s">
        <v>397</v>
      </c>
      <c r="BW1023" t="s">
        <v>397</v>
      </c>
      <c r="CB1023" s="18"/>
      <c r="CD1023" s="18"/>
      <c r="CE1023" s="18"/>
      <c r="CH1023" s="18"/>
      <c r="CJ1023" s="18"/>
      <c r="CU1023" s="18"/>
      <c r="CV1023" t="s">
        <v>397</v>
      </c>
      <c r="CW1023" t="s">
        <v>397</v>
      </c>
      <c r="CX1023" t="s">
        <v>397</v>
      </c>
      <c r="CY1023" s="25" t="s">
        <v>397</v>
      </c>
    </row>
    <row r="1024" spans="1:103" x14ac:dyDescent="0.25">
      <c r="A1024">
        <v>1026</v>
      </c>
      <c r="B1024">
        <v>127</v>
      </c>
      <c r="C1024" s="25" t="s">
        <v>8</v>
      </c>
      <c r="D1024" s="12">
        <v>18.5</v>
      </c>
      <c r="E1024" s="14"/>
      <c r="F1024" s="7" t="str">
        <f t="shared" si="159"/>
        <v>X</v>
      </c>
      <c r="G1024" s="7">
        <f t="shared" si="160"/>
        <v>18.5</v>
      </c>
      <c r="H1024" s="16">
        <f t="shared" si="161"/>
        <v>18.5</v>
      </c>
      <c r="I1024" s="11" t="str">
        <f t="shared" si="162"/>
        <v>X</v>
      </c>
      <c r="J1024" s="39" t="str">
        <f t="shared" si="163"/>
        <v>X</v>
      </c>
      <c r="K1024" s="39" t="str">
        <f t="shared" si="166"/>
        <v>X</v>
      </c>
      <c r="L1024" s="39" t="str">
        <f t="shared" si="167"/>
        <v>X</v>
      </c>
      <c r="M1024" s="39" t="str">
        <f t="shared" si="164"/>
        <v>X</v>
      </c>
      <c r="N1024" s="42">
        <v>0</v>
      </c>
      <c r="O1024" s="8">
        <v>0</v>
      </c>
      <c r="P1024" s="9">
        <v>0</v>
      </c>
      <c r="Q1024" s="9">
        <v>0</v>
      </c>
      <c r="R1024" s="8">
        <v>0</v>
      </c>
      <c r="S1024" s="9">
        <v>0</v>
      </c>
      <c r="T1024" s="9">
        <v>1</v>
      </c>
      <c r="U1024" s="8">
        <v>0</v>
      </c>
      <c r="V1024" s="9">
        <v>0</v>
      </c>
      <c r="W1024" s="9">
        <v>0</v>
      </c>
      <c r="X1024" s="9">
        <v>0</v>
      </c>
      <c r="Y1024" s="8">
        <v>0</v>
      </c>
      <c r="Z1024" s="9">
        <v>0</v>
      </c>
      <c r="AA1024" s="8"/>
      <c r="AC1024" s="8"/>
      <c r="AJ1024" s="9">
        <f t="shared" si="165"/>
        <v>-1</v>
      </c>
      <c r="AK1024" s="7">
        <v>2.7</v>
      </c>
      <c r="AO1024" s="8"/>
      <c r="AQ1024" s="31"/>
      <c r="AT1024" s="31"/>
      <c r="AU1024" s="21">
        <v>1976</v>
      </c>
      <c r="AV1024" s="23">
        <f t="shared" si="168"/>
        <v>3.2957869402516091</v>
      </c>
      <c r="BB1024" s="18"/>
      <c r="BD1024" s="54"/>
      <c r="BF1024" s="18"/>
      <c r="BH1024" s="18"/>
      <c r="BJ1024" s="18"/>
      <c r="BK1024" s="18" t="s">
        <v>152</v>
      </c>
      <c r="BL1024">
        <v>0</v>
      </c>
      <c r="BM1024">
        <v>0</v>
      </c>
      <c r="BN1024">
        <v>0</v>
      </c>
      <c r="BO1024">
        <v>0</v>
      </c>
      <c r="BP1024">
        <v>1</v>
      </c>
      <c r="BQ1024">
        <v>0</v>
      </c>
      <c r="BR1024" s="18">
        <v>0</v>
      </c>
      <c r="BS1024">
        <v>0</v>
      </c>
      <c r="BT1024">
        <v>1</v>
      </c>
      <c r="BU1024" s="18">
        <v>0</v>
      </c>
      <c r="BV1024" t="s">
        <v>397</v>
      </c>
      <c r="BW1024" t="s">
        <v>397</v>
      </c>
      <c r="CB1024" s="18"/>
      <c r="CD1024" s="18"/>
      <c r="CE1024" s="18"/>
      <c r="CH1024" s="18"/>
      <c r="CJ1024" s="18"/>
      <c r="CU1024" s="18"/>
      <c r="CV1024" t="s">
        <v>397</v>
      </c>
      <c r="CW1024" t="s">
        <v>397</v>
      </c>
      <c r="CX1024" t="s">
        <v>397</v>
      </c>
      <c r="CY1024" s="25" t="s">
        <v>397</v>
      </c>
    </row>
    <row r="1025" spans="1:103" x14ac:dyDescent="0.25">
      <c r="A1025">
        <v>1027</v>
      </c>
      <c r="B1025">
        <v>127</v>
      </c>
      <c r="C1025" s="25" t="s">
        <v>8</v>
      </c>
      <c r="D1025" s="12">
        <v>6.4</v>
      </c>
      <c r="E1025" s="14"/>
      <c r="F1025" s="7" t="str">
        <f t="shared" si="159"/>
        <v>X</v>
      </c>
      <c r="G1025" s="7">
        <f t="shared" si="160"/>
        <v>6.4</v>
      </c>
      <c r="H1025" s="16">
        <f t="shared" si="161"/>
        <v>6.4</v>
      </c>
      <c r="I1025" s="11" t="str">
        <f t="shared" si="162"/>
        <v>X</v>
      </c>
      <c r="J1025" s="39" t="str">
        <f t="shared" si="163"/>
        <v>X</v>
      </c>
      <c r="K1025" s="39" t="str">
        <f t="shared" si="166"/>
        <v>X</v>
      </c>
      <c r="L1025" s="39" t="str">
        <f t="shared" si="167"/>
        <v>X</v>
      </c>
      <c r="M1025" s="39" t="str">
        <f t="shared" si="164"/>
        <v>X</v>
      </c>
      <c r="N1025" s="42">
        <v>1</v>
      </c>
      <c r="O1025" s="8">
        <v>0</v>
      </c>
      <c r="P1025" s="9">
        <v>0</v>
      </c>
      <c r="Q1025" s="9">
        <v>0</v>
      </c>
      <c r="R1025" s="8">
        <v>0</v>
      </c>
      <c r="S1025" s="9">
        <v>0</v>
      </c>
      <c r="T1025" s="9">
        <v>0</v>
      </c>
      <c r="U1025" s="8">
        <v>0</v>
      </c>
      <c r="V1025" s="9">
        <v>0</v>
      </c>
      <c r="W1025" s="9">
        <v>0</v>
      </c>
      <c r="X1025" s="9">
        <v>0</v>
      </c>
      <c r="Y1025" s="8">
        <v>0</v>
      </c>
      <c r="Z1025" s="9">
        <v>0</v>
      </c>
      <c r="AA1025" s="8"/>
      <c r="AC1025" s="8"/>
      <c r="AJ1025" s="9">
        <f t="shared" si="165"/>
        <v>-1</v>
      </c>
      <c r="AK1025" s="7">
        <v>11.2</v>
      </c>
      <c r="AO1025" s="8"/>
      <c r="AQ1025" s="31"/>
      <c r="AT1025" s="31"/>
      <c r="AU1025" s="21">
        <v>1979</v>
      </c>
      <c r="AV1025" s="23">
        <f t="shared" si="168"/>
        <v>3.2964457942063961</v>
      </c>
      <c r="BB1025" s="18"/>
      <c r="BD1025" s="54"/>
      <c r="BF1025" s="18"/>
      <c r="BH1025" s="18"/>
      <c r="BJ1025" s="18"/>
      <c r="BK1025" s="18" t="s">
        <v>155</v>
      </c>
      <c r="BL1025">
        <v>1</v>
      </c>
      <c r="BM1025">
        <v>0</v>
      </c>
      <c r="BN1025">
        <v>0</v>
      </c>
      <c r="BO1025">
        <v>0</v>
      </c>
      <c r="BP1025">
        <v>0</v>
      </c>
      <c r="BQ1025">
        <v>0</v>
      </c>
      <c r="BR1025" s="18">
        <v>0</v>
      </c>
      <c r="BS1025">
        <v>1</v>
      </c>
      <c r="BT1025">
        <v>0</v>
      </c>
      <c r="BU1025" s="18">
        <v>0</v>
      </c>
      <c r="BV1025" t="s">
        <v>397</v>
      </c>
      <c r="BW1025" t="s">
        <v>397</v>
      </c>
      <c r="CB1025" s="18"/>
      <c r="CD1025" s="18"/>
      <c r="CE1025" s="18"/>
      <c r="CH1025" s="18"/>
      <c r="CJ1025" s="18"/>
      <c r="CU1025" s="18"/>
      <c r="CV1025" t="s">
        <v>397</v>
      </c>
      <c r="CW1025" t="s">
        <v>397</v>
      </c>
      <c r="CX1025" t="s">
        <v>397</v>
      </c>
      <c r="CY1025" s="25" t="s">
        <v>397</v>
      </c>
    </row>
    <row r="1026" spans="1:103" x14ac:dyDescent="0.25">
      <c r="A1026">
        <v>1028</v>
      </c>
      <c r="B1026">
        <v>127</v>
      </c>
      <c r="C1026" s="25" t="s">
        <v>8</v>
      </c>
      <c r="D1026" s="12">
        <v>28.8</v>
      </c>
      <c r="E1026" s="14"/>
      <c r="F1026" s="7" t="str">
        <f t="shared" si="159"/>
        <v>X</v>
      </c>
      <c r="G1026" s="7">
        <f t="shared" si="160"/>
        <v>28.8</v>
      </c>
      <c r="H1026" s="16">
        <f t="shared" si="161"/>
        <v>28.8</v>
      </c>
      <c r="I1026" s="11" t="str">
        <f t="shared" si="162"/>
        <v>X</v>
      </c>
      <c r="J1026" s="39" t="str">
        <f t="shared" si="163"/>
        <v>X</v>
      </c>
      <c r="K1026" s="39" t="str">
        <f t="shared" si="166"/>
        <v>X</v>
      </c>
      <c r="L1026" s="39" t="str">
        <f t="shared" si="167"/>
        <v>X</v>
      </c>
      <c r="M1026" s="39" t="str">
        <f t="shared" si="164"/>
        <v>X</v>
      </c>
      <c r="N1026" s="42">
        <v>1</v>
      </c>
      <c r="O1026" s="8">
        <v>0</v>
      </c>
      <c r="P1026" s="9">
        <v>0</v>
      </c>
      <c r="Q1026" s="9">
        <v>0</v>
      </c>
      <c r="R1026" s="8">
        <v>0</v>
      </c>
      <c r="S1026" s="9">
        <v>0</v>
      </c>
      <c r="T1026" s="9">
        <v>0</v>
      </c>
      <c r="U1026" s="8">
        <v>0</v>
      </c>
      <c r="V1026" s="9">
        <v>0</v>
      </c>
      <c r="W1026" s="9">
        <v>0</v>
      </c>
      <c r="X1026" s="9">
        <v>0</v>
      </c>
      <c r="Y1026" s="8">
        <v>0</v>
      </c>
      <c r="Z1026" s="9">
        <v>0</v>
      </c>
      <c r="AA1026" s="8"/>
      <c r="AC1026" s="8"/>
      <c r="AJ1026" s="9">
        <f t="shared" si="165"/>
        <v>-1</v>
      </c>
      <c r="AK1026" s="7">
        <v>7.1</v>
      </c>
      <c r="AO1026" s="8"/>
      <c r="AQ1026" s="31"/>
      <c r="AT1026" s="31"/>
      <c r="AU1026" s="21">
        <v>1989</v>
      </c>
      <c r="AV1026" s="23">
        <f t="shared" si="168"/>
        <v>3.2986347831244354</v>
      </c>
      <c r="BB1026" s="18"/>
      <c r="BD1026" s="54"/>
      <c r="BF1026" s="18"/>
      <c r="BH1026" s="18"/>
      <c r="BJ1026" s="18"/>
      <c r="BK1026" s="18" t="s">
        <v>159</v>
      </c>
      <c r="BL1026">
        <v>0</v>
      </c>
      <c r="BM1026">
        <v>0</v>
      </c>
      <c r="BN1026">
        <v>0</v>
      </c>
      <c r="BO1026">
        <v>1</v>
      </c>
      <c r="BP1026">
        <v>0</v>
      </c>
      <c r="BQ1026">
        <v>0</v>
      </c>
      <c r="BR1026" s="18">
        <v>0</v>
      </c>
      <c r="BS1026">
        <v>0</v>
      </c>
      <c r="BT1026">
        <v>1</v>
      </c>
      <c r="BU1026" s="18">
        <v>0</v>
      </c>
      <c r="BV1026" t="s">
        <v>397</v>
      </c>
      <c r="BW1026" t="s">
        <v>397</v>
      </c>
      <c r="CB1026" s="18"/>
      <c r="CD1026" s="18"/>
      <c r="CE1026" s="18"/>
      <c r="CH1026" s="18"/>
      <c r="CJ1026" s="18"/>
      <c r="CU1026" s="18"/>
      <c r="CV1026" t="s">
        <v>397</v>
      </c>
      <c r="CW1026" t="s">
        <v>397</v>
      </c>
      <c r="CX1026" t="s">
        <v>397</v>
      </c>
      <c r="CY1026" s="25" t="s">
        <v>397</v>
      </c>
    </row>
    <row r="1027" spans="1:103" x14ac:dyDescent="0.25">
      <c r="A1027">
        <v>1029</v>
      </c>
      <c r="B1027">
        <v>127</v>
      </c>
      <c r="C1027" s="25" t="s">
        <v>8</v>
      </c>
      <c r="D1027" s="12">
        <v>20.399999999999999</v>
      </c>
      <c r="E1027" s="14"/>
      <c r="F1027" s="7" t="str">
        <f t="shared" si="159"/>
        <v>X</v>
      </c>
      <c r="G1027" s="7">
        <f t="shared" si="160"/>
        <v>20.399999999999999</v>
      </c>
      <c r="H1027" s="16">
        <f t="shared" si="161"/>
        <v>20.399999999999999</v>
      </c>
      <c r="I1027" s="11" t="str">
        <f t="shared" si="162"/>
        <v>X</v>
      </c>
      <c r="J1027" s="39" t="str">
        <f t="shared" si="163"/>
        <v>X</v>
      </c>
      <c r="K1027" s="39" t="str">
        <f t="shared" si="166"/>
        <v>X</v>
      </c>
      <c r="L1027" s="39" t="str">
        <f t="shared" si="167"/>
        <v>X</v>
      </c>
      <c r="M1027" s="39" t="str">
        <f t="shared" si="164"/>
        <v>X</v>
      </c>
      <c r="N1027" s="42">
        <v>0</v>
      </c>
      <c r="O1027" s="8">
        <v>0</v>
      </c>
      <c r="P1027" s="9">
        <v>0</v>
      </c>
      <c r="Q1027" s="9">
        <v>0</v>
      </c>
      <c r="R1027" s="8">
        <v>1</v>
      </c>
      <c r="S1027" s="9">
        <v>0</v>
      </c>
      <c r="T1027" s="9">
        <v>0</v>
      </c>
      <c r="U1027" s="8">
        <v>0</v>
      </c>
      <c r="V1027" s="9">
        <v>0</v>
      </c>
      <c r="W1027" s="9">
        <v>0</v>
      </c>
      <c r="X1027" s="9">
        <v>0</v>
      </c>
      <c r="Y1027" s="8">
        <v>0</v>
      </c>
      <c r="Z1027" s="9">
        <v>0</v>
      </c>
      <c r="AA1027" s="8"/>
      <c r="AC1027" s="8"/>
      <c r="AJ1027" s="9">
        <f t="shared" si="165"/>
        <v>-1</v>
      </c>
      <c r="AK1027" s="7">
        <v>7.1</v>
      </c>
      <c r="AO1027" s="8"/>
      <c r="AQ1027" s="31"/>
      <c r="AT1027" s="31"/>
      <c r="AU1027" s="21">
        <v>1989</v>
      </c>
      <c r="AV1027" s="23">
        <f t="shared" si="168"/>
        <v>3.2986347831244354</v>
      </c>
      <c r="BB1027" s="18"/>
      <c r="BD1027" s="54"/>
      <c r="BF1027" s="18"/>
      <c r="BH1027" s="18"/>
      <c r="BJ1027" s="18"/>
      <c r="BK1027" s="18" t="s">
        <v>159</v>
      </c>
      <c r="BL1027">
        <v>0</v>
      </c>
      <c r="BM1027">
        <v>0</v>
      </c>
      <c r="BN1027">
        <v>0</v>
      </c>
      <c r="BO1027">
        <v>1</v>
      </c>
      <c r="BP1027">
        <v>0</v>
      </c>
      <c r="BQ1027">
        <v>0</v>
      </c>
      <c r="BR1027" s="18">
        <v>0</v>
      </c>
      <c r="BS1027">
        <v>0</v>
      </c>
      <c r="BT1027">
        <v>1</v>
      </c>
      <c r="BU1027" s="18">
        <v>0</v>
      </c>
      <c r="BV1027" t="s">
        <v>397</v>
      </c>
      <c r="BW1027" t="s">
        <v>397</v>
      </c>
      <c r="CB1027" s="18"/>
      <c r="CD1027" s="18"/>
      <c r="CE1027" s="18"/>
      <c r="CH1027" s="18"/>
      <c r="CJ1027" s="18"/>
      <c r="CU1027" s="18"/>
      <c r="CV1027" t="s">
        <v>397</v>
      </c>
      <c r="CW1027" t="s">
        <v>397</v>
      </c>
      <c r="CX1027" t="s">
        <v>397</v>
      </c>
      <c r="CY1027" s="25" t="s">
        <v>397</v>
      </c>
    </row>
    <row r="1028" spans="1:103" x14ac:dyDescent="0.25">
      <c r="A1028">
        <v>1030</v>
      </c>
      <c r="B1028">
        <v>127</v>
      </c>
      <c r="C1028" s="25" t="s">
        <v>8</v>
      </c>
      <c r="D1028" s="12">
        <v>15.7</v>
      </c>
      <c r="E1028" s="14"/>
      <c r="F1028" s="7" t="str">
        <f t="shared" si="159"/>
        <v>X</v>
      </c>
      <c r="G1028" s="7">
        <f t="shared" si="160"/>
        <v>15.7</v>
      </c>
      <c r="H1028" s="16">
        <f t="shared" si="161"/>
        <v>15.7</v>
      </c>
      <c r="I1028" s="11" t="str">
        <f t="shared" si="162"/>
        <v>X</v>
      </c>
      <c r="J1028" s="39" t="str">
        <f t="shared" si="163"/>
        <v>X</v>
      </c>
      <c r="K1028" s="39" t="str">
        <f t="shared" si="166"/>
        <v>X</v>
      </c>
      <c r="L1028" s="39" t="str">
        <f t="shared" si="167"/>
        <v>X</v>
      </c>
      <c r="M1028" s="39" t="str">
        <f t="shared" si="164"/>
        <v>X</v>
      </c>
      <c r="N1028" s="42">
        <v>0</v>
      </c>
      <c r="O1028" s="8">
        <v>0</v>
      </c>
      <c r="P1028" s="9">
        <v>0</v>
      </c>
      <c r="Q1028" s="9">
        <v>0</v>
      </c>
      <c r="R1028" s="8">
        <v>0</v>
      </c>
      <c r="S1028" s="9">
        <v>1</v>
      </c>
      <c r="T1028" s="9">
        <v>0</v>
      </c>
      <c r="U1028" s="8">
        <v>0</v>
      </c>
      <c r="V1028" s="9">
        <v>0</v>
      </c>
      <c r="W1028" s="9">
        <v>0</v>
      </c>
      <c r="X1028" s="9">
        <v>0</v>
      </c>
      <c r="Y1028" s="8">
        <v>0</v>
      </c>
      <c r="Z1028" s="9">
        <v>0</v>
      </c>
      <c r="AA1028" s="8"/>
      <c r="AC1028" s="8"/>
      <c r="AJ1028" s="9">
        <f t="shared" si="165"/>
        <v>-1</v>
      </c>
      <c r="AK1028" s="7">
        <v>7.1</v>
      </c>
      <c r="AO1028" s="8"/>
      <c r="AQ1028" s="31"/>
      <c r="AT1028" s="31"/>
      <c r="AU1028" s="21">
        <v>1989</v>
      </c>
      <c r="AV1028" s="23">
        <f t="shared" si="168"/>
        <v>3.2986347831244354</v>
      </c>
      <c r="BB1028" s="18"/>
      <c r="BD1028" s="54"/>
      <c r="BF1028" s="18"/>
      <c r="BH1028" s="18"/>
      <c r="BJ1028" s="18"/>
      <c r="BK1028" s="18" t="s">
        <v>159</v>
      </c>
      <c r="BL1028">
        <v>0</v>
      </c>
      <c r="BM1028">
        <v>0</v>
      </c>
      <c r="BN1028">
        <v>0</v>
      </c>
      <c r="BO1028">
        <v>1</v>
      </c>
      <c r="BP1028">
        <v>0</v>
      </c>
      <c r="BQ1028">
        <v>0</v>
      </c>
      <c r="BR1028" s="18">
        <v>0</v>
      </c>
      <c r="BS1028">
        <v>0</v>
      </c>
      <c r="BT1028">
        <v>1</v>
      </c>
      <c r="BU1028" s="18">
        <v>0</v>
      </c>
      <c r="BV1028" t="s">
        <v>397</v>
      </c>
      <c r="BW1028" t="s">
        <v>397</v>
      </c>
      <c r="CB1028" s="18"/>
      <c r="CD1028" s="18"/>
      <c r="CE1028" s="18"/>
      <c r="CH1028" s="18"/>
      <c r="CJ1028" s="18"/>
      <c r="CU1028" s="18"/>
      <c r="CV1028" t="s">
        <v>397</v>
      </c>
      <c r="CW1028" t="s">
        <v>397</v>
      </c>
      <c r="CX1028" t="s">
        <v>397</v>
      </c>
      <c r="CY1028" s="25" t="s">
        <v>397</v>
      </c>
    </row>
    <row r="1029" spans="1:103" x14ac:dyDescent="0.25">
      <c r="A1029">
        <v>1031</v>
      </c>
      <c r="B1029">
        <v>127</v>
      </c>
      <c r="C1029" s="25" t="s">
        <v>8</v>
      </c>
      <c r="D1029" s="12">
        <v>12.3</v>
      </c>
      <c r="E1029" s="14"/>
      <c r="F1029" s="7" t="str">
        <f t="shared" si="159"/>
        <v>X</v>
      </c>
      <c r="G1029" s="7">
        <f t="shared" si="160"/>
        <v>12.3</v>
      </c>
      <c r="H1029" s="16">
        <f t="shared" si="161"/>
        <v>12.3</v>
      </c>
      <c r="I1029" s="11" t="str">
        <f t="shared" si="162"/>
        <v>X</v>
      </c>
      <c r="J1029" s="39" t="str">
        <f t="shared" si="163"/>
        <v>X</v>
      </c>
      <c r="K1029" s="39" t="str">
        <f t="shared" si="166"/>
        <v>X</v>
      </c>
      <c r="L1029" s="39" t="str">
        <f t="shared" si="167"/>
        <v>X</v>
      </c>
      <c r="M1029" s="39" t="str">
        <f t="shared" si="164"/>
        <v>X</v>
      </c>
      <c r="N1029" s="42">
        <v>0</v>
      </c>
      <c r="O1029" s="8">
        <v>0</v>
      </c>
      <c r="P1029" s="9">
        <v>0</v>
      </c>
      <c r="Q1029" s="9">
        <v>0</v>
      </c>
      <c r="R1029" s="8">
        <v>0</v>
      </c>
      <c r="S1029" s="9">
        <v>0</v>
      </c>
      <c r="T1029" s="9">
        <v>0</v>
      </c>
      <c r="U1029" s="8">
        <v>1</v>
      </c>
      <c r="V1029" s="9">
        <v>0</v>
      </c>
      <c r="W1029" s="9">
        <v>0</v>
      </c>
      <c r="X1029" s="9">
        <v>0</v>
      </c>
      <c r="Y1029" s="8">
        <v>0</v>
      </c>
      <c r="Z1029" s="9">
        <v>0</v>
      </c>
      <c r="AA1029" s="8"/>
      <c r="AC1029" s="8"/>
      <c r="AJ1029" s="9">
        <f t="shared" si="165"/>
        <v>-1</v>
      </c>
      <c r="AK1029" s="7">
        <v>7.1</v>
      </c>
      <c r="AO1029" s="8"/>
      <c r="AQ1029" s="31"/>
      <c r="AT1029" s="31"/>
      <c r="AU1029" s="21">
        <v>1989</v>
      </c>
      <c r="AV1029" s="23">
        <f t="shared" si="168"/>
        <v>3.2986347831244354</v>
      </c>
      <c r="BB1029" s="18"/>
      <c r="BD1029" s="54"/>
      <c r="BF1029" s="18"/>
      <c r="BH1029" s="18"/>
      <c r="BJ1029" s="18"/>
      <c r="BK1029" s="18" t="s">
        <v>159</v>
      </c>
      <c r="BL1029">
        <v>0</v>
      </c>
      <c r="BM1029">
        <v>0</v>
      </c>
      <c r="BN1029">
        <v>0</v>
      </c>
      <c r="BO1029">
        <v>1</v>
      </c>
      <c r="BP1029">
        <v>0</v>
      </c>
      <c r="BQ1029">
        <v>0</v>
      </c>
      <c r="BR1029" s="18">
        <v>0</v>
      </c>
      <c r="BS1029">
        <v>0</v>
      </c>
      <c r="BT1029">
        <v>1</v>
      </c>
      <c r="BU1029" s="18">
        <v>0</v>
      </c>
      <c r="BV1029" t="s">
        <v>397</v>
      </c>
      <c r="BW1029" t="s">
        <v>397</v>
      </c>
      <c r="CB1029" s="18"/>
      <c r="CD1029" s="18"/>
      <c r="CE1029" s="18"/>
      <c r="CH1029" s="18"/>
      <c r="CJ1029" s="18"/>
      <c r="CU1029" s="18"/>
      <c r="CV1029" t="s">
        <v>397</v>
      </c>
      <c r="CW1029" t="s">
        <v>397</v>
      </c>
      <c r="CX1029" t="s">
        <v>397</v>
      </c>
      <c r="CY1029" s="25" t="s">
        <v>397</v>
      </c>
    </row>
    <row r="1030" spans="1:103" x14ac:dyDescent="0.25">
      <c r="A1030">
        <v>1032</v>
      </c>
      <c r="B1030">
        <v>127</v>
      </c>
      <c r="C1030" s="25" t="s">
        <v>8</v>
      </c>
      <c r="D1030" s="12">
        <v>21.5</v>
      </c>
      <c r="E1030" s="14"/>
      <c r="F1030" s="7" t="str">
        <f t="shared" si="159"/>
        <v>X</v>
      </c>
      <c r="G1030" s="7">
        <f t="shared" si="160"/>
        <v>21.5</v>
      </c>
      <c r="H1030" s="16">
        <f t="shared" si="161"/>
        <v>21.5</v>
      </c>
      <c r="I1030" s="11" t="str">
        <f t="shared" si="162"/>
        <v>X</v>
      </c>
      <c r="J1030" s="39" t="str">
        <f t="shared" si="163"/>
        <v>X</v>
      </c>
      <c r="K1030" s="39" t="str">
        <f t="shared" si="166"/>
        <v>X</v>
      </c>
      <c r="L1030" s="39" t="str">
        <f t="shared" si="167"/>
        <v>X</v>
      </c>
      <c r="M1030" s="39" t="str">
        <f t="shared" si="164"/>
        <v>X</v>
      </c>
      <c r="N1030" s="42">
        <v>0</v>
      </c>
      <c r="O1030" s="8">
        <v>0</v>
      </c>
      <c r="P1030" s="9">
        <v>0</v>
      </c>
      <c r="Q1030" s="9">
        <v>0</v>
      </c>
      <c r="R1030" s="8">
        <v>0</v>
      </c>
      <c r="S1030" s="9">
        <v>0</v>
      </c>
      <c r="T1030" s="9">
        <v>0</v>
      </c>
      <c r="U1030" s="8">
        <v>0</v>
      </c>
      <c r="V1030" s="9">
        <v>1</v>
      </c>
      <c r="W1030" s="9">
        <v>0</v>
      </c>
      <c r="X1030" s="9">
        <v>0</v>
      </c>
      <c r="Y1030" s="8">
        <v>0</v>
      </c>
      <c r="Z1030" s="9">
        <v>0</v>
      </c>
      <c r="AA1030" s="8"/>
      <c r="AC1030" s="8"/>
      <c r="AJ1030" s="9">
        <f t="shared" si="165"/>
        <v>-1</v>
      </c>
      <c r="AK1030" s="7">
        <v>7.1</v>
      </c>
      <c r="AO1030" s="8"/>
      <c r="AQ1030" s="31"/>
      <c r="AT1030" s="31"/>
      <c r="AU1030" s="21">
        <v>1989</v>
      </c>
      <c r="AV1030" s="23">
        <f t="shared" si="168"/>
        <v>3.2986347831244354</v>
      </c>
      <c r="BB1030" s="18"/>
      <c r="BD1030" s="54"/>
      <c r="BF1030" s="18"/>
      <c r="BH1030" s="18"/>
      <c r="BJ1030" s="18"/>
      <c r="BK1030" s="18" t="s">
        <v>159</v>
      </c>
      <c r="BL1030">
        <v>0</v>
      </c>
      <c r="BM1030">
        <v>0</v>
      </c>
      <c r="BN1030">
        <v>0</v>
      </c>
      <c r="BO1030">
        <v>1</v>
      </c>
      <c r="BP1030">
        <v>0</v>
      </c>
      <c r="BQ1030">
        <v>0</v>
      </c>
      <c r="BR1030" s="18">
        <v>0</v>
      </c>
      <c r="BS1030">
        <v>0</v>
      </c>
      <c r="BT1030">
        <v>1</v>
      </c>
      <c r="BU1030" s="18">
        <v>0</v>
      </c>
      <c r="BV1030" t="s">
        <v>397</v>
      </c>
      <c r="BW1030" t="s">
        <v>397</v>
      </c>
      <c r="CB1030" s="18"/>
      <c r="CD1030" s="18"/>
      <c r="CE1030" s="18"/>
      <c r="CH1030" s="18"/>
      <c r="CJ1030" s="18"/>
      <c r="CU1030" s="18"/>
      <c r="CV1030" t="s">
        <v>397</v>
      </c>
      <c r="CW1030" t="s">
        <v>397</v>
      </c>
      <c r="CX1030" t="s">
        <v>397</v>
      </c>
      <c r="CY1030" s="25" t="s">
        <v>397</v>
      </c>
    </row>
    <row r="1031" spans="1:103" x14ac:dyDescent="0.25">
      <c r="A1031">
        <v>1033</v>
      </c>
      <c r="B1031">
        <v>127</v>
      </c>
      <c r="C1031" s="25" t="s">
        <v>8</v>
      </c>
      <c r="D1031" s="12">
        <v>24.9</v>
      </c>
      <c r="E1031" s="14"/>
      <c r="F1031" s="7" t="str">
        <f t="shared" si="159"/>
        <v>X</v>
      </c>
      <c r="G1031" s="7">
        <f t="shared" si="160"/>
        <v>24.9</v>
      </c>
      <c r="H1031" s="16">
        <f t="shared" si="161"/>
        <v>24.9</v>
      </c>
      <c r="I1031" s="11" t="str">
        <f t="shared" si="162"/>
        <v>X</v>
      </c>
      <c r="J1031" s="39" t="str">
        <f t="shared" si="163"/>
        <v>X</v>
      </c>
      <c r="K1031" s="39" t="str">
        <f t="shared" si="166"/>
        <v>X</v>
      </c>
      <c r="L1031" s="39" t="str">
        <f t="shared" si="167"/>
        <v>X</v>
      </c>
      <c r="M1031" s="39" t="str">
        <f t="shared" si="164"/>
        <v>X</v>
      </c>
      <c r="N1031" s="42">
        <v>0</v>
      </c>
      <c r="O1031" s="8">
        <v>0</v>
      </c>
      <c r="P1031" s="9">
        <v>0</v>
      </c>
      <c r="Q1031" s="9">
        <v>0</v>
      </c>
      <c r="R1031" s="8">
        <v>0</v>
      </c>
      <c r="S1031" s="9">
        <v>0</v>
      </c>
      <c r="T1031" s="9">
        <v>0</v>
      </c>
      <c r="U1031" s="8">
        <v>0</v>
      </c>
      <c r="V1031" s="9">
        <v>0</v>
      </c>
      <c r="W1031" s="9">
        <v>0</v>
      </c>
      <c r="X1031" s="9">
        <v>0</v>
      </c>
      <c r="Y1031" s="8">
        <v>1</v>
      </c>
      <c r="Z1031" s="9">
        <v>0</v>
      </c>
      <c r="AA1031" s="8"/>
      <c r="AC1031" s="8"/>
      <c r="AJ1031" s="9">
        <f t="shared" si="165"/>
        <v>-1</v>
      </c>
      <c r="AK1031" s="7">
        <v>7.1</v>
      </c>
      <c r="AO1031" s="8"/>
      <c r="AQ1031" s="31"/>
      <c r="AT1031" s="31"/>
      <c r="AU1031" s="21">
        <v>1989</v>
      </c>
      <c r="AV1031" s="23">
        <f t="shared" si="168"/>
        <v>3.2986347831244354</v>
      </c>
      <c r="BB1031" s="18"/>
      <c r="BD1031" s="54"/>
      <c r="BF1031" s="18"/>
      <c r="BH1031" s="18"/>
      <c r="BJ1031" s="18"/>
      <c r="BK1031" s="18" t="s">
        <v>159</v>
      </c>
      <c r="BL1031">
        <v>0</v>
      </c>
      <c r="BM1031">
        <v>0</v>
      </c>
      <c r="BN1031">
        <v>0</v>
      </c>
      <c r="BO1031">
        <v>1</v>
      </c>
      <c r="BP1031">
        <v>0</v>
      </c>
      <c r="BQ1031">
        <v>0</v>
      </c>
      <c r="BR1031" s="18">
        <v>0</v>
      </c>
      <c r="BS1031">
        <v>0</v>
      </c>
      <c r="BT1031">
        <v>1</v>
      </c>
      <c r="BU1031" s="18">
        <v>0</v>
      </c>
      <c r="BV1031" t="s">
        <v>397</v>
      </c>
      <c r="BW1031" t="s">
        <v>397</v>
      </c>
      <c r="CB1031" s="18"/>
      <c r="CD1031" s="18"/>
      <c r="CE1031" s="18"/>
      <c r="CH1031" s="18"/>
      <c r="CJ1031" s="18"/>
      <c r="CU1031" s="18"/>
      <c r="CV1031" t="s">
        <v>397</v>
      </c>
      <c r="CW1031" t="s">
        <v>397</v>
      </c>
      <c r="CX1031" t="s">
        <v>397</v>
      </c>
      <c r="CY1031" s="25" t="s">
        <v>397</v>
      </c>
    </row>
    <row r="1032" spans="1:103" x14ac:dyDescent="0.25">
      <c r="A1032">
        <v>1034</v>
      </c>
      <c r="B1032">
        <v>127</v>
      </c>
      <c r="C1032" s="25" t="s">
        <v>8</v>
      </c>
      <c r="D1032" s="12">
        <v>16</v>
      </c>
      <c r="E1032" s="14"/>
      <c r="F1032" s="7" t="str">
        <f t="shared" si="159"/>
        <v>X</v>
      </c>
      <c r="G1032" s="7">
        <f t="shared" si="160"/>
        <v>16</v>
      </c>
      <c r="H1032" s="16">
        <f t="shared" si="161"/>
        <v>16</v>
      </c>
      <c r="I1032" s="11" t="str">
        <f t="shared" si="162"/>
        <v>X</v>
      </c>
      <c r="J1032" s="39" t="str">
        <f t="shared" si="163"/>
        <v>X</v>
      </c>
      <c r="K1032" s="39" t="str">
        <f t="shared" si="166"/>
        <v>X</v>
      </c>
      <c r="L1032" s="39" t="str">
        <f t="shared" si="167"/>
        <v>X</v>
      </c>
      <c r="M1032" s="39" t="str">
        <f t="shared" si="164"/>
        <v>X</v>
      </c>
      <c r="N1032" s="42">
        <v>0</v>
      </c>
      <c r="O1032" s="8">
        <v>0</v>
      </c>
      <c r="P1032" s="9">
        <v>0</v>
      </c>
      <c r="Q1032" s="9">
        <v>0</v>
      </c>
      <c r="R1032" s="8">
        <v>0</v>
      </c>
      <c r="S1032" s="9">
        <v>0</v>
      </c>
      <c r="T1032" s="9">
        <v>0</v>
      </c>
      <c r="U1032" s="8">
        <v>0</v>
      </c>
      <c r="V1032" s="9">
        <v>0</v>
      </c>
      <c r="W1032" s="9">
        <v>0</v>
      </c>
      <c r="X1032" s="9">
        <v>0</v>
      </c>
      <c r="Y1032" s="8">
        <v>0</v>
      </c>
      <c r="Z1032" s="9">
        <v>1</v>
      </c>
      <c r="AA1032" s="8"/>
      <c r="AC1032" s="8"/>
      <c r="AJ1032" s="9">
        <f t="shared" si="165"/>
        <v>-1</v>
      </c>
      <c r="AK1032" s="7">
        <v>7.1</v>
      </c>
      <c r="AO1032" s="8"/>
      <c r="AQ1032" s="31"/>
      <c r="AT1032" s="31"/>
      <c r="AU1032" s="21">
        <v>1989</v>
      </c>
      <c r="AV1032" s="23">
        <f t="shared" si="168"/>
        <v>3.2986347831244354</v>
      </c>
      <c r="BB1032" s="18"/>
      <c r="BD1032" s="54"/>
      <c r="BF1032" s="18"/>
      <c r="BH1032" s="18"/>
      <c r="BJ1032" s="18"/>
      <c r="BK1032" s="18" t="s">
        <v>159</v>
      </c>
      <c r="BL1032">
        <v>0</v>
      </c>
      <c r="BM1032">
        <v>0</v>
      </c>
      <c r="BN1032">
        <v>0</v>
      </c>
      <c r="BO1032">
        <v>1</v>
      </c>
      <c r="BP1032">
        <v>0</v>
      </c>
      <c r="BQ1032">
        <v>0</v>
      </c>
      <c r="BR1032" s="18">
        <v>0</v>
      </c>
      <c r="BS1032">
        <v>0</v>
      </c>
      <c r="BT1032">
        <v>1</v>
      </c>
      <c r="BU1032" s="18">
        <v>0</v>
      </c>
      <c r="BV1032" t="s">
        <v>397</v>
      </c>
      <c r="BW1032" t="s">
        <v>397</v>
      </c>
      <c r="CB1032" s="18"/>
      <c r="CD1032" s="18"/>
      <c r="CE1032" s="18"/>
      <c r="CH1032" s="18"/>
      <c r="CJ1032" s="18"/>
      <c r="CU1032" s="18"/>
      <c r="CV1032" t="s">
        <v>397</v>
      </c>
      <c r="CW1032" t="s">
        <v>397</v>
      </c>
      <c r="CX1032" t="s">
        <v>397</v>
      </c>
      <c r="CY1032" s="25" t="s">
        <v>397</v>
      </c>
    </row>
    <row r="1033" spans="1:103" x14ac:dyDescent="0.25">
      <c r="A1033">
        <v>1035</v>
      </c>
      <c r="B1033">
        <v>127</v>
      </c>
      <c r="C1033" s="25" t="s">
        <v>8</v>
      </c>
      <c r="D1033" s="12">
        <v>6.5</v>
      </c>
      <c r="E1033" s="14"/>
      <c r="F1033" s="7" t="str">
        <f t="shared" si="159"/>
        <v>X</v>
      </c>
      <c r="G1033" s="7">
        <f t="shared" si="160"/>
        <v>6.5</v>
      </c>
      <c r="H1033" s="16">
        <f t="shared" si="161"/>
        <v>6.5</v>
      </c>
      <c r="I1033" s="11" t="str">
        <f t="shared" si="162"/>
        <v>X</v>
      </c>
      <c r="J1033" s="39" t="str">
        <f t="shared" si="163"/>
        <v>X</v>
      </c>
      <c r="K1033" s="39" t="str">
        <f t="shared" si="166"/>
        <v>X</v>
      </c>
      <c r="L1033" s="39" t="str">
        <f t="shared" si="167"/>
        <v>X</v>
      </c>
      <c r="M1033" s="39" t="str">
        <f t="shared" si="164"/>
        <v>X</v>
      </c>
      <c r="N1033" s="42">
        <v>1</v>
      </c>
      <c r="O1033" s="8">
        <v>0</v>
      </c>
      <c r="P1033" s="9">
        <v>0</v>
      </c>
      <c r="Q1033" s="9">
        <v>0</v>
      </c>
      <c r="R1033" s="8">
        <v>0</v>
      </c>
      <c r="S1033" s="9">
        <v>0</v>
      </c>
      <c r="T1033" s="9">
        <v>0</v>
      </c>
      <c r="U1033" s="8">
        <v>0</v>
      </c>
      <c r="V1033" s="9">
        <v>0</v>
      </c>
      <c r="W1033" s="9">
        <v>0</v>
      </c>
      <c r="X1033" s="9">
        <v>0</v>
      </c>
      <c r="Y1033" s="8">
        <v>0</v>
      </c>
      <c r="Z1033" s="9">
        <v>0</v>
      </c>
      <c r="AA1033" s="8"/>
      <c r="AC1033" s="8"/>
      <c r="AJ1033" s="9">
        <f t="shared" si="165"/>
        <v>-1</v>
      </c>
      <c r="AK1033" s="7">
        <v>11.1</v>
      </c>
      <c r="AO1033" s="8"/>
      <c r="AQ1033" s="31"/>
      <c r="AT1033" s="31"/>
      <c r="AU1033" s="21">
        <v>1976</v>
      </c>
      <c r="AV1033" s="23">
        <f t="shared" si="168"/>
        <v>3.2957869402516091</v>
      </c>
      <c r="BB1033" s="18"/>
      <c r="BD1033" s="54"/>
      <c r="BF1033" s="18"/>
      <c r="BH1033" s="18"/>
      <c r="BJ1033" s="18"/>
      <c r="BK1033" s="18" t="s">
        <v>160</v>
      </c>
      <c r="BL1033">
        <v>1</v>
      </c>
      <c r="BM1033">
        <v>0</v>
      </c>
      <c r="BN1033">
        <v>0</v>
      </c>
      <c r="BO1033">
        <v>0</v>
      </c>
      <c r="BP1033">
        <v>0</v>
      </c>
      <c r="BQ1033">
        <v>0</v>
      </c>
      <c r="BR1033" s="18">
        <v>0</v>
      </c>
      <c r="BS1033">
        <v>1</v>
      </c>
      <c r="BT1033">
        <v>0</v>
      </c>
      <c r="BU1033" s="18">
        <v>0</v>
      </c>
      <c r="BV1033" t="s">
        <v>397</v>
      </c>
      <c r="BW1033" t="s">
        <v>397</v>
      </c>
      <c r="CB1033" s="18"/>
      <c r="CD1033" s="18"/>
      <c r="CE1033" s="18"/>
      <c r="CH1033" s="18"/>
      <c r="CJ1033" s="18"/>
      <c r="CU1033" s="18"/>
      <c r="CV1033" t="s">
        <v>397</v>
      </c>
      <c r="CW1033" t="s">
        <v>397</v>
      </c>
      <c r="CX1033" t="s">
        <v>397</v>
      </c>
      <c r="CY1033" s="25" t="s">
        <v>397</v>
      </c>
    </row>
    <row r="1034" spans="1:103" x14ac:dyDescent="0.25">
      <c r="A1034">
        <v>1036</v>
      </c>
      <c r="B1034">
        <v>127</v>
      </c>
      <c r="C1034" s="25" t="s">
        <v>8</v>
      </c>
      <c r="D1034" s="12">
        <v>13.4</v>
      </c>
      <c r="E1034" s="14"/>
      <c r="F1034" s="7" t="str">
        <f t="shared" si="159"/>
        <v>X</v>
      </c>
      <c r="G1034" s="7">
        <f t="shared" si="160"/>
        <v>13.4</v>
      </c>
      <c r="H1034" s="16">
        <f t="shared" si="161"/>
        <v>13.4</v>
      </c>
      <c r="I1034" s="11" t="str">
        <f t="shared" si="162"/>
        <v>X</v>
      </c>
      <c r="J1034" s="39" t="str">
        <f t="shared" si="163"/>
        <v>X</v>
      </c>
      <c r="K1034" s="39" t="str">
        <f t="shared" si="166"/>
        <v>X</v>
      </c>
      <c r="L1034" s="39" t="str">
        <f t="shared" si="167"/>
        <v>X</v>
      </c>
      <c r="M1034" s="39" t="str">
        <f t="shared" si="164"/>
        <v>X</v>
      </c>
      <c r="N1034" s="42">
        <v>0</v>
      </c>
      <c r="O1034" s="8">
        <v>0</v>
      </c>
      <c r="P1034" s="9">
        <v>0</v>
      </c>
      <c r="Q1034" s="9">
        <v>0</v>
      </c>
      <c r="R1034" s="8">
        <v>1</v>
      </c>
      <c r="S1034" s="9">
        <v>0</v>
      </c>
      <c r="T1034" s="9">
        <v>0</v>
      </c>
      <c r="U1034" s="8">
        <v>0</v>
      </c>
      <c r="V1034" s="9">
        <v>0</v>
      </c>
      <c r="W1034" s="9">
        <v>0</v>
      </c>
      <c r="X1034" s="9">
        <v>0</v>
      </c>
      <c r="Y1034" s="8">
        <v>0</v>
      </c>
      <c r="Z1034" s="9">
        <v>0</v>
      </c>
      <c r="AA1034" s="8"/>
      <c r="AC1034" s="8"/>
      <c r="AJ1034" s="9">
        <f t="shared" si="165"/>
        <v>-1</v>
      </c>
      <c r="AK1034" s="7">
        <v>11.1</v>
      </c>
      <c r="AO1034" s="8"/>
      <c r="AQ1034" s="31"/>
      <c r="AT1034" s="31"/>
      <c r="AU1034" s="21">
        <v>1976</v>
      </c>
      <c r="AV1034" s="23">
        <f t="shared" si="168"/>
        <v>3.2957869402516091</v>
      </c>
      <c r="BB1034" s="18"/>
      <c r="BD1034" s="54"/>
      <c r="BF1034" s="18"/>
      <c r="BH1034" s="18"/>
      <c r="BJ1034" s="18"/>
      <c r="BK1034" s="18" t="s">
        <v>160</v>
      </c>
      <c r="BL1034">
        <v>1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 s="18">
        <v>0</v>
      </c>
      <c r="BS1034">
        <v>1</v>
      </c>
      <c r="BT1034">
        <v>0</v>
      </c>
      <c r="BU1034" s="18">
        <v>0</v>
      </c>
      <c r="BV1034" t="s">
        <v>397</v>
      </c>
      <c r="BW1034" t="s">
        <v>397</v>
      </c>
      <c r="CB1034" s="18"/>
      <c r="CD1034" s="18"/>
      <c r="CE1034" s="18"/>
      <c r="CH1034" s="18"/>
      <c r="CJ1034" s="18"/>
      <c r="CU1034" s="18"/>
      <c r="CV1034" t="s">
        <v>397</v>
      </c>
      <c r="CW1034" t="s">
        <v>397</v>
      </c>
      <c r="CX1034" t="s">
        <v>397</v>
      </c>
      <c r="CY1034" s="25" t="s">
        <v>397</v>
      </c>
    </row>
    <row r="1035" spans="1:103" x14ac:dyDescent="0.25">
      <c r="A1035">
        <v>1037</v>
      </c>
      <c r="B1035">
        <v>127</v>
      </c>
      <c r="C1035" s="25" t="s">
        <v>8</v>
      </c>
      <c r="D1035" s="12">
        <v>10.4</v>
      </c>
      <c r="E1035" s="14"/>
      <c r="F1035" s="7" t="str">
        <f t="shared" si="159"/>
        <v>X</v>
      </c>
      <c r="G1035" s="7">
        <f t="shared" si="160"/>
        <v>10.4</v>
      </c>
      <c r="H1035" s="16">
        <f t="shared" si="161"/>
        <v>10.4</v>
      </c>
      <c r="I1035" s="11" t="str">
        <f t="shared" si="162"/>
        <v>X</v>
      </c>
      <c r="J1035" s="39" t="str">
        <f t="shared" si="163"/>
        <v>X</v>
      </c>
      <c r="K1035" s="39" t="str">
        <f t="shared" si="166"/>
        <v>X</v>
      </c>
      <c r="L1035" s="39" t="str">
        <f t="shared" si="167"/>
        <v>X</v>
      </c>
      <c r="M1035" s="39" t="str">
        <f t="shared" si="164"/>
        <v>X</v>
      </c>
      <c r="N1035" s="42">
        <v>0</v>
      </c>
      <c r="O1035" s="8">
        <v>0</v>
      </c>
      <c r="P1035" s="9">
        <v>0</v>
      </c>
      <c r="Q1035" s="9">
        <v>0</v>
      </c>
      <c r="R1035" s="8">
        <v>0</v>
      </c>
      <c r="S1035" s="9">
        <v>1</v>
      </c>
      <c r="T1035" s="9">
        <v>0</v>
      </c>
      <c r="U1035" s="8">
        <v>0</v>
      </c>
      <c r="V1035" s="9">
        <v>0</v>
      </c>
      <c r="W1035" s="9">
        <v>0</v>
      </c>
      <c r="X1035" s="9">
        <v>0</v>
      </c>
      <c r="Y1035" s="8">
        <v>0</v>
      </c>
      <c r="Z1035" s="9">
        <v>0</v>
      </c>
      <c r="AA1035" s="8"/>
      <c r="AC1035" s="8"/>
      <c r="AJ1035" s="9">
        <f t="shared" si="165"/>
        <v>-1</v>
      </c>
      <c r="AK1035" s="7">
        <v>11.1</v>
      </c>
      <c r="AO1035" s="8"/>
      <c r="AQ1035" s="31"/>
      <c r="AT1035" s="31"/>
      <c r="AU1035" s="21">
        <v>1976</v>
      </c>
      <c r="AV1035" s="23">
        <f t="shared" si="168"/>
        <v>3.2957869402516091</v>
      </c>
      <c r="BB1035" s="18"/>
      <c r="BD1035" s="54"/>
      <c r="BF1035" s="18"/>
      <c r="BH1035" s="18"/>
      <c r="BJ1035" s="18"/>
      <c r="BK1035" s="18" t="s">
        <v>160</v>
      </c>
      <c r="BL1035">
        <v>1</v>
      </c>
      <c r="BM1035">
        <v>0</v>
      </c>
      <c r="BN1035">
        <v>0</v>
      </c>
      <c r="BO1035">
        <v>0</v>
      </c>
      <c r="BP1035">
        <v>0</v>
      </c>
      <c r="BQ1035">
        <v>0</v>
      </c>
      <c r="BR1035" s="18">
        <v>0</v>
      </c>
      <c r="BS1035">
        <v>1</v>
      </c>
      <c r="BT1035">
        <v>0</v>
      </c>
      <c r="BU1035" s="18">
        <v>0</v>
      </c>
      <c r="BV1035" t="s">
        <v>397</v>
      </c>
      <c r="BW1035" t="s">
        <v>397</v>
      </c>
      <c r="CB1035" s="18"/>
      <c r="CD1035" s="18"/>
      <c r="CE1035" s="18"/>
      <c r="CH1035" s="18"/>
      <c r="CJ1035" s="18"/>
      <c r="CU1035" s="18"/>
      <c r="CV1035" t="s">
        <v>397</v>
      </c>
      <c r="CW1035" t="s">
        <v>397</v>
      </c>
      <c r="CX1035" t="s">
        <v>397</v>
      </c>
      <c r="CY1035" s="25" t="s">
        <v>397</v>
      </c>
    </row>
    <row r="1036" spans="1:103" x14ac:dyDescent="0.25">
      <c r="A1036">
        <v>1038</v>
      </c>
      <c r="B1036">
        <v>127</v>
      </c>
      <c r="C1036" s="25" t="s">
        <v>8</v>
      </c>
      <c r="D1036" s="12">
        <v>8.8000000000000007</v>
      </c>
      <c r="E1036" s="14"/>
      <c r="F1036" s="7" t="str">
        <f t="shared" si="159"/>
        <v>X</v>
      </c>
      <c r="G1036" s="7">
        <f t="shared" si="160"/>
        <v>8.8000000000000007</v>
      </c>
      <c r="H1036" s="16">
        <f t="shared" si="161"/>
        <v>8.8000000000000007</v>
      </c>
      <c r="I1036" s="11" t="str">
        <f t="shared" si="162"/>
        <v>X</v>
      </c>
      <c r="J1036" s="39" t="str">
        <f t="shared" si="163"/>
        <v>X</v>
      </c>
      <c r="K1036" s="39" t="str">
        <f t="shared" si="166"/>
        <v>X</v>
      </c>
      <c r="L1036" s="39" t="str">
        <f t="shared" si="167"/>
        <v>X</v>
      </c>
      <c r="M1036" s="39" t="str">
        <f t="shared" si="164"/>
        <v>X</v>
      </c>
      <c r="N1036" s="42">
        <v>0</v>
      </c>
      <c r="O1036" s="8">
        <v>0</v>
      </c>
      <c r="P1036" s="9">
        <v>0</v>
      </c>
      <c r="Q1036" s="9">
        <v>0</v>
      </c>
      <c r="R1036" s="8">
        <v>0</v>
      </c>
      <c r="S1036" s="9">
        <v>0</v>
      </c>
      <c r="T1036" s="9">
        <v>1</v>
      </c>
      <c r="U1036" s="8">
        <v>0</v>
      </c>
      <c r="V1036" s="9">
        <v>0</v>
      </c>
      <c r="W1036" s="9">
        <v>0</v>
      </c>
      <c r="X1036" s="9">
        <v>0</v>
      </c>
      <c r="Y1036" s="8">
        <v>0</v>
      </c>
      <c r="Z1036" s="9">
        <v>0</v>
      </c>
      <c r="AA1036" s="8"/>
      <c r="AC1036" s="8"/>
      <c r="AJ1036" s="9">
        <f t="shared" si="165"/>
        <v>-1</v>
      </c>
      <c r="AK1036" s="7">
        <v>11.1</v>
      </c>
      <c r="AO1036" s="8"/>
      <c r="AQ1036" s="31"/>
      <c r="AT1036" s="31"/>
      <c r="AU1036" s="21">
        <v>1976</v>
      </c>
      <c r="AV1036" s="23">
        <f t="shared" si="168"/>
        <v>3.2957869402516091</v>
      </c>
      <c r="BB1036" s="18"/>
      <c r="BD1036" s="54"/>
      <c r="BF1036" s="18"/>
      <c r="BH1036" s="18"/>
      <c r="BJ1036" s="18"/>
      <c r="BK1036" s="18" t="s">
        <v>160</v>
      </c>
      <c r="BL1036">
        <v>1</v>
      </c>
      <c r="BM1036">
        <v>0</v>
      </c>
      <c r="BN1036">
        <v>0</v>
      </c>
      <c r="BO1036">
        <v>0</v>
      </c>
      <c r="BP1036">
        <v>0</v>
      </c>
      <c r="BQ1036">
        <v>0</v>
      </c>
      <c r="BR1036" s="18">
        <v>0</v>
      </c>
      <c r="BS1036">
        <v>1</v>
      </c>
      <c r="BT1036">
        <v>0</v>
      </c>
      <c r="BU1036" s="18">
        <v>0</v>
      </c>
      <c r="BV1036" t="s">
        <v>397</v>
      </c>
      <c r="BW1036" t="s">
        <v>397</v>
      </c>
      <c r="CB1036" s="18"/>
      <c r="CD1036" s="18"/>
      <c r="CE1036" s="18"/>
      <c r="CH1036" s="18"/>
      <c r="CJ1036" s="18"/>
      <c r="CU1036" s="18"/>
      <c r="CV1036" t="s">
        <v>397</v>
      </c>
      <c r="CW1036" t="s">
        <v>397</v>
      </c>
      <c r="CX1036" t="s">
        <v>397</v>
      </c>
      <c r="CY1036" s="25" t="s">
        <v>397</v>
      </c>
    </row>
    <row r="1037" spans="1:103" x14ac:dyDescent="0.25">
      <c r="A1037">
        <v>1039</v>
      </c>
      <c r="B1037">
        <v>127</v>
      </c>
      <c r="C1037" s="25" t="s">
        <v>8</v>
      </c>
      <c r="D1037" s="12">
        <v>16.399999999999999</v>
      </c>
      <c r="E1037" s="14"/>
      <c r="F1037" s="7" t="str">
        <f t="shared" si="159"/>
        <v>X</v>
      </c>
      <c r="G1037" s="7">
        <f t="shared" si="160"/>
        <v>16.399999999999999</v>
      </c>
      <c r="H1037" s="16">
        <f t="shared" si="161"/>
        <v>16.399999999999999</v>
      </c>
      <c r="I1037" s="11" t="str">
        <f t="shared" si="162"/>
        <v>X</v>
      </c>
      <c r="J1037" s="39" t="str">
        <f t="shared" si="163"/>
        <v>X</v>
      </c>
      <c r="K1037" s="39" t="str">
        <f t="shared" si="166"/>
        <v>X</v>
      </c>
      <c r="L1037" s="39" t="str">
        <f t="shared" si="167"/>
        <v>X</v>
      </c>
      <c r="M1037" s="39" t="str">
        <f t="shared" si="164"/>
        <v>X</v>
      </c>
      <c r="N1037" s="42">
        <v>1</v>
      </c>
      <c r="O1037" s="8">
        <v>0</v>
      </c>
      <c r="P1037" s="9">
        <v>0</v>
      </c>
      <c r="Q1037" s="9">
        <v>0</v>
      </c>
      <c r="R1037" s="8">
        <v>0</v>
      </c>
      <c r="S1037" s="9">
        <v>0</v>
      </c>
      <c r="T1037" s="9">
        <v>0</v>
      </c>
      <c r="U1037" s="8">
        <v>0</v>
      </c>
      <c r="V1037" s="9">
        <v>0</v>
      </c>
      <c r="W1037" s="9">
        <v>0</v>
      </c>
      <c r="X1037" s="9">
        <v>0</v>
      </c>
      <c r="Y1037" s="8">
        <v>0</v>
      </c>
      <c r="Z1037" s="9">
        <v>0</v>
      </c>
      <c r="AA1037" s="8"/>
      <c r="AC1037" s="8"/>
      <c r="AJ1037" s="9">
        <f t="shared" si="165"/>
        <v>-1</v>
      </c>
      <c r="AK1037" s="7">
        <v>3.5</v>
      </c>
      <c r="AO1037" s="8"/>
      <c r="AQ1037" s="31"/>
      <c r="AT1037" s="31"/>
      <c r="AU1037" s="21">
        <v>1970</v>
      </c>
      <c r="AV1037" s="23">
        <f t="shared" si="168"/>
        <v>3.2944662261615929</v>
      </c>
      <c r="BB1037" s="18"/>
      <c r="BD1037" s="54"/>
      <c r="BF1037" s="18"/>
      <c r="BH1037" s="18"/>
      <c r="BJ1037" s="18"/>
      <c r="BK1037" s="18" t="s">
        <v>164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R1037" s="18">
        <v>1</v>
      </c>
      <c r="BS1037">
        <v>0</v>
      </c>
      <c r="BT1037">
        <v>1</v>
      </c>
      <c r="BU1037" s="18">
        <v>0</v>
      </c>
      <c r="BV1037" t="s">
        <v>397</v>
      </c>
      <c r="BW1037" t="s">
        <v>397</v>
      </c>
      <c r="CB1037" s="18"/>
      <c r="CD1037" s="18"/>
      <c r="CE1037" s="18"/>
      <c r="CH1037" s="18"/>
      <c r="CJ1037" s="18"/>
      <c r="CU1037" s="18"/>
      <c r="CV1037" t="s">
        <v>397</v>
      </c>
      <c r="CW1037" t="s">
        <v>397</v>
      </c>
      <c r="CX1037" t="s">
        <v>397</v>
      </c>
      <c r="CY1037" s="25" t="s">
        <v>397</v>
      </c>
    </row>
    <row r="1038" spans="1:103" x14ac:dyDescent="0.25">
      <c r="A1038">
        <v>1040</v>
      </c>
      <c r="B1038">
        <v>127</v>
      </c>
      <c r="C1038" s="25" t="s">
        <v>8</v>
      </c>
      <c r="D1038" s="12">
        <v>6.5</v>
      </c>
      <c r="E1038" s="14"/>
      <c r="F1038" s="7" t="str">
        <f t="shared" si="159"/>
        <v>X</v>
      </c>
      <c r="G1038" s="7">
        <f t="shared" si="160"/>
        <v>6.5</v>
      </c>
      <c r="H1038" s="16">
        <f t="shared" si="161"/>
        <v>6.5</v>
      </c>
      <c r="I1038" s="11" t="str">
        <f t="shared" si="162"/>
        <v>X</v>
      </c>
      <c r="J1038" s="39" t="str">
        <f t="shared" si="163"/>
        <v>X</v>
      </c>
      <c r="K1038" s="39" t="str">
        <f t="shared" si="166"/>
        <v>X</v>
      </c>
      <c r="L1038" s="39" t="str">
        <f t="shared" si="167"/>
        <v>X</v>
      </c>
      <c r="M1038" s="39" t="str">
        <f t="shared" si="164"/>
        <v>X</v>
      </c>
      <c r="N1038" s="42">
        <v>1</v>
      </c>
      <c r="O1038" s="8">
        <v>0</v>
      </c>
      <c r="P1038" s="9">
        <v>0</v>
      </c>
      <c r="Q1038" s="9">
        <v>0</v>
      </c>
      <c r="R1038" s="8">
        <v>0</v>
      </c>
      <c r="S1038" s="9">
        <v>0</v>
      </c>
      <c r="T1038" s="9">
        <v>0</v>
      </c>
      <c r="U1038" s="8">
        <v>0</v>
      </c>
      <c r="V1038" s="9">
        <v>0</v>
      </c>
      <c r="W1038" s="9">
        <v>0</v>
      </c>
      <c r="X1038" s="9">
        <v>0</v>
      </c>
      <c r="Y1038" s="8">
        <v>0</v>
      </c>
      <c r="Z1038" s="9">
        <v>0</v>
      </c>
      <c r="AA1038" s="8"/>
      <c r="AC1038" s="8"/>
      <c r="AJ1038" s="9">
        <f t="shared" si="165"/>
        <v>-1</v>
      </c>
      <c r="AK1038" s="7">
        <v>7.2</v>
      </c>
      <c r="AO1038" s="8"/>
      <c r="AQ1038" s="31"/>
      <c r="AT1038" s="31"/>
      <c r="AU1038" s="21">
        <v>1976</v>
      </c>
      <c r="AV1038" s="23">
        <f t="shared" si="168"/>
        <v>3.2957869402516091</v>
      </c>
      <c r="BB1038" s="18"/>
      <c r="BD1038" s="54"/>
      <c r="BF1038" s="18"/>
      <c r="BH1038" s="18"/>
      <c r="BJ1038" s="18"/>
      <c r="BK1038" s="18" t="s">
        <v>166</v>
      </c>
      <c r="BL1038">
        <v>1</v>
      </c>
      <c r="BM1038">
        <v>0</v>
      </c>
      <c r="BN1038">
        <v>0</v>
      </c>
      <c r="BO1038">
        <v>0</v>
      </c>
      <c r="BP1038">
        <v>0</v>
      </c>
      <c r="BQ1038">
        <v>0</v>
      </c>
      <c r="BR1038" s="18">
        <v>0</v>
      </c>
      <c r="BS1038">
        <v>1</v>
      </c>
      <c r="BT1038">
        <v>0</v>
      </c>
      <c r="BU1038" s="18">
        <v>0</v>
      </c>
      <c r="BV1038" t="s">
        <v>397</v>
      </c>
      <c r="BW1038" t="s">
        <v>397</v>
      </c>
      <c r="CB1038" s="18"/>
      <c r="CD1038" s="18"/>
      <c r="CE1038" s="18"/>
      <c r="CH1038" s="18"/>
      <c r="CJ1038" s="18"/>
      <c r="CU1038" s="18"/>
      <c r="CV1038" t="s">
        <v>397</v>
      </c>
      <c r="CW1038" t="s">
        <v>397</v>
      </c>
      <c r="CX1038" t="s">
        <v>397</v>
      </c>
      <c r="CY1038" s="25" t="s">
        <v>397</v>
      </c>
    </row>
    <row r="1039" spans="1:103" x14ac:dyDescent="0.25">
      <c r="A1039">
        <v>1041</v>
      </c>
      <c r="B1039">
        <v>127</v>
      </c>
      <c r="C1039" s="25" t="s">
        <v>8</v>
      </c>
      <c r="D1039" s="12">
        <v>11.1</v>
      </c>
      <c r="E1039" s="14"/>
      <c r="F1039" s="7" t="str">
        <f t="shared" ref="F1039:F1102" si="169">IFERROR(D1039/E1039, "X")</f>
        <v>X</v>
      </c>
      <c r="G1039" s="7">
        <f t="shared" ref="G1039:G1102" si="170">D1039-E1039</f>
        <v>11.1</v>
      </c>
      <c r="H1039" s="16">
        <f t="shared" ref="H1039:H1102" si="171">D1039+E1039</f>
        <v>11.1</v>
      </c>
      <c r="I1039" s="11" t="str">
        <f t="shared" ref="I1039:I1102" si="172">IFERROR(F1039/SQRT(F1039^2+AJ1039), "X")</f>
        <v>X</v>
      </c>
      <c r="J1039" s="39" t="str">
        <f t="shared" ref="J1039:J1102" si="173">IFERROR(SQRT((1-I1039^2)/AJ1039), "X")</f>
        <v>X</v>
      </c>
      <c r="K1039" s="39" t="str">
        <f t="shared" si="166"/>
        <v>X</v>
      </c>
      <c r="L1039" s="39" t="str">
        <f t="shared" si="167"/>
        <v>X</v>
      </c>
      <c r="M1039" s="39" t="str">
        <f t="shared" ref="M1039:M1102" si="174">IFERROR(I1039+J1039, "X")</f>
        <v>X</v>
      </c>
      <c r="N1039" s="42">
        <v>1</v>
      </c>
      <c r="O1039" s="8">
        <v>0</v>
      </c>
      <c r="P1039" s="9">
        <v>0</v>
      </c>
      <c r="Q1039" s="9">
        <v>0</v>
      </c>
      <c r="R1039" s="8">
        <v>0</v>
      </c>
      <c r="S1039" s="9">
        <v>0</v>
      </c>
      <c r="T1039" s="9">
        <v>0</v>
      </c>
      <c r="U1039" s="8">
        <v>0</v>
      </c>
      <c r="V1039" s="9">
        <v>0</v>
      </c>
      <c r="W1039" s="9">
        <v>0</v>
      </c>
      <c r="X1039" s="9">
        <v>0</v>
      </c>
      <c r="Y1039" s="8">
        <v>0</v>
      </c>
      <c r="Z1039" s="9">
        <v>0</v>
      </c>
      <c r="AA1039" s="8"/>
      <c r="AC1039" s="8"/>
      <c r="AJ1039" s="9">
        <f t="shared" ref="AJ1039:AJ1102" si="175">IFERROR(AH1039-AI1039-1, "X")</f>
        <v>-1</v>
      </c>
      <c r="AK1039" s="7">
        <v>8.1</v>
      </c>
      <c r="AO1039" s="8"/>
      <c r="AQ1039" s="31"/>
      <c r="AT1039" s="31"/>
      <c r="AU1039" s="21">
        <v>1980</v>
      </c>
      <c r="AV1039" s="23">
        <f t="shared" si="168"/>
        <v>3.2966651902615309</v>
      </c>
      <c r="BB1039" s="18"/>
      <c r="BD1039" s="54"/>
      <c r="BF1039" s="18"/>
      <c r="BH1039" s="18"/>
      <c r="BJ1039" s="18"/>
      <c r="BK1039" s="18" t="s">
        <v>166</v>
      </c>
      <c r="BL1039">
        <v>1</v>
      </c>
      <c r="BM1039">
        <v>0</v>
      </c>
      <c r="BN1039">
        <v>0</v>
      </c>
      <c r="BO1039">
        <v>0</v>
      </c>
      <c r="BP1039">
        <v>0</v>
      </c>
      <c r="BQ1039">
        <v>0</v>
      </c>
      <c r="BR1039" s="18">
        <v>0</v>
      </c>
      <c r="BS1039">
        <v>1</v>
      </c>
      <c r="BT1039">
        <v>0</v>
      </c>
      <c r="BU1039" s="18">
        <v>0</v>
      </c>
      <c r="BV1039" t="s">
        <v>397</v>
      </c>
      <c r="BW1039" t="s">
        <v>397</v>
      </c>
      <c r="CB1039" s="18"/>
      <c r="CD1039" s="18"/>
      <c r="CE1039" s="18"/>
      <c r="CH1039" s="18"/>
      <c r="CJ1039" s="18"/>
      <c r="CU1039" s="18"/>
      <c r="CV1039" t="s">
        <v>397</v>
      </c>
      <c r="CW1039" t="s">
        <v>397</v>
      </c>
      <c r="CX1039" t="s">
        <v>397</v>
      </c>
      <c r="CY1039" s="25" t="s">
        <v>397</v>
      </c>
    </row>
    <row r="1040" spans="1:103" x14ac:dyDescent="0.25">
      <c r="A1040">
        <v>1042</v>
      </c>
      <c r="B1040">
        <v>127</v>
      </c>
      <c r="C1040" s="25" t="s">
        <v>8</v>
      </c>
      <c r="D1040" s="12">
        <v>10.6</v>
      </c>
      <c r="E1040" s="14"/>
      <c r="F1040" s="7" t="str">
        <f t="shared" si="169"/>
        <v>X</v>
      </c>
      <c r="G1040" s="7">
        <f t="shared" si="170"/>
        <v>10.6</v>
      </c>
      <c r="H1040" s="16">
        <f t="shared" si="171"/>
        <v>10.6</v>
      </c>
      <c r="I1040" s="11" t="str">
        <f t="shared" si="172"/>
        <v>X</v>
      </c>
      <c r="J1040" s="39" t="str">
        <f t="shared" si="173"/>
        <v>X</v>
      </c>
      <c r="K1040" s="39" t="str">
        <f t="shared" si="166"/>
        <v>X</v>
      </c>
      <c r="L1040" s="39" t="str">
        <f t="shared" si="167"/>
        <v>X</v>
      </c>
      <c r="M1040" s="39" t="str">
        <f t="shared" si="174"/>
        <v>X</v>
      </c>
      <c r="N1040" s="42">
        <v>1</v>
      </c>
      <c r="O1040" s="8">
        <v>0</v>
      </c>
      <c r="P1040" s="9">
        <v>0</v>
      </c>
      <c r="Q1040" s="9">
        <v>0</v>
      </c>
      <c r="R1040" s="8">
        <v>0</v>
      </c>
      <c r="S1040" s="9">
        <v>0</v>
      </c>
      <c r="T1040" s="9">
        <v>0</v>
      </c>
      <c r="U1040" s="8">
        <v>0</v>
      </c>
      <c r="V1040" s="9">
        <v>0</v>
      </c>
      <c r="W1040" s="9">
        <v>0</v>
      </c>
      <c r="X1040" s="9">
        <v>0</v>
      </c>
      <c r="Y1040" s="8">
        <v>0</v>
      </c>
      <c r="Z1040" s="9">
        <v>0</v>
      </c>
      <c r="AA1040" s="8"/>
      <c r="AC1040" s="8"/>
      <c r="AJ1040" s="9">
        <f t="shared" si="175"/>
        <v>-1</v>
      </c>
      <c r="AK1040" s="7">
        <v>8</v>
      </c>
      <c r="AO1040" s="8"/>
      <c r="AQ1040" s="31"/>
      <c r="AT1040" s="31"/>
      <c r="AU1040" s="21">
        <v>1986</v>
      </c>
      <c r="AV1040" s="23">
        <f t="shared" si="168"/>
        <v>3.2979792441593623</v>
      </c>
      <c r="BB1040" s="18"/>
      <c r="BD1040" s="54"/>
      <c r="BF1040" s="18"/>
      <c r="BH1040" s="18"/>
      <c r="BJ1040" s="18"/>
      <c r="BK1040" s="18" t="s">
        <v>166</v>
      </c>
      <c r="BL1040">
        <v>1</v>
      </c>
      <c r="BM1040">
        <v>0</v>
      </c>
      <c r="BN1040">
        <v>0</v>
      </c>
      <c r="BO1040">
        <v>0</v>
      </c>
      <c r="BP1040">
        <v>0</v>
      </c>
      <c r="BQ1040">
        <v>0</v>
      </c>
      <c r="BR1040" s="18">
        <v>0</v>
      </c>
      <c r="BS1040">
        <v>1</v>
      </c>
      <c r="BT1040">
        <v>0</v>
      </c>
      <c r="BU1040" s="18">
        <v>0</v>
      </c>
      <c r="BV1040" t="s">
        <v>397</v>
      </c>
      <c r="BW1040" t="s">
        <v>397</v>
      </c>
      <c r="CB1040" s="18"/>
      <c r="CD1040" s="18"/>
      <c r="CE1040" s="18"/>
      <c r="CH1040" s="18"/>
      <c r="CJ1040" s="18"/>
      <c r="CU1040" s="18"/>
      <c r="CV1040" t="s">
        <v>397</v>
      </c>
      <c r="CW1040" t="s">
        <v>397</v>
      </c>
      <c r="CX1040" t="s">
        <v>397</v>
      </c>
      <c r="CY1040" s="25" t="s">
        <v>397</v>
      </c>
    </row>
    <row r="1041" spans="1:103" x14ac:dyDescent="0.25">
      <c r="A1041">
        <v>1043</v>
      </c>
      <c r="B1041">
        <v>127</v>
      </c>
      <c r="C1041" s="25" t="s">
        <v>8</v>
      </c>
      <c r="D1041" s="12">
        <v>10.3</v>
      </c>
      <c r="E1041" s="14"/>
      <c r="F1041" s="7" t="str">
        <f t="shared" si="169"/>
        <v>X</v>
      </c>
      <c r="G1041" s="7">
        <f t="shared" si="170"/>
        <v>10.3</v>
      </c>
      <c r="H1041" s="16">
        <f t="shared" si="171"/>
        <v>10.3</v>
      </c>
      <c r="I1041" s="11" t="str">
        <f t="shared" si="172"/>
        <v>X</v>
      </c>
      <c r="J1041" s="39" t="str">
        <f t="shared" si="173"/>
        <v>X</v>
      </c>
      <c r="K1041" s="39" t="str">
        <f t="shared" si="166"/>
        <v>X</v>
      </c>
      <c r="L1041" s="39" t="str">
        <f t="shared" si="167"/>
        <v>X</v>
      </c>
      <c r="M1041" s="39" t="str">
        <f t="shared" si="174"/>
        <v>X</v>
      </c>
      <c r="N1041" s="42">
        <v>0</v>
      </c>
      <c r="O1041" s="8">
        <v>0</v>
      </c>
      <c r="P1041" s="9">
        <v>0</v>
      </c>
      <c r="Q1041" s="9">
        <v>0</v>
      </c>
      <c r="R1041" s="8">
        <v>0</v>
      </c>
      <c r="S1041" s="9">
        <v>0</v>
      </c>
      <c r="T1041" s="9">
        <v>0</v>
      </c>
      <c r="U1041" s="8">
        <v>1</v>
      </c>
      <c r="V1041" s="9">
        <v>0</v>
      </c>
      <c r="W1041" s="9">
        <v>0</v>
      </c>
      <c r="X1041" s="9">
        <v>0</v>
      </c>
      <c r="Y1041" s="8">
        <v>0</v>
      </c>
      <c r="Z1041" s="9">
        <v>0</v>
      </c>
      <c r="AA1041" s="8"/>
      <c r="AC1041" s="8"/>
      <c r="AJ1041" s="9">
        <f t="shared" si="175"/>
        <v>-1</v>
      </c>
      <c r="AK1041" s="7">
        <v>7.2</v>
      </c>
      <c r="AO1041" s="8"/>
      <c r="AQ1041" s="31"/>
      <c r="AT1041" s="31"/>
      <c r="AU1041" s="21">
        <v>1976</v>
      </c>
      <c r="AV1041" s="23">
        <f t="shared" si="168"/>
        <v>3.2957869402516091</v>
      </c>
      <c r="BB1041" s="18"/>
      <c r="BD1041" s="54"/>
      <c r="BF1041" s="18"/>
      <c r="BH1041" s="18"/>
      <c r="BJ1041" s="18"/>
      <c r="BK1041" s="18" t="s">
        <v>166</v>
      </c>
      <c r="BL1041">
        <v>1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 s="18">
        <v>0</v>
      </c>
      <c r="BS1041">
        <v>1</v>
      </c>
      <c r="BT1041">
        <v>0</v>
      </c>
      <c r="BU1041" s="18">
        <v>0</v>
      </c>
      <c r="BV1041" t="s">
        <v>397</v>
      </c>
      <c r="BW1041" t="s">
        <v>397</v>
      </c>
      <c r="CB1041" s="18"/>
      <c r="CD1041" s="18"/>
      <c r="CE1041" s="18"/>
      <c r="CH1041" s="18"/>
      <c r="CJ1041" s="18"/>
      <c r="CU1041" s="18"/>
      <c r="CV1041" t="s">
        <v>397</v>
      </c>
      <c r="CW1041" t="s">
        <v>397</v>
      </c>
      <c r="CX1041" t="s">
        <v>397</v>
      </c>
      <c r="CY1041" s="25" t="s">
        <v>397</v>
      </c>
    </row>
    <row r="1042" spans="1:103" x14ac:dyDescent="0.25">
      <c r="A1042">
        <v>1044</v>
      </c>
      <c r="B1042">
        <v>127</v>
      </c>
      <c r="C1042" s="25" t="s">
        <v>8</v>
      </c>
      <c r="D1042" s="12">
        <v>17.2</v>
      </c>
      <c r="E1042" s="14"/>
      <c r="F1042" s="7" t="str">
        <f t="shared" si="169"/>
        <v>X</v>
      </c>
      <c r="G1042" s="7">
        <f t="shared" si="170"/>
        <v>17.2</v>
      </c>
      <c r="H1042" s="16">
        <f t="shared" si="171"/>
        <v>17.2</v>
      </c>
      <c r="I1042" s="11" t="str">
        <f t="shared" si="172"/>
        <v>X</v>
      </c>
      <c r="J1042" s="39" t="str">
        <f t="shared" si="173"/>
        <v>X</v>
      </c>
      <c r="K1042" s="39" t="str">
        <f t="shared" si="166"/>
        <v>X</v>
      </c>
      <c r="L1042" s="39" t="str">
        <f t="shared" si="167"/>
        <v>X</v>
      </c>
      <c r="M1042" s="39" t="str">
        <f t="shared" si="174"/>
        <v>X</v>
      </c>
      <c r="N1042" s="42">
        <v>0</v>
      </c>
      <c r="O1042" s="8">
        <v>0</v>
      </c>
      <c r="P1042" s="9">
        <v>0</v>
      </c>
      <c r="Q1042" s="9">
        <v>0</v>
      </c>
      <c r="R1042" s="8">
        <v>0</v>
      </c>
      <c r="S1042" s="9">
        <v>0</v>
      </c>
      <c r="T1042" s="9">
        <v>0</v>
      </c>
      <c r="U1042" s="8">
        <v>1</v>
      </c>
      <c r="V1042" s="9">
        <v>0</v>
      </c>
      <c r="W1042" s="9">
        <v>0</v>
      </c>
      <c r="X1042" s="9">
        <v>0</v>
      </c>
      <c r="Y1042" s="8">
        <v>0</v>
      </c>
      <c r="Z1042" s="9">
        <v>0</v>
      </c>
      <c r="AA1042" s="8"/>
      <c r="AC1042" s="8"/>
      <c r="AJ1042" s="9">
        <f t="shared" si="175"/>
        <v>-1</v>
      </c>
      <c r="AK1042" s="7">
        <v>8.1</v>
      </c>
      <c r="AO1042" s="8"/>
      <c r="AQ1042" s="31"/>
      <c r="AT1042" s="31"/>
      <c r="AU1042" s="21">
        <v>1980</v>
      </c>
      <c r="AV1042" s="23">
        <f t="shared" si="168"/>
        <v>3.2966651902615309</v>
      </c>
      <c r="BB1042" s="18"/>
      <c r="BD1042" s="54"/>
      <c r="BF1042" s="18"/>
      <c r="BH1042" s="18"/>
      <c r="BJ1042" s="18"/>
      <c r="BK1042" s="18" t="s">
        <v>166</v>
      </c>
      <c r="BL1042">
        <v>1</v>
      </c>
      <c r="BM1042">
        <v>0</v>
      </c>
      <c r="BN1042">
        <v>0</v>
      </c>
      <c r="BO1042">
        <v>0</v>
      </c>
      <c r="BP1042">
        <v>0</v>
      </c>
      <c r="BQ1042">
        <v>0</v>
      </c>
      <c r="BR1042" s="18">
        <v>0</v>
      </c>
      <c r="BS1042">
        <v>1</v>
      </c>
      <c r="BT1042">
        <v>0</v>
      </c>
      <c r="BU1042" s="18">
        <v>0</v>
      </c>
      <c r="BV1042" t="s">
        <v>397</v>
      </c>
      <c r="BW1042" t="s">
        <v>397</v>
      </c>
      <c r="CB1042" s="18"/>
      <c r="CD1042" s="18"/>
      <c r="CE1042" s="18"/>
      <c r="CH1042" s="18"/>
      <c r="CJ1042" s="18"/>
      <c r="CU1042" s="18"/>
      <c r="CV1042" t="s">
        <v>397</v>
      </c>
      <c r="CW1042" t="s">
        <v>397</v>
      </c>
      <c r="CX1042" t="s">
        <v>397</v>
      </c>
      <c r="CY1042" s="25" t="s">
        <v>397</v>
      </c>
    </row>
    <row r="1043" spans="1:103" x14ac:dyDescent="0.25">
      <c r="A1043">
        <v>1045</v>
      </c>
      <c r="B1043">
        <v>127</v>
      </c>
      <c r="C1043" s="25" t="s">
        <v>8</v>
      </c>
      <c r="D1043" s="12">
        <v>1.7</v>
      </c>
      <c r="E1043" s="14"/>
      <c r="F1043" s="7" t="str">
        <f t="shared" si="169"/>
        <v>X</v>
      </c>
      <c r="G1043" s="7">
        <f t="shared" si="170"/>
        <v>1.7</v>
      </c>
      <c r="H1043" s="16">
        <f t="shared" si="171"/>
        <v>1.7</v>
      </c>
      <c r="I1043" s="11" t="str">
        <f t="shared" si="172"/>
        <v>X</v>
      </c>
      <c r="J1043" s="39" t="str">
        <f t="shared" si="173"/>
        <v>X</v>
      </c>
      <c r="K1043" s="39" t="str">
        <f t="shared" si="166"/>
        <v>X</v>
      </c>
      <c r="L1043" s="39" t="str">
        <f t="shared" si="167"/>
        <v>X</v>
      </c>
      <c r="M1043" s="39" t="str">
        <f t="shared" si="174"/>
        <v>X</v>
      </c>
      <c r="N1043" s="42">
        <v>0</v>
      </c>
      <c r="O1043" s="8">
        <v>0</v>
      </c>
      <c r="P1043" s="9">
        <v>0</v>
      </c>
      <c r="Q1043" s="9">
        <v>0</v>
      </c>
      <c r="R1043" s="8">
        <v>0</v>
      </c>
      <c r="S1043" s="9">
        <v>0</v>
      </c>
      <c r="T1043" s="9">
        <v>0</v>
      </c>
      <c r="U1043" s="8">
        <v>0</v>
      </c>
      <c r="V1043" s="9">
        <v>1</v>
      </c>
      <c r="W1043" s="9">
        <v>0</v>
      </c>
      <c r="X1043" s="9">
        <v>0</v>
      </c>
      <c r="Y1043" s="8">
        <v>0</v>
      </c>
      <c r="Z1043" s="9">
        <v>0</v>
      </c>
      <c r="AA1043" s="8"/>
      <c r="AC1043" s="8"/>
      <c r="AJ1043" s="9">
        <f t="shared" si="175"/>
        <v>-1</v>
      </c>
      <c r="AK1043" s="7">
        <v>7.2</v>
      </c>
      <c r="AO1043" s="8"/>
      <c r="AQ1043" s="31"/>
      <c r="AT1043" s="31"/>
      <c r="AU1043" s="21">
        <v>1976</v>
      </c>
      <c r="AV1043" s="23">
        <f t="shared" si="168"/>
        <v>3.2957869402516091</v>
      </c>
      <c r="BB1043" s="18"/>
      <c r="BD1043" s="54"/>
      <c r="BF1043" s="18"/>
      <c r="BH1043" s="18"/>
      <c r="BJ1043" s="18"/>
      <c r="BK1043" s="18" t="s">
        <v>166</v>
      </c>
      <c r="BL1043">
        <v>1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 s="18">
        <v>0</v>
      </c>
      <c r="BS1043">
        <v>1</v>
      </c>
      <c r="BT1043">
        <v>0</v>
      </c>
      <c r="BU1043" s="18">
        <v>0</v>
      </c>
      <c r="BV1043" t="s">
        <v>397</v>
      </c>
      <c r="BW1043" t="s">
        <v>397</v>
      </c>
      <c r="CB1043" s="18"/>
      <c r="CD1043" s="18"/>
      <c r="CE1043" s="18"/>
      <c r="CH1043" s="18"/>
      <c r="CJ1043" s="18"/>
      <c r="CU1043" s="18"/>
      <c r="CV1043" t="s">
        <v>397</v>
      </c>
      <c r="CW1043" t="s">
        <v>397</v>
      </c>
      <c r="CX1043" t="s">
        <v>397</v>
      </c>
      <c r="CY1043" s="25" t="s">
        <v>397</v>
      </c>
    </row>
    <row r="1044" spans="1:103" x14ac:dyDescent="0.25">
      <c r="A1044">
        <v>1046</v>
      </c>
      <c r="B1044">
        <v>127</v>
      </c>
      <c r="C1044" s="25" t="s">
        <v>8</v>
      </c>
      <c r="D1044" s="12">
        <v>5</v>
      </c>
      <c r="E1044" s="14"/>
      <c r="F1044" s="7" t="str">
        <f t="shared" si="169"/>
        <v>X</v>
      </c>
      <c r="G1044" s="7">
        <f t="shared" si="170"/>
        <v>5</v>
      </c>
      <c r="H1044" s="16">
        <f t="shared" si="171"/>
        <v>5</v>
      </c>
      <c r="I1044" s="11" t="str">
        <f t="shared" si="172"/>
        <v>X</v>
      </c>
      <c r="J1044" s="39" t="str">
        <f t="shared" si="173"/>
        <v>X</v>
      </c>
      <c r="K1044" s="39" t="str">
        <f t="shared" si="166"/>
        <v>X</v>
      </c>
      <c r="L1044" s="39" t="str">
        <f t="shared" si="167"/>
        <v>X</v>
      </c>
      <c r="M1044" s="39" t="str">
        <f t="shared" si="174"/>
        <v>X</v>
      </c>
      <c r="N1044" s="42">
        <v>0</v>
      </c>
      <c r="O1044" s="8">
        <v>0</v>
      </c>
      <c r="P1044" s="9">
        <v>0</v>
      </c>
      <c r="Q1044" s="9">
        <v>0</v>
      </c>
      <c r="R1044" s="8">
        <v>0</v>
      </c>
      <c r="S1044" s="9">
        <v>0</v>
      </c>
      <c r="T1044" s="9">
        <v>0</v>
      </c>
      <c r="U1044" s="8">
        <v>0</v>
      </c>
      <c r="V1044" s="9">
        <v>1</v>
      </c>
      <c r="W1044" s="9">
        <v>0</v>
      </c>
      <c r="X1044" s="9">
        <v>0</v>
      </c>
      <c r="Y1044" s="8">
        <v>0</v>
      </c>
      <c r="Z1044" s="9">
        <v>0</v>
      </c>
      <c r="AA1044" s="8"/>
      <c r="AC1044" s="8"/>
      <c r="AJ1044" s="9">
        <f t="shared" si="175"/>
        <v>-1</v>
      </c>
      <c r="AK1044" s="7">
        <v>8.1</v>
      </c>
      <c r="AO1044" s="8"/>
      <c r="AQ1044" s="31"/>
      <c r="AT1044" s="31"/>
      <c r="AU1044" s="21">
        <v>1980</v>
      </c>
      <c r="AV1044" s="23">
        <f t="shared" si="168"/>
        <v>3.2966651902615309</v>
      </c>
      <c r="BB1044" s="18"/>
      <c r="BD1044" s="54"/>
      <c r="BF1044" s="18"/>
      <c r="BH1044" s="18"/>
      <c r="BJ1044" s="18"/>
      <c r="BK1044" s="18" t="s">
        <v>166</v>
      </c>
      <c r="BL1044">
        <v>1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 s="18">
        <v>0</v>
      </c>
      <c r="BS1044">
        <v>1</v>
      </c>
      <c r="BT1044">
        <v>0</v>
      </c>
      <c r="BU1044" s="18">
        <v>0</v>
      </c>
      <c r="BV1044" t="s">
        <v>397</v>
      </c>
      <c r="BW1044" t="s">
        <v>397</v>
      </c>
      <c r="CB1044" s="18"/>
      <c r="CD1044" s="18"/>
      <c r="CE1044" s="18"/>
      <c r="CH1044" s="18"/>
      <c r="CJ1044" s="18"/>
      <c r="CU1044" s="18"/>
      <c r="CV1044" t="s">
        <v>397</v>
      </c>
      <c r="CW1044" t="s">
        <v>397</v>
      </c>
      <c r="CX1044" t="s">
        <v>397</v>
      </c>
      <c r="CY1044" s="25" t="s">
        <v>397</v>
      </c>
    </row>
    <row r="1045" spans="1:103" x14ac:dyDescent="0.25">
      <c r="A1045">
        <v>1047</v>
      </c>
      <c r="B1045">
        <v>127</v>
      </c>
      <c r="C1045" s="25" t="s">
        <v>8</v>
      </c>
      <c r="D1045" s="12">
        <v>4.5</v>
      </c>
      <c r="E1045" s="14"/>
      <c r="F1045" s="7" t="str">
        <f t="shared" si="169"/>
        <v>X</v>
      </c>
      <c r="G1045" s="7">
        <f t="shared" si="170"/>
        <v>4.5</v>
      </c>
      <c r="H1045" s="16">
        <f t="shared" si="171"/>
        <v>4.5</v>
      </c>
      <c r="I1045" s="11" t="str">
        <f t="shared" si="172"/>
        <v>X</v>
      </c>
      <c r="J1045" s="39" t="str">
        <f t="shared" si="173"/>
        <v>X</v>
      </c>
      <c r="K1045" s="39" t="str">
        <f t="shared" si="166"/>
        <v>X</v>
      </c>
      <c r="L1045" s="39" t="str">
        <f t="shared" si="167"/>
        <v>X</v>
      </c>
      <c r="M1045" s="39" t="str">
        <f t="shared" si="174"/>
        <v>X</v>
      </c>
      <c r="N1045" s="42">
        <v>1</v>
      </c>
      <c r="O1045" s="8">
        <v>0</v>
      </c>
      <c r="P1045" s="9">
        <v>0</v>
      </c>
      <c r="Q1045" s="9">
        <v>0</v>
      </c>
      <c r="R1045" s="8">
        <v>0</v>
      </c>
      <c r="S1045" s="9">
        <v>0</v>
      </c>
      <c r="T1045" s="9">
        <v>0</v>
      </c>
      <c r="U1045" s="8">
        <v>0</v>
      </c>
      <c r="V1045" s="9">
        <v>0</v>
      </c>
      <c r="W1045" s="9">
        <v>0</v>
      </c>
      <c r="X1045" s="9">
        <v>0</v>
      </c>
      <c r="Y1045" s="8">
        <v>0</v>
      </c>
      <c r="Z1045" s="9">
        <v>0</v>
      </c>
      <c r="AA1045" s="8"/>
      <c r="AC1045" s="8"/>
      <c r="AJ1045" s="9">
        <f t="shared" si="175"/>
        <v>-1</v>
      </c>
      <c r="AK1045" s="7">
        <v>8.9</v>
      </c>
      <c r="AO1045" s="8"/>
      <c r="AQ1045" s="31"/>
      <c r="AT1045" s="31"/>
      <c r="AU1045" s="21">
        <v>1983</v>
      </c>
      <c r="AV1045" s="23">
        <f t="shared" si="168"/>
        <v>3.2973227142053028</v>
      </c>
      <c r="BB1045" s="18"/>
      <c r="BD1045" s="54"/>
      <c r="BF1045" s="18"/>
      <c r="BH1045" s="18"/>
      <c r="BJ1045" s="18"/>
      <c r="BK1045" s="18" t="s">
        <v>170</v>
      </c>
      <c r="BL1045">
        <v>0</v>
      </c>
      <c r="BM1045">
        <v>0</v>
      </c>
      <c r="BN1045">
        <v>0</v>
      </c>
      <c r="BO1045">
        <v>0</v>
      </c>
      <c r="BP1045">
        <v>1</v>
      </c>
      <c r="BQ1045">
        <v>0</v>
      </c>
      <c r="BR1045" s="18">
        <v>0</v>
      </c>
      <c r="BS1045">
        <v>1</v>
      </c>
      <c r="BT1045">
        <v>0</v>
      </c>
      <c r="BU1045" s="18">
        <v>0</v>
      </c>
      <c r="BV1045" t="s">
        <v>397</v>
      </c>
      <c r="BW1045" t="s">
        <v>397</v>
      </c>
      <c r="CB1045" s="18"/>
      <c r="CD1045" s="18"/>
      <c r="CE1045" s="18"/>
      <c r="CH1045" s="18"/>
      <c r="CJ1045" s="18"/>
      <c r="CU1045" s="18"/>
      <c r="CV1045" t="s">
        <v>397</v>
      </c>
      <c r="CW1045" t="s">
        <v>397</v>
      </c>
      <c r="CX1045" t="s">
        <v>397</v>
      </c>
      <c r="CY1045" s="25" t="s">
        <v>397</v>
      </c>
    </row>
    <row r="1046" spans="1:103" x14ac:dyDescent="0.25">
      <c r="A1046">
        <v>1048</v>
      </c>
      <c r="B1046">
        <v>127</v>
      </c>
      <c r="C1046" s="25" t="s">
        <v>8</v>
      </c>
      <c r="D1046" s="12">
        <v>9.4</v>
      </c>
      <c r="E1046" s="14"/>
      <c r="F1046" s="7" t="str">
        <f t="shared" si="169"/>
        <v>X</v>
      </c>
      <c r="G1046" s="7">
        <f t="shared" si="170"/>
        <v>9.4</v>
      </c>
      <c r="H1046" s="16">
        <f t="shared" si="171"/>
        <v>9.4</v>
      </c>
      <c r="I1046" s="11" t="str">
        <f t="shared" si="172"/>
        <v>X</v>
      </c>
      <c r="J1046" s="39" t="str">
        <f t="shared" si="173"/>
        <v>X</v>
      </c>
      <c r="K1046" s="39" t="str">
        <f t="shared" si="166"/>
        <v>X</v>
      </c>
      <c r="L1046" s="39" t="str">
        <f t="shared" si="167"/>
        <v>X</v>
      </c>
      <c r="M1046" s="39" t="str">
        <f t="shared" si="174"/>
        <v>X</v>
      </c>
      <c r="N1046" s="42">
        <v>1</v>
      </c>
      <c r="O1046" s="8">
        <v>0</v>
      </c>
      <c r="P1046" s="9">
        <v>0</v>
      </c>
      <c r="Q1046" s="9">
        <v>0</v>
      </c>
      <c r="R1046" s="8">
        <v>0</v>
      </c>
      <c r="S1046" s="9">
        <v>0</v>
      </c>
      <c r="T1046" s="9">
        <v>0</v>
      </c>
      <c r="U1046" s="8">
        <v>0</v>
      </c>
      <c r="V1046" s="9">
        <v>0</v>
      </c>
      <c r="W1046" s="9">
        <v>0</v>
      </c>
      <c r="X1046" s="9">
        <v>0</v>
      </c>
      <c r="Y1046" s="8">
        <v>0</v>
      </c>
      <c r="Z1046" s="9">
        <v>0</v>
      </c>
      <c r="AA1046" s="8"/>
      <c r="AC1046" s="8"/>
      <c r="AJ1046" s="9">
        <f t="shared" si="175"/>
        <v>-1</v>
      </c>
      <c r="AK1046" s="7">
        <v>5.8</v>
      </c>
      <c r="AO1046" s="8"/>
      <c r="AQ1046" s="31"/>
      <c r="AT1046" s="31"/>
      <c r="AU1046" s="21">
        <v>1978</v>
      </c>
      <c r="AV1046" s="23">
        <f t="shared" si="168"/>
        <v>3.2962262872611605</v>
      </c>
      <c r="BB1046" s="18"/>
      <c r="BD1046" s="54"/>
      <c r="BF1046" s="18"/>
      <c r="BH1046" s="18"/>
      <c r="BJ1046" s="18"/>
      <c r="BK1046" s="18" t="s">
        <v>181</v>
      </c>
      <c r="BL1046">
        <v>0</v>
      </c>
      <c r="BM1046">
        <v>1</v>
      </c>
      <c r="BN1046">
        <v>0</v>
      </c>
      <c r="BO1046">
        <v>0</v>
      </c>
      <c r="BP1046">
        <v>0</v>
      </c>
      <c r="BQ1046">
        <v>0</v>
      </c>
      <c r="BR1046" s="18">
        <v>0</v>
      </c>
      <c r="BS1046">
        <v>0</v>
      </c>
      <c r="BT1046">
        <v>1</v>
      </c>
      <c r="BU1046" s="18">
        <v>0</v>
      </c>
      <c r="BV1046" t="s">
        <v>397</v>
      </c>
      <c r="BW1046" t="s">
        <v>397</v>
      </c>
      <c r="CB1046" s="18"/>
      <c r="CD1046" s="18"/>
      <c r="CE1046" s="18"/>
      <c r="CH1046" s="18"/>
      <c r="CJ1046" s="18"/>
      <c r="CU1046" s="18"/>
      <c r="CV1046" t="s">
        <v>397</v>
      </c>
      <c r="CW1046" t="s">
        <v>397</v>
      </c>
      <c r="CX1046" t="s">
        <v>397</v>
      </c>
      <c r="CY1046" s="25" t="s">
        <v>397</v>
      </c>
    </row>
    <row r="1047" spans="1:103" x14ac:dyDescent="0.25">
      <c r="A1047">
        <v>1049</v>
      </c>
      <c r="B1047">
        <v>127</v>
      </c>
      <c r="C1047" s="25" t="s">
        <v>8</v>
      </c>
      <c r="D1047" s="12">
        <v>32.6</v>
      </c>
      <c r="E1047" s="14"/>
      <c r="F1047" s="7" t="str">
        <f t="shared" si="169"/>
        <v>X</v>
      </c>
      <c r="G1047" s="7">
        <f t="shared" si="170"/>
        <v>32.6</v>
      </c>
      <c r="H1047" s="16">
        <f t="shared" si="171"/>
        <v>32.6</v>
      </c>
      <c r="I1047" s="11" t="str">
        <f t="shared" si="172"/>
        <v>X</v>
      </c>
      <c r="J1047" s="39" t="str">
        <f t="shared" si="173"/>
        <v>X</v>
      </c>
      <c r="K1047" s="39" t="str">
        <f t="shared" si="166"/>
        <v>X</v>
      </c>
      <c r="L1047" s="39" t="str">
        <f t="shared" si="167"/>
        <v>X</v>
      </c>
      <c r="M1047" s="39" t="str">
        <f t="shared" si="174"/>
        <v>X</v>
      </c>
      <c r="N1047" s="42">
        <v>0</v>
      </c>
      <c r="O1047" s="8">
        <v>0</v>
      </c>
      <c r="P1047" s="9">
        <v>0</v>
      </c>
      <c r="Q1047" s="9">
        <v>0</v>
      </c>
      <c r="R1047" s="8">
        <v>0</v>
      </c>
      <c r="S1047" s="9">
        <v>1</v>
      </c>
      <c r="T1047" s="9">
        <v>0</v>
      </c>
      <c r="U1047" s="8">
        <v>0</v>
      </c>
      <c r="V1047" s="9">
        <v>0</v>
      </c>
      <c r="W1047" s="9">
        <v>0</v>
      </c>
      <c r="X1047" s="9">
        <v>0</v>
      </c>
      <c r="Y1047" s="8">
        <v>0</v>
      </c>
      <c r="Z1047" s="9">
        <v>0</v>
      </c>
      <c r="AA1047" s="8"/>
      <c r="AC1047" s="8"/>
      <c r="AJ1047" s="9">
        <f t="shared" si="175"/>
        <v>-1</v>
      </c>
      <c r="AK1047" s="7">
        <v>5.8</v>
      </c>
      <c r="AO1047" s="8"/>
      <c r="AQ1047" s="31"/>
      <c r="AT1047" s="31"/>
      <c r="AU1047" s="21">
        <v>1978</v>
      </c>
      <c r="AV1047" s="23">
        <f t="shared" si="168"/>
        <v>3.2962262872611605</v>
      </c>
      <c r="BB1047" s="18"/>
      <c r="BD1047" s="54"/>
      <c r="BF1047" s="18"/>
      <c r="BH1047" s="18"/>
      <c r="BJ1047" s="18"/>
      <c r="BK1047" s="18" t="s">
        <v>181</v>
      </c>
      <c r="BL1047">
        <v>0</v>
      </c>
      <c r="BM1047">
        <v>1</v>
      </c>
      <c r="BN1047">
        <v>0</v>
      </c>
      <c r="BO1047">
        <v>0</v>
      </c>
      <c r="BP1047">
        <v>0</v>
      </c>
      <c r="BQ1047">
        <v>0</v>
      </c>
      <c r="BR1047" s="18">
        <v>0</v>
      </c>
      <c r="BS1047">
        <v>0</v>
      </c>
      <c r="BT1047">
        <v>1</v>
      </c>
      <c r="BU1047" s="18">
        <v>0</v>
      </c>
      <c r="BV1047" t="s">
        <v>397</v>
      </c>
      <c r="BW1047" t="s">
        <v>397</v>
      </c>
      <c r="CB1047" s="18"/>
      <c r="CD1047" s="18"/>
      <c r="CE1047" s="18"/>
      <c r="CH1047" s="18"/>
      <c r="CJ1047" s="18"/>
      <c r="CU1047" s="18"/>
      <c r="CV1047" t="s">
        <v>397</v>
      </c>
      <c r="CW1047" t="s">
        <v>397</v>
      </c>
      <c r="CX1047" t="s">
        <v>397</v>
      </c>
      <c r="CY1047" s="25" t="s">
        <v>397</v>
      </c>
    </row>
    <row r="1048" spans="1:103" x14ac:dyDescent="0.25">
      <c r="A1048">
        <v>1050</v>
      </c>
      <c r="B1048">
        <v>127</v>
      </c>
      <c r="C1048" s="25" t="s">
        <v>8</v>
      </c>
      <c r="D1048" s="12">
        <v>34.5</v>
      </c>
      <c r="E1048" s="14"/>
      <c r="F1048" s="7" t="str">
        <f t="shared" si="169"/>
        <v>X</v>
      </c>
      <c r="G1048" s="7">
        <f t="shared" si="170"/>
        <v>34.5</v>
      </c>
      <c r="H1048" s="16">
        <f t="shared" si="171"/>
        <v>34.5</v>
      </c>
      <c r="I1048" s="11" t="str">
        <f t="shared" si="172"/>
        <v>X</v>
      </c>
      <c r="J1048" s="39" t="str">
        <f t="shared" si="173"/>
        <v>X</v>
      </c>
      <c r="K1048" s="39" t="str">
        <f t="shared" si="166"/>
        <v>X</v>
      </c>
      <c r="L1048" s="39" t="str">
        <f t="shared" si="167"/>
        <v>X</v>
      </c>
      <c r="M1048" s="39" t="str">
        <f t="shared" si="174"/>
        <v>X</v>
      </c>
      <c r="N1048" s="42">
        <v>0</v>
      </c>
      <c r="O1048" s="8">
        <v>0</v>
      </c>
      <c r="P1048" s="9">
        <v>0</v>
      </c>
      <c r="Q1048" s="9">
        <v>0</v>
      </c>
      <c r="R1048" s="8">
        <v>0</v>
      </c>
      <c r="S1048" s="9">
        <v>0</v>
      </c>
      <c r="T1048" s="9">
        <v>1</v>
      </c>
      <c r="U1048" s="8">
        <v>0</v>
      </c>
      <c r="V1048" s="9">
        <v>0</v>
      </c>
      <c r="W1048" s="9">
        <v>0</v>
      </c>
      <c r="X1048" s="9">
        <v>0</v>
      </c>
      <c r="Y1048" s="8">
        <v>0</v>
      </c>
      <c r="Z1048" s="9">
        <v>0</v>
      </c>
      <c r="AA1048" s="8"/>
      <c r="AC1048" s="8"/>
      <c r="AJ1048" s="9">
        <f t="shared" si="175"/>
        <v>-1</v>
      </c>
      <c r="AK1048" s="7">
        <v>5.8</v>
      </c>
      <c r="AO1048" s="8"/>
      <c r="AQ1048" s="31"/>
      <c r="AT1048" s="31"/>
      <c r="AU1048" s="21">
        <v>1978</v>
      </c>
      <c r="AV1048" s="23">
        <f t="shared" si="168"/>
        <v>3.2962262872611605</v>
      </c>
      <c r="BB1048" s="18"/>
      <c r="BD1048" s="54"/>
      <c r="BF1048" s="18"/>
      <c r="BH1048" s="18"/>
      <c r="BJ1048" s="18"/>
      <c r="BK1048" s="18" t="s">
        <v>181</v>
      </c>
      <c r="BL1048">
        <v>0</v>
      </c>
      <c r="BM1048">
        <v>1</v>
      </c>
      <c r="BN1048">
        <v>0</v>
      </c>
      <c r="BO1048">
        <v>0</v>
      </c>
      <c r="BP1048">
        <v>0</v>
      </c>
      <c r="BQ1048">
        <v>0</v>
      </c>
      <c r="BR1048" s="18">
        <v>0</v>
      </c>
      <c r="BS1048">
        <v>0</v>
      </c>
      <c r="BT1048">
        <v>1</v>
      </c>
      <c r="BU1048" s="18">
        <v>0</v>
      </c>
      <c r="BV1048" t="s">
        <v>397</v>
      </c>
      <c r="BW1048" t="s">
        <v>397</v>
      </c>
      <c r="CB1048" s="18"/>
      <c r="CD1048" s="18"/>
      <c r="CE1048" s="18"/>
      <c r="CH1048" s="18"/>
      <c r="CJ1048" s="18"/>
      <c r="CU1048" s="18"/>
      <c r="CV1048" t="s">
        <v>397</v>
      </c>
      <c r="CW1048" t="s">
        <v>397</v>
      </c>
      <c r="CX1048" t="s">
        <v>397</v>
      </c>
      <c r="CY1048" s="25" t="s">
        <v>397</v>
      </c>
    </row>
    <row r="1049" spans="1:103" x14ac:dyDescent="0.25">
      <c r="A1049">
        <v>1051</v>
      </c>
      <c r="B1049">
        <v>127</v>
      </c>
      <c r="C1049" s="25" t="s">
        <v>8</v>
      </c>
      <c r="D1049" s="12">
        <v>5.3</v>
      </c>
      <c r="E1049" s="14"/>
      <c r="F1049" s="7" t="str">
        <f t="shared" si="169"/>
        <v>X</v>
      </c>
      <c r="G1049" s="7">
        <f t="shared" si="170"/>
        <v>5.3</v>
      </c>
      <c r="H1049" s="16">
        <f t="shared" si="171"/>
        <v>5.3</v>
      </c>
      <c r="I1049" s="11" t="str">
        <f t="shared" si="172"/>
        <v>X</v>
      </c>
      <c r="J1049" s="39" t="str">
        <f t="shared" si="173"/>
        <v>X</v>
      </c>
      <c r="K1049" s="39" t="str">
        <f t="shared" si="166"/>
        <v>X</v>
      </c>
      <c r="L1049" s="39" t="str">
        <f t="shared" si="167"/>
        <v>X</v>
      </c>
      <c r="M1049" s="39" t="str">
        <f t="shared" si="174"/>
        <v>X</v>
      </c>
      <c r="N1049" s="42">
        <v>0</v>
      </c>
      <c r="O1049" s="8">
        <v>0</v>
      </c>
      <c r="P1049" s="9">
        <v>0</v>
      </c>
      <c r="Q1049" s="9">
        <v>0</v>
      </c>
      <c r="R1049" s="8">
        <v>0</v>
      </c>
      <c r="S1049" s="9">
        <v>0</v>
      </c>
      <c r="T1049" s="9">
        <v>0</v>
      </c>
      <c r="U1049" s="8">
        <v>1</v>
      </c>
      <c r="V1049" s="9">
        <v>0</v>
      </c>
      <c r="W1049" s="9">
        <v>0</v>
      </c>
      <c r="X1049" s="9">
        <v>0</v>
      </c>
      <c r="Y1049" s="8">
        <v>0</v>
      </c>
      <c r="Z1049" s="9">
        <v>0</v>
      </c>
      <c r="AA1049" s="8"/>
      <c r="AC1049" s="8"/>
      <c r="AJ1049" s="9">
        <f t="shared" si="175"/>
        <v>-1</v>
      </c>
      <c r="AK1049" s="7">
        <v>5.8</v>
      </c>
      <c r="AO1049" s="8"/>
      <c r="AQ1049" s="31"/>
      <c r="AT1049" s="31"/>
      <c r="AU1049" s="21">
        <v>1978</v>
      </c>
      <c r="AV1049" s="23">
        <f t="shared" si="168"/>
        <v>3.2962262872611605</v>
      </c>
      <c r="BB1049" s="18"/>
      <c r="BD1049" s="54"/>
      <c r="BF1049" s="18"/>
      <c r="BH1049" s="18"/>
      <c r="BJ1049" s="18"/>
      <c r="BK1049" s="18" t="s">
        <v>181</v>
      </c>
      <c r="BL1049">
        <v>0</v>
      </c>
      <c r="BM1049">
        <v>1</v>
      </c>
      <c r="BN1049">
        <v>0</v>
      </c>
      <c r="BO1049">
        <v>0</v>
      </c>
      <c r="BP1049">
        <v>0</v>
      </c>
      <c r="BQ1049">
        <v>0</v>
      </c>
      <c r="BR1049" s="18">
        <v>0</v>
      </c>
      <c r="BS1049">
        <v>0</v>
      </c>
      <c r="BT1049">
        <v>1</v>
      </c>
      <c r="BU1049" s="18">
        <v>0</v>
      </c>
      <c r="BV1049" t="s">
        <v>397</v>
      </c>
      <c r="BW1049" t="s">
        <v>397</v>
      </c>
      <c r="CB1049" s="18"/>
      <c r="CD1049" s="18"/>
      <c r="CE1049" s="18"/>
      <c r="CH1049" s="18"/>
      <c r="CJ1049" s="18"/>
      <c r="CU1049" s="18"/>
      <c r="CV1049" t="s">
        <v>397</v>
      </c>
      <c r="CW1049" t="s">
        <v>397</v>
      </c>
      <c r="CX1049" t="s">
        <v>397</v>
      </c>
      <c r="CY1049" s="25" t="s">
        <v>397</v>
      </c>
    </row>
    <row r="1050" spans="1:103" x14ac:dyDescent="0.25">
      <c r="A1050">
        <v>1052</v>
      </c>
      <c r="B1050">
        <v>127</v>
      </c>
      <c r="C1050" s="25" t="s">
        <v>8</v>
      </c>
      <c r="D1050" s="12">
        <v>8.1989999999999998</v>
      </c>
      <c r="E1050" s="14"/>
      <c r="F1050" s="7" t="str">
        <f t="shared" si="169"/>
        <v>X</v>
      </c>
      <c r="G1050" s="7">
        <f t="shared" si="170"/>
        <v>8.1989999999999998</v>
      </c>
      <c r="H1050" s="16">
        <f t="shared" si="171"/>
        <v>8.1989999999999998</v>
      </c>
      <c r="I1050" s="11" t="str">
        <f t="shared" si="172"/>
        <v>X</v>
      </c>
      <c r="J1050" s="39" t="str">
        <f t="shared" si="173"/>
        <v>X</v>
      </c>
      <c r="K1050" s="39" t="str">
        <f t="shared" si="166"/>
        <v>X</v>
      </c>
      <c r="L1050" s="39" t="str">
        <f t="shared" si="167"/>
        <v>X</v>
      </c>
      <c r="M1050" s="39" t="str">
        <f t="shared" si="174"/>
        <v>X</v>
      </c>
      <c r="N1050" s="42">
        <v>0</v>
      </c>
      <c r="O1050" s="8">
        <v>0</v>
      </c>
      <c r="P1050" s="9">
        <v>0</v>
      </c>
      <c r="Q1050" s="9">
        <v>0</v>
      </c>
      <c r="R1050" s="8">
        <v>0</v>
      </c>
      <c r="S1050" s="9">
        <v>0</v>
      </c>
      <c r="T1050" s="9">
        <v>0</v>
      </c>
      <c r="U1050" s="8">
        <v>0</v>
      </c>
      <c r="V1050" s="9">
        <v>1</v>
      </c>
      <c r="W1050" s="9">
        <v>0</v>
      </c>
      <c r="X1050" s="9">
        <v>0</v>
      </c>
      <c r="Y1050" s="8">
        <v>0</v>
      </c>
      <c r="Z1050" s="9">
        <v>0</v>
      </c>
      <c r="AA1050" s="8"/>
      <c r="AC1050" s="8"/>
      <c r="AJ1050" s="9">
        <f t="shared" si="175"/>
        <v>-1</v>
      </c>
      <c r="AK1050" s="7">
        <v>5.8</v>
      </c>
      <c r="AO1050" s="8"/>
      <c r="AQ1050" s="31"/>
      <c r="AT1050" s="31"/>
      <c r="AU1050" s="21">
        <v>1978</v>
      </c>
      <c r="AV1050" s="23">
        <f t="shared" si="168"/>
        <v>3.2962262872611605</v>
      </c>
      <c r="BB1050" s="18"/>
      <c r="BD1050" s="54"/>
      <c r="BF1050" s="18"/>
      <c r="BH1050" s="18"/>
      <c r="BJ1050" s="18"/>
      <c r="BK1050" s="18" t="s">
        <v>181</v>
      </c>
      <c r="BL1050">
        <v>0</v>
      </c>
      <c r="BM1050">
        <v>1</v>
      </c>
      <c r="BN1050">
        <v>0</v>
      </c>
      <c r="BO1050">
        <v>0</v>
      </c>
      <c r="BP1050">
        <v>0</v>
      </c>
      <c r="BQ1050">
        <v>0</v>
      </c>
      <c r="BR1050" s="18">
        <v>0</v>
      </c>
      <c r="BS1050">
        <v>0</v>
      </c>
      <c r="BT1050">
        <v>1</v>
      </c>
      <c r="BU1050" s="18">
        <v>0</v>
      </c>
      <c r="BV1050" t="s">
        <v>397</v>
      </c>
      <c r="BW1050" t="s">
        <v>397</v>
      </c>
      <c r="CB1050" s="18"/>
      <c r="CD1050" s="18"/>
      <c r="CE1050" s="18"/>
      <c r="CH1050" s="18"/>
      <c r="CJ1050" s="18"/>
      <c r="CU1050" s="18"/>
      <c r="CV1050" t="s">
        <v>397</v>
      </c>
      <c r="CW1050" t="s">
        <v>397</v>
      </c>
      <c r="CX1050" t="s">
        <v>397</v>
      </c>
      <c r="CY1050" s="25" t="s">
        <v>397</v>
      </c>
    </row>
    <row r="1051" spans="1:103" x14ac:dyDescent="0.25">
      <c r="A1051">
        <v>1053</v>
      </c>
      <c r="B1051">
        <v>127</v>
      </c>
      <c r="C1051" s="25" t="s">
        <v>8</v>
      </c>
      <c r="D1051" s="12">
        <v>11.6</v>
      </c>
      <c r="E1051" s="14"/>
      <c r="F1051" s="7" t="str">
        <f t="shared" si="169"/>
        <v>X</v>
      </c>
      <c r="G1051" s="7">
        <f t="shared" si="170"/>
        <v>11.6</v>
      </c>
      <c r="H1051" s="16">
        <f t="shared" si="171"/>
        <v>11.6</v>
      </c>
      <c r="I1051" s="11" t="str">
        <f t="shared" si="172"/>
        <v>X</v>
      </c>
      <c r="J1051" s="39" t="str">
        <f t="shared" si="173"/>
        <v>X</v>
      </c>
      <c r="K1051" s="39" t="str">
        <f t="shared" si="166"/>
        <v>X</v>
      </c>
      <c r="L1051" s="39" t="str">
        <f t="shared" si="167"/>
        <v>X</v>
      </c>
      <c r="M1051" s="39" t="str">
        <f t="shared" si="174"/>
        <v>X</v>
      </c>
      <c r="N1051" s="42">
        <v>1</v>
      </c>
      <c r="O1051" s="8">
        <v>0</v>
      </c>
      <c r="P1051" s="9">
        <v>0</v>
      </c>
      <c r="Q1051" s="9">
        <v>0</v>
      </c>
      <c r="R1051" s="8">
        <v>0</v>
      </c>
      <c r="S1051" s="9">
        <v>0</v>
      </c>
      <c r="T1051" s="9">
        <v>0</v>
      </c>
      <c r="U1051" s="8">
        <v>0</v>
      </c>
      <c r="V1051" s="9">
        <v>0</v>
      </c>
      <c r="W1051" s="9">
        <v>0</v>
      </c>
      <c r="X1051" s="9">
        <v>0</v>
      </c>
      <c r="Y1051" s="8">
        <v>0</v>
      </c>
      <c r="Z1051" s="9">
        <v>0</v>
      </c>
      <c r="AA1051" s="8"/>
      <c r="AC1051" s="8"/>
      <c r="AJ1051" s="9">
        <f t="shared" si="175"/>
        <v>-1</v>
      </c>
      <c r="AK1051" s="7">
        <v>6.6</v>
      </c>
      <c r="AO1051" s="8"/>
      <c r="AQ1051" s="31"/>
      <c r="AT1051" s="31"/>
      <c r="AU1051" s="21">
        <v>1984</v>
      </c>
      <c r="AV1051" s="23">
        <f t="shared" si="168"/>
        <v>3.2975416678181597</v>
      </c>
      <c r="BB1051" s="18"/>
      <c r="BD1051" s="54"/>
      <c r="BF1051" s="18"/>
      <c r="BH1051" s="18"/>
      <c r="BJ1051" s="18"/>
      <c r="BK1051" s="18" t="s">
        <v>187</v>
      </c>
      <c r="BL1051">
        <v>0</v>
      </c>
      <c r="BM1051">
        <v>0</v>
      </c>
      <c r="BN1051">
        <v>0</v>
      </c>
      <c r="BO1051">
        <v>1</v>
      </c>
      <c r="BP1051">
        <v>0</v>
      </c>
      <c r="BQ1051">
        <v>0</v>
      </c>
      <c r="BR1051" s="18">
        <v>0</v>
      </c>
      <c r="BS1051">
        <v>0</v>
      </c>
      <c r="BT1051">
        <v>1</v>
      </c>
      <c r="BU1051" s="18">
        <v>0</v>
      </c>
      <c r="BV1051" t="s">
        <v>397</v>
      </c>
      <c r="BW1051" t="s">
        <v>397</v>
      </c>
      <c r="CB1051" s="18"/>
      <c r="CD1051" s="18"/>
      <c r="CE1051" s="18"/>
      <c r="CH1051" s="18"/>
      <c r="CJ1051" s="18"/>
      <c r="CU1051" s="18"/>
      <c r="CV1051" t="s">
        <v>397</v>
      </c>
      <c r="CW1051" t="s">
        <v>397</v>
      </c>
      <c r="CX1051" t="s">
        <v>397</v>
      </c>
      <c r="CY1051" s="25" t="s">
        <v>397</v>
      </c>
    </row>
    <row r="1052" spans="1:103" x14ac:dyDescent="0.25">
      <c r="A1052">
        <v>1054</v>
      </c>
      <c r="B1052">
        <v>127</v>
      </c>
      <c r="C1052" s="25" t="s">
        <v>8</v>
      </c>
      <c r="D1052" s="12">
        <v>13.9</v>
      </c>
      <c r="E1052" s="14"/>
      <c r="F1052" s="7" t="str">
        <f t="shared" si="169"/>
        <v>X</v>
      </c>
      <c r="G1052" s="7">
        <f t="shared" si="170"/>
        <v>13.9</v>
      </c>
      <c r="H1052" s="16">
        <f t="shared" si="171"/>
        <v>13.9</v>
      </c>
      <c r="I1052" s="11" t="str">
        <f t="shared" si="172"/>
        <v>X</v>
      </c>
      <c r="J1052" s="39" t="str">
        <f t="shared" si="173"/>
        <v>X</v>
      </c>
      <c r="K1052" s="39" t="str">
        <f t="shared" si="166"/>
        <v>X</v>
      </c>
      <c r="L1052" s="39" t="str">
        <f t="shared" si="167"/>
        <v>X</v>
      </c>
      <c r="M1052" s="39" t="str">
        <f t="shared" si="174"/>
        <v>X</v>
      </c>
      <c r="N1052" s="42">
        <v>1</v>
      </c>
      <c r="O1052" s="8">
        <v>0</v>
      </c>
      <c r="P1052" s="9">
        <v>0</v>
      </c>
      <c r="Q1052" s="9">
        <v>0</v>
      </c>
      <c r="R1052" s="8">
        <v>0</v>
      </c>
      <c r="S1052" s="9">
        <v>0</v>
      </c>
      <c r="T1052" s="9">
        <v>0</v>
      </c>
      <c r="U1052" s="8">
        <v>0</v>
      </c>
      <c r="V1052" s="9">
        <v>0</v>
      </c>
      <c r="W1052" s="9">
        <v>0</v>
      </c>
      <c r="X1052" s="9">
        <v>0</v>
      </c>
      <c r="Y1052" s="8">
        <v>0</v>
      </c>
      <c r="Z1052" s="9">
        <v>0</v>
      </c>
      <c r="AA1052" s="8"/>
      <c r="AC1052" s="8"/>
      <c r="AJ1052" s="9">
        <f t="shared" si="175"/>
        <v>-1</v>
      </c>
      <c r="AK1052" s="7">
        <v>7.8</v>
      </c>
      <c r="AO1052" s="8"/>
      <c r="AQ1052" s="31"/>
      <c r="AT1052" s="31"/>
      <c r="AU1052" s="21">
        <v>1998</v>
      </c>
      <c r="AV1052" s="23">
        <f t="shared" si="168"/>
        <v>3.3005954838899636</v>
      </c>
      <c r="BB1052" s="18"/>
      <c r="BD1052" s="54"/>
      <c r="BF1052" s="18"/>
      <c r="BH1052" s="18"/>
      <c r="BJ1052" s="18"/>
      <c r="BK1052" s="18" t="s">
        <v>187</v>
      </c>
      <c r="BL1052">
        <v>0</v>
      </c>
      <c r="BM1052">
        <v>0</v>
      </c>
      <c r="BN1052">
        <v>0</v>
      </c>
      <c r="BO1052">
        <v>1</v>
      </c>
      <c r="BP1052">
        <v>0</v>
      </c>
      <c r="BQ1052">
        <v>0</v>
      </c>
      <c r="BR1052" s="18">
        <v>0</v>
      </c>
      <c r="BS1052">
        <v>0</v>
      </c>
      <c r="BT1052">
        <v>1</v>
      </c>
      <c r="BU1052" s="18">
        <v>0</v>
      </c>
      <c r="BV1052" t="s">
        <v>397</v>
      </c>
      <c r="BW1052" t="s">
        <v>397</v>
      </c>
      <c r="CB1052" s="18"/>
      <c r="CD1052" s="18"/>
      <c r="CE1052" s="18"/>
      <c r="CH1052" s="18"/>
      <c r="CJ1052" s="18"/>
      <c r="CU1052" s="18"/>
      <c r="CV1052" t="s">
        <v>397</v>
      </c>
      <c r="CW1052" t="s">
        <v>397</v>
      </c>
      <c r="CX1052" t="s">
        <v>397</v>
      </c>
      <c r="CY1052" s="25" t="s">
        <v>397</v>
      </c>
    </row>
    <row r="1053" spans="1:103" x14ac:dyDescent="0.25">
      <c r="A1053">
        <v>1055</v>
      </c>
      <c r="B1053">
        <v>127</v>
      </c>
      <c r="C1053" s="25" t="s">
        <v>8</v>
      </c>
      <c r="D1053" s="12">
        <v>21.6</v>
      </c>
      <c r="E1053" s="14"/>
      <c r="F1053" s="7" t="str">
        <f t="shared" si="169"/>
        <v>X</v>
      </c>
      <c r="G1053" s="7">
        <f t="shared" si="170"/>
        <v>21.6</v>
      </c>
      <c r="H1053" s="16">
        <f t="shared" si="171"/>
        <v>21.6</v>
      </c>
      <c r="I1053" s="11" t="str">
        <f t="shared" si="172"/>
        <v>X</v>
      </c>
      <c r="J1053" s="39" t="str">
        <f t="shared" si="173"/>
        <v>X</v>
      </c>
      <c r="K1053" s="39" t="str">
        <f t="shared" si="166"/>
        <v>X</v>
      </c>
      <c r="L1053" s="39" t="str">
        <f t="shared" si="167"/>
        <v>X</v>
      </c>
      <c r="M1053" s="39" t="str">
        <f t="shared" si="174"/>
        <v>X</v>
      </c>
      <c r="N1053" s="42">
        <v>0</v>
      </c>
      <c r="O1053" s="8">
        <v>0</v>
      </c>
      <c r="P1053" s="9">
        <v>0</v>
      </c>
      <c r="Q1053" s="9">
        <v>0</v>
      </c>
      <c r="R1053" s="8">
        <v>1</v>
      </c>
      <c r="S1053" s="9">
        <v>0</v>
      </c>
      <c r="T1053" s="9">
        <v>0</v>
      </c>
      <c r="U1053" s="8">
        <v>0</v>
      </c>
      <c r="V1053" s="9">
        <v>0</v>
      </c>
      <c r="W1053" s="9">
        <v>0</v>
      </c>
      <c r="X1053" s="9">
        <v>0</v>
      </c>
      <c r="Y1053" s="8">
        <v>0</v>
      </c>
      <c r="Z1053" s="9">
        <v>0</v>
      </c>
      <c r="AA1053" s="8"/>
      <c r="AC1053" s="8"/>
      <c r="AJ1053" s="9">
        <f t="shared" si="175"/>
        <v>-1</v>
      </c>
      <c r="AK1053" s="7">
        <v>6.6</v>
      </c>
      <c r="AO1053" s="8"/>
      <c r="AQ1053" s="31"/>
      <c r="AT1053" s="31"/>
      <c r="AU1053" s="21">
        <v>1984</v>
      </c>
      <c r="AV1053" s="23">
        <f t="shared" si="168"/>
        <v>3.2975416678181597</v>
      </c>
      <c r="BB1053" s="18"/>
      <c r="BD1053" s="54"/>
      <c r="BF1053" s="18"/>
      <c r="BH1053" s="18"/>
      <c r="BJ1053" s="18"/>
      <c r="BK1053" s="18" t="s">
        <v>187</v>
      </c>
      <c r="BL1053">
        <v>0</v>
      </c>
      <c r="BM1053">
        <v>0</v>
      </c>
      <c r="BN1053">
        <v>0</v>
      </c>
      <c r="BO1053">
        <v>1</v>
      </c>
      <c r="BP1053">
        <v>0</v>
      </c>
      <c r="BQ1053">
        <v>0</v>
      </c>
      <c r="BR1053" s="18">
        <v>0</v>
      </c>
      <c r="BS1053">
        <v>0</v>
      </c>
      <c r="BT1053">
        <v>1</v>
      </c>
      <c r="BU1053" s="18">
        <v>0</v>
      </c>
      <c r="BV1053" t="s">
        <v>397</v>
      </c>
      <c r="BW1053" t="s">
        <v>397</v>
      </c>
      <c r="CB1053" s="18"/>
      <c r="CD1053" s="18"/>
      <c r="CE1053" s="18"/>
      <c r="CH1053" s="18"/>
      <c r="CJ1053" s="18"/>
      <c r="CU1053" s="18"/>
      <c r="CV1053" t="s">
        <v>397</v>
      </c>
      <c r="CW1053" t="s">
        <v>397</v>
      </c>
      <c r="CX1053" t="s">
        <v>397</v>
      </c>
      <c r="CY1053" s="25" t="s">
        <v>397</v>
      </c>
    </row>
    <row r="1054" spans="1:103" x14ac:dyDescent="0.25">
      <c r="A1054">
        <v>1056</v>
      </c>
      <c r="B1054">
        <v>127</v>
      </c>
      <c r="C1054" s="25" t="s">
        <v>8</v>
      </c>
      <c r="D1054" s="12">
        <v>15.1</v>
      </c>
      <c r="E1054" s="14"/>
      <c r="F1054" s="7" t="str">
        <f t="shared" si="169"/>
        <v>X</v>
      </c>
      <c r="G1054" s="7">
        <f t="shared" si="170"/>
        <v>15.1</v>
      </c>
      <c r="H1054" s="16">
        <f t="shared" si="171"/>
        <v>15.1</v>
      </c>
      <c r="I1054" s="11" t="str">
        <f t="shared" si="172"/>
        <v>X</v>
      </c>
      <c r="J1054" s="39" t="str">
        <f t="shared" si="173"/>
        <v>X</v>
      </c>
      <c r="K1054" s="39" t="str">
        <f t="shared" si="166"/>
        <v>X</v>
      </c>
      <c r="L1054" s="39" t="str">
        <f t="shared" si="167"/>
        <v>X</v>
      </c>
      <c r="M1054" s="39" t="str">
        <f t="shared" si="174"/>
        <v>X</v>
      </c>
      <c r="N1054" s="42">
        <v>0</v>
      </c>
      <c r="O1054" s="8">
        <v>0</v>
      </c>
      <c r="P1054" s="9">
        <v>0</v>
      </c>
      <c r="Q1054" s="9">
        <v>0</v>
      </c>
      <c r="R1054" s="8">
        <v>0</v>
      </c>
      <c r="S1054" s="9">
        <v>1</v>
      </c>
      <c r="T1054" s="9">
        <v>0</v>
      </c>
      <c r="U1054" s="8">
        <v>0</v>
      </c>
      <c r="V1054" s="9">
        <v>0</v>
      </c>
      <c r="W1054" s="9">
        <v>0</v>
      </c>
      <c r="X1054" s="9">
        <v>0</v>
      </c>
      <c r="Y1054" s="8">
        <v>0</v>
      </c>
      <c r="Z1054" s="9">
        <v>0</v>
      </c>
      <c r="AA1054" s="8"/>
      <c r="AC1054" s="8"/>
      <c r="AJ1054" s="9">
        <f t="shared" si="175"/>
        <v>-1</v>
      </c>
      <c r="AK1054" s="7">
        <v>6.6</v>
      </c>
      <c r="AO1054" s="8"/>
      <c r="AQ1054" s="31"/>
      <c r="AT1054" s="31"/>
      <c r="AU1054" s="21">
        <v>1984</v>
      </c>
      <c r="AV1054" s="23">
        <f t="shared" si="168"/>
        <v>3.2975416678181597</v>
      </c>
      <c r="BB1054" s="18"/>
      <c r="BD1054" s="54"/>
      <c r="BF1054" s="18"/>
      <c r="BH1054" s="18"/>
      <c r="BJ1054" s="18"/>
      <c r="BK1054" s="18" t="s">
        <v>187</v>
      </c>
      <c r="BL1054">
        <v>0</v>
      </c>
      <c r="BM1054">
        <v>0</v>
      </c>
      <c r="BN1054">
        <v>0</v>
      </c>
      <c r="BO1054">
        <v>1</v>
      </c>
      <c r="BP1054">
        <v>0</v>
      </c>
      <c r="BQ1054">
        <v>0</v>
      </c>
      <c r="BR1054" s="18">
        <v>0</v>
      </c>
      <c r="BS1054">
        <v>0</v>
      </c>
      <c r="BT1054">
        <v>1</v>
      </c>
      <c r="BU1054" s="18">
        <v>0</v>
      </c>
      <c r="BV1054" t="s">
        <v>397</v>
      </c>
      <c r="BW1054" t="s">
        <v>397</v>
      </c>
      <c r="CB1054" s="18"/>
      <c r="CD1054" s="18"/>
      <c r="CE1054" s="18"/>
      <c r="CH1054" s="18"/>
      <c r="CJ1054" s="18"/>
      <c r="CU1054" s="18"/>
      <c r="CV1054" t="s">
        <v>397</v>
      </c>
      <c r="CW1054" t="s">
        <v>397</v>
      </c>
      <c r="CX1054" t="s">
        <v>397</v>
      </c>
      <c r="CY1054" s="25" t="s">
        <v>397</v>
      </c>
    </row>
    <row r="1055" spans="1:103" x14ac:dyDescent="0.25">
      <c r="A1055">
        <v>1057</v>
      </c>
      <c r="B1055">
        <v>127</v>
      </c>
      <c r="C1055" s="25" t="s">
        <v>8</v>
      </c>
      <c r="D1055" s="12">
        <v>21.7</v>
      </c>
      <c r="E1055" s="14"/>
      <c r="F1055" s="7" t="str">
        <f t="shared" si="169"/>
        <v>X</v>
      </c>
      <c r="G1055" s="7">
        <f t="shared" si="170"/>
        <v>21.7</v>
      </c>
      <c r="H1055" s="16">
        <f t="shared" si="171"/>
        <v>21.7</v>
      </c>
      <c r="I1055" s="11" t="str">
        <f t="shared" si="172"/>
        <v>X</v>
      </c>
      <c r="J1055" s="39" t="str">
        <f t="shared" si="173"/>
        <v>X</v>
      </c>
      <c r="K1055" s="39" t="str">
        <f t="shared" si="166"/>
        <v>X</v>
      </c>
      <c r="L1055" s="39" t="str">
        <f t="shared" si="167"/>
        <v>X</v>
      </c>
      <c r="M1055" s="39" t="str">
        <f t="shared" si="174"/>
        <v>X</v>
      </c>
      <c r="N1055" s="42">
        <v>0</v>
      </c>
      <c r="O1055" s="8">
        <v>0</v>
      </c>
      <c r="P1055" s="9">
        <v>0</v>
      </c>
      <c r="Q1055" s="9">
        <v>0</v>
      </c>
      <c r="R1055" s="8">
        <v>0</v>
      </c>
      <c r="S1055" s="9">
        <v>0</v>
      </c>
      <c r="T1055" s="9">
        <v>1</v>
      </c>
      <c r="U1055" s="8">
        <v>0</v>
      </c>
      <c r="V1055" s="9">
        <v>0</v>
      </c>
      <c r="W1055" s="9">
        <v>0</v>
      </c>
      <c r="X1055" s="9">
        <v>0</v>
      </c>
      <c r="Y1055" s="8">
        <v>0</v>
      </c>
      <c r="Z1055" s="9">
        <v>0</v>
      </c>
      <c r="AA1055" s="8"/>
      <c r="AC1055" s="8"/>
      <c r="AJ1055" s="9">
        <f t="shared" si="175"/>
        <v>-1</v>
      </c>
      <c r="AK1055" s="7">
        <v>6.6</v>
      </c>
      <c r="AO1055" s="8"/>
      <c r="AQ1055" s="31"/>
      <c r="AT1055" s="31"/>
      <c r="AU1055" s="21">
        <v>1984</v>
      </c>
      <c r="AV1055" s="23">
        <f t="shared" si="168"/>
        <v>3.2975416678181597</v>
      </c>
      <c r="BB1055" s="18"/>
      <c r="BD1055" s="54"/>
      <c r="BF1055" s="18"/>
      <c r="BH1055" s="18"/>
      <c r="BJ1055" s="18"/>
      <c r="BK1055" s="18" t="s">
        <v>187</v>
      </c>
      <c r="BL1055">
        <v>0</v>
      </c>
      <c r="BM1055">
        <v>0</v>
      </c>
      <c r="BN1055">
        <v>0</v>
      </c>
      <c r="BO1055">
        <v>1</v>
      </c>
      <c r="BP1055">
        <v>0</v>
      </c>
      <c r="BQ1055">
        <v>0</v>
      </c>
      <c r="BR1055" s="18">
        <v>0</v>
      </c>
      <c r="BS1055">
        <v>0</v>
      </c>
      <c r="BT1055">
        <v>1</v>
      </c>
      <c r="BU1055" s="18">
        <v>0</v>
      </c>
      <c r="BV1055" t="s">
        <v>397</v>
      </c>
      <c r="BW1055" t="s">
        <v>397</v>
      </c>
      <c r="CB1055" s="18"/>
      <c r="CD1055" s="18"/>
      <c r="CE1055" s="18"/>
      <c r="CH1055" s="18"/>
      <c r="CJ1055" s="18"/>
      <c r="CU1055" s="18"/>
      <c r="CV1055" t="s">
        <v>397</v>
      </c>
      <c r="CW1055" t="s">
        <v>397</v>
      </c>
      <c r="CX1055" t="s">
        <v>397</v>
      </c>
      <c r="CY1055" s="25" t="s">
        <v>397</v>
      </c>
    </row>
    <row r="1056" spans="1:103" x14ac:dyDescent="0.25">
      <c r="A1056">
        <v>1058</v>
      </c>
      <c r="B1056">
        <v>127</v>
      </c>
      <c r="C1056" s="25" t="s">
        <v>8</v>
      </c>
      <c r="D1056" s="12">
        <v>14.1</v>
      </c>
      <c r="E1056" s="14"/>
      <c r="F1056" s="7" t="str">
        <f t="shared" si="169"/>
        <v>X</v>
      </c>
      <c r="G1056" s="7">
        <f t="shared" si="170"/>
        <v>14.1</v>
      </c>
      <c r="H1056" s="16">
        <f t="shared" si="171"/>
        <v>14.1</v>
      </c>
      <c r="I1056" s="11" t="str">
        <f t="shared" si="172"/>
        <v>X</v>
      </c>
      <c r="J1056" s="39" t="str">
        <f t="shared" si="173"/>
        <v>X</v>
      </c>
      <c r="K1056" s="39" t="str">
        <f t="shared" si="166"/>
        <v>X</v>
      </c>
      <c r="L1056" s="39" t="str">
        <f t="shared" si="167"/>
        <v>X</v>
      </c>
      <c r="M1056" s="39" t="str">
        <f t="shared" si="174"/>
        <v>X</v>
      </c>
      <c r="N1056" s="42">
        <v>0</v>
      </c>
      <c r="O1056" s="8">
        <v>0</v>
      </c>
      <c r="P1056" s="9">
        <v>0</v>
      </c>
      <c r="Q1056" s="9">
        <v>0</v>
      </c>
      <c r="R1056" s="8">
        <v>0</v>
      </c>
      <c r="S1056" s="9">
        <v>0</v>
      </c>
      <c r="T1056" s="9">
        <v>0</v>
      </c>
      <c r="U1056" s="8">
        <v>1</v>
      </c>
      <c r="V1056" s="9">
        <v>0</v>
      </c>
      <c r="W1056" s="9">
        <v>0</v>
      </c>
      <c r="X1056" s="9">
        <v>0</v>
      </c>
      <c r="Y1056" s="8">
        <v>0</v>
      </c>
      <c r="Z1056" s="9">
        <v>0</v>
      </c>
      <c r="AA1056" s="8"/>
      <c r="AC1056" s="8"/>
      <c r="AJ1056" s="9">
        <f t="shared" si="175"/>
        <v>-1</v>
      </c>
      <c r="AK1056" s="7">
        <v>6.6</v>
      </c>
      <c r="AO1056" s="8"/>
      <c r="AQ1056" s="31"/>
      <c r="AT1056" s="31"/>
      <c r="AU1056" s="21">
        <v>1984</v>
      </c>
      <c r="AV1056" s="23">
        <f t="shared" si="168"/>
        <v>3.2975416678181597</v>
      </c>
      <c r="BB1056" s="18"/>
      <c r="BD1056" s="54"/>
      <c r="BF1056" s="18"/>
      <c r="BH1056" s="18"/>
      <c r="BJ1056" s="18"/>
      <c r="BK1056" s="18" t="s">
        <v>187</v>
      </c>
      <c r="BL1056">
        <v>0</v>
      </c>
      <c r="BM1056">
        <v>0</v>
      </c>
      <c r="BN1056">
        <v>0</v>
      </c>
      <c r="BO1056">
        <v>1</v>
      </c>
      <c r="BP1056">
        <v>0</v>
      </c>
      <c r="BQ1056">
        <v>0</v>
      </c>
      <c r="BR1056" s="18">
        <v>0</v>
      </c>
      <c r="BS1056">
        <v>0</v>
      </c>
      <c r="BT1056">
        <v>1</v>
      </c>
      <c r="BU1056" s="18">
        <v>0</v>
      </c>
      <c r="BV1056" t="s">
        <v>397</v>
      </c>
      <c r="BW1056" t="s">
        <v>397</v>
      </c>
      <c r="CB1056" s="18"/>
      <c r="CD1056" s="18"/>
      <c r="CE1056" s="18"/>
      <c r="CH1056" s="18"/>
      <c r="CJ1056" s="18"/>
      <c r="CU1056" s="18"/>
      <c r="CV1056" t="s">
        <v>397</v>
      </c>
      <c r="CW1056" t="s">
        <v>397</v>
      </c>
      <c r="CX1056" t="s">
        <v>397</v>
      </c>
      <c r="CY1056" s="25" t="s">
        <v>397</v>
      </c>
    </row>
    <row r="1057" spans="1:103" x14ac:dyDescent="0.25">
      <c r="A1057">
        <v>1059</v>
      </c>
      <c r="B1057">
        <v>127</v>
      </c>
      <c r="C1057" s="25" t="s">
        <v>8</v>
      </c>
      <c r="D1057" s="12">
        <v>15</v>
      </c>
      <c r="E1057" s="14"/>
      <c r="F1057" s="7" t="str">
        <f t="shared" si="169"/>
        <v>X</v>
      </c>
      <c r="G1057" s="7">
        <f t="shared" si="170"/>
        <v>15</v>
      </c>
      <c r="H1057" s="16">
        <f t="shared" si="171"/>
        <v>15</v>
      </c>
      <c r="I1057" s="11" t="str">
        <f t="shared" si="172"/>
        <v>X</v>
      </c>
      <c r="J1057" s="39" t="str">
        <f t="shared" si="173"/>
        <v>X</v>
      </c>
      <c r="K1057" s="39" t="str">
        <f t="shared" si="166"/>
        <v>X</v>
      </c>
      <c r="L1057" s="39" t="str">
        <f t="shared" si="167"/>
        <v>X</v>
      </c>
      <c r="M1057" s="39" t="str">
        <f t="shared" si="174"/>
        <v>X</v>
      </c>
      <c r="N1057" s="42">
        <v>0</v>
      </c>
      <c r="O1057" s="8">
        <v>0</v>
      </c>
      <c r="P1057" s="9">
        <v>0</v>
      </c>
      <c r="Q1057" s="9">
        <v>0</v>
      </c>
      <c r="R1057" s="8">
        <v>0</v>
      </c>
      <c r="S1057" s="9">
        <v>0</v>
      </c>
      <c r="T1057" s="9">
        <v>0</v>
      </c>
      <c r="U1057" s="8">
        <v>0</v>
      </c>
      <c r="V1057" s="9">
        <v>1</v>
      </c>
      <c r="W1057" s="9">
        <v>0</v>
      </c>
      <c r="X1057" s="9">
        <v>0</v>
      </c>
      <c r="Y1057" s="8">
        <v>0</v>
      </c>
      <c r="Z1057" s="9">
        <v>0</v>
      </c>
      <c r="AA1057" s="8"/>
      <c r="AC1057" s="8"/>
      <c r="AJ1057" s="9">
        <f t="shared" si="175"/>
        <v>-1</v>
      </c>
      <c r="AK1057" s="7">
        <v>6.6</v>
      </c>
      <c r="AO1057" s="8"/>
      <c r="AQ1057" s="31"/>
      <c r="AT1057" s="31"/>
      <c r="AU1057" s="21">
        <v>1984</v>
      </c>
      <c r="AV1057" s="23">
        <f t="shared" si="168"/>
        <v>3.2975416678181597</v>
      </c>
      <c r="BB1057" s="18"/>
      <c r="BD1057" s="54"/>
      <c r="BF1057" s="18"/>
      <c r="BH1057" s="18"/>
      <c r="BJ1057" s="18"/>
      <c r="BK1057" s="18" t="s">
        <v>187</v>
      </c>
      <c r="BL1057">
        <v>0</v>
      </c>
      <c r="BM1057">
        <v>0</v>
      </c>
      <c r="BN1057">
        <v>0</v>
      </c>
      <c r="BO1057">
        <v>1</v>
      </c>
      <c r="BP1057">
        <v>0</v>
      </c>
      <c r="BQ1057">
        <v>0</v>
      </c>
      <c r="BR1057" s="18">
        <v>0</v>
      </c>
      <c r="BS1057">
        <v>0</v>
      </c>
      <c r="BT1057">
        <v>1</v>
      </c>
      <c r="BU1057" s="18">
        <v>0</v>
      </c>
      <c r="BV1057" t="s">
        <v>397</v>
      </c>
      <c r="BW1057" t="s">
        <v>397</v>
      </c>
      <c r="CB1057" s="18"/>
      <c r="CD1057" s="18"/>
      <c r="CE1057" s="18"/>
      <c r="CH1057" s="18"/>
      <c r="CJ1057" s="18"/>
      <c r="CU1057" s="18"/>
      <c r="CV1057" t="s">
        <v>397</v>
      </c>
      <c r="CW1057" t="s">
        <v>397</v>
      </c>
      <c r="CX1057" t="s">
        <v>397</v>
      </c>
      <c r="CY1057" s="25" t="s">
        <v>397</v>
      </c>
    </row>
    <row r="1058" spans="1:103" x14ac:dyDescent="0.25">
      <c r="A1058">
        <v>1060</v>
      </c>
      <c r="B1058">
        <v>127</v>
      </c>
      <c r="C1058" s="25" t="s">
        <v>8</v>
      </c>
      <c r="D1058" s="12">
        <v>15.4</v>
      </c>
      <c r="E1058" s="14"/>
      <c r="F1058" s="7" t="str">
        <f t="shared" si="169"/>
        <v>X</v>
      </c>
      <c r="G1058" s="7">
        <f t="shared" si="170"/>
        <v>15.4</v>
      </c>
      <c r="H1058" s="16">
        <f t="shared" si="171"/>
        <v>15.4</v>
      </c>
      <c r="I1058" s="11" t="str">
        <f t="shared" si="172"/>
        <v>X</v>
      </c>
      <c r="J1058" s="39" t="str">
        <f t="shared" si="173"/>
        <v>X</v>
      </c>
      <c r="K1058" s="39" t="str">
        <f t="shared" si="166"/>
        <v>X</v>
      </c>
      <c r="L1058" s="39" t="str">
        <f t="shared" si="167"/>
        <v>X</v>
      </c>
      <c r="M1058" s="39" t="str">
        <f t="shared" si="174"/>
        <v>X</v>
      </c>
      <c r="N1058" s="42">
        <v>0</v>
      </c>
      <c r="O1058" s="8">
        <v>0</v>
      </c>
      <c r="P1058" s="9">
        <v>0</v>
      </c>
      <c r="Q1058" s="9">
        <v>0</v>
      </c>
      <c r="R1058" s="8">
        <v>0</v>
      </c>
      <c r="S1058" s="9">
        <v>0</v>
      </c>
      <c r="T1058" s="9">
        <v>0</v>
      </c>
      <c r="U1058" s="8">
        <v>0</v>
      </c>
      <c r="V1058" s="9">
        <v>0</v>
      </c>
      <c r="W1058" s="9">
        <v>0</v>
      </c>
      <c r="X1058" s="9">
        <v>0</v>
      </c>
      <c r="Y1058" s="8">
        <v>1</v>
      </c>
      <c r="Z1058" s="9">
        <v>0</v>
      </c>
      <c r="AA1058" s="8"/>
      <c r="AC1058" s="8"/>
      <c r="AJ1058" s="9">
        <f t="shared" si="175"/>
        <v>-1</v>
      </c>
      <c r="AK1058" s="7">
        <v>6.6</v>
      </c>
      <c r="AO1058" s="8"/>
      <c r="AQ1058" s="31"/>
      <c r="AT1058" s="31"/>
      <c r="AU1058" s="21">
        <v>1984</v>
      </c>
      <c r="AV1058" s="23">
        <f t="shared" si="168"/>
        <v>3.2975416678181597</v>
      </c>
      <c r="BB1058" s="18"/>
      <c r="BD1058" s="54"/>
      <c r="BF1058" s="18"/>
      <c r="BH1058" s="18"/>
      <c r="BJ1058" s="18"/>
      <c r="BK1058" s="18" t="s">
        <v>187</v>
      </c>
      <c r="BL1058">
        <v>0</v>
      </c>
      <c r="BM1058">
        <v>0</v>
      </c>
      <c r="BN1058">
        <v>0</v>
      </c>
      <c r="BO1058">
        <v>1</v>
      </c>
      <c r="BP1058">
        <v>0</v>
      </c>
      <c r="BQ1058">
        <v>0</v>
      </c>
      <c r="BR1058" s="18">
        <v>0</v>
      </c>
      <c r="BS1058">
        <v>0</v>
      </c>
      <c r="BT1058">
        <v>1</v>
      </c>
      <c r="BU1058" s="18">
        <v>0</v>
      </c>
      <c r="BV1058" t="s">
        <v>397</v>
      </c>
      <c r="BW1058" t="s">
        <v>397</v>
      </c>
      <c r="CB1058" s="18"/>
      <c r="CD1058" s="18"/>
      <c r="CE1058" s="18"/>
      <c r="CH1058" s="18"/>
      <c r="CJ1058" s="18"/>
      <c r="CU1058" s="18"/>
      <c r="CV1058" t="s">
        <v>397</v>
      </c>
      <c r="CW1058" t="s">
        <v>397</v>
      </c>
      <c r="CX1058" t="s">
        <v>397</v>
      </c>
      <c r="CY1058" s="25" t="s">
        <v>397</v>
      </c>
    </row>
    <row r="1059" spans="1:103" x14ac:dyDescent="0.25">
      <c r="A1059">
        <v>1061</v>
      </c>
      <c r="B1059">
        <v>127</v>
      </c>
      <c r="C1059" s="25" t="s">
        <v>8</v>
      </c>
      <c r="D1059" s="12">
        <v>8</v>
      </c>
      <c r="E1059" s="14"/>
      <c r="F1059" s="7" t="str">
        <f t="shared" si="169"/>
        <v>X</v>
      </c>
      <c r="G1059" s="7">
        <f t="shared" si="170"/>
        <v>8</v>
      </c>
      <c r="H1059" s="16">
        <f t="shared" si="171"/>
        <v>8</v>
      </c>
      <c r="I1059" s="11" t="str">
        <f t="shared" si="172"/>
        <v>X</v>
      </c>
      <c r="J1059" s="39" t="str">
        <f t="shared" si="173"/>
        <v>X</v>
      </c>
      <c r="K1059" s="39" t="str">
        <f t="shared" si="166"/>
        <v>X</v>
      </c>
      <c r="L1059" s="39" t="str">
        <f t="shared" si="167"/>
        <v>X</v>
      </c>
      <c r="M1059" s="39" t="str">
        <f t="shared" si="174"/>
        <v>X</v>
      </c>
      <c r="N1059" s="42">
        <v>0</v>
      </c>
      <c r="O1059" s="8">
        <v>0</v>
      </c>
      <c r="P1059" s="9">
        <v>0</v>
      </c>
      <c r="Q1059" s="9">
        <v>0</v>
      </c>
      <c r="R1059" s="8">
        <v>0</v>
      </c>
      <c r="S1059" s="9">
        <v>0</v>
      </c>
      <c r="T1059" s="9">
        <v>0</v>
      </c>
      <c r="U1059" s="8">
        <v>0</v>
      </c>
      <c r="V1059" s="9">
        <v>0</v>
      </c>
      <c r="W1059" s="9">
        <v>0</v>
      </c>
      <c r="X1059" s="9">
        <v>0</v>
      </c>
      <c r="Y1059" s="8">
        <v>0</v>
      </c>
      <c r="Z1059" s="9">
        <v>1</v>
      </c>
      <c r="AA1059" s="8"/>
      <c r="AC1059" s="8"/>
      <c r="AJ1059" s="9">
        <f t="shared" si="175"/>
        <v>-1</v>
      </c>
      <c r="AK1059" s="7">
        <v>6.6</v>
      </c>
      <c r="AO1059" s="8"/>
      <c r="AQ1059" s="31"/>
      <c r="AT1059" s="31"/>
      <c r="AU1059" s="21">
        <v>1984</v>
      </c>
      <c r="AV1059" s="23">
        <f t="shared" si="168"/>
        <v>3.2975416678181597</v>
      </c>
      <c r="BB1059" s="18"/>
      <c r="BD1059" s="54"/>
      <c r="BF1059" s="18"/>
      <c r="BH1059" s="18"/>
      <c r="BJ1059" s="18"/>
      <c r="BK1059" s="18" t="s">
        <v>187</v>
      </c>
      <c r="BL1059">
        <v>0</v>
      </c>
      <c r="BM1059">
        <v>0</v>
      </c>
      <c r="BN1059">
        <v>0</v>
      </c>
      <c r="BO1059">
        <v>1</v>
      </c>
      <c r="BP1059">
        <v>0</v>
      </c>
      <c r="BQ1059">
        <v>0</v>
      </c>
      <c r="BR1059" s="18">
        <v>0</v>
      </c>
      <c r="BS1059">
        <v>0</v>
      </c>
      <c r="BT1059">
        <v>1</v>
      </c>
      <c r="BU1059" s="18">
        <v>0</v>
      </c>
      <c r="BV1059" t="s">
        <v>397</v>
      </c>
      <c r="BW1059" t="s">
        <v>397</v>
      </c>
      <c r="CB1059" s="18"/>
      <c r="CD1059" s="18"/>
      <c r="CE1059" s="18"/>
      <c r="CH1059" s="18"/>
      <c r="CJ1059" s="18"/>
      <c r="CU1059" s="18"/>
      <c r="CV1059" t="s">
        <v>397</v>
      </c>
      <c r="CW1059" t="s">
        <v>397</v>
      </c>
      <c r="CX1059" t="s">
        <v>397</v>
      </c>
      <c r="CY1059" s="25" t="s">
        <v>397</v>
      </c>
    </row>
    <row r="1060" spans="1:103" x14ac:dyDescent="0.25">
      <c r="A1060">
        <v>1062</v>
      </c>
      <c r="B1060">
        <v>127</v>
      </c>
      <c r="C1060" s="25" t="s">
        <v>8</v>
      </c>
      <c r="D1060" s="12">
        <v>15.8</v>
      </c>
      <c r="E1060" s="14"/>
      <c r="F1060" s="7" t="str">
        <f t="shared" si="169"/>
        <v>X</v>
      </c>
      <c r="G1060" s="7">
        <f t="shared" si="170"/>
        <v>15.8</v>
      </c>
      <c r="H1060" s="16">
        <f t="shared" si="171"/>
        <v>15.8</v>
      </c>
      <c r="I1060" s="11" t="str">
        <f t="shared" si="172"/>
        <v>X</v>
      </c>
      <c r="J1060" s="39" t="str">
        <f t="shared" si="173"/>
        <v>X</v>
      </c>
      <c r="K1060" s="39" t="str">
        <f t="shared" ref="K1060:K1123" si="176">IFERROR(1/J1060, "X")</f>
        <v>X</v>
      </c>
      <c r="L1060" s="39" t="str">
        <f t="shared" ref="L1060:L1123" si="177">IFERROR(I1060-J1060, "X")</f>
        <v>X</v>
      </c>
      <c r="M1060" s="39" t="str">
        <f t="shared" si="174"/>
        <v>X</v>
      </c>
      <c r="N1060" s="42">
        <v>1</v>
      </c>
      <c r="O1060" s="8">
        <v>0</v>
      </c>
      <c r="P1060" s="9">
        <v>0</v>
      </c>
      <c r="Q1060" s="9">
        <v>0</v>
      </c>
      <c r="R1060" s="8">
        <v>0</v>
      </c>
      <c r="S1060" s="9">
        <v>0</v>
      </c>
      <c r="T1060" s="9">
        <v>0</v>
      </c>
      <c r="U1060" s="8">
        <v>0</v>
      </c>
      <c r="V1060" s="9">
        <v>0</v>
      </c>
      <c r="W1060" s="9">
        <v>0</v>
      </c>
      <c r="X1060" s="9">
        <v>0</v>
      </c>
      <c r="Y1060" s="8">
        <v>0</v>
      </c>
      <c r="Z1060" s="9">
        <v>0</v>
      </c>
      <c r="AA1060" s="8"/>
      <c r="AC1060" s="8"/>
      <c r="AJ1060" s="9">
        <f t="shared" si="175"/>
        <v>-1</v>
      </c>
      <c r="AK1060" s="7">
        <v>2.9</v>
      </c>
      <c r="AO1060" s="8"/>
      <c r="AQ1060" s="31"/>
      <c r="AT1060" s="31"/>
      <c r="AU1060" s="21">
        <v>1970</v>
      </c>
      <c r="AV1060" s="23">
        <f t="shared" ref="AV1060:AV1123" si="178">LOG(AU1060)</f>
        <v>3.2944662261615929</v>
      </c>
      <c r="BB1060" s="18"/>
      <c r="BD1060" s="54"/>
      <c r="BF1060" s="18"/>
      <c r="BH1060" s="18"/>
      <c r="BJ1060" s="18"/>
      <c r="BK1060" s="18" t="s">
        <v>193</v>
      </c>
      <c r="BL1060">
        <v>0</v>
      </c>
      <c r="BM1060">
        <v>0</v>
      </c>
      <c r="BN1060">
        <v>0</v>
      </c>
      <c r="BO1060">
        <v>0</v>
      </c>
      <c r="BP1060">
        <v>1</v>
      </c>
      <c r="BQ1060">
        <v>0</v>
      </c>
      <c r="BR1060" s="18">
        <v>0</v>
      </c>
      <c r="BS1060">
        <v>0</v>
      </c>
      <c r="BT1060">
        <v>1</v>
      </c>
      <c r="BU1060" s="18">
        <v>0</v>
      </c>
      <c r="BV1060" t="s">
        <v>397</v>
      </c>
      <c r="BW1060" t="s">
        <v>397</v>
      </c>
      <c r="CB1060" s="18"/>
      <c r="CD1060" s="18"/>
      <c r="CE1060" s="18"/>
      <c r="CH1060" s="18"/>
      <c r="CJ1060" s="18"/>
      <c r="CU1060" s="18"/>
      <c r="CV1060" t="s">
        <v>397</v>
      </c>
      <c r="CW1060" t="s">
        <v>397</v>
      </c>
      <c r="CX1060" t="s">
        <v>397</v>
      </c>
      <c r="CY1060" s="25" t="s">
        <v>397</v>
      </c>
    </row>
    <row r="1061" spans="1:103" x14ac:dyDescent="0.25">
      <c r="A1061">
        <v>1063</v>
      </c>
      <c r="B1061">
        <v>127</v>
      </c>
      <c r="C1061" s="25" t="s">
        <v>8</v>
      </c>
      <c r="D1061" s="12">
        <v>7.4</v>
      </c>
      <c r="E1061" s="14"/>
      <c r="F1061" s="7" t="str">
        <f t="shared" si="169"/>
        <v>X</v>
      </c>
      <c r="G1061" s="7">
        <f t="shared" si="170"/>
        <v>7.4</v>
      </c>
      <c r="H1061" s="16">
        <f t="shared" si="171"/>
        <v>7.4</v>
      </c>
      <c r="I1061" s="11" t="str">
        <f t="shared" si="172"/>
        <v>X</v>
      </c>
      <c r="J1061" s="39" t="str">
        <f t="shared" si="173"/>
        <v>X</v>
      </c>
      <c r="K1061" s="39" t="str">
        <f t="shared" si="176"/>
        <v>X</v>
      </c>
      <c r="L1061" s="39" t="str">
        <f t="shared" si="177"/>
        <v>X</v>
      </c>
      <c r="M1061" s="39" t="str">
        <f t="shared" si="174"/>
        <v>X</v>
      </c>
      <c r="N1061" s="42">
        <v>1</v>
      </c>
      <c r="O1061" s="8">
        <v>0</v>
      </c>
      <c r="P1061" s="9">
        <v>0</v>
      </c>
      <c r="Q1061" s="9">
        <v>0</v>
      </c>
      <c r="R1061" s="8">
        <v>0</v>
      </c>
      <c r="S1061" s="9">
        <v>0</v>
      </c>
      <c r="T1061" s="9">
        <v>0</v>
      </c>
      <c r="U1061" s="8">
        <v>0</v>
      </c>
      <c r="V1061" s="9">
        <v>0</v>
      </c>
      <c r="W1061" s="9">
        <v>0</v>
      </c>
      <c r="X1061" s="9">
        <v>0</v>
      </c>
      <c r="Y1061" s="8">
        <v>0</v>
      </c>
      <c r="Z1061" s="9">
        <v>0</v>
      </c>
      <c r="AA1061" s="8"/>
      <c r="AC1061" s="8"/>
      <c r="AJ1061" s="9">
        <f t="shared" si="175"/>
        <v>-1</v>
      </c>
      <c r="AK1061" s="7">
        <v>9.5</v>
      </c>
      <c r="AO1061" s="8"/>
      <c r="AQ1061" s="31"/>
      <c r="AT1061" s="31"/>
      <c r="AU1061" s="21">
        <v>1983</v>
      </c>
      <c r="AV1061" s="23">
        <f t="shared" si="178"/>
        <v>3.2973227142053028</v>
      </c>
      <c r="BB1061" s="18"/>
      <c r="BD1061" s="54"/>
      <c r="BF1061" s="18"/>
      <c r="BH1061" s="18"/>
      <c r="BJ1061" s="18"/>
      <c r="BK1061" s="18" t="s">
        <v>198</v>
      </c>
      <c r="BL1061">
        <v>1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 s="18">
        <v>0</v>
      </c>
      <c r="BS1061">
        <v>1</v>
      </c>
      <c r="BT1061">
        <v>0</v>
      </c>
      <c r="BU1061" s="18">
        <v>0</v>
      </c>
      <c r="BV1061" t="s">
        <v>397</v>
      </c>
      <c r="BW1061" t="s">
        <v>397</v>
      </c>
      <c r="CB1061" s="18"/>
      <c r="CD1061" s="18"/>
      <c r="CE1061" s="18"/>
      <c r="CH1061" s="18"/>
      <c r="CJ1061" s="18"/>
      <c r="CU1061" s="18"/>
      <c r="CV1061" t="s">
        <v>397</v>
      </c>
      <c r="CW1061" t="s">
        <v>397</v>
      </c>
      <c r="CX1061" t="s">
        <v>397</v>
      </c>
      <c r="CY1061" s="25" t="s">
        <v>397</v>
      </c>
    </row>
    <row r="1062" spans="1:103" x14ac:dyDescent="0.25">
      <c r="A1062">
        <v>1064</v>
      </c>
      <c r="B1062">
        <v>127</v>
      </c>
      <c r="C1062" s="25" t="s">
        <v>8</v>
      </c>
      <c r="D1062" s="12">
        <v>9.6999999999999993</v>
      </c>
      <c r="E1062" s="14"/>
      <c r="F1062" s="7" t="str">
        <f t="shared" si="169"/>
        <v>X</v>
      </c>
      <c r="G1062" s="7">
        <f t="shared" si="170"/>
        <v>9.6999999999999993</v>
      </c>
      <c r="H1062" s="16">
        <f t="shared" si="171"/>
        <v>9.6999999999999993</v>
      </c>
      <c r="I1062" s="11" t="str">
        <f t="shared" si="172"/>
        <v>X</v>
      </c>
      <c r="J1062" s="39" t="str">
        <f t="shared" si="173"/>
        <v>X</v>
      </c>
      <c r="K1062" s="39" t="str">
        <f t="shared" si="176"/>
        <v>X</v>
      </c>
      <c r="L1062" s="39" t="str">
        <f t="shared" si="177"/>
        <v>X</v>
      </c>
      <c r="M1062" s="39" t="str">
        <f t="shared" si="174"/>
        <v>X</v>
      </c>
      <c r="N1062" s="42">
        <v>1</v>
      </c>
      <c r="O1062" s="8">
        <v>0</v>
      </c>
      <c r="P1062" s="9">
        <v>0</v>
      </c>
      <c r="Q1062" s="9">
        <v>0</v>
      </c>
      <c r="R1062" s="8">
        <v>0</v>
      </c>
      <c r="S1062" s="9">
        <v>0</v>
      </c>
      <c r="T1062" s="9">
        <v>0</v>
      </c>
      <c r="U1062" s="8">
        <v>0</v>
      </c>
      <c r="V1062" s="9">
        <v>0</v>
      </c>
      <c r="W1062" s="9">
        <v>0</v>
      </c>
      <c r="X1062" s="9">
        <v>0</v>
      </c>
      <c r="Y1062" s="8">
        <v>0</v>
      </c>
      <c r="Z1062" s="9">
        <v>0</v>
      </c>
      <c r="AA1062" s="8"/>
      <c r="AC1062" s="8"/>
      <c r="AJ1062" s="9">
        <f t="shared" si="175"/>
        <v>-1</v>
      </c>
      <c r="AK1062" s="7">
        <v>6.5</v>
      </c>
      <c r="AO1062" s="8"/>
      <c r="AQ1062" s="31"/>
      <c r="AT1062" s="31"/>
      <c r="AU1062" s="21">
        <v>1987</v>
      </c>
      <c r="AV1062" s="23">
        <f t="shared" si="178"/>
        <v>3.2981978671098151</v>
      </c>
      <c r="BB1062" s="18"/>
      <c r="BD1062" s="54"/>
      <c r="BF1062" s="18"/>
      <c r="BH1062" s="18"/>
      <c r="BJ1062" s="18"/>
      <c r="BK1062" s="18" t="s">
        <v>202</v>
      </c>
      <c r="BL1062">
        <v>0</v>
      </c>
      <c r="BM1062">
        <v>0</v>
      </c>
      <c r="BN1062">
        <v>0</v>
      </c>
      <c r="BO1062">
        <v>1</v>
      </c>
      <c r="BP1062">
        <v>0</v>
      </c>
      <c r="BQ1062">
        <v>0</v>
      </c>
      <c r="BR1062" s="18">
        <v>0</v>
      </c>
      <c r="BS1062">
        <v>0</v>
      </c>
      <c r="BT1062">
        <v>1</v>
      </c>
      <c r="BU1062" s="18">
        <v>0</v>
      </c>
      <c r="BV1062" t="s">
        <v>397</v>
      </c>
      <c r="BW1062" t="s">
        <v>397</v>
      </c>
      <c r="CB1062" s="18"/>
      <c r="CD1062" s="18"/>
      <c r="CE1062" s="18"/>
      <c r="CH1062" s="18"/>
      <c r="CJ1062" s="18"/>
      <c r="CU1062" s="18"/>
      <c r="CV1062" t="s">
        <v>397</v>
      </c>
      <c r="CW1062" t="s">
        <v>397</v>
      </c>
      <c r="CX1062" t="s">
        <v>397</v>
      </c>
      <c r="CY1062" s="25" t="s">
        <v>397</v>
      </c>
    </row>
    <row r="1063" spans="1:103" x14ac:dyDescent="0.25">
      <c r="A1063">
        <v>1065</v>
      </c>
      <c r="B1063">
        <v>127</v>
      </c>
      <c r="C1063" s="25" t="s">
        <v>8</v>
      </c>
      <c r="D1063" s="12">
        <v>9.6999999999999993</v>
      </c>
      <c r="E1063" s="14"/>
      <c r="F1063" s="7" t="str">
        <f t="shared" si="169"/>
        <v>X</v>
      </c>
      <c r="G1063" s="7">
        <f t="shared" si="170"/>
        <v>9.6999999999999993</v>
      </c>
      <c r="H1063" s="16">
        <f t="shared" si="171"/>
        <v>9.6999999999999993</v>
      </c>
      <c r="I1063" s="11" t="str">
        <f t="shared" si="172"/>
        <v>X</v>
      </c>
      <c r="J1063" s="39" t="str">
        <f t="shared" si="173"/>
        <v>X</v>
      </c>
      <c r="K1063" s="39" t="str">
        <f t="shared" si="176"/>
        <v>X</v>
      </c>
      <c r="L1063" s="39" t="str">
        <f t="shared" si="177"/>
        <v>X</v>
      </c>
      <c r="M1063" s="39" t="str">
        <f t="shared" si="174"/>
        <v>X</v>
      </c>
      <c r="N1063" s="42">
        <v>1</v>
      </c>
      <c r="O1063" s="8">
        <v>0</v>
      </c>
      <c r="P1063" s="9">
        <v>0</v>
      </c>
      <c r="Q1063" s="9">
        <v>0</v>
      </c>
      <c r="R1063" s="8">
        <v>0</v>
      </c>
      <c r="S1063" s="9">
        <v>0</v>
      </c>
      <c r="T1063" s="9">
        <v>0</v>
      </c>
      <c r="U1063" s="8">
        <v>0</v>
      </c>
      <c r="V1063" s="9">
        <v>0</v>
      </c>
      <c r="W1063" s="9">
        <v>0</v>
      </c>
      <c r="X1063" s="9">
        <v>0</v>
      </c>
      <c r="Y1063" s="8">
        <v>0</v>
      </c>
      <c r="Z1063" s="9">
        <v>0</v>
      </c>
      <c r="AA1063" s="8"/>
      <c r="AC1063" s="8"/>
      <c r="AJ1063" s="9">
        <f t="shared" si="175"/>
        <v>-1</v>
      </c>
      <c r="AK1063" s="7">
        <v>8.6</v>
      </c>
      <c r="AO1063" s="8"/>
      <c r="AQ1063" s="31"/>
      <c r="AT1063" s="31"/>
      <c r="AU1063" s="21">
        <v>1979</v>
      </c>
      <c r="AV1063" s="23">
        <f t="shared" si="178"/>
        <v>3.2964457942063961</v>
      </c>
      <c r="BB1063" s="18"/>
      <c r="BD1063" s="54"/>
      <c r="BF1063" s="18"/>
      <c r="BH1063" s="18"/>
      <c r="BJ1063" s="18"/>
      <c r="BK1063" s="18" t="s">
        <v>214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1</v>
      </c>
      <c r="BR1063" s="18">
        <v>0</v>
      </c>
      <c r="BS1063">
        <v>0</v>
      </c>
      <c r="BT1063">
        <v>1</v>
      </c>
      <c r="BU1063" s="18">
        <v>0</v>
      </c>
      <c r="BV1063" t="s">
        <v>397</v>
      </c>
      <c r="BW1063" t="s">
        <v>397</v>
      </c>
      <c r="CB1063" s="18"/>
      <c r="CD1063" s="18"/>
      <c r="CE1063" s="18"/>
      <c r="CH1063" s="18"/>
      <c r="CJ1063" s="18"/>
      <c r="CU1063" s="18"/>
      <c r="CV1063" t="s">
        <v>397</v>
      </c>
      <c r="CW1063" t="s">
        <v>397</v>
      </c>
      <c r="CX1063" t="s">
        <v>397</v>
      </c>
      <c r="CY1063" s="25" t="s">
        <v>397</v>
      </c>
    </row>
    <row r="1064" spans="1:103" x14ac:dyDescent="0.25">
      <c r="A1064">
        <v>1066</v>
      </c>
      <c r="B1064">
        <v>127</v>
      </c>
      <c r="C1064" s="25" t="s">
        <v>8</v>
      </c>
      <c r="D1064" s="12">
        <v>13.7</v>
      </c>
      <c r="E1064" s="14"/>
      <c r="F1064" s="7" t="str">
        <f t="shared" si="169"/>
        <v>X</v>
      </c>
      <c r="G1064" s="7">
        <f t="shared" si="170"/>
        <v>13.7</v>
      </c>
      <c r="H1064" s="16">
        <f t="shared" si="171"/>
        <v>13.7</v>
      </c>
      <c r="I1064" s="11" t="str">
        <f t="shared" si="172"/>
        <v>X</v>
      </c>
      <c r="J1064" s="39" t="str">
        <f t="shared" si="173"/>
        <v>X</v>
      </c>
      <c r="K1064" s="39" t="str">
        <f t="shared" si="176"/>
        <v>X</v>
      </c>
      <c r="L1064" s="39" t="str">
        <f t="shared" si="177"/>
        <v>X</v>
      </c>
      <c r="M1064" s="39" t="str">
        <f t="shared" si="174"/>
        <v>X</v>
      </c>
      <c r="N1064" s="42">
        <v>1</v>
      </c>
      <c r="O1064" s="8">
        <v>0</v>
      </c>
      <c r="P1064" s="9">
        <v>0</v>
      </c>
      <c r="Q1064" s="9">
        <v>0</v>
      </c>
      <c r="R1064" s="8">
        <v>0</v>
      </c>
      <c r="S1064" s="9">
        <v>0</v>
      </c>
      <c r="T1064" s="9">
        <v>0</v>
      </c>
      <c r="U1064" s="8">
        <v>0</v>
      </c>
      <c r="V1064" s="9">
        <v>0</v>
      </c>
      <c r="W1064" s="9">
        <v>0</v>
      </c>
      <c r="X1064" s="9">
        <v>0</v>
      </c>
      <c r="Y1064" s="8">
        <v>0</v>
      </c>
      <c r="Z1064" s="9">
        <v>0</v>
      </c>
      <c r="AA1064" s="8"/>
      <c r="AC1064" s="8"/>
      <c r="AJ1064" s="9">
        <f t="shared" si="175"/>
        <v>-1</v>
      </c>
      <c r="AK1064" s="7">
        <v>7.6</v>
      </c>
      <c r="AO1064" s="8"/>
      <c r="AQ1064" s="31"/>
      <c r="AT1064" s="31"/>
      <c r="AU1064" s="21">
        <v>1989</v>
      </c>
      <c r="AV1064" s="23">
        <f t="shared" si="178"/>
        <v>3.2986347831244354</v>
      </c>
      <c r="BB1064" s="18"/>
      <c r="BD1064" s="54"/>
      <c r="BF1064" s="18"/>
      <c r="BH1064" s="18"/>
      <c r="BJ1064" s="18"/>
      <c r="BK1064" s="18" t="s">
        <v>222</v>
      </c>
      <c r="BL1064">
        <v>0</v>
      </c>
      <c r="BM1064">
        <v>0</v>
      </c>
      <c r="BN1064">
        <v>0</v>
      </c>
      <c r="BO1064">
        <v>1</v>
      </c>
      <c r="BP1064">
        <v>0</v>
      </c>
      <c r="BQ1064">
        <v>0</v>
      </c>
      <c r="BR1064" s="18">
        <v>0</v>
      </c>
      <c r="BS1064">
        <v>0</v>
      </c>
      <c r="BT1064">
        <v>1</v>
      </c>
      <c r="BU1064" s="18">
        <v>0</v>
      </c>
      <c r="BV1064" t="s">
        <v>397</v>
      </c>
      <c r="BW1064" t="s">
        <v>397</v>
      </c>
      <c r="CB1064" s="18"/>
      <c r="CD1064" s="18"/>
      <c r="CE1064" s="18"/>
      <c r="CH1064" s="18"/>
      <c r="CJ1064" s="18"/>
      <c r="CU1064" s="18"/>
      <c r="CV1064" t="s">
        <v>397</v>
      </c>
      <c r="CW1064" t="s">
        <v>397</v>
      </c>
      <c r="CX1064" t="s">
        <v>397</v>
      </c>
      <c r="CY1064" s="25" t="s">
        <v>397</v>
      </c>
    </row>
    <row r="1065" spans="1:103" x14ac:dyDescent="0.25">
      <c r="A1065">
        <v>1067</v>
      </c>
      <c r="B1065">
        <v>127</v>
      </c>
      <c r="C1065" s="25" t="s">
        <v>8</v>
      </c>
      <c r="D1065" s="12">
        <v>13.7</v>
      </c>
      <c r="E1065" s="14"/>
      <c r="F1065" s="7" t="str">
        <f t="shared" si="169"/>
        <v>X</v>
      </c>
      <c r="G1065" s="7">
        <f t="shared" si="170"/>
        <v>13.7</v>
      </c>
      <c r="H1065" s="16">
        <f t="shared" si="171"/>
        <v>13.7</v>
      </c>
      <c r="I1065" s="11" t="str">
        <f t="shared" si="172"/>
        <v>X</v>
      </c>
      <c r="J1065" s="39" t="str">
        <f t="shared" si="173"/>
        <v>X</v>
      </c>
      <c r="K1065" s="39" t="str">
        <f t="shared" si="176"/>
        <v>X</v>
      </c>
      <c r="L1065" s="39" t="str">
        <f t="shared" si="177"/>
        <v>X</v>
      </c>
      <c r="M1065" s="39" t="str">
        <f t="shared" si="174"/>
        <v>X</v>
      </c>
      <c r="N1065" s="42">
        <v>1</v>
      </c>
      <c r="O1065" s="8">
        <v>0</v>
      </c>
      <c r="P1065" s="9">
        <v>0</v>
      </c>
      <c r="Q1065" s="9">
        <v>0</v>
      </c>
      <c r="R1065" s="8">
        <v>0</v>
      </c>
      <c r="S1065" s="9">
        <v>0</v>
      </c>
      <c r="T1065" s="9">
        <v>0</v>
      </c>
      <c r="U1065" s="8">
        <v>0</v>
      </c>
      <c r="V1065" s="9">
        <v>0</v>
      </c>
      <c r="W1065" s="9">
        <v>0</v>
      </c>
      <c r="X1065" s="9">
        <v>0</v>
      </c>
      <c r="Y1065" s="8">
        <v>0</v>
      </c>
      <c r="Z1065" s="9">
        <v>0</v>
      </c>
      <c r="AA1065" s="8"/>
      <c r="AC1065" s="8"/>
      <c r="AJ1065" s="9">
        <f t="shared" si="175"/>
        <v>-1</v>
      </c>
      <c r="AK1065" s="7">
        <v>9.1999999999999993</v>
      </c>
      <c r="AO1065" s="8"/>
      <c r="AQ1065" s="31"/>
      <c r="AT1065" s="31"/>
      <c r="AU1065" s="21">
        <v>1990</v>
      </c>
      <c r="AV1065" s="23">
        <f t="shared" si="178"/>
        <v>3.2988530764097068</v>
      </c>
      <c r="BB1065" s="18"/>
      <c r="BD1065" s="54"/>
      <c r="BF1065" s="18"/>
      <c r="BH1065" s="18"/>
      <c r="BJ1065" s="18"/>
      <c r="BK1065" s="18" t="s">
        <v>222</v>
      </c>
      <c r="BL1065">
        <v>0</v>
      </c>
      <c r="BM1065">
        <v>0</v>
      </c>
      <c r="BN1065">
        <v>0</v>
      </c>
      <c r="BO1065">
        <v>1</v>
      </c>
      <c r="BP1065">
        <v>0</v>
      </c>
      <c r="BQ1065">
        <v>0</v>
      </c>
      <c r="BR1065" s="18">
        <v>0</v>
      </c>
      <c r="BS1065">
        <v>0</v>
      </c>
      <c r="BT1065">
        <v>1</v>
      </c>
      <c r="BU1065" s="18">
        <v>0</v>
      </c>
      <c r="BV1065" t="s">
        <v>397</v>
      </c>
      <c r="BW1065" t="s">
        <v>397</v>
      </c>
      <c r="CB1065" s="18"/>
      <c r="CD1065" s="18"/>
      <c r="CE1065" s="18"/>
      <c r="CH1065" s="18"/>
      <c r="CJ1065" s="18"/>
      <c r="CU1065" s="18"/>
      <c r="CV1065" t="s">
        <v>397</v>
      </c>
      <c r="CW1065" t="s">
        <v>397</v>
      </c>
      <c r="CX1065" t="s">
        <v>397</v>
      </c>
      <c r="CY1065" s="25" t="s">
        <v>397</v>
      </c>
    </row>
    <row r="1066" spans="1:103" x14ac:dyDescent="0.25">
      <c r="A1066">
        <v>1068</v>
      </c>
      <c r="B1066">
        <v>127</v>
      </c>
      <c r="C1066" s="25" t="s">
        <v>8</v>
      </c>
      <c r="D1066" s="12">
        <v>5.7</v>
      </c>
      <c r="E1066" s="14"/>
      <c r="F1066" s="7" t="str">
        <f t="shared" si="169"/>
        <v>X</v>
      </c>
      <c r="G1066" s="7">
        <f t="shared" si="170"/>
        <v>5.7</v>
      </c>
      <c r="H1066" s="16">
        <f t="shared" si="171"/>
        <v>5.7</v>
      </c>
      <c r="I1066" s="11" t="str">
        <f t="shared" si="172"/>
        <v>X</v>
      </c>
      <c r="J1066" s="39" t="str">
        <f t="shared" si="173"/>
        <v>X</v>
      </c>
      <c r="K1066" s="39" t="str">
        <f t="shared" si="176"/>
        <v>X</v>
      </c>
      <c r="L1066" s="39" t="str">
        <f t="shared" si="177"/>
        <v>X</v>
      </c>
      <c r="M1066" s="39" t="str">
        <f t="shared" si="174"/>
        <v>X</v>
      </c>
      <c r="N1066" s="42">
        <v>0</v>
      </c>
      <c r="O1066" s="8">
        <v>0</v>
      </c>
      <c r="P1066" s="9">
        <v>0</v>
      </c>
      <c r="Q1066" s="9">
        <v>0</v>
      </c>
      <c r="R1066" s="8">
        <v>1</v>
      </c>
      <c r="S1066" s="9">
        <v>0</v>
      </c>
      <c r="T1066" s="9">
        <v>0</v>
      </c>
      <c r="U1066" s="8">
        <v>0</v>
      </c>
      <c r="V1066" s="9">
        <v>0</v>
      </c>
      <c r="W1066" s="9">
        <v>0</v>
      </c>
      <c r="X1066" s="9">
        <v>0</v>
      </c>
      <c r="Y1066" s="8">
        <v>0</v>
      </c>
      <c r="Z1066" s="9">
        <v>0</v>
      </c>
      <c r="AA1066" s="8"/>
      <c r="AC1066" s="8"/>
      <c r="AJ1066" s="9">
        <f t="shared" si="175"/>
        <v>-1</v>
      </c>
      <c r="AK1066" s="7">
        <v>7.6</v>
      </c>
      <c r="AO1066" s="8"/>
      <c r="AQ1066" s="31"/>
      <c r="AT1066" s="31"/>
      <c r="AU1066" s="21">
        <v>1989</v>
      </c>
      <c r="AV1066" s="23">
        <f t="shared" si="178"/>
        <v>3.2986347831244354</v>
      </c>
      <c r="BB1066" s="18"/>
      <c r="BD1066" s="54"/>
      <c r="BF1066" s="18"/>
      <c r="BH1066" s="18"/>
      <c r="BJ1066" s="18"/>
      <c r="BK1066" s="18" t="s">
        <v>222</v>
      </c>
      <c r="BL1066">
        <v>0</v>
      </c>
      <c r="BM1066">
        <v>0</v>
      </c>
      <c r="BN1066">
        <v>0</v>
      </c>
      <c r="BO1066">
        <v>1</v>
      </c>
      <c r="BP1066">
        <v>0</v>
      </c>
      <c r="BQ1066">
        <v>0</v>
      </c>
      <c r="BR1066" s="18">
        <v>0</v>
      </c>
      <c r="BS1066">
        <v>0</v>
      </c>
      <c r="BT1066">
        <v>1</v>
      </c>
      <c r="BU1066" s="18">
        <v>0</v>
      </c>
      <c r="BV1066" t="s">
        <v>397</v>
      </c>
      <c r="BW1066" t="s">
        <v>397</v>
      </c>
      <c r="CB1066" s="18"/>
      <c r="CD1066" s="18"/>
      <c r="CE1066" s="18"/>
      <c r="CH1066" s="18"/>
      <c r="CJ1066" s="18"/>
      <c r="CU1066" s="18"/>
      <c r="CV1066" t="s">
        <v>397</v>
      </c>
      <c r="CW1066" t="s">
        <v>397</v>
      </c>
      <c r="CX1066" t="s">
        <v>397</v>
      </c>
      <c r="CY1066" s="25" t="s">
        <v>397</v>
      </c>
    </row>
    <row r="1067" spans="1:103" x14ac:dyDescent="0.25">
      <c r="A1067">
        <v>1069</v>
      </c>
      <c r="B1067">
        <v>127</v>
      </c>
      <c r="C1067" s="25" t="s">
        <v>8</v>
      </c>
      <c r="D1067" s="12">
        <v>21</v>
      </c>
      <c r="E1067" s="14"/>
      <c r="F1067" s="7" t="str">
        <f t="shared" si="169"/>
        <v>X</v>
      </c>
      <c r="G1067" s="7">
        <f t="shared" si="170"/>
        <v>21</v>
      </c>
      <c r="H1067" s="16">
        <f t="shared" si="171"/>
        <v>21</v>
      </c>
      <c r="I1067" s="11" t="str">
        <f t="shared" si="172"/>
        <v>X</v>
      </c>
      <c r="J1067" s="39" t="str">
        <f t="shared" si="173"/>
        <v>X</v>
      </c>
      <c r="K1067" s="39" t="str">
        <f t="shared" si="176"/>
        <v>X</v>
      </c>
      <c r="L1067" s="39" t="str">
        <f t="shared" si="177"/>
        <v>X</v>
      </c>
      <c r="M1067" s="39" t="str">
        <f t="shared" si="174"/>
        <v>X</v>
      </c>
      <c r="N1067" s="42">
        <v>0</v>
      </c>
      <c r="O1067" s="8">
        <v>0</v>
      </c>
      <c r="P1067" s="9">
        <v>0</v>
      </c>
      <c r="Q1067" s="9">
        <v>0</v>
      </c>
      <c r="R1067" s="8">
        <v>0</v>
      </c>
      <c r="S1067" s="9">
        <v>1</v>
      </c>
      <c r="T1067" s="9">
        <v>0</v>
      </c>
      <c r="U1067" s="8">
        <v>0</v>
      </c>
      <c r="V1067" s="9">
        <v>0</v>
      </c>
      <c r="W1067" s="9">
        <v>0</v>
      </c>
      <c r="X1067" s="9">
        <v>0</v>
      </c>
      <c r="Y1067" s="8">
        <v>0</v>
      </c>
      <c r="Z1067" s="9">
        <v>0</v>
      </c>
      <c r="AA1067" s="8"/>
      <c r="AC1067" s="8"/>
      <c r="AJ1067" s="9">
        <f t="shared" si="175"/>
        <v>-1</v>
      </c>
      <c r="AK1067" s="7">
        <v>7.6</v>
      </c>
      <c r="AO1067" s="8"/>
      <c r="AQ1067" s="31"/>
      <c r="AT1067" s="31"/>
      <c r="AU1067" s="21">
        <v>1989</v>
      </c>
      <c r="AV1067" s="23">
        <f t="shared" si="178"/>
        <v>3.2986347831244354</v>
      </c>
      <c r="BB1067" s="18"/>
      <c r="BD1067" s="54"/>
      <c r="BF1067" s="18"/>
      <c r="BH1067" s="18"/>
      <c r="BJ1067" s="18"/>
      <c r="BK1067" s="18" t="s">
        <v>222</v>
      </c>
      <c r="BL1067">
        <v>0</v>
      </c>
      <c r="BM1067">
        <v>0</v>
      </c>
      <c r="BN1067">
        <v>0</v>
      </c>
      <c r="BO1067">
        <v>1</v>
      </c>
      <c r="BP1067">
        <v>0</v>
      </c>
      <c r="BQ1067">
        <v>0</v>
      </c>
      <c r="BR1067" s="18">
        <v>0</v>
      </c>
      <c r="BS1067">
        <v>0</v>
      </c>
      <c r="BT1067">
        <v>1</v>
      </c>
      <c r="BU1067" s="18">
        <v>0</v>
      </c>
      <c r="BV1067" t="s">
        <v>397</v>
      </c>
      <c r="BW1067" t="s">
        <v>397</v>
      </c>
      <c r="CB1067" s="18"/>
      <c r="CD1067" s="18"/>
      <c r="CE1067" s="18"/>
      <c r="CH1067" s="18"/>
      <c r="CJ1067" s="18"/>
      <c r="CU1067" s="18"/>
      <c r="CV1067" t="s">
        <v>397</v>
      </c>
      <c r="CW1067" t="s">
        <v>397</v>
      </c>
      <c r="CX1067" t="s">
        <v>397</v>
      </c>
      <c r="CY1067" s="25" t="s">
        <v>397</v>
      </c>
    </row>
    <row r="1068" spans="1:103" x14ac:dyDescent="0.25">
      <c r="A1068">
        <v>1070</v>
      </c>
      <c r="B1068">
        <v>127</v>
      </c>
      <c r="C1068" s="25" t="s">
        <v>8</v>
      </c>
      <c r="D1068" s="12">
        <v>21</v>
      </c>
      <c r="E1068" s="14"/>
      <c r="F1068" s="7" t="str">
        <f t="shared" si="169"/>
        <v>X</v>
      </c>
      <c r="G1068" s="7">
        <f t="shared" si="170"/>
        <v>21</v>
      </c>
      <c r="H1068" s="16">
        <f t="shared" si="171"/>
        <v>21</v>
      </c>
      <c r="I1068" s="11" t="str">
        <f t="shared" si="172"/>
        <v>X</v>
      </c>
      <c r="J1068" s="39" t="str">
        <f t="shared" si="173"/>
        <v>X</v>
      </c>
      <c r="K1068" s="39" t="str">
        <f t="shared" si="176"/>
        <v>X</v>
      </c>
      <c r="L1068" s="39" t="str">
        <f t="shared" si="177"/>
        <v>X</v>
      </c>
      <c r="M1068" s="39" t="str">
        <f t="shared" si="174"/>
        <v>X</v>
      </c>
      <c r="N1068" s="42">
        <v>0</v>
      </c>
      <c r="O1068" s="8">
        <v>0</v>
      </c>
      <c r="P1068" s="9">
        <v>0</v>
      </c>
      <c r="Q1068" s="9">
        <v>0</v>
      </c>
      <c r="R1068" s="8">
        <v>0</v>
      </c>
      <c r="S1068" s="9">
        <v>0</v>
      </c>
      <c r="T1068" s="9">
        <v>1</v>
      </c>
      <c r="U1068" s="8">
        <v>0</v>
      </c>
      <c r="V1068" s="9">
        <v>0</v>
      </c>
      <c r="W1068" s="9">
        <v>0</v>
      </c>
      <c r="X1068" s="9">
        <v>0</v>
      </c>
      <c r="Y1068" s="8">
        <v>0</v>
      </c>
      <c r="Z1068" s="9">
        <v>0</v>
      </c>
      <c r="AA1068" s="8"/>
      <c r="AC1068" s="8"/>
      <c r="AJ1068" s="9">
        <f t="shared" si="175"/>
        <v>-1</v>
      </c>
      <c r="AK1068" s="7">
        <v>7.6</v>
      </c>
      <c r="AO1068" s="8"/>
      <c r="AQ1068" s="31"/>
      <c r="AT1068" s="31"/>
      <c r="AU1068" s="21">
        <v>1989</v>
      </c>
      <c r="AV1068" s="23">
        <f t="shared" si="178"/>
        <v>3.2986347831244354</v>
      </c>
      <c r="BB1068" s="18"/>
      <c r="BD1068" s="54"/>
      <c r="BF1068" s="18"/>
      <c r="BH1068" s="18"/>
      <c r="BJ1068" s="18"/>
      <c r="BK1068" s="18" t="s">
        <v>222</v>
      </c>
      <c r="BL1068">
        <v>0</v>
      </c>
      <c r="BM1068">
        <v>0</v>
      </c>
      <c r="BN1068">
        <v>0</v>
      </c>
      <c r="BO1068">
        <v>1</v>
      </c>
      <c r="BP1068">
        <v>0</v>
      </c>
      <c r="BQ1068">
        <v>0</v>
      </c>
      <c r="BR1068" s="18">
        <v>0</v>
      </c>
      <c r="BS1068">
        <v>0</v>
      </c>
      <c r="BT1068">
        <v>1</v>
      </c>
      <c r="BU1068" s="18">
        <v>0</v>
      </c>
      <c r="BV1068" t="s">
        <v>397</v>
      </c>
      <c r="BW1068" t="s">
        <v>397</v>
      </c>
      <c r="CB1068" s="18"/>
      <c r="CD1068" s="18"/>
      <c r="CE1068" s="18"/>
      <c r="CH1068" s="18"/>
      <c r="CJ1068" s="18"/>
      <c r="CU1068" s="18"/>
      <c r="CV1068" t="s">
        <v>397</v>
      </c>
      <c r="CW1068" t="s">
        <v>397</v>
      </c>
      <c r="CX1068" t="s">
        <v>397</v>
      </c>
      <c r="CY1068" s="25" t="s">
        <v>397</v>
      </c>
    </row>
    <row r="1069" spans="1:103" x14ac:dyDescent="0.25">
      <c r="A1069">
        <v>1071</v>
      </c>
      <c r="B1069">
        <v>127</v>
      </c>
      <c r="C1069" s="25" t="s">
        <v>8</v>
      </c>
      <c r="D1069" s="12">
        <v>12.6</v>
      </c>
      <c r="E1069" s="14"/>
      <c r="F1069" s="7" t="str">
        <f t="shared" si="169"/>
        <v>X</v>
      </c>
      <c r="G1069" s="7">
        <f t="shared" si="170"/>
        <v>12.6</v>
      </c>
      <c r="H1069" s="16">
        <f t="shared" si="171"/>
        <v>12.6</v>
      </c>
      <c r="I1069" s="11" t="str">
        <f t="shared" si="172"/>
        <v>X</v>
      </c>
      <c r="J1069" s="39" t="str">
        <f t="shared" si="173"/>
        <v>X</v>
      </c>
      <c r="K1069" s="39" t="str">
        <f t="shared" si="176"/>
        <v>X</v>
      </c>
      <c r="L1069" s="39" t="str">
        <f t="shared" si="177"/>
        <v>X</v>
      </c>
      <c r="M1069" s="39" t="str">
        <f t="shared" si="174"/>
        <v>X</v>
      </c>
      <c r="N1069" s="42">
        <v>0</v>
      </c>
      <c r="O1069" s="8">
        <v>0</v>
      </c>
      <c r="P1069" s="9">
        <v>0</v>
      </c>
      <c r="Q1069" s="9">
        <v>0</v>
      </c>
      <c r="R1069" s="8">
        <v>0</v>
      </c>
      <c r="S1069" s="9">
        <v>0</v>
      </c>
      <c r="T1069" s="9">
        <v>0</v>
      </c>
      <c r="U1069" s="8">
        <v>1</v>
      </c>
      <c r="V1069" s="9">
        <v>0</v>
      </c>
      <c r="W1069" s="9">
        <v>0</v>
      </c>
      <c r="X1069" s="9">
        <v>0</v>
      </c>
      <c r="Y1069" s="8">
        <v>0</v>
      </c>
      <c r="Z1069" s="9">
        <v>0</v>
      </c>
      <c r="AA1069" s="8"/>
      <c r="AC1069" s="8"/>
      <c r="AJ1069" s="9">
        <f t="shared" si="175"/>
        <v>-1</v>
      </c>
      <c r="AK1069" s="7">
        <v>7.6</v>
      </c>
      <c r="AO1069" s="8"/>
      <c r="AQ1069" s="31"/>
      <c r="AT1069" s="31"/>
      <c r="AU1069" s="21">
        <v>1989</v>
      </c>
      <c r="AV1069" s="23">
        <f t="shared" si="178"/>
        <v>3.2986347831244354</v>
      </c>
      <c r="BB1069" s="18"/>
      <c r="BD1069" s="54"/>
      <c r="BF1069" s="18"/>
      <c r="BH1069" s="18"/>
      <c r="BJ1069" s="18"/>
      <c r="BK1069" s="18" t="s">
        <v>222</v>
      </c>
      <c r="BL1069">
        <v>0</v>
      </c>
      <c r="BM1069">
        <v>0</v>
      </c>
      <c r="BN1069">
        <v>0</v>
      </c>
      <c r="BO1069">
        <v>1</v>
      </c>
      <c r="BP1069">
        <v>0</v>
      </c>
      <c r="BQ1069">
        <v>0</v>
      </c>
      <c r="BR1069" s="18">
        <v>0</v>
      </c>
      <c r="BS1069">
        <v>0</v>
      </c>
      <c r="BT1069">
        <v>1</v>
      </c>
      <c r="BU1069" s="18">
        <v>0</v>
      </c>
      <c r="BV1069" t="s">
        <v>397</v>
      </c>
      <c r="BW1069" t="s">
        <v>397</v>
      </c>
      <c r="CB1069" s="18"/>
      <c r="CD1069" s="18"/>
      <c r="CE1069" s="18"/>
      <c r="CH1069" s="18"/>
      <c r="CJ1069" s="18"/>
      <c r="CU1069" s="18"/>
      <c r="CV1069" t="s">
        <v>397</v>
      </c>
      <c r="CW1069" t="s">
        <v>397</v>
      </c>
      <c r="CX1069" t="s">
        <v>397</v>
      </c>
      <c r="CY1069" s="25" t="s">
        <v>397</v>
      </c>
    </row>
    <row r="1070" spans="1:103" x14ac:dyDescent="0.25">
      <c r="A1070">
        <v>1072</v>
      </c>
      <c r="B1070">
        <v>127</v>
      </c>
      <c r="C1070" s="25" t="s">
        <v>8</v>
      </c>
      <c r="D1070" s="12">
        <v>17.100000000000001</v>
      </c>
      <c r="E1070" s="14"/>
      <c r="F1070" s="7" t="str">
        <f t="shared" si="169"/>
        <v>X</v>
      </c>
      <c r="G1070" s="7">
        <f t="shared" si="170"/>
        <v>17.100000000000001</v>
      </c>
      <c r="H1070" s="16">
        <f t="shared" si="171"/>
        <v>17.100000000000001</v>
      </c>
      <c r="I1070" s="11" t="str">
        <f t="shared" si="172"/>
        <v>X</v>
      </c>
      <c r="J1070" s="39" t="str">
        <f t="shared" si="173"/>
        <v>X</v>
      </c>
      <c r="K1070" s="39" t="str">
        <f t="shared" si="176"/>
        <v>X</v>
      </c>
      <c r="L1070" s="39" t="str">
        <f t="shared" si="177"/>
        <v>X</v>
      </c>
      <c r="M1070" s="39" t="str">
        <f t="shared" si="174"/>
        <v>X</v>
      </c>
      <c r="N1070" s="42">
        <v>0</v>
      </c>
      <c r="O1070" s="8">
        <v>0</v>
      </c>
      <c r="P1070" s="9">
        <v>0</v>
      </c>
      <c r="Q1070" s="9">
        <v>0</v>
      </c>
      <c r="R1070" s="8">
        <v>0</v>
      </c>
      <c r="S1070" s="9">
        <v>0</v>
      </c>
      <c r="T1070" s="9">
        <v>0</v>
      </c>
      <c r="U1070" s="8">
        <v>0</v>
      </c>
      <c r="V1070" s="9">
        <v>1</v>
      </c>
      <c r="W1070" s="9">
        <v>0</v>
      </c>
      <c r="X1070" s="9">
        <v>0</v>
      </c>
      <c r="Y1070" s="8">
        <v>0</v>
      </c>
      <c r="Z1070" s="9">
        <v>0</v>
      </c>
      <c r="AA1070" s="8"/>
      <c r="AC1070" s="8"/>
      <c r="AJ1070" s="9">
        <f t="shared" si="175"/>
        <v>-1</v>
      </c>
      <c r="AK1070" s="7">
        <v>7.6</v>
      </c>
      <c r="AO1070" s="8"/>
      <c r="AQ1070" s="31"/>
      <c r="AT1070" s="31"/>
      <c r="AU1070" s="21">
        <v>1989</v>
      </c>
      <c r="AV1070" s="23">
        <f t="shared" si="178"/>
        <v>3.2986347831244354</v>
      </c>
      <c r="BB1070" s="18"/>
      <c r="BD1070" s="54"/>
      <c r="BF1070" s="18"/>
      <c r="BH1070" s="18"/>
      <c r="BJ1070" s="18"/>
      <c r="BK1070" s="18" t="s">
        <v>222</v>
      </c>
      <c r="BL1070">
        <v>0</v>
      </c>
      <c r="BM1070">
        <v>0</v>
      </c>
      <c r="BN1070">
        <v>0</v>
      </c>
      <c r="BO1070">
        <v>1</v>
      </c>
      <c r="BP1070">
        <v>0</v>
      </c>
      <c r="BQ1070">
        <v>0</v>
      </c>
      <c r="BR1070" s="18">
        <v>0</v>
      </c>
      <c r="BS1070">
        <v>0</v>
      </c>
      <c r="BT1070">
        <v>1</v>
      </c>
      <c r="BU1070" s="18">
        <v>0</v>
      </c>
      <c r="BV1070" t="s">
        <v>397</v>
      </c>
      <c r="BW1070" t="s">
        <v>397</v>
      </c>
      <c r="CB1070" s="18"/>
      <c r="CD1070" s="18"/>
      <c r="CE1070" s="18"/>
      <c r="CH1070" s="18"/>
      <c r="CJ1070" s="18"/>
      <c r="CU1070" s="18"/>
      <c r="CV1070" t="s">
        <v>397</v>
      </c>
      <c r="CW1070" t="s">
        <v>397</v>
      </c>
      <c r="CX1070" t="s">
        <v>397</v>
      </c>
      <c r="CY1070" s="25" t="s">
        <v>397</v>
      </c>
    </row>
    <row r="1071" spans="1:103" x14ac:dyDescent="0.25">
      <c r="A1071">
        <v>1073</v>
      </c>
      <c r="B1071">
        <v>127</v>
      </c>
      <c r="C1071" s="25" t="s">
        <v>8</v>
      </c>
      <c r="D1071" s="12">
        <v>12.2</v>
      </c>
      <c r="E1071" s="14"/>
      <c r="F1071" s="7" t="str">
        <f t="shared" si="169"/>
        <v>X</v>
      </c>
      <c r="G1071" s="7">
        <f t="shared" si="170"/>
        <v>12.2</v>
      </c>
      <c r="H1071" s="16">
        <f t="shared" si="171"/>
        <v>12.2</v>
      </c>
      <c r="I1071" s="11" t="str">
        <f t="shared" si="172"/>
        <v>X</v>
      </c>
      <c r="J1071" s="39" t="str">
        <f t="shared" si="173"/>
        <v>X</v>
      </c>
      <c r="K1071" s="39" t="str">
        <f t="shared" si="176"/>
        <v>X</v>
      </c>
      <c r="L1071" s="39" t="str">
        <f t="shared" si="177"/>
        <v>X</v>
      </c>
      <c r="M1071" s="39" t="str">
        <f t="shared" si="174"/>
        <v>X</v>
      </c>
      <c r="N1071" s="42">
        <v>0</v>
      </c>
      <c r="O1071" s="8">
        <v>0</v>
      </c>
      <c r="P1071" s="9">
        <v>0</v>
      </c>
      <c r="Q1071" s="9">
        <v>0</v>
      </c>
      <c r="R1071" s="8">
        <v>0</v>
      </c>
      <c r="S1071" s="9">
        <v>0</v>
      </c>
      <c r="T1071" s="9">
        <v>0</v>
      </c>
      <c r="U1071" s="8">
        <v>0</v>
      </c>
      <c r="V1071" s="9">
        <v>0</v>
      </c>
      <c r="W1071" s="9">
        <v>0</v>
      </c>
      <c r="X1071" s="9">
        <v>0</v>
      </c>
      <c r="Y1071" s="8">
        <v>1</v>
      </c>
      <c r="Z1071" s="9">
        <v>0</v>
      </c>
      <c r="AA1071" s="8"/>
      <c r="AC1071" s="8"/>
      <c r="AJ1071" s="9">
        <f t="shared" si="175"/>
        <v>-1</v>
      </c>
      <c r="AK1071" s="7">
        <v>7.6</v>
      </c>
      <c r="AO1071" s="8"/>
      <c r="AQ1071" s="31"/>
      <c r="AT1071" s="31"/>
      <c r="AU1071" s="21">
        <v>1989</v>
      </c>
      <c r="AV1071" s="23">
        <f t="shared" si="178"/>
        <v>3.2986347831244354</v>
      </c>
      <c r="BB1071" s="18"/>
      <c r="BD1071" s="54"/>
      <c r="BF1071" s="18"/>
      <c r="BH1071" s="18"/>
      <c r="BJ1071" s="18"/>
      <c r="BK1071" s="18" t="s">
        <v>222</v>
      </c>
      <c r="BL1071">
        <v>0</v>
      </c>
      <c r="BM1071">
        <v>0</v>
      </c>
      <c r="BN1071">
        <v>0</v>
      </c>
      <c r="BO1071">
        <v>1</v>
      </c>
      <c r="BP1071">
        <v>0</v>
      </c>
      <c r="BQ1071">
        <v>0</v>
      </c>
      <c r="BR1071" s="18">
        <v>0</v>
      </c>
      <c r="BS1071">
        <v>0</v>
      </c>
      <c r="BT1071">
        <v>1</v>
      </c>
      <c r="BU1071" s="18">
        <v>0</v>
      </c>
      <c r="BV1071" t="s">
        <v>397</v>
      </c>
      <c r="BW1071" t="s">
        <v>397</v>
      </c>
      <c r="CB1071" s="18"/>
      <c r="CD1071" s="18"/>
      <c r="CE1071" s="18"/>
      <c r="CH1071" s="18"/>
      <c r="CJ1071" s="18"/>
      <c r="CU1071" s="18"/>
      <c r="CV1071" t="s">
        <v>397</v>
      </c>
      <c r="CW1071" t="s">
        <v>397</v>
      </c>
      <c r="CX1071" t="s">
        <v>397</v>
      </c>
      <c r="CY1071" s="25" t="s">
        <v>397</v>
      </c>
    </row>
    <row r="1072" spans="1:103" x14ac:dyDescent="0.25">
      <c r="A1072">
        <v>1074</v>
      </c>
      <c r="B1072">
        <v>127</v>
      </c>
      <c r="C1072" s="25" t="s">
        <v>8</v>
      </c>
      <c r="D1072" s="12">
        <v>11</v>
      </c>
      <c r="E1072" s="14"/>
      <c r="F1072" s="7" t="str">
        <f t="shared" si="169"/>
        <v>X</v>
      </c>
      <c r="G1072" s="7">
        <f t="shared" si="170"/>
        <v>11</v>
      </c>
      <c r="H1072" s="16">
        <f t="shared" si="171"/>
        <v>11</v>
      </c>
      <c r="I1072" s="11" t="str">
        <f t="shared" si="172"/>
        <v>X</v>
      </c>
      <c r="J1072" s="39" t="str">
        <f t="shared" si="173"/>
        <v>X</v>
      </c>
      <c r="K1072" s="39" t="str">
        <f t="shared" si="176"/>
        <v>X</v>
      </c>
      <c r="L1072" s="39" t="str">
        <f t="shared" si="177"/>
        <v>X</v>
      </c>
      <c r="M1072" s="39" t="str">
        <f t="shared" si="174"/>
        <v>X</v>
      </c>
      <c r="N1072" s="42">
        <v>0</v>
      </c>
      <c r="O1072" s="8">
        <v>0</v>
      </c>
      <c r="P1072" s="9">
        <v>0</v>
      </c>
      <c r="Q1072" s="9">
        <v>0</v>
      </c>
      <c r="R1072" s="8">
        <v>0</v>
      </c>
      <c r="S1072" s="9">
        <v>0</v>
      </c>
      <c r="T1072" s="9">
        <v>0</v>
      </c>
      <c r="U1072" s="8">
        <v>0</v>
      </c>
      <c r="V1072" s="9">
        <v>0</v>
      </c>
      <c r="W1072" s="9">
        <v>0</v>
      </c>
      <c r="X1072" s="9">
        <v>0</v>
      </c>
      <c r="Y1072" s="8">
        <v>0</v>
      </c>
      <c r="Z1072" s="9">
        <v>1</v>
      </c>
      <c r="AA1072" s="8"/>
      <c r="AC1072" s="8"/>
      <c r="AJ1072" s="9">
        <f t="shared" si="175"/>
        <v>-1</v>
      </c>
      <c r="AK1072" s="7">
        <v>7.6</v>
      </c>
      <c r="AO1072" s="8"/>
      <c r="AQ1072" s="31"/>
      <c r="AT1072" s="31"/>
      <c r="AU1072" s="21">
        <v>1989</v>
      </c>
      <c r="AV1072" s="23">
        <f t="shared" si="178"/>
        <v>3.2986347831244354</v>
      </c>
      <c r="BB1072" s="18"/>
      <c r="BD1072" s="54"/>
      <c r="BF1072" s="18"/>
      <c r="BH1072" s="18"/>
      <c r="BJ1072" s="18"/>
      <c r="BK1072" s="18" t="s">
        <v>222</v>
      </c>
      <c r="BL1072">
        <v>0</v>
      </c>
      <c r="BM1072">
        <v>0</v>
      </c>
      <c r="BN1072">
        <v>0</v>
      </c>
      <c r="BO1072">
        <v>1</v>
      </c>
      <c r="BP1072">
        <v>0</v>
      </c>
      <c r="BQ1072">
        <v>0</v>
      </c>
      <c r="BR1072" s="18">
        <v>0</v>
      </c>
      <c r="BS1072">
        <v>0</v>
      </c>
      <c r="BT1072">
        <v>1</v>
      </c>
      <c r="BU1072" s="18">
        <v>0</v>
      </c>
      <c r="BV1072" t="s">
        <v>397</v>
      </c>
      <c r="BW1072" t="s">
        <v>397</v>
      </c>
      <c r="CB1072" s="18"/>
      <c r="CD1072" s="18"/>
      <c r="CE1072" s="18"/>
      <c r="CH1072" s="18"/>
      <c r="CJ1072" s="18"/>
      <c r="CU1072" s="18"/>
      <c r="CV1072" t="s">
        <v>397</v>
      </c>
      <c r="CW1072" t="s">
        <v>397</v>
      </c>
      <c r="CX1072" t="s">
        <v>397</v>
      </c>
      <c r="CY1072" s="25" t="s">
        <v>397</v>
      </c>
    </row>
    <row r="1073" spans="1:103" x14ac:dyDescent="0.25">
      <c r="A1073">
        <v>1075</v>
      </c>
      <c r="B1073">
        <v>127</v>
      </c>
      <c r="C1073" s="25" t="s">
        <v>8</v>
      </c>
      <c r="D1073" s="12">
        <v>11.5</v>
      </c>
      <c r="E1073" s="14"/>
      <c r="F1073" s="7" t="str">
        <f t="shared" si="169"/>
        <v>X</v>
      </c>
      <c r="G1073" s="7">
        <f t="shared" si="170"/>
        <v>11.5</v>
      </c>
      <c r="H1073" s="16">
        <f t="shared" si="171"/>
        <v>11.5</v>
      </c>
      <c r="I1073" s="11" t="str">
        <f t="shared" si="172"/>
        <v>X</v>
      </c>
      <c r="J1073" s="39" t="str">
        <f t="shared" si="173"/>
        <v>X</v>
      </c>
      <c r="K1073" s="39" t="str">
        <f t="shared" si="176"/>
        <v>X</v>
      </c>
      <c r="L1073" s="39" t="str">
        <f t="shared" si="177"/>
        <v>X</v>
      </c>
      <c r="M1073" s="39" t="str">
        <f t="shared" si="174"/>
        <v>X</v>
      </c>
      <c r="N1073" s="42">
        <v>1</v>
      </c>
      <c r="O1073" s="8">
        <v>0</v>
      </c>
      <c r="P1073" s="9">
        <v>0</v>
      </c>
      <c r="Q1073" s="9">
        <v>0</v>
      </c>
      <c r="R1073" s="8">
        <v>0</v>
      </c>
      <c r="S1073" s="9">
        <v>0</v>
      </c>
      <c r="T1073" s="9">
        <v>0</v>
      </c>
      <c r="U1073" s="8">
        <v>0</v>
      </c>
      <c r="V1073" s="9">
        <v>0</v>
      </c>
      <c r="W1073" s="9">
        <v>0</v>
      </c>
      <c r="X1073" s="9">
        <v>0</v>
      </c>
      <c r="Y1073" s="8">
        <v>0</v>
      </c>
      <c r="Z1073" s="9">
        <v>0</v>
      </c>
      <c r="AA1073" s="8"/>
      <c r="AC1073" s="8"/>
      <c r="AJ1073" s="9">
        <f t="shared" si="175"/>
        <v>-1</v>
      </c>
      <c r="AK1073" s="7">
        <v>6.6</v>
      </c>
      <c r="AO1073" s="8"/>
      <c r="AQ1073" s="31"/>
      <c r="AT1073" s="31"/>
      <c r="AU1073" s="21">
        <v>1985</v>
      </c>
      <c r="AV1073" s="23">
        <f t="shared" si="178"/>
        <v>3.2977605110991339</v>
      </c>
      <c r="BB1073" s="18"/>
      <c r="BD1073" s="54"/>
      <c r="BF1073" s="18"/>
      <c r="BH1073" s="18"/>
      <c r="BJ1073" s="18"/>
      <c r="BK1073" s="18" t="s">
        <v>228</v>
      </c>
      <c r="BL1073">
        <v>0</v>
      </c>
      <c r="BM1073">
        <v>0</v>
      </c>
      <c r="BN1073">
        <v>0</v>
      </c>
      <c r="BO1073">
        <v>1</v>
      </c>
      <c r="BP1073">
        <v>0</v>
      </c>
      <c r="BQ1073">
        <v>0</v>
      </c>
      <c r="BR1073" s="18">
        <v>0</v>
      </c>
      <c r="BS1073">
        <v>0</v>
      </c>
      <c r="BT1073">
        <v>1</v>
      </c>
      <c r="BU1073" s="18">
        <v>0</v>
      </c>
      <c r="BV1073" t="s">
        <v>397</v>
      </c>
      <c r="BW1073" t="s">
        <v>397</v>
      </c>
      <c r="CB1073" s="18"/>
      <c r="CD1073" s="18"/>
      <c r="CE1073" s="18"/>
      <c r="CH1073" s="18"/>
      <c r="CJ1073" s="18"/>
      <c r="CU1073" s="18"/>
      <c r="CV1073" t="s">
        <v>397</v>
      </c>
      <c r="CW1073" t="s">
        <v>397</v>
      </c>
      <c r="CX1073" t="s">
        <v>397</v>
      </c>
      <c r="CY1073" s="25" t="s">
        <v>397</v>
      </c>
    </row>
    <row r="1074" spans="1:103" x14ac:dyDescent="0.25">
      <c r="A1074">
        <v>1076</v>
      </c>
      <c r="B1074">
        <v>127</v>
      </c>
      <c r="C1074" s="25" t="s">
        <v>8</v>
      </c>
      <c r="D1074" s="12">
        <v>8.1</v>
      </c>
      <c r="E1074" s="14"/>
      <c r="F1074" s="7" t="str">
        <f t="shared" si="169"/>
        <v>X</v>
      </c>
      <c r="G1074" s="7">
        <f t="shared" si="170"/>
        <v>8.1</v>
      </c>
      <c r="H1074" s="16">
        <f t="shared" si="171"/>
        <v>8.1</v>
      </c>
      <c r="I1074" s="11" t="str">
        <f t="shared" si="172"/>
        <v>X</v>
      </c>
      <c r="J1074" s="39" t="str">
        <f t="shared" si="173"/>
        <v>X</v>
      </c>
      <c r="K1074" s="39" t="str">
        <f t="shared" si="176"/>
        <v>X</v>
      </c>
      <c r="L1074" s="39" t="str">
        <f t="shared" si="177"/>
        <v>X</v>
      </c>
      <c r="M1074" s="39" t="str">
        <f t="shared" si="174"/>
        <v>X</v>
      </c>
      <c r="N1074" s="42">
        <v>1</v>
      </c>
      <c r="O1074" s="8">
        <v>0</v>
      </c>
      <c r="P1074" s="9">
        <v>0</v>
      </c>
      <c r="Q1074" s="9">
        <v>0</v>
      </c>
      <c r="R1074" s="8">
        <v>0</v>
      </c>
      <c r="S1074" s="9">
        <v>0</v>
      </c>
      <c r="T1074" s="9">
        <v>0</v>
      </c>
      <c r="U1074" s="8">
        <v>0</v>
      </c>
      <c r="V1074" s="9">
        <v>0</v>
      </c>
      <c r="W1074" s="9">
        <v>0</v>
      </c>
      <c r="X1074" s="9">
        <v>0</v>
      </c>
      <c r="Y1074" s="8">
        <v>0</v>
      </c>
      <c r="Z1074" s="9">
        <v>0</v>
      </c>
      <c r="AA1074" s="8"/>
      <c r="AC1074" s="8"/>
      <c r="AJ1074" s="9">
        <f t="shared" si="175"/>
        <v>-1</v>
      </c>
      <c r="AK1074" s="7">
        <v>10.1</v>
      </c>
      <c r="AO1074" s="8"/>
      <c r="AQ1074" s="31"/>
      <c r="AT1074" s="31"/>
      <c r="AU1074" s="21">
        <v>1990</v>
      </c>
      <c r="AV1074" s="23">
        <f t="shared" si="178"/>
        <v>3.2988530764097068</v>
      </c>
      <c r="BB1074" s="18"/>
      <c r="BD1074" s="54"/>
      <c r="BF1074" s="18"/>
      <c r="BH1074" s="18"/>
      <c r="BJ1074" s="18"/>
      <c r="BK1074" s="18" t="s">
        <v>228</v>
      </c>
      <c r="BL1074">
        <v>0</v>
      </c>
      <c r="BM1074">
        <v>0</v>
      </c>
      <c r="BN1074">
        <v>0</v>
      </c>
      <c r="BO1074">
        <v>1</v>
      </c>
      <c r="BP1074">
        <v>0</v>
      </c>
      <c r="BQ1074">
        <v>0</v>
      </c>
      <c r="BR1074" s="18">
        <v>0</v>
      </c>
      <c r="BS1074">
        <v>0</v>
      </c>
      <c r="BT1074">
        <v>1</v>
      </c>
      <c r="BU1074" s="18">
        <v>0</v>
      </c>
      <c r="BV1074" t="s">
        <v>397</v>
      </c>
      <c r="BW1074" t="s">
        <v>397</v>
      </c>
      <c r="CB1074" s="18"/>
      <c r="CD1074" s="18"/>
      <c r="CE1074" s="18"/>
      <c r="CH1074" s="18"/>
      <c r="CJ1074" s="18"/>
      <c r="CU1074" s="18"/>
      <c r="CV1074" t="s">
        <v>397</v>
      </c>
      <c r="CW1074" t="s">
        <v>397</v>
      </c>
      <c r="CX1074" t="s">
        <v>397</v>
      </c>
      <c r="CY1074" s="25" t="s">
        <v>397</v>
      </c>
    </row>
    <row r="1075" spans="1:103" x14ac:dyDescent="0.25">
      <c r="A1075">
        <v>1077</v>
      </c>
      <c r="B1075">
        <v>127</v>
      </c>
      <c r="C1075" s="25" t="s">
        <v>8</v>
      </c>
      <c r="D1075" s="12">
        <v>13.2</v>
      </c>
      <c r="E1075" s="14"/>
      <c r="F1075" s="7" t="str">
        <f t="shared" si="169"/>
        <v>X</v>
      </c>
      <c r="G1075" s="7">
        <f t="shared" si="170"/>
        <v>13.2</v>
      </c>
      <c r="H1075" s="16">
        <f t="shared" si="171"/>
        <v>13.2</v>
      </c>
      <c r="I1075" s="11" t="str">
        <f t="shared" si="172"/>
        <v>X</v>
      </c>
      <c r="J1075" s="39" t="str">
        <f t="shared" si="173"/>
        <v>X</v>
      </c>
      <c r="K1075" s="39" t="str">
        <f t="shared" si="176"/>
        <v>X</v>
      </c>
      <c r="L1075" s="39" t="str">
        <f t="shared" si="177"/>
        <v>X</v>
      </c>
      <c r="M1075" s="39" t="str">
        <f t="shared" si="174"/>
        <v>X</v>
      </c>
      <c r="N1075" s="42">
        <v>0</v>
      </c>
      <c r="O1075" s="8">
        <v>0</v>
      </c>
      <c r="P1075" s="9">
        <v>0</v>
      </c>
      <c r="Q1075" s="9">
        <v>0</v>
      </c>
      <c r="R1075" s="8">
        <v>1</v>
      </c>
      <c r="S1075" s="9">
        <v>0</v>
      </c>
      <c r="T1075" s="9">
        <v>0</v>
      </c>
      <c r="U1075" s="8">
        <v>0</v>
      </c>
      <c r="V1075" s="9">
        <v>0</v>
      </c>
      <c r="W1075" s="9">
        <v>0</v>
      </c>
      <c r="X1075" s="9">
        <v>0</v>
      </c>
      <c r="Y1075" s="8">
        <v>0</v>
      </c>
      <c r="Z1075" s="9">
        <v>0</v>
      </c>
      <c r="AA1075" s="8"/>
      <c r="AC1075" s="8"/>
      <c r="AJ1075" s="9">
        <f t="shared" si="175"/>
        <v>-1</v>
      </c>
      <c r="AK1075" s="7">
        <v>10.1</v>
      </c>
      <c r="AO1075" s="8"/>
      <c r="AQ1075" s="31"/>
      <c r="AT1075" s="31"/>
      <c r="AU1075" s="21">
        <v>1990</v>
      </c>
      <c r="AV1075" s="23">
        <f t="shared" si="178"/>
        <v>3.2988530764097068</v>
      </c>
      <c r="BB1075" s="18"/>
      <c r="BD1075" s="54"/>
      <c r="BF1075" s="18"/>
      <c r="BH1075" s="18"/>
      <c r="BJ1075" s="18"/>
      <c r="BK1075" s="18" t="s">
        <v>228</v>
      </c>
      <c r="BL1075">
        <v>0</v>
      </c>
      <c r="BM1075">
        <v>0</v>
      </c>
      <c r="BN1075">
        <v>0</v>
      </c>
      <c r="BO1075">
        <v>1</v>
      </c>
      <c r="BP1075">
        <v>0</v>
      </c>
      <c r="BQ1075">
        <v>0</v>
      </c>
      <c r="BR1075" s="18">
        <v>0</v>
      </c>
      <c r="BS1075">
        <v>0</v>
      </c>
      <c r="BT1075">
        <v>1</v>
      </c>
      <c r="BU1075" s="18">
        <v>0</v>
      </c>
      <c r="BV1075" t="s">
        <v>397</v>
      </c>
      <c r="BW1075" t="s">
        <v>397</v>
      </c>
      <c r="CB1075" s="18"/>
      <c r="CD1075" s="18"/>
      <c r="CE1075" s="18"/>
      <c r="CH1075" s="18"/>
      <c r="CJ1075" s="18"/>
      <c r="CU1075" s="18"/>
      <c r="CV1075" t="s">
        <v>397</v>
      </c>
      <c r="CW1075" t="s">
        <v>397</v>
      </c>
      <c r="CX1075" t="s">
        <v>397</v>
      </c>
      <c r="CY1075" s="25" t="s">
        <v>397</v>
      </c>
    </row>
    <row r="1076" spans="1:103" x14ac:dyDescent="0.25">
      <c r="A1076">
        <v>1078</v>
      </c>
      <c r="B1076">
        <v>127</v>
      </c>
      <c r="C1076" s="25" t="s">
        <v>8</v>
      </c>
      <c r="D1076" s="12">
        <v>6.6</v>
      </c>
      <c r="E1076" s="14"/>
      <c r="F1076" s="7" t="str">
        <f t="shared" si="169"/>
        <v>X</v>
      </c>
      <c r="G1076" s="7">
        <f t="shared" si="170"/>
        <v>6.6</v>
      </c>
      <c r="H1076" s="16">
        <f t="shared" si="171"/>
        <v>6.6</v>
      </c>
      <c r="I1076" s="11" t="str">
        <f t="shared" si="172"/>
        <v>X</v>
      </c>
      <c r="J1076" s="39" t="str">
        <f t="shared" si="173"/>
        <v>X</v>
      </c>
      <c r="K1076" s="39" t="str">
        <f t="shared" si="176"/>
        <v>X</v>
      </c>
      <c r="L1076" s="39" t="str">
        <f t="shared" si="177"/>
        <v>X</v>
      </c>
      <c r="M1076" s="39" t="str">
        <f t="shared" si="174"/>
        <v>X</v>
      </c>
      <c r="N1076" s="42">
        <v>0</v>
      </c>
      <c r="O1076" s="8">
        <v>0</v>
      </c>
      <c r="P1076" s="9">
        <v>0</v>
      </c>
      <c r="Q1076" s="9">
        <v>0</v>
      </c>
      <c r="R1076" s="8">
        <v>0</v>
      </c>
      <c r="S1076" s="9">
        <v>1</v>
      </c>
      <c r="T1076" s="9">
        <v>0</v>
      </c>
      <c r="U1076" s="8">
        <v>0</v>
      </c>
      <c r="V1076" s="9">
        <v>0</v>
      </c>
      <c r="W1076" s="9">
        <v>0</v>
      </c>
      <c r="X1076" s="9">
        <v>0</v>
      </c>
      <c r="Y1076" s="8">
        <v>0</v>
      </c>
      <c r="Z1076" s="9">
        <v>0</v>
      </c>
      <c r="AA1076" s="8"/>
      <c r="AC1076" s="8"/>
      <c r="AJ1076" s="9">
        <f t="shared" si="175"/>
        <v>-1</v>
      </c>
      <c r="AK1076" s="7">
        <v>10.1</v>
      </c>
      <c r="AO1076" s="8"/>
      <c r="AQ1076" s="31"/>
      <c r="AT1076" s="31"/>
      <c r="AU1076" s="21">
        <v>1990</v>
      </c>
      <c r="AV1076" s="23">
        <f t="shared" si="178"/>
        <v>3.2988530764097068</v>
      </c>
      <c r="BB1076" s="18"/>
      <c r="BD1076" s="54"/>
      <c r="BF1076" s="18"/>
      <c r="BH1076" s="18"/>
      <c r="BJ1076" s="18"/>
      <c r="BK1076" s="18" t="s">
        <v>228</v>
      </c>
      <c r="BL1076">
        <v>0</v>
      </c>
      <c r="BM1076">
        <v>0</v>
      </c>
      <c r="BN1076">
        <v>0</v>
      </c>
      <c r="BO1076">
        <v>1</v>
      </c>
      <c r="BP1076">
        <v>0</v>
      </c>
      <c r="BQ1076">
        <v>0</v>
      </c>
      <c r="BR1076" s="18">
        <v>0</v>
      </c>
      <c r="BS1076">
        <v>0</v>
      </c>
      <c r="BT1076">
        <v>1</v>
      </c>
      <c r="BU1076" s="18">
        <v>0</v>
      </c>
      <c r="BV1076" t="s">
        <v>397</v>
      </c>
      <c r="BW1076" t="s">
        <v>397</v>
      </c>
      <c r="CB1076" s="18"/>
      <c r="CD1076" s="18"/>
      <c r="CE1076" s="18"/>
      <c r="CH1076" s="18"/>
      <c r="CJ1076" s="18"/>
      <c r="CU1076" s="18"/>
      <c r="CV1076" t="s">
        <v>397</v>
      </c>
      <c r="CW1076" t="s">
        <v>397</v>
      </c>
      <c r="CX1076" t="s">
        <v>397</v>
      </c>
      <c r="CY1076" s="25" t="s">
        <v>397</v>
      </c>
    </row>
    <row r="1077" spans="1:103" x14ac:dyDescent="0.25">
      <c r="A1077">
        <v>1079</v>
      </c>
      <c r="B1077">
        <v>127</v>
      </c>
      <c r="C1077" s="25" t="s">
        <v>8</v>
      </c>
      <c r="D1077" s="12">
        <v>40</v>
      </c>
      <c r="E1077" s="14"/>
      <c r="F1077" s="7" t="str">
        <f t="shared" si="169"/>
        <v>X</v>
      </c>
      <c r="G1077" s="7">
        <f t="shared" si="170"/>
        <v>40</v>
      </c>
      <c r="H1077" s="16">
        <f t="shared" si="171"/>
        <v>40</v>
      </c>
      <c r="I1077" s="11" t="str">
        <f t="shared" si="172"/>
        <v>X</v>
      </c>
      <c r="J1077" s="39" t="str">
        <f t="shared" si="173"/>
        <v>X</v>
      </c>
      <c r="K1077" s="39" t="str">
        <f t="shared" si="176"/>
        <v>X</v>
      </c>
      <c r="L1077" s="39" t="str">
        <f t="shared" si="177"/>
        <v>X</v>
      </c>
      <c r="M1077" s="39" t="str">
        <f t="shared" si="174"/>
        <v>X</v>
      </c>
      <c r="N1077" s="42">
        <v>0</v>
      </c>
      <c r="O1077" s="8">
        <v>0</v>
      </c>
      <c r="P1077" s="9">
        <v>0</v>
      </c>
      <c r="Q1077" s="9">
        <v>0</v>
      </c>
      <c r="R1077" s="8">
        <v>0</v>
      </c>
      <c r="S1077" s="9">
        <v>0</v>
      </c>
      <c r="T1077" s="9">
        <v>1</v>
      </c>
      <c r="U1077" s="8">
        <v>0</v>
      </c>
      <c r="V1077" s="9">
        <v>0</v>
      </c>
      <c r="W1077" s="9">
        <v>0</v>
      </c>
      <c r="X1077" s="9">
        <v>0</v>
      </c>
      <c r="Y1077" s="8">
        <v>0</v>
      </c>
      <c r="Z1077" s="9">
        <v>0</v>
      </c>
      <c r="AA1077" s="8"/>
      <c r="AC1077" s="8"/>
      <c r="AJ1077" s="9">
        <f t="shared" si="175"/>
        <v>-1</v>
      </c>
      <c r="AK1077" s="7">
        <v>10.1</v>
      </c>
      <c r="AO1077" s="8"/>
      <c r="AQ1077" s="31"/>
      <c r="AT1077" s="31"/>
      <c r="AU1077" s="21">
        <v>1990</v>
      </c>
      <c r="AV1077" s="23">
        <f t="shared" si="178"/>
        <v>3.2988530764097068</v>
      </c>
      <c r="BB1077" s="18"/>
      <c r="BD1077" s="54"/>
      <c r="BF1077" s="18"/>
      <c r="BH1077" s="18"/>
      <c r="BJ1077" s="18"/>
      <c r="BK1077" s="18" t="s">
        <v>228</v>
      </c>
      <c r="BL1077">
        <v>0</v>
      </c>
      <c r="BM1077">
        <v>0</v>
      </c>
      <c r="BN1077">
        <v>0</v>
      </c>
      <c r="BO1077">
        <v>1</v>
      </c>
      <c r="BP1077">
        <v>0</v>
      </c>
      <c r="BQ1077">
        <v>0</v>
      </c>
      <c r="BR1077" s="18">
        <v>0</v>
      </c>
      <c r="BS1077">
        <v>0</v>
      </c>
      <c r="BT1077">
        <v>1</v>
      </c>
      <c r="BU1077" s="18">
        <v>0</v>
      </c>
      <c r="BV1077" t="s">
        <v>397</v>
      </c>
      <c r="BW1077" t="s">
        <v>397</v>
      </c>
      <c r="CB1077" s="18"/>
      <c r="CD1077" s="18"/>
      <c r="CE1077" s="18"/>
      <c r="CH1077" s="18"/>
      <c r="CJ1077" s="18"/>
      <c r="CU1077" s="18"/>
      <c r="CV1077" t="s">
        <v>397</v>
      </c>
      <c r="CW1077" t="s">
        <v>397</v>
      </c>
      <c r="CX1077" t="s">
        <v>397</v>
      </c>
      <c r="CY1077" s="25" t="s">
        <v>397</v>
      </c>
    </row>
    <row r="1078" spans="1:103" x14ac:dyDescent="0.25">
      <c r="A1078">
        <v>1080</v>
      </c>
      <c r="B1078">
        <v>127</v>
      </c>
      <c r="C1078" s="25" t="s">
        <v>8</v>
      </c>
      <c r="D1078" s="12">
        <v>11.5</v>
      </c>
      <c r="E1078" s="14"/>
      <c r="F1078" s="7" t="str">
        <f t="shared" si="169"/>
        <v>X</v>
      </c>
      <c r="G1078" s="7">
        <f t="shared" si="170"/>
        <v>11.5</v>
      </c>
      <c r="H1078" s="16">
        <f t="shared" si="171"/>
        <v>11.5</v>
      </c>
      <c r="I1078" s="11" t="str">
        <f t="shared" si="172"/>
        <v>X</v>
      </c>
      <c r="J1078" s="39" t="str">
        <f t="shared" si="173"/>
        <v>X</v>
      </c>
      <c r="K1078" s="39" t="str">
        <f t="shared" si="176"/>
        <v>X</v>
      </c>
      <c r="L1078" s="39" t="str">
        <f t="shared" si="177"/>
        <v>X</v>
      </c>
      <c r="M1078" s="39" t="str">
        <f t="shared" si="174"/>
        <v>X</v>
      </c>
      <c r="N1078" s="42">
        <v>0</v>
      </c>
      <c r="O1078" s="8">
        <v>0</v>
      </c>
      <c r="P1078" s="9">
        <v>0</v>
      </c>
      <c r="Q1078" s="9">
        <v>0</v>
      </c>
      <c r="R1078" s="8">
        <v>0</v>
      </c>
      <c r="S1078" s="9">
        <v>0</v>
      </c>
      <c r="T1078" s="9">
        <v>0</v>
      </c>
      <c r="U1078" s="8">
        <v>1</v>
      </c>
      <c r="V1078" s="9">
        <v>0</v>
      </c>
      <c r="W1078" s="9">
        <v>0</v>
      </c>
      <c r="X1078" s="9">
        <v>0</v>
      </c>
      <c r="Y1078" s="8">
        <v>0</v>
      </c>
      <c r="Z1078" s="9">
        <v>0</v>
      </c>
      <c r="AA1078" s="8"/>
      <c r="AC1078" s="8"/>
      <c r="AJ1078" s="9">
        <f t="shared" si="175"/>
        <v>-1</v>
      </c>
      <c r="AK1078" s="7">
        <v>6.6</v>
      </c>
      <c r="AO1078" s="8"/>
      <c r="AQ1078" s="31"/>
      <c r="AT1078" s="31"/>
      <c r="AU1078" s="21">
        <v>1985</v>
      </c>
      <c r="AV1078" s="23">
        <f t="shared" si="178"/>
        <v>3.2977605110991339</v>
      </c>
      <c r="BB1078" s="18"/>
      <c r="BD1078" s="54"/>
      <c r="BF1078" s="18"/>
      <c r="BH1078" s="18"/>
      <c r="BJ1078" s="18"/>
      <c r="BK1078" s="18" t="s">
        <v>228</v>
      </c>
      <c r="BL1078">
        <v>0</v>
      </c>
      <c r="BM1078">
        <v>0</v>
      </c>
      <c r="BN1078">
        <v>0</v>
      </c>
      <c r="BO1078">
        <v>1</v>
      </c>
      <c r="BP1078">
        <v>0</v>
      </c>
      <c r="BQ1078">
        <v>0</v>
      </c>
      <c r="BR1078" s="18">
        <v>0</v>
      </c>
      <c r="BS1078">
        <v>0</v>
      </c>
      <c r="BT1078">
        <v>1</v>
      </c>
      <c r="BU1078" s="18">
        <v>0</v>
      </c>
      <c r="BV1078" t="s">
        <v>397</v>
      </c>
      <c r="BW1078" t="s">
        <v>397</v>
      </c>
      <c r="CB1078" s="18"/>
      <c r="CD1078" s="18"/>
      <c r="CE1078" s="18"/>
      <c r="CH1078" s="18"/>
      <c r="CJ1078" s="18"/>
      <c r="CU1078" s="18"/>
      <c r="CV1078" t="s">
        <v>397</v>
      </c>
      <c r="CW1078" t="s">
        <v>397</v>
      </c>
      <c r="CX1078" t="s">
        <v>397</v>
      </c>
      <c r="CY1078" s="25" t="s">
        <v>397</v>
      </c>
    </row>
    <row r="1079" spans="1:103" x14ac:dyDescent="0.25">
      <c r="A1079">
        <v>1081</v>
      </c>
      <c r="B1079">
        <v>127</v>
      </c>
      <c r="C1079" s="25" t="s">
        <v>8</v>
      </c>
      <c r="D1079" s="12">
        <v>8.5</v>
      </c>
      <c r="E1079" s="14"/>
      <c r="F1079" s="7" t="str">
        <f t="shared" si="169"/>
        <v>X</v>
      </c>
      <c r="G1079" s="7">
        <f t="shared" si="170"/>
        <v>8.5</v>
      </c>
      <c r="H1079" s="16">
        <f t="shared" si="171"/>
        <v>8.5</v>
      </c>
      <c r="I1079" s="11" t="str">
        <f t="shared" si="172"/>
        <v>X</v>
      </c>
      <c r="J1079" s="39" t="str">
        <f t="shared" si="173"/>
        <v>X</v>
      </c>
      <c r="K1079" s="39" t="str">
        <f t="shared" si="176"/>
        <v>X</v>
      </c>
      <c r="L1079" s="39" t="str">
        <f t="shared" si="177"/>
        <v>X</v>
      </c>
      <c r="M1079" s="39" t="str">
        <f t="shared" si="174"/>
        <v>X</v>
      </c>
      <c r="N1079" s="42">
        <v>0</v>
      </c>
      <c r="O1079" s="8">
        <v>0</v>
      </c>
      <c r="P1079" s="9">
        <v>0</v>
      </c>
      <c r="Q1079" s="9">
        <v>0</v>
      </c>
      <c r="R1079" s="8">
        <v>0</v>
      </c>
      <c r="S1079" s="9">
        <v>0</v>
      </c>
      <c r="T1079" s="9">
        <v>0</v>
      </c>
      <c r="U1079" s="8">
        <v>1</v>
      </c>
      <c r="V1079" s="9">
        <v>0</v>
      </c>
      <c r="W1079" s="9">
        <v>0</v>
      </c>
      <c r="X1079" s="9">
        <v>0</v>
      </c>
      <c r="Y1079" s="8">
        <v>0</v>
      </c>
      <c r="Z1079" s="9">
        <v>0</v>
      </c>
      <c r="AA1079" s="8"/>
      <c r="AC1079" s="8"/>
      <c r="AJ1079" s="9">
        <f t="shared" si="175"/>
        <v>-1</v>
      </c>
      <c r="AK1079" s="7">
        <v>10.1</v>
      </c>
      <c r="AO1079" s="8"/>
      <c r="AQ1079" s="31"/>
      <c r="AT1079" s="31"/>
      <c r="AU1079" s="21">
        <v>1990</v>
      </c>
      <c r="AV1079" s="23">
        <f t="shared" si="178"/>
        <v>3.2988530764097068</v>
      </c>
      <c r="BB1079" s="18"/>
      <c r="BD1079" s="54"/>
      <c r="BF1079" s="18"/>
      <c r="BH1079" s="18"/>
      <c r="BJ1079" s="18"/>
      <c r="BK1079" s="18" t="s">
        <v>228</v>
      </c>
      <c r="BL1079">
        <v>0</v>
      </c>
      <c r="BM1079">
        <v>0</v>
      </c>
      <c r="BN1079">
        <v>0</v>
      </c>
      <c r="BO1079">
        <v>1</v>
      </c>
      <c r="BP1079">
        <v>0</v>
      </c>
      <c r="BQ1079">
        <v>0</v>
      </c>
      <c r="BR1079" s="18">
        <v>0</v>
      </c>
      <c r="BS1079">
        <v>0</v>
      </c>
      <c r="BT1079">
        <v>1</v>
      </c>
      <c r="BU1079" s="18">
        <v>0</v>
      </c>
      <c r="BV1079" t="s">
        <v>397</v>
      </c>
      <c r="BW1079" t="s">
        <v>397</v>
      </c>
      <c r="CB1079" s="18"/>
      <c r="CD1079" s="18"/>
      <c r="CE1079" s="18"/>
      <c r="CH1079" s="18"/>
      <c r="CJ1079" s="18"/>
      <c r="CU1079" s="18"/>
      <c r="CV1079" t="s">
        <v>397</v>
      </c>
      <c r="CW1079" t="s">
        <v>397</v>
      </c>
      <c r="CX1079" t="s">
        <v>397</v>
      </c>
      <c r="CY1079" s="25" t="s">
        <v>397</v>
      </c>
    </row>
    <row r="1080" spans="1:103" x14ac:dyDescent="0.25">
      <c r="A1080">
        <v>1082</v>
      </c>
      <c r="B1080">
        <v>127</v>
      </c>
      <c r="C1080" s="25" t="s">
        <v>8</v>
      </c>
      <c r="D1080" s="12">
        <v>12.4</v>
      </c>
      <c r="E1080" s="14"/>
      <c r="F1080" s="7" t="str">
        <f t="shared" si="169"/>
        <v>X</v>
      </c>
      <c r="G1080" s="7">
        <f t="shared" si="170"/>
        <v>12.4</v>
      </c>
      <c r="H1080" s="16">
        <f t="shared" si="171"/>
        <v>12.4</v>
      </c>
      <c r="I1080" s="11" t="str">
        <f t="shared" si="172"/>
        <v>X</v>
      </c>
      <c r="J1080" s="39" t="str">
        <f t="shared" si="173"/>
        <v>X</v>
      </c>
      <c r="K1080" s="39" t="str">
        <f t="shared" si="176"/>
        <v>X</v>
      </c>
      <c r="L1080" s="39" t="str">
        <f t="shared" si="177"/>
        <v>X</v>
      </c>
      <c r="M1080" s="39" t="str">
        <f t="shared" si="174"/>
        <v>X</v>
      </c>
      <c r="N1080" s="42">
        <v>0</v>
      </c>
      <c r="O1080" s="8">
        <v>0</v>
      </c>
      <c r="P1080" s="9">
        <v>0</v>
      </c>
      <c r="Q1080" s="9">
        <v>0</v>
      </c>
      <c r="R1080" s="8">
        <v>0</v>
      </c>
      <c r="S1080" s="9">
        <v>0</v>
      </c>
      <c r="T1080" s="9">
        <v>0</v>
      </c>
      <c r="U1080" s="8">
        <v>0</v>
      </c>
      <c r="V1080" s="9">
        <v>1</v>
      </c>
      <c r="W1080" s="9">
        <v>0</v>
      </c>
      <c r="X1080" s="9">
        <v>0</v>
      </c>
      <c r="Y1080" s="8">
        <v>0</v>
      </c>
      <c r="Z1080" s="9">
        <v>0</v>
      </c>
      <c r="AA1080" s="8"/>
      <c r="AC1080" s="8"/>
      <c r="AJ1080" s="9">
        <f t="shared" si="175"/>
        <v>-1</v>
      </c>
      <c r="AK1080" s="7">
        <v>6.6</v>
      </c>
      <c r="AO1080" s="8"/>
      <c r="AQ1080" s="31"/>
      <c r="AT1080" s="31"/>
      <c r="AU1080" s="21">
        <v>1985</v>
      </c>
      <c r="AV1080" s="23">
        <f t="shared" si="178"/>
        <v>3.2977605110991339</v>
      </c>
      <c r="BB1080" s="18"/>
      <c r="BD1080" s="54"/>
      <c r="BF1080" s="18"/>
      <c r="BH1080" s="18"/>
      <c r="BJ1080" s="18"/>
      <c r="BK1080" s="18" t="s">
        <v>228</v>
      </c>
      <c r="BL1080">
        <v>0</v>
      </c>
      <c r="BM1080">
        <v>0</v>
      </c>
      <c r="BN1080">
        <v>0</v>
      </c>
      <c r="BO1080">
        <v>1</v>
      </c>
      <c r="BP1080">
        <v>0</v>
      </c>
      <c r="BQ1080">
        <v>0</v>
      </c>
      <c r="BR1080" s="18">
        <v>0</v>
      </c>
      <c r="BS1080">
        <v>0</v>
      </c>
      <c r="BT1080">
        <v>1</v>
      </c>
      <c r="BU1080" s="18">
        <v>0</v>
      </c>
      <c r="BV1080" t="s">
        <v>397</v>
      </c>
      <c r="BW1080" t="s">
        <v>397</v>
      </c>
      <c r="CB1080" s="18"/>
      <c r="CD1080" s="18"/>
      <c r="CE1080" s="18"/>
      <c r="CH1080" s="18"/>
      <c r="CJ1080" s="18"/>
      <c r="CU1080" s="18"/>
      <c r="CV1080" t="s">
        <v>397</v>
      </c>
      <c r="CW1080" t="s">
        <v>397</v>
      </c>
      <c r="CX1080" t="s">
        <v>397</v>
      </c>
      <c r="CY1080" s="25" t="s">
        <v>397</v>
      </c>
    </row>
    <row r="1081" spans="1:103" x14ac:dyDescent="0.25">
      <c r="A1081">
        <v>1083</v>
      </c>
      <c r="B1081">
        <v>127</v>
      </c>
      <c r="C1081" s="25" t="s">
        <v>8</v>
      </c>
      <c r="D1081" s="12">
        <v>6.5</v>
      </c>
      <c r="E1081" s="14"/>
      <c r="F1081" s="7" t="str">
        <f t="shared" si="169"/>
        <v>X</v>
      </c>
      <c r="G1081" s="7">
        <f t="shared" si="170"/>
        <v>6.5</v>
      </c>
      <c r="H1081" s="16">
        <f t="shared" si="171"/>
        <v>6.5</v>
      </c>
      <c r="I1081" s="11" t="str">
        <f t="shared" si="172"/>
        <v>X</v>
      </c>
      <c r="J1081" s="39" t="str">
        <f t="shared" si="173"/>
        <v>X</v>
      </c>
      <c r="K1081" s="39" t="str">
        <f t="shared" si="176"/>
        <v>X</v>
      </c>
      <c r="L1081" s="39" t="str">
        <f t="shared" si="177"/>
        <v>X</v>
      </c>
      <c r="M1081" s="39" t="str">
        <f t="shared" si="174"/>
        <v>X</v>
      </c>
      <c r="N1081" s="42">
        <v>0</v>
      </c>
      <c r="O1081" s="8">
        <v>0</v>
      </c>
      <c r="P1081" s="9">
        <v>0</v>
      </c>
      <c r="Q1081" s="9">
        <v>0</v>
      </c>
      <c r="R1081" s="8">
        <v>0</v>
      </c>
      <c r="S1081" s="9">
        <v>0</v>
      </c>
      <c r="T1081" s="9">
        <v>0</v>
      </c>
      <c r="U1081" s="8">
        <v>0</v>
      </c>
      <c r="V1081" s="9">
        <v>1</v>
      </c>
      <c r="W1081" s="9">
        <v>0</v>
      </c>
      <c r="X1081" s="9">
        <v>0</v>
      </c>
      <c r="Y1081" s="8">
        <v>0</v>
      </c>
      <c r="Z1081" s="9">
        <v>0</v>
      </c>
      <c r="AA1081" s="8"/>
      <c r="AC1081" s="8"/>
      <c r="AJ1081" s="9">
        <f t="shared" si="175"/>
        <v>-1</v>
      </c>
      <c r="AK1081" s="7">
        <v>10.1</v>
      </c>
      <c r="AO1081" s="8"/>
      <c r="AQ1081" s="31"/>
      <c r="AT1081" s="31"/>
      <c r="AU1081" s="21">
        <v>1990</v>
      </c>
      <c r="AV1081" s="23">
        <f t="shared" si="178"/>
        <v>3.2988530764097068</v>
      </c>
      <c r="BB1081" s="18"/>
      <c r="BD1081" s="54"/>
      <c r="BF1081" s="18"/>
      <c r="BH1081" s="18"/>
      <c r="BJ1081" s="18"/>
      <c r="BK1081" s="18" t="s">
        <v>228</v>
      </c>
      <c r="BL1081">
        <v>0</v>
      </c>
      <c r="BM1081">
        <v>0</v>
      </c>
      <c r="BN1081">
        <v>0</v>
      </c>
      <c r="BO1081">
        <v>1</v>
      </c>
      <c r="BP1081">
        <v>0</v>
      </c>
      <c r="BQ1081">
        <v>0</v>
      </c>
      <c r="BR1081" s="18">
        <v>0</v>
      </c>
      <c r="BS1081">
        <v>0</v>
      </c>
      <c r="BT1081">
        <v>1</v>
      </c>
      <c r="BU1081" s="18">
        <v>0</v>
      </c>
      <c r="BV1081" t="s">
        <v>397</v>
      </c>
      <c r="BW1081" t="s">
        <v>397</v>
      </c>
      <c r="CB1081" s="18"/>
      <c r="CD1081" s="18"/>
      <c r="CE1081" s="18"/>
      <c r="CH1081" s="18"/>
      <c r="CJ1081" s="18"/>
      <c r="CU1081" s="18"/>
      <c r="CV1081" t="s">
        <v>397</v>
      </c>
      <c r="CW1081" t="s">
        <v>397</v>
      </c>
      <c r="CX1081" t="s">
        <v>397</v>
      </c>
      <c r="CY1081" s="25" t="s">
        <v>397</v>
      </c>
    </row>
    <row r="1082" spans="1:103" x14ac:dyDescent="0.25">
      <c r="A1082">
        <v>1084</v>
      </c>
      <c r="B1082">
        <v>127</v>
      </c>
      <c r="C1082" s="25" t="s">
        <v>8</v>
      </c>
      <c r="D1082" s="12">
        <v>9</v>
      </c>
      <c r="E1082" s="14"/>
      <c r="F1082" s="7" t="str">
        <f t="shared" si="169"/>
        <v>X</v>
      </c>
      <c r="G1082" s="7">
        <f t="shared" si="170"/>
        <v>9</v>
      </c>
      <c r="H1082" s="16">
        <f t="shared" si="171"/>
        <v>9</v>
      </c>
      <c r="I1082" s="11" t="str">
        <f t="shared" si="172"/>
        <v>X</v>
      </c>
      <c r="J1082" s="39" t="str">
        <f t="shared" si="173"/>
        <v>X</v>
      </c>
      <c r="K1082" s="39" t="str">
        <f t="shared" si="176"/>
        <v>X</v>
      </c>
      <c r="L1082" s="39" t="str">
        <f t="shared" si="177"/>
        <v>X</v>
      </c>
      <c r="M1082" s="39" t="str">
        <f t="shared" si="174"/>
        <v>X</v>
      </c>
      <c r="N1082" s="42">
        <v>0</v>
      </c>
      <c r="O1082" s="8">
        <v>0</v>
      </c>
      <c r="P1082" s="9">
        <v>0</v>
      </c>
      <c r="Q1082" s="9">
        <v>0</v>
      </c>
      <c r="R1082" s="8">
        <v>0</v>
      </c>
      <c r="S1082" s="9">
        <v>0</v>
      </c>
      <c r="T1082" s="9">
        <v>0</v>
      </c>
      <c r="U1082" s="8">
        <v>0</v>
      </c>
      <c r="V1082" s="9">
        <v>0</v>
      </c>
      <c r="W1082" s="9">
        <v>0</v>
      </c>
      <c r="X1082" s="9">
        <v>0</v>
      </c>
      <c r="Y1082" s="8">
        <v>1</v>
      </c>
      <c r="Z1082" s="9">
        <v>0</v>
      </c>
      <c r="AA1082" s="8"/>
      <c r="AC1082" s="8"/>
      <c r="AJ1082" s="9">
        <f t="shared" si="175"/>
        <v>-1</v>
      </c>
      <c r="AK1082" s="7">
        <v>10.1</v>
      </c>
      <c r="AO1082" s="8"/>
      <c r="AQ1082" s="31"/>
      <c r="AT1082" s="31"/>
      <c r="AU1082" s="21">
        <v>1990</v>
      </c>
      <c r="AV1082" s="23">
        <f t="shared" si="178"/>
        <v>3.2988530764097068</v>
      </c>
      <c r="BB1082" s="18"/>
      <c r="BD1082" s="54"/>
      <c r="BF1082" s="18"/>
      <c r="BH1082" s="18"/>
      <c r="BJ1082" s="18"/>
      <c r="BK1082" s="18" t="s">
        <v>228</v>
      </c>
      <c r="BL1082">
        <v>0</v>
      </c>
      <c r="BM1082">
        <v>0</v>
      </c>
      <c r="BN1082">
        <v>0</v>
      </c>
      <c r="BO1082">
        <v>1</v>
      </c>
      <c r="BP1082">
        <v>0</v>
      </c>
      <c r="BQ1082">
        <v>0</v>
      </c>
      <c r="BR1082" s="18">
        <v>0</v>
      </c>
      <c r="BS1082">
        <v>0</v>
      </c>
      <c r="BT1082">
        <v>1</v>
      </c>
      <c r="BU1082" s="18">
        <v>0</v>
      </c>
      <c r="BV1082" t="s">
        <v>397</v>
      </c>
      <c r="BW1082" t="s">
        <v>397</v>
      </c>
      <c r="CB1082" s="18"/>
      <c r="CD1082" s="18"/>
      <c r="CE1082" s="18"/>
      <c r="CH1082" s="18"/>
      <c r="CJ1082" s="18"/>
      <c r="CU1082" s="18"/>
      <c r="CV1082" t="s">
        <v>397</v>
      </c>
      <c r="CW1082" t="s">
        <v>397</v>
      </c>
      <c r="CX1082" t="s">
        <v>397</v>
      </c>
      <c r="CY1082" s="25" t="s">
        <v>397</v>
      </c>
    </row>
    <row r="1083" spans="1:103" x14ac:dyDescent="0.25">
      <c r="A1083">
        <v>1085</v>
      </c>
      <c r="B1083">
        <v>127</v>
      </c>
      <c r="C1083" s="25" t="s">
        <v>8</v>
      </c>
      <c r="D1083" s="12">
        <v>9</v>
      </c>
      <c r="E1083" s="14"/>
      <c r="F1083" s="7" t="str">
        <f t="shared" si="169"/>
        <v>X</v>
      </c>
      <c r="G1083" s="7">
        <f t="shared" si="170"/>
        <v>9</v>
      </c>
      <c r="H1083" s="16">
        <f t="shared" si="171"/>
        <v>9</v>
      </c>
      <c r="I1083" s="11" t="str">
        <f t="shared" si="172"/>
        <v>X</v>
      </c>
      <c r="J1083" s="39" t="str">
        <f t="shared" si="173"/>
        <v>X</v>
      </c>
      <c r="K1083" s="39" t="str">
        <f t="shared" si="176"/>
        <v>X</v>
      </c>
      <c r="L1083" s="39" t="str">
        <f t="shared" si="177"/>
        <v>X</v>
      </c>
      <c r="M1083" s="39" t="str">
        <f t="shared" si="174"/>
        <v>X</v>
      </c>
      <c r="N1083" s="42">
        <v>0</v>
      </c>
      <c r="O1083" s="8">
        <v>0</v>
      </c>
      <c r="P1083" s="9">
        <v>0</v>
      </c>
      <c r="Q1083" s="9">
        <v>0</v>
      </c>
      <c r="R1083" s="8">
        <v>0</v>
      </c>
      <c r="S1083" s="9">
        <v>0</v>
      </c>
      <c r="T1083" s="9">
        <v>0</v>
      </c>
      <c r="U1083" s="8">
        <v>0</v>
      </c>
      <c r="V1083" s="9">
        <v>0</v>
      </c>
      <c r="W1083" s="9">
        <v>0</v>
      </c>
      <c r="X1083" s="9">
        <v>0</v>
      </c>
      <c r="Y1083" s="8">
        <v>0</v>
      </c>
      <c r="Z1083" s="9">
        <v>1</v>
      </c>
      <c r="AA1083" s="8"/>
      <c r="AC1083" s="8"/>
      <c r="AJ1083" s="9">
        <f t="shared" si="175"/>
        <v>-1</v>
      </c>
      <c r="AK1083" s="7">
        <v>10.1</v>
      </c>
      <c r="AO1083" s="8"/>
      <c r="AQ1083" s="31"/>
      <c r="AT1083" s="31"/>
      <c r="AU1083" s="21">
        <v>1990</v>
      </c>
      <c r="AV1083" s="23">
        <f t="shared" si="178"/>
        <v>3.2988530764097068</v>
      </c>
      <c r="BB1083" s="18"/>
      <c r="BD1083" s="54"/>
      <c r="BF1083" s="18"/>
      <c r="BH1083" s="18"/>
      <c r="BJ1083" s="18"/>
      <c r="BK1083" s="18" t="s">
        <v>228</v>
      </c>
      <c r="BL1083">
        <v>0</v>
      </c>
      <c r="BM1083">
        <v>0</v>
      </c>
      <c r="BN1083">
        <v>0</v>
      </c>
      <c r="BO1083">
        <v>1</v>
      </c>
      <c r="BP1083">
        <v>0</v>
      </c>
      <c r="BQ1083">
        <v>0</v>
      </c>
      <c r="BR1083" s="18">
        <v>0</v>
      </c>
      <c r="BS1083">
        <v>0</v>
      </c>
      <c r="BT1083">
        <v>1</v>
      </c>
      <c r="BU1083" s="18">
        <v>0</v>
      </c>
      <c r="BV1083" t="s">
        <v>397</v>
      </c>
      <c r="BW1083" t="s">
        <v>397</v>
      </c>
      <c r="CB1083" s="18"/>
      <c r="CD1083" s="18"/>
      <c r="CE1083" s="18"/>
      <c r="CH1083" s="18"/>
      <c r="CJ1083" s="18"/>
      <c r="CU1083" s="18"/>
      <c r="CV1083" t="s">
        <v>397</v>
      </c>
      <c r="CW1083" t="s">
        <v>397</v>
      </c>
      <c r="CX1083" t="s">
        <v>397</v>
      </c>
      <c r="CY1083" s="25" t="s">
        <v>397</v>
      </c>
    </row>
    <row r="1084" spans="1:103" x14ac:dyDescent="0.25">
      <c r="A1084">
        <v>1086</v>
      </c>
      <c r="B1084">
        <v>127</v>
      </c>
      <c r="C1084" s="25" t="s">
        <v>8</v>
      </c>
      <c r="D1084" s="12">
        <v>8</v>
      </c>
      <c r="E1084" s="14"/>
      <c r="F1084" s="7" t="str">
        <f t="shared" si="169"/>
        <v>X</v>
      </c>
      <c r="G1084" s="7">
        <f t="shared" si="170"/>
        <v>8</v>
      </c>
      <c r="H1084" s="16">
        <f t="shared" si="171"/>
        <v>8</v>
      </c>
      <c r="I1084" s="11" t="str">
        <f t="shared" si="172"/>
        <v>X</v>
      </c>
      <c r="J1084" s="39" t="str">
        <f t="shared" si="173"/>
        <v>X</v>
      </c>
      <c r="K1084" s="39" t="str">
        <f t="shared" si="176"/>
        <v>X</v>
      </c>
      <c r="L1084" s="39" t="str">
        <f t="shared" si="177"/>
        <v>X</v>
      </c>
      <c r="M1084" s="39" t="str">
        <f t="shared" si="174"/>
        <v>X</v>
      </c>
      <c r="N1084" s="42">
        <v>1</v>
      </c>
      <c r="O1084" s="8">
        <v>0</v>
      </c>
      <c r="P1084" s="9">
        <v>0</v>
      </c>
      <c r="Q1084" s="9">
        <v>0</v>
      </c>
      <c r="R1084" s="8">
        <v>0</v>
      </c>
      <c r="S1084" s="9">
        <v>0</v>
      </c>
      <c r="T1084" s="9">
        <v>0</v>
      </c>
      <c r="U1084" s="8">
        <v>0</v>
      </c>
      <c r="V1084" s="9">
        <v>0</v>
      </c>
      <c r="W1084" s="9">
        <v>0</v>
      </c>
      <c r="X1084" s="9">
        <v>0</v>
      </c>
      <c r="Y1084" s="8">
        <v>0</v>
      </c>
      <c r="Z1084" s="9">
        <v>0</v>
      </c>
      <c r="AA1084" s="8"/>
      <c r="AC1084" s="8"/>
      <c r="AJ1084" s="9">
        <f t="shared" si="175"/>
        <v>-1</v>
      </c>
      <c r="AK1084" s="7">
        <v>9</v>
      </c>
      <c r="AO1084" s="8"/>
      <c r="AQ1084" s="31"/>
      <c r="AT1084" s="31"/>
      <c r="AU1084" s="21">
        <v>1988</v>
      </c>
      <c r="AV1084" s="23">
        <f t="shared" si="178"/>
        <v>3.2984163800612945</v>
      </c>
      <c r="BB1084" s="18"/>
      <c r="BD1084" s="54"/>
      <c r="BF1084" s="18"/>
      <c r="BH1084" s="18"/>
      <c r="BJ1084" s="18"/>
      <c r="BK1084" s="18" t="s">
        <v>230</v>
      </c>
      <c r="BL1084">
        <v>0</v>
      </c>
      <c r="BM1084">
        <v>1</v>
      </c>
      <c r="BN1084">
        <v>0</v>
      </c>
      <c r="BO1084">
        <v>0</v>
      </c>
      <c r="BP1084">
        <v>0</v>
      </c>
      <c r="BQ1084">
        <v>0</v>
      </c>
      <c r="BR1084" s="18">
        <v>0</v>
      </c>
      <c r="BS1084">
        <v>0</v>
      </c>
      <c r="BT1084">
        <v>1</v>
      </c>
      <c r="BU1084" s="18">
        <v>0</v>
      </c>
      <c r="BV1084" t="s">
        <v>397</v>
      </c>
      <c r="BW1084" t="s">
        <v>397</v>
      </c>
      <c r="CB1084" s="18"/>
      <c r="CD1084" s="18"/>
      <c r="CE1084" s="18"/>
      <c r="CH1084" s="18"/>
      <c r="CJ1084" s="18"/>
      <c r="CU1084" s="18"/>
      <c r="CV1084" t="s">
        <v>397</v>
      </c>
      <c r="CW1084" t="s">
        <v>397</v>
      </c>
      <c r="CX1084" t="s">
        <v>397</v>
      </c>
      <c r="CY1084" s="25" t="s">
        <v>397</v>
      </c>
    </row>
    <row r="1085" spans="1:103" x14ac:dyDescent="0.25">
      <c r="A1085">
        <v>1087</v>
      </c>
      <c r="B1085">
        <v>127</v>
      </c>
      <c r="C1085" s="25" t="s">
        <v>8</v>
      </c>
      <c r="D1085" s="12">
        <v>18.3</v>
      </c>
      <c r="E1085" s="14"/>
      <c r="F1085" s="7" t="str">
        <f t="shared" si="169"/>
        <v>X</v>
      </c>
      <c r="G1085" s="7">
        <f t="shared" si="170"/>
        <v>18.3</v>
      </c>
      <c r="H1085" s="16">
        <f t="shared" si="171"/>
        <v>18.3</v>
      </c>
      <c r="I1085" s="11" t="str">
        <f t="shared" si="172"/>
        <v>X</v>
      </c>
      <c r="J1085" s="39" t="str">
        <f t="shared" si="173"/>
        <v>X</v>
      </c>
      <c r="K1085" s="39" t="str">
        <f t="shared" si="176"/>
        <v>X</v>
      </c>
      <c r="L1085" s="39" t="str">
        <f t="shared" si="177"/>
        <v>X</v>
      </c>
      <c r="M1085" s="39" t="str">
        <f t="shared" si="174"/>
        <v>X</v>
      </c>
      <c r="N1085" s="42">
        <v>0</v>
      </c>
      <c r="O1085" s="8">
        <v>0</v>
      </c>
      <c r="P1085" s="9">
        <v>0</v>
      </c>
      <c r="Q1085" s="9">
        <v>0</v>
      </c>
      <c r="R1085" s="8">
        <v>1</v>
      </c>
      <c r="S1085" s="9">
        <v>0</v>
      </c>
      <c r="T1085" s="9">
        <v>0</v>
      </c>
      <c r="U1085" s="8">
        <v>0</v>
      </c>
      <c r="V1085" s="9">
        <v>0</v>
      </c>
      <c r="W1085" s="9">
        <v>0</v>
      </c>
      <c r="X1085" s="9">
        <v>0</v>
      </c>
      <c r="Y1085" s="8">
        <v>0</v>
      </c>
      <c r="Z1085" s="9">
        <v>0</v>
      </c>
      <c r="AA1085" s="8"/>
      <c r="AC1085" s="8"/>
      <c r="AJ1085" s="9">
        <f t="shared" si="175"/>
        <v>-1</v>
      </c>
      <c r="AK1085" s="7">
        <v>9</v>
      </c>
      <c r="AO1085" s="8"/>
      <c r="AQ1085" s="31"/>
      <c r="AT1085" s="31"/>
      <c r="AU1085" s="21">
        <v>1988</v>
      </c>
      <c r="AV1085" s="23">
        <f t="shared" si="178"/>
        <v>3.2984163800612945</v>
      </c>
      <c r="BB1085" s="18"/>
      <c r="BD1085" s="54"/>
      <c r="BF1085" s="18"/>
      <c r="BH1085" s="18"/>
      <c r="BJ1085" s="18"/>
      <c r="BK1085" s="18" t="s">
        <v>230</v>
      </c>
      <c r="BL1085">
        <v>0</v>
      </c>
      <c r="BM1085">
        <v>1</v>
      </c>
      <c r="BN1085">
        <v>0</v>
      </c>
      <c r="BO1085">
        <v>0</v>
      </c>
      <c r="BP1085">
        <v>0</v>
      </c>
      <c r="BQ1085">
        <v>0</v>
      </c>
      <c r="BR1085" s="18">
        <v>0</v>
      </c>
      <c r="BS1085">
        <v>0</v>
      </c>
      <c r="BT1085">
        <v>1</v>
      </c>
      <c r="BU1085" s="18">
        <v>0</v>
      </c>
      <c r="BV1085" t="s">
        <v>397</v>
      </c>
      <c r="BW1085" t="s">
        <v>397</v>
      </c>
      <c r="CB1085" s="18"/>
      <c r="CD1085" s="18"/>
      <c r="CE1085" s="18"/>
      <c r="CH1085" s="18"/>
      <c r="CJ1085" s="18"/>
      <c r="CU1085" s="18"/>
      <c r="CV1085" t="s">
        <v>397</v>
      </c>
      <c r="CW1085" t="s">
        <v>397</v>
      </c>
      <c r="CX1085" t="s">
        <v>397</v>
      </c>
      <c r="CY1085" s="25" t="s">
        <v>397</v>
      </c>
    </row>
    <row r="1086" spans="1:103" x14ac:dyDescent="0.25">
      <c r="A1086">
        <v>1088</v>
      </c>
      <c r="B1086">
        <v>127</v>
      </c>
      <c r="C1086" s="25" t="s">
        <v>8</v>
      </c>
      <c r="D1086" s="12">
        <v>10.5</v>
      </c>
      <c r="E1086" s="14"/>
      <c r="F1086" s="7" t="str">
        <f t="shared" si="169"/>
        <v>X</v>
      </c>
      <c r="G1086" s="7">
        <f t="shared" si="170"/>
        <v>10.5</v>
      </c>
      <c r="H1086" s="16">
        <f t="shared" si="171"/>
        <v>10.5</v>
      </c>
      <c r="I1086" s="11" t="str">
        <f t="shared" si="172"/>
        <v>X</v>
      </c>
      <c r="J1086" s="39" t="str">
        <f t="shared" si="173"/>
        <v>X</v>
      </c>
      <c r="K1086" s="39" t="str">
        <f t="shared" si="176"/>
        <v>X</v>
      </c>
      <c r="L1086" s="39" t="str">
        <f t="shared" si="177"/>
        <v>X</v>
      </c>
      <c r="M1086" s="39" t="str">
        <f t="shared" si="174"/>
        <v>X</v>
      </c>
      <c r="N1086" s="42">
        <v>0</v>
      </c>
      <c r="O1086" s="8">
        <v>0</v>
      </c>
      <c r="P1086" s="9">
        <v>0</v>
      </c>
      <c r="Q1086" s="9">
        <v>0</v>
      </c>
      <c r="R1086" s="8">
        <v>0</v>
      </c>
      <c r="S1086" s="9">
        <v>1</v>
      </c>
      <c r="T1086" s="9">
        <v>0</v>
      </c>
      <c r="U1086" s="8">
        <v>0</v>
      </c>
      <c r="V1086" s="9">
        <v>0</v>
      </c>
      <c r="W1086" s="9">
        <v>0</v>
      </c>
      <c r="X1086" s="9">
        <v>0</v>
      </c>
      <c r="Y1086" s="8">
        <v>0</v>
      </c>
      <c r="Z1086" s="9">
        <v>0</v>
      </c>
      <c r="AA1086" s="8"/>
      <c r="AC1086" s="8"/>
      <c r="AJ1086" s="9">
        <f t="shared" si="175"/>
        <v>-1</v>
      </c>
      <c r="AK1086" s="7">
        <v>9</v>
      </c>
      <c r="AO1086" s="8"/>
      <c r="AQ1086" s="31"/>
      <c r="AT1086" s="31"/>
      <c r="AU1086" s="21">
        <v>1988</v>
      </c>
      <c r="AV1086" s="23">
        <f t="shared" si="178"/>
        <v>3.2984163800612945</v>
      </c>
      <c r="BB1086" s="18"/>
      <c r="BD1086" s="54"/>
      <c r="BF1086" s="18"/>
      <c r="BH1086" s="18"/>
      <c r="BJ1086" s="18"/>
      <c r="BK1086" s="18" t="s">
        <v>230</v>
      </c>
      <c r="BL1086">
        <v>0</v>
      </c>
      <c r="BM1086">
        <v>1</v>
      </c>
      <c r="BN1086">
        <v>0</v>
      </c>
      <c r="BO1086">
        <v>0</v>
      </c>
      <c r="BP1086">
        <v>0</v>
      </c>
      <c r="BQ1086">
        <v>0</v>
      </c>
      <c r="BR1086" s="18">
        <v>0</v>
      </c>
      <c r="BS1086">
        <v>0</v>
      </c>
      <c r="BT1086">
        <v>1</v>
      </c>
      <c r="BU1086" s="18">
        <v>0</v>
      </c>
      <c r="BV1086" t="s">
        <v>397</v>
      </c>
      <c r="BW1086" t="s">
        <v>397</v>
      </c>
      <c r="CB1086" s="18"/>
      <c r="CD1086" s="18"/>
      <c r="CE1086" s="18"/>
      <c r="CH1086" s="18"/>
      <c r="CJ1086" s="18"/>
      <c r="CU1086" s="18"/>
      <c r="CV1086" t="s">
        <v>397</v>
      </c>
      <c r="CW1086" t="s">
        <v>397</v>
      </c>
      <c r="CX1086" t="s">
        <v>397</v>
      </c>
      <c r="CY1086" s="25" t="s">
        <v>397</v>
      </c>
    </row>
    <row r="1087" spans="1:103" x14ac:dyDescent="0.25">
      <c r="A1087">
        <v>1089</v>
      </c>
      <c r="B1087">
        <v>127</v>
      </c>
      <c r="C1087" s="25" t="s">
        <v>8</v>
      </c>
      <c r="D1087" s="12">
        <v>11.6</v>
      </c>
      <c r="E1087" s="14"/>
      <c r="F1087" s="7" t="str">
        <f t="shared" si="169"/>
        <v>X</v>
      </c>
      <c r="G1087" s="7">
        <f t="shared" si="170"/>
        <v>11.6</v>
      </c>
      <c r="H1087" s="16">
        <f t="shared" si="171"/>
        <v>11.6</v>
      </c>
      <c r="I1087" s="11" t="str">
        <f t="shared" si="172"/>
        <v>X</v>
      </c>
      <c r="J1087" s="39" t="str">
        <f t="shared" si="173"/>
        <v>X</v>
      </c>
      <c r="K1087" s="39" t="str">
        <f t="shared" si="176"/>
        <v>X</v>
      </c>
      <c r="L1087" s="39" t="str">
        <f t="shared" si="177"/>
        <v>X</v>
      </c>
      <c r="M1087" s="39" t="str">
        <f t="shared" si="174"/>
        <v>X</v>
      </c>
      <c r="N1087" s="42">
        <v>0</v>
      </c>
      <c r="O1087" s="8">
        <v>0</v>
      </c>
      <c r="P1087" s="9">
        <v>0</v>
      </c>
      <c r="Q1087" s="9">
        <v>0</v>
      </c>
      <c r="R1087" s="8">
        <v>0</v>
      </c>
      <c r="S1087" s="9">
        <v>0</v>
      </c>
      <c r="T1087" s="9">
        <v>1</v>
      </c>
      <c r="U1087" s="8">
        <v>0</v>
      </c>
      <c r="V1087" s="9">
        <v>0</v>
      </c>
      <c r="W1087" s="9">
        <v>0</v>
      </c>
      <c r="X1087" s="9">
        <v>0</v>
      </c>
      <c r="Y1087" s="8">
        <v>0</v>
      </c>
      <c r="Z1087" s="9">
        <v>0</v>
      </c>
      <c r="AA1087" s="8"/>
      <c r="AC1087" s="8"/>
      <c r="AJ1087" s="9">
        <f t="shared" si="175"/>
        <v>-1</v>
      </c>
      <c r="AK1087" s="7">
        <v>9</v>
      </c>
      <c r="AO1087" s="8"/>
      <c r="AQ1087" s="31"/>
      <c r="AT1087" s="31"/>
      <c r="AU1087" s="21">
        <v>1988</v>
      </c>
      <c r="AV1087" s="23">
        <f t="shared" si="178"/>
        <v>3.2984163800612945</v>
      </c>
      <c r="BB1087" s="18"/>
      <c r="BD1087" s="54"/>
      <c r="BF1087" s="18"/>
      <c r="BH1087" s="18"/>
      <c r="BJ1087" s="18"/>
      <c r="BK1087" s="18" t="s">
        <v>230</v>
      </c>
      <c r="BL1087">
        <v>0</v>
      </c>
      <c r="BM1087">
        <v>1</v>
      </c>
      <c r="BN1087">
        <v>0</v>
      </c>
      <c r="BO1087">
        <v>0</v>
      </c>
      <c r="BP1087">
        <v>0</v>
      </c>
      <c r="BQ1087">
        <v>0</v>
      </c>
      <c r="BR1087" s="18">
        <v>0</v>
      </c>
      <c r="BS1087">
        <v>0</v>
      </c>
      <c r="BT1087">
        <v>1</v>
      </c>
      <c r="BU1087" s="18">
        <v>0</v>
      </c>
      <c r="BV1087" t="s">
        <v>397</v>
      </c>
      <c r="BW1087" t="s">
        <v>397</v>
      </c>
      <c r="CB1087" s="18"/>
      <c r="CD1087" s="18"/>
      <c r="CE1087" s="18"/>
      <c r="CH1087" s="18"/>
      <c r="CJ1087" s="18"/>
      <c r="CU1087" s="18"/>
      <c r="CV1087" t="s">
        <v>397</v>
      </c>
      <c r="CW1087" t="s">
        <v>397</v>
      </c>
      <c r="CX1087" t="s">
        <v>397</v>
      </c>
      <c r="CY1087" s="25" t="s">
        <v>397</v>
      </c>
    </row>
    <row r="1088" spans="1:103" x14ac:dyDescent="0.25">
      <c r="A1088">
        <v>1090</v>
      </c>
      <c r="B1088">
        <v>127</v>
      </c>
      <c r="C1088" s="25" t="s">
        <v>8</v>
      </c>
      <c r="D1088" s="12">
        <v>12.4</v>
      </c>
      <c r="E1088" s="14"/>
      <c r="F1088" s="7" t="str">
        <f t="shared" si="169"/>
        <v>X</v>
      </c>
      <c r="G1088" s="7">
        <f t="shared" si="170"/>
        <v>12.4</v>
      </c>
      <c r="H1088" s="16">
        <f t="shared" si="171"/>
        <v>12.4</v>
      </c>
      <c r="I1088" s="11" t="str">
        <f t="shared" si="172"/>
        <v>X</v>
      </c>
      <c r="J1088" s="39" t="str">
        <f t="shared" si="173"/>
        <v>X</v>
      </c>
      <c r="K1088" s="39" t="str">
        <f t="shared" si="176"/>
        <v>X</v>
      </c>
      <c r="L1088" s="39" t="str">
        <f t="shared" si="177"/>
        <v>X</v>
      </c>
      <c r="M1088" s="39" t="str">
        <f t="shared" si="174"/>
        <v>X</v>
      </c>
      <c r="N1088" s="42">
        <v>0</v>
      </c>
      <c r="O1088" s="8">
        <v>0</v>
      </c>
      <c r="P1088" s="9">
        <v>0</v>
      </c>
      <c r="Q1088" s="9">
        <v>0</v>
      </c>
      <c r="R1088" s="8">
        <v>0</v>
      </c>
      <c r="S1088" s="9">
        <v>0</v>
      </c>
      <c r="T1088" s="9">
        <v>0</v>
      </c>
      <c r="U1088" s="8">
        <v>1</v>
      </c>
      <c r="V1088" s="9">
        <v>0</v>
      </c>
      <c r="W1088" s="9">
        <v>0</v>
      </c>
      <c r="X1088" s="9">
        <v>0</v>
      </c>
      <c r="Y1088" s="8">
        <v>0</v>
      </c>
      <c r="Z1088" s="9">
        <v>0</v>
      </c>
      <c r="AA1088" s="8"/>
      <c r="AC1088" s="8"/>
      <c r="AJ1088" s="9">
        <f t="shared" si="175"/>
        <v>-1</v>
      </c>
      <c r="AK1088" s="7">
        <v>9</v>
      </c>
      <c r="AO1088" s="8"/>
      <c r="AQ1088" s="31"/>
      <c r="AT1088" s="31"/>
      <c r="AU1088" s="21">
        <v>1988</v>
      </c>
      <c r="AV1088" s="23">
        <f t="shared" si="178"/>
        <v>3.2984163800612945</v>
      </c>
      <c r="BB1088" s="18"/>
      <c r="BD1088" s="54"/>
      <c r="BF1088" s="18"/>
      <c r="BH1088" s="18"/>
      <c r="BJ1088" s="18"/>
      <c r="BK1088" s="18" t="s">
        <v>230</v>
      </c>
      <c r="BL1088">
        <v>0</v>
      </c>
      <c r="BM1088">
        <v>1</v>
      </c>
      <c r="BN1088">
        <v>0</v>
      </c>
      <c r="BO1088">
        <v>0</v>
      </c>
      <c r="BP1088">
        <v>0</v>
      </c>
      <c r="BQ1088">
        <v>0</v>
      </c>
      <c r="BR1088" s="18">
        <v>0</v>
      </c>
      <c r="BS1088">
        <v>0</v>
      </c>
      <c r="BT1088">
        <v>1</v>
      </c>
      <c r="BU1088" s="18">
        <v>0</v>
      </c>
      <c r="BV1088" t="s">
        <v>397</v>
      </c>
      <c r="BW1088" t="s">
        <v>397</v>
      </c>
      <c r="CB1088" s="18"/>
      <c r="CD1088" s="18"/>
      <c r="CE1088" s="18"/>
      <c r="CH1088" s="18"/>
      <c r="CJ1088" s="18"/>
      <c r="CU1088" s="18"/>
      <c r="CV1088" t="s">
        <v>397</v>
      </c>
      <c r="CW1088" t="s">
        <v>397</v>
      </c>
      <c r="CX1088" t="s">
        <v>397</v>
      </c>
      <c r="CY1088" s="25" t="s">
        <v>397</v>
      </c>
    </row>
    <row r="1089" spans="1:103" x14ac:dyDescent="0.25">
      <c r="A1089">
        <v>1091</v>
      </c>
      <c r="B1089">
        <v>127</v>
      </c>
      <c r="C1089" s="25" t="s">
        <v>8</v>
      </c>
      <c r="D1089" s="12">
        <v>12.4</v>
      </c>
      <c r="E1089" s="14"/>
      <c r="F1089" s="7" t="str">
        <f t="shared" si="169"/>
        <v>X</v>
      </c>
      <c r="G1089" s="7">
        <f t="shared" si="170"/>
        <v>12.4</v>
      </c>
      <c r="H1089" s="16">
        <f t="shared" si="171"/>
        <v>12.4</v>
      </c>
      <c r="I1089" s="11" t="str">
        <f t="shared" si="172"/>
        <v>X</v>
      </c>
      <c r="J1089" s="39" t="str">
        <f t="shared" si="173"/>
        <v>X</v>
      </c>
      <c r="K1089" s="39" t="str">
        <f t="shared" si="176"/>
        <v>X</v>
      </c>
      <c r="L1089" s="39" t="str">
        <f t="shared" si="177"/>
        <v>X</v>
      </c>
      <c r="M1089" s="39" t="str">
        <f t="shared" si="174"/>
        <v>X</v>
      </c>
      <c r="N1089" s="42">
        <v>0</v>
      </c>
      <c r="O1089" s="8">
        <v>0</v>
      </c>
      <c r="P1089" s="9">
        <v>0</v>
      </c>
      <c r="Q1089" s="9">
        <v>0</v>
      </c>
      <c r="R1089" s="8">
        <v>0</v>
      </c>
      <c r="S1089" s="9">
        <v>0</v>
      </c>
      <c r="T1089" s="9">
        <v>0</v>
      </c>
      <c r="U1089" s="8">
        <v>0</v>
      </c>
      <c r="V1089" s="9">
        <v>1</v>
      </c>
      <c r="W1089" s="9">
        <v>0</v>
      </c>
      <c r="X1089" s="9">
        <v>0</v>
      </c>
      <c r="Y1089" s="8">
        <v>0</v>
      </c>
      <c r="Z1089" s="9">
        <v>0</v>
      </c>
      <c r="AA1089" s="8"/>
      <c r="AC1089" s="8"/>
      <c r="AJ1089" s="9">
        <f t="shared" si="175"/>
        <v>-1</v>
      </c>
      <c r="AK1089" s="7">
        <v>9</v>
      </c>
      <c r="AO1089" s="8"/>
      <c r="AQ1089" s="31"/>
      <c r="AT1089" s="31"/>
      <c r="AU1089" s="21">
        <v>1988</v>
      </c>
      <c r="AV1089" s="23">
        <f t="shared" si="178"/>
        <v>3.2984163800612945</v>
      </c>
      <c r="BB1089" s="18"/>
      <c r="BD1089" s="54"/>
      <c r="BF1089" s="18"/>
      <c r="BH1089" s="18"/>
      <c r="BJ1089" s="18"/>
      <c r="BK1089" s="18" t="s">
        <v>230</v>
      </c>
      <c r="BL1089">
        <v>0</v>
      </c>
      <c r="BM1089">
        <v>1</v>
      </c>
      <c r="BN1089">
        <v>0</v>
      </c>
      <c r="BO1089">
        <v>0</v>
      </c>
      <c r="BP1089">
        <v>0</v>
      </c>
      <c r="BQ1089">
        <v>0</v>
      </c>
      <c r="BR1089" s="18">
        <v>0</v>
      </c>
      <c r="BS1089">
        <v>0</v>
      </c>
      <c r="BT1089">
        <v>1</v>
      </c>
      <c r="BU1089" s="18">
        <v>0</v>
      </c>
      <c r="BV1089" t="s">
        <v>397</v>
      </c>
      <c r="BW1089" t="s">
        <v>397</v>
      </c>
      <c r="CB1089" s="18"/>
      <c r="CD1089" s="18"/>
      <c r="CE1089" s="18"/>
      <c r="CH1089" s="18"/>
      <c r="CJ1089" s="18"/>
      <c r="CU1089" s="18"/>
      <c r="CV1089" t="s">
        <v>397</v>
      </c>
      <c r="CW1089" t="s">
        <v>397</v>
      </c>
      <c r="CX1089" t="s">
        <v>397</v>
      </c>
      <c r="CY1089" s="25" t="s">
        <v>397</v>
      </c>
    </row>
    <row r="1090" spans="1:103" x14ac:dyDescent="0.25">
      <c r="A1090">
        <v>1092</v>
      </c>
      <c r="B1090">
        <v>127</v>
      </c>
      <c r="C1090" s="25" t="s">
        <v>8</v>
      </c>
      <c r="D1090" s="12">
        <v>8.6</v>
      </c>
      <c r="E1090" s="14"/>
      <c r="F1090" s="7" t="str">
        <f t="shared" si="169"/>
        <v>X</v>
      </c>
      <c r="G1090" s="7">
        <f t="shared" si="170"/>
        <v>8.6</v>
      </c>
      <c r="H1090" s="16">
        <f t="shared" si="171"/>
        <v>8.6</v>
      </c>
      <c r="I1090" s="11" t="str">
        <f t="shared" si="172"/>
        <v>X</v>
      </c>
      <c r="J1090" s="39" t="str">
        <f t="shared" si="173"/>
        <v>X</v>
      </c>
      <c r="K1090" s="39" t="str">
        <f t="shared" si="176"/>
        <v>X</v>
      </c>
      <c r="L1090" s="39" t="str">
        <f t="shared" si="177"/>
        <v>X</v>
      </c>
      <c r="M1090" s="39" t="str">
        <f t="shared" si="174"/>
        <v>X</v>
      </c>
      <c r="N1090" s="42">
        <v>0</v>
      </c>
      <c r="O1090" s="8">
        <v>0</v>
      </c>
      <c r="P1090" s="9">
        <v>0</v>
      </c>
      <c r="Q1090" s="9">
        <v>0</v>
      </c>
      <c r="R1090" s="8">
        <v>0</v>
      </c>
      <c r="S1090" s="9">
        <v>0</v>
      </c>
      <c r="T1090" s="9">
        <v>0</v>
      </c>
      <c r="U1090" s="8">
        <v>0</v>
      </c>
      <c r="V1090" s="9">
        <v>0</v>
      </c>
      <c r="W1090" s="9">
        <v>0</v>
      </c>
      <c r="X1090" s="9">
        <v>0</v>
      </c>
      <c r="Y1090" s="8">
        <v>1</v>
      </c>
      <c r="Z1090" s="9">
        <v>0</v>
      </c>
      <c r="AA1090" s="8"/>
      <c r="AC1090" s="8"/>
      <c r="AJ1090" s="9">
        <f t="shared" si="175"/>
        <v>-1</v>
      </c>
      <c r="AK1090" s="7">
        <v>9</v>
      </c>
      <c r="AO1090" s="8"/>
      <c r="AQ1090" s="31"/>
      <c r="AT1090" s="31"/>
      <c r="AU1090" s="21">
        <v>1988</v>
      </c>
      <c r="AV1090" s="23">
        <f t="shared" si="178"/>
        <v>3.2984163800612945</v>
      </c>
      <c r="BB1090" s="18"/>
      <c r="BD1090" s="54"/>
      <c r="BF1090" s="18"/>
      <c r="BH1090" s="18"/>
      <c r="BJ1090" s="18"/>
      <c r="BK1090" s="18" t="s">
        <v>230</v>
      </c>
      <c r="BL1090">
        <v>0</v>
      </c>
      <c r="BM1090">
        <v>1</v>
      </c>
      <c r="BN1090">
        <v>0</v>
      </c>
      <c r="BO1090">
        <v>0</v>
      </c>
      <c r="BP1090">
        <v>0</v>
      </c>
      <c r="BQ1090">
        <v>0</v>
      </c>
      <c r="BR1090" s="18">
        <v>0</v>
      </c>
      <c r="BS1090">
        <v>0</v>
      </c>
      <c r="BT1090">
        <v>1</v>
      </c>
      <c r="BU1090" s="18">
        <v>0</v>
      </c>
      <c r="BV1090" t="s">
        <v>397</v>
      </c>
      <c r="BW1090" t="s">
        <v>397</v>
      </c>
      <c r="CB1090" s="18"/>
      <c r="CD1090" s="18"/>
      <c r="CE1090" s="18"/>
      <c r="CH1090" s="18"/>
      <c r="CJ1090" s="18"/>
      <c r="CU1090" s="18"/>
      <c r="CV1090" t="s">
        <v>397</v>
      </c>
      <c r="CW1090" t="s">
        <v>397</v>
      </c>
      <c r="CX1090" t="s">
        <v>397</v>
      </c>
      <c r="CY1090" s="25" t="s">
        <v>397</v>
      </c>
    </row>
    <row r="1091" spans="1:103" x14ac:dyDescent="0.25">
      <c r="A1091">
        <v>1093</v>
      </c>
      <c r="B1091">
        <v>127</v>
      </c>
      <c r="C1091" s="25" t="s">
        <v>8</v>
      </c>
      <c r="D1091" s="12">
        <v>6.4</v>
      </c>
      <c r="E1091" s="14"/>
      <c r="F1091" s="7" t="str">
        <f t="shared" si="169"/>
        <v>X</v>
      </c>
      <c r="G1091" s="7">
        <f t="shared" si="170"/>
        <v>6.4</v>
      </c>
      <c r="H1091" s="16">
        <f t="shared" si="171"/>
        <v>6.4</v>
      </c>
      <c r="I1091" s="11" t="str">
        <f t="shared" si="172"/>
        <v>X</v>
      </c>
      <c r="J1091" s="39" t="str">
        <f t="shared" si="173"/>
        <v>X</v>
      </c>
      <c r="K1091" s="39" t="str">
        <f t="shared" si="176"/>
        <v>X</v>
      </c>
      <c r="L1091" s="39" t="str">
        <f t="shared" si="177"/>
        <v>X</v>
      </c>
      <c r="M1091" s="39" t="str">
        <f t="shared" si="174"/>
        <v>X</v>
      </c>
      <c r="N1091" s="42">
        <v>0</v>
      </c>
      <c r="O1091" s="8">
        <v>0</v>
      </c>
      <c r="P1091" s="9">
        <v>0</v>
      </c>
      <c r="Q1091" s="9">
        <v>0</v>
      </c>
      <c r="R1091" s="8">
        <v>0</v>
      </c>
      <c r="S1091" s="9">
        <v>0</v>
      </c>
      <c r="T1091" s="9">
        <v>0</v>
      </c>
      <c r="U1091" s="8">
        <v>0</v>
      </c>
      <c r="V1091" s="9">
        <v>0</v>
      </c>
      <c r="W1091" s="9">
        <v>0</v>
      </c>
      <c r="X1091" s="9">
        <v>0</v>
      </c>
      <c r="Y1091" s="8">
        <v>0</v>
      </c>
      <c r="Z1091" s="9">
        <v>1</v>
      </c>
      <c r="AA1091" s="8"/>
      <c r="AC1091" s="8"/>
      <c r="AJ1091" s="9">
        <f t="shared" si="175"/>
        <v>-1</v>
      </c>
      <c r="AK1091" s="7">
        <v>9</v>
      </c>
      <c r="AO1091" s="8"/>
      <c r="AQ1091" s="31"/>
      <c r="AT1091" s="31"/>
      <c r="AU1091" s="21">
        <v>1988</v>
      </c>
      <c r="AV1091" s="23">
        <f t="shared" si="178"/>
        <v>3.2984163800612945</v>
      </c>
      <c r="BB1091" s="18"/>
      <c r="BD1091" s="54"/>
      <c r="BF1091" s="18"/>
      <c r="BH1091" s="18"/>
      <c r="BJ1091" s="18"/>
      <c r="BK1091" s="18" t="s">
        <v>230</v>
      </c>
      <c r="BL1091">
        <v>0</v>
      </c>
      <c r="BM1091">
        <v>1</v>
      </c>
      <c r="BN1091">
        <v>0</v>
      </c>
      <c r="BO1091">
        <v>0</v>
      </c>
      <c r="BP1091">
        <v>0</v>
      </c>
      <c r="BQ1091">
        <v>0</v>
      </c>
      <c r="BR1091" s="18">
        <v>0</v>
      </c>
      <c r="BS1091">
        <v>0</v>
      </c>
      <c r="BT1091">
        <v>1</v>
      </c>
      <c r="BU1091" s="18">
        <v>0</v>
      </c>
      <c r="BV1091" t="s">
        <v>397</v>
      </c>
      <c r="BW1091" t="s">
        <v>397</v>
      </c>
      <c r="CB1091" s="18"/>
      <c r="CD1091" s="18"/>
      <c r="CE1091" s="18"/>
      <c r="CH1091" s="18"/>
      <c r="CJ1091" s="18"/>
      <c r="CU1091" s="18"/>
      <c r="CV1091" t="s">
        <v>397</v>
      </c>
      <c r="CW1091" t="s">
        <v>397</v>
      </c>
      <c r="CX1091" t="s">
        <v>397</v>
      </c>
      <c r="CY1091" s="25" t="s">
        <v>397</v>
      </c>
    </row>
    <row r="1092" spans="1:103" x14ac:dyDescent="0.25">
      <c r="A1092">
        <v>1094</v>
      </c>
      <c r="B1092">
        <v>127</v>
      </c>
      <c r="C1092" s="25" t="s">
        <v>8</v>
      </c>
      <c r="D1092" s="12">
        <v>9.1</v>
      </c>
      <c r="E1092" s="14"/>
      <c r="F1092" s="7" t="str">
        <f t="shared" si="169"/>
        <v>X</v>
      </c>
      <c r="G1092" s="7">
        <f t="shared" si="170"/>
        <v>9.1</v>
      </c>
      <c r="H1092" s="16">
        <f t="shared" si="171"/>
        <v>9.1</v>
      </c>
      <c r="I1092" s="11" t="str">
        <f t="shared" si="172"/>
        <v>X</v>
      </c>
      <c r="J1092" s="39" t="str">
        <f t="shared" si="173"/>
        <v>X</v>
      </c>
      <c r="K1092" s="39" t="str">
        <f t="shared" si="176"/>
        <v>X</v>
      </c>
      <c r="L1092" s="39" t="str">
        <f t="shared" si="177"/>
        <v>X</v>
      </c>
      <c r="M1092" s="39" t="str">
        <f t="shared" si="174"/>
        <v>X</v>
      </c>
      <c r="N1092" s="42">
        <v>1</v>
      </c>
      <c r="O1092" s="8">
        <v>0</v>
      </c>
      <c r="P1092" s="9">
        <v>0</v>
      </c>
      <c r="Q1092" s="9">
        <v>0</v>
      </c>
      <c r="R1092" s="8">
        <v>0</v>
      </c>
      <c r="S1092" s="9">
        <v>0</v>
      </c>
      <c r="T1092" s="9">
        <v>0</v>
      </c>
      <c r="U1092" s="8">
        <v>0</v>
      </c>
      <c r="V1092" s="9">
        <v>0</v>
      </c>
      <c r="W1092" s="9">
        <v>0</v>
      </c>
      <c r="X1092" s="9">
        <v>0</v>
      </c>
      <c r="Y1092" s="8">
        <v>0</v>
      </c>
      <c r="Z1092" s="9">
        <v>0</v>
      </c>
      <c r="AA1092" s="8"/>
      <c r="AC1092" s="8"/>
      <c r="AJ1092" s="9">
        <f t="shared" si="175"/>
        <v>-1</v>
      </c>
      <c r="AK1092" s="7">
        <v>3.8</v>
      </c>
      <c r="AO1092" s="8"/>
      <c r="AQ1092" s="31"/>
      <c r="AT1092" s="31"/>
      <c r="AU1092" s="21">
        <v>1977</v>
      </c>
      <c r="AV1092" s="23">
        <f t="shared" si="178"/>
        <v>3.2960066693136723</v>
      </c>
      <c r="BB1092" s="18"/>
      <c r="BD1092" s="54"/>
      <c r="BF1092" s="18"/>
      <c r="BH1092" s="18"/>
      <c r="BJ1092" s="18"/>
      <c r="BK1092" s="18" t="s">
        <v>235</v>
      </c>
      <c r="BL1092">
        <v>1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 s="18">
        <v>0</v>
      </c>
      <c r="BS1092">
        <v>1</v>
      </c>
      <c r="BT1092">
        <v>0</v>
      </c>
      <c r="BU1092" s="18">
        <v>0</v>
      </c>
      <c r="BV1092" t="s">
        <v>397</v>
      </c>
      <c r="BW1092" t="s">
        <v>397</v>
      </c>
      <c r="CB1092" s="18"/>
      <c r="CD1092" s="18"/>
      <c r="CE1092" s="18"/>
      <c r="CH1092" s="18"/>
      <c r="CJ1092" s="18"/>
      <c r="CU1092" s="18"/>
      <c r="CV1092" t="s">
        <v>397</v>
      </c>
      <c r="CW1092" t="s">
        <v>397</v>
      </c>
      <c r="CX1092" t="s">
        <v>397</v>
      </c>
      <c r="CY1092" s="25" t="s">
        <v>397</v>
      </c>
    </row>
    <row r="1093" spans="1:103" x14ac:dyDescent="0.25">
      <c r="A1093">
        <v>1095</v>
      </c>
      <c r="B1093">
        <v>127</v>
      </c>
      <c r="C1093" s="25" t="s">
        <v>8</v>
      </c>
      <c r="D1093" s="12">
        <v>10</v>
      </c>
      <c r="E1093" s="14"/>
      <c r="F1093" s="7" t="str">
        <f t="shared" si="169"/>
        <v>X</v>
      </c>
      <c r="G1093" s="7">
        <f t="shared" si="170"/>
        <v>10</v>
      </c>
      <c r="H1093" s="16">
        <f t="shared" si="171"/>
        <v>10</v>
      </c>
      <c r="I1093" s="11" t="str">
        <f t="shared" si="172"/>
        <v>X</v>
      </c>
      <c r="J1093" s="39" t="str">
        <f t="shared" si="173"/>
        <v>X</v>
      </c>
      <c r="K1093" s="39" t="str">
        <f t="shared" si="176"/>
        <v>X</v>
      </c>
      <c r="L1093" s="39" t="str">
        <f t="shared" si="177"/>
        <v>X</v>
      </c>
      <c r="M1093" s="39" t="str">
        <f t="shared" si="174"/>
        <v>X</v>
      </c>
      <c r="N1093" s="42">
        <v>1</v>
      </c>
      <c r="O1093" s="8">
        <v>0</v>
      </c>
      <c r="P1093" s="9">
        <v>0</v>
      </c>
      <c r="Q1093" s="9">
        <v>0</v>
      </c>
      <c r="R1093" s="8">
        <v>0</v>
      </c>
      <c r="S1093" s="9">
        <v>0</v>
      </c>
      <c r="T1093" s="9">
        <v>0</v>
      </c>
      <c r="U1093" s="8">
        <v>0</v>
      </c>
      <c r="V1093" s="9">
        <v>0</v>
      </c>
      <c r="W1093" s="9">
        <v>0</v>
      </c>
      <c r="X1093" s="9">
        <v>0</v>
      </c>
      <c r="Y1093" s="8">
        <v>0</v>
      </c>
      <c r="Z1093" s="9">
        <v>0</v>
      </c>
      <c r="AA1093" s="8"/>
      <c r="AC1093" s="8"/>
      <c r="AJ1093" s="9">
        <f t="shared" si="175"/>
        <v>-1</v>
      </c>
      <c r="AK1093" s="7">
        <v>9.5</v>
      </c>
      <c r="AO1093" s="8"/>
      <c r="AQ1093" s="31"/>
      <c r="AT1093" s="31"/>
      <c r="AU1093" s="21">
        <v>1985</v>
      </c>
      <c r="AV1093" s="23">
        <f t="shared" si="178"/>
        <v>3.2977605110991339</v>
      </c>
      <c r="BB1093" s="18"/>
      <c r="BD1093" s="54"/>
      <c r="BF1093" s="18"/>
      <c r="BH1093" s="18"/>
      <c r="BJ1093" s="18"/>
      <c r="BK1093" s="18" t="s">
        <v>235</v>
      </c>
      <c r="BL1093">
        <v>1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 s="18">
        <v>0</v>
      </c>
      <c r="BS1093">
        <v>1</v>
      </c>
      <c r="BT1093">
        <v>0</v>
      </c>
      <c r="BU1093" s="18">
        <v>0</v>
      </c>
      <c r="BV1093" t="s">
        <v>397</v>
      </c>
      <c r="BW1093" t="s">
        <v>397</v>
      </c>
      <c r="CB1093" s="18"/>
      <c r="CD1093" s="18"/>
      <c r="CE1093" s="18"/>
      <c r="CH1093" s="18"/>
      <c r="CJ1093" s="18"/>
      <c r="CU1093" s="18"/>
      <c r="CV1093" t="s">
        <v>397</v>
      </c>
      <c r="CW1093" t="s">
        <v>397</v>
      </c>
      <c r="CX1093" t="s">
        <v>397</v>
      </c>
      <c r="CY1093" s="25" t="s">
        <v>397</v>
      </c>
    </row>
    <row r="1094" spans="1:103" x14ac:dyDescent="0.25">
      <c r="A1094">
        <v>1096</v>
      </c>
      <c r="B1094">
        <v>127</v>
      </c>
      <c r="C1094" s="25" t="s">
        <v>8</v>
      </c>
      <c r="D1094" s="12">
        <v>7.5</v>
      </c>
      <c r="E1094" s="14"/>
      <c r="F1094" s="7" t="str">
        <f t="shared" si="169"/>
        <v>X</v>
      </c>
      <c r="G1094" s="7">
        <f t="shared" si="170"/>
        <v>7.5</v>
      </c>
      <c r="H1094" s="16">
        <f t="shared" si="171"/>
        <v>7.5</v>
      </c>
      <c r="I1094" s="11" t="str">
        <f t="shared" si="172"/>
        <v>X</v>
      </c>
      <c r="J1094" s="39" t="str">
        <f t="shared" si="173"/>
        <v>X</v>
      </c>
      <c r="K1094" s="39" t="str">
        <f t="shared" si="176"/>
        <v>X</v>
      </c>
      <c r="L1094" s="39" t="str">
        <f t="shared" si="177"/>
        <v>X</v>
      </c>
      <c r="M1094" s="39" t="str">
        <f t="shared" si="174"/>
        <v>X</v>
      </c>
      <c r="N1094" s="42">
        <v>0</v>
      </c>
      <c r="O1094" s="8">
        <v>0</v>
      </c>
      <c r="P1094" s="9">
        <v>0</v>
      </c>
      <c r="Q1094" s="9">
        <v>0</v>
      </c>
      <c r="R1094" s="8">
        <v>0</v>
      </c>
      <c r="S1094" s="9">
        <v>0</v>
      </c>
      <c r="T1094" s="9">
        <v>0</v>
      </c>
      <c r="U1094" s="8">
        <v>1</v>
      </c>
      <c r="V1094" s="9">
        <v>0</v>
      </c>
      <c r="W1094" s="9">
        <v>0</v>
      </c>
      <c r="X1094" s="9">
        <v>0</v>
      </c>
      <c r="Y1094" s="8">
        <v>0</v>
      </c>
      <c r="Z1094" s="9">
        <v>0</v>
      </c>
      <c r="AA1094" s="8"/>
      <c r="AC1094" s="8"/>
      <c r="AJ1094" s="9">
        <f t="shared" si="175"/>
        <v>-1</v>
      </c>
      <c r="AK1094" s="7">
        <v>3.8</v>
      </c>
      <c r="AO1094" s="8"/>
      <c r="AQ1094" s="31"/>
      <c r="AT1094" s="31"/>
      <c r="AU1094" s="21">
        <v>1977</v>
      </c>
      <c r="AV1094" s="23">
        <f t="shared" si="178"/>
        <v>3.2960066693136723</v>
      </c>
      <c r="BB1094" s="18"/>
      <c r="BD1094" s="54"/>
      <c r="BF1094" s="18"/>
      <c r="BH1094" s="18"/>
      <c r="BJ1094" s="18"/>
      <c r="BK1094" s="18" t="s">
        <v>235</v>
      </c>
      <c r="BL1094">
        <v>1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 s="18">
        <v>0</v>
      </c>
      <c r="BS1094">
        <v>1</v>
      </c>
      <c r="BT1094">
        <v>0</v>
      </c>
      <c r="BU1094" s="18">
        <v>0</v>
      </c>
      <c r="BV1094" t="s">
        <v>397</v>
      </c>
      <c r="BW1094" t="s">
        <v>397</v>
      </c>
      <c r="CB1094" s="18"/>
      <c r="CD1094" s="18"/>
      <c r="CE1094" s="18"/>
      <c r="CH1094" s="18"/>
      <c r="CJ1094" s="18"/>
      <c r="CU1094" s="18"/>
      <c r="CV1094" t="s">
        <v>397</v>
      </c>
      <c r="CW1094" t="s">
        <v>397</v>
      </c>
      <c r="CX1094" t="s">
        <v>397</v>
      </c>
      <c r="CY1094" s="25" t="s">
        <v>397</v>
      </c>
    </row>
    <row r="1095" spans="1:103" x14ac:dyDescent="0.25">
      <c r="A1095">
        <v>1097</v>
      </c>
      <c r="B1095">
        <v>127</v>
      </c>
      <c r="C1095" s="25" t="s">
        <v>8</v>
      </c>
      <c r="D1095" s="12">
        <v>9.4</v>
      </c>
      <c r="E1095" s="14"/>
      <c r="F1095" s="7" t="str">
        <f t="shared" si="169"/>
        <v>X</v>
      </c>
      <c r="G1095" s="7">
        <f t="shared" si="170"/>
        <v>9.4</v>
      </c>
      <c r="H1095" s="16">
        <f t="shared" si="171"/>
        <v>9.4</v>
      </c>
      <c r="I1095" s="11" t="str">
        <f t="shared" si="172"/>
        <v>X</v>
      </c>
      <c r="J1095" s="39" t="str">
        <f t="shared" si="173"/>
        <v>X</v>
      </c>
      <c r="K1095" s="39" t="str">
        <f t="shared" si="176"/>
        <v>X</v>
      </c>
      <c r="L1095" s="39" t="str">
        <f t="shared" si="177"/>
        <v>X</v>
      </c>
      <c r="M1095" s="39" t="str">
        <f t="shared" si="174"/>
        <v>X</v>
      </c>
      <c r="N1095" s="42">
        <v>0</v>
      </c>
      <c r="O1095" s="8">
        <v>0</v>
      </c>
      <c r="P1095" s="9">
        <v>0</v>
      </c>
      <c r="Q1095" s="9">
        <v>0</v>
      </c>
      <c r="R1095" s="8">
        <v>0</v>
      </c>
      <c r="S1095" s="9">
        <v>0</v>
      </c>
      <c r="T1095" s="9">
        <v>0</v>
      </c>
      <c r="U1095" s="8">
        <v>1</v>
      </c>
      <c r="V1095" s="9">
        <v>0</v>
      </c>
      <c r="W1095" s="9">
        <v>0</v>
      </c>
      <c r="X1095" s="9">
        <v>0</v>
      </c>
      <c r="Y1095" s="8">
        <v>0</v>
      </c>
      <c r="Z1095" s="9">
        <v>0</v>
      </c>
      <c r="AA1095" s="8"/>
      <c r="AC1095" s="8"/>
      <c r="AJ1095" s="9">
        <f t="shared" si="175"/>
        <v>-1</v>
      </c>
      <c r="AK1095" s="7">
        <v>9.5</v>
      </c>
      <c r="AO1095" s="8"/>
      <c r="AQ1095" s="31"/>
      <c r="AT1095" s="31"/>
      <c r="AU1095" s="21">
        <v>1985</v>
      </c>
      <c r="AV1095" s="23">
        <f t="shared" si="178"/>
        <v>3.2977605110991339</v>
      </c>
      <c r="BB1095" s="18"/>
      <c r="BD1095" s="54"/>
      <c r="BF1095" s="18"/>
      <c r="BH1095" s="18"/>
      <c r="BJ1095" s="18"/>
      <c r="BK1095" s="18" t="s">
        <v>235</v>
      </c>
      <c r="BL1095">
        <v>1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 s="18">
        <v>0</v>
      </c>
      <c r="BS1095">
        <v>1</v>
      </c>
      <c r="BT1095">
        <v>0</v>
      </c>
      <c r="BU1095" s="18">
        <v>0</v>
      </c>
      <c r="BV1095" t="s">
        <v>397</v>
      </c>
      <c r="BW1095" t="s">
        <v>397</v>
      </c>
      <c r="CB1095" s="18"/>
      <c r="CD1095" s="18"/>
      <c r="CE1095" s="18"/>
      <c r="CH1095" s="18"/>
      <c r="CJ1095" s="18"/>
      <c r="CU1095" s="18"/>
      <c r="CV1095" t="s">
        <v>397</v>
      </c>
      <c r="CW1095" t="s">
        <v>397</v>
      </c>
      <c r="CX1095" t="s">
        <v>397</v>
      </c>
      <c r="CY1095" s="25" t="s">
        <v>397</v>
      </c>
    </row>
    <row r="1096" spans="1:103" x14ac:dyDescent="0.25">
      <c r="A1096">
        <v>1098</v>
      </c>
      <c r="B1096">
        <v>127</v>
      </c>
      <c r="C1096" s="25" t="s">
        <v>8</v>
      </c>
      <c r="D1096" s="12">
        <v>8.4</v>
      </c>
      <c r="E1096" s="14"/>
      <c r="F1096" s="7" t="str">
        <f t="shared" si="169"/>
        <v>X</v>
      </c>
      <c r="G1096" s="7">
        <f t="shared" si="170"/>
        <v>8.4</v>
      </c>
      <c r="H1096" s="16">
        <f t="shared" si="171"/>
        <v>8.4</v>
      </c>
      <c r="I1096" s="11" t="str">
        <f t="shared" si="172"/>
        <v>X</v>
      </c>
      <c r="J1096" s="39" t="str">
        <f t="shared" si="173"/>
        <v>X</v>
      </c>
      <c r="K1096" s="39" t="str">
        <f t="shared" si="176"/>
        <v>X</v>
      </c>
      <c r="L1096" s="39" t="str">
        <f t="shared" si="177"/>
        <v>X</v>
      </c>
      <c r="M1096" s="39" t="str">
        <f t="shared" si="174"/>
        <v>X</v>
      </c>
      <c r="N1096" s="42">
        <v>0</v>
      </c>
      <c r="O1096" s="8">
        <v>0</v>
      </c>
      <c r="P1096" s="9">
        <v>0</v>
      </c>
      <c r="Q1096" s="9">
        <v>0</v>
      </c>
      <c r="R1096" s="8">
        <v>0</v>
      </c>
      <c r="S1096" s="9">
        <v>0</v>
      </c>
      <c r="T1096" s="9">
        <v>0</v>
      </c>
      <c r="U1096" s="8">
        <v>0</v>
      </c>
      <c r="V1096" s="9">
        <v>1</v>
      </c>
      <c r="W1096" s="9">
        <v>0</v>
      </c>
      <c r="X1096" s="9">
        <v>0</v>
      </c>
      <c r="Y1096" s="8">
        <v>0</v>
      </c>
      <c r="Z1096" s="9">
        <v>0</v>
      </c>
      <c r="AA1096" s="8"/>
      <c r="AC1096" s="8"/>
      <c r="AJ1096" s="9">
        <f t="shared" si="175"/>
        <v>-1</v>
      </c>
      <c r="AK1096" s="7">
        <v>3.8</v>
      </c>
      <c r="AO1096" s="8"/>
      <c r="AQ1096" s="31"/>
      <c r="AT1096" s="31"/>
      <c r="AU1096" s="21">
        <v>1977</v>
      </c>
      <c r="AV1096" s="23">
        <f t="shared" si="178"/>
        <v>3.2960066693136723</v>
      </c>
      <c r="BB1096" s="18"/>
      <c r="BD1096" s="54"/>
      <c r="BF1096" s="18"/>
      <c r="BH1096" s="18"/>
      <c r="BJ1096" s="18"/>
      <c r="BK1096" s="18" t="s">
        <v>235</v>
      </c>
      <c r="BL1096">
        <v>1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 s="18">
        <v>0</v>
      </c>
      <c r="BS1096">
        <v>1</v>
      </c>
      <c r="BT1096">
        <v>0</v>
      </c>
      <c r="BU1096" s="18">
        <v>0</v>
      </c>
      <c r="BV1096" t="s">
        <v>397</v>
      </c>
      <c r="BW1096" t="s">
        <v>397</v>
      </c>
      <c r="CB1096" s="18"/>
      <c r="CD1096" s="18"/>
      <c r="CE1096" s="18"/>
      <c r="CH1096" s="18"/>
      <c r="CJ1096" s="18"/>
      <c r="CU1096" s="18"/>
      <c r="CV1096" t="s">
        <v>397</v>
      </c>
      <c r="CW1096" t="s">
        <v>397</v>
      </c>
      <c r="CX1096" t="s">
        <v>397</v>
      </c>
      <c r="CY1096" s="25" t="s">
        <v>397</v>
      </c>
    </row>
    <row r="1097" spans="1:103" x14ac:dyDescent="0.25">
      <c r="A1097">
        <v>1099</v>
      </c>
      <c r="B1097">
        <v>127</v>
      </c>
      <c r="C1097" s="25" t="s">
        <v>8</v>
      </c>
      <c r="D1097" s="12">
        <v>10.4</v>
      </c>
      <c r="E1097" s="14"/>
      <c r="F1097" s="7" t="str">
        <f t="shared" si="169"/>
        <v>X</v>
      </c>
      <c r="G1097" s="7">
        <f t="shared" si="170"/>
        <v>10.4</v>
      </c>
      <c r="H1097" s="16">
        <f t="shared" si="171"/>
        <v>10.4</v>
      </c>
      <c r="I1097" s="11" t="str">
        <f t="shared" si="172"/>
        <v>X</v>
      </c>
      <c r="J1097" s="39" t="str">
        <f t="shared" si="173"/>
        <v>X</v>
      </c>
      <c r="K1097" s="39" t="str">
        <f t="shared" si="176"/>
        <v>X</v>
      </c>
      <c r="L1097" s="39" t="str">
        <f t="shared" si="177"/>
        <v>X</v>
      </c>
      <c r="M1097" s="39" t="str">
        <f t="shared" si="174"/>
        <v>X</v>
      </c>
      <c r="N1097" s="42">
        <v>0</v>
      </c>
      <c r="O1097" s="8">
        <v>0</v>
      </c>
      <c r="P1097" s="9">
        <v>0</v>
      </c>
      <c r="Q1097" s="9">
        <v>0</v>
      </c>
      <c r="R1097" s="8">
        <v>0</v>
      </c>
      <c r="S1097" s="9">
        <v>0</v>
      </c>
      <c r="T1097" s="9">
        <v>0</v>
      </c>
      <c r="U1097" s="8">
        <v>0</v>
      </c>
      <c r="V1097" s="9">
        <v>1</v>
      </c>
      <c r="W1097" s="9">
        <v>0</v>
      </c>
      <c r="X1097" s="9">
        <v>0</v>
      </c>
      <c r="Y1097" s="8">
        <v>0</v>
      </c>
      <c r="Z1097" s="9">
        <v>0</v>
      </c>
      <c r="AA1097" s="8"/>
      <c r="AC1097" s="8"/>
      <c r="AJ1097" s="9">
        <f t="shared" si="175"/>
        <v>-1</v>
      </c>
      <c r="AK1097" s="7">
        <v>9.5</v>
      </c>
      <c r="AO1097" s="8"/>
      <c r="AQ1097" s="31"/>
      <c r="AT1097" s="31"/>
      <c r="AU1097" s="21">
        <v>1985</v>
      </c>
      <c r="AV1097" s="23">
        <f t="shared" si="178"/>
        <v>3.2977605110991339</v>
      </c>
      <c r="BB1097" s="18"/>
      <c r="BD1097" s="54"/>
      <c r="BF1097" s="18"/>
      <c r="BH1097" s="18"/>
      <c r="BJ1097" s="18"/>
      <c r="BK1097" s="18" t="s">
        <v>235</v>
      </c>
      <c r="BL1097">
        <v>1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 s="18">
        <v>0</v>
      </c>
      <c r="BS1097">
        <v>1</v>
      </c>
      <c r="BT1097">
        <v>0</v>
      </c>
      <c r="BU1097" s="18">
        <v>0</v>
      </c>
      <c r="BV1097" t="s">
        <v>397</v>
      </c>
      <c r="BW1097" t="s">
        <v>397</v>
      </c>
      <c r="CB1097" s="18"/>
      <c r="CD1097" s="18"/>
      <c r="CE1097" s="18"/>
      <c r="CH1097" s="18"/>
      <c r="CJ1097" s="18"/>
      <c r="CU1097" s="18"/>
      <c r="CV1097" t="s">
        <v>397</v>
      </c>
      <c r="CW1097" t="s">
        <v>397</v>
      </c>
      <c r="CX1097" t="s">
        <v>397</v>
      </c>
      <c r="CY1097" s="25" t="s">
        <v>397</v>
      </c>
    </row>
    <row r="1098" spans="1:103" x14ac:dyDescent="0.25">
      <c r="A1098">
        <v>1100</v>
      </c>
      <c r="B1098">
        <v>127</v>
      </c>
      <c r="C1098" s="25" t="s">
        <v>8</v>
      </c>
      <c r="D1098" s="12">
        <v>8</v>
      </c>
      <c r="E1098" s="14"/>
      <c r="F1098" s="7" t="str">
        <f t="shared" si="169"/>
        <v>X</v>
      </c>
      <c r="G1098" s="7">
        <f t="shared" si="170"/>
        <v>8</v>
      </c>
      <c r="H1098" s="16">
        <f t="shared" si="171"/>
        <v>8</v>
      </c>
      <c r="I1098" s="11" t="str">
        <f t="shared" si="172"/>
        <v>X</v>
      </c>
      <c r="J1098" s="39" t="str">
        <f t="shared" si="173"/>
        <v>X</v>
      </c>
      <c r="K1098" s="39" t="str">
        <f t="shared" si="176"/>
        <v>X</v>
      </c>
      <c r="L1098" s="39" t="str">
        <f t="shared" si="177"/>
        <v>X</v>
      </c>
      <c r="M1098" s="39" t="str">
        <f t="shared" si="174"/>
        <v>X</v>
      </c>
      <c r="N1098" s="42">
        <v>0</v>
      </c>
      <c r="O1098" s="8">
        <v>0</v>
      </c>
      <c r="P1098" s="9">
        <v>0</v>
      </c>
      <c r="Q1098" s="9">
        <v>0</v>
      </c>
      <c r="R1098" s="8">
        <v>0</v>
      </c>
      <c r="S1098" s="9">
        <v>0</v>
      </c>
      <c r="T1098" s="9">
        <v>0</v>
      </c>
      <c r="U1098" s="8">
        <v>0</v>
      </c>
      <c r="V1098" s="9">
        <v>0</v>
      </c>
      <c r="W1098" s="9">
        <v>0</v>
      </c>
      <c r="X1098" s="9">
        <v>0</v>
      </c>
      <c r="Y1098" s="8">
        <v>1</v>
      </c>
      <c r="Z1098" s="9">
        <v>0</v>
      </c>
      <c r="AA1098" s="8"/>
      <c r="AC1098" s="8"/>
      <c r="AJ1098" s="9">
        <f t="shared" si="175"/>
        <v>-1</v>
      </c>
      <c r="AK1098" s="7">
        <v>3.8</v>
      </c>
      <c r="AO1098" s="8"/>
      <c r="AQ1098" s="31"/>
      <c r="AT1098" s="31"/>
      <c r="AU1098" s="21">
        <v>1977</v>
      </c>
      <c r="AV1098" s="23">
        <f t="shared" si="178"/>
        <v>3.2960066693136723</v>
      </c>
      <c r="BB1098" s="18"/>
      <c r="BD1098" s="54"/>
      <c r="BF1098" s="18"/>
      <c r="BH1098" s="18"/>
      <c r="BJ1098" s="18"/>
      <c r="BK1098" s="18" t="s">
        <v>235</v>
      </c>
      <c r="BL1098">
        <v>1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 s="18">
        <v>0</v>
      </c>
      <c r="BS1098">
        <v>1</v>
      </c>
      <c r="BT1098">
        <v>0</v>
      </c>
      <c r="BU1098" s="18">
        <v>0</v>
      </c>
      <c r="BV1098" t="s">
        <v>397</v>
      </c>
      <c r="BW1098" t="s">
        <v>397</v>
      </c>
      <c r="CB1098" s="18"/>
      <c r="CD1098" s="18"/>
      <c r="CE1098" s="18"/>
      <c r="CH1098" s="18"/>
      <c r="CJ1098" s="18"/>
      <c r="CU1098" s="18"/>
      <c r="CV1098" t="s">
        <v>397</v>
      </c>
      <c r="CW1098" t="s">
        <v>397</v>
      </c>
      <c r="CX1098" t="s">
        <v>397</v>
      </c>
      <c r="CY1098" s="25" t="s">
        <v>397</v>
      </c>
    </row>
    <row r="1099" spans="1:103" x14ac:dyDescent="0.25">
      <c r="A1099">
        <v>1101</v>
      </c>
      <c r="B1099">
        <v>127</v>
      </c>
      <c r="C1099" s="25" t="s">
        <v>8</v>
      </c>
      <c r="D1099" s="12">
        <v>8.1</v>
      </c>
      <c r="E1099" s="14"/>
      <c r="F1099" s="7" t="str">
        <f t="shared" si="169"/>
        <v>X</v>
      </c>
      <c r="G1099" s="7">
        <f t="shared" si="170"/>
        <v>8.1</v>
      </c>
      <c r="H1099" s="16">
        <f t="shared" si="171"/>
        <v>8.1</v>
      </c>
      <c r="I1099" s="11" t="str">
        <f t="shared" si="172"/>
        <v>X</v>
      </c>
      <c r="J1099" s="39" t="str">
        <f t="shared" si="173"/>
        <v>X</v>
      </c>
      <c r="K1099" s="39" t="str">
        <f t="shared" si="176"/>
        <v>X</v>
      </c>
      <c r="L1099" s="39" t="str">
        <f t="shared" si="177"/>
        <v>X</v>
      </c>
      <c r="M1099" s="39" t="str">
        <f t="shared" si="174"/>
        <v>X</v>
      </c>
      <c r="N1099" s="42">
        <v>0</v>
      </c>
      <c r="O1099" s="8">
        <v>0</v>
      </c>
      <c r="P1099" s="9">
        <v>0</v>
      </c>
      <c r="Q1099" s="9">
        <v>0</v>
      </c>
      <c r="R1099" s="8">
        <v>0</v>
      </c>
      <c r="S1099" s="9">
        <v>0</v>
      </c>
      <c r="T1099" s="9">
        <v>0</v>
      </c>
      <c r="U1099" s="8">
        <v>0</v>
      </c>
      <c r="V1099" s="9">
        <v>0</v>
      </c>
      <c r="W1099" s="9">
        <v>0</v>
      </c>
      <c r="X1099" s="9">
        <v>0</v>
      </c>
      <c r="Y1099" s="8">
        <v>1</v>
      </c>
      <c r="Z1099" s="9">
        <v>0</v>
      </c>
      <c r="AA1099" s="8"/>
      <c r="AC1099" s="8"/>
      <c r="AJ1099" s="9">
        <f t="shared" si="175"/>
        <v>-1</v>
      </c>
      <c r="AK1099" s="7">
        <v>9.5</v>
      </c>
      <c r="AO1099" s="8"/>
      <c r="AQ1099" s="31"/>
      <c r="AT1099" s="31"/>
      <c r="AU1099" s="21">
        <v>1985</v>
      </c>
      <c r="AV1099" s="23">
        <f t="shared" si="178"/>
        <v>3.2977605110991339</v>
      </c>
      <c r="BB1099" s="18"/>
      <c r="BD1099" s="54"/>
      <c r="BF1099" s="18"/>
      <c r="BH1099" s="18"/>
      <c r="BJ1099" s="18"/>
      <c r="BK1099" s="18" t="s">
        <v>235</v>
      </c>
      <c r="BL1099">
        <v>1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 s="18">
        <v>0</v>
      </c>
      <c r="BS1099">
        <v>1</v>
      </c>
      <c r="BT1099">
        <v>0</v>
      </c>
      <c r="BU1099" s="18">
        <v>0</v>
      </c>
      <c r="BV1099" t="s">
        <v>397</v>
      </c>
      <c r="BW1099" t="s">
        <v>397</v>
      </c>
      <c r="CB1099" s="18"/>
      <c r="CD1099" s="18"/>
      <c r="CE1099" s="18"/>
      <c r="CH1099" s="18"/>
      <c r="CJ1099" s="18"/>
      <c r="CU1099" s="18"/>
      <c r="CV1099" t="s">
        <v>397</v>
      </c>
      <c r="CW1099" t="s">
        <v>397</v>
      </c>
      <c r="CX1099" t="s">
        <v>397</v>
      </c>
      <c r="CY1099" s="25" t="s">
        <v>397</v>
      </c>
    </row>
    <row r="1100" spans="1:103" x14ac:dyDescent="0.25">
      <c r="A1100">
        <v>1102</v>
      </c>
      <c r="B1100">
        <v>127</v>
      </c>
      <c r="C1100" s="25" t="s">
        <v>8</v>
      </c>
      <c r="D1100" s="12">
        <v>4.9000000000000004</v>
      </c>
      <c r="E1100" s="14"/>
      <c r="F1100" s="7" t="str">
        <f t="shared" si="169"/>
        <v>X</v>
      </c>
      <c r="G1100" s="7">
        <f t="shared" si="170"/>
        <v>4.9000000000000004</v>
      </c>
      <c r="H1100" s="16">
        <f t="shared" si="171"/>
        <v>4.9000000000000004</v>
      </c>
      <c r="I1100" s="11" t="str">
        <f t="shared" si="172"/>
        <v>X</v>
      </c>
      <c r="J1100" s="39" t="str">
        <f t="shared" si="173"/>
        <v>X</v>
      </c>
      <c r="K1100" s="39" t="str">
        <f t="shared" si="176"/>
        <v>X</v>
      </c>
      <c r="L1100" s="39" t="str">
        <f t="shared" si="177"/>
        <v>X</v>
      </c>
      <c r="M1100" s="39" t="str">
        <f t="shared" si="174"/>
        <v>X</v>
      </c>
      <c r="N1100" s="42">
        <v>0</v>
      </c>
      <c r="O1100" s="8">
        <v>0</v>
      </c>
      <c r="P1100" s="9">
        <v>0</v>
      </c>
      <c r="Q1100" s="9">
        <v>0</v>
      </c>
      <c r="R1100" s="8">
        <v>0</v>
      </c>
      <c r="S1100" s="9">
        <v>0</v>
      </c>
      <c r="T1100" s="9">
        <v>0</v>
      </c>
      <c r="U1100" s="8">
        <v>0</v>
      </c>
      <c r="V1100" s="9">
        <v>0</v>
      </c>
      <c r="W1100" s="9">
        <v>0</v>
      </c>
      <c r="X1100" s="9">
        <v>0</v>
      </c>
      <c r="Y1100" s="8">
        <v>0</v>
      </c>
      <c r="Z1100" s="9">
        <v>1</v>
      </c>
      <c r="AA1100" s="8"/>
      <c r="AC1100" s="8"/>
      <c r="AJ1100" s="9">
        <f t="shared" si="175"/>
        <v>-1</v>
      </c>
      <c r="AK1100" s="7">
        <v>3.8</v>
      </c>
      <c r="AO1100" s="8"/>
      <c r="AQ1100" s="31"/>
      <c r="AT1100" s="31"/>
      <c r="AU1100" s="21">
        <v>1977</v>
      </c>
      <c r="AV1100" s="23">
        <f t="shared" si="178"/>
        <v>3.2960066693136723</v>
      </c>
      <c r="BB1100" s="18"/>
      <c r="BD1100" s="54"/>
      <c r="BF1100" s="18"/>
      <c r="BH1100" s="18"/>
      <c r="BJ1100" s="18"/>
      <c r="BK1100" s="18" t="s">
        <v>235</v>
      </c>
      <c r="BL1100">
        <v>1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 s="18">
        <v>0</v>
      </c>
      <c r="BS1100">
        <v>1</v>
      </c>
      <c r="BT1100">
        <v>0</v>
      </c>
      <c r="BU1100" s="18">
        <v>0</v>
      </c>
      <c r="BV1100" t="s">
        <v>397</v>
      </c>
      <c r="BW1100" t="s">
        <v>397</v>
      </c>
      <c r="CB1100" s="18"/>
      <c r="CD1100" s="18"/>
      <c r="CE1100" s="18"/>
      <c r="CH1100" s="18"/>
      <c r="CJ1100" s="18"/>
      <c r="CU1100" s="18"/>
      <c r="CV1100" t="s">
        <v>397</v>
      </c>
      <c r="CW1100" t="s">
        <v>397</v>
      </c>
      <c r="CX1100" t="s">
        <v>397</v>
      </c>
      <c r="CY1100" s="25" t="s">
        <v>397</v>
      </c>
    </row>
    <row r="1101" spans="1:103" x14ac:dyDescent="0.25">
      <c r="A1101">
        <v>1103</v>
      </c>
      <c r="B1101">
        <v>127</v>
      </c>
      <c r="C1101" s="25" t="s">
        <v>8</v>
      </c>
      <c r="D1101" s="12">
        <v>7.2</v>
      </c>
      <c r="E1101" s="14"/>
      <c r="F1101" s="7" t="str">
        <f t="shared" si="169"/>
        <v>X</v>
      </c>
      <c r="G1101" s="7">
        <f t="shared" si="170"/>
        <v>7.2</v>
      </c>
      <c r="H1101" s="16">
        <f t="shared" si="171"/>
        <v>7.2</v>
      </c>
      <c r="I1101" s="11" t="str">
        <f t="shared" si="172"/>
        <v>X</v>
      </c>
      <c r="J1101" s="39" t="str">
        <f t="shared" si="173"/>
        <v>X</v>
      </c>
      <c r="K1101" s="39" t="str">
        <f t="shared" si="176"/>
        <v>X</v>
      </c>
      <c r="L1101" s="39" t="str">
        <f t="shared" si="177"/>
        <v>X</v>
      </c>
      <c r="M1101" s="39" t="str">
        <f t="shared" si="174"/>
        <v>X</v>
      </c>
      <c r="N1101" s="42">
        <v>0</v>
      </c>
      <c r="O1101" s="8">
        <v>0</v>
      </c>
      <c r="P1101" s="9">
        <v>0</v>
      </c>
      <c r="Q1101" s="9">
        <v>0</v>
      </c>
      <c r="R1101" s="8">
        <v>0</v>
      </c>
      <c r="S1101" s="9">
        <v>0</v>
      </c>
      <c r="T1101" s="9">
        <v>0</v>
      </c>
      <c r="U1101" s="8">
        <v>0</v>
      </c>
      <c r="V1101" s="9">
        <v>0</v>
      </c>
      <c r="W1101" s="9">
        <v>0</v>
      </c>
      <c r="X1101" s="9">
        <v>0</v>
      </c>
      <c r="Y1101" s="8">
        <v>0</v>
      </c>
      <c r="Z1101" s="9">
        <v>1</v>
      </c>
      <c r="AA1101" s="8"/>
      <c r="AC1101" s="8"/>
      <c r="AJ1101" s="9">
        <f t="shared" si="175"/>
        <v>-1</v>
      </c>
      <c r="AK1101" s="7">
        <v>9.5</v>
      </c>
      <c r="AO1101" s="8"/>
      <c r="AQ1101" s="31"/>
      <c r="AT1101" s="31"/>
      <c r="AU1101" s="21">
        <v>1985</v>
      </c>
      <c r="AV1101" s="23">
        <f t="shared" si="178"/>
        <v>3.2977605110991339</v>
      </c>
      <c r="BB1101" s="18"/>
      <c r="BD1101" s="54"/>
      <c r="BF1101" s="18"/>
      <c r="BH1101" s="18"/>
      <c r="BJ1101" s="18"/>
      <c r="BK1101" s="18" t="s">
        <v>235</v>
      </c>
      <c r="BL1101">
        <v>1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 s="18">
        <v>0</v>
      </c>
      <c r="BS1101">
        <v>1</v>
      </c>
      <c r="BT1101">
        <v>0</v>
      </c>
      <c r="BU1101" s="18">
        <v>0</v>
      </c>
      <c r="BV1101" t="s">
        <v>397</v>
      </c>
      <c r="BW1101" t="s">
        <v>397</v>
      </c>
      <c r="CB1101" s="18"/>
      <c r="CD1101" s="18"/>
      <c r="CE1101" s="18"/>
      <c r="CH1101" s="18"/>
      <c r="CJ1101" s="18"/>
      <c r="CU1101" s="18"/>
      <c r="CV1101" t="s">
        <v>397</v>
      </c>
      <c r="CW1101" t="s">
        <v>397</v>
      </c>
      <c r="CX1101" t="s">
        <v>397</v>
      </c>
      <c r="CY1101" s="25" t="s">
        <v>397</v>
      </c>
    </row>
    <row r="1102" spans="1:103" x14ac:dyDescent="0.25">
      <c r="A1102">
        <v>1104</v>
      </c>
      <c r="B1102">
        <v>127</v>
      </c>
      <c r="C1102" s="25" t="s">
        <v>8</v>
      </c>
      <c r="D1102" s="12">
        <v>13.4</v>
      </c>
      <c r="E1102" s="14"/>
      <c r="F1102" s="7" t="str">
        <f t="shared" si="169"/>
        <v>X</v>
      </c>
      <c r="G1102" s="7">
        <f t="shared" si="170"/>
        <v>13.4</v>
      </c>
      <c r="H1102" s="16">
        <f t="shared" si="171"/>
        <v>13.4</v>
      </c>
      <c r="I1102" s="11" t="str">
        <f t="shared" si="172"/>
        <v>X</v>
      </c>
      <c r="J1102" s="39" t="str">
        <f t="shared" si="173"/>
        <v>X</v>
      </c>
      <c r="K1102" s="39" t="str">
        <f t="shared" si="176"/>
        <v>X</v>
      </c>
      <c r="L1102" s="39" t="str">
        <f t="shared" si="177"/>
        <v>X</v>
      </c>
      <c r="M1102" s="39" t="str">
        <f t="shared" si="174"/>
        <v>X</v>
      </c>
      <c r="N1102" s="42">
        <v>1</v>
      </c>
      <c r="O1102" s="8">
        <v>0</v>
      </c>
      <c r="P1102" s="9">
        <v>0</v>
      </c>
      <c r="Q1102" s="9">
        <v>0</v>
      </c>
      <c r="R1102" s="8">
        <v>0</v>
      </c>
      <c r="S1102" s="9">
        <v>0</v>
      </c>
      <c r="T1102" s="9">
        <v>0</v>
      </c>
      <c r="U1102" s="8">
        <v>0</v>
      </c>
      <c r="V1102" s="9">
        <v>0</v>
      </c>
      <c r="W1102" s="9">
        <v>0</v>
      </c>
      <c r="X1102" s="9">
        <v>0</v>
      </c>
      <c r="Y1102" s="8">
        <v>0</v>
      </c>
      <c r="Z1102" s="9">
        <v>0</v>
      </c>
      <c r="AA1102" s="8"/>
      <c r="AC1102" s="8"/>
      <c r="AJ1102" s="9">
        <f t="shared" si="175"/>
        <v>-1</v>
      </c>
      <c r="AK1102" s="7">
        <v>8.5</v>
      </c>
      <c r="AO1102" s="8"/>
      <c r="AQ1102" s="31"/>
      <c r="AT1102" s="31"/>
      <c r="AU1102" s="21">
        <v>1974</v>
      </c>
      <c r="AV1102" s="23">
        <f t="shared" si="178"/>
        <v>3.2953471483336179</v>
      </c>
      <c r="BB1102" s="18"/>
      <c r="BD1102" s="54"/>
      <c r="BF1102" s="18"/>
      <c r="BH1102" s="18"/>
      <c r="BJ1102" s="18"/>
      <c r="BK1102" s="18" t="s">
        <v>252</v>
      </c>
      <c r="BL1102">
        <v>0</v>
      </c>
      <c r="BM1102">
        <v>1</v>
      </c>
      <c r="BN1102">
        <v>0</v>
      </c>
      <c r="BO1102">
        <v>0</v>
      </c>
      <c r="BP1102">
        <v>0</v>
      </c>
      <c r="BQ1102">
        <v>0</v>
      </c>
      <c r="BR1102" s="18">
        <v>0</v>
      </c>
      <c r="BS1102">
        <v>1</v>
      </c>
      <c r="BT1102">
        <v>0</v>
      </c>
      <c r="BU1102" s="18">
        <v>0</v>
      </c>
      <c r="BV1102" t="s">
        <v>397</v>
      </c>
      <c r="BW1102" t="s">
        <v>397</v>
      </c>
      <c r="CB1102" s="18"/>
      <c r="CD1102" s="18"/>
      <c r="CE1102" s="18"/>
      <c r="CH1102" s="18"/>
      <c r="CJ1102" s="18"/>
      <c r="CU1102" s="18"/>
      <c r="CV1102" t="s">
        <v>397</v>
      </c>
      <c r="CW1102" t="s">
        <v>397</v>
      </c>
      <c r="CX1102" t="s">
        <v>397</v>
      </c>
      <c r="CY1102" s="25" t="s">
        <v>397</v>
      </c>
    </row>
    <row r="1103" spans="1:103" x14ac:dyDescent="0.25">
      <c r="A1103">
        <v>1105</v>
      </c>
      <c r="B1103">
        <v>127</v>
      </c>
      <c r="C1103" s="25" t="s">
        <v>8</v>
      </c>
      <c r="D1103" s="12">
        <v>12.1</v>
      </c>
      <c r="E1103" s="14"/>
      <c r="F1103" s="7" t="str">
        <f t="shared" ref="F1103:F1166" si="179">IFERROR(D1103/E1103, "X")</f>
        <v>X</v>
      </c>
      <c r="G1103" s="7">
        <f t="shared" ref="G1103:G1166" si="180">D1103-E1103</f>
        <v>12.1</v>
      </c>
      <c r="H1103" s="16">
        <f t="shared" ref="H1103:H1166" si="181">D1103+E1103</f>
        <v>12.1</v>
      </c>
      <c r="I1103" s="11" t="str">
        <f t="shared" ref="I1103:I1166" si="182">IFERROR(F1103/SQRT(F1103^2+AJ1103), "X")</f>
        <v>X</v>
      </c>
      <c r="J1103" s="39" t="str">
        <f t="shared" ref="J1103:J1166" si="183">IFERROR(SQRT((1-I1103^2)/AJ1103), "X")</f>
        <v>X</v>
      </c>
      <c r="K1103" s="39" t="str">
        <f t="shared" si="176"/>
        <v>X</v>
      </c>
      <c r="L1103" s="39" t="str">
        <f t="shared" si="177"/>
        <v>X</v>
      </c>
      <c r="M1103" s="39" t="str">
        <f t="shared" ref="M1103:M1166" si="184">IFERROR(I1103+J1103, "X")</f>
        <v>X</v>
      </c>
      <c r="N1103" s="42">
        <v>1</v>
      </c>
      <c r="O1103" s="8">
        <v>0</v>
      </c>
      <c r="P1103" s="9">
        <v>0</v>
      </c>
      <c r="Q1103" s="9">
        <v>0</v>
      </c>
      <c r="R1103" s="8">
        <v>0</v>
      </c>
      <c r="S1103" s="9">
        <v>0</v>
      </c>
      <c r="T1103" s="9">
        <v>0</v>
      </c>
      <c r="U1103" s="8">
        <v>0</v>
      </c>
      <c r="V1103" s="9">
        <v>0</v>
      </c>
      <c r="W1103" s="9">
        <v>0</v>
      </c>
      <c r="X1103" s="9">
        <v>0</v>
      </c>
      <c r="Y1103" s="8">
        <v>0</v>
      </c>
      <c r="Z1103" s="9">
        <v>0</v>
      </c>
      <c r="AA1103" s="8"/>
      <c r="AC1103" s="8"/>
      <c r="AJ1103" s="9">
        <f t="shared" ref="AJ1103:AJ1166" si="185">IFERROR(AH1103-AI1103-1, "X")</f>
        <v>-1</v>
      </c>
      <c r="AK1103" s="7">
        <v>6.8</v>
      </c>
      <c r="AO1103" s="8"/>
      <c r="AQ1103" s="31"/>
      <c r="AT1103" s="31"/>
      <c r="AU1103" s="21">
        <v>1980</v>
      </c>
      <c r="AV1103" s="23">
        <f t="shared" si="178"/>
        <v>3.2966651902615309</v>
      </c>
      <c r="BB1103" s="18"/>
      <c r="BD1103" s="54"/>
      <c r="BF1103" s="18"/>
      <c r="BH1103" s="18"/>
      <c r="BJ1103" s="18"/>
      <c r="BK1103" s="18" t="s">
        <v>260</v>
      </c>
      <c r="BL1103">
        <v>1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 s="18">
        <v>0</v>
      </c>
      <c r="BS1103">
        <v>1</v>
      </c>
      <c r="BT1103">
        <v>0</v>
      </c>
      <c r="BU1103" s="18">
        <v>0</v>
      </c>
      <c r="BV1103" t="s">
        <v>397</v>
      </c>
      <c r="BW1103" t="s">
        <v>397</v>
      </c>
      <c r="CB1103" s="18"/>
      <c r="CD1103" s="18"/>
      <c r="CE1103" s="18"/>
      <c r="CH1103" s="18"/>
      <c r="CJ1103" s="18"/>
      <c r="CU1103" s="18"/>
      <c r="CV1103" t="s">
        <v>397</v>
      </c>
      <c r="CW1103" t="s">
        <v>397</v>
      </c>
      <c r="CX1103" t="s">
        <v>397</v>
      </c>
      <c r="CY1103" s="25" t="s">
        <v>397</v>
      </c>
    </row>
    <row r="1104" spans="1:103" x14ac:dyDescent="0.25">
      <c r="A1104">
        <v>1106</v>
      </c>
      <c r="B1104">
        <v>127</v>
      </c>
      <c r="C1104" s="25" t="s">
        <v>8</v>
      </c>
      <c r="D1104" s="12">
        <v>7</v>
      </c>
      <c r="E1104" s="14"/>
      <c r="F1104" s="7" t="str">
        <f t="shared" si="179"/>
        <v>X</v>
      </c>
      <c r="G1104" s="7">
        <f t="shared" si="180"/>
        <v>7</v>
      </c>
      <c r="H1104" s="16">
        <f t="shared" si="181"/>
        <v>7</v>
      </c>
      <c r="I1104" s="11" t="str">
        <f t="shared" si="182"/>
        <v>X</v>
      </c>
      <c r="J1104" s="39" t="str">
        <f t="shared" si="183"/>
        <v>X</v>
      </c>
      <c r="K1104" s="39" t="str">
        <f t="shared" si="176"/>
        <v>X</v>
      </c>
      <c r="L1104" s="39" t="str">
        <f t="shared" si="177"/>
        <v>X</v>
      </c>
      <c r="M1104" s="39" t="str">
        <f t="shared" si="184"/>
        <v>X</v>
      </c>
      <c r="N1104" s="42">
        <v>1</v>
      </c>
      <c r="O1104" s="8">
        <v>0</v>
      </c>
      <c r="P1104" s="9">
        <v>0</v>
      </c>
      <c r="Q1104" s="9">
        <v>0</v>
      </c>
      <c r="R1104" s="8">
        <v>0</v>
      </c>
      <c r="S1104" s="9">
        <v>0</v>
      </c>
      <c r="T1104" s="9">
        <v>0</v>
      </c>
      <c r="U1104" s="8">
        <v>0</v>
      </c>
      <c r="V1104" s="9">
        <v>0</v>
      </c>
      <c r="W1104" s="9">
        <v>0</v>
      </c>
      <c r="X1104" s="9">
        <v>0</v>
      </c>
      <c r="Y1104" s="8">
        <v>0</v>
      </c>
      <c r="Z1104" s="9">
        <v>0</v>
      </c>
      <c r="AA1104" s="8"/>
      <c r="AC1104" s="8"/>
      <c r="AJ1104" s="9">
        <f t="shared" si="185"/>
        <v>-1</v>
      </c>
      <c r="AK1104" s="7">
        <v>7.5</v>
      </c>
      <c r="AO1104" s="8"/>
      <c r="AQ1104" s="31"/>
      <c r="AT1104" s="31"/>
      <c r="AU1104" s="21">
        <v>1991</v>
      </c>
      <c r="AV1104" s="23">
        <f t="shared" si="178"/>
        <v>3.2990712600274095</v>
      </c>
      <c r="BB1104" s="18"/>
      <c r="BD1104" s="54"/>
      <c r="BF1104" s="18"/>
      <c r="BH1104" s="18"/>
      <c r="BJ1104" s="18"/>
      <c r="BK1104" s="18" t="s">
        <v>260</v>
      </c>
      <c r="BL1104">
        <v>1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 s="18">
        <v>0</v>
      </c>
      <c r="BS1104">
        <v>1</v>
      </c>
      <c r="BT1104">
        <v>0</v>
      </c>
      <c r="BU1104" s="18">
        <v>0</v>
      </c>
      <c r="BV1104" t="s">
        <v>397</v>
      </c>
      <c r="BW1104" t="s">
        <v>397</v>
      </c>
      <c r="CB1104" s="18"/>
      <c r="CD1104" s="18"/>
      <c r="CE1104" s="18"/>
      <c r="CH1104" s="18"/>
      <c r="CJ1104" s="18"/>
      <c r="CU1104" s="18"/>
      <c r="CV1104" t="s">
        <v>397</v>
      </c>
      <c r="CW1104" t="s">
        <v>397</v>
      </c>
      <c r="CX1104" t="s">
        <v>397</v>
      </c>
      <c r="CY1104" s="25" t="s">
        <v>397</v>
      </c>
    </row>
    <row r="1105" spans="1:103" x14ac:dyDescent="0.25">
      <c r="A1105">
        <v>1107</v>
      </c>
      <c r="B1105">
        <v>127</v>
      </c>
      <c r="C1105" s="25" t="s">
        <v>8</v>
      </c>
      <c r="D1105" s="12">
        <v>7</v>
      </c>
      <c r="E1105" s="14"/>
      <c r="F1105" s="7" t="str">
        <f t="shared" si="179"/>
        <v>X</v>
      </c>
      <c r="G1105" s="7">
        <f t="shared" si="180"/>
        <v>7</v>
      </c>
      <c r="H1105" s="16">
        <f t="shared" si="181"/>
        <v>7</v>
      </c>
      <c r="I1105" s="11" t="str">
        <f t="shared" si="182"/>
        <v>X</v>
      </c>
      <c r="J1105" s="39" t="str">
        <f t="shared" si="183"/>
        <v>X</v>
      </c>
      <c r="K1105" s="39" t="str">
        <f t="shared" si="176"/>
        <v>X</v>
      </c>
      <c r="L1105" s="39" t="str">
        <f t="shared" si="177"/>
        <v>X</v>
      </c>
      <c r="M1105" s="39" t="str">
        <f t="shared" si="184"/>
        <v>X</v>
      </c>
      <c r="N1105" s="42">
        <v>1</v>
      </c>
      <c r="O1105" s="8">
        <v>0</v>
      </c>
      <c r="P1105" s="9">
        <v>0</v>
      </c>
      <c r="Q1105" s="9">
        <v>0</v>
      </c>
      <c r="R1105" s="8">
        <v>0</v>
      </c>
      <c r="S1105" s="9">
        <v>0</v>
      </c>
      <c r="T1105" s="9">
        <v>0</v>
      </c>
      <c r="U1105" s="8">
        <v>0</v>
      </c>
      <c r="V1105" s="9">
        <v>0</v>
      </c>
      <c r="W1105" s="9">
        <v>0</v>
      </c>
      <c r="X1105" s="9">
        <v>0</v>
      </c>
      <c r="Y1105" s="8">
        <v>0</v>
      </c>
      <c r="Z1105" s="9">
        <v>0</v>
      </c>
      <c r="AA1105" s="8"/>
      <c r="AC1105" s="8"/>
      <c r="AJ1105" s="9">
        <f t="shared" si="185"/>
        <v>-1</v>
      </c>
      <c r="AK1105" s="7">
        <v>4.5</v>
      </c>
      <c r="AO1105" s="8"/>
      <c r="AQ1105" s="31"/>
      <c r="AT1105" s="31"/>
      <c r="AU1105" s="21">
        <v>1981</v>
      </c>
      <c r="AV1105" s="23">
        <f t="shared" si="178"/>
        <v>3.2968844755385471</v>
      </c>
      <c r="BB1105" s="18"/>
      <c r="BD1105" s="54"/>
      <c r="BF1105" s="18"/>
      <c r="BH1105" s="18"/>
      <c r="BJ1105" s="18"/>
      <c r="BK1105" s="18" t="s">
        <v>262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1</v>
      </c>
      <c r="BR1105" s="18">
        <v>0</v>
      </c>
      <c r="BS1105">
        <v>0</v>
      </c>
      <c r="BT1105">
        <v>1</v>
      </c>
      <c r="BU1105" s="18">
        <v>0</v>
      </c>
      <c r="BV1105" t="s">
        <v>397</v>
      </c>
      <c r="BW1105" t="s">
        <v>397</v>
      </c>
      <c r="CB1105" s="18"/>
      <c r="CD1105" s="18"/>
      <c r="CE1105" s="18"/>
      <c r="CH1105" s="18"/>
      <c r="CJ1105" s="18"/>
      <c r="CU1105" s="18"/>
      <c r="CV1105" t="s">
        <v>397</v>
      </c>
      <c r="CW1105" t="s">
        <v>397</v>
      </c>
      <c r="CX1105" t="s">
        <v>397</v>
      </c>
      <c r="CY1105" s="25" t="s">
        <v>397</v>
      </c>
    </row>
    <row r="1106" spans="1:103" x14ac:dyDescent="0.25">
      <c r="A1106">
        <v>1108</v>
      </c>
      <c r="B1106">
        <v>127</v>
      </c>
      <c r="C1106" s="25" t="s">
        <v>8</v>
      </c>
      <c r="D1106" s="12">
        <v>12.6</v>
      </c>
      <c r="E1106" s="14"/>
      <c r="F1106" s="7" t="str">
        <f t="shared" si="179"/>
        <v>X</v>
      </c>
      <c r="G1106" s="7">
        <f t="shared" si="180"/>
        <v>12.6</v>
      </c>
      <c r="H1106" s="16">
        <f t="shared" si="181"/>
        <v>12.6</v>
      </c>
      <c r="I1106" s="11" t="str">
        <f t="shared" si="182"/>
        <v>X</v>
      </c>
      <c r="J1106" s="39" t="str">
        <f t="shared" si="183"/>
        <v>X</v>
      </c>
      <c r="K1106" s="39" t="str">
        <f t="shared" si="176"/>
        <v>X</v>
      </c>
      <c r="L1106" s="39" t="str">
        <f t="shared" si="177"/>
        <v>X</v>
      </c>
      <c r="M1106" s="39" t="str">
        <f t="shared" si="184"/>
        <v>X</v>
      </c>
      <c r="N1106" s="42">
        <v>0</v>
      </c>
      <c r="O1106" s="8">
        <v>0</v>
      </c>
      <c r="P1106" s="9">
        <v>0</v>
      </c>
      <c r="Q1106" s="9">
        <v>0</v>
      </c>
      <c r="R1106" s="8">
        <v>0</v>
      </c>
      <c r="S1106" s="9">
        <v>1</v>
      </c>
      <c r="T1106" s="9">
        <v>0</v>
      </c>
      <c r="U1106" s="8">
        <v>0</v>
      </c>
      <c r="V1106" s="9">
        <v>0</v>
      </c>
      <c r="W1106" s="9">
        <v>0</v>
      </c>
      <c r="X1106" s="9">
        <v>0</v>
      </c>
      <c r="Y1106" s="8">
        <v>0</v>
      </c>
      <c r="Z1106" s="9">
        <v>0</v>
      </c>
      <c r="AA1106" s="8"/>
      <c r="AC1106" s="8"/>
      <c r="AJ1106" s="9">
        <f t="shared" si="185"/>
        <v>-1</v>
      </c>
      <c r="AK1106" s="7">
        <v>4.5</v>
      </c>
      <c r="AO1106" s="8"/>
      <c r="AQ1106" s="31"/>
      <c r="AT1106" s="31"/>
      <c r="AU1106" s="21">
        <v>1981</v>
      </c>
      <c r="AV1106" s="23">
        <f t="shared" si="178"/>
        <v>3.2968844755385471</v>
      </c>
      <c r="BB1106" s="18"/>
      <c r="BD1106" s="54"/>
      <c r="BF1106" s="18"/>
      <c r="BH1106" s="18"/>
      <c r="BJ1106" s="18"/>
      <c r="BK1106" s="18" t="s">
        <v>262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1</v>
      </c>
      <c r="BR1106" s="18">
        <v>0</v>
      </c>
      <c r="BS1106">
        <v>0</v>
      </c>
      <c r="BT1106">
        <v>1</v>
      </c>
      <c r="BU1106" s="18">
        <v>0</v>
      </c>
      <c r="BV1106" t="s">
        <v>397</v>
      </c>
      <c r="BW1106" t="s">
        <v>397</v>
      </c>
      <c r="CB1106" s="18"/>
      <c r="CD1106" s="18"/>
      <c r="CE1106" s="18"/>
      <c r="CH1106" s="18"/>
      <c r="CJ1106" s="18"/>
      <c r="CU1106" s="18"/>
      <c r="CV1106" t="s">
        <v>397</v>
      </c>
      <c r="CW1106" t="s">
        <v>397</v>
      </c>
      <c r="CX1106" t="s">
        <v>397</v>
      </c>
      <c r="CY1106" s="25" t="s">
        <v>397</v>
      </c>
    </row>
    <row r="1107" spans="1:103" x14ac:dyDescent="0.25">
      <c r="A1107">
        <v>1109</v>
      </c>
      <c r="B1107">
        <v>127</v>
      </c>
      <c r="C1107" s="25" t="s">
        <v>8</v>
      </c>
      <c r="D1107" s="12">
        <v>16.100000000000001</v>
      </c>
      <c r="E1107" s="14"/>
      <c r="F1107" s="7" t="str">
        <f t="shared" si="179"/>
        <v>X</v>
      </c>
      <c r="G1107" s="7">
        <f t="shared" si="180"/>
        <v>16.100000000000001</v>
      </c>
      <c r="H1107" s="16">
        <f t="shared" si="181"/>
        <v>16.100000000000001</v>
      </c>
      <c r="I1107" s="11" t="str">
        <f t="shared" si="182"/>
        <v>X</v>
      </c>
      <c r="J1107" s="39" t="str">
        <f t="shared" si="183"/>
        <v>X</v>
      </c>
      <c r="K1107" s="39" t="str">
        <f t="shared" si="176"/>
        <v>X</v>
      </c>
      <c r="L1107" s="39" t="str">
        <f t="shared" si="177"/>
        <v>X</v>
      </c>
      <c r="M1107" s="39" t="str">
        <f t="shared" si="184"/>
        <v>X</v>
      </c>
      <c r="N1107" s="42">
        <v>0</v>
      </c>
      <c r="O1107" s="8">
        <v>0</v>
      </c>
      <c r="P1107" s="9">
        <v>0</v>
      </c>
      <c r="Q1107" s="9">
        <v>0</v>
      </c>
      <c r="R1107" s="8">
        <v>0</v>
      </c>
      <c r="S1107" s="9">
        <v>0</v>
      </c>
      <c r="T1107" s="9">
        <v>1</v>
      </c>
      <c r="U1107" s="8">
        <v>0</v>
      </c>
      <c r="V1107" s="9">
        <v>0</v>
      </c>
      <c r="W1107" s="9">
        <v>0</v>
      </c>
      <c r="X1107" s="9">
        <v>0</v>
      </c>
      <c r="Y1107" s="8">
        <v>0</v>
      </c>
      <c r="Z1107" s="9">
        <v>0</v>
      </c>
      <c r="AA1107" s="8"/>
      <c r="AC1107" s="8"/>
      <c r="AJ1107" s="9">
        <f t="shared" si="185"/>
        <v>-1</v>
      </c>
      <c r="AK1107" s="7">
        <v>4.5</v>
      </c>
      <c r="AO1107" s="8"/>
      <c r="AQ1107" s="31"/>
      <c r="AT1107" s="31"/>
      <c r="AU1107" s="21">
        <v>1981</v>
      </c>
      <c r="AV1107" s="23">
        <f t="shared" si="178"/>
        <v>3.2968844755385471</v>
      </c>
      <c r="BB1107" s="18"/>
      <c r="BD1107" s="54"/>
      <c r="BF1107" s="18"/>
      <c r="BH1107" s="18"/>
      <c r="BJ1107" s="18"/>
      <c r="BK1107" s="18" t="s">
        <v>262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1</v>
      </c>
      <c r="BR1107" s="18">
        <v>0</v>
      </c>
      <c r="BS1107">
        <v>0</v>
      </c>
      <c r="BT1107">
        <v>1</v>
      </c>
      <c r="BU1107" s="18">
        <v>0</v>
      </c>
      <c r="BV1107" t="s">
        <v>397</v>
      </c>
      <c r="BW1107" t="s">
        <v>397</v>
      </c>
      <c r="CB1107" s="18"/>
      <c r="CD1107" s="18"/>
      <c r="CE1107" s="18"/>
      <c r="CH1107" s="18"/>
      <c r="CJ1107" s="18"/>
      <c r="CU1107" s="18"/>
      <c r="CV1107" t="s">
        <v>397</v>
      </c>
      <c r="CW1107" t="s">
        <v>397</v>
      </c>
      <c r="CX1107" t="s">
        <v>397</v>
      </c>
      <c r="CY1107" s="25" t="s">
        <v>397</v>
      </c>
    </row>
    <row r="1108" spans="1:103" x14ac:dyDescent="0.25">
      <c r="A1108">
        <v>1110</v>
      </c>
      <c r="B1108">
        <v>127</v>
      </c>
      <c r="C1108" s="25" t="s">
        <v>8</v>
      </c>
      <c r="D1108" s="12">
        <v>6.9</v>
      </c>
      <c r="E1108" s="14"/>
      <c r="F1108" s="7" t="str">
        <f t="shared" si="179"/>
        <v>X</v>
      </c>
      <c r="G1108" s="7">
        <f t="shared" si="180"/>
        <v>6.9</v>
      </c>
      <c r="H1108" s="16">
        <f t="shared" si="181"/>
        <v>6.9</v>
      </c>
      <c r="I1108" s="11" t="str">
        <f t="shared" si="182"/>
        <v>X</v>
      </c>
      <c r="J1108" s="39" t="str">
        <f t="shared" si="183"/>
        <v>X</v>
      </c>
      <c r="K1108" s="39" t="str">
        <f t="shared" si="176"/>
        <v>X</v>
      </c>
      <c r="L1108" s="39" t="str">
        <f t="shared" si="177"/>
        <v>X</v>
      </c>
      <c r="M1108" s="39" t="str">
        <f t="shared" si="184"/>
        <v>X</v>
      </c>
      <c r="N1108" s="42">
        <v>0</v>
      </c>
      <c r="O1108" s="8">
        <v>0</v>
      </c>
      <c r="P1108" s="9">
        <v>0</v>
      </c>
      <c r="Q1108" s="9">
        <v>0</v>
      </c>
      <c r="R1108" s="8">
        <v>0</v>
      </c>
      <c r="S1108" s="9">
        <v>0</v>
      </c>
      <c r="T1108" s="9">
        <v>0</v>
      </c>
      <c r="U1108" s="8">
        <v>1</v>
      </c>
      <c r="V1108" s="9">
        <v>0</v>
      </c>
      <c r="W1108" s="9">
        <v>0</v>
      </c>
      <c r="X1108" s="9">
        <v>0</v>
      </c>
      <c r="Y1108" s="8">
        <v>0</v>
      </c>
      <c r="Z1108" s="9">
        <v>0</v>
      </c>
      <c r="AA1108" s="8"/>
      <c r="AC1108" s="8"/>
      <c r="AJ1108" s="9">
        <f t="shared" si="185"/>
        <v>-1</v>
      </c>
      <c r="AK1108" s="7">
        <v>4.5</v>
      </c>
      <c r="AO1108" s="8"/>
      <c r="AQ1108" s="31"/>
      <c r="AT1108" s="31"/>
      <c r="AU1108" s="21">
        <v>1981</v>
      </c>
      <c r="AV1108" s="23">
        <f t="shared" si="178"/>
        <v>3.2968844755385471</v>
      </c>
      <c r="BB1108" s="18"/>
      <c r="BD1108" s="54"/>
      <c r="BF1108" s="18"/>
      <c r="BH1108" s="18"/>
      <c r="BJ1108" s="18"/>
      <c r="BK1108" s="18" t="s">
        <v>262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1</v>
      </c>
      <c r="BR1108" s="18">
        <v>0</v>
      </c>
      <c r="BS1108">
        <v>0</v>
      </c>
      <c r="BT1108">
        <v>1</v>
      </c>
      <c r="BU1108" s="18">
        <v>0</v>
      </c>
      <c r="BV1108" t="s">
        <v>397</v>
      </c>
      <c r="BW1108" t="s">
        <v>397</v>
      </c>
      <c r="CB1108" s="18"/>
      <c r="CD1108" s="18"/>
      <c r="CE1108" s="18"/>
      <c r="CH1108" s="18"/>
      <c r="CJ1108" s="18"/>
      <c r="CU1108" s="18"/>
      <c r="CV1108" t="s">
        <v>397</v>
      </c>
      <c r="CW1108" t="s">
        <v>397</v>
      </c>
      <c r="CX1108" t="s">
        <v>397</v>
      </c>
      <c r="CY1108" s="25" t="s">
        <v>397</v>
      </c>
    </row>
    <row r="1109" spans="1:103" x14ac:dyDescent="0.25">
      <c r="A1109">
        <v>1111</v>
      </c>
      <c r="B1109">
        <v>127</v>
      </c>
      <c r="C1109" s="25" t="s">
        <v>8</v>
      </c>
      <c r="D1109" s="12">
        <v>7.9</v>
      </c>
      <c r="E1109" s="14"/>
      <c r="F1109" s="7" t="str">
        <f t="shared" si="179"/>
        <v>X</v>
      </c>
      <c r="G1109" s="7">
        <f t="shared" si="180"/>
        <v>7.9</v>
      </c>
      <c r="H1109" s="16">
        <f t="shared" si="181"/>
        <v>7.9</v>
      </c>
      <c r="I1109" s="11" t="str">
        <f t="shared" si="182"/>
        <v>X</v>
      </c>
      <c r="J1109" s="39" t="str">
        <f t="shared" si="183"/>
        <v>X</v>
      </c>
      <c r="K1109" s="39" t="str">
        <f t="shared" si="176"/>
        <v>X</v>
      </c>
      <c r="L1109" s="39" t="str">
        <f t="shared" si="177"/>
        <v>X</v>
      </c>
      <c r="M1109" s="39" t="str">
        <f t="shared" si="184"/>
        <v>X</v>
      </c>
      <c r="N1109" s="42">
        <v>0</v>
      </c>
      <c r="O1109" s="8">
        <v>0</v>
      </c>
      <c r="P1109" s="9">
        <v>0</v>
      </c>
      <c r="Q1109" s="9">
        <v>0</v>
      </c>
      <c r="R1109" s="8">
        <v>0</v>
      </c>
      <c r="S1109" s="9">
        <v>0</v>
      </c>
      <c r="T1109" s="9">
        <v>0</v>
      </c>
      <c r="U1109" s="8">
        <v>0</v>
      </c>
      <c r="V1109" s="9">
        <v>1</v>
      </c>
      <c r="W1109" s="9">
        <v>0</v>
      </c>
      <c r="X1109" s="9">
        <v>0</v>
      </c>
      <c r="Y1109" s="8">
        <v>0</v>
      </c>
      <c r="Z1109" s="9">
        <v>0</v>
      </c>
      <c r="AA1109" s="8"/>
      <c r="AC1109" s="8"/>
      <c r="AJ1109" s="9">
        <f t="shared" si="185"/>
        <v>-1</v>
      </c>
      <c r="AK1109" s="7">
        <v>4.5</v>
      </c>
      <c r="AO1109" s="8"/>
      <c r="AQ1109" s="31"/>
      <c r="AT1109" s="31"/>
      <c r="AU1109" s="21">
        <v>1981</v>
      </c>
      <c r="AV1109" s="23">
        <f t="shared" si="178"/>
        <v>3.2968844755385471</v>
      </c>
      <c r="BB1109" s="18"/>
      <c r="BD1109" s="54"/>
      <c r="BF1109" s="18"/>
      <c r="BH1109" s="18"/>
      <c r="BJ1109" s="18"/>
      <c r="BK1109" s="18" t="s">
        <v>262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1</v>
      </c>
      <c r="BR1109" s="18">
        <v>0</v>
      </c>
      <c r="BS1109">
        <v>0</v>
      </c>
      <c r="BT1109">
        <v>1</v>
      </c>
      <c r="BU1109" s="18">
        <v>0</v>
      </c>
      <c r="BV1109" t="s">
        <v>397</v>
      </c>
      <c r="BW1109" t="s">
        <v>397</v>
      </c>
      <c r="CB1109" s="18"/>
      <c r="CD1109" s="18"/>
      <c r="CE1109" s="18"/>
      <c r="CH1109" s="18"/>
      <c r="CJ1109" s="18"/>
      <c r="CU1109" s="18"/>
      <c r="CV1109" t="s">
        <v>397</v>
      </c>
      <c r="CW1109" t="s">
        <v>397</v>
      </c>
      <c r="CX1109" t="s">
        <v>397</v>
      </c>
      <c r="CY1109" s="25" t="s">
        <v>397</v>
      </c>
    </row>
    <row r="1110" spans="1:103" x14ac:dyDescent="0.25">
      <c r="A1110">
        <v>1112</v>
      </c>
      <c r="B1110">
        <v>127</v>
      </c>
      <c r="C1110" s="25" t="s">
        <v>8</v>
      </c>
      <c r="D1110" s="12">
        <v>5.7</v>
      </c>
      <c r="E1110" s="14"/>
      <c r="F1110" s="7" t="str">
        <f t="shared" si="179"/>
        <v>X</v>
      </c>
      <c r="G1110" s="7">
        <f t="shared" si="180"/>
        <v>5.7</v>
      </c>
      <c r="H1110" s="16">
        <f t="shared" si="181"/>
        <v>5.7</v>
      </c>
      <c r="I1110" s="11" t="str">
        <f t="shared" si="182"/>
        <v>X</v>
      </c>
      <c r="J1110" s="39" t="str">
        <f t="shared" si="183"/>
        <v>X</v>
      </c>
      <c r="K1110" s="39" t="str">
        <f t="shared" si="176"/>
        <v>X</v>
      </c>
      <c r="L1110" s="39" t="str">
        <f t="shared" si="177"/>
        <v>X</v>
      </c>
      <c r="M1110" s="39" t="str">
        <f t="shared" si="184"/>
        <v>X</v>
      </c>
      <c r="N1110" s="42">
        <v>1</v>
      </c>
      <c r="O1110" s="8">
        <v>0</v>
      </c>
      <c r="P1110" s="9">
        <v>0</v>
      </c>
      <c r="Q1110" s="9">
        <v>0</v>
      </c>
      <c r="R1110" s="8">
        <v>0</v>
      </c>
      <c r="S1110" s="9">
        <v>0</v>
      </c>
      <c r="T1110" s="9">
        <v>0</v>
      </c>
      <c r="U1110" s="8">
        <v>0</v>
      </c>
      <c r="V1110" s="9">
        <v>0</v>
      </c>
      <c r="W1110" s="9">
        <v>0</v>
      </c>
      <c r="X1110" s="9">
        <v>0</v>
      </c>
      <c r="Y1110" s="8">
        <v>0</v>
      </c>
      <c r="Z1110" s="9">
        <v>0</v>
      </c>
      <c r="AA1110" s="8"/>
      <c r="AC1110" s="8"/>
      <c r="AJ1110" s="9">
        <f t="shared" si="185"/>
        <v>-1</v>
      </c>
      <c r="AK1110" s="7">
        <v>10.8</v>
      </c>
      <c r="AO1110" s="8"/>
      <c r="AQ1110" s="31"/>
      <c r="AT1110" s="31"/>
      <c r="AU1110" s="21">
        <v>1995</v>
      </c>
      <c r="AV1110" s="23">
        <f t="shared" si="178"/>
        <v>3.2999429000227671</v>
      </c>
      <c r="BB1110" s="18"/>
      <c r="BD1110" s="54"/>
      <c r="BF1110" s="18"/>
      <c r="BH1110" s="18"/>
      <c r="BJ1110" s="18"/>
      <c r="BK1110" s="18" t="s">
        <v>267</v>
      </c>
      <c r="BL1110">
        <v>1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 s="18">
        <v>0</v>
      </c>
      <c r="BS1110">
        <v>1</v>
      </c>
      <c r="BT1110">
        <v>0</v>
      </c>
      <c r="BU1110" s="18">
        <v>0</v>
      </c>
      <c r="BV1110" t="s">
        <v>397</v>
      </c>
      <c r="BW1110" t="s">
        <v>397</v>
      </c>
      <c r="CB1110" s="18"/>
      <c r="CD1110" s="18"/>
      <c r="CE1110" s="18"/>
      <c r="CH1110" s="18"/>
      <c r="CJ1110" s="18"/>
      <c r="CU1110" s="18"/>
      <c r="CV1110" t="s">
        <v>397</v>
      </c>
      <c r="CW1110" t="s">
        <v>397</v>
      </c>
      <c r="CX1110" t="s">
        <v>397</v>
      </c>
      <c r="CY1110" s="25" t="s">
        <v>397</v>
      </c>
    </row>
    <row r="1111" spans="1:103" x14ac:dyDescent="0.25">
      <c r="A1111">
        <v>1113</v>
      </c>
      <c r="B1111">
        <v>127</v>
      </c>
      <c r="C1111" s="25" t="s">
        <v>8</v>
      </c>
      <c r="D1111" s="12">
        <v>7.9</v>
      </c>
      <c r="E1111" s="14"/>
      <c r="F1111" s="7" t="str">
        <f t="shared" si="179"/>
        <v>X</v>
      </c>
      <c r="G1111" s="7">
        <f t="shared" si="180"/>
        <v>7.9</v>
      </c>
      <c r="H1111" s="16">
        <f t="shared" si="181"/>
        <v>7.9</v>
      </c>
      <c r="I1111" s="11" t="str">
        <f t="shared" si="182"/>
        <v>X</v>
      </c>
      <c r="J1111" s="39" t="str">
        <f t="shared" si="183"/>
        <v>X</v>
      </c>
      <c r="K1111" s="39" t="str">
        <f t="shared" si="176"/>
        <v>X</v>
      </c>
      <c r="L1111" s="39" t="str">
        <f t="shared" si="177"/>
        <v>X</v>
      </c>
      <c r="M1111" s="39" t="str">
        <f t="shared" si="184"/>
        <v>X</v>
      </c>
      <c r="N1111" s="42">
        <v>1</v>
      </c>
      <c r="O1111" s="8">
        <v>0</v>
      </c>
      <c r="P1111" s="9">
        <v>0</v>
      </c>
      <c r="Q1111" s="9">
        <v>0</v>
      </c>
      <c r="R1111" s="8">
        <v>0</v>
      </c>
      <c r="S1111" s="9">
        <v>0</v>
      </c>
      <c r="T1111" s="9">
        <v>0</v>
      </c>
      <c r="U1111" s="8">
        <v>0</v>
      </c>
      <c r="V1111" s="9">
        <v>0</v>
      </c>
      <c r="W1111" s="9">
        <v>0</v>
      </c>
      <c r="X1111" s="9">
        <v>0</v>
      </c>
      <c r="Y1111" s="8">
        <v>0</v>
      </c>
      <c r="Z1111" s="9">
        <v>0</v>
      </c>
      <c r="AA1111" s="8"/>
      <c r="AC1111" s="8"/>
      <c r="AJ1111" s="9">
        <f t="shared" si="185"/>
        <v>-1</v>
      </c>
      <c r="AK1111" s="7">
        <v>11</v>
      </c>
      <c r="AO1111" s="8"/>
      <c r="AQ1111" s="31"/>
      <c r="AT1111" s="31"/>
      <c r="AU1111" s="21">
        <v>1987</v>
      </c>
      <c r="AV1111" s="23">
        <f t="shared" si="178"/>
        <v>3.2981978671098151</v>
      </c>
      <c r="BB1111" s="18"/>
      <c r="BD1111" s="54"/>
      <c r="BF1111" s="18"/>
      <c r="BH1111" s="18"/>
      <c r="BJ1111" s="18"/>
      <c r="BK1111" s="18" t="s">
        <v>271</v>
      </c>
      <c r="BL1111">
        <v>1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 s="18">
        <v>0</v>
      </c>
      <c r="BS1111">
        <v>1</v>
      </c>
      <c r="BT1111">
        <v>0</v>
      </c>
      <c r="BU1111" s="18">
        <v>0</v>
      </c>
      <c r="BV1111" t="s">
        <v>397</v>
      </c>
      <c r="BW1111" t="s">
        <v>397</v>
      </c>
      <c r="CB1111" s="18"/>
      <c r="CD1111" s="18"/>
      <c r="CE1111" s="18"/>
      <c r="CH1111" s="18"/>
      <c r="CJ1111" s="18"/>
      <c r="CU1111" s="18"/>
      <c r="CV1111" t="s">
        <v>397</v>
      </c>
      <c r="CW1111" t="s">
        <v>397</v>
      </c>
      <c r="CX1111" t="s">
        <v>397</v>
      </c>
      <c r="CY1111" s="25" t="s">
        <v>397</v>
      </c>
    </row>
    <row r="1112" spans="1:103" x14ac:dyDescent="0.25">
      <c r="A1112">
        <v>1114</v>
      </c>
      <c r="B1112">
        <v>127</v>
      </c>
      <c r="C1112" s="25" t="s">
        <v>8</v>
      </c>
      <c r="D1112" s="12">
        <v>6</v>
      </c>
      <c r="E1112" s="14"/>
      <c r="F1112" s="7" t="str">
        <f t="shared" si="179"/>
        <v>X</v>
      </c>
      <c r="G1112" s="7">
        <f t="shared" si="180"/>
        <v>6</v>
      </c>
      <c r="H1112" s="16">
        <f t="shared" si="181"/>
        <v>6</v>
      </c>
      <c r="I1112" s="11" t="str">
        <f t="shared" si="182"/>
        <v>X</v>
      </c>
      <c r="J1112" s="39" t="str">
        <f t="shared" si="183"/>
        <v>X</v>
      </c>
      <c r="K1112" s="39" t="str">
        <f t="shared" si="176"/>
        <v>X</v>
      </c>
      <c r="L1112" s="39" t="str">
        <f t="shared" si="177"/>
        <v>X</v>
      </c>
      <c r="M1112" s="39" t="str">
        <f t="shared" si="184"/>
        <v>X</v>
      </c>
      <c r="N1112" s="42">
        <v>1</v>
      </c>
      <c r="O1112" s="8">
        <v>0</v>
      </c>
      <c r="P1112" s="9">
        <v>0</v>
      </c>
      <c r="Q1112" s="9">
        <v>0</v>
      </c>
      <c r="R1112" s="8">
        <v>0</v>
      </c>
      <c r="S1112" s="9">
        <v>0</v>
      </c>
      <c r="T1112" s="9">
        <v>0</v>
      </c>
      <c r="U1112" s="8">
        <v>0</v>
      </c>
      <c r="V1112" s="9">
        <v>0</v>
      </c>
      <c r="W1112" s="9">
        <v>0</v>
      </c>
      <c r="X1112" s="9">
        <v>0</v>
      </c>
      <c r="Y1112" s="8">
        <v>0</v>
      </c>
      <c r="Z1112" s="9">
        <v>0</v>
      </c>
      <c r="AA1112" s="8"/>
      <c r="AC1112" s="8"/>
      <c r="AJ1112" s="9">
        <f t="shared" si="185"/>
        <v>-1</v>
      </c>
      <c r="AK1112" s="7">
        <v>9</v>
      </c>
      <c r="AO1112" s="8"/>
      <c r="AQ1112" s="31"/>
      <c r="AT1112" s="31"/>
      <c r="AU1112" s="21">
        <v>1972</v>
      </c>
      <c r="AV1112" s="23">
        <f t="shared" si="178"/>
        <v>3.2949069106051923</v>
      </c>
      <c r="BB1112" s="18"/>
      <c r="BD1112" s="54"/>
      <c r="BF1112" s="18"/>
      <c r="BH1112" s="18"/>
      <c r="BJ1112" s="18"/>
      <c r="BK1112" s="18" t="s">
        <v>274</v>
      </c>
      <c r="BL1112">
        <v>0</v>
      </c>
      <c r="BM1112">
        <v>1</v>
      </c>
      <c r="BN1112">
        <v>0</v>
      </c>
      <c r="BO1112">
        <v>0</v>
      </c>
      <c r="BP1112">
        <v>0</v>
      </c>
      <c r="BQ1112">
        <v>0</v>
      </c>
      <c r="BR1112" s="18">
        <v>0</v>
      </c>
      <c r="BS1112">
        <v>1</v>
      </c>
      <c r="BT1112">
        <v>0</v>
      </c>
      <c r="BU1112" s="18">
        <v>0</v>
      </c>
      <c r="BV1112" t="s">
        <v>397</v>
      </c>
      <c r="BW1112" t="s">
        <v>397</v>
      </c>
      <c r="CB1112" s="18"/>
      <c r="CD1112" s="18"/>
      <c r="CE1112" s="18"/>
      <c r="CH1112" s="18"/>
      <c r="CJ1112" s="18"/>
      <c r="CU1112" s="18"/>
      <c r="CV1112" t="s">
        <v>397</v>
      </c>
      <c r="CW1112" t="s">
        <v>397</v>
      </c>
      <c r="CX1112" t="s">
        <v>397</v>
      </c>
      <c r="CY1112" s="25" t="s">
        <v>397</v>
      </c>
    </row>
    <row r="1113" spans="1:103" x14ac:dyDescent="0.25">
      <c r="A1113">
        <v>1115</v>
      </c>
      <c r="B1113">
        <v>127</v>
      </c>
      <c r="C1113" s="25" t="s">
        <v>8</v>
      </c>
      <c r="D1113" s="12">
        <v>8.6999999999999993</v>
      </c>
      <c r="E1113" s="14"/>
      <c r="F1113" s="7" t="str">
        <f t="shared" si="179"/>
        <v>X</v>
      </c>
      <c r="G1113" s="7">
        <f t="shared" si="180"/>
        <v>8.6999999999999993</v>
      </c>
      <c r="H1113" s="16">
        <f t="shared" si="181"/>
        <v>8.6999999999999993</v>
      </c>
      <c r="I1113" s="11" t="str">
        <f t="shared" si="182"/>
        <v>X</v>
      </c>
      <c r="J1113" s="39" t="str">
        <f t="shared" si="183"/>
        <v>X</v>
      </c>
      <c r="K1113" s="39" t="str">
        <f t="shared" si="176"/>
        <v>X</v>
      </c>
      <c r="L1113" s="39" t="str">
        <f t="shared" si="177"/>
        <v>X</v>
      </c>
      <c r="M1113" s="39" t="str">
        <f t="shared" si="184"/>
        <v>X</v>
      </c>
      <c r="N1113" s="42">
        <v>1</v>
      </c>
      <c r="O1113" s="8">
        <v>0</v>
      </c>
      <c r="P1113" s="9">
        <v>0</v>
      </c>
      <c r="Q1113" s="9">
        <v>0</v>
      </c>
      <c r="R1113" s="8">
        <v>0</v>
      </c>
      <c r="S1113" s="9">
        <v>0</v>
      </c>
      <c r="T1113" s="9">
        <v>0</v>
      </c>
      <c r="U1113" s="8">
        <v>0</v>
      </c>
      <c r="V1113" s="9">
        <v>0</v>
      </c>
      <c r="W1113" s="9">
        <v>0</v>
      </c>
      <c r="X1113" s="9">
        <v>0</v>
      </c>
      <c r="Y1113" s="8">
        <v>0</v>
      </c>
      <c r="Z1113" s="9">
        <v>0</v>
      </c>
      <c r="AA1113" s="8"/>
      <c r="AC1113" s="8"/>
      <c r="AJ1113" s="9">
        <f t="shared" si="185"/>
        <v>-1</v>
      </c>
      <c r="AK1113" s="7">
        <v>8.8000000000000007</v>
      </c>
      <c r="AO1113" s="8"/>
      <c r="AQ1113" s="31"/>
      <c r="AT1113" s="31"/>
      <c r="AU1113" s="21">
        <v>1995</v>
      </c>
      <c r="AV1113" s="23">
        <f t="shared" si="178"/>
        <v>3.2999429000227671</v>
      </c>
      <c r="BB1113" s="18"/>
      <c r="BD1113" s="54"/>
      <c r="BF1113" s="18"/>
      <c r="BH1113" s="18"/>
      <c r="BJ1113" s="18"/>
      <c r="BK1113" s="18" t="s">
        <v>274</v>
      </c>
      <c r="BL1113">
        <v>0</v>
      </c>
      <c r="BM1113">
        <v>1</v>
      </c>
      <c r="BN1113">
        <v>0</v>
      </c>
      <c r="BO1113">
        <v>0</v>
      </c>
      <c r="BP1113">
        <v>0</v>
      </c>
      <c r="BQ1113">
        <v>0</v>
      </c>
      <c r="BR1113" s="18">
        <v>0</v>
      </c>
      <c r="BS1113">
        <v>1</v>
      </c>
      <c r="BT1113">
        <v>0</v>
      </c>
      <c r="BU1113" s="18">
        <v>0</v>
      </c>
      <c r="BV1113" t="s">
        <v>397</v>
      </c>
      <c r="BW1113" t="s">
        <v>397</v>
      </c>
      <c r="CB1113" s="18"/>
      <c r="CD1113" s="18"/>
      <c r="CE1113" s="18"/>
      <c r="CH1113" s="18"/>
      <c r="CJ1113" s="18"/>
      <c r="CU1113" s="18"/>
      <c r="CV1113" t="s">
        <v>397</v>
      </c>
      <c r="CW1113" t="s">
        <v>397</v>
      </c>
      <c r="CX1113" t="s">
        <v>397</v>
      </c>
      <c r="CY1113" s="25" t="s">
        <v>397</v>
      </c>
    </row>
    <row r="1114" spans="1:103" x14ac:dyDescent="0.25">
      <c r="A1114">
        <v>1116</v>
      </c>
      <c r="B1114">
        <v>127</v>
      </c>
      <c r="C1114" s="25" t="s">
        <v>8</v>
      </c>
      <c r="D1114" s="12">
        <v>50</v>
      </c>
      <c r="E1114" s="14"/>
      <c r="F1114" s="7" t="str">
        <f t="shared" si="179"/>
        <v>X</v>
      </c>
      <c r="G1114" s="7">
        <f t="shared" si="180"/>
        <v>50</v>
      </c>
      <c r="H1114" s="16">
        <f t="shared" si="181"/>
        <v>50</v>
      </c>
      <c r="I1114" s="11" t="str">
        <f t="shared" si="182"/>
        <v>X</v>
      </c>
      <c r="J1114" s="39" t="str">
        <f t="shared" si="183"/>
        <v>X</v>
      </c>
      <c r="K1114" s="39" t="str">
        <f t="shared" si="176"/>
        <v>X</v>
      </c>
      <c r="L1114" s="39" t="str">
        <f t="shared" si="177"/>
        <v>X</v>
      </c>
      <c r="M1114" s="39" t="str">
        <f t="shared" si="184"/>
        <v>X</v>
      </c>
      <c r="N1114" s="42">
        <v>0</v>
      </c>
      <c r="O1114" s="8">
        <v>0</v>
      </c>
      <c r="P1114" s="9">
        <v>0</v>
      </c>
      <c r="Q1114" s="9">
        <v>0</v>
      </c>
      <c r="R1114" s="8">
        <v>1</v>
      </c>
      <c r="S1114" s="9">
        <v>0</v>
      </c>
      <c r="T1114" s="9">
        <v>0</v>
      </c>
      <c r="U1114" s="8">
        <v>0</v>
      </c>
      <c r="V1114" s="9">
        <v>0</v>
      </c>
      <c r="W1114" s="9">
        <v>0</v>
      </c>
      <c r="X1114" s="9">
        <v>0</v>
      </c>
      <c r="Y1114" s="8">
        <v>0</v>
      </c>
      <c r="Z1114" s="9">
        <v>0</v>
      </c>
      <c r="AA1114" s="8"/>
      <c r="AC1114" s="8"/>
      <c r="AJ1114" s="9">
        <f t="shared" si="185"/>
        <v>-1</v>
      </c>
      <c r="AK1114" s="7">
        <v>9</v>
      </c>
      <c r="AO1114" s="8"/>
      <c r="AQ1114" s="31"/>
      <c r="AT1114" s="31"/>
      <c r="AU1114" s="21">
        <v>1972</v>
      </c>
      <c r="AV1114" s="23">
        <f t="shared" si="178"/>
        <v>3.2949069106051923</v>
      </c>
      <c r="BB1114" s="18"/>
      <c r="BD1114" s="54"/>
      <c r="BF1114" s="18"/>
      <c r="BH1114" s="18"/>
      <c r="BJ1114" s="18"/>
      <c r="BK1114" s="18" t="s">
        <v>274</v>
      </c>
      <c r="BL1114">
        <v>0</v>
      </c>
      <c r="BM1114">
        <v>1</v>
      </c>
      <c r="BN1114">
        <v>0</v>
      </c>
      <c r="BO1114">
        <v>0</v>
      </c>
      <c r="BP1114">
        <v>0</v>
      </c>
      <c r="BQ1114">
        <v>0</v>
      </c>
      <c r="BR1114" s="18">
        <v>0</v>
      </c>
      <c r="BS1114">
        <v>1</v>
      </c>
      <c r="BT1114">
        <v>0</v>
      </c>
      <c r="BU1114" s="18">
        <v>0</v>
      </c>
      <c r="BV1114" t="s">
        <v>397</v>
      </c>
      <c r="BW1114" t="s">
        <v>397</v>
      </c>
      <c r="CB1114" s="18"/>
      <c r="CD1114" s="18"/>
      <c r="CE1114" s="18"/>
      <c r="CH1114" s="18"/>
      <c r="CJ1114" s="18"/>
      <c r="CU1114" s="18"/>
      <c r="CV1114" t="s">
        <v>397</v>
      </c>
      <c r="CW1114" t="s">
        <v>397</v>
      </c>
      <c r="CX1114" t="s">
        <v>397</v>
      </c>
      <c r="CY1114" s="25" t="s">
        <v>397</v>
      </c>
    </row>
    <row r="1115" spans="1:103" x14ac:dyDescent="0.25">
      <c r="A1115">
        <v>1117</v>
      </c>
      <c r="B1115">
        <v>127</v>
      </c>
      <c r="C1115" s="25" t="s">
        <v>8</v>
      </c>
      <c r="D1115" s="12">
        <v>12.7</v>
      </c>
      <c r="E1115" s="14"/>
      <c r="F1115" s="7" t="str">
        <f t="shared" si="179"/>
        <v>X</v>
      </c>
      <c r="G1115" s="7">
        <f t="shared" si="180"/>
        <v>12.7</v>
      </c>
      <c r="H1115" s="16">
        <f t="shared" si="181"/>
        <v>12.7</v>
      </c>
      <c r="I1115" s="11" t="str">
        <f t="shared" si="182"/>
        <v>X</v>
      </c>
      <c r="J1115" s="39" t="str">
        <f t="shared" si="183"/>
        <v>X</v>
      </c>
      <c r="K1115" s="39" t="str">
        <f t="shared" si="176"/>
        <v>X</v>
      </c>
      <c r="L1115" s="39" t="str">
        <f t="shared" si="177"/>
        <v>X</v>
      </c>
      <c r="M1115" s="39" t="str">
        <f t="shared" si="184"/>
        <v>X</v>
      </c>
      <c r="N1115" s="42">
        <v>0</v>
      </c>
      <c r="O1115" s="8">
        <v>0</v>
      </c>
      <c r="P1115" s="9">
        <v>0</v>
      </c>
      <c r="Q1115" s="9">
        <v>0</v>
      </c>
      <c r="R1115" s="8">
        <v>0</v>
      </c>
      <c r="S1115" s="9">
        <v>1</v>
      </c>
      <c r="T1115" s="9">
        <v>0</v>
      </c>
      <c r="U1115" s="8">
        <v>0</v>
      </c>
      <c r="V1115" s="9">
        <v>0</v>
      </c>
      <c r="W1115" s="9">
        <v>0</v>
      </c>
      <c r="X1115" s="9">
        <v>0</v>
      </c>
      <c r="Y1115" s="8">
        <v>0</v>
      </c>
      <c r="Z1115" s="9">
        <v>0</v>
      </c>
      <c r="AA1115" s="8"/>
      <c r="AC1115" s="8"/>
      <c r="AJ1115" s="9">
        <f t="shared" si="185"/>
        <v>-1</v>
      </c>
      <c r="AK1115" s="7">
        <v>9</v>
      </c>
      <c r="AO1115" s="8"/>
      <c r="AQ1115" s="31"/>
      <c r="AT1115" s="31"/>
      <c r="AU1115" s="21">
        <v>1972</v>
      </c>
      <c r="AV1115" s="23">
        <f t="shared" si="178"/>
        <v>3.2949069106051923</v>
      </c>
      <c r="BB1115" s="18"/>
      <c r="BD1115" s="54"/>
      <c r="BF1115" s="18"/>
      <c r="BH1115" s="18"/>
      <c r="BJ1115" s="18"/>
      <c r="BK1115" s="18" t="s">
        <v>274</v>
      </c>
      <c r="BL1115">
        <v>0</v>
      </c>
      <c r="BM1115">
        <v>1</v>
      </c>
      <c r="BN1115">
        <v>0</v>
      </c>
      <c r="BO1115">
        <v>0</v>
      </c>
      <c r="BP1115">
        <v>0</v>
      </c>
      <c r="BQ1115">
        <v>0</v>
      </c>
      <c r="BR1115" s="18">
        <v>0</v>
      </c>
      <c r="BS1115">
        <v>1</v>
      </c>
      <c r="BT1115">
        <v>0</v>
      </c>
      <c r="BU1115" s="18">
        <v>0</v>
      </c>
      <c r="BV1115" t="s">
        <v>397</v>
      </c>
      <c r="BW1115" t="s">
        <v>397</v>
      </c>
      <c r="CB1115" s="18"/>
      <c r="CD1115" s="18"/>
      <c r="CE1115" s="18"/>
      <c r="CH1115" s="18"/>
      <c r="CJ1115" s="18"/>
      <c r="CU1115" s="18"/>
      <c r="CV1115" t="s">
        <v>397</v>
      </c>
      <c r="CW1115" t="s">
        <v>397</v>
      </c>
      <c r="CX1115" t="s">
        <v>397</v>
      </c>
      <c r="CY1115" s="25" t="s">
        <v>397</v>
      </c>
    </row>
    <row r="1116" spans="1:103" x14ac:dyDescent="0.25">
      <c r="A1116">
        <v>1118</v>
      </c>
      <c r="B1116">
        <v>127</v>
      </c>
      <c r="C1116" s="25" t="s">
        <v>8</v>
      </c>
      <c r="D1116" s="12">
        <v>15.8</v>
      </c>
      <c r="E1116" s="14"/>
      <c r="F1116" s="7" t="str">
        <f t="shared" si="179"/>
        <v>X</v>
      </c>
      <c r="G1116" s="7">
        <f t="shared" si="180"/>
        <v>15.8</v>
      </c>
      <c r="H1116" s="16">
        <f t="shared" si="181"/>
        <v>15.8</v>
      </c>
      <c r="I1116" s="11" t="str">
        <f t="shared" si="182"/>
        <v>X</v>
      </c>
      <c r="J1116" s="39" t="str">
        <f t="shared" si="183"/>
        <v>X</v>
      </c>
      <c r="K1116" s="39" t="str">
        <f t="shared" si="176"/>
        <v>X</v>
      </c>
      <c r="L1116" s="39" t="str">
        <f t="shared" si="177"/>
        <v>X</v>
      </c>
      <c r="M1116" s="39" t="str">
        <f t="shared" si="184"/>
        <v>X</v>
      </c>
      <c r="N1116" s="42">
        <v>0</v>
      </c>
      <c r="O1116" s="8">
        <v>0</v>
      </c>
      <c r="P1116" s="9">
        <v>0</v>
      </c>
      <c r="Q1116" s="9">
        <v>0</v>
      </c>
      <c r="R1116" s="8">
        <v>0</v>
      </c>
      <c r="S1116" s="9">
        <v>0</v>
      </c>
      <c r="T1116" s="9">
        <v>1</v>
      </c>
      <c r="U1116" s="8">
        <v>0</v>
      </c>
      <c r="V1116" s="9">
        <v>0</v>
      </c>
      <c r="W1116" s="9">
        <v>0</v>
      </c>
      <c r="X1116" s="9">
        <v>0</v>
      </c>
      <c r="Y1116" s="8">
        <v>0</v>
      </c>
      <c r="Z1116" s="9">
        <v>0</v>
      </c>
      <c r="AA1116" s="8"/>
      <c r="AC1116" s="8"/>
      <c r="AJ1116" s="9">
        <f t="shared" si="185"/>
        <v>-1</v>
      </c>
      <c r="AK1116" s="7">
        <v>9</v>
      </c>
      <c r="AO1116" s="8"/>
      <c r="AQ1116" s="31"/>
      <c r="AT1116" s="31"/>
      <c r="AU1116" s="21">
        <v>1972</v>
      </c>
      <c r="AV1116" s="23">
        <f t="shared" si="178"/>
        <v>3.2949069106051923</v>
      </c>
      <c r="BB1116" s="18"/>
      <c r="BD1116" s="54"/>
      <c r="BF1116" s="18"/>
      <c r="BH1116" s="18"/>
      <c r="BJ1116" s="18"/>
      <c r="BK1116" s="18" t="s">
        <v>274</v>
      </c>
      <c r="BL1116">
        <v>0</v>
      </c>
      <c r="BM1116">
        <v>1</v>
      </c>
      <c r="BN1116">
        <v>0</v>
      </c>
      <c r="BO1116">
        <v>0</v>
      </c>
      <c r="BP1116">
        <v>0</v>
      </c>
      <c r="BQ1116">
        <v>0</v>
      </c>
      <c r="BR1116" s="18">
        <v>0</v>
      </c>
      <c r="BS1116">
        <v>1</v>
      </c>
      <c r="BT1116">
        <v>0</v>
      </c>
      <c r="BU1116" s="18">
        <v>0</v>
      </c>
      <c r="BV1116" t="s">
        <v>397</v>
      </c>
      <c r="BW1116" t="s">
        <v>397</v>
      </c>
      <c r="CB1116" s="18"/>
      <c r="CD1116" s="18"/>
      <c r="CE1116" s="18"/>
      <c r="CH1116" s="18"/>
      <c r="CJ1116" s="18"/>
      <c r="CU1116" s="18"/>
      <c r="CV1116" t="s">
        <v>397</v>
      </c>
      <c r="CW1116" t="s">
        <v>397</v>
      </c>
      <c r="CX1116" t="s">
        <v>397</v>
      </c>
      <c r="CY1116" s="25" t="s">
        <v>397</v>
      </c>
    </row>
    <row r="1117" spans="1:103" x14ac:dyDescent="0.25">
      <c r="A1117">
        <v>1119</v>
      </c>
      <c r="B1117">
        <v>127</v>
      </c>
      <c r="C1117" s="25" t="s">
        <v>8</v>
      </c>
      <c r="D1117" s="12">
        <v>11.9</v>
      </c>
      <c r="E1117" s="14"/>
      <c r="F1117" s="7" t="str">
        <f t="shared" si="179"/>
        <v>X</v>
      </c>
      <c r="G1117" s="7">
        <f t="shared" si="180"/>
        <v>11.9</v>
      </c>
      <c r="H1117" s="16">
        <f t="shared" si="181"/>
        <v>11.9</v>
      </c>
      <c r="I1117" s="11" t="str">
        <f t="shared" si="182"/>
        <v>X</v>
      </c>
      <c r="J1117" s="39" t="str">
        <f t="shared" si="183"/>
        <v>X</v>
      </c>
      <c r="K1117" s="39" t="str">
        <f t="shared" si="176"/>
        <v>X</v>
      </c>
      <c r="L1117" s="39" t="str">
        <f t="shared" si="177"/>
        <v>X</v>
      </c>
      <c r="M1117" s="39" t="str">
        <f t="shared" si="184"/>
        <v>X</v>
      </c>
      <c r="N1117" s="42">
        <v>1</v>
      </c>
      <c r="O1117" s="8">
        <v>0</v>
      </c>
      <c r="P1117" s="9">
        <v>0</v>
      </c>
      <c r="Q1117" s="9">
        <v>0</v>
      </c>
      <c r="R1117" s="8">
        <v>0</v>
      </c>
      <c r="S1117" s="9">
        <v>0</v>
      </c>
      <c r="T1117" s="9">
        <v>0</v>
      </c>
      <c r="U1117" s="8">
        <v>0</v>
      </c>
      <c r="V1117" s="9">
        <v>0</v>
      </c>
      <c r="W1117" s="9">
        <v>0</v>
      </c>
      <c r="X1117" s="9">
        <v>0</v>
      </c>
      <c r="Y1117" s="8">
        <v>0</v>
      </c>
      <c r="Z1117" s="9">
        <v>0</v>
      </c>
      <c r="AA1117" s="8"/>
      <c r="AC1117" s="8"/>
      <c r="AJ1117" s="9">
        <f t="shared" si="185"/>
        <v>-1</v>
      </c>
      <c r="AK1117" s="7">
        <v>3.2</v>
      </c>
      <c r="AO1117" s="8"/>
      <c r="AQ1117" s="31"/>
      <c r="AT1117" s="31"/>
      <c r="AU1117" s="21">
        <v>1980</v>
      </c>
      <c r="AV1117" s="23">
        <f t="shared" si="178"/>
        <v>3.2966651902615309</v>
      </c>
      <c r="BB1117" s="18"/>
      <c r="BD1117" s="54"/>
      <c r="BF1117" s="18"/>
      <c r="BH1117" s="18"/>
      <c r="BJ1117" s="18"/>
      <c r="BK1117" s="18" t="s">
        <v>278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 s="18">
        <v>1</v>
      </c>
      <c r="BS1117">
        <v>0</v>
      </c>
      <c r="BT1117">
        <v>0</v>
      </c>
      <c r="BU1117" s="18">
        <v>1</v>
      </c>
      <c r="BV1117" t="s">
        <v>397</v>
      </c>
      <c r="BW1117" t="s">
        <v>397</v>
      </c>
      <c r="CB1117" s="18"/>
      <c r="CD1117" s="18"/>
      <c r="CE1117" s="18"/>
      <c r="CH1117" s="18"/>
      <c r="CJ1117" s="18"/>
      <c r="CU1117" s="18"/>
      <c r="CV1117" t="s">
        <v>397</v>
      </c>
      <c r="CW1117" t="s">
        <v>397</v>
      </c>
      <c r="CX1117" t="s">
        <v>397</v>
      </c>
      <c r="CY1117" s="25" t="s">
        <v>397</v>
      </c>
    </row>
    <row r="1118" spans="1:103" x14ac:dyDescent="0.25">
      <c r="A1118">
        <v>1120</v>
      </c>
      <c r="B1118">
        <v>127</v>
      </c>
      <c r="C1118" s="25" t="s">
        <v>8</v>
      </c>
      <c r="D1118" s="12">
        <v>14.2</v>
      </c>
      <c r="E1118" s="14"/>
      <c r="F1118" s="7" t="str">
        <f t="shared" si="179"/>
        <v>X</v>
      </c>
      <c r="G1118" s="7">
        <f t="shared" si="180"/>
        <v>14.2</v>
      </c>
      <c r="H1118" s="16">
        <f t="shared" si="181"/>
        <v>14.2</v>
      </c>
      <c r="I1118" s="11" t="str">
        <f t="shared" si="182"/>
        <v>X</v>
      </c>
      <c r="J1118" s="39" t="str">
        <f t="shared" si="183"/>
        <v>X</v>
      </c>
      <c r="K1118" s="39" t="str">
        <f t="shared" si="176"/>
        <v>X</v>
      </c>
      <c r="L1118" s="39" t="str">
        <f t="shared" si="177"/>
        <v>X</v>
      </c>
      <c r="M1118" s="39" t="str">
        <f t="shared" si="184"/>
        <v>X</v>
      </c>
      <c r="N1118" s="42">
        <v>0</v>
      </c>
      <c r="O1118" s="8">
        <v>0</v>
      </c>
      <c r="P1118" s="9">
        <v>0</v>
      </c>
      <c r="Q1118" s="9">
        <v>0</v>
      </c>
      <c r="R1118" s="8">
        <v>0</v>
      </c>
      <c r="S1118" s="9">
        <v>0</v>
      </c>
      <c r="T1118" s="9">
        <v>0</v>
      </c>
      <c r="U1118" s="8">
        <v>0</v>
      </c>
      <c r="V1118" s="9">
        <v>0</v>
      </c>
      <c r="W1118" s="9">
        <v>0</v>
      </c>
      <c r="X1118" s="9">
        <v>0</v>
      </c>
      <c r="Y1118" s="8">
        <v>1</v>
      </c>
      <c r="Z1118" s="9">
        <v>0</v>
      </c>
      <c r="AA1118" s="8"/>
      <c r="AC1118" s="8"/>
      <c r="AJ1118" s="9">
        <f t="shared" si="185"/>
        <v>-1</v>
      </c>
      <c r="AK1118" s="7">
        <v>3.2</v>
      </c>
      <c r="AO1118" s="8"/>
      <c r="AQ1118" s="31"/>
      <c r="AT1118" s="31"/>
      <c r="AU1118" s="21">
        <v>1980</v>
      </c>
      <c r="AV1118" s="23">
        <f t="shared" si="178"/>
        <v>3.2966651902615309</v>
      </c>
      <c r="BB1118" s="18"/>
      <c r="BD1118" s="54"/>
      <c r="BF1118" s="18"/>
      <c r="BH1118" s="18"/>
      <c r="BJ1118" s="18"/>
      <c r="BK1118" s="18" t="s">
        <v>278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 s="18">
        <v>1</v>
      </c>
      <c r="BS1118">
        <v>0</v>
      </c>
      <c r="BT1118">
        <v>0</v>
      </c>
      <c r="BU1118" s="18">
        <v>1</v>
      </c>
      <c r="BV1118" t="s">
        <v>397</v>
      </c>
      <c r="BW1118" t="s">
        <v>397</v>
      </c>
      <c r="CB1118" s="18"/>
      <c r="CD1118" s="18"/>
      <c r="CE1118" s="18"/>
      <c r="CH1118" s="18"/>
      <c r="CJ1118" s="18"/>
      <c r="CU1118" s="18"/>
      <c r="CV1118" t="s">
        <v>397</v>
      </c>
      <c r="CW1118" t="s">
        <v>397</v>
      </c>
      <c r="CX1118" t="s">
        <v>397</v>
      </c>
      <c r="CY1118" s="25" t="s">
        <v>397</v>
      </c>
    </row>
    <row r="1119" spans="1:103" x14ac:dyDescent="0.25">
      <c r="A1119">
        <v>1121</v>
      </c>
      <c r="B1119">
        <v>127</v>
      </c>
      <c r="C1119" s="25" t="s">
        <v>8</v>
      </c>
      <c r="D1119" s="12">
        <v>10.7</v>
      </c>
      <c r="E1119" s="14"/>
      <c r="F1119" s="7" t="str">
        <f t="shared" si="179"/>
        <v>X</v>
      </c>
      <c r="G1119" s="7">
        <f t="shared" si="180"/>
        <v>10.7</v>
      </c>
      <c r="H1119" s="16">
        <f t="shared" si="181"/>
        <v>10.7</v>
      </c>
      <c r="I1119" s="11" t="str">
        <f t="shared" si="182"/>
        <v>X</v>
      </c>
      <c r="J1119" s="39" t="str">
        <f t="shared" si="183"/>
        <v>X</v>
      </c>
      <c r="K1119" s="39" t="str">
        <f t="shared" si="176"/>
        <v>X</v>
      </c>
      <c r="L1119" s="39" t="str">
        <f t="shared" si="177"/>
        <v>X</v>
      </c>
      <c r="M1119" s="39" t="str">
        <f t="shared" si="184"/>
        <v>X</v>
      </c>
      <c r="N1119" s="42">
        <v>0</v>
      </c>
      <c r="O1119" s="8">
        <v>0</v>
      </c>
      <c r="P1119" s="9">
        <v>0</v>
      </c>
      <c r="Q1119" s="9">
        <v>0</v>
      </c>
      <c r="R1119" s="8">
        <v>0</v>
      </c>
      <c r="S1119" s="9">
        <v>0</v>
      </c>
      <c r="T1119" s="9">
        <v>0</v>
      </c>
      <c r="U1119" s="8">
        <v>0</v>
      </c>
      <c r="V1119" s="9">
        <v>0</v>
      </c>
      <c r="W1119" s="9">
        <v>0</v>
      </c>
      <c r="X1119" s="9">
        <v>0</v>
      </c>
      <c r="Y1119" s="8">
        <v>0</v>
      </c>
      <c r="Z1119" s="9">
        <v>1</v>
      </c>
      <c r="AA1119" s="8"/>
      <c r="AC1119" s="8"/>
      <c r="AJ1119" s="9">
        <f t="shared" si="185"/>
        <v>-1</v>
      </c>
      <c r="AK1119" s="7">
        <v>3.2</v>
      </c>
      <c r="AO1119" s="8"/>
      <c r="AQ1119" s="31"/>
      <c r="AT1119" s="31"/>
      <c r="AU1119" s="21">
        <v>1980</v>
      </c>
      <c r="AV1119" s="23">
        <f t="shared" si="178"/>
        <v>3.2966651902615309</v>
      </c>
      <c r="BB1119" s="18"/>
      <c r="BD1119" s="54"/>
      <c r="BF1119" s="18"/>
      <c r="BH1119" s="18"/>
      <c r="BJ1119" s="18"/>
      <c r="BK1119" s="18" t="s">
        <v>278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 s="18">
        <v>1</v>
      </c>
      <c r="BS1119">
        <v>0</v>
      </c>
      <c r="BT1119">
        <v>0</v>
      </c>
      <c r="BU1119" s="18">
        <v>1</v>
      </c>
      <c r="BV1119" t="s">
        <v>397</v>
      </c>
      <c r="BW1119" t="s">
        <v>397</v>
      </c>
      <c r="CB1119" s="18"/>
      <c r="CD1119" s="18"/>
      <c r="CE1119" s="18"/>
      <c r="CH1119" s="18"/>
      <c r="CJ1119" s="18"/>
      <c r="CU1119" s="18"/>
      <c r="CV1119" t="s">
        <v>397</v>
      </c>
      <c r="CW1119" t="s">
        <v>397</v>
      </c>
      <c r="CX1119" t="s">
        <v>397</v>
      </c>
      <c r="CY1119" s="25" t="s">
        <v>397</v>
      </c>
    </row>
    <row r="1120" spans="1:103" x14ac:dyDescent="0.25">
      <c r="A1120">
        <v>1122</v>
      </c>
      <c r="B1120">
        <v>127</v>
      </c>
      <c r="C1120" s="25" t="s">
        <v>8</v>
      </c>
      <c r="D1120" s="12">
        <v>10.4</v>
      </c>
      <c r="E1120" s="14"/>
      <c r="F1120" s="7" t="str">
        <f t="shared" si="179"/>
        <v>X</v>
      </c>
      <c r="G1120" s="7">
        <f t="shared" si="180"/>
        <v>10.4</v>
      </c>
      <c r="H1120" s="16">
        <f t="shared" si="181"/>
        <v>10.4</v>
      </c>
      <c r="I1120" s="11" t="str">
        <f t="shared" si="182"/>
        <v>X</v>
      </c>
      <c r="J1120" s="39" t="str">
        <f t="shared" si="183"/>
        <v>X</v>
      </c>
      <c r="K1120" s="39" t="str">
        <f t="shared" si="176"/>
        <v>X</v>
      </c>
      <c r="L1120" s="39" t="str">
        <f t="shared" si="177"/>
        <v>X</v>
      </c>
      <c r="M1120" s="39" t="str">
        <f t="shared" si="184"/>
        <v>X</v>
      </c>
      <c r="N1120" s="42">
        <v>1</v>
      </c>
      <c r="O1120" s="8">
        <v>0</v>
      </c>
      <c r="P1120" s="9">
        <v>0</v>
      </c>
      <c r="Q1120" s="9">
        <v>0</v>
      </c>
      <c r="R1120" s="8">
        <v>0</v>
      </c>
      <c r="S1120" s="9">
        <v>0</v>
      </c>
      <c r="T1120" s="9">
        <v>0</v>
      </c>
      <c r="U1120" s="8">
        <v>0</v>
      </c>
      <c r="V1120" s="9">
        <v>0</v>
      </c>
      <c r="W1120" s="9">
        <v>0</v>
      </c>
      <c r="X1120" s="9">
        <v>0</v>
      </c>
      <c r="Y1120" s="8">
        <v>0</v>
      </c>
      <c r="Z1120" s="9">
        <v>0</v>
      </c>
      <c r="AA1120" s="8"/>
      <c r="AC1120" s="8"/>
      <c r="AJ1120" s="9">
        <f t="shared" si="185"/>
        <v>-1</v>
      </c>
      <c r="AK1120" s="7">
        <v>4.0999999999999996</v>
      </c>
      <c r="AO1120" s="8"/>
      <c r="AQ1120" s="31"/>
      <c r="AT1120" s="31"/>
      <c r="AU1120" s="21">
        <v>1971</v>
      </c>
      <c r="AV1120" s="23">
        <f t="shared" si="178"/>
        <v>3.2946866242794433</v>
      </c>
      <c r="BB1120" s="18"/>
      <c r="BD1120" s="54"/>
      <c r="BF1120" s="18"/>
      <c r="BH1120" s="18"/>
      <c r="BJ1120" s="18"/>
      <c r="BK1120" s="18" t="s">
        <v>279</v>
      </c>
      <c r="BL1120">
        <v>0</v>
      </c>
      <c r="BM1120">
        <v>1</v>
      </c>
      <c r="BN1120">
        <v>0</v>
      </c>
      <c r="BO1120">
        <v>0</v>
      </c>
      <c r="BP1120">
        <v>0</v>
      </c>
      <c r="BQ1120">
        <v>0</v>
      </c>
      <c r="BR1120" s="18">
        <v>0</v>
      </c>
      <c r="BS1120">
        <v>0</v>
      </c>
      <c r="BT1120">
        <v>1</v>
      </c>
      <c r="BU1120" s="18">
        <v>0</v>
      </c>
      <c r="BV1120" t="s">
        <v>397</v>
      </c>
      <c r="BW1120" t="s">
        <v>397</v>
      </c>
      <c r="CB1120" s="18"/>
      <c r="CD1120" s="18"/>
      <c r="CE1120" s="18"/>
      <c r="CH1120" s="18"/>
      <c r="CJ1120" s="18"/>
      <c r="CU1120" s="18"/>
      <c r="CV1120" t="s">
        <v>397</v>
      </c>
      <c r="CW1120" t="s">
        <v>397</v>
      </c>
      <c r="CX1120" t="s">
        <v>397</v>
      </c>
      <c r="CY1120" s="25" t="s">
        <v>397</v>
      </c>
    </row>
    <row r="1121" spans="1:103" x14ac:dyDescent="0.25">
      <c r="A1121">
        <v>1123</v>
      </c>
      <c r="B1121">
        <v>127</v>
      </c>
      <c r="C1121" s="25" t="s">
        <v>8</v>
      </c>
      <c r="D1121" s="12">
        <v>9.1</v>
      </c>
      <c r="E1121" s="14"/>
      <c r="F1121" s="7" t="str">
        <f t="shared" si="179"/>
        <v>X</v>
      </c>
      <c r="G1121" s="7">
        <f t="shared" si="180"/>
        <v>9.1</v>
      </c>
      <c r="H1121" s="16">
        <f t="shared" si="181"/>
        <v>9.1</v>
      </c>
      <c r="I1121" s="11" t="str">
        <f t="shared" si="182"/>
        <v>X</v>
      </c>
      <c r="J1121" s="39" t="str">
        <f t="shared" si="183"/>
        <v>X</v>
      </c>
      <c r="K1121" s="39" t="str">
        <f t="shared" si="176"/>
        <v>X</v>
      </c>
      <c r="L1121" s="39" t="str">
        <f t="shared" si="177"/>
        <v>X</v>
      </c>
      <c r="M1121" s="39" t="str">
        <f t="shared" si="184"/>
        <v>X</v>
      </c>
      <c r="N1121" s="42">
        <v>0</v>
      </c>
      <c r="O1121" s="8">
        <v>0</v>
      </c>
      <c r="P1121" s="9">
        <v>0</v>
      </c>
      <c r="Q1121" s="9">
        <v>0</v>
      </c>
      <c r="R1121" s="8">
        <v>0</v>
      </c>
      <c r="S1121" s="9">
        <v>0</v>
      </c>
      <c r="T1121" s="9">
        <v>0</v>
      </c>
      <c r="U1121" s="8">
        <v>1</v>
      </c>
      <c r="V1121" s="9">
        <v>0</v>
      </c>
      <c r="W1121" s="9">
        <v>0</v>
      </c>
      <c r="X1121" s="9">
        <v>0</v>
      </c>
      <c r="Y1121" s="8">
        <v>0</v>
      </c>
      <c r="Z1121" s="9">
        <v>0</v>
      </c>
      <c r="AA1121" s="8"/>
      <c r="AC1121" s="8"/>
      <c r="AJ1121" s="9">
        <f t="shared" si="185"/>
        <v>-1</v>
      </c>
      <c r="AK1121" s="7">
        <v>2.6</v>
      </c>
      <c r="AO1121" s="8"/>
      <c r="AQ1121" s="31"/>
      <c r="AT1121" s="31"/>
      <c r="AU1121" s="21">
        <v>1972</v>
      </c>
      <c r="AV1121" s="23">
        <f t="shared" si="178"/>
        <v>3.2949069106051923</v>
      </c>
      <c r="BB1121" s="18"/>
      <c r="BD1121" s="54"/>
      <c r="BF1121" s="18"/>
      <c r="BH1121" s="18"/>
      <c r="BJ1121" s="18"/>
      <c r="BK1121" s="18" t="s">
        <v>279</v>
      </c>
      <c r="BL1121">
        <v>0</v>
      </c>
      <c r="BM1121">
        <v>1</v>
      </c>
      <c r="BN1121">
        <v>0</v>
      </c>
      <c r="BO1121">
        <v>0</v>
      </c>
      <c r="BP1121">
        <v>0</v>
      </c>
      <c r="BQ1121">
        <v>0</v>
      </c>
      <c r="BR1121" s="18">
        <v>0</v>
      </c>
      <c r="BS1121">
        <v>0</v>
      </c>
      <c r="BT1121">
        <v>1</v>
      </c>
      <c r="BU1121" s="18">
        <v>0</v>
      </c>
      <c r="BV1121" t="s">
        <v>397</v>
      </c>
      <c r="BW1121" t="s">
        <v>397</v>
      </c>
      <c r="CB1121" s="18"/>
      <c r="CD1121" s="18"/>
      <c r="CE1121" s="18"/>
      <c r="CH1121" s="18"/>
      <c r="CJ1121" s="18"/>
      <c r="CU1121" s="18"/>
      <c r="CV1121" t="s">
        <v>397</v>
      </c>
      <c r="CW1121" t="s">
        <v>397</v>
      </c>
      <c r="CX1121" t="s">
        <v>397</v>
      </c>
      <c r="CY1121" s="25" t="s">
        <v>397</v>
      </c>
    </row>
    <row r="1122" spans="1:103" x14ac:dyDescent="0.25">
      <c r="A1122">
        <v>1124</v>
      </c>
      <c r="B1122">
        <v>127</v>
      </c>
      <c r="C1122" s="25" t="s">
        <v>8</v>
      </c>
      <c r="D1122" s="12">
        <v>13</v>
      </c>
      <c r="E1122" s="14"/>
      <c r="F1122" s="7" t="str">
        <f t="shared" si="179"/>
        <v>X</v>
      </c>
      <c r="G1122" s="7">
        <f t="shared" si="180"/>
        <v>13</v>
      </c>
      <c r="H1122" s="16">
        <f t="shared" si="181"/>
        <v>13</v>
      </c>
      <c r="I1122" s="11" t="str">
        <f t="shared" si="182"/>
        <v>X</v>
      </c>
      <c r="J1122" s="39" t="str">
        <f t="shared" si="183"/>
        <v>X</v>
      </c>
      <c r="K1122" s="39" t="str">
        <f t="shared" si="176"/>
        <v>X</v>
      </c>
      <c r="L1122" s="39" t="str">
        <f t="shared" si="177"/>
        <v>X</v>
      </c>
      <c r="M1122" s="39" t="str">
        <f t="shared" si="184"/>
        <v>X</v>
      </c>
      <c r="N1122" s="42">
        <v>0</v>
      </c>
      <c r="O1122" s="8">
        <v>0</v>
      </c>
      <c r="P1122" s="9">
        <v>0</v>
      </c>
      <c r="Q1122" s="9">
        <v>0</v>
      </c>
      <c r="R1122" s="8">
        <v>0</v>
      </c>
      <c r="S1122" s="9">
        <v>0</v>
      </c>
      <c r="T1122" s="9">
        <v>0</v>
      </c>
      <c r="U1122" s="8">
        <v>0</v>
      </c>
      <c r="V1122" s="9">
        <v>1</v>
      </c>
      <c r="W1122" s="9">
        <v>0</v>
      </c>
      <c r="X1122" s="9">
        <v>0</v>
      </c>
      <c r="Y1122" s="8">
        <v>0</v>
      </c>
      <c r="Z1122" s="9">
        <v>0</v>
      </c>
      <c r="AA1122" s="8"/>
      <c r="AC1122" s="8"/>
      <c r="AJ1122" s="9">
        <f t="shared" si="185"/>
        <v>-1</v>
      </c>
      <c r="AK1122" s="7">
        <v>2.6</v>
      </c>
      <c r="AO1122" s="8"/>
      <c r="AQ1122" s="31"/>
      <c r="AT1122" s="31"/>
      <c r="AU1122" s="21">
        <v>1972</v>
      </c>
      <c r="AV1122" s="23">
        <f t="shared" si="178"/>
        <v>3.2949069106051923</v>
      </c>
      <c r="BB1122" s="18"/>
      <c r="BD1122" s="54"/>
      <c r="BF1122" s="18"/>
      <c r="BH1122" s="18"/>
      <c r="BJ1122" s="18"/>
      <c r="BK1122" s="18" t="s">
        <v>279</v>
      </c>
      <c r="BL1122">
        <v>0</v>
      </c>
      <c r="BM1122">
        <v>1</v>
      </c>
      <c r="BN1122">
        <v>0</v>
      </c>
      <c r="BO1122">
        <v>0</v>
      </c>
      <c r="BP1122">
        <v>0</v>
      </c>
      <c r="BQ1122">
        <v>0</v>
      </c>
      <c r="BR1122" s="18">
        <v>0</v>
      </c>
      <c r="BS1122">
        <v>0</v>
      </c>
      <c r="BT1122">
        <v>1</v>
      </c>
      <c r="BU1122" s="18">
        <v>0</v>
      </c>
      <c r="BV1122" t="s">
        <v>397</v>
      </c>
      <c r="BW1122" t="s">
        <v>397</v>
      </c>
      <c r="CB1122" s="18"/>
      <c r="CD1122" s="18"/>
      <c r="CE1122" s="18"/>
      <c r="CH1122" s="18"/>
      <c r="CJ1122" s="18"/>
      <c r="CU1122" s="18"/>
      <c r="CV1122" t="s">
        <v>397</v>
      </c>
      <c r="CW1122" t="s">
        <v>397</v>
      </c>
      <c r="CX1122" t="s">
        <v>397</v>
      </c>
      <c r="CY1122" s="25" t="s">
        <v>397</v>
      </c>
    </row>
    <row r="1123" spans="1:103" x14ac:dyDescent="0.25">
      <c r="A1123">
        <v>1125</v>
      </c>
      <c r="B1123">
        <v>127</v>
      </c>
      <c r="C1123" s="25" t="s">
        <v>8</v>
      </c>
      <c r="D1123" s="12">
        <v>8</v>
      </c>
      <c r="E1123" s="14"/>
      <c r="F1123" s="7" t="str">
        <f t="shared" si="179"/>
        <v>X</v>
      </c>
      <c r="G1123" s="7">
        <f t="shared" si="180"/>
        <v>8</v>
      </c>
      <c r="H1123" s="16">
        <f t="shared" si="181"/>
        <v>8</v>
      </c>
      <c r="I1123" s="11" t="str">
        <f t="shared" si="182"/>
        <v>X</v>
      </c>
      <c r="J1123" s="39" t="str">
        <f t="shared" si="183"/>
        <v>X</v>
      </c>
      <c r="K1123" s="39" t="str">
        <f t="shared" si="176"/>
        <v>X</v>
      </c>
      <c r="L1123" s="39" t="str">
        <f t="shared" si="177"/>
        <v>X</v>
      </c>
      <c r="M1123" s="39" t="str">
        <f t="shared" si="184"/>
        <v>X</v>
      </c>
      <c r="N1123" s="42">
        <v>1</v>
      </c>
      <c r="O1123" s="8">
        <v>0</v>
      </c>
      <c r="P1123" s="9">
        <v>0</v>
      </c>
      <c r="Q1123" s="9">
        <v>0</v>
      </c>
      <c r="R1123" s="8">
        <v>0</v>
      </c>
      <c r="S1123" s="9">
        <v>0</v>
      </c>
      <c r="T1123" s="9">
        <v>0</v>
      </c>
      <c r="U1123" s="8">
        <v>0</v>
      </c>
      <c r="V1123" s="9">
        <v>0</v>
      </c>
      <c r="W1123" s="9">
        <v>0</v>
      </c>
      <c r="X1123" s="9">
        <v>0</v>
      </c>
      <c r="Y1123" s="8">
        <v>0</v>
      </c>
      <c r="Z1123" s="9">
        <v>0</v>
      </c>
      <c r="AA1123" s="8"/>
      <c r="AC1123" s="8"/>
      <c r="AJ1123" s="9">
        <f t="shared" si="185"/>
        <v>-1</v>
      </c>
      <c r="AK1123" s="7">
        <v>4.8</v>
      </c>
      <c r="AO1123" s="8"/>
      <c r="AQ1123" s="31"/>
      <c r="AT1123" s="31"/>
      <c r="AU1123" s="21">
        <v>1980</v>
      </c>
      <c r="AV1123" s="23">
        <f t="shared" si="178"/>
        <v>3.2966651902615309</v>
      </c>
      <c r="BB1123" s="18"/>
      <c r="BD1123" s="54"/>
      <c r="BF1123" s="18"/>
      <c r="BH1123" s="18"/>
      <c r="BJ1123" s="18"/>
      <c r="BK1123" s="18" t="s">
        <v>284</v>
      </c>
      <c r="BL1123">
        <v>0</v>
      </c>
      <c r="BM1123">
        <v>0</v>
      </c>
      <c r="BN1123">
        <v>0</v>
      </c>
      <c r="BO1123">
        <v>0</v>
      </c>
      <c r="BP1123">
        <v>1</v>
      </c>
      <c r="BQ1123">
        <v>0</v>
      </c>
      <c r="BR1123" s="18">
        <v>0</v>
      </c>
      <c r="BS1123">
        <v>0</v>
      </c>
      <c r="BT1123">
        <v>1</v>
      </c>
      <c r="BU1123" s="18">
        <v>0</v>
      </c>
      <c r="BV1123" t="s">
        <v>397</v>
      </c>
      <c r="BW1123" t="s">
        <v>397</v>
      </c>
      <c r="CB1123" s="18"/>
      <c r="CD1123" s="18"/>
      <c r="CE1123" s="18"/>
      <c r="CH1123" s="18"/>
      <c r="CJ1123" s="18"/>
      <c r="CU1123" s="18"/>
      <c r="CV1123" t="s">
        <v>397</v>
      </c>
      <c r="CW1123" t="s">
        <v>397</v>
      </c>
      <c r="CX1123" t="s">
        <v>397</v>
      </c>
      <c r="CY1123" s="25" t="s">
        <v>397</v>
      </c>
    </row>
    <row r="1124" spans="1:103" x14ac:dyDescent="0.25">
      <c r="A1124">
        <v>1126</v>
      </c>
      <c r="B1124">
        <v>127</v>
      </c>
      <c r="C1124" s="25" t="s">
        <v>8</v>
      </c>
      <c r="D1124" s="12">
        <v>13</v>
      </c>
      <c r="E1124" s="14"/>
      <c r="F1124" s="7" t="str">
        <f t="shared" si="179"/>
        <v>X</v>
      </c>
      <c r="G1124" s="7">
        <f t="shared" si="180"/>
        <v>13</v>
      </c>
      <c r="H1124" s="16">
        <f t="shared" si="181"/>
        <v>13</v>
      </c>
      <c r="I1124" s="11" t="str">
        <f t="shared" si="182"/>
        <v>X</v>
      </c>
      <c r="J1124" s="39" t="str">
        <f t="shared" si="183"/>
        <v>X</v>
      </c>
      <c r="K1124" s="39" t="str">
        <f t="shared" ref="K1124:K1183" si="186">IFERROR(1/J1124, "X")</f>
        <v>X</v>
      </c>
      <c r="L1124" s="39" t="str">
        <f t="shared" ref="L1124:L1183" si="187">IFERROR(I1124-J1124, "X")</f>
        <v>X</v>
      </c>
      <c r="M1124" s="39" t="str">
        <f t="shared" si="184"/>
        <v>X</v>
      </c>
      <c r="N1124" s="42">
        <v>0</v>
      </c>
      <c r="O1124" s="8">
        <v>0</v>
      </c>
      <c r="P1124" s="9">
        <v>0</v>
      </c>
      <c r="Q1124" s="9">
        <v>0</v>
      </c>
      <c r="R1124" s="8">
        <v>0</v>
      </c>
      <c r="S1124" s="9">
        <v>1</v>
      </c>
      <c r="T1124" s="9">
        <v>0</v>
      </c>
      <c r="U1124" s="8">
        <v>0</v>
      </c>
      <c r="V1124" s="9">
        <v>0</v>
      </c>
      <c r="W1124" s="9">
        <v>0</v>
      </c>
      <c r="X1124" s="9">
        <v>0</v>
      </c>
      <c r="Y1124" s="8">
        <v>0</v>
      </c>
      <c r="Z1124" s="9">
        <v>0</v>
      </c>
      <c r="AA1124" s="8"/>
      <c r="AC1124" s="8"/>
      <c r="AJ1124" s="9">
        <f t="shared" si="185"/>
        <v>-1</v>
      </c>
      <c r="AK1124" s="7">
        <v>4.8</v>
      </c>
      <c r="AO1124" s="8"/>
      <c r="AQ1124" s="31"/>
      <c r="AT1124" s="31"/>
      <c r="AU1124" s="21">
        <v>1980</v>
      </c>
      <c r="AV1124" s="23">
        <f t="shared" ref="AV1124:AV1183" si="188">LOG(AU1124)</f>
        <v>3.2966651902615309</v>
      </c>
      <c r="BB1124" s="18"/>
      <c r="BD1124" s="54"/>
      <c r="BF1124" s="18"/>
      <c r="BH1124" s="18"/>
      <c r="BJ1124" s="18"/>
      <c r="BK1124" s="18" t="s">
        <v>284</v>
      </c>
      <c r="BL1124">
        <v>0</v>
      </c>
      <c r="BM1124">
        <v>0</v>
      </c>
      <c r="BN1124">
        <v>0</v>
      </c>
      <c r="BO1124">
        <v>0</v>
      </c>
      <c r="BP1124">
        <v>1</v>
      </c>
      <c r="BQ1124">
        <v>0</v>
      </c>
      <c r="BR1124" s="18">
        <v>0</v>
      </c>
      <c r="BS1124">
        <v>0</v>
      </c>
      <c r="BT1124">
        <v>1</v>
      </c>
      <c r="BU1124" s="18">
        <v>0</v>
      </c>
      <c r="BV1124" t="s">
        <v>397</v>
      </c>
      <c r="BW1124" t="s">
        <v>397</v>
      </c>
      <c r="CB1124" s="18"/>
      <c r="CD1124" s="18"/>
      <c r="CE1124" s="18"/>
      <c r="CH1124" s="18"/>
      <c r="CJ1124" s="18"/>
      <c r="CU1124" s="18"/>
      <c r="CV1124" t="s">
        <v>397</v>
      </c>
      <c r="CW1124" t="s">
        <v>397</v>
      </c>
      <c r="CX1124" t="s">
        <v>397</v>
      </c>
      <c r="CY1124" s="25" t="s">
        <v>397</v>
      </c>
    </row>
    <row r="1125" spans="1:103" x14ac:dyDescent="0.25">
      <c r="A1125">
        <v>1127</v>
      </c>
      <c r="B1125">
        <v>127</v>
      </c>
      <c r="C1125" s="25" t="s">
        <v>8</v>
      </c>
      <c r="D1125" s="12">
        <v>27</v>
      </c>
      <c r="E1125" s="14"/>
      <c r="F1125" s="7" t="str">
        <f t="shared" si="179"/>
        <v>X</v>
      </c>
      <c r="G1125" s="7">
        <f t="shared" si="180"/>
        <v>27</v>
      </c>
      <c r="H1125" s="16">
        <f t="shared" si="181"/>
        <v>27</v>
      </c>
      <c r="I1125" s="11" t="str">
        <f t="shared" si="182"/>
        <v>X</v>
      </c>
      <c r="J1125" s="39" t="str">
        <f t="shared" si="183"/>
        <v>X</v>
      </c>
      <c r="K1125" s="39" t="str">
        <f t="shared" si="186"/>
        <v>X</v>
      </c>
      <c r="L1125" s="39" t="str">
        <f t="shared" si="187"/>
        <v>X</v>
      </c>
      <c r="M1125" s="39" t="str">
        <f t="shared" si="184"/>
        <v>X</v>
      </c>
      <c r="N1125" s="42">
        <v>0</v>
      </c>
      <c r="O1125" s="8">
        <v>0</v>
      </c>
      <c r="P1125" s="9">
        <v>0</v>
      </c>
      <c r="Q1125" s="9">
        <v>0</v>
      </c>
      <c r="R1125" s="8">
        <v>0</v>
      </c>
      <c r="S1125" s="9">
        <v>0</v>
      </c>
      <c r="T1125" s="9">
        <v>1</v>
      </c>
      <c r="U1125" s="8">
        <v>0</v>
      </c>
      <c r="V1125" s="9">
        <v>0</v>
      </c>
      <c r="W1125" s="9">
        <v>0</v>
      </c>
      <c r="X1125" s="9">
        <v>0</v>
      </c>
      <c r="Y1125" s="8">
        <v>0</v>
      </c>
      <c r="Z1125" s="9">
        <v>0</v>
      </c>
      <c r="AA1125" s="8"/>
      <c r="AC1125" s="8"/>
      <c r="AJ1125" s="9">
        <f t="shared" si="185"/>
        <v>-1</v>
      </c>
      <c r="AK1125" s="7">
        <v>4.8</v>
      </c>
      <c r="AO1125" s="8"/>
      <c r="AQ1125" s="31"/>
      <c r="AT1125" s="31"/>
      <c r="AU1125" s="21">
        <v>1980</v>
      </c>
      <c r="AV1125" s="23">
        <f t="shared" si="188"/>
        <v>3.2966651902615309</v>
      </c>
      <c r="BB1125" s="18"/>
      <c r="BD1125" s="54"/>
      <c r="BF1125" s="18"/>
      <c r="BH1125" s="18"/>
      <c r="BJ1125" s="18"/>
      <c r="BK1125" s="18" t="s">
        <v>284</v>
      </c>
      <c r="BL1125">
        <v>0</v>
      </c>
      <c r="BM1125">
        <v>0</v>
      </c>
      <c r="BN1125">
        <v>0</v>
      </c>
      <c r="BO1125">
        <v>0</v>
      </c>
      <c r="BP1125">
        <v>1</v>
      </c>
      <c r="BQ1125">
        <v>0</v>
      </c>
      <c r="BR1125" s="18">
        <v>0</v>
      </c>
      <c r="BS1125">
        <v>0</v>
      </c>
      <c r="BT1125">
        <v>1</v>
      </c>
      <c r="BU1125" s="18">
        <v>0</v>
      </c>
      <c r="BV1125" t="s">
        <v>397</v>
      </c>
      <c r="BW1125" t="s">
        <v>397</v>
      </c>
      <c r="CB1125" s="18"/>
      <c r="CD1125" s="18"/>
      <c r="CE1125" s="18"/>
      <c r="CH1125" s="18"/>
      <c r="CJ1125" s="18"/>
      <c r="CU1125" s="18"/>
      <c r="CV1125" t="s">
        <v>397</v>
      </c>
      <c r="CW1125" t="s">
        <v>397</v>
      </c>
      <c r="CX1125" t="s">
        <v>397</v>
      </c>
      <c r="CY1125" s="25" t="s">
        <v>397</v>
      </c>
    </row>
    <row r="1126" spans="1:103" x14ac:dyDescent="0.25">
      <c r="A1126">
        <v>1128</v>
      </c>
      <c r="B1126">
        <v>127</v>
      </c>
      <c r="C1126" s="25" t="s">
        <v>8</v>
      </c>
      <c r="D1126" s="12">
        <v>6.1</v>
      </c>
      <c r="E1126" s="14"/>
      <c r="F1126" s="7" t="str">
        <f t="shared" si="179"/>
        <v>X</v>
      </c>
      <c r="G1126" s="7">
        <f t="shared" si="180"/>
        <v>6.1</v>
      </c>
      <c r="H1126" s="16">
        <f t="shared" si="181"/>
        <v>6.1</v>
      </c>
      <c r="I1126" s="11" t="str">
        <f t="shared" si="182"/>
        <v>X</v>
      </c>
      <c r="J1126" s="39" t="str">
        <f t="shared" si="183"/>
        <v>X</v>
      </c>
      <c r="K1126" s="39" t="str">
        <f t="shared" si="186"/>
        <v>X</v>
      </c>
      <c r="L1126" s="39" t="str">
        <f t="shared" si="187"/>
        <v>X</v>
      </c>
      <c r="M1126" s="39" t="str">
        <f t="shared" si="184"/>
        <v>X</v>
      </c>
      <c r="N1126" s="42">
        <v>1</v>
      </c>
      <c r="O1126" s="8">
        <v>0</v>
      </c>
      <c r="P1126" s="9">
        <v>0</v>
      </c>
      <c r="Q1126" s="9">
        <v>0</v>
      </c>
      <c r="R1126" s="8">
        <v>0</v>
      </c>
      <c r="S1126" s="9">
        <v>0</v>
      </c>
      <c r="T1126" s="9">
        <v>0</v>
      </c>
      <c r="U1126" s="8">
        <v>0</v>
      </c>
      <c r="V1126" s="9">
        <v>0</v>
      </c>
      <c r="W1126" s="9">
        <v>0</v>
      </c>
      <c r="X1126" s="9">
        <v>0</v>
      </c>
      <c r="Y1126" s="8">
        <v>0</v>
      </c>
      <c r="Z1126" s="9">
        <v>0</v>
      </c>
      <c r="AA1126" s="8"/>
      <c r="AC1126" s="8"/>
      <c r="AJ1126" s="9">
        <f t="shared" si="185"/>
        <v>-1</v>
      </c>
      <c r="AK1126" s="7">
        <v>12</v>
      </c>
      <c r="AO1126" s="8"/>
      <c r="AQ1126" s="31"/>
      <c r="AT1126" s="31"/>
      <c r="AU1126" s="21">
        <v>1980</v>
      </c>
      <c r="AV1126" s="23">
        <f t="shared" si="188"/>
        <v>3.2966651902615309</v>
      </c>
      <c r="BB1126" s="18"/>
      <c r="BD1126" s="54"/>
      <c r="BF1126" s="18"/>
      <c r="BH1126" s="18"/>
      <c r="BJ1126" s="18"/>
      <c r="BK1126" s="18" t="s">
        <v>294</v>
      </c>
      <c r="BL1126">
        <v>1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 s="18">
        <v>0</v>
      </c>
      <c r="BS1126">
        <v>1</v>
      </c>
      <c r="BT1126">
        <v>0</v>
      </c>
      <c r="BU1126" s="18">
        <v>0</v>
      </c>
      <c r="BV1126" t="s">
        <v>397</v>
      </c>
      <c r="BW1126" t="s">
        <v>397</v>
      </c>
      <c r="CB1126" s="18"/>
      <c r="CD1126" s="18"/>
      <c r="CE1126" s="18"/>
      <c r="CH1126" s="18"/>
      <c r="CJ1126" s="18"/>
      <c r="CU1126" s="18"/>
      <c r="CV1126" t="s">
        <v>397</v>
      </c>
      <c r="CW1126" t="s">
        <v>397</v>
      </c>
      <c r="CX1126" t="s">
        <v>397</v>
      </c>
      <c r="CY1126" s="25" t="s">
        <v>397</v>
      </c>
    </row>
    <row r="1127" spans="1:103" x14ac:dyDescent="0.25">
      <c r="A1127">
        <v>1129</v>
      </c>
      <c r="B1127">
        <v>127</v>
      </c>
      <c r="C1127" s="25" t="s">
        <v>8</v>
      </c>
      <c r="D1127" s="12">
        <v>9.8000000000000007</v>
      </c>
      <c r="E1127" s="14"/>
      <c r="F1127" s="7" t="str">
        <f t="shared" si="179"/>
        <v>X</v>
      </c>
      <c r="G1127" s="7">
        <f t="shared" si="180"/>
        <v>9.8000000000000007</v>
      </c>
      <c r="H1127" s="16">
        <f t="shared" si="181"/>
        <v>9.8000000000000007</v>
      </c>
      <c r="I1127" s="11" t="str">
        <f t="shared" si="182"/>
        <v>X</v>
      </c>
      <c r="J1127" s="39" t="str">
        <f t="shared" si="183"/>
        <v>X</v>
      </c>
      <c r="K1127" s="39" t="str">
        <f t="shared" si="186"/>
        <v>X</v>
      </c>
      <c r="L1127" s="39" t="str">
        <f t="shared" si="187"/>
        <v>X</v>
      </c>
      <c r="M1127" s="39" t="str">
        <f t="shared" si="184"/>
        <v>X</v>
      </c>
      <c r="N1127" s="42">
        <v>1</v>
      </c>
      <c r="O1127" s="8">
        <v>0</v>
      </c>
      <c r="P1127" s="9">
        <v>0</v>
      </c>
      <c r="Q1127" s="9">
        <v>0</v>
      </c>
      <c r="R1127" s="8">
        <v>0</v>
      </c>
      <c r="S1127" s="9">
        <v>0</v>
      </c>
      <c r="T1127" s="9">
        <v>0</v>
      </c>
      <c r="U1127" s="8">
        <v>0</v>
      </c>
      <c r="V1127" s="9">
        <v>0</v>
      </c>
      <c r="W1127" s="9">
        <v>0</v>
      </c>
      <c r="X1127" s="9">
        <v>0</v>
      </c>
      <c r="Y1127" s="8">
        <v>0</v>
      </c>
      <c r="Z1127" s="9">
        <v>0</v>
      </c>
      <c r="AA1127" s="8"/>
      <c r="AC1127" s="8"/>
      <c r="AJ1127" s="9">
        <f t="shared" si="185"/>
        <v>-1</v>
      </c>
      <c r="AK1127" s="7">
        <v>13.6</v>
      </c>
      <c r="AO1127" s="8"/>
      <c r="AQ1127" s="31"/>
      <c r="AT1127" s="31"/>
      <c r="AU1127" s="21">
        <v>1987</v>
      </c>
      <c r="AV1127" s="23">
        <f t="shared" si="188"/>
        <v>3.2981978671098151</v>
      </c>
      <c r="BB1127" s="18"/>
      <c r="BD1127" s="54"/>
      <c r="BF1127" s="18"/>
      <c r="BH1127" s="18"/>
      <c r="BJ1127" s="18"/>
      <c r="BK1127" s="18" t="s">
        <v>294</v>
      </c>
      <c r="BL1127">
        <v>1</v>
      </c>
      <c r="BM1127">
        <v>0</v>
      </c>
      <c r="BN1127">
        <v>0</v>
      </c>
      <c r="BO1127">
        <v>0</v>
      </c>
      <c r="BP1127">
        <v>0</v>
      </c>
      <c r="BQ1127">
        <v>0</v>
      </c>
      <c r="BR1127" s="18">
        <v>0</v>
      </c>
      <c r="BS1127">
        <v>1</v>
      </c>
      <c r="BT1127">
        <v>0</v>
      </c>
      <c r="BU1127" s="18">
        <v>0</v>
      </c>
      <c r="BV1127" t="s">
        <v>397</v>
      </c>
      <c r="BW1127" t="s">
        <v>397</v>
      </c>
      <c r="CB1127" s="18"/>
      <c r="CD1127" s="18"/>
      <c r="CE1127" s="18"/>
      <c r="CH1127" s="18"/>
      <c r="CJ1127" s="18"/>
      <c r="CU1127" s="18"/>
      <c r="CV1127" t="s">
        <v>397</v>
      </c>
      <c r="CW1127" t="s">
        <v>397</v>
      </c>
      <c r="CX1127" t="s">
        <v>397</v>
      </c>
      <c r="CY1127" s="25" t="s">
        <v>397</v>
      </c>
    </row>
    <row r="1128" spans="1:103" x14ac:dyDescent="0.25">
      <c r="A1128">
        <v>1130</v>
      </c>
      <c r="B1128">
        <v>127</v>
      </c>
      <c r="C1128" s="25" t="s">
        <v>8</v>
      </c>
      <c r="D1128" s="12">
        <v>9.5</v>
      </c>
      <c r="E1128" s="14"/>
      <c r="F1128" s="7" t="str">
        <f t="shared" si="179"/>
        <v>X</v>
      </c>
      <c r="G1128" s="7">
        <f t="shared" si="180"/>
        <v>9.5</v>
      </c>
      <c r="H1128" s="16">
        <f t="shared" si="181"/>
        <v>9.5</v>
      </c>
      <c r="I1128" s="11" t="str">
        <f t="shared" si="182"/>
        <v>X</v>
      </c>
      <c r="J1128" s="39" t="str">
        <f t="shared" si="183"/>
        <v>X</v>
      </c>
      <c r="K1128" s="39" t="str">
        <f t="shared" si="186"/>
        <v>X</v>
      </c>
      <c r="L1128" s="39" t="str">
        <f t="shared" si="187"/>
        <v>X</v>
      </c>
      <c r="M1128" s="39" t="str">
        <f t="shared" si="184"/>
        <v>X</v>
      </c>
      <c r="N1128" s="42">
        <v>1</v>
      </c>
      <c r="O1128" s="8">
        <v>0</v>
      </c>
      <c r="P1128" s="9">
        <v>0</v>
      </c>
      <c r="Q1128" s="9">
        <v>0</v>
      </c>
      <c r="R1128" s="8">
        <v>0</v>
      </c>
      <c r="S1128" s="9">
        <v>0</v>
      </c>
      <c r="T1128" s="9">
        <v>0</v>
      </c>
      <c r="U1128" s="8">
        <v>0</v>
      </c>
      <c r="V1128" s="9">
        <v>0</v>
      </c>
      <c r="W1128" s="9">
        <v>0</v>
      </c>
      <c r="X1128" s="9">
        <v>0</v>
      </c>
      <c r="Y1128" s="8">
        <v>0</v>
      </c>
      <c r="Z1128" s="9">
        <v>0</v>
      </c>
      <c r="AA1128" s="8"/>
      <c r="AC1128" s="8"/>
      <c r="AJ1128" s="9">
        <f t="shared" si="185"/>
        <v>-1</v>
      </c>
      <c r="AK1128" s="7">
        <v>12.2</v>
      </c>
      <c r="AO1128" s="8"/>
      <c r="AQ1128" s="31"/>
      <c r="AT1128" s="31"/>
      <c r="AU1128" s="21">
        <v>1990</v>
      </c>
      <c r="AV1128" s="23">
        <f t="shared" si="188"/>
        <v>3.2988530764097068</v>
      </c>
      <c r="BB1128" s="18"/>
      <c r="BD1128" s="54"/>
      <c r="BF1128" s="18"/>
      <c r="BH1128" s="18"/>
      <c r="BJ1128" s="18"/>
      <c r="BK1128" s="18" t="s">
        <v>294</v>
      </c>
      <c r="BL1128">
        <v>1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 s="18">
        <v>0</v>
      </c>
      <c r="BS1128">
        <v>1</v>
      </c>
      <c r="BT1128">
        <v>0</v>
      </c>
      <c r="BU1128" s="18">
        <v>0</v>
      </c>
      <c r="BV1128" t="s">
        <v>397</v>
      </c>
      <c r="BW1128" t="s">
        <v>397</v>
      </c>
      <c r="CB1128" s="18"/>
      <c r="CD1128" s="18"/>
      <c r="CE1128" s="18"/>
      <c r="CH1128" s="18"/>
      <c r="CJ1128" s="18"/>
      <c r="CU1128" s="18"/>
      <c r="CV1128" t="s">
        <v>397</v>
      </c>
      <c r="CW1128" t="s">
        <v>397</v>
      </c>
      <c r="CX1128" t="s">
        <v>397</v>
      </c>
      <c r="CY1128" s="25" t="s">
        <v>397</v>
      </c>
    </row>
    <row r="1129" spans="1:103" x14ac:dyDescent="0.25">
      <c r="A1129">
        <v>1131</v>
      </c>
      <c r="B1129">
        <v>127</v>
      </c>
      <c r="C1129" s="25" t="s">
        <v>8</v>
      </c>
      <c r="D1129" s="12">
        <v>9.6999999999999993</v>
      </c>
      <c r="E1129" s="14"/>
      <c r="F1129" s="7" t="str">
        <f t="shared" si="179"/>
        <v>X</v>
      </c>
      <c r="G1129" s="7">
        <f t="shared" si="180"/>
        <v>9.6999999999999993</v>
      </c>
      <c r="H1129" s="16">
        <f t="shared" si="181"/>
        <v>9.6999999999999993</v>
      </c>
      <c r="I1129" s="11" t="str">
        <f t="shared" si="182"/>
        <v>X</v>
      </c>
      <c r="J1129" s="39" t="str">
        <f t="shared" si="183"/>
        <v>X</v>
      </c>
      <c r="K1129" s="39" t="str">
        <f t="shared" si="186"/>
        <v>X</v>
      </c>
      <c r="L1129" s="39" t="str">
        <f t="shared" si="187"/>
        <v>X</v>
      </c>
      <c r="M1129" s="39" t="str">
        <f t="shared" si="184"/>
        <v>X</v>
      </c>
      <c r="N1129" s="42">
        <v>1</v>
      </c>
      <c r="O1129" s="8">
        <v>0</v>
      </c>
      <c r="P1129" s="9">
        <v>0</v>
      </c>
      <c r="Q1129" s="9">
        <v>0</v>
      </c>
      <c r="R1129" s="8">
        <v>0</v>
      </c>
      <c r="S1129" s="9">
        <v>0</v>
      </c>
      <c r="T1129" s="9">
        <v>0</v>
      </c>
      <c r="U1129" s="8">
        <v>0</v>
      </c>
      <c r="V1129" s="9">
        <v>0</v>
      </c>
      <c r="W1129" s="9">
        <v>0</v>
      </c>
      <c r="X1129" s="9">
        <v>0</v>
      </c>
      <c r="Y1129" s="8">
        <v>0</v>
      </c>
      <c r="Z1129" s="9">
        <v>0</v>
      </c>
      <c r="AA1129" s="8"/>
      <c r="AC1129" s="8"/>
      <c r="AJ1129" s="9">
        <f t="shared" si="185"/>
        <v>-1</v>
      </c>
      <c r="AK1129" s="7">
        <v>7.4</v>
      </c>
      <c r="AO1129" s="8"/>
      <c r="AQ1129" s="31"/>
      <c r="AT1129" s="31"/>
      <c r="AU1129" s="21">
        <v>1989</v>
      </c>
      <c r="AV1129" s="23">
        <f t="shared" si="188"/>
        <v>3.2986347831244354</v>
      </c>
      <c r="BB1129" s="18"/>
      <c r="BD1129" s="54"/>
      <c r="BF1129" s="18"/>
      <c r="BH1129" s="18"/>
      <c r="BJ1129" s="18"/>
      <c r="BK1129" s="18" t="s">
        <v>298</v>
      </c>
      <c r="BL1129">
        <v>0</v>
      </c>
      <c r="BM1129">
        <v>0</v>
      </c>
      <c r="BN1129">
        <v>0</v>
      </c>
      <c r="BO1129">
        <v>1</v>
      </c>
      <c r="BP1129">
        <v>0</v>
      </c>
      <c r="BQ1129">
        <v>0</v>
      </c>
      <c r="BR1129" s="18">
        <v>0</v>
      </c>
      <c r="BS1129">
        <v>1</v>
      </c>
      <c r="BT1129">
        <v>0</v>
      </c>
      <c r="BU1129" s="18">
        <v>0</v>
      </c>
      <c r="BV1129" t="s">
        <v>397</v>
      </c>
      <c r="BW1129" t="s">
        <v>397</v>
      </c>
      <c r="CB1129" s="18"/>
      <c r="CD1129" s="18"/>
      <c r="CE1129" s="18"/>
      <c r="CH1129" s="18"/>
      <c r="CJ1129" s="18"/>
      <c r="CU1129" s="18"/>
      <c r="CV1129" t="s">
        <v>397</v>
      </c>
      <c r="CW1129" t="s">
        <v>397</v>
      </c>
      <c r="CX1129" t="s">
        <v>397</v>
      </c>
      <c r="CY1129" s="25" t="s">
        <v>397</v>
      </c>
    </row>
    <row r="1130" spans="1:103" x14ac:dyDescent="0.25">
      <c r="A1130">
        <v>1132</v>
      </c>
      <c r="B1130">
        <v>127</v>
      </c>
      <c r="C1130" s="25" t="s">
        <v>8</v>
      </c>
      <c r="D1130" s="12">
        <v>27.8</v>
      </c>
      <c r="E1130" s="14"/>
      <c r="F1130" s="7" t="str">
        <f t="shared" si="179"/>
        <v>X</v>
      </c>
      <c r="G1130" s="7">
        <f t="shared" si="180"/>
        <v>27.8</v>
      </c>
      <c r="H1130" s="16">
        <f t="shared" si="181"/>
        <v>27.8</v>
      </c>
      <c r="I1130" s="11" t="str">
        <f t="shared" si="182"/>
        <v>X</v>
      </c>
      <c r="J1130" s="39" t="str">
        <f t="shared" si="183"/>
        <v>X</v>
      </c>
      <c r="K1130" s="39" t="str">
        <f t="shared" si="186"/>
        <v>X</v>
      </c>
      <c r="L1130" s="39" t="str">
        <f t="shared" si="187"/>
        <v>X</v>
      </c>
      <c r="M1130" s="39" t="str">
        <f t="shared" si="184"/>
        <v>X</v>
      </c>
      <c r="N1130" s="42">
        <v>0</v>
      </c>
      <c r="O1130" s="8">
        <v>0</v>
      </c>
      <c r="P1130" s="9">
        <v>0</v>
      </c>
      <c r="Q1130" s="9">
        <v>0</v>
      </c>
      <c r="R1130" s="8">
        <v>1</v>
      </c>
      <c r="S1130" s="9">
        <v>0</v>
      </c>
      <c r="T1130" s="9">
        <v>0</v>
      </c>
      <c r="U1130" s="8">
        <v>0</v>
      </c>
      <c r="V1130" s="9">
        <v>0</v>
      </c>
      <c r="W1130" s="9">
        <v>0</v>
      </c>
      <c r="X1130" s="9">
        <v>0</v>
      </c>
      <c r="Y1130" s="8">
        <v>0</v>
      </c>
      <c r="Z1130" s="9">
        <v>0</v>
      </c>
      <c r="AA1130" s="8"/>
      <c r="AC1130" s="8"/>
      <c r="AJ1130" s="9">
        <f t="shared" si="185"/>
        <v>-1</v>
      </c>
      <c r="AK1130" s="7">
        <v>7.4</v>
      </c>
      <c r="AO1130" s="8"/>
      <c r="AQ1130" s="31"/>
      <c r="AT1130" s="31"/>
      <c r="AU1130" s="21">
        <v>1989</v>
      </c>
      <c r="AV1130" s="23">
        <f t="shared" si="188"/>
        <v>3.2986347831244354</v>
      </c>
      <c r="BB1130" s="18"/>
      <c r="BD1130" s="54"/>
      <c r="BF1130" s="18"/>
      <c r="BH1130" s="18"/>
      <c r="BJ1130" s="18"/>
      <c r="BK1130" s="18" t="s">
        <v>298</v>
      </c>
      <c r="BL1130">
        <v>0</v>
      </c>
      <c r="BM1130">
        <v>0</v>
      </c>
      <c r="BN1130">
        <v>0</v>
      </c>
      <c r="BO1130">
        <v>1</v>
      </c>
      <c r="BP1130">
        <v>0</v>
      </c>
      <c r="BQ1130">
        <v>0</v>
      </c>
      <c r="BR1130" s="18">
        <v>0</v>
      </c>
      <c r="BS1130">
        <v>1</v>
      </c>
      <c r="BT1130">
        <v>0</v>
      </c>
      <c r="BU1130" s="18">
        <v>0</v>
      </c>
      <c r="BV1130" t="s">
        <v>397</v>
      </c>
      <c r="BW1130" t="s">
        <v>397</v>
      </c>
      <c r="CB1130" s="18"/>
      <c r="CD1130" s="18"/>
      <c r="CE1130" s="18"/>
      <c r="CH1130" s="18"/>
      <c r="CJ1130" s="18"/>
      <c r="CU1130" s="18"/>
      <c r="CV1130" t="s">
        <v>397</v>
      </c>
      <c r="CW1130" t="s">
        <v>397</v>
      </c>
      <c r="CX1130" t="s">
        <v>397</v>
      </c>
      <c r="CY1130" s="25" t="s">
        <v>397</v>
      </c>
    </row>
    <row r="1131" spans="1:103" x14ac:dyDescent="0.25">
      <c r="A1131">
        <v>1133</v>
      </c>
      <c r="B1131">
        <v>127</v>
      </c>
      <c r="C1131" s="25" t="s">
        <v>8</v>
      </c>
      <c r="D1131" s="12">
        <v>10.3</v>
      </c>
      <c r="E1131" s="14"/>
      <c r="F1131" s="7" t="str">
        <f t="shared" si="179"/>
        <v>X</v>
      </c>
      <c r="G1131" s="7">
        <f t="shared" si="180"/>
        <v>10.3</v>
      </c>
      <c r="H1131" s="16">
        <f t="shared" si="181"/>
        <v>10.3</v>
      </c>
      <c r="I1131" s="11" t="str">
        <f t="shared" si="182"/>
        <v>X</v>
      </c>
      <c r="J1131" s="39" t="str">
        <f t="shared" si="183"/>
        <v>X</v>
      </c>
      <c r="K1131" s="39" t="str">
        <f t="shared" si="186"/>
        <v>X</v>
      </c>
      <c r="L1131" s="39" t="str">
        <f t="shared" si="187"/>
        <v>X</v>
      </c>
      <c r="M1131" s="39" t="str">
        <f t="shared" si="184"/>
        <v>X</v>
      </c>
      <c r="N1131" s="42">
        <v>0</v>
      </c>
      <c r="O1131" s="8">
        <v>0</v>
      </c>
      <c r="P1131" s="9">
        <v>0</v>
      </c>
      <c r="Q1131" s="9">
        <v>0</v>
      </c>
      <c r="R1131" s="8">
        <v>0</v>
      </c>
      <c r="S1131" s="9">
        <v>1</v>
      </c>
      <c r="T1131" s="9">
        <v>0</v>
      </c>
      <c r="U1131" s="8">
        <v>0</v>
      </c>
      <c r="V1131" s="9">
        <v>0</v>
      </c>
      <c r="W1131" s="9">
        <v>0</v>
      </c>
      <c r="X1131" s="9">
        <v>0</v>
      </c>
      <c r="Y1131" s="8">
        <v>0</v>
      </c>
      <c r="Z1131" s="9">
        <v>0</v>
      </c>
      <c r="AA1131" s="8"/>
      <c r="AC1131" s="8"/>
      <c r="AJ1131" s="9">
        <f t="shared" si="185"/>
        <v>-1</v>
      </c>
      <c r="AK1131" s="7">
        <v>7.4</v>
      </c>
      <c r="AO1131" s="8"/>
      <c r="AQ1131" s="31"/>
      <c r="AT1131" s="31"/>
      <c r="AU1131" s="21">
        <v>1989</v>
      </c>
      <c r="AV1131" s="23">
        <f t="shared" si="188"/>
        <v>3.2986347831244354</v>
      </c>
      <c r="BB1131" s="18"/>
      <c r="BD1131" s="54"/>
      <c r="BF1131" s="18"/>
      <c r="BH1131" s="18"/>
      <c r="BJ1131" s="18"/>
      <c r="BK1131" s="18" t="s">
        <v>298</v>
      </c>
      <c r="BL1131">
        <v>0</v>
      </c>
      <c r="BM1131">
        <v>0</v>
      </c>
      <c r="BN1131">
        <v>0</v>
      </c>
      <c r="BO1131">
        <v>1</v>
      </c>
      <c r="BP1131">
        <v>0</v>
      </c>
      <c r="BQ1131">
        <v>0</v>
      </c>
      <c r="BR1131" s="18">
        <v>0</v>
      </c>
      <c r="BS1131">
        <v>1</v>
      </c>
      <c r="BT1131">
        <v>0</v>
      </c>
      <c r="BU1131" s="18">
        <v>0</v>
      </c>
      <c r="BV1131" t="s">
        <v>397</v>
      </c>
      <c r="BW1131" t="s">
        <v>397</v>
      </c>
      <c r="CB1131" s="18"/>
      <c r="CD1131" s="18"/>
      <c r="CE1131" s="18"/>
      <c r="CH1131" s="18"/>
      <c r="CJ1131" s="18"/>
      <c r="CU1131" s="18"/>
      <c r="CV1131" t="s">
        <v>397</v>
      </c>
      <c r="CW1131" t="s">
        <v>397</v>
      </c>
      <c r="CX1131" t="s">
        <v>397</v>
      </c>
      <c r="CY1131" s="25" t="s">
        <v>397</v>
      </c>
    </row>
    <row r="1132" spans="1:103" x14ac:dyDescent="0.25">
      <c r="A1132">
        <v>1134</v>
      </c>
      <c r="B1132">
        <v>127</v>
      </c>
      <c r="C1132" s="25" t="s">
        <v>8</v>
      </c>
      <c r="D1132" s="12">
        <v>12.8</v>
      </c>
      <c r="E1132" s="14"/>
      <c r="F1132" s="7" t="str">
        <f t="shared" si="179"/>
        <v>X</v>
      </c>
      <c r="G1132" s="7">
        <f t="shared" si="180"/>
        <v>12.8</v>
      </c>
      <c r="H1132" s="16">
        <f t="shared" si="181"/>
        <v>12.8</v>
      </c>
      <c r="I1132" s="11" t="str">
        <f t="shared" si="182"/>
        <v>X</v>
      </c>
      <c r="J1132" s="39" t="str">
        <f t="shared" si="183"/>
        <v>X</v>
      </c>
      <c r="K1132" s="39" t="str">
        <f t="shared" si="186"/>
        <v>X</v>
      </c>
      <c r="L1132" s="39" t="str">
        <f t="shared" si="187"/>
        <v>X</v>
      </c>
      <c r="M1132" s="39" t="str">
        <f t="shared" si="184"/>
        <v>X</v>
      </c>
      <c r="N1132" s="42">
        <v>0</v>
      </c>
      <c r="O1132" s="8">
        <v>0</v>
      </c>
      <c r="P1132" s="9">
        <v>0</v>
      </c>
      <c r="Q1132" s="9">
        <v>0</v>
      </c>
      <c r="R1132" s="8">
        <v>0</v>
      </c>
      <c r="S1132" s="9">
        <v>0</v>
      </c>
      <c r="T1132" s="9">
        <v>1</v>
      </c>
      <c r="U1132" s="8">
        <v>0</v>
      </c>
      <c r="V1132" s="9">
        <v>0</v>
      </c>
      <c r="W1132" s="9">
        <v>0</v>
      </c>
      <c r="X1132" s="9">
        <v>0</v>
      </c>
      <c r="Y1132" s="8">
        <v>0</v>
      </c>
      <c r="Z1132" s="9">
        <v>0</v>
      </c>
      <c r="AA1132" s="8"/>
      <c r="AC1132" s="8"/>
      <c r="AJ1132" s="9">
        <f t="shared" si="185"/>
        <v>-1</v>
      </c>
      <c r="AK1132" s="7">
        <v>7.4</v>
      </c>
      <c r="AO1132" s="8"/>
      <c r="AQ1132" s="31"/>
      <c r="AT1132" s="31"/>
      <c r="AU1132" s="21">
        <v>1989</v>
      </c>
      <c r="AV1132" s="23">
        <f t="shared" si="188"/>
        <v>3.2986347831244354</v>
      </c>
      <c r="BB1132" s="18"/>
      <c r="BD1132" s="54"/>
      <c r="BF1132" s="18"/>
      <c r="BH1132" s="18"/>
      <c r="BJ1132" s="18"/>
      <c r="BK1132" s="18" t="s">
        <v>298</v>
      </c>
      <c r="BL1132">
        <v>0</v>
      </c>
      <c r="BM1132">
        <v>0</v>
      </c>
      <c r="BN1132">
        <v>0</v>
      </c>
      <c r="BO1132">
        <v>1</v>
      </c>
      <c r="BP1132">
        <v>0</v>
      </c>
      <c r="BQ1132">
        <v>0</v>
      </c>
      <c r="BR1132" s="18">
        <v>0</v>
      </c>
      <c r="BS1132">
        <v>1</v>
      </c>
      <c r="BT1132">
        <v>0</v>
      </c>
      <c r="BU1132" s="18">
        <v>0</v>
      </c>
      <c r="BV1132" t="s">
        <v>397</v>
      </c>
      <c r="BW1132" t="s">
        <v>397</v>
      </c>
      <c r="CB1132" s="18"/>
      <c r="CD1132" s="18"/>
      <c r="CE1132" s="18"/>
      <c r="CH1132" s="18"/>
      <c r="CJ1132" s="18"/>
      <c r="CU1132" s="18"/>
      <c r="CV1132" t="s">
        <v>397</v>
      </c>
      <c r="CW1132" t="s">
        <v>397</v>
      </c>
      <c r="CX1132" t="s">
        <v>397</v>
      </c>
      <c r="CY1132" s="25" t="s">
        <v>397</v>
      </c>
    </row>
    <row r="1133" spans="1:103" x14ac:dyDescent="0.25">
      <c r="A1133">
        <v>1135</v>
      </c>
      <c r="B1133">
        <v>127</v>
      </c>
      <c r="C1133" s="25" t="s">
        <v>8</v>
      </c>
      <c r="D1133" s="12">
        <v>9</v>
      </c>
      <c r="E1133" s="14"/>
      <c r="F1133" s="7" t="str">
        <f t="shared" si="179"/>
        <v>X</v>
      </c>
      <c r="G1133" s="7">
        <f t="shared" si="180"/>
        <v>9</v>
      </c>
      <c r="H1133" s="16">
        <f t="shared" si="181"/>
        <v>9</v>
      </c>
      <c r="I1133" s="11" t="str">
        <f t="shared" si="182"/>
        <v>X</v>
      </c>
      <c r="J1133" s="39" t="str">
        <f t="shared" si="183"/>
        <v>X</v>
      </c>
      <c r="K1133" s="39" t="str">
        <f t="shared" si="186"/>
        <v>X</v>
      </c>
      <c r="L1133" s="39" t="str">
        <f t="shared" si="187"/>
        <v>X</v>
      </c>
      <c r="M1133" s="39" t="str">
        <f t="shared" si="184"/>
        <v>X</v>
      </c>
      <c r="N1133" s="42">
        <v>0</v>
      </c>
      <c r="O1133" s="8">
        <v>0</v>
      </c>
      <c r="P1133" s="9">
        <v>0</v>
      </c>
      <c r="Q1133" s="9">
        <v>0</v>
      </c>
      <c r="R1133" s="8">
        <v>0</v>
      </c>
      <c r="S1133" s="9">
        <v>0</v>
      </c>
      <c r="T1133" s="9">
        <v>0</v>
      </c>
      <c r="U1133" s="8">
        <v>1</v>
      </c>
      <c r="V1133" s="9">
        <v>0</v>
      </c>
      <c r="W1133" s="9">
        <v>0</v>
      </c>
      <c r="X1133" s="9">
        <v>0</v>
      </c>
      <c r="Y1133" s="8">
        <v>0</v>
      </c>
      <c r="Z1133" s="9">
        <v>0</v>
      </c>
      <c r="AA1133" s="8"/>
      <c r="AC1133" s="8"/>
      <c r="AJ1133" s="9">
        <f t="shared" si="185"/>
        <v>-1</v>
      </c>
      <c r="AK1133" s="7">
        <v>7.4</v>
      </c>
      <c r="AO1133" s="8"/>
      <c r="AQ1133" s="31"/>
      <c r="AT1133" s="31"/>
      <c r="AU1133" s="21">
        <v>1989</v>
      </c>
      <c r="AV1133" s="23">
        <f t="shared" si="188"/>
        <v>3.2986347831244354</v>
      </c>
      <c r="BB1133" s="18"/>
      <c r="BD1133" s="54"/>
      <c r="BF1133" s="18"/>
      <c r="BH1133" s="18"/>
      <c r="BJ1133" s="18"/>
      <c r="BK1133" s="18" t="s">
        <v>298</v>
      </c>
      <c r="BL1133">
        <v>0</v>
      </c>
      <c r="BM1133">
        <v>0</v>
      </c>
      <c r="BN1133">
        <v>0</v>
      </c>
      <c r="BO1133">
        <v>1</v>
      </c>
      <c r="BP1133">
        <v>0</v>
      </c>
      <c r="BQ1133">
        <v>0</v>
      </c>
      <c r="BR1133" s="18">
        <v>0</v>
      </c>
      <c r="BS1133">
        <v>1</v>
      </c>
      <c r="BT1133">
        <v>0</v>
      </c>
      <c r="BU1133" s="18">
        <v>0</v>
      </c>
      <c r="BV1133" t="s">
        <v>397</v>
      </c>
      <c r="BW1133" t="s">
        <v>397</v>
      </c>
      <c r="CB1133" s="18"/>
      <c r="CD1133" s="18"/>
      <c r="CE1133" s="18"/>
      <c r="CH1133" s="18"/>
      <c r="CJ1133" s="18"/>
      <c r="CU1133" s="18"/>
      <c r="CV1133" t="s">
        <v>397</v>
      </c>
      <c r="CW1133" t="s">
        <v>397</v>
      </c>
      <c r="CX1133" t="s">
        <v>397</v>
      </c>
      <c r="CY1133" s="25" t="s">
        <v>397</v>
      </c>
    </row>
    <row r="1134" spans="1:103" x14ac:dyDescent="0.25">
      <c r="A1134">
        <v>1136</v>
      </c>
      <c r="B1134">
        <v>127</v>
      </c>
      <c r="C1134" s="25" t="s">
        <v>8</v>
      </c>
      <c r="D1134" s="12">
        <v>10.6</v>
      </c>
      <c r="E1134" s="14"/>
      <c r="F1134" s="7" t="str">
        <f t="shared" si="179"/>
        <v>X</v>
      </c>
      <c r="G1134" s="7">
        <f t="shared" si="180"/>
        <v>10.6</v>
      </c>
      <c r="H1134" s="16">
        <f t="shared" si="181"/>
        <v>10.6</v>
      </c>
      <c r="I1134" s="11" t="str">
        <f t="shared" si="182"/>
        <v>X</v>
      </c>
      <c r="J1134" s="39" t="str">
        <f t="shared" si="183"/>
        <v>X</v>
      </c>
      <c r="K1134" s="39" t="str">
        <f t="shared" si="186"/>
        <v>X</v>
      </c>
      <c r="L1134" s="39" t="str">
        <f t="shared" si="187"/>
        <v>X</v>
      </c>
      <c r="M1134" s="39" t="str">
        <f t="shared" si="184"/>
        <v>X</v>
      </c>
      <c r="N1134" s="42">
        <v>0</v>
      </c>
      <c r="O1134" s="8">
        <v>0</v>
      </c>
      <c r="P1134" s="9">
        <v>0</v>
      </c>
      <c r="Q1134" s="9">
        <v>0</v>
      </c>
      <c r="R1134" s="8">
        <v>0</v>
      </c>
      <c r="S1134" s="9">
        <v>0</v>
      </c>
      <c r="T1134" s="9">
        <v>0</v>
      </c>
      <c r="U1134" s="8">
        <v>0</v>
      </c>
      <c r="V1134" s="9">
        <v>1</v>
      </c>
      <c r="W1134" s="9">
        <v>0</v>
      </c>
      <c r="X1134" s="9">
        <v>0</v>
      </c>
      <c r="Y1134" s="8">
        <v>0</v>
      </c>
      <c r="Z1134" s="9">
        <v>0</v>
      </c>
      <c r="AA1134" s="8"/>
      <c r="AC1134" s="8"/>
      <c r="AJ1134" s="9">
        <f t="shared" si="185"/>
        <v>-1</v>
      </c>
      <c r="AK1134" s="7">
        <v>7.4</v>
      </c>
      <c r="AO1134" s="8"/>
      <c r="AQ1134" s="31"/>
      <c r="AT1134" s="31"/>
      <c r="AU1134" s="21">
        <v>1989</v>
      </c>
      <c r="AV1134" s="23">
        <f t="shared" si="188"/>
        <v>3.2986347831244354</v>
      </c>
      <c r="BB1134" s="18"/>
      <c r="BD1134" s="54"/>
      <c r="BF1134" s="18"/>
      <c r="BH1134" s="18"/>
      <c r="BJ1134" s="18"/>
      <c r="BK1134" s="18" t="s">
        <v>298</v>
      </c>
      <c r="BL1134">
        <v>0</v>
      </c>
      <c r="BM1134">
        <v>0</v>
      </c>
      <c r="BN1134">
        <v>0</v>
      </c>
      <c r="BO1134">
        <v>1</v>
      </c>
      <c r="BP1134">
        <v>0</v>
      </c>
      <c r="BQ1134">
        <v>0</v>
      </c>
      <c r="BR1134" s="18">
        <v>0</v>
      </c>
      <c r="BS1134">
        <v>1</v>
      </c>
      <c r="BT1134">
        <v>0</v>
      </c>
      <c r="BU1134" s="18">
        <v>0</v>
      </c>
      <c r="BV1134" t="s">
        <v>397</v>
      </c>
      <c r="BW1134" t="s">
        <v>397</v>
      </c>
      <c r="CB1134" s="18"/>
      <c r="CD1134" s="18"/>
      <c r="CE1134" s="18"/>
      <c r="CH1134" s="18"/>
      <c r="CJ1134" s="18"/>
      <c r="CU1134" s="18"/>
      <c r="CV1134" t="s">
        <v>397</v>
      </c>
      <c r="CW1134" t="s">
        <v>397</v>
      </c>
      <c r="CX1134" t="s">
        <v>397</v>
      </c>
      <c r="CY1134" s="25" t="s">
        <v>397</v>
      </c>
    </row>
    <row r="1135" spans="1:103" x14ac:dyDescent="0.25">
      <c r="A1135">
        <v>1137</v>
      </c>
      <c r="B1135">
        <v>127</v>
      </c>
      <c r="C1135" s="25" t="s">
        <v>8</v>
      </c>
      <c r="D1135" s="12">
        <v>10.5</v>
      </c>
      <c r="E1135" s="14"/>
      <c r="F1135" s="7" t="str">
        <f t="shared" si="179"/>
        <v>X</v>
      </c>
      <c r="G1135" s="7">
        <f t="shared" si="180"/>
        <v>10.5</v>
      </c>
      <c r="H1135" s="16">
        <f t="shared" si="181"/>
        <v>10.5</v>
      </c>
      <c r="I1135" s="11" t="str">
        <f t="shared" si="182"/>
        <v>X</v>
      </c>
      <c r="J1135" s="39" t="str">
        <f t="shared" si="183"/>
        <v>X</v>
      </c>
      <c r="K1135" s="39" t="str">
        <f t="shared" si="186"/>
        <v>X</v>
      </c>
      <c r="L1135" s="39" t="str">
        <f t="shared" si="187"/>
        <v>X</v>
      </c>
      <c r="M1135" s="39" t="str">
        <f t="shared" si="184"/>
        <v>X</v>
      </c>
      <c r="N1135" s="42">
        <v>0</v>
      </c>
      <c r="O1135" s="8">
        <v>0</v>
      </c>
      <c r="P1135" s="9">
        <v>0</v>
      </c>
      <c r="Q1135" s="9">
        <v>0</v>
      </c>
      <c r="R1135" s="8">
        <v>0</v>
      </c>
      <c r="S1135" s="9">
        <v>0</v>
      </c>
      <c r="T1135" s="9">
        <v>0</v>
      </c>
      <c r="U1135" s="8">
        <v>0</v>
      </c>
      <c r="V1135" s="9">
        <v>0</v>
      </c>
      <c r="W1135" s="9">
        <v>0</v>
      </c>
      <c r="X1135" s="9">
        <v>0</v>
      </c>
      <c r="Y1135" s="8">
        <v>1</v>
      </c>
      <c r="Z1135" s="9">
        <v>0</v>
      </c>
      <c r="AA1135" s="8"/>
      <c r="AC1135" s="8"/>
      <c r="AJ1135" s="9">
        <f t="shared" si="185"/>
        <v>-1</v>
      </c>
      <c r="AK1135" s="7">
        <v>7.4</v>
      </c>
      <c r="AO1135" s="8"/>
      <c r="AQ1135" s="31"/>
      <c r="AT1135" s="31"/>
      <c r="AU1135" s="21">
        <v>1989</v>
      </c>
      <c r="AV1135" s="23">
        <f t="shared" si="188"/>
        <v>3.2986347831244354</v>
      </c>
      <c r="BB1135" s="18"/>
      <c r="BD1135" s="54"/>
      <c r="BF1135" s="18"/>
      <c r="BH1135" s="18"/>
      <c r="BJ1135" s="18"/>
      <c r="BK1135" s="18" t="s">
        <v>298</v>
      </c>
      <c r="BL1135">
        <v>0</v>
      </c>
      <c r="BM1135">
        <v>0</v>
      </c>
      <c r="BN1135">
        <v>0</v>
      </c>
      <c r="BO1135">
        <v>1</v>
      </c>
      <c r="BP1135">
        <v>0</v>
      </c>
      <c r="BQ1135">
        <v>0</v>
      </c>
      <c r="BR1135" s="18">
        <v>0</v>
      </c>
      <c r="BS1135">
        <v>1</v>
      </c>
      <c r="BT1135">
        <v>0</v>
      </c>
      <c r="BU1135" s="18">
        <v>0</v>
      </c>
      <c r="BV1135" t="s">
        <v>397</v>
      </c>
      <c r="BW1135" t="s">
        <v>397</v>
      </c>
      <c r="CB1135" s="18"/>
      <c r="CD1135" s="18"/>
      <c r="CE1135" s="18"/>
      <c r="CH1135" s="18"/>
      <c r="CJ1135" s="18"/>
      <c r="CU1135" s="18"/>
      <c r="CV1135" t="s">
        <v>397</v>
      </c>
      <c r="CW1135" t="s">
        <v>397</v>
      </c>
      <c r="CX1135" t="s">
        <v>397</v>
      </c>
      <c r="CY1135" s="25" t="s">
        <v>397</v>
      </c>
    </row>
    <row r="1136" spans="1:103" x14ac:dyDescent="0.25">
      <c r="A1136">
        <v>1138</v>
      </c>
      <c r="B1136">
        <v>127</v>
      </c>
      <c r="C1136" s="25" t="s">
        <v>8</v>
      </c>
      <c r="D1136" s="12">
        <v>5.7</v>
      </c>
      <c r="E1136" s="14"/>
      <c r="F1136" s="7" t="str">
        <f t="shared" si="179"/>
        <v>X</v>
      </c>
      <c r="G1136" s="7">
        <f t="shared" si="180"/>
        <v>5.7</v>
      </c>
      <c r="H1136" s="16">
        <f t="shared" si="181"/>
        <v>5.7</v>
      </c>
      <c r="I1136" s="11" t="str">
        <f t="shared" si="182"/>
        <v>X</v>
      </c>
      <c r="J1136" s="39" t="str">
        <f t="shared" si="183"/>
        <v>X</v>
      </c>
      <c r="K1136" s="39" t="str">
        <f t="shared" si="186"/>
        <v>X</v>
      </c>
      <c r="L1136" s="39" t="str">
        <f t="shared" si="187"/>
        <v>X</v>
      </c>
      <c r="M1136" s="39" t="str">
        <f t="shared" si="184"/>
        <v>X</v>
      </c>
      <c r="N1136" s="42">
        <v>0</v>
      </c>
      <c r="O1136" s="8">
        <v>0</v>
      </c>
      <c r="P1136" s="9">
        <v>0</v>
      </c>
      <c r="Q1136" s="9">
        <v>0</v>
      </c>
      <c r="R1136" s="8">
        <v>0</v>
      </c>
      <c r="S1136" s="9">
        <v>0</v>
      </c>
      <c r="T1136" s="9">
        <v>0</v>
      </c>
      <c r="U1136" s="8">
        <v>0</v>
      </c>
      <c r="V1136" s="9">
        <v>0</v>
      </c>
      <c r="W1136" s="9">
        <v>0</v>
      </c>
      <c r="X1136" s="9">
        <v>0</v>
      </c>
      <c r="Y1136" s="8">
        <v>0</v>
      </c>
      <c r="Z1136" s="9">
        <v>1</v>
      </c>
      <c r="AA1136" s="8"/>
      <c r="AC1136" s="8"/>
      <c r="AJ1136" s="9">
        <f t="shared" si="185"/>
        <v>-1</v>
      </c>
      <c r="AK1136" s="7">
        <v>7.4</v>
      </c>
      <c r="AO1136" s="8"/>
      <c r="AQ1136" s="31"/>
      <c r="AT1136" s="31"/>
      <c r="AU1136" s="21">
        <v>1989</v>
      </c>
      <c r="AV1136" s="23">
        <f t="shared" si="188"/>
        <v>3.2986347831244354</v>
      </c>
      <c r="BB1136" s="18"/>
      <c r="BD1136" s="54"/>
      <c r="BF1136" s="18"/>
      <c r="BH1136" s="18"/>
      <c r="BJ1136" s="18"/>
      <c r="BK1136" s="18" t="s">
        <v>298</v>
      </c>
      <c r="BL1136">
        <v>0</v>
      </c>
      <c r="BM1136">
        <v>0</v>
      </c>
      <c r="BN1136">
        <v>0</v>
      </c>
      <c r="BO1136">
        <v>1</v>
      </c>
      <c r="BP1136">
        <v>0</v>
      </c>
      <c r="BQ1136">
        <v>0</v>
      </c>
      <c r="BR1136" s="18">
        <v>0</v>
      </c>
      <c r="BS1136">
        <v>1</v>
      </c>
      <c r="BT1136">
        <v>0</v>
      </c>
      <c r="BU1136" s="18">
        <v>0</v>
      </c>
      <c r="BV1136" t="s">
        <v>397</v>
      </c>
      <c r="BW1136" t="s">
        <v>397</v>
      </c>
      <c r="CB1136" s="18"/>
      <c r="CD1136" s="18"/>
      <c r="CE1136" s="18"/>
      <c r="CH1136" s="18"/>
      <c r="CJ1136" s="18"/>
      <c r="CU1136" s="18"/>
      <c r="CV1136" t="s">
        <v>397</v>
      </c>
      <c r="CW1136" t="s">
        <v>397</v>
      </c>
      <c r="CX1136" t="s">
        <v>397</v>
      </c>
      <c r="CY1136" s="25" t="s">
        <v>397</v>
      </c>
    </row>
    <row r="1137" spans="1:103" x14ac:dyDescent="0.25">
      <c r="A1137">
        <v>1139</v>
      </c>
      <c r="B1137">
        <v>127</v>
      </c>
      <c r="C1137" s="25" t="s">
        <v>8</v>
      </c>
      <c r="D1137" s="12">
        <v>9.9</v>
      </c>
      <c r="E1137" s="14"/>
      <c r="F1137" s="7" t="str">
        <f t="shared" si="179"/>
        <v>X</v>
      </c>
      <c r="G1137" s="7">
        <f t="shared" si="180"/>
        <v>9.9</v>
      </c>
      <c r="H1137" s="16">
        <f t="shared" si="181"/>
        <v>9.9</v>
      </c>
      <c r="I1137" s="11" t="str">
        <f t="shared" si="182"/>
        <v>X</v>
      </c>
      <c r="J1137" s="39" t="str">
        <f t="shared" si="183"/>
        <v>X</v>
      </c>
      <c r="K1137" s="39" t="str">
        <f t="shared" si="186"/>
        <v>X</v>
      </c>
      <c r="L1137" s="39" t="str">
        <f t="shared" si="187"/>
        <v>X</v>
      </c>
      <c r="M1137" s="39" t="str">
        <f t="shared" si="184"/>
        <v>X</v>
      </c>
      <c r="N1137" s="42">
        <v>0</v>
      </c>
      <c r="O1137" s="8">
        <v>0</v>
      </c>
      <c r="P1137" s="9">
        <v>0</v>
      </c>
      <c r="Q1137" s="9">
        <v>0</v>
      </c>
      <c r="R1137" s="8">
        <v>0</v>
      </c>
      <c r="S1137" s="9">
        <v>0</v>
      </c>
      <c r="T1137" s="9">
        <v>0</v>
      </c>
      <c r="U1137" s="8">
        <v>1</v>
      </c>
      <c r="V1137" s="9">
        <v>0</v>
      </c>
      <c r="W1137" s="9">
        <v>0</v>
      </c>
      <c r="X1137" s="9">
        <v>0</v>
      </c>
      <c r="Y1137" s="8">
        <v>0</v>
      </c>
      <c r="Z1137" s="9">
        <v>0</v>
      </c>
      <c r="AA1137" s="8"/>
      <c r="AC1137" s="8"/>
      <c r="AJ1137" s="9">
        <f t="shared" si="185"/>
        <v>-1</v>
      </c>
      <c r="AK1137" s="7">
        <v>4.5</v>
      </c>
      <c r="AO1137" s="8"/>
      <c r="AQ1137" s="31"/>
      <c r="AT1137" s="31"/>
      <c r="AU1137" s="21">
        <v>1976</v>
      </c>
      <c r="AV1137" s="23">
        <f t="shared" si="188"/>
        <v>3.2957869402516091</v>
      </c>
      <c r="BB1137" s="18"/>
      <c r="BD1137" s="54"/>
      <c r="BF1137" s="18"/>
      <c r="BH1137" s="18"/>
      <c r="BJ1137" s="18"/>
      <c r="BK1137" s="18" t="s">
        <v>299</v>
      </c>
      <c r="BL1137">
        <v>0</v>
      </c>
      <c r="BM1137">
        <v>0</v>
      </c>
      <c r="BN1137">
        <v>0</v>
      </c>
      <c r="BO1137">
        <v>1</v>
      </c>
      <c r="BP1137">
        <v>0</v>
      </c>
      <c r="BQ1137">
        <v>0</v>
      </c>
      <c r="BR1137" s="18">
        <v>0</v>
      </c>
      <c r="BS1137">
        <v>1</v>
      </c>
      <c r="BT1137">
        <v>0</v>
      </c>
      <c r="BU1137" s="18">
        <v>0</v>
      </c>
      <c r="BV1137" t="s">
        <v>397</v>
      </c>
      <c r="BW1137" t="s">
        <v>397</v>
      </c>
      <c r="CB1137" s="18"/>
      <c r="CD1137" s="18"/>
      <c r="CE1137" s="18"/>
      <c r="CH1137" s="18"/>
      <c r="CJ1137" s="18"/>
      <c r="CU1137" s="18"/>
      <c r="CV1137" t="s">
        <v>397</v>
      </c>
      <c r="CW1137" t="s">
        <v>397</v>
      </c>
      <c r="CX1137" t="s">
        <v>397</v>
      </c>
      <c r="CY1137" s="25" t="s">
        <v>397</v>
      </c>
    </row>
    <row r="1138" spans="1:103" x14ac:dyDescent="0.25">
      <c r="A1138">
        <v>1140</v>
      </c>
      <c r="B1138">
        <v>127</v>
      </c>
      <c r="C1138" s="25" t="s">
        <v>8</v>
      </c>
      <c r="D1138" s="12">
        <v>13.5</v>
      </c>
      <c r="E1138" s="14"/>
      <c r="F1138" s="7" t="str">
        <f t="shared" si="179"/>
        <v>X</v>
      </c>
      <c r="G1138" s="7">
        <f t="shared" si="180"/>
        <v>13.5</v>
      </c>
      <c r="H1138" s="16">
        <f t="shared" si="181"/>
        <v>13.5</v>
      </c>
      <c r="I1138" s="11" t="str">
        <f t="shared" si="182"/>
        <v>X</v>
      </c>
      <c r="J1138" s="39" t="str">
        <f t="shared" si="183"/>
        <v>X</v>
      </c>
      <c r="K1138" s="39" t="str">
        <f t="shared" si="186"/>
        <v>X</v>
      </c>
      <c r="L1138" s="39" t="str">
        <f t="shared" si="187"/>
        <v>X</v>
      </c>
      <c r="M1138" s="39" t="str">
        <f t="shared" si="184"/>
        <v>X</v>
      </c>
      <c r="N1138" s="42">
        <v>0</v>
      </c>
      <c r="O1138" s="8">
        <v>0</v>
      </c>
      <c r="P1138" s="9">
        <v>0</v>
      </c>
      <c r="Q1138" s="9">
        <v>0</v>
      </c>
      <c r="R1138" s="8">
        <v>0</v>
      </c>
      <c r="S1138" s="9">
        <v>0</v>
      </c>
      <c r="T1138" s="9">
        <v>0</v>
      </c>
      <c r="U1138" s="8">
        <v>0</v>
      </c>
      <c r="V1138" s="9">
        <v>1</v>
      </c>
      <c r="W1138" s="9">
        <v>0</v>
      </c>
      <c r="X1138" s="9">
        <v>0</v>
      </c>
      <c r="Y1138" s="8">
        <v>0</v>
      </c>
      <c r="Z1138" s="9">
        <v>0</v>
      </c>
      <c r="AA1138" s="8"/>
      <c r="AC1138" s="8"/>
      <c r="AJ1138" s="9">
        <f t="shared" si="185"/>
        <v>-1</v>
      </c>
      <c r="AK1138" s="7">
        <v>4.5</v>
      </c>
      <c r="AO1138" s="8"/>
      <c r="AQ1138" s="31"/>
      <c r="AT1138" s="31"/>
      <c r="AU1138" s="21">
        <v>1976</v>
      </c>
      <c r="AV1138" s="23">
        <f t="shared" si="188"/>
        <v>3.2957869402516091</v>
      </c>
      <c r="BB1138" s="18"/>
      <c r="BD1138" s="54"/>
      <c r="BF1138" s="18"/>
      <c r="BH1138" s="18"/>
      <c r="BJ1138" s="18"/>
      <c r="BK1138" s="18" t="s">
        <v>299</v>
      </c>
      <c r="BL1138">
        <v>0</v>
      </c>
      <c r="BM1138">
        <v>0</v>
      </c>
      <c r="BN1138">
        <v>0</v>
      </c>
      <c r="BO1138">
        <v>1</v>
      </c>
      <c r="BP1138">
        <v>0</v>
      </c>
      <c r="BQ1138">
        <v>0</v>
      </c>
      <c r="BR1138" s="18">
        <v>0</v>
      </c>
      <c r="BS1138">
        <v>1</v>
      </c>
      <c r="BT1138">
        <v>0</v>
      </c>
      <c r="BU1138" s="18">
        <v>0</v>
      </c>
      <c r="BV1138" t="s">
        <v>397</v>
      </c>
      <c r="BW1138" t="s">
        <v>397</v>
      </c>
      <c r="CB1138" s="18"/>
      <c r="CD1138" s="18"/>
      <c r="CE1138" s="18"/>
      <c r="CH1138" s="18"/>
      <c r="CJ1138" s="18"/>
      <c r="CU1138" s="18"/>
      <c r="CV1138" t="s">
        <v>397</v>
      </c>
      <c r="CW1138" t="s">
        <v>397</v>
      </c>
      <c r="CX1138" t="s">
        <v>397</v>
      </c>
      <c r="CY1138" s="25" t="s">
        <v>397</v>
      </c>
    </row>
    <row r="1139" spans="1:103" x14ac:dyDescent="0.25">
      <c r="A1139">
        <v>1141</v>
      </c>
      <c r="B1139">
        <v>127</v>
      </c>
      <c r="C1139" s="25" t="s">
        <v>8</v>
      </c>
      <c r="D1139" s="12">
        <v>16.8</v>
      </c>
      <c r="E1139" s="14"/>
      <c r="F1139" s="7" t="str">
        <f t="shared" si="179"/>
        <v>X</v>
      </c>
      <c r="G1139" s="7">
        <f t="shared" si="180"/>
        <v>16.8</v>
      </c>
      <c r="H1139" s="16">
        <f t="shared" si="181"/>
        <v>16.8</v>
      </c>
      <c r="I1139" s="11" t="str">
        <f t="shared" si="182"/>
        <v>X</v>
      </c>
      <c r="J1139" s="39" t="str">
        <f t="shared" si="183"/>
        <v>X</v>
      </c>
      <c r="K1139" s="39" t="str">
        <f t="shared" si="186"/>
        <v>X</v>
      </c>
      <c r="L1139" s="39" t="str">
        <f t="shared" si="187"/>
        <v>X</v>
      </c>
      <c r="M1139" s="39" t="str">
        <f t="shared" si="184"/>
        <v>X</v>
      </c>
      <c r="N1139" s="42">
        <v>1</v>
      </c>
      <c r="O1139" s="8">
        <v>0</v>
      </c>
      <c r="P1139" s="9">
        <v>0</v>
      </c>
      <c r="Q1139" s="9">
        <v>0</v>
      </c>
      <c r="R1139" s="8">
        <v>0</v>
      </c>
      <c r="S1139" s="9">
        <v>0</v>
      </c>
      <c r="T1139" s="9">
        <v>0</v>
      </c>
      <c r="U1139" s="8">
        <v>0</v>
      </c>
      <c r="V1139" s="9">
        <v>0</v>
      </c>
      <c r="W1139" s="9">
        <v>0</v>
      </c>
      <c r="X1139" s="9">
        <v>0</v>
      </c>
      <c r="Y1139" s="8">
        <v>0</v>
      </c>
      <c r="Z1139" s="9">
        <v>0</v>
      </c>
      <c r="AA1139" s="8"/>
      <c r="AC1139" s="8"/>
      <c r="AJ1139" s="9">
        <f t="shared" si="185"/>
        <v>-1</v>
      </c>
      <c r="AK1139" s="7">
        <v>3.3</v>
      </c>
      <c r="AO1139" s="8"/>
      <c r="AQ1139" s="31"/>
      <c r="AT1139" s="31"/>
      <c r="AU1139" s="21">
        <v>1964</v>
      </c>
      <c r="AV1139" s="23">
        <f t="shared" si="188"/>
        <v>3.2931414834509307</v>
      </c>
      <c r="BB1139" s="18"/>
      <c r="BD1139" s="54"/>
      <c r="BF1139" s="18"/>
      <c r="BH1139" s="18"/>
      <c r="BJ1139" s="18"/>
      <c r="BK1139" s="18" t="s">
        <v>303</v>
      </c>
      <c r="BL1139">
        <v>0</v>
      </c>
      <c r="BM1139">
        <v>1</v>
      </c>
      <c r="BN1139">
        <v>0</v>
      </c>
      <c r="BO1139">
        <v>0</v>
      </c>
      <c r="BP1139">
        <v>0</v>
      </c>
      <c r="BQ1139">
        <v>0</v>
      </c>
      <c r="BR1139" s="18">
        <v>0</v>
      </c>
      <c r="BS1139">
        <v>0</v>
      </c>
      <c r="BT1139">
        <v>1</v>
      </c>
      <c r="BU1139" s="18">
        <v>0</v>
      </c>
      <c r="BV1139" t="s">
        <v>397</v>
      </c>
      <c r="BW1139" t="s">
        <v>397</v>
      </c>
      <c r="CB1139" s="18"/>
      <c r="CD1139" s="18"/>
      <c r="CE1139" s="18"/>
      <c r="CH1139" s="18"/>
      <c r="CJ1139" s="18"/>
      <c r="CU1139" s="18"/>
      <c r="CV1139" t="s">
        <v>397</v>
      </c>
      <c r="CW1139" t="s">
        <v>397</v>
      </c>
      <c r="CX1139" t="s">
        <v>397</v>
      </c>
      <c r="CY1139" s="25" t="s">
        <v>397</v>
      </c>
    </row>
    <row r="1140" spans="1:103" x14ac:dyDescent="0.25">
      <c r="A1140">
        <v>1142</v>
      </c>
      <c r="B1140">
        <v>128</v>
      </c>
      <c r="C1140" s="25" t="s">
        <v>99</v>
      </c>
      <c r="D1140" s="12">
        <v>7.6</v>
      </c>
      <c r="E1140" s="14"/>
      <c r="F1140" s="7" t="str">
        <f t="shared" si="179"/>
        <v>X</v>
      </c>
      <c r="G1140" s="7">
        <f t="shared" si="180"/>
        <v>7.6</v>
      </c>
      <c r="H1140" s="16">
        <f t="shared" si="181"/>
        <v>7.6</v>
      </c>
      <c r="I1140" s="11" t="str">
        <f t="shared" si="182"/>
        <v>X</v>
      </c>
      <c r="J1140" s="39" t="str">
        <f t="shared" si="183"/>
        <v>X</v>
      </c>
      <c r="K1140" s="39" t="str">
        <f t="shared" si="186"/>
        <v>X</v>
      </c>
      <c r="L1140" s="39" t="str">
        <f t="shared" si="187"/>
        <v>X</v>
      </c>
      <c r="M1140" s="39" t="str">
        <f t="shared" si="184"/>
        <v>X</v>
      </c>
      <c r="N1140" s="42">
        <v>1</v>
      </c>
      <c r="O1140" s="8">
        <v>0</v>
      </c>
      <c r="P1140" s="9">
        <v>0</v>
      </c>
      <c r="Q1140" s="9">
        <v>0</v>
      </c>
      <c r="R1140" s="8">
        <v>0</v>
      </c>
      <c r="S1140" s="9">
        <v>0</v>
      </c>
      <c r="T1140" s="9">
        <v>0</v>
      </c>
      <c r="U1140" s="8">
        <v>0</v>
      </c>
      <c r="V1140" s="9">
        <v>0</v>
      </c>
      <c r="W1140" s="9">
        <v>0</v>
      </c>
      <c r="X1140" s="9">
        <v>0</v>
      </c>
      <c r="Y1140" s="8">
        <v>0</v>
      </c>
      <c r="Z1140" s="9">
        <v>0</v>
      </c>
      <c r="AA1140" s="8"/>
      <c r="AC1140" s="8"/>
      <c r="AJ1140" s="9">
        <f t="shared" si="185"/>
        <v>-1</v>
      </c>
      <c r="AK1140" s="7">
        <v>4.7</v>
      </c>
      <c r="AO1140" s="8"/>
      <c r="AQ1140" s="31"/>
      <c r="AT1140" s="31"/>
      <c r="AU1140" s="21">
        <v>1990</v>
      </c>
      <c r="AV1140" s="23">
        <f t="shared" si="188"/>
        <v>3.2988530764097068</v>
      </c>
      <c r="BB1140" s="18"/>
      <c r="BD1140" s="54"/>
      <c r="BF1140" s="18"/>
      <c r="BH1140" s="18"/>
      <c r="BJ1140" s="18"/>
      <c r="BK1140" s="18" t="s">
        <v>98</v>
      </c>
      <c r="BL1140">
        <v>0</v>
      </c>
      <c r="BM1140">
        <v>0</v>
      </c>
      <c r="BN1140">
        <v>0</v>
      </c>
      <c r="BO1140">
        <v>1</v>
      </c>
      <c r="BP1140">
        <v>0</v>
      </c>
      <c r="BQ1140">
        <v>0</v>
      </c>
      <c r="BR1140" s="18">
        <v>0</v>
      </c>
      <c r="BS1140">
        <v>0</v>
      </c>
      <c r="BT1140">
        <v>1</v>
      </c>
      <c r="BU1140" s="18">
        <v>0</v>
      </c>
      <c r="BV1140" t="s">
        <v>397</v>
      </c>
      <c r="BW1140" t="s">
        <v>397</v>
      </c>
      <c r="CB1140" s="18"/>
      <c r="CD1140" s="18"/>
      <c r="CE1140" s="18"/>
      <c r="CH1140" s="18"/>
      <c r="CJ1140" s="18"/>
      <c r="CU1140" s="18"/>
      <c r="CV1140" t="s">
        <v>397</v>
      </c>
      <c r="CW1140" t="s">
        <v>397</v>
      </c>
      <c r="CX1140" t="s">
        <v>397</v>
      </c>
      <c r="CY1140" s="25" t="s">
        <v>397</v>
      </c>
    </row>
    <row r="1141" spans="1:103" x14ac:dyDescent="0.25">
      <c r="A1141">
        <v>1143</v>
      </c>
      <c r="B1141">
        <v>128</v>
      </c>
      <c r="C1141" s="25" t="s">
        <v>99</v>
      </c>
      <c r="D1141" s="12">
        <v>18.899999999999999</v>
      </c>
      <c r="E1141" s="14"/>
      <c r="F1141" s="7" t="str">
        <f t="shared" si="179"/>
        <v>X</v>
      </c>
      <c r="G1141" s="7">
        <f t="shared" si="180"/>
        <v>18.899999999999999</v>
      </c>
      <c r="H1141" s="16">
        <f t="shared" si="181"/>
        <v>18.899999999999999</v>
      </c>
      <c r="I1141" s="11" t="str">
        <f t="shared" si="182"/>
        <v>X</v>
      </c>
      <c r="J1141" s="39" t="str">
        <f t="shared" si="183"/>
        <v>X</v>
      </c>
      <c r="K1141" s="39" t="str">
        <f t="shared" si="186"/>
        <v>X</v>
      </c>
      <c r="L1141" s="39" t="str">
        <f t="shared" si="187"/>
        <v>X</v>
      </c>
      <c r="M1141" s="39" t="str">
        <f t="shared" si="184"/>
        <v>X</v>
      </c>
      <c r="N1141" s="42">
        <v>0</v>
      </c>
      <c r="O1141" s="8">
        <v>0</v>
      </c>
      <c r="P1141" s="9">
        <v>0</v>
      </c>
      <c r="Q1141" s="9">
        <v>0</v>
      </c>
      <c r="R1141" s="8">
        <v>1</v>
      </c>
      <c r="S1141" s="9">
        <v>0</v>
      </c>
      <c r="T1141" s="9">
        <v>0</v>
      </c>
      <c r="U1141" s="8">
        <v>0</v>
      </c>
      <c r="V1141" s="9">
        <v>0</v>
      </c>
      <c r="W1141" s="9">
        <v>0</v>
      </c>
      <c r="X1141" s="9">
        <v>0</v>
      </c>
      <c r="Y1141" s="8">
        <v>0</v>
      </c>
      <c r="Z1141" s="9">
        <v>0</v>
      </c>
      <c r="AA1141" s="8"/>
      <c r="AC1141" s="8"/>
      <c r="AJ1141" s="9">
        <f t="shared" si="185"/>
        <v>-1</v>
      </c>
      <c r="AK1141" s="7">
        <v>4.7</v>
      </c>
      <c r="AO1141" s="8"/>
      <c r="AQ1141" s="31"/>
      <c r="AT1141" s="31"/>
      <c r="AU1141" s="21">
        <v>1990</v>
      </c>
      <c r="AV1141" s="23">
        <f t="shared" si="188"/>
        <v>3.2988530764097068</v>
      </c>
      <c r="BB1141" s="18"/>
      <c r="BD1141" s="54"/>
      <c r="BF1141" s="18"/>
      <c r="BH1141" s="18"/>
      <c r="BJ1141" s="18"/>
      <c r="BK1141" s="18" t="s">
        <v>98</v>
      </c>
      <c r="BL1141">
        <v>0</v>
      </c>
      <c r="BM1141">
        <v>0</v>
      </c>
      <c r="BN1141">
        <v>0</v>
      </c>
      <c r="BO1141">
        <v>1</v>
      </c>
      <c r="BP1141">
        <v>0</v>
      </c>
      <c r="BQ1141">
        <v>0</v>
      </c>
      <c r="BR1141" s="18">
        <v>0</v>
      </c>
      <c r="BS1141">
        <v>0</v>
      </c>
      <c r="BT1141">
        <v>1</v>
      </c>
      <c r="BU1141" s="18">
        <v>0</v>
      </c>
      <c r="BV1141" t="s">
        <v>397</v>
      </c>
      <c r="BW1141" t="s">
        <v>397</v>
      </c>
      <c r="CB1141" s="18"/>
      <c r="CD1141" s="18"/>
      <c r="CE1141" s="18"/>
      <c r="CH1141" s="18"/>
      <c r="CJ1141" s="18"/>
      <c r="CU1141" s="18"/>
      <c r="CV1141" t="s">
        <v>397</v>
      </c>
      <c r="CW1141" t="s">
        <v>397</v>
      </c>
      <c r="CX1141" t="s">
        <v>397</v>
      </c>
      <c r="CY1141" s="25" t="s">
        <v>397</v>
      </c>
    </row>
    <row r="1142" spans="1:103" x14ac:dyDescent="0.25">
      <c r="A1142">
        <v>1144</v>
      </c>
      <c r="B1142">
        <v>128</v>
      </c>
      <c r="C1142" s="25" t="s">
        <v>99</v>
      </c>
      <c r="D1142" s="12">
        <v>14.5</v>
      </c>
      <c r="E1142" s="14"/>
      <c r="F1142" s="7" t="str">
        <f t="shared" si="179"/>
        <v>X</v>
      </c>
      <c r="G1142" s="7">
        <f t="shared" si="180"/>
        <v>14.5</v>
      </c>
      <c r="H1142" s="16">
        <f t="shared" si="181"/>
        <v>14.5</v>
      </c>
      <c r="I1142" s="11" t="str">
        <f t="shared" si="182"/>
        <v>X</v>
      </c>
      <c r="J1142" s="39" t="str">
        <f t="shared" si="183"/>
        <v>X</v>
      </c>
      <c r="K1142" s="39" t="str">
        <f t="shared" si="186"/>
        <v>X</v>
      </c>
      <c r="L1142" s="39" t="str">
        <f t="shared" si="187"/>
        <v>X</v>
      </c>
      <c r="M1142" s="39" t="str">
        <f t="shared" si="184"/>
        <v>X</v>
      </c>
      <c r="N1142" s="42">
        <v>0</v>
      </c>
      <c r="O1142" s="8">
        <v>0</v>
      </c>
      <c r="P1142" s="9">
        <v>0</v>
      </c>
      <c r="Q1142" s="9">
        <v>0</v>
      </c>
      <c r="R1142" s="8">
        <v>0</v>
      </c>
      <c r="S1142" s="9">
        <v>1</v>
      </c>
      <c r="T1142" s="9">
        <v>0</v>
      </c>
      <c r="U1142" s="8">
        <v>0</v>
      </c>
      <c r="V1142" s="9">
        <v>0</v>
      </c>
      <c r="W1142" s="9">
        <v>0</v>
      </c>
      <c r="X1142" s="9">
        <v>0</v>
      </c>
      <c r="Y1142" s="8">
        <v>0</v>
      </c>
      <c r="Z1142" s="9">
        <v>0</v>
      </c>
      <c r="AA1142" s="8"/>
      <c r="AC1142" s="8"/>
      <c r="AJ1142" s="9">
        <f t="shared" si="185"/>
        <v>-1</v>
      </c>
      <c r="AK1142" s="7">
        <v>4.7</v>
      </c>
      <c r="AO1142" s="8"/>
      <c r="AQ1142" s="31"/>
      <c r="AT1142" s="31"/>
      <c r="AU1142" s="21">
        <v>1990</v>
      </c>
      <c r="AV1142" s="23">
        <f t="shared" si="188"/>
        <v>3.2988530764097068</v>
      </c>
      <c r="BB1142" s="18"/>
      <c r="BD1142" s="54"/>
      <c r="BF1142" s="18"/>
      <c r="BH1142" s="18"/>
      <c r="BJ1142" s="18"/>
      <c r="BK1142" s="18" t="s">
        <v>98</v>
      </c>
      <c r="BL1142">
        <v>0</v>
      </c>
      <c r="BM1142">
        <v>0</v>
      </c>
      <c r="BN1142">
        <v>0</v>
      </c>
      <c r="BO1142">
        <v>1</v>
      </c>
      <c r="BP1142">
        <v>0</v>
      </c>
      <c r="BQ1142">
        <v>0</v>
      </c>
      <c r="BR1142" s="18">
        <v>0</v>
      </c>
      <c r="BS1142">
        <v>0</v>
      </c>
      <c r="BT1142">
        <v>1</v>
      </c>
      <c r="BU1142" s="18">
        <v>0</v>
      </c>
      <c r="BV1142" t="s">
        <v>397</v>
      </c>
      <c r="BW1142" t="s">
        <v>397</v>
      </c>
      <c r="CB1142" s="18"/>
      <c r="CD1142" s="18"/>
      <c r="CE1142" s="18"/>
      <c r="CH1142" s="18"/>
      <c r="CJ1142" s="18"/>
      <c r="CU1142" s="18"/>
      <c r="CV1142" t="s">
        <v>397</v>
      </c>
      <c r="CW1142" t="s">
        <v>397</v>
      </c>
      <c r="CX1142" t="s">
        <v>397</v>
      </c>
      <c r="CY1142" s="25" t="s">
        <v>397</v>
      </c>
    </row>
    <row r="1143" spans="1:103" x14ac:dyDescent="0.25">
      <c r="A1143">
        <v>1145</v>
      </c>
      <c r="B1143">
        <v>128</v>
      </c>
      <c r="C1143" s="25" t="s">
        <v>99</v>
      </c>
      <c r="D1143" s="12">
        <v>9.5</v>
      </c>
      <c r="E1143" s="14"/>
      <c r="F1143" s="7" t="str">
        <f t="shared" si="179"/>
        <v>X</v>
      </c>
      <c r="G1143" s="7">
        <f t="shared" si="180"/>
        <v>9.5</v>
      </c>
      <c r="H1143" s="16">
        <f t="shared" si="181"/>
        <v>9.5</v>
      </c>
      <c r="I1143" s="11" t="str">
        <f t="shared" si="182"/>
        <v>X</v>
      </c>
      <c r="J1143" s="39" t="str">
        <f t="shared" si="183"/>
        <v>X</v>
      </c>
      <c r="K1143" s="39" t="str">
        <f t="shared" si="186"/>
        <v>X</v>
      </c>
      <c r="L1143" s="39" t="str">
        <f t="shared" si="187"/>
        <v>X</v>
      </c>
      <c r="M1143" s="39" t="str">
        <f t="shared" si="184"/>
        <v>X</v>
      </c>
      <c r="N1143" s="42">
        <v>0</v>
      </c>
      <c r="O1143" s="8">
        <v>0</v>
      </c>
      <c r="P1143" s="9">
        <v>0</v>
      </c>
      <c r="Q1143" s="9">
        <v>0</v>
      </c>
      <c r="R1143" s="8">
        <v>0</v>
      </c>
      <c r="S1143" s="9">
        <v>0</v>
      </c>
      <c r="T1143" s="9">
        <v>1</v>
      </c>
      <c r="U1143" s="8">
        <v>0</v>
      </c>
      <c r="V1143" s="9">
        <v>0</v>
      </c>
      <c r="W1143" s="9">
        <v>0</v>
      </c>
      <c r="X1143" s="9">
        <v>0</v>
      </c>
      <c r="Y1143" s="8">
        <v>0</v>
      </c>
      <c r="Z1143" s="9">
        <v>0</v>
      </c>
      <c r="AA1143" s="8"/>
      <c r="AC1143" s="8"/>
      <c r="AJ1143" s="9">
        <f t="shared" si="185"/>
        <v>-1</v>
      </c>
      <c r="AK1143" s="7">
        <v>4.7</v>
      </c>
      <c r="AO1143" s="8"/>
      <c r="AQ1143" s="31"/>
      <c r="AT1143" s="31"/>
      <c r="AU1143" s="21">
        <v>1990</v>
      </c>
      <c r="AV1143" s="23">
        <f t="shared" si="188"/>
        <v>3.2988530764097068</v>
      </c>
      <c r="BB1143" s="18"/>
      <c r="BD1143" s="54"/>
      <c r="BF1143" s="18"/>
      <c r="BH1143" s="18"/>
      <c r="BJ1143" s="18"/>
      <c r="BK1143" s="18" t="s">
        <v>98</v>
      </c>
      <c r="BL1143">
        <v>0</v>
      </c>
      <c r="BM1143">
        <v>0</v>
      </c>
      <c r="BN1143">
        <v>0</v>
      </c>
      <c r="BO1143">
        <v>1</v>
      </c>
      <c r="BP1143">
        <v>0</v>
      </c>
      <c r="BQ1143">
        <v>0</v>
      </c>
      <c r="BR1143" s="18">
        <v>0</v>
      </c>
      <c r="BS1143">
        <v>0</v>
      </c>
      <c r="BT1143">
        <v>1</v>
      </c>
      <c r="BU1143" s="18">
        <v>0</v>
      </c>
      <c r="BV1143" t="s">
        <v>397</v>
      </c>
      <c r="BW1143" t="s">
        <v>397</v>
      </c>
      <c r="CB1143" s="18"/>
      <c r="CD1143" s="18"/>
      <c r="CE1143" s="18"/>
      <c r="CH1143" s="18"/>
      <c r="CJ1143" s="18"/>
      <c r="CU1143" s="18"/>
      <c r="CV1143" t="s">
        <v>397</v>
      </c>
      <c r="CW1143" t="s">
        <v>397</v>
      </c>
      <c r="CX1143" t="s">
        <v>397</v>
      </c>
      <c r="CY1143" s="25" t="s">
        <v>397</v>
      </c>
    </row>
    <row r="1144" spans="1:103" x14ac:dyDescent="0.25">
      <c r="A1144">
        <v>1146</v>
      </c>
      <c r="B1144">
        <v>128</v>
      </c>
      <c r="C1144" s="25" t="s">
        <v>99</v>
      </c>
      <c r="D1144" s="12">
        <v>9.6</v>
      </c>
      <c r="E1144" s="14"/>
      <c r="F1144" s="7" t="str">
        <f t="shared" si="179"/>
        <v>X</v>
      </c>
      <c r="G1144" s="7">
        <f t="shared" si="180"/>
        <v>9.6</v>
      </c>
      <c r="H1144" s="16">
        <f t="shared" si="181"/>
        <v>9.6</v>
      </c>
      <c r="I1144" s="11" t="str">
        <f t="shared" si="182"/>
        <v>X</v>
      </c>
      <c r="J1144" s="39" t="str">
        <f t="shared" si="183"/>
        <v>X</v>
      </c>
      <c r="K1144" s="39" t="str">
        <f t="shared" si="186"/>
        <v>X</v>
      </c>
      <c r="L1144" s="39" t="str">
        <f t="shared" si="187"/>
        <v>X</v>
      </c>
      <c r="M1144" s="39" t="str">
        <f t="shared" si="184"/>
        <v>X</v>
      </c>
      <c r="N1144" s="42">
        <v>0</v>
      </c>
      <c r="O1144" s="8">
        <v>0</v>
      </c>
      <c r="P1144" s="9">
        <v>0</v>
      </c>
      <c r="Q1144" s="9">
        <v>0</v>
      </c>
      <c r="R1144" s="8">
        <v>0</v>
      </c>
      <c r="S1144" s="9">
        <v>0</v>
      </c>
      <c r="T1144" s="9">
        <v>0</v>
      </c>
      <c r="U1144" s="8">
        <v>1</v>
      </c>
      <c r="V1144" s="9">
        <v>0</v>
      </c>
      <c r="W1144" s="9">
        <v>0</v>
      </c>
      <c r="X1144" s="9">
        <v>0</v>
      </c>
      <c r="Y1144" s="8">
        <v>0</v>
      </c>
      <c r="Z1144" s="9">
        <v>0</v>
      </c>
      <c r="AA1144" s="8"/>
      <c r="AC1144" s="8"/>
      <c r="AJ1144" s="9">
        <f t="shared" si="185"/>
        <v>-1</v>
      </c>
      <c r="AK1144" s="7">
        <v>4.7</v>
      </c>
      <c r="AO1144" s="8"/>
      <c r="AQ1144" s="31"/>
      <c r="AT1144" s="31"/>
      <c r="AU1144" s="21">
        <v>1990</v>
      </c>
      <c r="AV1144" s="23">
        <f t="shared" si="188"/>
        <v>3.2988530764097068</v>
      </c>
      <c r="BB1144" s="18"/>
      <c r="BD1144" s="54"/>
      <c r="BF1144" s="18"/>
      <c r="BH1144" s="18"/>
      <c r="BJ1144" s="18"/>
      <c r="BK1144" s="18" t="s">
        <v>98</v>
      </c>
      <c r="BL1144">
        <v>0</v>
      </c>
      <c r="BM1144">
        <v>0</v>
      </c>
      <c r="BN1144">
        <v>0</v>
      </c>
      <c r="BO1144">
        <v>1</v>
      </c>
      <c r="BP1144">
        <v>0</v>
      </c>
      <c r="BQ1144">
        <v>0</v>
      </c>
      <c r="BR1144" s="18">
        <v>0</v>
      </c>
      <c r="BS1144">
        <v>0</v>
      </c>
      <c r="BT1144">
        <v>1</v>
      </c>
      <c r="BU1144" s="18">
        <v>0</v>
      </c>
      <c r="BV1144" t="s">
        <v>397</v>
      </c>
      <c r="BW1144" t="s">
        <v>397</v>
      </c>
      <c r="CB1144" s="18"/>
      <c r="CD1144" s="18"/>
      <c r="CE1144" s="18"/>
      <c r="CH1144" s="18"/>
      <c r="CJ1144" s="18"/>
      <c r="CU1144" s="18"/>
      <c r="CV1144" t="s">
        <v>397</v>
      </c>
      <c r="CW1144" t="s">
        <v>397</v>
      </c>
      <c r="CX1144" t="s">
        <v>397</v>
      </c>
      <c r="CY1144" s="25" t="s">
        <v>397</v>
      </c>
    </row>
    <row r="1145" spans="1:103" x14ac:dyDescent="0.25">
      <c r="A1145">
        <v>1147</v>
      </c>
      <c r="B1145">
        <v>128</v>
      </c>
      <c r="C1145" s="25" t="s">
        <v>99</v>
      </c>
      <c r="D1145" s="12">
        <v>9.8000000000000007</v>
      </c>
      <c r="E1145" s="14"/>
      <c r="F1145" s="7" t="str">
        <f t="shared" si="179"/>
        <v>X</v>
      </c>
      <c r="G1145" s="7">
        <f t="shared" si="180"/>
        <v>9.8000000000000007</v>
      </c>
      <c r="H1145" s="16">
        <f t="shared" si="181"/>
        <v>9.8000000000000007</v>
      </c>
      <c r="I1145" s="11" t="str">
        <f t="shared" si="182"/>
        <v>X</v>
      </c>
      <c r="J1145" s="39" t="str">
        <f t="shared" si="183"/>
        <v>X</v>
      </c>
      <c r="K1145" s="39" t="str">
        <f t="shared" si="186"/>
        <v>X</v>
      </c>
      <c r="L1145" s="39" t="str">
        <f t="shared" si="187"/>
        <v>X</v>
      </c>
      <c r="M1145" s="39" t="str">
        <f t="shared" si="184"/>
        <v>X</v>
      </c>
      <c r="N1145" s="42">
        <v>0</v>
      </c>
      <c r="O1145" s="8">
        <v>0</v>
      </c>
      <c r="P1145" s="9">
        <v>0</v>
      </c>
      <c r="Q1145" s="9">
        <v>0</v>
      </c>
      <c r="R1145" s="8">
        <v>0</v>
      </c>
      <c r="S1145" s="9">
        <v>0</v>
      </c>
      <c r="T1145" s="9">
        <v>0</v>
      </c>
      <c r="U1145" s="8">
        <v>0</v>
      </c>
      <c r="V1145" s="9">
        <v>1</v>
      </c>
      <c r="W1145" s="9">
        <v>0</v>
      </c>
      <c r="X1145" s="9">
        <v>0</v>
      </c>
      <c r="Y1145" s="8">
        <v>0</v>
      </c>
      <c r="Z1145" s="9">
        <v>0</v>
      </c>
      <c r="AA1145" s="8"/>
      <c r="AC1145" s="8"/>
      <c r="AJ1145" s="9">
        <f t="shared" si="185"/>
        <v>-1</v>
      </c>
      <c r="AK1145" s="7">
        <v>4.7</v>
      </c>
      <c r="AO1145" s="8"/>
      <c r="AQ1145" s="31"/>
      <c r="AT1145" s="31"/>
      <c r="AU1145" s="21">
        <v>1990</v>
      </c>
      <c r="AV1145" s="23">
        <f t="shared" si="188"/>
        <v>3.2988530764097068</v>
      </c>
      <c r="BB1145" s="18"/>
      <c r="BD1145" s="54"/>
      <c r="BF1145" s="18"/>
      <c r="BH1145" s="18"/>
      <c r="BJ1145" s="18"/>
      <c r="BK1145" s="18" t="s">
        <v>98</v>
      </c>
      <c r="BL1145">
        <v>0</v>
      </c>
      <c r="BM1145">
        <v>0</v>
      </c>
      <c r="BN1145">
        <v>0</v>
      </c>
      <c r="BO1145">
        <v>1</v>
      </c>
      <c r="BP1145">
        <v>0</v>
      </c>
      <c r="BQ1145">
        <v>0</v>
      </c>
      <c r="BR1145" s="18">
        <v>0</v>
      </c>
      <c r="BS1145">
        <v>0</v>
      </c>
      <c r="BT1145">
        <v>1</v>
      </c>
      <c r="BU1145" s="18">
        <v>0</v>
      </c>
      <c r="BV1145" t="s">
        <v>397</v>
      </c>
      <c r="BW1145" t="s">
        <v>397</v>
      </c>
      <c r="CB1145" s="18"/>
      <c r="CD1145" s="18"/>
      <c r="CE1145" s="18"/>
      <c r="CH1145" s="18"/>
      <c r="CJ1145" s="18"/>
      <c r="CU1145" s="18"/>
      <c r="CV1145" t="s">
        <v>397</v>
      </c>
      <c r="CW1145" t="s">
        <v>397</v>
      </c>
      <c r="CX1145" t="s">
        <v>397</v>
      </c>
      <c r="CY1145" s="25" t="s">
        <v>397</v>
      </c>
    </row>
    <row r="1146" spans="1:103" x14ac:dyDescent="0.25">
      <c r="A1146">
        <v>1148</v>
      </c>
      <c r="B1146">
        <v>128</v>
      </c>
      <c r="C1146" s="25" t="s">
        <v>99</v>
      </c>
      <c r="D1146" s="12">
        <v>9.4</v>
      </c>
      <c r="E1146" s="14"/>
      <c r="F1146" s="7" t="str">
        <f t="shared" si="179"/>
        <v>X</v>
      </c>
      <c r="G1146" s="7">
        <f t="shared" si="180"/>
        <v>9.4</v>
      </c>
      <c r="H1146" s="16">
        <f t="shared" si="181"/>
        <v>9.4</v>
      </c>
      <c r="I1146" s="11" t="str">
        <f t="shared" si="182"/>
        <v>X</v>
      </c>
      <c r="J1146" s="39" t="str">
        <f t="shared" si="183"/>
        <v>X</v>
      </c>
      <c r="K1146" s="39" t="str">
        <f t="shared" si="186"/>
        <v>X</v>
      </c>
      <c r="L1146" s="39" t="str">
        <f t="shared" si="187"/>
        <v>X</v>
      </c>
      <c r="M1146" s="39" t="str">
        <f t="shared" si="184"/>
        <v>X</v>
      </c>
      <c r="N1146" s="42">
        <v>0</v>
      </c>
      <c r="O1146" s="8">
        <v>0</v>
      </c>
      <c r="P1146" s="9">
        <v>0</v>
      </c>
      <c r="Q1146" s="9">
        <v>0</v>
      </c>
      <c r="R1146" s="8">
        <v>0</v>
      </c>
      <c r="S1146" s="9">
        <v>0</v>
      </c>
      <c r="T1146" s="9">
        <v>0</v>
      </c>
      <c r="U1146" s="8">
        <v>0</v>
      </c>
      <c r="V1146" s="9">
        <v>0</v>
      </c>
      <c r="W1146" s="9">
        <v>0</v>
      </c>
      <c r="X1146" s="9">
        <v>0</v>
      </c>
      <c r="Y1146" s="8">
        <v>1</v>
      </c>
      <c r="Z1146" s="9">
        <v>0</v>
      </c>
      <c r="AA1146" s="8"/>
      <c r="AC1146" s="8"/>
      <c r="AJ1146" s="9">
        <f t="shared" si="185"/>
        <v>-1</v>
      </c>
      <c r="AK1146" s="7">
        <v>4.7</v>
      </c>
      <c r="AO1146" s="8"/>
      <c r="AQ1146" s="31"/>
      <c r="AT1146" s="31"/>
      <c r="AU1146" s="21">
        <v>1990</v>
      </c>
      <c r="AV1146" s="23">
        <f t="shared" si="188"/>
        <v>3.2988530764097068</v>
      </c>
      <c r="BB1146" s="18"/>
      <c r="BD1146" s="54"/>
      <c r="BF1146" s="18"/>
      <c r="BH1146" s="18"/>
      <c r="BJ1146" s="18"/>
      <c r="BK1146" s="18" t="s">
        <v>98</v>
      </c>
      <c r="BL1146">
        <v>0</v>
      </c>
      <c r="BM1146">
        <v>0</v>
      </c>
      <c r="BN1146">
        <v>0</v>
      </c>
      <c r="BO1146">
        <v>1</v>
      </c>
      <c r="BP1146">
        <v>0</v>
      </c>
      <c r="BQ1146">
        <v>0</v>
      </c>
      <c r="BR1146" s="18">
        <v>0</v>
      </c>
      <c r="BS1146">
        <v>0</v>
      </c>
      <c r="BT1146">
        <v>1</v>
      </c>
      <c r="BU1146" s="18">
        <v>0</v>
      </c>
      <c r="BV1146" t="s">
        <v>397</v>
      </c>
      <c r="BW1146" t="s">
        <v>397</v>
      </c>
      <c r="CB1146" s="18"/>
      <c r="CD1146" s="18"/>
      <c r="CE1146" s="18"/>
      <c r="CH1146" s="18"/>
      <c r="CJ1146" s="18"/>
      <c r="CU1146" s="18"/>
      <c r="CV1146" t="s">
        <v>397</v>
      </c>
      <c r="CW1146" t="s">
        <v>397</v>
      </c>
      <c r="CX1146" t="s">
        <v>397</v>
      </c>
      <c r="CY1146" s="25" t="s">
        <v>397</v>
      </c>
    </row>
    <row r="1147" spans="1:103" x14ac:dyDescent="0.25">
      <c r="A1147">
        <v>1149</v>
      </c>
      <c r="B1147">
        <v>128</v>
      </c>
      <c r="C1147" s="25" t="s">
        <v>99</v>
      </c>
      <c r="D1147" s="12">
        <v>6.2</v>
      </c>
      <c r="E1147" s="14"/>
      <c r="F1147" s="7" t="str">
        <f t="shared" si="179"/>
        <v>X</v>
      </c>
      <c r="G1147" s="7">
        <f t="shared" si="180"/>
        <v>6.2</v>
      </c>
      <c r="H1147" s="16">
        <f t="shared" si="181"/>
        <v>6.2</v>
      </c>
      <c r="I1147" s="11" t="str">
        <f t="shared" si="182"/>
        <v>X</v>
      </c>
      <c r="J1147" s="39" t="str">
        <f t="shared" si="183"/>
        <v>X</v>
      </c>
      <c r="K1147" s="39" t="str">
        <f t="shared" si="186"/>
        <v>X</v>
      </c>
      <c r="L1147" s="39" t="str">
        <f t="shared" si="187"/>
        <v>X</v>
      </c>
      <c r="M1147" s="39" t="str">
        <f t="shared" si="184"/>
        <v>X</v>
      </c>
      <c r="N1147" s="42">
        <v>0</v>
      </c>
      <c r="O1147" s="8">
        <v>0</v>
      </c>
      <c r="P1147" s="9">
        <v>0</v>
      </c>
      <c r="Q1147" s="9">
        <v>0</v>
      </c>
      <c r="R1147" s="8">
        <v>0</v>
      </c>
      <c r="S1147" s="9">
        <v>0</v>
      </c>
      <c r="T1147" s="9">
        <v>0</v>
      </c>
      <c r="U1147" s="8">
        <v>0</v>
      </c>
      <c r="V1147" s="9">
        <v>0</v>
      </c>
      <c r="W1147" s="9">
        <v>0</v>
      </c>
      <c r="X1147" s="9">
        <v>0</v>
      </c>
      <c r="Y1147" s="8">
        <v>0</v>
      </c>
      <c r="Z1147" s="9">
        <v>1</v>
      </c>
      <c r="AA1147" s="8"/>
      <c r="AC1147" s="8"/>
      <c r="AJ1147" s="9">
        <f t="shared" si="185"/>
        <v>-1</v>
      </c>
      <c r="AK1147" s="7">
        <v>4.7</v>
      </c>
      <c r="AO1147" s="8"/>
      <c r="AQ1147" s="31"/>
      <c r="AT1147" s="31"/>
      <c r="AU1147" s="21">
        <v>1990</v>
      </c>
      <c r="AV1147" s="23">
        <f t="shared" si="188"/>
        <v>3.2988530764097068</v>
      </c>
      <c r="BB1147" s="18"/>
      <c r="BD1147" s="54"/>
      <c r="BF1147" s="18"/>
      <c r="BH1147" s="18"/>
      <c r="BJ1147" s="18"/>
      <c r="BK1147" s="18" t="s">
        <v>98</v>
      </c>
      <c r="BL1147">
        <v>0</v>
      </c>
      <c r="BM1147">
        <v>0</v>
      </c>
      <c r="BN1147">
        <v>0</v>
      </c>
      <c r="BO1147">
        <v>1</v>
      </c>
      <c r="BP1147">
        <v>0</v>
      </c>
      <c r="BQ1147">
        <v>0</v>
      </c>
      <c r="BR1147" s="18">
        <v>0</v>
      </c>
      <c r="BS1147">
        <v>0</v>
      </c>
      <c r="BT1147">
        <v>1</v>
      </c>
      <c r="BU1147" s="18">
        <v>0</v>
      </c>
      <c r="BV1147" t="s">
        <v>397</v>
      </c>
      <c r="BW1147" t="s">
        <v>397</v>
      </c>
      <c r="CB1147" s="18"/>
      <c r="CD1147" s="18"/>
      <c r="CE1147" s="18"/>
      <c r="CH1147" s="18"/>
      <c r="CJ1147" s="18"/>
      <c r="CU1147" s="18"/>
      <c r="CV1147" t="s">
        <v>397</v>
      </c>
      <c r="CW1147" t="s">
        <v>397</v>
      </c>
      <c r="CX1147" t="s">
        <v>397</v>
      </c>
      <c r="CY1147" s="25" t="s">
        <v>397</v>
      </c>
    </row>
    <row r="1148" spans="1:103" x14ac:dyDescent="0.25">
      <c r="A1148">
        <v>1150</v>
      </c>
      <c r="B1148">
        <v>128</v>
      </c>
      <c r="C1148" s="25" t="s">
        <v>99</v>
      </c>
      <c r="D1148" s="12">
        <v>11.5</v>
      </c>
      <c r="E1148" s="14"/>
      <c r="F1148" s="7" t="str">
        <f t="shared" si="179"/>
        <v>X</v>
      </c>
      <c r="G1148" s="7">
        <f t="shared" si="180"/>
        <v>11.5</v>
      </c>
      <c r="H1148" s="16">
        <f t="shared" si="181"/>
        <v>11.5</v>
      </c>
      <c r="I1148" s="11" t="str">
        <f t="shared" si="182"/>
        <v>X</v>
      </c>
      <c r="J1148" s="39" t="str">
        <f t="shared" si="183"/>
        <v>X</v>
      </c>
      <c r="K1148" s="39" t="str">
        <f t="shared" si="186"/>
        <v>X</v>
      </c>
      <c r="L1148" s="39" t="str">
        <f t="shared" si="187"/>
        <v>X</v>
      </c>
      <c r="M1148" s="39" t="str">
        <f t="shared" si="184"/>
        <v>X</v>
      </c>
      <c r="N1148" s="42">
        <v>1</v>
      </c>
      <c r="O1148" s="8">
        <v>0</v>
      </c>
      <c r="P1148" s="9">
        <v>0</v>
      </c>
      <c r="Q1148" s="9">
        <v>0</v>
      </c>
      <c r="R1148" s="8">
        <v>0</v>
      </c>
      <c r="S1148" s="9">
        <v>0</v>
      </c>
      <c r="T1148" s="9">
        <v>0</v>
      </c>
      <c r="U1148" s="8">
        <v>0</v>
      </c>
      <c r="V1148" s="9">
        <v>0</v>
      </c>
      <c r="W1148" s="9">
        <v>0</v>
      </c>
      <c r="X1148" s="9">
        <v>0</v>
      </c>
      <c r="Y1148" s="8">
        <v>0</v>
      </c>
      <c r="Z1148" s="9">
        <v>0</v>
      </c>
      <c r="AA1148" s="8"/>
      <c r="AC1148" s="8"/>
      <c r="AJ1148" s="9">
        <f t="shared" si="185"/>
        <v>-1</v>
      </c>
      <c r="AK1148" s="7">
        <v>6.5</v>
      </c>
      <c r="AO1148" s="8"/>
      <c r="AQ1148" s="31"/>
      <c r="AT1148" s="31"/>
      <c r="AU1148" s="21">
        <v>1989</v>
      </c>
      <c r="AV1148" s="23">
        <f t="shared" si="188"/>
        <v>3.2986347831244354</v>
      </c>
      <c r="BB1148" s="18"/>
      <c r="BD1148" s="54"/>
      <c r="BF1148" s="18"/>
      <c r="BH1148" s="18"/>
      <c r="BJ1148" s="18"/>
      <c r="BK1148" s="18" t="s">
        <v>137</v>
      </c>
      <c r="BL1148">
        <v>0</v>
      </c>
      <c r="BM1148">
        <v>0</v>
      </c>
      <c r="BN1148">
        <v>0</v>
      </c>
      <c r="BO1148">
        <v>1</v>
      </c>
      <c r="BP1148">
        <v>0</v>
      </c>
      <c r="BQ1148">
        <v>0</v>
      </c>
      <c r="BR1148" s="18">
        <v>0</v>
      </c>
      <c r="BS1148">
        <v>0</v>
      </c>
      <c r="BT1148">
        <v>1</v>
      </c>
      <c r="BU1148" s="18">
        <v>0</v>
      </c>
      <c r="BV1148" t="s">
        <v>397</v>
      </c>
      <c r="BW1148" t="s">
        <v>397</v>
      </c>
      <c r="CB1148" s="18"/>
      <c r="CD1148" s="18"/>
      <c r="CE1148" s="18"/>
      <c r="CH1148" s="18"/>
      <c r="CJ1148" s="18"/>
      <c r="CU1148" s="18"/>
      <c r="CV1148" t="s">
        <v>397</v>
      </c>
      <c r="CW1148" t="s">
        <v>397</v>
      </c>
      <c r="CX1148" t="s">
        <v>397</v>
      </c>
      <c r="CY1148" s="25" t="s">
        <v>397</v>
      </c>
    </row>
    <row r="1149" spans="1:103" x14ac:dyDescent="0.25">
      <c r="A1149">
        <v>1151</v>
      </c>
      <c r="B1149">
        <v>128</v>
      </c>
      <c r="C1149" s="25" t="s">
        <v>99</v>
      </c>
      <c r="D1149" s="12">
        <v>20.8</v>
      </c>
      <c r="E1149" s="14"/>
      <c r="F1149" s="7" t="str">
        <f t="shared" si="179"/>
        <v>X</v>
      </c>
      <c r="G1149" s="7">
        <f t="shared" si="180"/>
        <v>20.8</v>
      </c>
      <c r="H1149" s="16">
        <f t="shared" si="181"/>
        <v>20.8</v>
      </c>
      <c r="I1149" s="11" t="str">
        <f t="shared" si="182"/>
        <v>X</v>
      </c>
      <c r="J1149" s="39" t="str">
        <f t="shared" si="183"/>
        <v>X</v>
      </c>
      <c r="K1149" s="39" t="str">
        <f t="shared" si="186"/>
        <v>X</v>
      </c>
      <c r="L1149" s="39" t="str">
        <f t="shared" si="187"/>
        <v>X</v>
      </c>
      <c r="M1149" s="39" t="str">
        <f t="shared" si="184"/>
        <v>X</v>
      </c>
      <c r="N1149" s="42">
        <v>0</v>
      </c>
      <c r="O1149" s="8">
        <v>0</v>
      </c>
      <c r="P1149" s="9">
        <v>0</v>
      </c>
      <c r="Q1149" s="9">
        <v>0</v>
      </c>
      <c r="R1149" s="8">
        <v>1</v>
      </c>
      <c r="S1149" s="9">
        <v>0</v>
      </c>
      <c r="T1149" s="9">
        <v>0</v>
      </c>
      <c r="U1149" s="8">
        <v>0</v>
      </c>
      <c r="V1149" s="9">
        <v>0</v>
      </c>
      <c r="W1149" s="9">
        <v>0</v>
      </c>
      <c r="X1149" s="9">
        <v>0</v>
      </c>
      <c r="Y1149" s="8">
        <v>0</v>
      </c>
      <c r="Z1149" s="9">
        <v>0</v>
      </c>
      <c r="AA1149" s="8"/>
      <c r="AC1149" s="8"/>
      <c r="AJ1149" s="9">
        <f t="shared" si="185"/>
        <v>-1</v>
      </c>
      <c r="AK1149" s="7">
        <v>6.5</v>
      </c>
      <c r="AO1149" s="8"/>
      <c r="AQ1149" s="31"/>
      <c r="AT1149" s="31"/>
      <c r="AU1149" s="21">
        <v>1989</v>
      </c>
      <c r="AV1149" s="23">
        <f t="shared" si="188"/>
        <v>3.2986347831244354</v>
      </c>
      <c r="BB1149" s="18"/>
      <c r="BD1149" s="54"/>
      <c r="BF1149" s="18"/>
      <c r="BH1149" s="18"/>
      <c r="BJ1149" s="18"/>
      <c r="BK1149" s="18" t="s">
        <v>137</v>
      </c>
      <c r="BL1149">
        <v>0</v>
      </c>
      <c r="BM1149">
        <v>0</v>
      </c>
      <c r="BN1149">
        <v>0</v>
      </c>
      <c r="BO1149">
        <v>1</v>
      </c>
      <c r="BP1149">
        <v>0</v>
      </c>
      <c r="BQ1149">
        <v>0</v>
      </c>
      <c r="BR1149" s="18">
        <v>0</v>
      </c>
      <c r="BS1149">
        <v>0</v>
      </c>
      <c r="BT1149">
        <v>1</v>
      </c>
      <c r="BU1149" s="18">
        <v>0</v>
      </c>
      <c r="BV1149" t="s">
        <v>397</v>
      </c>
      <c r="BW1149" t="s">
        <v>397</v>
      </c>
      <c r="CB1149" s="18"/>
      <c r="CD1149" s="18"/>
      <c r="CE1149" s="18"/>
      <c r="CH1149" s="18"/>
      <c r="CJ1149" s="18"/>
      <c r="CU1149" s="18"/>
      <c r="CV1149" t="s">
        <v>397</v>
      </c>
      <c r="CW1149" t="s">
        <v>397</v>
      </c>
      <c r="CX1149" t="s">
        <v>397</v>
      </c>
      <c r="CY1149" s="25" t="s">
        <v>397</v>
      </c>
    </row>
    <row r="1150" spans="1:103" x14ac:dyDescent="0.25">
      <c r="A1150">
        <v>1152</v>
      </c>
      <c r="B1150">
        <v>128</v>
      </c>
      <c r="C1150" s="25" t="s">
        <v>99</v>
      </c>
      <c r="D1150" s="12">
        <v>23.3</v>
      </c>
      <c r="E1150" s="14"/>
      <c r="F1150" s="7" t="str">
        <f t="shared" si="179"/>
        <v>X</v>
      </c>
      <c r="G1150" s="7">
        <f t="shared" si="180"/>
        <v>23.3</v>
      </c>
      <c r="H1150" s="16">
        <f t="shared" si="181"/>
        <v>23.3</v>
      </c>
      <c r="I1150" s="11" t="str">
        <f t="shared" si="182"/>
        <v>X</v>
      </c>
      <c r="J1150" s="39" t="str">
        <f t="shared" si="183"/>
        <v>X</v>
      </c>
      <c r="K1150" s="39" t="str">
        <f t="shared" si="186"/>
        <v>X</v>
      </c>
      <c r="L1150" s="39" t="str">
        <f t="shared" si="187"/>
        <v>X</v>
      </c>
      <c r="M1150" s="39" t="str">
        <f t="shared" si="184"/>
        <v>X</v>
      </c>
      <c r="N1150" s="42">
        <v>0</v>
      </c>
      <c r="O1150" s="8">
        <v>0</v>
      </c>
      <c r="P1150" s="9">
        <v>0</v>
      </c>
      <c r="Q1150" s="9">
        <v>0</v>
      </c>
      <c r="R1150" s="8">
        <v>0</v>
      </c>
      <c r="S1150" s="9">
        <v>1</v>
      </c>
      <c r="T1150" s="9">
        <v>0</v>
      </c>
      <c r="U1150" s="8">
        <v>0</v>
      </c>
      <c r="V1150" s="9">
        <v>0</v>
      </c>
      <c r="W1150" s="9">
        <v>0</v>
      </c>
      <c r="X1150" s="9">
        <v>0</v>
      </c>
      <c r="Y1150" s="8">
        <v>0</v>
      </c>
      <c r="Z1150" s="9">
        <v>0</v>
      </c>
      <c r="AA1150" s="8"/>
      <c r="AC1150" s="8"/>
      <c r="AJ1150" s="9">
        <f t="shared" si="185"/>
        <v>-1</v>
      </c>
      <c r="AK1150" s="7">
        <v>6.5</v>
      </c>
      <c r="AO1150" s="8"/>
      <c r="AQ1150" s="31"/>
      <c r="AT1150" s="31"/>
      <c r="AU1150" s="21">
        <v>1989</v>
      </c>
      <c r="AV1150" s="23">
        <f t="shared" si="188"/>
        <v>3.2986347831244354</v>
      </c>
      <c r="BB1150" s="18"/>
      <c r="BD1150" s="54"/>
      <c r="BF1150" s="18"/>
      <c r="BH1150" s="18"/>
      <c r="BJ1150" s="18"/>
      <c r="BK1150" s="18" t="s">
        <v>137</v>
      </c>
      <c r="BL1150">
        <v>0</v>
      </c>
      <c r="BM1150">
        <v>0</v>
      </c>
      <c r="BN1150">
        <v>0</v>
      </c>
      <c r="BO1150">
        <v>1</v>
      </c>
      <c r="BP1150">
        <v>0</v>
      </c>
      <c r="BQ1150">
        <v>0</v>
      </c>
      <c r="BR1150" s="18">
        <v>0</v>
      </c>
      <c r="BS1150">
        <v>0</v>
      </c>
      <c r="BT1150">
        <v>1</v>
      </c>
      <c r="BU1150" s="18">
        <v>0</v>
      </c>
      <c r="BV1150" t="s">
        <v>397</v>
      </c>
      <c r="BW1150" t="s">
        <v>397</v>
      </c>
      <c r="CB1150" s="18"/>
      <c r="CD1150" s="18"/>
      <c r="CE1150" s="18"/>
      <c r="CH1150" s="18"/>
      <c r="CJ1150" s="18"/>
      <c r="CU1150" s="18"/>
      <c r="CV1150" t="s">
        <v>397</v>
      </c>
      <c r="CW1150" t="s">
        <v>397</v>
      </c>
      <c r="CX1150" t="s">
        <v>397</v>
      </c>
      <c r="CY1150" s="25" t="s">
        <v>397</v>
      </c>
    </row>
    <row r="1151" spans="1:103" x14ac:dyDescent="0.25">
      <c r="A1151">
        <v>1153</v>
      </c>
      <c r="B1151">
        <v>128</v>
      </c>
      <c r="C1151" s="25" t="s">
        <v>99</v>
      </c>
      <c r="D1151" s="12">
        <v>25.9</v>
      </c>
      <c r="E1151" s="14"/>
      <c r="F1151" s="7" t="str">
        <f t="shared" si="179"/>
        <v>X</v>
      </c>
      <c r="G1151" s="7">
        <f t="shared" si="180"/>
        <v>25.9</v>
      </c>
      <c r="H1151" s="16">
        <f t="shared" si="181"/>
        <v>25.9</v>
      </c>
      <c r="I1151" s="11" t="str">
        <f t="shared" si="182"/>
        <v>X</v>
      </c>
      <c r="J1151" s="39" t="str">
        <f t="shared" si="183"/>
        <v>X</v>
      </c>
      <c r="K1151" s="39" t="str">
        <f t="shared" si="186"/>
        <v>X</v>
      </c>
      <c r="L1151" s="39" t="str">
        <f t="shared" si="187"/>
        <v>X</v>
      </c>
      <c r="M1151" s="39" t="str">
        <f t="shared" si="184"/>
        <v>X</v>
      </c>
      <c r="N1151" s="42">
        <v>0</v>
      </c>
      <c r="O1151" s="8">
        <v>0</v>
      </c>
      <c r="P1151" s="9">
        <v>0</v>
      </c>
      <c r="Q1151" s="9">
        <v>0</v>
      </c>
      <c r="R1151" s="8">
        <v>0</v>
      </c>
      <c r="S1151" s="9">
        <v>0</v>
      </c>
      <c r="T1151" s="9">
        <v>1</v>
      </c>
      <c r="U1151" s="8">
        <v>0</v>
      </c>
      <c r="V1151" s="9">
        <v>0</v>
      </c>
      <c r="W1151" s="9">
        <v>0</v>
      </c>
      <c r="X1151" s="9">
        <v>0</v>
      </c>
      <c r="Y1151" s="8">
        <v>0</v>
      </c>
      <c r="Z1151" s="9">
        <v>0</v>
      </c>
      <c r="AA1151" s="8"/>
      <c r="AC1151" s="8"/>
      <c r="AJ1151" s="9">
        <f t="shared" si="185"/>
        <v>-1</v>
      </c>
      <c r="AK1151" s="7">
        <v>6.5</v>
      </c>
      <c r="AO1151" s="8"/>
      <c r="AQ1151" s="31"/>
      <c r="AT1151" s="31"/>
      <c r="AU1151" s="21">
        <v>1989</v>
      </c>
      <c r="AV1151" s="23">
        <f t="shared" si="188"/>
        <v>3.2986347831244354</v>
      </c>
      <c r="BB1151" s="18"/>
      <c r="BD1151" s="54"/>
      <c r="BF1151" s="18"/>
      <c r="BH1151" s="18"/>
      <c r="BJ1151" s="18"/>
      <c r="BK1151" s="18" t="s">
        <v>137</v>
      </c>
      <c r="BL1151">
        <v>0</v>
      </c>
      <c r="BM1151">
        <v>0</v>
      </c>
      <c r="BN1151">
        <v>0</v>
      </c>
      <c r="BO1151">
        <v>1</v>
      </c>
      <c r="BP1151">
        <v>0</v>
      </c>
      <c r="BQ1151">
        <v>0</v>
      </c>
      <c r="BR1151" s="18">
        <v>0</v>
      </c>
      <c r="BS1151">
        <v>0</v>
      </c>
      <c r="BT1151">
        <v>1</v>
      </c>
      <c r="BU1151" s="18">
        <v>0</v>
      </c>
      <c r="BV1151" t="s">
        <v>397</v>
      </c>
      <c r="BW1151" t="s">
        <v>397</v>
      </c>
      <c r="CB1151" s="18"/>
      <c r="CD1151" s="18"/>
      <c r="CE1151" s="18"/>
      <c r="CH1151" s="18"/>
      <c r="CJ1151" s="18"/>
      <c r="CU1151" s="18"/>
      <c r="CV1151" t="s">
        <v>397</v>
      </c>
      <c r="CW1151" t="s">
        <v>397</v>
      </c>
      <c r="CX1151" t="s">
        <v>397</v>
      </c>
      <c r="CY1151" s="25" t="s">
        <v>397</v>
      </c>
    </row>
    <row r="1152" spans="1:103" x14ac:dyDescent="0.25">
      <c r="A1152">
        <v>1154</v>
      </c>
      <c r="B1152">
        <v>128</v>
      </c>
      <c r="C1152" s="25" t="s">
        <v>99</v>
      </c>
      <c r="D1152" s="12">
        <v>17.2</v>
      </c>
      <c r="E1152" s="14"/>
      <c r="F1152" s="7" t="str">
        <f t="shared" si="179"/>
        <v>X</v>
      </c>
      <c r="G1152" s="7">
        <f t="shared" si="180"/>
        <v>17.2</v>
      </c>
      <c r="H1152" s="16">
        <f t="shared" si="181"/>
        <v>17.2</v>
      </c>
      <c r="I1152" s="11" t="str">
        <f t="shared" si="182"/>
        <v>X</v>
      </c>
      <c r="J1152" s="39" t="str">
        <f t="shared" si="183"/>
        <v>X</v>
      </c>
      <c r="K1152" s="39" t="str">
        <f t="shared" si="186"/>
        <v>X</v>
      </c>
      <c r="L1152" s="39" t="str">
        <f t="shared" si="187"/>
        <v>X</v>
      </c>
      <c r="M1152" s="39" t="str">
        <f t="shared" si="184"/>
        <v>X</v>
      </c>
      <c r="N1152" s="42">
        <v>0</v>
      </c>
      <c r="O1152" s="8">
        <v>0</v>
      </c>
      <c r="P1152" s="9">
        <v>0</v>
      </c>
      <c r="Q1152" s="9">
        <v>0</v>
      </c>
      <c r="R1152" s="8">
        <v>0</v>
      </c>
      <c r="S1152" s="9">
        <v>0</v>
      </c>
      <c r="T1152" s="9">
        <v>0</v>
      </c>
      <c r="U1152" s="8">
        <v>1</v>
      </c>
      <c r="V1152" s="9">
        <v>0</v>
      </c>
      <c r="W1152" s="9">
        <v>0</v>
      </c>
      <c r="X1152" s="9">
        <v>0</v>
      </c>
      <c r="Y1152" s="8">
        <v>0</v>
      </c>
      <c r="Z1152" s="9">
        <v>0</v>
      </c>
      <c r="AA1152" s="8"/>
      <c r="AC1152" s="8"/>
      <c r="AJ1152" s="9">
        <f t="shared" si="185"/>
        <v>-1</v>
      </c>
      <c r="AK1152" s="7">
        <v>6.5</v>
      </c>
      <c r="AO1152" s="8"/>
      <c r="AQ1152" s="31"/>
      <c r="AT1152" s="31"/>
      <c r="AU1152" s="21">
        <v>1989</v>
      </c>
      <c r="AV1152" s="23">
        <f t="shared" si="188"/>
        <v>3.2986347831244354</v>
      </c>
      <c r="BB1152" s="18"/>
      <c r="BD1152" s="54"/>
      <c r="BF1152" s="18"/>
      <c r="BH1152" s="18"/>
      <c r="BJ1152" s="18"/>
      <c r="BK1152" s="18" t="s">
        <v>137</v>
      </c>
      <c r="BL1152">
        <v>0</v>
      </c>
      <c r="BM1152">
        <v>0</v>
      </c>
      <c r="BN1152">
        <v>0</v>
      </c>
      <c r="BO1152">
        <v>1</v>
      </c>
      <c r="BP1152">
        <v>0</v>
      </c>
      <c r="BQ1152">
        <v>0</v>
      </c>
      <c r="BR1152" s="18">
        <v>0</v>
      </c>
      <c r="BS1152">
        <v>0</v>
      </c>
      <c r="BT1152">
        <v>1</v>
      </c>
      <c r="BU1152" s="18">
        <v>0</v>
      </c>
      <c r="BV1152" t="s">
        <v>397</v>
      </c>
      <c r="BW1152" t="s">
        <v>397</v>
      </c>
      <c r="CB1152" s="18"/>
      <c r="CD1152" s="18"/>
      <c r="CE1152" s="18"/>
      <c r="CH1152" s="18"/>
      <c r="CJ1152" s="18"/>
      <c r="CU1152" s="18"/>
      <c r="CV1152" t="s">
        <v>397</v>
      </c>
      <c r="CW1152" t="s">
        <v>397</v>
      </c>
      <c r="CX1152" t="s">
        <v>397</v>
      </c>
      <c r="CY1152" s="25" t="s">
        <v>397</v>
      </c>
    </row>
    <row r="1153" spans="1:103" x14ac:dyDescent="0.25">
      <c r="A1153">
        <v>1155</v>
      </c>
      <c r="B1153">
        <v>128</v>
      </c>
      <c r="C1153" s="25" t="s">
        <v>99</v>
      </c>
      <c r="D1153" s="12">
        <v>19.8</v>
      </c>
      <c r="E1153" s="14"/>
      <c r="F1153" s="7" t="str">
        <f t="shared" si="179"/>
        <v>X</v>
      </c>
      <c r="G1153" s="7">
        <f t="shared" si="180"/>
        <v>19.8</v>
      </c>
      <c r="H1153" s="16">
        <f t="shared" si="181"/>
        <v>19.8</v>
      </c>
      <c r="I1153" s="11" t="str">
        <f t="shared" si="182"/>
        <v>X</v>
      </c>
      <c r="J1153" s="39" t="str">
        <f t="shared" si="183"/>
        <v>X</v>
      </c>
      <c r="K1153" s="39" t="str">
        <f t="shared" si="186"/>
        <v>X</v>
      </c>
      <c r="L1153" s="39" t="str">
        <f t="shared" si="187"/>
        <v>X</v>
      </c>
      <c r="M1153" s="39" t="str">
        <f t="shared" si="184"/>
        <v>X</v>
      </c>
      <c r="N1153" s="42">
        <v>0</v>
      </c>
      <c r="O1153" s="8">
        <v>0</v>
      </c>
      <c r="P1153" s="9">
        <v>0</v>
      </c>
      <c r="Q1153" s="9">
        <v>0</v>
      </c>
      <c r="R1153" s="8">
        <v>0</v>
      </c>
      <c r="S1153" s="9">
        <v>0</v>
      </c>
      <c r="T1153" s="9">
        <v>0</v>
      </c>
      <c r="U1153" s="8">
        <v>0</v>
      </c>
      <c r="V1153" s="9">
        <v>1</v>
      </c>
      <c r="W1153" s="9">
        <v>0</v>
      </c>
      <c r="X1153" s="9">
        <v>0</v>
      </c>
      <c r="Y1153" s="8">
        <v>0</v>
      </c>
      <c r="Z1153" s="9">
        <v>0</v>
      </c>
      <c r="AA1153" s="8"/>
      <c r="AC1153" s="8"/>
      <c r="AJ1153" s="9">
        <f t="shared" si="185"/>
        <v>-1</v>
      </c>
      <c r="AK1153" s="7">
        <v>6.5</v>
      </c>
      <c r="AO1153" s="8"/>
      <c r="AQ1153" s="31"/>
      <c r="AT1153" s="31"/>
      <c r="AU1153" s="21">
        <v>1989</v>
      </c>
      <c r="AV1153" s="23">
        <f t="shared" si="188"/>
        <v>3.2986347831244354</v>
      </c>
      <c r="BB1153" s="18"/>
      <c r="BD1153" s="54"/>
      <c r="BF1153" s="18"/>
      <c r="BH1153" s="18"/>
      <c r="BJ1153" s="18"/>
      <c r="BK1153" s="18" t="s">
        <v>137</v>
      </c>
      <c r="BL1153">
        <v>0</v>
      </c>
      <c r="BM1153">
        <v>0</v>
      </c>
      <c r="BN1153">
        <v>0</v>
      </c>
      <c r="BO1153">
        <v>1</v>
      </c>
      <c r="BP1153">
        <v>0</v>
      </c>
      <c r="BQ1153">
        <v>0</v>
      </c>
      <c r="BR1153" s="18">
        <v>0</v>
      </c>
      <c r="BS1153">
        <v>0</v>
      </c>
      <c r="BT1153">
        <v>1</v>
      </c>
      <c r="BU1153" s="18">
        <v>0</v>
      </c>
      <c r="BV1153" t="s">
        <v>397</v>
      </c>
      <c r="BW1153" t="s">
        <v>397</v>
      </c>
      <c r="CB1153" s="18"/>
      <c r="CD1153" s="18"/>
      <c r="CE1153" s="18"/>
      <c r="CH1153" s="18"/>
      <c r="CJ1153" s="18"/>
      <c r="CU1153" s="18"/>
      <c r="CV1153" t="s">
        <v>397</v>
      </c>
      <c r="CW1153" t="s">
        <v>397</v>
      </c>
      <c r="CX1153" t="s">
        <v>397</v>
      </c>
      <c r="CY1153" s="25" t="s">
        <v>397</v>
      </c>
    </row>
    <row r="1154" spans="1:103" x14ac:dyDescent="0.25">
      <c r="A1154">
        <v>1156</v>
      </c>
      <c r="B1154">
        <v>128</v>
      </c>
      <c r="C1154" s="25" t="s">
        <v>99</v>
      </c>
      <c r="D1154" s="12">
        <v>17.399999999999999</v>
      </c>
      <c r="E1154" s="14"/>
      <c r="F1154" s="7" t="str">
        <f t="shared" si="179"/>
        <v>X</v>
      </c>
      <c r="G1154" s="7">
        <f t="shared" si="180"/>
        <v>17.399999999999999</v>
      </c>
      <c r="H1154" s="16">
        <f t="shared" si="181"/>
        <v>17.399999999999999</v>
      </c>
      <c r="I1154" s="11" t="str">
        <f t="shared" si="182"/>
        <v>X</v>
      </c>
      <c r="J1154" s="39" t="str">
        <f t="shared" si="183"/>
        <v>X</v>
      </c>
      <c r="K1154" s="39" t="str">
        <f t="shared" si="186"/>
        <v>X</v>
      </c>
      <c r="L1154" s="39" t="str">
        <f t="shared" si="187"/>
        <v>X</v>
      </c>
      <c r="M1154" s="39" t="str">
        <f t="shared" si="184"/>
        <v>X</v>
      </c>
      <c r="N1154" s="42">
        <v>0</v>
      </c>
      <c r="O1154" s="8">
        <v>0</v>
      </c>
      <c r="P1154" s="9">
        <v>0</v>
      </c>
      <c r="Q1154" s="9">
        <v>0</v>
      </c>
      <c r="R1154" s="8">
        <v>0</v>
      </c>
      <c r="S1154" s="9">
        <v>0</v>
      </c>
      <c r="T1154" s="9">
        <v>0</v>
      </c>
      <c r="U1154" s="8">
        <v>0</v>
      </c>
      <c r="V1154" s="9">
        <v>0</v>
      </c>
      <c r="W1154" s="9">
        <v>0</v>
      </c>
      <c r="X1154" s="9">
        <v>0</v>
      </c>
      <c r="Y1154" s="8">
        <v>1</v>
      </c>
      <c r="Z1154" s="9">
        <v>0</v>
      </c>
      <c r="AA1154" s="8"/>
      <c r="AC1154" s="8"/>
      <c r="AJ1154" s="9">
        <f t="shared" si="185"/>
        <v>-1</v>
      </c>
      <c r="AK1154" s="7">
        <v>6.5</v>
      </c>
      <c r="AO1154" s="8"/>
      <c r="AQ1154" s="31"/>
      <c r="AT1154" s="31"/>
      <c r="AU1154" s="21">
        <v>1989</v>
      </c>
      <c r="AV1154" s="23">
        <f t="shared" si="188"/>
        <v>3.2986347831244354</v>
      </c>
      <c r="BB1154" s="18"/>
      <c r="BD1154" s="54"/>
      <c r="BF1154" s="18"/>
      <c r="BH1154" s="18"/>
      <c r="BJ1154" s="18"/>
      <c r="BK1154" s="18" t="s">
        <v>137</v>
      </c>
      <c r="BL1154">
        <v>0</v>
      </c>
      <c r="BM1154">
        <v>0</v>
      </c>
      <c r="BN1154">
        <v>0</v>
      </c>
      <c r="BO1154">
        <v>1</v>
      </c>
      <c r="BP1154">
        <v>0</v>
      </c>
      <c r="BQ1154">
        <v>0</v>
      </c>
      <c r="BR1154" s="18">
        <v>0</v>
      </c>
      <c r="BS1154">
        <v>0</v>
      </c>
      <c r="BT1154">
        <v>1</v>
      </c>
      <c r="BU1154" s="18">
        <v>0</v>
      </c>
      <c r="BV1154" t="s">
        <v>397</v>
      </c>
      <c r="BW1154" t="s">
        <v>397</v>
      </c>
      <c r="CB1154" s="18"/>
      <c r="CD1154" s="18"/>
      <c r="CE1154" s="18"/>
      <c r="CH1154" s="18"/>
      <c r="CJ1154" s="18"/>
      <c r="CU1154" s="18"/>
      <c r="CV1154" t="s">
        <v>397</v>
      </c>
      <c r="CW1154" t="s">
        <v>397</v>
      </c>
      <c r="CX1154" t="s">
        <v>397</v>
      </c>
      <c r="CY1154" s="25" t="s">
        <v>397</v>
      </c>
    </row>
    <row r="1155" spans="1:103" x14ac:dyDescent="0.25">
      <c r="A1155">
        <v>1157</v>
      </c>
      <c r="B1155">
        <v>128</v>
      </c>
      <c r="C1155" s="25" t="s">
        <v>99</v>
      </c>
      <c r="D1155" s="12">
        <v>12.3</v>
      </c>
      <c r="E1155" s="14"/>
      <c r="F1155" s="7" t="str">
        <f t="shared" si="179"/>
        <v>X</v>
      </c>
      <c r="G1155" s="7">
        <f t="shared" si="180"/>
        <v>12.3</v>
      </c>
      <c r="H1155" s="16">
        <f t="shared" si="181"/>
        <v>12.3</v>
      </c>
      <c r="I1155" s="11" t="str">
        <f t="shared" si="182"/>
        <v>X</v>
      </c>
      <c r="J1155" s="39" t="str">
        <f t="shared" si="183"/>
        <v>X</v>
      </c>
      <c r="K1155" s="39" t="str">
        <f t="shared" si="186"/>
        <v>X</v>
      </c>
      <c r="L1155" s="39" t="str">
        <f t="shared" si="187"/>
        <v>X</v>
      </c>
      <c r="M1155" s="39" t="str">
        <f t="shared" si="184"/>
        <v>X</v>
      </c>
      <c r="N1155" s="42">
        <v>0</v>
      </c>
      <c r="O1155" s="8">
        <v>0</v>
      </c>
      <c r="P1155" s="9">
        <v>0</v>
      </c>
      <c r="Q1155" s="9">
        <v>0</v>
      </c>
      <c r="R1155" s="8">
        <v>0</v>
      </c>
      <c r="S1155" s="9">
        <v>0</v>
      </c>
      <c r="T1155" s="9">
        <v>0</v>
      </c>
      <c r="U1155" s="8">
        <v>0</v>
      </c>
      <c r="V1155" s="9">
        <v>0</v>
      </c>
      <c r="W1155" s="9">
        <v>0</v>
      </c>
      <c r="X1155" s="9">
        <v>0</v>
      </c>
      <c r="Y1155" s="8">
        <v>0</v>
      </c>
      <c r="Z1155" s="9">
        <v>1</v>
      </c>
      <c r="AA1155" s="8"/>
      <c r="AC1155" s="8"/>
      <c r="AJ1155" s="9">
        <f t="shared" si="185"/>
        <v>-1</v>
      </c>
      <c r="AK1155" s="7">
        <v>6.5</v>
      </c>
      <c r="AO1155" s="8"/>
      <c r="AQ1155" s="31"/>
      <c r="AT1155" s="31"/>
      <c r="AU1155" s="21">
        <v>1989</v>
      </c>
      <c r="AV1155" s="23">
        <f t="shared" si="188"/>
        <v>3.2986347831244354</v>
      </c>
      <c r="BB1155" s="18"/>
      <c r="BD1155" s="54"/>
      <c r="BF1155" s="18"/>
      <c r="BH1155" s="18"/>
      <c r="BJ1155" s="18"/>
      <c r="BK1155" s="18" t="s">
        <v>137</v>
      </c>
      <c r="BL1155">
        <v>0</v>
      </c>
      <c r="BM1155">
        <v>0</v>
      </c>
      <c r="BN1155">
        <v>0</v>
      </c>
      <c r="BO1155">
        <v>1</v>
      </c>
      <c r="BP1155">
        <v>0</v>
      </c>
      <c r="BQ1155">
        <v>0</v>
      </c>
      <c r="BR1155" s="18">
        <v>0</v>
      </c>
      <c r="BS1155">
        <v>0</v>
      </c>
      <c r="BT1155">
        <v>1</v>
      </c>
      <c r="BU1155" s="18">
        <v>0</v>
      </c>
      <c r="BV1155" t="s">
        <v>397</v>
      </c>
      <c r="BW1155" t="s">
        <v>397</v>
      </c>
      <c r="CB1155" s="18"/>
      <c r="CD1155" s="18"/>
      <c r="CE1155" s="18"/>
      <c r="CH1155" s="18"/>
      <c r="CJ1155" s="18"/>
      <c r="CU1155" s="18"/>
      <c r="CV1155" t="s">
        <v>397</v>
      </c>
      <c r="CW1155" t="s">
        <v>397</v>
      </c>
      <c r="CX1155" t="s">
        <v>397</v>
      </c>
      <c r="CY1155" s="25" t="s">
        <v>397</v>
      </c>
    </row>
    <row r="1156" spans="1:103" x14ac:dyDescent="0.25">
      <c r="A1156">
        <v>1158</v>
      </c>
      <c r="B1156">
        <v>129</v>
      </c>
      <c r="C1156" s="25" t="s">
        <v>301</v>
      </c>
      <c r="D1156" s="12">
        <v>10.7</v>
      </c>
      <c r="E1156" s="14"/>
      <c r="F1156" s="7" t="str">
        <f t="shared" si="179"/>
        <v>X</v>
      </c>
      <c r="G1156" s="7">
        <f t="shared" si="180"/>
        <v>10.7</v>
      </c>
      <c r="H1156" s="16">
        <f t="shared" si="181"/>
        <v>10.7</v>
      </c>
      <c r="I1156" s="11" t="str">
        <f t="shared" si="182"/>
        <v>X</v>
      </c>
      <c r="J1156" s="39" t="str">
        <f t="shared" si="183"/>
        <v>X</v>
      </c>
      <c r="K1156" s="39" t="str">
        <f t="shared" si="186"/>
        <v>X</v>
      </c>
      <c r="L1156" s="39" t="str">
        <f t="shared" si="187"/>
        <v>X</v>
      </c>
      <c r="M1156" s="39" t="str">
        <f t="shared" si="184"/>
        <v>X</v>
      </c>
      <c r="N1156" s="42">
        <v>1</v>
      </c>
      <c r="O1156" s="8">
        <v>0</v>
      </c>
      <c r="P1156" s="9">
        <v>0</v>
      </c>
      <c r="Q1156" s="9">
        <v>0</v>
      </c>
      <c r="R1156" s="8">
        <v>0</v>
      </c>
      <c r="S1156" s="9">
        <v>0</v>
      </c>
      <c r="T1156" s="9">
        <v>0</v>
      </c>
      <c r="U1156" s="8">
        <v>0</v>
      </c>
      <c r="V1156" s="9">
        <v>0</v>
      </c>
      <c r="W1156" s="9">
        <v>0</v>
      </c>
      <c r="X1156" s="9">
        <v>0</v>
      </c>
      <c r="Y1156" s="8">
        <v>0</v>
      </c>
      <c r="Z1156" s="9">
        <v>0</v>
      </c>
      <c r="AA1156" s="8"/>
      <c r="AC1156" s="8"/>
      <c r="AJ1156" s="9">
        <f t="shared" si="185"/>
        <v>-1</v>
      </c>
      <c r="AK1156" s="7">
        <v>6.9</v>
      </c>
      <c r="AO1156" s="8"/>
      <c r="AQ1156" s="31"/>
      <c r="AT1156" s="31"/>
      <c r="AU1156" s="21">
        <v>1987</v>
      </c>
      <c r="AV1156" s="23">
        <f t="shared" si="188"/>
        <v>3.2981978671098151</v>
      </c>
      <c r="BB1156" s="18"/>
      <c r="BD1156" s="54"/>
      <c r="BF1156" s="18"/>
      <c r="BH1156" s="18"/>
      <c r="BJ1156" s="18"/>
      <c r="BK1156" s="18" t="s">
        <v>299</v>
      </c>
      <c r="BL1156">
        <v>0</v>
      </c>
      <c r="BM1156">
        <v>0</v>
      </c>
      <c r="BN1156">
        <v>0</v>
      </c>
      <c r="BO1156">
        <v>1</v>
      </c>
      <c r="BP1156">
        <v>0</v>
      </c>
      <c r="BQ1156">
        <v>0</v>
      </c>
      <c r="BR1156" s="18">
        <v>0</v>
      </c>
      <c r="BS1156">
        <v>1</v>
      </c>
      <c r="BT1156">
        <v>0</v>
      </c>
      <c r="BU1156" s="18">
        <v>0</v>
      </c>
      <c r="BV1156" t="s">
        <v>397</v>
      </c>
      <c r="BW1156" t="s">
        <v>397</v>
      </c>
      <c r="CB1156" s="18"/>
      <c r="CD1156" s="18"/>
      <c r="CE1156" s="18"/>
      <c r="CH1156" s="18"/>
      <c r="CJ1156" s="18"/>
      <c r="CU1156" s="18"/>
      <c r="CV1156" t="s">
        <v>397</v>
      </c>
      <c r="CW1156" t="s">
        <v>397</v>
      </c>
      <c r="CX1156" t="s">
        <v>397</v>
      </c>
      <c r="CY1156" s="25" t="s">
        <v>397</v>
      </c>
    </row>
    <row r="1157" spans="1:103" x14ac:dyDescent="0.25">
      <c r="A1157">
        <v>1159</v>
      </c>
      <c r="B1157">
        <v>129</v>
      </c>
      <c r="C1157" s="25" t="s">
        <v>301</v>
      </c>
      <c r="D1157" s="12">
        <v>9.6</v>
      </c>
      <c r="E1157" s="14"/>
      <c r="F1157" s="7" t="str">
        <f t="shared" si="179"/>
        <v>X</v>
      </c>
      <c r="G1157" s="7">
        <f t="shared" si="180"/>
        <v>9.6</v>
      </c>
      <c r="H1157" s="16">
        <f t="shared" si="181"/>
        <v>9.6</v>
      </c>
      <c r="I1157" s="11" t="str">
        <f t="shared" si="182"/>
        <v>X</v>
      </c>
      <c r="J1157" s="39" t="str">
        <f t="shared" si="183"/>
        <v>X</v>
      </c>
      <c r="K1157" s="39" t="str">
        <f t="shared" si="186"/>
        <v>X</v>
      </c>
      <c r="L1157" s="39" t="str">
        <f t="shared" si="187"/>
        <v>X</v>
      </c>
      <c r="M1157" s="39" t="str">
        <f t="shared" si="184"/>
        <v>X</v>
      </c>
      <c r="N1157" s="42">
        <v>1</v>
      </c>
      <c r="O1157" s="8">
        <v>0</v>
      </c>
      <c r="P1157" s="9">
        <v>0</v>
      </c>
      <c r="Q1157" s="9">
        <v>0</v>
      </c>
      <c r="R1157" s="8">
        <v>0</v>
      </c>
      <c r="S1157" s="9">
        <v>0</v>
      </c>
      <c r="T1157" s="9">
        <v>0</v>
      </c>
      <c r="U1157" s="8">
        <v>0</v>
      </c>
      <c r="V1157" s="9">
        <v>0</v>
      </c>
      <c r="W1157" s="9">
        <v>0</v>
      </c>
      <c r="X1157" s="9">
        <v>0</v>
      </c>
      <c r="Y1157" s="8">
        <v>0</v>
      </c>
      <c r="Z1157" s="9">
        <v>0</v>
      </c>
      <c r="AA1157" s="8"/>
      <c r="AC1157" s="8"/>
      <c r="AJ1157" s="9">
        <f t="shared" si="185"/>
        <v>-1</v>
      </c>
      <c r="AK1157" s="7">
        <v>9</v>
      </c>
      <c r="AO1157" s="8"/>
      <c r="AQ1157" s="31"/>
      <c r="AT1157" s="31"/>
      <c r="AU1157" s="21">
        <v>1989</v>
      </c>
      <c r="AV1157" s="23">
        <f t="shared" si="188"/>
        <v>3.2986347831244354</v>
      </c>
      <c r="BB1157" s="18"/>
      <c r="BD1157" s="54"/>
      <c r="BF1157" s="18"/>
      <c r="BH1157" s="18"/>
      <c r="BJ1157" s="18"/>
      <c r="BK1157" s="18" t="s">
        <v>299</v>
      </c>
      <c r="BL1157">
        <v>0</v>
      </c>
      <c r="BM1157">
        <v>0</v>
      </c>
      <c r="BN1157">
        <v>0</v>
      </c>
      <c r="BO1157">
        <v>1</v>
      </c>
      <c r="BP1157">
        <v>0</v>
      </c>
      <c r="BQ1157">
        <v>0</v>
      </c>
      <c r="BR1157" s="18">
        <v>0</v>
      </c>
      <c r="BS1157">
        <v>1</v>
      </c>
      <c r="BT1157">
        <v>0</v>
      </c>
      <c r="BU1157" s="18">
        <v>0</v>
      </c>
      <c r="BV1157" t="s">
        <v>397</v>
      </c>
      <c r="BW1157" t="s">
        <v>397</v>
      </c>
      <c r="CB1157" s="18"/>
      <c r="CD1157" s="18"/>
      <c r="CE1157" s="18"/>
      <c r="CH1157" s="18"/>
      <c r="CJ1157" s="18"/>
      <c r="CU1157" s="18"/>
      <c r="CV1157" t="s">
        <v>397</v>
      </c>
      <c r="CW1157" t="s">
        <v>397</v>
      </c>
      <c r="CX1157" t="s">
        <v>397</v>
      </c>
      <c r="CY1157" s="25" t="s">
        <v>397</v>
      </c>
    </row>
    <row r="1158" spans="1:103" x14ac:dyDescent="0.25">
      <c r="A1158">
        <v>1160</v>
      </c>
      <c r="B1158">
        <v>129</v>
      </c>
      <c r="C1158" s="25" t="s">
        <v>301</v>
      </c>
      <c r="D1158" s="12">
        <v>36.299999999999997</v>
      </c>
      <c r="E1158" s="14"/>
      <c r="F1158" s="7" t="str">
        <f t="shared" si="179"/>
        <v>X</v>
      </c>
      <c r="G1158" s="7">
        <f t="shared" si="180"/>
        <v>36.299999999999997</v>
      </c>
      <c r="H1158" s="16">
        <f t="shared" si="181"/>
        <v>36.299999999999997</v>
      </c>
      <c r="I1158" s="11" t="str">
        <f t="shared" si="182"/>
        <v>X</v>
      </c>
      <c r="J1158" s="39" t="str">
        <f t="shared" si="183"/>
        <v>X</v>
      </c>
      <c r="K1158" s="39" t="str">
        <f t="shared" si="186"/>
        <v>X</v>
      </c>
      <c r="L1158" s="39" t="str">
        <f t="shared" si="187"/>
        <v>X</v>
      </c>
      <c r="M1158" s="39" t="str">
        <f t="shared" si="184"/>
        <v>X</v>
      </c>
      <c r="N1158" s="42">
        <v>0</v>
      </c>
      <c r="O1158" s="8">
        <v>0</v>
      </c>
      <c r="P1158" s="9">
        <v>0</v>
      </c>
      <c r="Q1158" s="9">
        <v>0</v>
      </c>
      <c r="R1158" s="8">
        <v>1</v>
      </c>
      <c r="S1158" s="9">
        <v>0</v>
      </c>
      <c r="T1158" s="9">
        <v>0</v>
      </c>
      <c r="U1158" s="8">
        <v>0</v>
      </c>
      <c r="V1158" s="9">
        <v>0</v>
      </c>
      <c r="W1158" s="9">
        <v>0</v>
      </c>
      <c r="X1158" s="9">
        <v>0</v>
      </c>
      <c r="Y1158" s="8">
        <v>0</v>
      </c>
      <c r="Z1158" s="9">
        <v>0</v>
      </c>
      <c r="AA1158" s="8"/>
      <c r="AC1158" s="8"/>
      <c r="AJ1158" s="9">
        <f t="shared" si="185"/>
        <v>-1</v>
      </c>
      <c r="AK1158" s="7">
        <v>9</v>
      </c>
      <c r="AO1158" s="8"/>
      <c r="AQ1158" s="31"/>
      <c r="AT1158" s="31"/>
      <c r="AU1158" s="21">
        <v>1989</v>
      </c>
      <c r="AV1158" s="23">
        <f t="shared" si="188"/>
        <v>3.2986347831244354</v>
      </c>
      <c r="BB1158" s="18"/>
      <c r="BD1158" s="54"/>
      <c r="BF1158" s="18"/>
      <c r="BH1158" s="18"/>
      <c r="BJ1158" s="18"/>
      <c r="BK1158" s="18" t="s">
        <v>299</v>
      </c>
      <c r="BL1158">
        <v>0</v>
      </c>
      <c r="BM1158">
        <v>0</v>
      </c>
      <c r="BN1158">
        <v>0</v>
      </c>
      <c r="BO1158">
        <v>1</v>
      </c>
      <c r="BP1158">
        <v>0</v>
      </c>
      <c r="BQ1158">
        <v>0</v>
      </c>
      <c r="BR1158" s="18">
        <v>0</v>
      </c>
      <c r="BS1158">
        <v>1</v>
      </c>
      <c r="BT1158">
        <v>0</v>
      </c>
      <c r="BU1158" s="18">
        <v>0</v>
      </c>
      <c r="BV1158" t="s">
        <v>397</v>
      </c>
      <c r="BW1158" t="s">
        <v>397</v>
      </c>
      <c r="CB1158" s="18"/>
      <c r="CD1158" s="18"/>
      <c r="CE1158" s="18"/>
      <c r="CH1158" s="18"/>
      <c r="CJ1158" s="18"/>
      <c r="CU1158" s="18"/>
      <c r="CV1158" t="s">
        <v>397</v>
      </c>
      <c r="CW1158" t="s">
        <v>397</v>
      </c>
      <c r="CX1158" t="s">
        <v>397</v>
      </c>
      <c r="CY1158" s="25" t="s">
        <v>397</v>
      </c>
    </row>
    <row r="1159" spans="1:103" x14ac:dyDescent="0.25">
      <c r="A1159">
        <v>1161</v>
      </c>
      <c r="B1159">
        <v>129</v>
      </c>
      <c r="C1159" s="25" t="s">
        <v>301</v>
      </c>
      <c r="D1159" s="12">
        <v>14.6</v>
      </c>
      <c r="E1159" s="14"/>
      <c r="F1159" s="7" t="str">
        <f t="shared" si="179"/>
        <v>X</v>
      </c>
      <c r="G1159" s="7">
        <f t="shared" si="180"/>
        <v>14.6</v>
      </c>
      <c r="H1159" s="16">
        <f t="shared" si="181"/>
        <v>14.6</v>
      </c>
      <c r="I1159" s="11" t="str">
        <f t="shared" si="182"/>
        <v>X</v>
      </c>
      <c r="J1159" s="39" t="str">
        <f t="shared" si="183"/>
        <v>X</v>
      </c>
      <c r="K1159" s="39" t="str">
        <f t="shared" si="186"/>
        <v>X</v>
      </c>
      <c r="L1159" s="39" t="str">
        <f t="shared" si="187"/>
        <v>X</v>
      </c>
      <c r="M1159" s="39" t="str">
        <f t="shared" si="184"/>
        <v>X</v>
      </c>
      <c r="N1159" s="42">
        <v>0</v>
      </c>
      <c r="O1159" s="8">
        <v>0</v>
      </c>
      <c r="P1159" s="9">
        <v>0</v>
      </c>
      <c r="Q1159" s="9">
        <v>0</v>
      </c>
      <c r="R1159" s="8">
        <v>0</v>
      </c>
      <c r="S1159" s="9">
        <v>1</v>
      </c>
      <c r="T1159" s="9">
        <v>0</v>
      </c>
      <c r="U1159" s="8">
        <v>0</v>
      </c>
      <c r="V1159" s="9">
        <v>0</v>
      </c>
      <c r="W1159" s="9">
        <v>0</v>
      </c>
      <c r="X1159" s="9">
        <v>0</v>
      </c>
      <c r="Y1159" s="8">
        <v>0</v>
      </c>
      <c r="Z1159" s="9">
        <v>0</v>
      </c>
      <c r="AA1159" s="8"/>
      <c r="AC1159" s="8"/>
      <c r="AJ1159" s="9">
        <f t="shared" si="185"/>
        <v>-1</v>
      </c>
      <c r="AK1159" s="7">
        <v>9</v>
      </c>
      <c r="AO1159" s="8"/>
      <c r="AQ1159" s="31"/>
      <c r="AT1159" s="31"/>
      <c r="AU1159" s="21">
        <v>1989</v>
      </c>
      <c r="AV1159" s="23">
        <f t="shared" si="188"/>
        <v>3.2986347831244354</v>
      </c>
      <c r="BB1159" s="18"/>
      <c r="BD1159" s="54"/>
      <c r="BF1159" s="18"/>
      <c r="BH1159" s="18"/>
      <c r="BJ1159" s="18"/>
      <c r="BK1159" s="18" t="s">
        <v>299</v>
      </c>
      <c r="BL1159">
        <v>0</v>
      </c>
      <c r="BM1159">
        <v>0</v>
      </c>
      <c r="BN1159">
        <v>0</v>
      </c>
      <c r="BO1159">
        <v>1</v>
      </c>
      <c r="BP1159">
        <v>0</v>
      </c>
      <c r="BQ1159">
        <v>0</v>
      </c>
      <c r="BR1159" s="18">
        <v>0</v>
      </c>
      <c r="BS1159">
        <v>1</v>
      </c>
      <c r="BT1159">
        <v>0</v>
      </c>
      <c r="BU1159" s="18">
        <v>0</v>
      </c>
      <c r="BV1159" t="s">
        <v>397</v>
      </c>
      <c r="BW1159" t="s">
        <v>397</v>
      </c>
      <c r="CB1159" s="18"/>
      <c r="CD1159" s="18"/>
      <c r="CE1159" s="18"/>
      <c r="CH1159" s="18"/>
      <c r="CJ1159" s="18"/>
      <c r="CU1159" s="18"/>
      <c r="CV1159" t="s">
        <v>397</v>
      </c>
      <c r="CW1159" t="s">
        <v>397</v>
      </c>
      <c r="CX1159" t="s">
        <v>397</v>
      </c>
      <c r="CY1159" s="25" t="s">
        <v>397</v>
      </c>
    </row>
    <row r="1160" spans="1:103" x14ac:dyDescent="0.25">
      <c r="A1160">
        <v>1162</v>
      </c>
      <c r="B1160">
        <v>129</v>
      </c>
      <c r="C1160" s="25" t="s">
        <v>301</v>
      </c>
      <c r="D1160" s="12">
        <v>11</v>
      </c>
      <c r="E1160" s="14"/>
      <c r="F1160" s="7" t="str">
        <f t="shared" si="179"/>
        <v>X</v>
      </c>
      <c r="G1160" s="7">
        <f t="shared" si="180"/>
        <v>11</v>
      </c>
      <c r="H1160" s="16">
        <f t="shared" si="181"/>
        <v>11</v>
      </c>
      <c r="I1160" s="11" t="str">
        <f t="shared" si="182"/>
        <v>X</v>
      </c>
      <c r="J1160" s="39" t="str">
        <f t="shared" si="183"/>
        <v>X</v>
      </c>
      <c r="K1160" s="39" t="str">
        <f t="shared" si="186"/>
        <v>X</v>
      </c>
      <c r="L1160" s="39" t="str">
        <f t="shared" si="187"/>
        <v>X</v>
      </c>
      <c r="M1160" s="39" t="str">
        <f t="shared" si="184"/>
        <v>X</v>
      </c>
      <c r="N1160" s="42">
        <v>0</v>
      </c>
      <c r="O1160" s="8">
        <v>0</v>
      </c>
      <c r="P1160" s="9">
        <v>0</v>
      </c>
      <c r="Q1160" s="9">
        <v>0</v>
      </c>
      <c r="R1160" s="8">
        <v>0</v>
      </c>
      <c r="S1160" s="9">
        <v>0</v>
      </c>
      <c r="T1160" s="9">
        <v>1</v>
      </c>
      <c r="U1160" s="8">
        <v>0</v>
      </c>
      <c r="V1160" s="9">
        <v>0</v>
      </c>
      <c r="W1160" s="9">
        <v>0</v>
      </c>
      <c r="X1160" s="9">
        <v>0</v>
      </c>
      <c r="Y1160" s="8">
        <v>0</v>
      </c>
      <c r="Z1160" s="9">
        <v>0</v>
      </c>
      <c r="AA1160" s="8"/>
      <c r="AC1160" s="8"/>
      <c r="AJ1160" s="9">
        <f t="shared" si="185"/>
        <v>-1</v>
      </c>
      <c r="AK1160" s="7">
        <v>9</v>
      </c>
      <c r="AO1160" s="8"/>
      <c r="AQ1160" s="31"/>
      <c r="AT1160" s="31"/>
      <c r="AU1160" s="21">
        <v>1989</v>
      </c>
      <c r="AV1160" s="23">
        <f t="shared" si="188"/>
        <v>3.2986347831244354</v>
      </c>
      <c r="BB1160" s="18"/>
      <c r="BD1160" s="54"/>
      <c r="BF1160" s="18"/>
      <c r="BH1160" s="18"/>
      <c r="BJ1160" s="18"/>
      <c r="BK1160" s="18" t="s">
        <v>299</v>
      </c>
      <c r="BL1160">
        <v>0</v>
      </c>
      <c r="BM1160">
        <v>0</v>
      </c>
      <c r="BN1160">
        <v>0</v>
      </c>
      <c r="BO1160">
        <v>1</v>
      </c>
      <c r="BP1160">
        <v>0</v>
      </c>
      <c r="BQ1160">
        <v>0</v>
      </c>
      <c r="BR1160" s="18">
        <v>0</v>
      </c>
      <c r="BS1160">
        <v>1</v>
      </c>
      <c r="BT1160">
        <v>0</v>
      </c>
      <c r="BU1160" s="18">
        <v>0</v>
      </c>
      <c r="BV1160" t="s">
        <v>397</v>
      </c>
      <c r="BW1160" t="s">
        <v>397</v>
      </c>
      <c r="CB1160" s="18"/>
      <c r="CD1160" s="18"/>
      <c r="CE1160" s="18"/>
      <c r="CH1160" s="18"/>
      <c r="CJ1160" s="18"/>
      <c r="CU1160" s="18"/>
      <c r="CV1160" t="s">
        <v>397</v>
      </c>
      <c r="CW1160" t="s">
        <v>397</v>
      </c>
      <c r="CX1160" t="s">
        <v>397</v>
      </c>
      <c r="CY1160" s="25" t="s">
        <v>397</v>
      </c>
    </row>
    <row r="1161" spans="1:103" x14ac:dyDescent="0.25">
      <c r="A1161">
        <v>1163</v>
      </c>
      <c r="B1161">
        <v>129</v>
      </c>
      <c r="C1161" s="25" t="s">
        <v>301</v>
      </c>
      <c r="D1161" s="12">
        <v>10</v>
      </c>
      <c r="E1161" s="14"/>
      <c r="F1161" s="7" t="str">
        <f t="shared" si="179"/>
        <v>X</v>
      </c>
      <c r="G1161" s="7">
        <f t="shared" si="180"/>
        <v>10</v>
      </c>
      <c r="H1161" s="16">
        <f t="shared" si="181"/>
        <v>10</v>
      </c>
      <c r="I1161" s="11" t="str">
        <f t="shared" si="182"/>
        <v>X</v>
      </c>
      <c r="J1161" s="39" t="str">
        <f t="shared" si="183"/>
        <v>X</v>
      </c>
      <c r="K1161" s="39" t="str">
        <f t="shared" si="186"/>
        <v>X</v>
      </c>
      <c r="L1161" s="39" t="str">
        <f t="shared" si="187"/>
        <v>X</v>
      </c>
      <c r="M1161" s="39" t="str">
        <f t="shared" si="184"/>
        <v>X</v>
      </c>
      <c r="N1161" s="42">
        <v>0</v>
      </c>
      <c r="O1161" s="8">
        <v>0</v>
      </c>
      <c r="P1161" s="9">
        <v>0</v>
      </c>
      <c r="Q1161" s="9">
        <v>0</v>
      </c>
      <c r="R1161" s="8">
        <v>0</v>
      </c>
      <c r="S1161" s="9">
        <v>0</v>
      </c>
      <c r="T1161" s="9">
        <v>0</v>
      </c>
      <c r="U1161" s="8">
        <v>1</v>
      </c>
      <c r="V1161" s="9">
        <v>0</v>
      </c>
      <c r="W1161" s="9">
        <v>0</v>
      </c>
      <c r="X1161" s="9">
        <v>0</v>
      </c>
      <c r="Y1161" s="8">
        <v>0</v>
      </c>
      <c r="Z1161" s="9">
        <v>0</v>
      </c>
      <c r="AA1161" s="8"/>
      <c r="AC1161" s="8"/>
      <c r="AJ1161" s="9">
        <f t="shared" si="185"/>
        <v>-1</v>
      </c>
      <c r="AK1161" s="7">
        <v>6.9</v>
      </c>
      <c r="AO1161" s="8"/>
      <c r="AQ1161" s="31"/>
      <c r="AT1161" s="31"/>
      <c r="AU1161" s="21">
        <v>1987</v>
      </c>
      <c r="AV1161" s="23">
        <f t="shared" si="188"/>
        <v>3.2981978671098151</v>
      </c>
      <c r="BB1161" s="18"/>
      <c r="BD1161" s="54"/>
      <c r="BF1161" s="18"/>
      <c r="BH1161" s="18"/>
      <c r="BJ1161" s="18"/>
      <c r="BK1161" s="18" t="s">
        <v>299</v>
      </c>
      <c r="BL1161">
        <v>0</v>
      </c>
      <c r="BM1161">
        <v>0</v>
      </c>
      <c r="BN1161">
        <v>0</v>
      </c>
      <c r="BO1161">
        <v>1</v>
      </c>
      <c r="BP1161">
        <v>0</v>
      </c>
      <c r="BQ1161">
        <v>0</v>
      </c>
      <c r="BR1161" s="18">
        <v>0</v>
      </c>
      <c r="BS1161">
        <v>1</v>
      </c>
      <c r="BT1161">
        <v>0</v>
      </c>
      <c r="BU1161" s="18">
        <v>0</v>
      </c>
      <c r="BV1161" t="s">
        <v>397</v>
      </c>
      <c r="BW1161" t="s">
        <v>397</v>
      </c>
      <c r="CB1161" s="18"/>
      <c r="CD1161" s="18"/>
      <c r="CE1161" s="18"/>
      <c r="CH1161" s="18"/>
      <c r="CJ1161" s="18"/>
      <c r="CU1161" s="18"/>
      <c r="CV1161" t="s">
        <v>397</v>
      </c>
      <c r="CW1161" t="s">
        <v>397</v>
      </c>
      <c r="CX1161" t="s">
        <v>397</v>
      </c>
      <c r="CY1161" s="25" t="s">
        <v>397</v>
      </c>
    </row>
    <row r="1162" spans="1:103" x14ac:dyDescent="0.25">
      <c r="A1162">
        <v>1164</v>
      </c>
      <c r="B1162">
        <v>129</v>
      </c>
      <c r="C1162" s="25" t="s">
        <v>301</v>
      </c>
      <c r="D1162" s="12">
        <v>9.1</v>
      </c>
      <c r="E1162" s="14"/>
      <c r="F1162" s="7" t="str">
        <f t="shared" si="179"/>
        <v>X</v>
      </c>
      <c r="G1162" s="7">
        <f t="shared" si="180"/>
        <v>9.1</v>
      </c>
      <c r="H1162" s="16">
        <f t="shared" si="181"/>
        <v>9.1</v>
      </c>
      <c r="I1162" s="11" t="str">
        <f t="shared" si="182"/>
        <v>X</v>
      </c>
      <c r="J1162" s="39" t="str">
        <f t="shared" si="183"/>
        <v>X</v>
      </c>
      <c r="K1162" s="39" t="str">
        <f t="shared" si="186"/>
        <v>X</v>
      </c>
      <c r="L1162" s="39" t="str">
        <f t="shared" si="187"/>
        <v>X</v>
      </c>
      <c r="M1162" s="39" t="str">
        <f t="shared" si="184"/>
        <v>X</v>
      </c>
      <c r="N1162" s="42">
        <v>0</v>
      </c>
      <c r="O1162" s="8">
        <v>0</v>
      </c>
      <c r="P1162" s="9">
        <v>0</v>
      </c>
      <c r="Q1162" s="9">
        <v>0</v>
      </c>
      <c r="R1162" s="8">
        <v>0</v>
      </c>
      <c r="S1162" s="9">
        <v>0</v>
      </c>
      <c r="T1162" s="9">
        <v>0</v>
      </c>
      <c r="U1162" s="8">
        <v>1</v>
      </c>
      <c r="V1162" s="9">
        <v>0</v>
      </c>
      <c r="W1162" s="9">
        <v>0</v>
      </c>
      <c r="X1162" s="9">
        <v>0</v>
      </c>
      <c r="Y1162" s="8">
        <v>0</v>
      </c>
      <c r="Z1162" s="9">
        <v>0</v>
      </c>
      <c r="AA1162" s="8"/>
      <c r="AC1162" s="8"/>
      <c r="AJ1162" s="9">
        <f t="shared" si="185"/>
        <v>-1</v>
      </c>
      <c r="AK1162" s="7">
        <v>9</v>
      </c>
      <c r="AO1162" s="8"/>
      <c r="AQ1162" s="31"/>
      <c r="AT1162" s="31"/>
      <c r="AU1162" s="21">
        <v>1989</v>
      </c>
      <c r="AV1162" s="23">
        <f t="shared" si="188"/>
        <v>3.2986347831244354</v>
      </c>
      <c r="BB1162" s="18"/>
      <c r="BD1162" s="54"/>
      <c r="BF1162" s="18"/>
      <c r="BH1162" s="18"/>
      <c r="BJ1162" s="18"/>
      <c r="BK1162" s="18" t="s">
        <v>299</v>
      </c>
      <c r="BL1162">
        <v>0</v>
      </c>
      <c r="BM1162">
        <v>0</v>
      </c>
      <c r="BN1162">
        <v>0</v>
      </c>
      <c r="BO1162">
        <v>1</v>
      </c>
      <c r="BP1162">
        <v>0</v>
      </c>
      <c r="BQ1162">
        <v>0</v>
      </c>
      <c r="BR1162" s="18">
        <v>0</v>
      </c>
      <c r="BS1162">
        <v>1</v>
      </c>
      <c r="BT1162">
        <v>0</v>
      </c>
      <c r="BU1162" s="18">
        <v>0</v>
      </c>
      <c r="BV1162" t="s">
        <v>397</v>
      </c>
      <c r="BW1162" t="s">
        <v>397</v>
      </c>
      <c r="CB1162" s="18"/>
      <c r="CD1162" s="18"/>
      <c r="CE1162" s="18"/>
      <c r="CH1162" s="18"/>
      <c r="CJ1162" s="18"/>
      <c r="CU1162" s="18"/>
      <c r="CV1162" t="s">
        <v>397</v>
      </c>
      <c r="CW1162" t="s">
        <v>397</v>
      </c>
      <c r="CX1162" t="s">
        <v>397</v>
      </c>
      <c r="CY1162" s="25" t="s">
        <v>397</v>
      </c>
    </row>
    <row r="1163" spans="1:103" x14ac:dyDescent="0.25">
      <c r="A1163">
        <v>1165</v>
      </c>
      <c r="B1163">
        <v>129</v>
      </c>
      <c r="C1163" s="25" t="s">
        <v>301</v>
      </c>
      <c r="D1163" s="12">
        <v>13.1</v>
      </c>
      <c r="E1163" s="14"/>
      <c r="F1163" s="7" t="str">
        <f t="shared" si="179"/>
        <v>X</v>
      </c>
      <c r="G1163" s="7">
        <f t="shared" si="180"/>
        <v>13.1</v>
      </c>
      <c r="H1163" s="16">
        <f t="shared" si="181"/>
        <v>13.1</v>
      </c>
      <c r="I1163" s="11" t="str">
        <f t="shared" si="182"/>
        <v>X</v>
      </c>
      <c r="J1163" s="39" t="str">
        <f t="shared" si="183"/>
        <v>X</v>
      </c>
      <c r="K1163" s="39" t="str">
        <f t="shared" si="186"/>
        <v>X</v>
      </c>
      <c r="L1163" s="39" t="str">
        <f t="shared" si="187"/>
        <v>X</v>
      </c>
      <c r="M1163" s="39" t="str">
        <f t="shared" si="184"/>
        <v>X</v>
      </c>
      <c r="N1163" s="42">
        <v>0</v>
      </c>
      <c r="O1163" s="8">
        <v>0</v>
      </c>
      <c r="P1163" s="9">
        <v>0</v>
      </c>
      <c r="Q1163" s="9">
        <v>0</v>
      </c>
      <c r="R1163" s="8">
        <v>0</v>
      </c>
      <c r="S1163" s="9">
        <v>0</v>
      </c>
      <c r="T1163" s="9">
        <v>0</v>
      </c>
      <c r="U1163" s="8">
        <v>0</v>
      </c>
      <c r="V1163" s="9">
        <v>1</v>
      </c>
      <c r="W1163" s="9">
        <v>0</v>
      </c>
      <c r="X1163" s="9">
        <v>0</v>
      </c>
      <c r="Y1163" s="8">
        <v>0</v>
      </c>
      <c r="Z1163" s="9">
        <v>0</v>
      </c>
      <c r="AA1163" s="8"/>
      <c r="AC1163" s="8"/>
      <c r="AJ1163" s="9">
        <f t="shared" si="185"/>
        <v>-1</v>
      </c>
      <c r="AK1163" s="7">
        <v>6.9</v>
      </c>
      <c r="AO1163" s="8"/>
      <c r="AQ1163" s="31"/>
      <c r="AT1163" s="31"/>
      <c r="AU1163" s="21">
        <v>1987</v>
      </c>
      <c r="AV1163" s="23">
        <f t="shared" si="188"/>
        <v>3.2981978671098151</v>
      </c>
      <c r="BB1163" s="18"/>
      <c r="BD1163" s="54"/>
      <c r="BF1163" s="18"/>
      <c r="BH1163" s="18"/>
      <c r="BJ1163" s="18"/>
      <c r="BK1163" s="18" t="s">
        <v>299</v>
      </c>
      <c r="BL1163">
        <v>0</v>
      </c>
      <c r="BM1163">
        <v>0</v>
      </c>
      <c r="BN1163">
        <v>0</v>
      </c>
      <c r="BO1163">
        <v>1</v>
      </c>
      <c r="BP1163">
        <v>0</v>
      </c>
      <c r="BQ1163">
        <v>0</v>
      </c>
      <c r="BR1163" s="18">
        <v>0</v>
      </c>
      <c r="BS1163">
        <v>1</v>
      </c>
      <c r="BT1163">
        <v>0</v>
      </c>
      <c r="BU1163" s="18">
        <v>0</v>
      </c>
      <c r="BV1163" t="s">
        <v>397</v>
      </c>
      <c r="BW1163" t="s">
        <v>397</v>
      </c>
      <c r="CB1163" s="18"/>
      <c r="CD1163" s="18"/>
      <c r="CE1163" s="18"/>
      <c r="CH1163" s="18"/>
      <c r="CJ1163" s="18"/>
      <c r="CU1163" s="18"/>
      <c r="CV1163" t="s">
        <v>397</v>
      </c>
      <c r="CW1163" t="s">
        <v>397</v>
      </c>
      <c r="CX1163" t="s">
        <v>397</v>
      </c>
      <c r="CY1163" s="25" t="s">
        <v>397</v>
      </c>
    </row>
    <row r="1164" spans="1:103" x14ac:dyDescent="0.25">
      <c r="A1164">
        <v>1166</v>
      </c>
      <c r="B1164">
        <v>129</v>
      </c>
      <c r="C1164" s="25" t="s">
        <v>301</v>
      </c>
      <c r="D1164" s="12">
        <v>11.1</v>
      </c>
      <c r="E1164" s="14"/>
      <c r="F1164" s="7" t="str">
        <f t="shared" si="179"/>
        <v>X</v>
      </c>
      <c r="G1164" s="7">
        <f t="shared" si="180"/>
        <v>11.1</v>
      </c>
      <c r="H1164" s="16">
        <f t="shared" si="181"/>
        <v>11.1</v>
      </c>
      <c r="I1164" s="11" t="str">
        <f t="shared" si="182"/>
        <v>X</v>
      </c>
      <c r="J1164" s="39" t="str">
        <f t="shared" si="183"/>
        <v>X</v>
      </c>
      <c r="K1164" s="39" t="str">
        <f t="shared" si="186"/>
        <v>X</v>
      </c>
      <c r="L1164" s="39" t="str">
        <f t="shared" si="187"/>
        <v>X</v>
      </c>
      <c r="M1164" s="39" t="str">
        <f t="shared" si="184"/>
        <v>X</v>
      </c>
      <c r="N1164" s="42">
        <v>0</v>
      </c>
      <c r="O1164" s="8">
        <v>0</v>
      </c>
      <c r="P1164" s="9">
        <v>0</v>
      </c>
      <c r="Q1164" s="9">
        <v>0</v>
      </c>
      <c r="R1164" s="8">
        <v>0</v>
      </c>
      <c r="S1164" s="9">
        <v>0</v>
      </c>
      <c r="T1164" s="9">
        <v>0</v>
      </c>
      <c r="U1164" s="8">
        <v>0</v>
      </c>
      <c r="V1164" s="9">
        <v>1</v>
      </c>
      <c r="W1164" s="9">
        <v>0</v>
      </c>
      <c r="X1164" s="9">
        <v>0</v>
      </c>
      <c r="Y1164" s="8">
        <v>0</v>
      </c>
      <c r="Z1164" s="9">
        <v>0</v>
      </c>
      <c r="AA1164" s="8"/>
      <c r="AC1164" s="8"/>
      <c r="AJ1164" s="9">
        <f t="shared" si="185"/>
        <v>-1</v>
      </c>
      <c r="AK1164" s="7">
        <v>9</v>
      </c>
      <c r="AO1164" s="8"/>
      <c r="AQ1164" s="31"/>
      <c r="AT1164" s="31"/>
      <c r="AU1164" s="21">
        <v>1989</v>
      </c>
      <c r="AV1164" s="23">
        <f t="shared" si="188"/>
        <v>3.2986347831244354</v>
      </c>
      <c r="BB1164" s="18"/>
      <c r="BD1164" s="54"/>
      <c r="BF1164" s="18"/>
      <c r="BH1164" s="18"/>
      <c r="BJ1164" s="18"/>
      <c r="BK1164" s="18" t="s">
        <v>299</v>
      </c>
      <c r="BL1164">
        <v>0</v>
      </c>
      <c r="BM1164">
        <v>0</v>
      </c>
      <c r="BN1164">
        <v>0</v>
      </c>
      <c r="BO1164">
        <v>1</v>
      </c>
      <c r="BP1164">
        <v>0</v>
      </c>
      <c r="BQ1164">
        <v>0</v>
      </c>
      <c r="BR1164" s="18">
        <v>0</v>
      </c>
      <c r="BS1164">
        <v>1</v>
      </c>
      <c r="BT1164">
        <v>0</v>
      </c>
      <c r="BU1164" s="18">
        <v>0</v>
      </c>
      <c r="BV1164" t="s">
        <v>397</v>
      </c>
      <c r="BW1164" t="s">
        <v>397</v>
      </c>
      <c r="CB1164" s="18"/>
      <c r="CD1164" s="18"/>
      <c r="CE1164" s="18"/>
      <c r="CH1164" s="18"/>
      <c r="CJ1164" s="18"/>
      <c r="CU1164" s="18"/>
      <c r="CV1164" t="s">
        <v>397</v>
      </c>
      <c r="CW1164" t="s">
        <v>397</v>
      </c>
      <c r="CX1164" t="s">
        <v>397</v>
      </c>
      <c r="CY1164" s="25" t="s">
        <v>397</v>
      </c>
    </row>
    <row r="1165" spans="1:103" x14ac:dyDescent="0.25">
      <c r="A1165">
        <v>1167</v>
      </c>
      <c r="B1165">
        <v>129</v>
      </c>
      <c r="C1165" s="25" t="s">
        <v>301</v>
      </c>
      <c r="D1165" s="12">
        <v>9.6999999999999993</v>
      </c>
      <c r="E1165" s="14"/>
      <c r="F1165" s="7" t="str">
        <f t="shared" si="179"/>
        <v>X</v>
      </c>
      <c r="G1165" s="7">
        <f t="shared" si="180"/>
        <v>9.6999999999999993</v>
      </c>
      <c r="H1165" s="16">
        <f t="shared" si="181"/>
        <v>9.6999999999999993</v>
      </c>
      <c r="I1165" s="11" t="str">
        <f t="shared" si="182"/>
        <v>X</v>
      </c>
      <c r="J1165" s="39" t="str">
        <f t="shared" si="183"/>
        <v>X</v>
      </c>
      <c r="K1165" s="39" t="str">
        <f t="shared" si="186"/>
        <v>X</v>
      </c>
      <c r="L1165" s="39" t="str">
        <f t="shared" si="187"/>
        <v>X</v>
      </c>
      <c r="M1165" s="39" t="str">
        <f t="shared" si="184"/>
        <v>X</v>
      </c>
      <c r="N1165" s="42">
        <v>0</v>
      </c>
      <c r="O1165" s="8">
        <v>0</v>
      </c>
      <c r="P1165" s="9">
        <v>0</v>
      </c>
      <c r="Q1165" s="9">
        <v>0</v>
      </c>
      <c r="R1165" s="8">
        <v>0</v>
      </c>
      <c r="S1165" s="9">
        <v>0</v>
      </c>
      <c r="T1165" s="9">
        <v>0</v>
      </c>
      <c r="U1165" s="8">
        <v>0</v>
      </c>
      <c r="V1165" s="9">
        <v>0</v>
      </c>
      <c r="W1165" s="9">
        <v>0</v>
      </c>
      <c r="X1165" s="9">
        <v>0</v>
      </c>
      <c r="Y1165" s="8">
        <v>1</v>
      </c>
      <c r="Z1165" s="9">
        <v>0</v>
      </c>
      <c r="AA1165" s="8"/>
      <c r="AC1165" s="8"/>
      <c r="AJ1165" s="9">
        <f t="shared" si="185"/>
        <v>-1</v>
      </c>
      <c r="AK1165" s="7">
        <v>9</v>
      </c>
      <c r="AO1165" s="8"/>
      <c r="AQ1165" s="31"/>
      <c r="AT1165" s="31"/>
      <c r="AU1165" s="21">
        <v>1989</v>
      </c>
      <c r="AV1165" s="23">
        <f t="shared" si="188"/>
        <v>3.2986347831244354</v>
      </c>
      <c r="BB1165" s="18"/>
      <c r="BD1165" s="54"/>
      <c r="BF1165" s="18"/>
      <c r="BH1165" s="18"/>
      <c r="BJ1165" s="18"/>
      <c r="BK1165" s="18" t="s">
        <v>299</v>
      </c>
      <c r="BL1165">
        <v>0</v>
      </c>
      <c r="BM1165">
        <v>0</v>
      </c>
      <c r="BN1165">
        <v>0</v>
      </c>
      <c r="BO1165">
        <v>1</v>
      </c>
      <c r="BP1165">
        <v>0</v>
      </c>
      <c r="BQ1165">
        <v>0</v>
      </c>
      <c r="BR1165" s="18">
        <v>0</v>
      </c>
      <c r="BS1165">
        <v>1</v>
      </c>
      <c r="BT1165">
        <v>0</v>
      </c>
      <c r="BU1165" s="18">
        <v>0</v>
      </c>
      <c r="BV1165" t="s">
        <v>397</v>
      </c>
      <c r="BW1165" t="s">
        <v>397</v>
      </c>
      <c r="CB1165" s="18"/>
      <c r="CD1165" s="18"/>
      <c r="CE1165" s="18"/>
      <c r="CH1165" s="18"/>
      <c r="CJ1165" s="18"/>
      <c r="CU1165" s="18"/>
      <c r="CV1165" t="s">
        <v>397</v>
      </c>
      <c r="CW1165" t="s">
        <v>397</v>
      </c>
      <c r="CX1165" t="s">
        <v>397</v>
      </c>
      <c r="CY1165" s="25" t="s">
        <v>397</v>
      </c>
    </row>
    <row r="1166" spans="1:103" x14ac:dyDescent="0.25">
      <c r="A1166">
        <v>1168</v>
      </c>
      <c r="B1166">
        <v>129</v>
      </c>
      <c r="C1166" s="25" t="s">
        <v>301</v>
      </c>
      <c r="D1166" s="12">
        <v>6.6</v>
      </c>
      <c r="E1166" s="14"/>
      <c r="F1166" s="7" t="str">
        <f t="shared" si="179"/>
        <v>X</v>
      </c>
      <c r="G1166" s="7">
        <f t="shared" si="180"/>
        <v>6.6</v>
      </c>
      <c r="H1166" s="16">
        <f t="shared" si="181"/>
        <v>6.6</v>
      </c>
      <c r="I1166" s="11" t="str">
        <f t="shared" si="182"/>
        <v>X</v>
      </c>
      <c r="J1166" s="39" t="str">
        <f t="shared" si="183"/>
        <v>X</v>
      </c>
      <c r="K1166" s="39" t="str">
        <f t="shared" si="186"/>
        <v>X</v>
      </c>
      <c r="L1166" s="39" t="str">
        <f t="shared" si="187"/>
        <v>X</v>
      </c>
      <c r="M1166" s="39" t="str">
        <f t="shared" si="184"/>
        <v>X</v>
      </c>
      <c r="N1166" s="42">
        <v>0</v>
      </c>
      <c r="O1166" s="8">
        <v>0</v>
      </c>
      <c r="P1166" s="9">
        <v>0</v>
      </c>
      <c r="Q1166" s="9">
        <v>0</v>
      </c>
      <c r="R1166" s="8">
        <v>0</v>
      </c>
      <c r="S1166" s="9">
        <v>0</v>
      </c>
      <c r="T1166" s="9">
        <v>0</v>
      </c>
      <c r="U1166" s="8">
        <v>0</v>
      </c>
      <c r="V1166" s="9">
        <v>0</v>
      </c>
      <c r="W1166" s="9">
        <v>0</v>
      </c>
      <c r="X1166" s="9">
        <v>0</v>
      </c>
      <c r="Y1166" s="8">
        <v>0</v>
      </c>
      <c r="Z1166" s="9">
        <v>1</v>
      </c>
      <c r="AA1166" s="8"/>
      <c r="AC1166" s="8"/>
      <c r="AJ1166" s="9">
        <f t="shared" si="185"/>
        <v>-1</v>
      </c>
      <c r="AK1166" s="7">
        <v>9</v>
      </c>
      <c r="AO1166" s="8"/>
      <c r="AQ1166" s="31"/>
      <c r="AT1166" s="31"/>
      <c r="AU1166" s="21">
        <v>1989</v>
      </c>
      <c r="AV1166" s="23">
        <f t="shared" si="188"/>
        <v>3.2986347831244354</v>
      </c>
      <c r="BB1166" s="18"/>
      <c r="BD1166" s="54"/>
      <c r="BF1166" s="18"/>
      <c r="BH1166" s="18"/>
      <c r="BJ1166" s="18"/>
      <c r="BK1166" s="18" t="s">
        <v>299</v>
      </c>
      <c r="BL1166">
        <v>0</v>
      </c>
      <c r="BM1166">
        <v>0</v>
      </c>
      <c r="BN1166">
        <v>0</v>
      </c>
      <c r="BO1166">
        <v>1</v>
      </c>
      <c r="BP1166">
        <v>0</v>
      </c>
      <c r="BQ1166">
        <v>0</v>
      </c>
      <c r="BR1166" s="18">
        <v>0</v>
      </c>
      <c r="BS1166">
        <v>1</v>
      </c>
      <c r="BT1166">
        <v>0</v>
      </c>
      <c r="BU1166" s="18">
        <v>0</v>
      </c>
      <c r="BV1166" t="s">
        <v>397</v>
      </c>
      <c r="BW1166" t="s">
        <v>397</v>
      </c>
      <c r="CB1166" s="18"/>
      <c r="CD1166" s="18"/>
      <c r="CE1166" s="18"/>
      <c r="CH1166" s="18"/>
      <c r="CJ1166" s="18"/>
      <c r="CU1166" s="18"/>
      <c r="CV1166" t="s">
        <v>397</v>
      </c>
      <c r="CW1166" t="s">
        <v>397</v>
      </c>
      <c r="CX1166" t="s">
        <v>397</v>
      </c>
      <c r="CY1166" s="25" t="s">
        <v>397</v>
      </c>
    </row>
    <row r="1167" spans="1:103" x14ac:dyDescent="0.25">
      <c r="A1167">
        <v>1169</v>
      </c>
      <c r="B1167">
        <v>130</v>
      </c>
      <c r="C1167" s="25" t="s">
        <v>227</v>
      </c>
      <c r="D1167" s="12">
        <v>11.6</v>
      </c>
      <c r="E1167" s="14"/>
      <c r="F1167" s="7" t="str">
        <f t="shared" ref="F1167:F1230" si="189">IFERROR(D1167/E1167, "X")</f>
        <v>X</v>
      </c>
      <c r="G1167" s="7">
        <f t="shared" ref="G1167:G1230" si="190">D1167-E1167</f>
        <v>11.6</v>
      </c>
      <c r="H1167" s="16">
        <f t="shared" ref="H1167:H1230" si="191">D1167+E1167</f>
        <v>11.6</v>
      </c>
      <c r="I1167" s="11" t="str">
        <f t="shared" ref="I1167:I1230" si="192">IFERROR(F1167/SQRT(F1167^2+AJ1167), "X")</f>
        <v>X</v>
      </c>
      <c r="J1167" s="39" t="str">
        <f t="shared" ref="J1167:J1230" si="193">IFERROR(SQRT((1-I1167^2)/AJ1167), "X")</f>
        <v>X</v>
      </c>
      <c r="K1167" s="39" t="str">
        <f t="shared" si="186"/>
        <v>X</v>
      </c>
      <c r="L1167" s="39" t="str">
        <f t="shared" si="187"/>
        <v>X</v>
      </c>
      <c r="M1167" s="39" t="str">
        <f t="shared" ref="M1167:M1230" si="194">IFERROR(I1167+J1167, "X")</f>
        <v>X</v>
      </c>
      <c r="N1167" s="42">
        <v>1</v>
      </c>
      <c r="O1167" s="8">
        <v>0</v>
      </c>
      <c r="P1167" s="9">
        <v>0</v>
      </c>
      <c r="Q1167" s="9">
        <v>0</v>
      </c>
      <c r="R1167" s="8">
        <v>0</v>
      </c>
      <c r="S1167" s="9">
        <v>0</v>
      </c>
      <c r="T1167" s="9">
        <v>0</v>
      </c>
      <c r="U1167" s="8">
        <v>0</v>
      </c>
      <c r="V1167" s="9">
        <v>0</v>
      </c>
      <c r="W1167" s="9">
        <v>0</v>
      </c>
      <c r="X1167" s="9">
        <v>0</v>
      </c>
      <c r="Y1167" s="8">
        <v>0</v>
      </c>
      <c r="Z1167" s="9">
        <v>0</v>
      </c>
      <c r="AA1167" s="8"/>
      <c r="AC1167" s="8"/>
      <c r="AJ1167" s="9">
        <f t="shared" ref="AJ1167:AJ1230" si="195">IFERROR(AH1167-AI1167-1, "X")</f>
        <v>-1</v>
      </c>
      <c r="AK1167" s="7">
        <v>6.1</v>
      </c>
      <c r="AO1167" s="8"/>
      <c r="AQ1167" s="31"/>
      <c r="AT1167" s="31"/>
      <c r="AU1167" s="21">
        <v>1990</v>
      </c>
      <c r="AV1167" s="23">
        <f t="shared" si="188"/>
        <v>3.2988530764097068</v>
      </c>
      <c r="BB1167" s="18"/>
      <c r="BD1167" s="54"/>
      <c r="BF1167" s="18"/>
      <c r="BH1167" s="18"/>
      <c r="BJ1167" s="18"/>
      <c r="BK1167" s="18" t="s">
        <v>226</v>
      </c>
      <c r="BL1167">
        <v>0</v>
      </c>
      <c r="BM1167">
        <v>0</v>
      </c>
      <c r="BN1167">
        <v>0</v>
      </c>
      <c r="BO1167">
        <v>1</v>
      </c>
      <c r="BP1167">
        <v>0</v>
      </c>
      <c r="BQ1167">
        <v>0</v>
      </c>
      <c r="BR1167" s="18">
        <v>0</v>
      </c>
      <c r="BS1167">
        <v>0</v>
      </c>
      <c r="BT1167">
        <v>1</v>
      </c>
      <c r="BU1167" s="18">
        <v>0</v>
      </c>
      <c r="BV1167" t="s">
        <v>397</v>
      </c>
      <c r="BW1167" t="s">
        <v>397</v>
      </c>
      <c r="CB1167" s="18"/>
      <c r="CD1167" s="18"/>
      <c r="CE1167" s="18"/>
      <c r="CH1167" s="18"/>
      <c r="CJ1167" s="18"/>
      <c r="CU1167" s="18"/>
      <c r="CV1167" t="s">
        <v>397</v>
      </c>
      <c r="CW1167" t="s">
        <v>397</v>
      </c>
      <c r="CX1167" t="s">
        <v>397</v>
      </c>
      <c r="CY1167" s="25" t="s">
        <v>397</v>
      </c>
    </row>
    <row r="1168" spans="1:103" x14ac:dyDescent="0.25">
      <c r="A1168">
        <v>1170</v>
      </c>
      <c r="B1168">
        <v>130</v>
      </c>
      <c r="C1168" s="25" t="s">
        <v>227</v>
      </c>
      <c r="D1168" s="12">
        <v>23.7</v>
      </c>
      <c r="E1168" s="14"/>
      <c r="F1168" s="7" t="str">
        <f t="shared" si="189"/>
        <v>X</v>
      </c>
      <c r="G1168" s="7">
        <f t="shared" si="190"/>
        <v>23.7</v>
      </c>
      <c r="H1168" s="16">
        <f t="shared" si="191"/>
        <v>23.7</v>
      </c>
      <c r="I1168" s="11" t="str">
        <f t="shared" si="192"/>
        <v>X</v>
      </c>
      <c r="J1168" s="39" t="str">
        <f t="shared" si="193"/>
        <v>X</v>
      </c>
      <c r="K1168" s="39" t="str">
        <f t="shared" si="186"/>
        <v>X</v>
      </c>
      <c r="L1168" s="39" t="str">
        <f t="shared" si="187"/>
        <v>X</v>
      </c>
      <c r="M1168" s="39" t="str">
        <f t="shared" si="194"/>
        <v>X</v>
      </c>
      <c r="N1168" s="42">
        <v>0</v>
      </c>
      <c r="O1168" s="8">
        <v>0</v>
      </c>
      <c r="P1168" s="9">
        <v>0</v>
      </c>
      <c r="Q1168" s="9">
        <v>0</v>
      </c>
      <c r="R1168" s="8">
        <v>1</v>
      </c>
      <c r="S1168" s="9">
        <v>0</v>
      </c>
      <c r="T1168" s="9">
        <v>0</v>
      </c>
      <c r="U1168" s="8">
        <v>0</v>
      </c>
      <c r="V1168" s="9">
        <v>0</v>
      </c>
      <c r="W1168" s="9">
        <v>0</v>
      </c>
      <c r="X1168" s="9">
        <v>0</v>
      </c>
      <c r="Y1168" s="8">
        <v>0</v>
      </c>
      <c r="Z1168" s="9">
        <v>0</v>
      </c>
      <c r="AA1168" s="8"/>
      <c r="AC1168" s="8"/>
      <c r="AJ1168" s="9">
        <f t="shared" si="195"/>
        <v>-1</v>
      </c>
      <c r="AK1168" s="7">
        <v>6.1</v>
      </c>
      <c r="AO1168" s="8"/>
      <c r="AQ1168" s="31"/>
      <c r="AT1168" s="31"/>
      <c r="AU1168" s="21">
        <v>1990</v>
      </c>
      <c r="AV1168" s="23">
        <f t="shared" si="188"/>
        <v>3.2988530764097068</v>
      </c>
      <c r="BB1168" s="18"/>
      <c r="BD1168" s="54"/>
      <c r="BF1168" s="18"/>
      <c r="BH1168" s="18"/>
      <c r="BJ1168" s="18"/>
      <c r="BK1168" s="18" t="s">
        <v>226</v>
      </c>
      <c r="BL1168">
        <v>0</v>
      </c>
      <c r="BM1168">
        <v>0</v>
      </c>
      <c r="BN1168">
        <v>0</v>
      </c>
      <c r="BO1168">
        <v>1</v>
      </c>
      <c r="BP1168">
        <v>0</v>
      </c>
      <c r="BQ1168">
        <v>0</v>
      </c>
      <c r="BR1168" s="18">
        <v>0</v>
      </c>
      <c r="BS1168">
        <v>0</v>
      </c>
      <c r="BT1168">
        <v>1</v>
      </c>
      <c r="BU1168" s="18">
        <v>0</v>
      </c>
      <c r="BV1168" t="s">
        <v>397</v>
      </c>
      <c r="BW1168" t="s">
        <v>397</v>
      </c>
      <c r="CB1168" s="18"/>
      <c r="CD1168" s="18"/>
      <c r="CE1168" s="18"/>
      <c r="CH1168" s="18"/>
      <c r="CJ1168" s="18"/>
      <c r="CU1168" s="18"/>
      <c r="CV1168" t="s">
        <v>397</v>
      </c>
      <c r="CW1168" t="s">
        <v>397</v>
      </c>
      <c r="CX1168" t="s">
        <v>397</v>
      </c>
      <c r="CY1168" s="25" t="s">
        <v>397</v>
      </c>
    </row>
    <row r="1169" spans="1:103" x14ac:dyDescent="0.25">
      <c r="A1169">
        <v>1171</v>
      </c>
      <c r="B1169">
        <v>130</v>
      </c>
      <c r="C1169" s="25" t="s">
        <v>227</v>
      </c>
      <c r="D1169" s="12">
        <v>14.6</v>
      </c>
      <c r="E1169" s="14"/>
      <c r="F1169" s="7" t="str">
        <f t="shared" si="189"/>
        <v>X</v>
      </c>
      <c r="G1169" s="7">
        <f t="shared" si="190"/>
        <v>14.6</v>
      </c>
      <c r="H1169" s="16">
        <f t="shared" si="191"/>
        <v>14.6</v>
      </c>
      <c r="I1169" s="11" t="str">
        <f t="shared" si="192"/>
        <v>X</v>
      </c>
      <c r="J1169" s="39" t="str">
        <f t="shared" si="193"/>
        <v>X</v>
      </c>
      <c r="K1169" s="39" t="str">
        <f t="shared" si="186"/>
        <v>X</v>
      </c>
      <c r="L1169" s="39" t="str">
        <f t="shared" si="187"/>
        <v>X</v>
      </c>
      <c r="M1169" s="39" t="str">
        <f t="shared" si="194"/>
        <v>X</v>
      </c>
      <c r="N1169" s="42">
        <v>0</v>
      </c>
      <c r="O1169" s="8">
        <v>0</v>
      </c>
      <c r="P1169" s="9">
        <v>0</v>
      </c>
      <c r="Q1169" s="9">
        <v>0</v>
      </c>
      <c r="R1169" s="8">
        <v>0</v>
      </c>
      <c r="S1169" s="9">
        <v>1</v>
      </c>
      <c r="T1169" s="9">
        <v>0</v>
      </c>
      <c r="U1169" s="8">
        <v>0</v>
      </c>
      <c r="V1169" s="9">
        <v>0</v>
      </c>
      <c r="W1169" s="9">
        <v>0</v>
      </c>
      <c r="X1169" s="9">
        <v>0</v>
      </c>
      <c r="Y1169" s="8">
        <v>0</v>
      </c>
      <c r="Z1169" s="9">
        <v>0</v>
      </c>
      <c r="AA1169" s="8"/>
      <c r="AC1169" s="8"/>
      <c r="AJ1169" s="9">
        <f t="shared" si="195"/>
        <v>-1</v>
      </c>
      <c r="AK1169" s="7">
        <v>6.1</v>
      </c>
      <c r="AO1169" s="8"/>
      <c r="AQ1169" s="31"/>
      <c r="AT1169" s="31"/>
      <c r="AU1169" s="21">
        <v>1990</v>
      </c>
      <c r="AV1169" s="23">
        <f t="shared" si="188"/>
        <v>3.2988530764097068</v>
      </c>
      <c r="BB1169" s="18"/>
      <c r="BD1169" s="54"/>
      <c r="BF1169" s="18"/>
      <c r="BH1169" s="18"/>
      <c r="BJ1169" s="18"/>
      <c r="BK1169" s="18" t="s">
        <v>226</v>
      </c>
      <c r="BL1169">
        <v>0</v>
      </c>
      <c r="BM1169">
        <v>0</v>
      </c>
      <c r="BN1169">
        <v>0</v>
      </c>
      <c r="BO1169">
        <v>1</v>
      </c>
      <c r="BP1169">
        <v>0</v>
      </c>
      <c r="BQ1169">
        <v>0</v>
      </c>
      <c r="BR1169" s="18">
        <v>0</v>
      </c>
      <c r="BS1169">
        <v>0</v>
      </c>
      <c r="BT1169">
        <v>1</v>
      </c>
      <c r="BU1169" s="18">
        <v>0</v>
      </c>
      <c r="BV1169" t="s">
        <v>397</v>
      </c>
      <c r="BW1169" t="s">
        <v>397</v>
      </c>
      <c r="CB1169" s="18"/>
      <c r="CD1169" s="18"/>
      <c r="CE1169" s="18"/>
      <c r="CH1169" s="18"/>
      <c r="CJ1169" s="18"/>
      <c r="CU1169" s="18"/>
      <c r="CV1169" t="s">
        <v>397</v>
      </c>
      <c r="CW1169" t="s">
        <v>397</v>
      </c>
      <c r="CX1169" t="s">
        <v>397</v>
      </c>
      <c r="CY1169" s="25" t="s">
        <v>397</v>
      </c>
    </row>
    <row r="1170" spans="1:103" x14ac:dyDescent="0.25">
      <c r="A1170">
        <v>1172</v>
      </c>
      <c r="B1170">
        <v>130</v>
      </c>
      <c r="C1170" s="25" t="s">
        <v>227</v>
      </c>
      <c r="D1170" s="12">
        <v>13.7</v>
      </c>
      <c r="E1170" s="14"/>
      <c r="F1170" s="7" t="str">
        <f t="shared" si="189"/>
        <v>X</v>
      </c>
      <c r="G1170" s="7">
        <f t="shared" si="190"/>
        <v>13.7</v>
      </c>
      <c r="H1170" s="16">
        <f t="shared" si="191"/>
        <v>13.7</v>
      </c>
      <c r="I1170" s="11" t="str">
        <f t="shared" si="192"/>
        <v>X</v>
      </c>
      <c r="J1170" s="39" t="str">
        <f t="shared" si="193"/>
        <v>X</v>
      </c>
      <c r="K1170" s="39" t="str">
        <f t="shared" si="186"/>
        <v>X</v>
      </c>
      <c r="L1170" s="39" t="str">
        <f t="shared" si="187"/>
        <v>X</v>
      </c>
      <c r="M1170" s="39" t="str">
        <f t="shared" si="194"/>
        <v>X</v>
      </c>
      <c r="N1170" s="42">
        <v>0</v>
      </c>
      <c r="O1170" s="8">
        <v>0</v>
      </c>
      <c r="P1170" s="9">
        <v>0</v>
      </c>
      <c r="Q1170" s="9">
        <v>0</v>
      </c>
      <c r="R1170" s="8">
        <v>0</v>
      </c>
      <c r="S1170" s="9">
        <v>0</v>
      </c>
      <c r="T1170" s="9">
        <v>1</v>
      </c>
      <c r="U1170" s="8">
        <v>0</v>
      </c>
      <c r="V1170" s="9">
        <v>0</v>
      </c>
      <c r="W1170" s="9">
        <v>0</v>
      </c>
      <c r="X1170" s="9">
        <v>0</v>
      </c>
      <c r="Y1170" s="8">
        <v>0</v>
      </c>
      <c r="Z1170" s="9">
        <v>0</v>
      </c>
      <c r="AA1170" s="8"/>
      <c r="AC1170" s="8"/>
      <c r="AJ1170" s="9">
        <f t="shared" si="195"/>
        <v>-1</v>
      </c>
      <c r="AK1170" s="7">
        <v>6.1</v>
      </c>
      <c r="AO1170" s="8"/>
      <c r="AQ1170" s="31"/>
      <c r="AT1170" s="31"/>
      <c r="AU1170" s="21">
        <v>1990</v>
      </c>
      <c r="AV1170" s="23">
        <f t="shared" si="188"/>
        <v>3.2988530764097068</v>
      </c>
      <c r="BB1170" s="18"/>
      <c r="BD1170" s="54"/>
      <c r="BF1170" s="18"/>
      <c r="BH1170" s="18"/>
      <c r="BJ1170" s="18"/>
      <c r="BK1170" s="18" t="s">
        <v>226</v>
      </c>
      <c r="BL1170">
        <v>0</v>
      </c>
      <c r="BM1170">
        <v>0</v>
      </c>
      <c r="BN1170">
        <v>0</v>
      </c>
      <c r="BO1170">
        <v>1</v>
      </c>
      <c r="BP1170">
        <v>0</v>
      </c>
      <c r="BQ1170">
        <v>0</v>
      </c>
      <c r="BR1170" s="18">
        <v>0</v>
      </c>
      <c r="BS1170">
        <v>0</v>
      </c>
      <c r="BT1170">
        <v>1</v>
      </c>
      <c r="BU1170" s="18">
        <v>0</v>
      </c>
      <c r="BV1170" t="s">
        <v>397</v>
      </c>
      <c r="BW1170" t="s">
        <v>397</v>
      </c>
      <c r="CB1170" s="18"/>
      <c r="CD1170" s="18"/>
      <c r="CE1170" s="18"/>
      <c r="CH1170" s="18"/>
      <c r="CJ1170" s="18"/>
      <c r="CU1170" s="18"/>
      <c r="CV1170" t="s">
        <v>397</v>
      </c>
      <c r="CW1170" t="s">
        <v>397</v>
      </c>
      <c r="CX1170" t="s">
        <v>397</v>
      </c>
      <c r="CY1170" s="25" t="s">
        <v>397</v>
      </c>
    </row>
    <row r="1171" spans="1:103" x14ac:dyDescent="0.25">
      <c r="A1171">
        <v>1173</v>
      </c>
      <c r="B1171">
        <v>130</v>
      </c>
      <c r="C1171" s="25" t="s">
        <v>227</v>
      </c>
      <c r="D1171" s="12">
        <v>10.3</v>
      </c>
      <c r="E1171" s="14"/>
      <c r="F1171" s="7" t="str">
        <f t="shared" si="189"/>
        <v>X</v>
      </c>
      <c r="G1171" s="7">
        <f t="shared" si="190"/>
        <v>10.3</v>
      </c>
      <c r="H1171" s="16">
        <f t="shared" si="191"/>
        <v>10.3</v>
      </c>
      <c r="I1171" s="11" t="str">
        <f t="shared" si="192"/>
        <v>X</v>
      </c>
      <c r="J1171" s="39" t="str">
        <f t="shared" si="193"/>
        <v>X</v>
      </c>
      <c r="K1171" s="39" t="str">
        <f t="shared" si="186"/>
        <v>X</v>
      </c>
      <c r="L1171" s="39" t="str">
        <f t="shared" si="187"/>
        <v>X</v>
      </c>
      <c r="M1171" s="39" t="str">
        <f t="shared" si="194"/>
        <v>X</v>
      </c>
      <c r="N1171" s="42">
        <v>0</v>
      </c>
      <c r="O1171" s="8">
        <v>0</v>
      </c>
      <c r="P1171" s="9">
        <v>0</v>
      </c>
      <c r="Q1171" s="9">
        <v>0</v>
      </c>
      <c r="R1171" s="8">
        <v>0</v>
      </c>
      <c r="S1171" s="9">
        <v>0</v>
      </c>
      <c r="T1171" s="9">
        <v>0</v>
      </c>
      <c r="U1171" s="8">
        <v>1</v>
      </c>
      <c r="V1171" s="9">
        <v>0</v>
      </c>
      <c r="W1171" s="9">
        <v>0</v>
      </c>
      <c r="X1171" s="9">
        <v>0</v>
      </c>
      <c r="Y1171" s="8">
        <v>0</v>
      </c>
      <c r="Z1171" s="9">
        <v>0</v>
      </c>
      <c r="AA1171" s="8"/>
      <c r="AC1171" s="8"/>
      <c r="AJ1171" s="9">
        <f t="shared" si="195"/>
        <v>-1</v>
      </c>
      <c r="AK1171" s="7">
        <v>6.1</v>
      </c>
      <c r="AO1171" s="8"/>
      <c r="AQ1171" s="31"/>
      <c r="AT1171" s="31"/>
      <c r="AU1171" s="21">
        <v>1990</v>
      </c>
      <c r="AV1171" s="23">
        <f t="shared" si="188"/>
        <v>3.2988530764097068</v>
      </c>
      <c r="BB1171" s="18"/>
      <c r="BD1171" s="54"/>
      <c r="BF1171" s="18"/>
      <c r="BH1171" s="18"/>
      <c r="BJ1171" s="18"/>
      <c r="BK1171" s="18" t="s">
        <v>226</v>
      </c>
      <c r="BL1171">
        <v>0</v>
      </c>
      <c r="BM1171">
        <v>0</v>
      </c>
      <c r="BN1171">
        <v>0</v>
      </c>
      <c r="BO1171">
        <v>1</v>
      </c>
      <c r="BP1171">
        <v>0</v>
      </c>
      <c r="BQ1171">
        <v>0</v>
      </c>
      <c r="BR1171" s="18">
        <v>0</v>
      </c>
      <c r="BS1171">
        <v>0</v>
      </c>
      <c r="BT1171">
        <v>1</v>
      </c>
      <c r="BU1171" s="18">
        <v>0</v>
      </c>
      <c r="BV1171" t="s">
        <v>397</v>
      </c>
      <c r="BW1171" t="s">
        <v>397</v>
      </c>
      <c r="CB1171" s="18"/>
      <c r="CD1171" s="18"/>
      <c r="CE1171" s="18"/>
      <c r="CH1171" s="18"/>
      <c r="CJ1171" s="18"/>
      <c r="CU1171" s="18"/>
      <c r="CV1171" t="s">
        <v>397</v>
      </c>
      <c r="CW1171" t="s">
        <v>397</v>
      </c>
      <c r="CX1171" t="s">
        <v>397</v>
      </c>
      <c r="CY1171" s="25" t="s">
        <v>397</v>
      </c>
    </row>
    <row r="1172" spans="1:103" x14ac:dyDescent="0.25">
      <c r="A1172">
        <v>1174</v>
      </c>
      <c r="B1172">
        <v>130</v>
      </c>
      <c r="C1172" s="25" t="s">
        <v>227</v>
      </c>
      <c r="D1172" s="12">
        <v>12.1</v>
      </c>
      <c r="E1172" s="14"/>
      <c r="F1172" s="7" t="str">
        <f t="shared" si="189"/>
        <v>X</v>
      </c>
      <c r="G1172" s="7">
        <f t="shared" si="190"/>
        <v>12.1</v>
      </c>
      <c r="H1172" s="16">
        <f t="shared" si="191"/>
        <v>12.1</v>
      </c>
      <c r="I1172" s="11" t="str">
        <f t="shared" si="192"/>
        <v>X</v>
      </c>
      <c r="J1172" s="39" t="str">
        <f t="shared" si="193"/>
        <v>X</v>
      </c>
      <c r="K1172" s="39" t="str">
        <f t="shared" si="186"/>
        <v>X</v>
      </c>
      <c r="L1172" s="39" t="str">
        <f t="shared" si="187"/>
        <v>X</v>
      </c>
      <c r="M1172" s="39" t="str">
        <f t="shared" si="194"/>
        <v>X</v>
      </c>
      <c r="N1172" s="42">
        <v>0</v>
      </c>
      <c r="O1172" s="8">
        <v>0</v>
      </c>
      <c r="P1172" s="9">
        <v>0</v>
      </c>
      <c r="Q1172" s="9">
        <v>0</v>
      </c>
      <c r="R1172" s="8">
        <v>0</v>
      </c>
      <c r="S1172" s="9">
        <v>0</v>
      </c>
      <c r="T1172" s="9">
        <v>0</v>
      </c>
      <c r="U1172" s="8">
        <v>0</v>
      </c>
      <c r="V1172" s="9">
        <v>1</v>
      </c>
      <c r="W1172" s="9">
        <v>0</v>
      </c>
      <c r="X1172" s="9">
        <v>0</v>
      </c>
      <c r="Y1172" s="8">
        <v>0</v>
      </c>
      <c r="Z1172" s="9">
        <v>0</v>
      </c>
      <c r="AA1172" s="8"/>
      <c r="AC1172" s="8"/>
      <c r="AJ1172" s="9">
        <f t="shared" si="195"/>
        <v>-1</v>
      </c>
      <c r="AK1172" s="7">
        <v>6.1</v>
      </c>
      <c r="AO1172" s="8"/>
      <c r="AQ1172" s="31"/>
      <c r="AT1172" s="31"/>
      <c r="AU1172" s="21">
        <v>1990</v>
      </c>
      <c r="AV1172" s="23">
        <f t="shared" si="188"/>
        <v>3.2988530764097068</v>
      </c>
      <c r="BB1172" s="18"/>
      <c r="BD1172" s="54"/>
      <c r="BF1172" s="18"/>
      <c r="BH1172" s="18"/>
      <c r="BJ1172" s="18"/>
      <c r="BK1172" s="18" t="s">
        <v>226</v>
      </c>
      <c r="BL1172">
        <v>0</v>
      </c>
      <c r="BM1172">
        <v>0</v>
      </c>
      <c r="BN1172">
        <v>0</v>
      </c>
      <c r="BO1172">
        <v>1</v>
      </c>
      <c r="BP1172">
        <v>0</v>
      </c>
      <c r="BQ1172">
        <v>0</v>
      </c>
      <c r="BR1172" s="18">
        <v>0</v>
      </c>
      <c r="BS1172">
        <v>0</v>
      </c>
      <c r="BT1172">
        <v>1</v>
      </c>
      <c r="BU1172" s="18">
        <v>0</v>
      </c>
      <c r="BV1172" t="s">
        <v>397</v>
      </c>
      <c r="BW1172" t="s">
        <v>397</v>
      </c>
      <c r="CB1172" s="18"/>
      <c r="CD1172" s="18"/>
      <c r="CE1172" s="18"/>
      <c r="CH1172" s="18"/>
      <c r="CJ1172" s="18"/>
      <c r="CU1172" s="18"/>
      <c r="CV1172" t="s">
        <v>397</v>
      </c>
      <c r="CW1172" t="s">
        <v>397</v>
      </c>
      <c r="CX1172" t="s">
        <v>397</v>
      </c>
      <c r="CY1172" s="25" t="s">
        <v>397</v>
      </c>
    </row>
    <row r="1173" spans="1:103" x14ac:dyDescent="0.25">
      <c r="A1173">
        <v>1175</v>
      </c>
      <c r="B1173">
        <v>130</v>
      </c>
      <c r="C1173" s="25" t="s">
        <v>227</v>
      </c>
      <c r="D1173" s="12">
        <v>11.9</v>
      </c>
      <c r="E1173" s="14"/>
      <c r="F1173" s="7" t="str">
        <f t="shared" si="189"/>
        <v>X</v>
      </c>
      <c r="G1173" s="7">
        <f t="shared" si="190"/>
        <v>11.9</v>
      </c>
      <c r="H1173" s="16">
        <f t="shared" si="191"/>
        <v>11.9</v>
      </c>
      <c r="I1173" s="11" t="str">
        <f t="shared" si="192"/>
        <v>X</v>
      </c>
      <c r="J1173" s="39" t="str">
        <f t="shared" si="193"/>
        <v>X</v>
      </c>
      <c r="K1173" s="39" t="str">
        <f t="shared" si="186"/>
        <v>X</v>
      </c>
      <c r="L1173" s="39" t="str">
        <f t="shared" si="187"/>
        <v>X</v>
      </c>
      <c r="M1173" s="39" t="str">
        <f t="shared" si="194"/>
        <v>X</v>
      </c>
      <c r="N1173" s="42">
        <v>0</v>
      </c>
      <c r="O1173" s="8">
        <v>0</v>
      </c>
      <c r="P1173" s="9">
        <v>0</v>
      </c>
      <c r="Q1173" s="9">
        <v>0</v>
      </c>
      <c r="R1173" s="8">
        <v>0</v>
      </c>
      <c r="S1173" s="9">
        <v>0</v>
      </c>
      <c r="T1173" s="9">
        <v>0</v>
      </c>
      <c r="U1173" s="8">
        <v>0</v>
      </c>
      <c r="V1173" s="9">
        <v>0</v>
      </c>
      <c r="W1173" s="9">
        <v>0</v>
      </c>
      <c r="X1173" s="9">
        <v>0</v>
      </c>
      <c r="Y1173" s="8">
        <v>1</v>
      </c>
      <c r="Z1173" s="9">
        <v>0</v>
      </c>
      <c r="AA1173" s="8"/>
      <c r="AC1173" s="8"/>
      <c r="AJ1173" s="9">
        <f t="shared" si="195"/>
        <v>-1</v>
      </c>
      <c r="AK1173" s="7">
        <v>6.1</v>
      </c>
      <c r="AO1173" s="8"/>
      <c r="AQ1173" s="31"/>
      <c r="AT1173" s="31"/>
      <c r="AU1173" s="21">
        <v>1990</v>
      </c>
      <c r="AV1173" s="23">
        <f t="shared" si="188"/>
        <v>3.2988530764097068</v>
      </c>
      <c r="BB1173" s="18"/>
      <c r="BD1173" s="54"/>
      <c r="BF1173" s="18"/>
      <c r="BH1173" s="18"/>
      <c r="BJ1173" s="18"/>
      <c r="BK1173" s="18" t="s">
        <v>226</v>
      </c>
      <c r="BL1173">
        <v>0</v>
      </c>
      <c r="BM1173">
        <v>0</v>
      </c>
      <c r="BN1173">
        <v>0</v>
      </c>
      <c r="BO1173">
        <v>1</v>
      </c>
      <c r="BP1173">
        <v>0</v>
      </c>
      <c r="BQ1173">
        <v>0</v>
      </c>
      <c r="BR1173" s="18">
        <v>0</v>
      </c>
      <c r="BS1173">
        <v>0</v>
      </c>
      <c r="BT1173">
        <v>1</v>
      </c>
      <c r="BU1173" s="18">
        <v>0</v>
      </c>
      <c r="BV1173" t="s">
        <v>397</v>
      </c>
      <c r="BW1173" t="s">
        <v>397</v>
      </c>
      <c r="CB1173" s="18"/>
      <c r="CD1173" s="18"/>
      <c r="CE1173" s="18"/>
      <c r="CH1173" s="18"/>
      <c r="CJ1173" s="18"/>
      <c r="CU1173" s="18"/>
      <c r="CV1173" t="s">
        <v>397</v>
      </c>
      <c r="CW1173" t="s">
        <v>397</v>
      </c>
      <c r="CX1173" t="s">
        <v>397</v>
      </c>
      <c r="CY1173" s="25" t="s">
        <v>397</v>
      </c>
    </row>
    <row r="1174" spans="1:103" x14ac:dyDescent="0.25">
      <c r="A1174">
        <v>1176</v>
      </c>
      <c r="B1174">
        <v>130</v>
      </c>
      <c r="C1174" s="25" t="s">
        <v>227</v>
      </c>
      <c r="D1174" s="12">
        <v>8.3000000000000007</v>
      </c>
      <c r="E1174" s="14"/>
      <c r="F1174" s="7" t="str">
        <f t="shared" si="189"/>
        <v>X</v>
      </c>
      <c r="G1174" s="7">
        <f t="shared" si="190"/>
        <v>8.3000000000000007</v>
      </c>
      <c r="H1174" s="16">
        <f t="shared" si="191"/>
        <v>8.3000000000000007</v>
      </c>
      <c r="I1174" s="11" t="str">
        <f t="shared" si="192"/>
        <v>X</v>
      </c>
      <c r="J1174" s="39" t="str">
        <f t="shared" si="193"/>
        <v>X</v>
      </c>
      <c r="K1174" s="39" t="str">
        <f t="shared" si="186"/>
        <v>X</v>
      </c>
      <c r="L1174" s="39" t="str">
        <f t="shared" si="187"/>
        <v>X</v>
      </c>
      <c r="M1174" s="39" t="str">
        <f t="shared" si="194"/>
        <v>X</v>
      </c>
      <c r="N1174" s="42">
        <v>0</v>
      </c>
      <c r="O1174" s="8">
        <v>0</v>
      </c>
      <c r="P1174" s="9">
        <v>0</v>
      </c>
      <c r="Q1174" s="9">
        <v>0</v>
      </c>
      <c r="R1174" s="8">
        <v>0</v>
      </c>
      <c r="S1174" s="9">
        <v>0</v>
      </c>
      <c r="T1174" s="9">
        <v>0</v>
      </c>
      <c r="U1174" s="8">
        <v>0</v>
      </c>
      <c r="V1174" s="9">
        <v>0</v>
      </c>
      <c r="W1174" s="9">
        <v>0</v>
      </c>
      <c r="X1174" s="9">
        <v>0</v>
      </c>
      <c r="Y1174" s="8">
        <v>0</v>
      </c>
      <c r="Z1174" s="9">
        <v>1</v>
      </c>
      <c r="AA1174" s="8"/>
      <c r="AC1174" s="8"/>
      <c r="AJ1174" s="9">
        <f t="shared" si="195"/>
        <v>-1</v>
      </c>
      <c r="AK1174" s="7">
        <v>6.1</v>
      </c>
      <c r="AO1174" s="8"/>
      <c r="AQ1174" s="31"/>
      <c r="AT1174" s="31"/>
      <c r="AU1174" s="21">
        <v>1990</v>
      </c>
      <c r="AV1174" s="23">
        <f t="shared" si="188"/>
        <v>3.2988530764097068</v>
      </c>
      <c r="BB1174" s="18"/>
      <c r="BD1174" s="54"/>
      <c r="BF1174" s="18"/>
      <c r="BH1174" s="18"/>
      <c r="BJ1174" s="18"/>
      <c r="BK1174" s="18" t="s">
        <v>226</v>
      </c>
      <c r="BL1174">
        <v>0</v>
      </c>
      <c r="BM1174">
        <v>0</v>
      </c>
      <c r="BN1174">
        <v>0</v>
      </c>
      <c r="BO1174">
        <v>1</v>
      </c>
      <c r="BP1174">
        <v>0</v>
      </c>
      <c r="BQ1174">
        <v>0</v>
      </c>
      <c r="BR1174" s="18">
        <v>0</v>
      </c>
      <c r="BS1174">
        <v>0</v>
      </c>
      <c r="BT1174">
        <v>1</v>
      </c>
      <c r="BU1174" s="18">
        <v>0</v>
      </c>
      <c r="BV1174" t="s">
        <v>397</v>
      </c>
      <c r="BW1174" t="s">
        <v>397</v>
      </c>
      <c r="CB1174" s="18"/>
      <c r="CD1174" s="18"/>
      <c r="CE1174" s="18"/>
      <c r="CH1174" s="18"/>
      <c r="CJ1174" s="18"/>
      <c r="CU1174" s="18"/>
      <c r="CV1174" t="s">
        <v>397</v>
      </c>
      <c r="CW1174" t="s">
        <v>397</v>
      </c>
      <c r="CX1174" t="s">
        <v>397</v>
      </c>
      <c r="CY1174" s="25" t="s">
        <v>397</v>
      </c>
    </row>
    <row r="1175" spans="1:103" x14ac:dyDescent="0.25">
      <c r="A1175">
        <v>1177</v>
      </c>
      <c r="B1175">
        <v>131</v>
      </c>
      <c r="C1175" s="25" t="s">
        <v>126</v>
      </c>
      <c r="D1175" s="12">
        <v>9.6999999999999993</v>
      </c>
      <c r="E1175" s="14"/>
      <c r="F1175" s="7" t="str">
        <f t="shared" si="189"/>
        <v>X</v>
      </c>
      <c r="G1175" s="7">
        <f t="shared" si="190"/>
        <v>9.6999999999999993</v>
      </c>
      <c r="H1175" s="16">
        <f t="shared" si="191"/>
        <v>9.6999999999999993</v>
      </c>
      <c r="I1175" s="11" t="str">
        <f t="shared" si="192"/>
        <v>X</v>
      </c>
      <c r="J1175" s="39" t="str">
        <f t="shared" si="193"/>
        <v>X</v>
      </c>
      <c r="K1175" s="39" t="str">
        <f t="shared" si="186"/>
        <v>X</v>
      </c>
      <c r="L1175" s="39" t="str">
        <f t="shared" si="187"/>
        <v>X</v>
      </c>
      <c r="M1175" s="39" t="str">
        <f t="shared" si="194"/>
        <v>X</v>
      </c>
      <c r="N1175" s="42">
        <v>1</v>
      </c>
      <c r="O1175" s="8">
        <v>0</v>
      </c>
      <c r="P1175" s="9">
        <v>0</v>
      </c>
      <c r="Q1175" s="9">
        <v>0</v>
      </c>
      <c r="R1175" s="8">
        <v>0</v>
      </c>
      <c r="S1175" s="9">
        <v>0</v>
      </c>
      <c r="T1175" s="9">
        <v>0</v>
      </c>
      <c r="U1175" s="8">
        <v>0</v>
      </c>
      <c r="V1175" s="9">
        <v>0</v>
      </c>
      <c r="W1175" s="9">
        <v>0</v>
      </c>
      <c r="X1175" s="9">
        <v>0</v>
      </c>
      <c r="Y1175" s="8">
        <v>0</v>
      </c>
      <c r="Z1175" s="9">
        <v>0</v>
      </c>
      <c r="AA1175" s="8"/>
      <c r="AC1175" s="8"/>
      <c r="AJ1175" s="9">
        <f t="shared" si="195"/>
        <v>-1</v>
      </c>
      <c r="AK1175" s="7">
        <v>10.5</v>
      </c>
      <c r="AO1175" s="8"/>
      <c r="AQ1175" s="31"/>
      <c r="AT1175" s="31"/>
      <c r="AU1175" s="21">
        <v>1972</v>
      </c>
      <c r="AV1175" s="23">
        <f t="shared" si="188"/>
        <v>3.2949069106051923</v>
      </c>
      <c r="BB1175" s="18"/>
      <c r="BD1175" s="54"/>
      <c r="BF1175" s="18"/>
      <c r="BH1175" s="18"/>
      <c r="BJ1175" s="18"/>
      <c r="BK1175" s="18" t="s">
        <v>125</v>
      </c>
      <c r="BL1175">
        <v>1</v>
      </c>
      <c r="BM1175">
        <v>0</v>
      </c>
      <c r="BN1175">
        <v>0</v>
      </c>
      <c r="BO1175">
        <v>0</v>
      </c>
      <c r="BP1175">
        <v>0</v>
      </c>
      <c r="BQ1175">
        <v>0</v>
      </c>
      <c r="BR1175" s="18">
        <v>0</v>
      </c>
      <c r="BS1175">
        <v>1</v>
      </c>
      <c r="BT1175">
        <v>0</v>
      </c>
      <c r="BU1175" s="18">
        <v>0</v>
      </c>
      <c r="BV1175" t="s">
        <v>397</v>
      </c>
      <c r="BW1175" t="s">
        <v>397</v>
      </c>
      <c r="CB1175" s="18"/>
      <c r="CD1175" s="18"/>
      <c r="CE1175" s="18"/>
      <c r="CH1175" s="18"/>
      <c r="CJ1175" s="18"/>
      <c r="CU1175" s="18"/>
      <c r="CV1175" t="s">
        <v>397</v>
      </c>
      <c r="CW1175" t="s">
        <v>397</v>
      </c>
      <c r="CX1175" t="s">
        <v>397</v>
      </c>
      <c r="CY1175" s="25" t="s">
        <v>397</v>
      </c>
    </row>
    <row r="1176" spans="1:103" x14ac:dyDescent="0.25">
      <c r="A1176">
        <v>1178</v>
      </c>
      <c r="B1176">
        <v>133</v>
      </c>
      <c r="C1176" s="25" t="s">
        <v>37</v>
      </c>
      <c r="D1176" s="12">
        <v>10.7</v>
      </c>
      <c r="E1176" s="14"/>
      <c r="F1176" s="7" t="str">
        <f t="shared" si="189"/>
        <v>X</v>
      </c>
      <c r="G1176" s="7">
        <f t="shared" si="190"/>
        <v>10.7</v>
      </c>
      <c r="H1176" s="16">
        <f t="shared" si="191"/>
        <v>10.7</v>
      </c>
      <c r="I1176" s="11" t="str">
        <f t="shared" si="192"/>
        <v>X</v>
      </c>
      <c r="J1176" s="39" t="str">
        <f t="shared" si="193"/>
        <v>X</v>
      </c>
      <c r="K1176" s="39" t="str">
        <f t="shared" si="186"/>
        <v>X</v>
      </c>
      <c r="L1176" s="39" t="str">
        <f t="shared" si="187"/>
        <v>X</v>
      </c>
      <c r="M1176" s="39" t="str">
        <f t="shared" si="194"/>
        <v>X</v>
      </c>
      <c r="N1176" s="42">
        <v>1</v>
      </c>
      <c r="O1176" s="8">
        <v>0</v>
      </c>
      <c r="P1176" s="9">
        <v>0</v>
      </c>
      <c r="Q1176" s="9">
        <v>0</v>
      </c>
      <c r="R1176" s="8">
        <v>0</v>
      </c>
      <c r="S1176" s="9">
        <v>0</v>
      </c>
      <c r="T1176" s="9">
        <v>0</v>
      </c>
      <c r="U1176" s="8">
        <v>0</v>
      </c>
      <c r="V1176" s="9">
        <v>0</v>
      </c>
      <c r="W1176" s="9">
        <v>0</v>
      </c>
      <c r="X1176" s="9">
        <v>0</v>
      </c>
      <c r="Y1176" s="8">
        <v>0</v>
      </c>
      <c r="Z1176" s="9">
        <v>0</v>
      </c>
      <c r="AA1176" s="8"/>
      <c r="AC1176" s="8"/>
      <c r="AJ1176" s="9">
        <f t="shared" si="195"/>
        <v>-1</v>
      </c>
      <c r="AK1176" s="7">
        <v>7.6</v>
      </c>
      <c r="AO1176" s="8"/>
      <c r="AQ1176" s="31"/>
      <c r="AT1176" s="31"/>
      <c r="AU1176" s="21">
        <v>1993</v>
      </c>
      <c r="AV1176" s="23">
        <f t="shared" si="188"/>
        <v>3.2995072987004876</v>
      </c>
      <c r="BB1176" s="18"/>
      <c r="BD1176" s="54"/>
      <c r="BF1176" s="18"/>
      <c r="BH1176" s="18"/>
      <c r="BJ1176" s="18"/>
      <c r="BK1176" s="18" t="s">
        <v>35</v>
      </c>
      <c r="BL1176">
        <v>0</v>
      </c>
      <c r="BM1176">
        <v>0</v>
      </c>
      <c r="BN1176">
        <v>0</v>
      </c>
      <c r="BO1176">
        <v>1</v>
      </c>
      <c r="BP1176">
        <v>0</v>
      </c>
      <c r="BQ1176">
        <v>0</v>
      </c>
      <c r="BR1176" s="18">
        <v>0</v>
      </c>
      <c r="BS1176">
        <v>0</v>
      </c>
      <c r="BT1176">
        <v>1</v>
      </c>
      <c r="BU1176" s="18">
        <v>0</v>
      </c>
      <c r="BV1176" t="s">
        <v>397</v>
      </c>
      <c r="BW1176" t="s">
        <v>397</v>
      </c>
      <c r="CB1176" s="18"/>
      <c r="CD1176" s="18"/>
      <c r="CE1176" s="18"/>
      <c r="CH1176" s="18"/>
      <c r="CJ1176" s="18"/>
      <c r="CU1176" s="18"/>
      <c r="CV1176" t="s">
        <v>397</v>
      </c>
      <c r="CW1176" t="s">
        <v>397</v>
      </c>
      <c r="CX1176" t="s">
        <v>397</v>
      </c>
      <c r="CY1176" s="25" t="s">
        <v>397</v>
      </c>
    </row>
    <row r="1177" spans="1:103" x14ac:dyDescent="0.25">
      <c r="A1177">
        <v>1179</v>
      </c>
      <c r="B1177">
        <v>133</v>
      </c>
      <c r="C1177" s="25" t="s">
        <v>37</v>
      </c>
      <c r="D1177" s="12">
        <v>8.9</v>
      </c>
      <c r="E1177" s="14"/>
      <c r="F1177" s="7" t="str">
        <f t="shared" si="189"/>
        <v>X</v>
      </c>
      <c r="G1177" s="7">
        <f t="shared" si="190"/>
        <v>8.9</v>
      </c>
      <c r="H1177" s="16">
        <f t="shared" si="191"/>
        <v>8.9</v>
      </c>
      <c r="I1177" s="11" t="str">
        <f t="shared" si="192"/>
        <v>X</v>
      </c>
      <c r="J1177" s="39" t="str">
        <f t="shared" si="193"/>
        <v>X</v>
      </c>
      <c r="K1177" s="39" t="str">
        <f t="shared" si="186"/>
        <v>X</v>
      </c>
      <c r="L1177" s="39" t="str">
        <f t="shared" si="187"/>
        <v>X</v>
      </c>
      <c r="M1177" s="39" t="str">
        <f t="shared" si="194"/>
        <v>X</v>
      </c>
      <c r="N1177" s="42">
        <v>1</v>
      </c>
      <c r="O1177" s="8">
        <v>0</v>
      </c>
      <c r="P1177" s="9">
        <v>0</v>
      </c>
      <c r="Q1177" s="9">
        <v>0</v>
      </c>
      <c r="R1177" s="8">
        <v>0</v>
      </c>
      <c r="S1177" s="9">
        <v>0</v>
      </c>
      <c r="T1177" s="9">
        <v>0</v>
      </c>
      <c r="U1177" s="8">
        <v>0</v>
      </c>
      <c r="V1177" s="9">
        <v>0</v>
      </c>
      <c r="W1177" s="9">
        <v>0</v>
      </c>
      <c r="X1177" s="9">
        <v>0</v>
      </c>
      <c r="Y1177" s="8">
        <v>0</v>
      </c>
      <c r="Z1177" s="9">
        <v>0</v>
      </c>
      <c r="AA1177" s="8"/>
      <c r="AC1177" s="8"/>
      <c r="AJ1177" s="9">
        <f t="shared" si="195"/>
        <v>-1</v>
      </c>
      <c r="AK1177" s="7">
        <v>10.199999999999999</v>
      </c>
      <c r="AO1177" s="8"/>
      <c r="AQ1177" s="31"/>
      <c r="AT1177" s="31"/>
      <c r="AU1177" s="21">
        <v>1989</v>
      </c>
      <c r="AV1177" s="23">
        <f t="shared" si="188"/>
        <v>3.2986347831244354</v>
      </c>
      <c r="BB1177" s="18"/>
      <c r="BD1177" s="54"/>
      <c r="BF1177" s="18"/>
      <c r="BH1177" s="18"/>
      <c r="BJ1177" s="18"/>
      <c r="BK1177" s="18" t="s">
        <v>59</v>
      </c>
      <c r="BL1177">
        <v>1</v>
      </c>
      <c r="BM1177">
        <v>0</v>
      </c>
      <c r="BN1177">
        <v>0</v>
      </c>
      <c r="BO1177">
        <v>0</v>
      </c>
      <c r="BP1177">
        <v>0</v>
      </c>
      <c r="BQ1177">
        <v>0</v>
      </c>
      <c r="BR1177" s="18">
        <v>0</v>
      </c>
      <c r="BS1177">
        <v>1</v>
      </c>
      <c r="BT1177">
        <v>0</v>
      </c>
      <c r="BU1177" s="18">
        <v>0</v>
      </c>
      <c r="BV1177" t="s">
        <v>397</v>
      </c>
      <c r="BW1177" t="s">
        <v>397</v>
      </c>
      <c r="CB1177" s="18"/>
      <c r="CD1177" s="18"/>
      <c r="CE1177" s="18"/>
      <c r="CH1177" s="18"/>
      <c r="CJ1177" s="18"/>
      <c r="CU1177" s="18"/>
      <c r="CV1177" t="s">
        <v>397</v>
      </c>
      <c r="CW1177" t="s">
        <v>397</v>
      </c>
      <c r="CX1177" t="s">
        <v>397</v>
      </c>
      <c r="CY1177" s="25" t="s">
        <v>397</v>
      </c>
    </row>
    <row r="1178" spans="1:103" x14ac:dyDescent="0.25">
      <c r="A1178">
        <v>1180</v>
      </c>
      <c r="B1178">
        <v>133</v>
      </c>
      <c r="C1178" s="25" t="s">
        <v>37</v>
      </c>
      <c r="D1178" s="12">
        <v>8.9</v>
      </c>
      <c r="E1178" s="14"/>
      <c r="F1178" s="7" t="str">
        <f t="shared" si="189"/>
        <v>X</v>
      </c>
      <c r="G1178" s="7">
        <f t="shared" si="190"/>
        <v>8.9</v>
      </c>
      <c r="H1178" s="16">
        <f t="shared" si="191"/>
        <v>8.9</v>
      </c>
      <c r="I1178" s="11" t="str">
        <f t="shared" si="192"/>
        <v>X</v>
      </c>
      <c r="J1178" s="39" t="str">
        <f t="shared" si="193"/>
        <v>X</v>
      </c>
      <c r="K1178" s="39" t="str">
        <f t="shared" si="186"/>
        <v>X</v>
      </c>
      <c r="L1178" s="39" t="str">
        <f t="shared" si="187"/>
        <v>X</v>
      </c>
      <c r="M1178" s="39" t="str">
        <f t="shared" si="194"/>
        <v>X</v>
      </c>
      <c r="N1178" s="42">
        <v>0</v>
      </c>
      <c r="O1178" s="8">
        <v>0</v>
      </c>
      <c r="P1178" s="9">
        <v>0</v>
      </c>
      <c r="Q1178" s="9">
        <v>0</v>
      </c>
      <c r="R1178" s="8">
        <v>0</v>
      </c>
      <c r="S1178" s="9">
        <v>0</v>
      </c>
      <c r="T1178" s="9">
        <v>0</v>
      </c>
      <c r="U1178" s="8">
        <v>1</v>
      </c>
      <c r="V1178" s="9">
        <v>0</v>
      </c>
      <c r="W1178" s="9">
        <v>0</v>
      </c>
      <c r="X1178" s="9">
        <v>0</v>
      </c>
      <c r="Y1178" s="8">
        <v>0</v>
      </c>
      <c r="Z1178" s="9">
        <v>0</v>
      </c>
      <c r="AA1178" s="8"/>
      <c r="AC1178" s="8"/>
      <c r="AJ1178" s="9">
        <f t="shared" si="195"/>
        <v>-1</v>
      </c>
      <c r="AK1178" s="7">
        <v>10.199999999999999</v>
      </c>
      <c r="AO1178" s="8"/>
      <c r="AQ1178" s="31"/>
      <c r="AT1178" s="31"/>
      <c r="AU1178" s="21">
        <v>1989</v>
      </c>
      <c r="AV1178" s="23">
        <f t="shared" si="188"/>
        <v>3.2986347831244354</v>
      </c>
      <c r="BB1178" s="18"/>
      <c r="BD1178" s="54"/>
      <c r="BF1178" s="18"/>
      <c r="BH1178" s="18"/>
      <c r="BJ1178" s="18"/>
      <c r="BK1178" s="18" t="s">
        <v>59</v>
      </c>
      <c r="BL1178">
        <v>1</v>
      </c>
      <c r="BM1178">
        <v>0</v>
      </c>
      <c r="BN1178">
        <v>0</v>
      </c>
      <c r="BO1178">
        <v>0</v>
      </c>
      <c r="BP1178">
        <v>0</v>
      </c>
      <c r="BQ1178">
        <v>0</v>
      </c>
      <c r="BR1178" s="18">
        <v>0</v>
      </c>
      <c r="BS1178">
        <v>1</v>
      </c>
      <c r="BT1178">
        <v>0</v>
      </c>
      <c r="BU1178" s="18">
        <v>0</v>
      </c>
      <c r="BV1178" t="s">
        <v>397</v>
      </c>
      <c r="BW1178" t="s">
        <v>397</v>
      </c>
      <c r="CB1178" s="18"/>
      <c r="CD1178" s="18"/>
      <c r="CE1178" s="18"/>
      <c r="CH1178" s="18"/>
      <c r="CJ1178" s="18"/>
      <c r="CU1178" s="18"/>
      <c r="CV1178" t="s">
        <v>397</v>
      </c>
      <c r="CW1178" t="s">
        <v>397</v>
      </c>
      <c r="CX1178" t="s">
        <v>397</v>
      </c>
      <c r="CY1178" s="25" t="s">
        <v>397</v>
      </c>
    </row>
    <row r="1179" spans="1:103" x14ac:dyDescent="0.25">
      <c r="A1179">
        <v>1181</v>
      </c>
      <c r="B1179">
        <v>133</v>
      </c>
      <c r="C1179" s="25" t="s">
        <v>37</v>
      </c>
      <c r="D1179" s="12">
        <v>5.2</v>
      </c>
      <c r="E1179" s="14"/>
      <c r="F1179" s="7" t="str">
        <f t="shared" si="189"/>
        <v>X</v>
      </c>
      <c r="G1179" s="7">
        <f t="shared" si="190"/>
        <v>5.2</v>
      </c>
      <c r="H1179" s="16">
        <f t="shared" si="191"/>
        <v>5.2</v>
      </c>
      <c r="I1179" s="11" t="str">
        <f t="shared" si="192"/>
        <v>X</v>
      </c>
      <c r="J1179" s="39" t="str">
        <f t="shared" si="193"/>
        <v>X</v>
      </c>
      <c r="K1179" s="39" t="str">
        <f t="shared" si="186"/>
        <v>X</v>
      </c>
      <c r="L1179" s="39" t="str">
        <f t="shared" si="187"/>
        <v>X</v>
      </c>
      <c r="M1179" s="39" t="str">
        <f t="shared" si="194"/>
        <v>X</v>
      </c>
      <c r="N1179" s="42">
        <v>1</v>
      </c>
      <c r="O1179" s="8">
        <v>0</v>
      </c>
      <c r="P1179" s="9">
        <v>0</v>
      </c>
      <c r="Q1179" s="9">
        <v>0</v>
      </c>
      <c r="R1179" s="8">
        <v>0</v>
      </c>
      <c r="S1179" s="9">
        <v>0</v>
      </c>
      <c r="T1179" s="9">
        <v>0</v>
      </c>
      <c r="U1179" s="8">
        <v>0</v>
      </c>
      <c r="V1179" s="9">
        <v>0</v>
      </c>
      <c r="W1179" s="9">
        <v>0</v>
      </c>
      <c r="X1179" s="9">
        <v>0</v>
      </c>
      <c r="Y1179" s="8">
        <v>0</v>
      </c>
      <c r="Z1179" s="9">
        <v>0</v>
      </c>
      <c r="AA1179" s="8"/>
      <c r="AC1179" s="8"/>
      <c r="AJ1179" s="9">
        <f t="shared" si="195"/>
        <v>-1</v>
      </c>
      <c r="AK1179" s="7">
        <v>5.9</v>
      </c>
      <c r="AO1179" s="8"/>
      <c r="AQ1179" s="31"/>
      <c r="AT1179" s="31"/>
      <c r="AU1179" s="21">
        <v>1997</v>
      </c>
      <c r="AV1179" s="23">
        <f t="shared" si="188"/>
        <v>3.3003780648707024</v>
      </c>
      <c r="BB1179" s="18"/>
      <c r="BD1179" s="54"/>
      <c r="BF1179" s="18"/>
      <c r="BH1179" s="18"/>
      <c r="BJ1179" s="18"/>
      <c r="BK1179" s="18" t="s">
        <v>94</v>
      </c>
      <c r="BL1179">
        <v>0</v>
      </c>
      <c r="BM1179">
        <v>0</v>
      </c>
      <c r="BN1179">
        <v>0</v>
      </c>
      <c r="BO1179">
        <v>0</v>
      </c>
      <c r="BP1179">
        <v>1</v>
      </c>
      <c r="BQ1179">
        <v>0</v>
      </c>
      <c r="BR1179" s="18">
        <v>0</v>
      </c>
      <c r="BS1179">
        <v>0</v>
      </c>
      <c r="BT1179">
        <v>1</v>
      </c>
      <c r="BU1179" s="18">
        <v>0</v>
      </c>
      <c r="BV1179" t="s">
        <v>397</v>
      </c>
      <c r="BW1179" t="s">
        <v>397</v>
      </c>
      <c r="CB1179" s="18"/>
      <c r="CD1179" s="18"/>
      <c r="CE1179" s="18"/>
      <c r="CH1179" s="18"/>
      <c r="CJ1179" s="18"/>
      <c r="CU1179" s="18"/>
      <c r="CV1179" t="s">
        <v>397</v>
      </c>
      <c r="CW1179" t="s">
        <v>397</v>
      </c>
      <c r="CX1179" t="s">
        <v>397</v>
      </c>
      <c r="CY1179" s="25" t="s">
        <v>397</v>
      </c>
    </row>
    <row r="1180" spans="1:103" x14ac:dyDescent="0.25">
      <c r="A1180">
        <v>1182</v>
      </c>
      <c r="B1180">
        <v>133</v>
      </c>
      <c r="C1180" s="25" t="s">
        <v>37</v>
      </c>
      <c r="D1180" s="12">
        <v>10.6</v>
      </c>
      <c r="E1180" s="14"/>
      <c r="F1180" s="7" t="str">
        <f t="shared" si="189"/>
        <v>X</v>
      </c>
      <c r="G1180" s="7">
        <f t="shared" si="190"/>
        <v>10.6</v>
      </c>
      <c r="H1180" s="16">
        <f t="shared" si="191"/>
        <v>10.6</v>
      </c>
      <c r="I1180" s="11" t="str">
        <f t="shared" si="192"/>
        <v>X</v>
      </c>
      <c r="J1180" s="39" t="str">
        <f t="shared" si="193"/>
        <v>X</v>
      </c>
      <c r="K1180" s="39" t="str">
        <f t="shared" si="186"/>
        <v>X</v>
      </c>
      <c r="L1180" s="39" t="str">
        <f t="shared" si="187"/>
        <v>X</v>
      </c>
      <c r="M1180" s="39" t="str">
        <f t="shared" si="194"/>
        <v>X</v>
      </c>
      <c r="N1180" s="42">
        <v>0</v>
      </c>
      <c r="O1180" s="8">
        <v>0</v>
      </c>
      <c r="P1180" s="9">
        <v>0</v>
      </c>
      <c r="Q1180" s="9">
        <v>0</v>
      </c>
      <c r="R1180" s="8">
        <v>0</v>
      </c>
      <c r="S1180" s="9">
        <v>0</v>
      </c>
      <c r="T1180" s="9">
        <v>0</v>
      </c>
      <c r="U1180" s="8">
        <v>1</v>
      </c>
      <c r="V1180" s="9">
        <v>0</v>
      </c>
      <c r="W1180" s="9">
        <v>0</v>
      </c>
      <c r="X1180" s="9">
        <v>0</v>
      </c>
      <c r="Y1180" s="8">
        <v>0</v>
      </c>
      <c r="Z1180" s="9">
        <v>0</v>
      </c>
      <c r="AA1180" s="8"/>
      <c r="AC1180" s="8"/>
      <c r="AJ1180" s="9">
        <f t="shared" si="195"/>
        <v>-1</v>
      </c>
      <c r="AK1180" s="7">
        <v>5.6</v>
      </c>
      <c r="AO1180" s="8"/>
      <c r="AQ1180" s="31"/>
      <c r="AT1180" s="31"/>
      <c r="AU1180" s="21">
        <v>1993</v>
      </c>
      <c r="AV1180" s="23">
        <f t="shared" si="188"/>
        <v>3.2995072987004876</v>
      </c>
      <c r="BB1180" s="18"/>
      <c r="BD1180" s="54"/>
      <c r="BF1180" s="18"/>
      <c r="BH1180" s="18"/>
      <c r="BJ1180" s="18"/>
      <c r="BK1180" s="18" t="s">
        <v>176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 s="18">
        <v>1</v>
      </c>
      <c r="BS1180">
        <v>0</v>
      </c>
      <c r="BT1180">
        <v>1</v>
      </c>
      <c r="BU1180" s="18">
        <v>0</v>
      </c>
      <c r="BV1180" t="s">
        <v>397</v>
      </c>
      <c r="BW1180" t="s">
        <v>397</v>
      </c>
      <c r="CB1180" s="18"/>
      <c r="CD1180" s="18"/>
      <c r="CE1180" s="18"/>
      <c r="CH1180" s="18"/>
      <c r="CJ1180" s="18"/>
      <c r="CU1180" s="18"/>
      <c r="CV1180" t="s">
        <v>397</v>
      </c>
      <c r="CW1180" t="s">
        <v>397</v>
      </c>
      <c r="CX1180" t="s">
        <v>397</v>
      </c>
      <c r="CY1180" s="25" t="s">
        <v>397</v>
      </c>
    </row>
    <row r="1181" spans="1:103" x14ac:dyDescent="0.25">
      <c r="A1181">
        <v>1183</v>
      </c>
      <c r="B1181">
        <v>133</v>
      </c>
      <c r="C1181" s="25" t="s">
        <v>37</v>
      </c>
      <c r="D1181" s="12">
        <v>16.5</v>
      </c>
      <c r="E1181" s="14"/>
      <c r="F1181" s="7" t="str">
        <f t="shared" si="189"/>
        <v>X</v>
      </c>
      <c r="G1181" s="7">
        <f t="shared" si="190"/>
        <v>16.5</v>
      </c>
      <c r="H1181" s="16">
        <f t="shared" si="191"/>
        <v>16.5</v>
      </c>
      <c r="I1181" s="11" t="str">
        <f t="shared" si="192"/>
        <v>X</v>
      </c>
      <c r="J1181" s="39" t="str">
        <f t="shared" si="193"/>
        <v>X</v>
      </c>
      <c r="K1181" s="39" t="str">
        <f t="shared" si="186"/>
        <v>X</v>
      </c>
      <c r="L1181" s="39" t="str">
        <f t="shared" si="187"/>
        <v>X</v>
      </c>
      <c r="M1181" s="39" t="str">
        <f t="shared" si="194"/>
        <v>X</v>
      </c>
      <c r="N1181" s="42">
        <v>0</v>
      </c>
      <c r="O1181" s="8">
        <v>0</v>
      </c>
      <c r="P1181" s="9">
        <v>0</v>
      </c>
      <c r="Q1181" s="9">
        <v>0</v>
      </c>
      <c r="R1181" s="8">
        <v>0</v>
      </c>
      <c r="S1181" s="9">
        <v>0</v>
      </c>
      <c r="T1181" s="9">
        <v>0</v>
      </c>
      <c r="U1181" s="8">
        <v>0</v>
      </c>
      <c r="V1181" s="9">
        <v>1</v>
      </c>
      <c r="W1181" s="9">
        <v>0</v>
      </c>
      <c r="X1181" s="9">
        <v>0</v>
      </c>
      <c r="Y1181" s="8">
        <v>0</v>
      </c>
      <c r="Z1181" s="9">
        <v>0</v>
      </c>
      <c r="AA1181" s="8"/>
      <c r="AC1181" s="8"/>
      <c r="AJ1181" s="9">
        <f t="shared" si="195"/>
        <v>-1</v>
      </c>
      <c r="AK1181" s="7">
        <v>5.6</v>
      </c>
      <c r="AO1181" s="8"/>
      <c r="AQ1181" s="31"/>
      <c r="AT1181" s="31"/>
      <c r="AU1181" s="21">
        <v>1993</v>
      </c>
      <c r="AV1181" s="23">
        <f t="shared" si="188"/>
        <v>3.2995072987004876</v>
      </c>
      <c r="BB1181" s="18"/>
      <c r="BD1181" s="54"/>
      <c r="BF1181" s="18"/>
      <c r="BH1181" s="18"/>
      <c r="BJ1181" s="18"/>
      <c r="BK1181" s="18" t="s">
        <v>176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R1181" s="18">
        <v>1</v>
      </c>
      <c r="BS1181">
        <v>0</v>
      </c>
      <c r="BT1181">
        <v>1</v>
      </c>
      <c r="BU1181" s="18">
        <v>0</v>
      </c>
      <c r="BV1181" t="s">
        <v>397</v>
      </c>
      <c r="BW1181" t="s">
        <v>397</v>
      </c>
      <c r="CB1181" s="18"/>
      <c r="CD1181" s="18"/>
      <c r="CE1181" s="18"/>
      <c r="CH1181" s="18"/>
      <c r="CJ1181" s="18"/>
      <c r="CU1181" s="18"/>
      <c r="CV1181" t="s">
        <v>397</v>
      </c>
      <c r="CW1181" t="s">
        <v>397</v>
      </c>
      <c r="CX1181" t="s">
        <v>397</v>
      </c>
      <c r="CY1181" s="25" t="s">
        <v>397</v>
      </c>
    </row>
    <row r="1182" spans="1:103" x14ac:dyDescent="0.25">
      <c r="A1182">
        <v>1184</v>
      </c>
      <c r="B1182">
        <v>133</v>
      </c>
      <c r="C1182" s="25" t="s">
        <v>37</v>
      </c>
      <c r="D1182" s="12">
        <v>9.6999999999999993</v>
      </c>
      <c r="E1182" s="14"/>
      <c r="F1182" s="7" t="str">
        <f t="shared" si="189"/>
        <v>X</v>
      </c>
      <c r="G1182" s="7">
        <f t="shared" si="190"/>
        <v>9.6999999999999993</v>
      </c>
      <c r="H1182" s="16">
        <f t="shared" si="191"/>
        <v>9.6999999999999993</v>
      </c>
      <c r="I1182" s="11" t="str">
        <f t="shared" si="192"/>
        <v>X</v>
      </c>
      <c r="J1182" s="39" t="str">
        <f t="shared" si="193"/>
        <v>X</v>
      </c>
      <c r="K1182" s="39" t="str">
        <f t="shared" si="186"/>
        <v>X</v>
      </c>
      <c r="L1182" s="39" t="str">
        <f t="shared" si="187"/>
        <v>X</v>
      </c>
      <c r="M1182" s="39" t="str">
        <f t="shared" si="194"/>
        <v>X</v>
      </c>
      <c r="N1182" s="42">
        <v>1</v>
      </c>
      <c r="O1182" s="8">
        <v>0</v>
      </c>
      <c r="P1182" s="9">
        <v>0</v>
      </c>
      <c r="Q1182" s="9">
        <v>0</v>
      </c>
      <c r="R1182" s="8">
        <v>0</v>
      </c>
      <c r="S1182" s="9">
        <v>0</v>
      </c>
      <c r="T1182" s="9">
        <v>0</v>
      </c>
      <c r="U1182" s="8">
        <v>0</v>
      </c>
      <c r="V1182" s="9">
        <v>0</v>
      </c>
      <c r="W1182" s="9">
        <v>0</v>
      </c>
      <c r="X1182" s="9">
        <v>0</v>
      </c>
      <c r="Y1182" s="8">
        <v>0</v>
      </c>
      <c r="Z1182" s="9">
        <v>0</v>
      </c>
      <c r="AA1182" s="8"/>
      <c r="AC1182" s="8"/>
      <c r="AJ1182" s="9">
        <f t="shared" si="195"/>
        <v>-1</v>
      </c>
      <c r="AK1182" s="7">
        <v>3</v>
      </c>
      <c r="AO1182" s="8"/>
      <c r="AQ1182" s="31"/>
      <c r="AT1182" s="31"/>
      <c r="AU1182" s="21">
        <v>1999</v>
      </c>
      <c r="AV1182" s="23">
        <f t="shared" si="188"/>
        <v>3.3008127941181171</v>
      </c>
      <c r="BB1182" s="18"/>
      <c r="BD1182" s="54"/>
      <c r="BF1182" s="18"/>
      <c r="BH1182" s="18"/>
      <c r="BJ1182" s="18"/>
      <c r="BK1182" s="18" t="s">
        <v>197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1</v>
      </c>
      <c r="BR1182" s="18">
        <v>0</v>
      </c>
      <c r="BS1182">
        <v>0</v>
      </c>
      <c r="BT1182">
        <v>0</v>
      </c>
      <c r="BU1182" s="18">
        <v>1</v>
      </c>
      <c r="BV1182" t="s">
        <v>397</v>
      </c>
      <c r="BW1182" t="s">
        <v>397</v>
      </c>
      <c r="CB1182" s="18"/>
      <c r="CD1182" s="18"/>
      <c r="CE1182" s="18"/>
      <c r="CH1182" s="18"/>
      <c r="CJ1182" s="18"/>
      <c r="CU1182" s="18"/>
      <c r="CV1182" t="s">
        <v>397</v>
      </c>
      <c r="CW1182" t="s">
        <v>397</v>
      </c>
      <c r="CX1182" t="s">
        <v>397</v>
      </c>
      <c r="CY1182" s="25" t="s">
        <v>397</v>
      </c>
    </row>
    <row r="1183" spans="1:103" x14ac:dyDescent="0.25">
      <c r="A1183">
        <v>1185</v>
      </c>
      <c r="B1183">
        <v>133</v>
      </c>
      <c r="C1183" s="25" t="s">
        <v>37</v>
      </c>
      <c r="D1183" s="12">
        <v>16.600000000000001</v>
      </c>
      <c r="E1183" s="14"/>
      <c r="F1183" s="7" t="str">
        <f t="shared" si="189"/>
        <v>X</v>
      </c>
      <c r="G1183" s="7">
        <f t="shared" si="190"/>
        <v>16.600000000000001</v>
      </c>
      <c r="H1183" s="16">
        <f t="shared" si="191"/>
        <v>16.600000000000001</v>
      </c>
      <c r="I1183" s="11" t="str">
        <f t="shared" si="192"/>
        <v>X</v>
      </c>
      <c r="J1183" s="39" t="str">
        <f t="shared" si="193"/>
        <v>X</v>
      </c>
      <c r="K1183" s="39" t="str">
        <f t="shared" si="186"/>
        <v>X</v>
      </c>
      <c r="L1183" s="39" t="str">
        <f t="shared" si="187"/>
        <v>X</v>
      </c>
      <c r="M1183" s="39" t="str">
        <f t="shared" si="194"/>
        <v>X</v>
      </c>
      <c r="N1183" s="42">
        <v>0</v>
      </c>
      <c r="O1183" s="8">
        <v>0</v>
      </c>
      <c r="P1183" s="9">
        <v>0</v>
      </c>
      <c r="Q1183" s="9">
        <v>0</v>
      </c>
      <c r="R1183" s="8">
        <v>1</v>
      </c>
      <c r="S1183" s="9">
        <v>0</v>
      </c>
      <c r="T1183" s="9">
        <v>0</v>
      </c>
      <c r="U1183" s="8">
        <v>0</v>
      </c>
      <c r="V1183" s="9">
        <v>0</v>
      </c>
      <c r="W1183" s="9">
        <v>0</v>
      </c>
      <c r="X1183" s="9">
        <v>0</v>
      </c>
      <c r="Y1183" s="8">
        <v>0</v>
      </c>
      <c r="Z1183" s="9">
        <v>0</v>
      </c>
      <c r="AA1183" s="8"/>
      <c r="AC1183" s="8"/>
      <c r="AJ1183" s="9">
        <f t="shared" si="195"/>
        <v>-1</v>
      </c>
      <c r="AK1183" s="7">
        <v>3</v>
      </c>
      <c r="AO1183" s="8"/>
      <c r="AQ1183" s="31"/>
      <c r="AT1183" s="31"/>
      <c r="AU1183" s="21">
        <v>1999</v>
      </c>
      <c r="AV1183" s="23">
        <f t="shared" si="188"/>
        <v>3.3008127941181171</v>
      </c>
      <c r="BB1183" s="18"/>
      <c r="BD1183" s="54"/>
      <c r="BF1183" s="18"/>
      <c r="BH1183" s="18"/>
      <c r="BJ1183" s="18"/>
      <c r="BK1183" s="18" t="s">
        <v>197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1</v>
      </c>
      <c r="BR1183" s="18">
        <v>0</v>
      </c>
      <c r="BS1183">
        <v>0</v>
      </c>
      <c r="BT1183">
        <v>0</v>
      </c>
      <c r="BU1183" s="18">
        <v>1</v>
      </c>
      <c r="BV1183" t="s">
        <v>397</v>
      </c>
      <c r="BW1183" t="s">
        <v>397</v>
      </c>
      <c r="CB1183" s="18"/>
      <c r="CD1183" s="18"/>
      <c r="CE1183" s="18"/>
      <c r="CH1183" s="18"/>
      <c r="CJ1183" s="18"/>
      <c r="CU1183" s="18"/>
      <c r="CV1183" t="s">
        <v>397</v>
      </c>
      <c r="CW1183" t="s">
        <v>397</v>
      </c>
      <c r="CX1183" t="s">
        <v>397</v>
      </c>
      <c r="CY1183" s="25" t="s">
        <v>397</v>
      </c>
    </row>
    <row r="1184" spans="1:103" x14ac:dyDescent="0.25">
      <c r="A1184">
        <v>1186</v>
      </c>
      <c r="B1184">
        <v>133</v>
      </c>
      <c r="C1184" s="25" t="s">
        <v>37</v>
      </c>
      <c r="D1184" s="12">
        <v>8.5</v>
      </c>
      <c r="E1184" s="14"/>
      <c r="F1184" s="7" t="str">
        <f t="shared" si="189"/>
        <v>X</v>
      </c>
      <c r="G1184" s="7">
        <f t="shared" si="190"/>
        <v>8.5</v>
      </c>
      <c r="H1184" s="16">
        <f t="shared" si="191"/>
        <v>8.5</v>
      </c>
      <c r="I1184" s="11" t="str">
        <f t="shared" si="192"/>
        <v>X</v>
      </c>
      <c r="J1184" s="39" t="str">
        <f t="shared" si="193"/>
        <v>X</v>
      </c>
      <c r="K1184" s="39" t="str">
        <f t="shared" ref="K1184:K1247" si="196">IFERROR(1/J1184, "X")</f>
        <v>X</v>
      </c>
      <c r="L1184" s="39" t="str">
        <f t="shared" ref="L1184:L1247" si="197">IFERROR(I1184-J1184, "X")</f>
        <v>X</v>
      </c>
      <c r="M1184" s="39" t="str">
        <f t="shared" si="194"/>
        <v>X</v>
      </c>
      <c r="N1184" s="42">
        <v>0</v>
      </c>
      <c r="O1184" s="8">
        <v>0</v>
      </c>
      <c r="P1184" s="9">
        <v>0</v>
      </c>
      <c r="Q1184" s="9">
        <v>0</v>
      </c>
      <c r="R1184" s="8">
        <v>0</v>
      </c>
      <c r="S1184" s="9">
        <v>1</v>
      </c>
      <c r="T1184" s="9">
        <v>0</v>
      </c>
      <c r="U1184" s="8">
        <v>0</v>
      </c>
      <c r="V1184" s="9">
        <v>0</v>
      </c>
      <c r="W1184" s="9">
        <v>0</v>
      </c>
      <c r="X1184" s="9">
        <v>0</v>
      </c>
      <c r="Y1184" s="8">
        <v>0</v>
      </c>
      <c r="Z1184" s="9">
        <v>0</v>
      </c>
      <c r="AA1184" s="8"/>
      <c r="AC1184" s="8"/>
      <c r="AJ1184" s="9">
        <f t="shared" si="195"/>
        <v>-1</v>
      </c>
      <c r="AK1184" s="7">
        <v>3</v>
      </c>
      <c r="AO1184" s="8"/>
      <c r="AQ1184" s="31"/>
      <c r="AT1184" s="31"/>
      <c r="AU1184" s="21">
        <v>1999</v>
      </c>
      <c r="AV1184" s="23">
        <f t="shared" ref="AV1184:AV1247" si="198">LOG(AU1184)</f>
        <v>3.3008127941181171</v>
      </c>
      <c r="BB1184" s="18"/>
      <c r="BD1184" s="54"/>
      <c r="BF1184" s="18"/>
      <c r="BH1184" s="18"/>
      <c r="BJ1184" s="18"/>
      <c r="BK1184" s="18" t="s">
        <v>197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1</v>
      </c>
      <c r="BR1184" s="18">
        <v>0</v>
      </c>
      <c r="BS1184">
        <v>0</v>
      </c>
      <c r="BT1184">
        <v>0</v>
      </c>
      <c r="BU1184" s="18">
        <v>1</v>
      </c>
      <c r="BV1184" t="s">
        <v>397</v>
      </c>
      <c r="BW1184" t="s">
        <v>397</v>
      </c>
      <c r="CB1184" s="18"/>
      <c r="CD1184" s="18"/>
      <c r="CE1184" s="18"/>
      <c r="CH1184" s="18"/>
      <c r="CJ1184" s="18"/>
      <c r="CU1184" s="18"/>
      <c r="CV1184" t="s">
        <v>397</v>
      </c>
      <c r="CW1184" t="s">
        <v>397</v>
      </c>
      <c r="CX1184" t="s">
        <v>397</v>
      </c>
      <c r="CY1184" s="25" t="s">
        <v>397</v>
      </c>
    </row>
    <row r="1185" spans="1:103" x14ac:dyDescent="0.25">
      <c r="A1185">
        <v>1187</v>
      </c>
      <c r="B1185">
        <v>133</v>
      </c>
      <c r="C1185" s="25" t="s">
        <v>37</v>
      </c>
      <c r="D1185" s="12">
        <v>12</v>
      </c>
      <c r="E1185" s="14"/>
      <c r="F1185" s="7" t="str">
        <f t="shared" si="189"/>
        <v>X</v>
      </c>
      <c r="G1185" s="7">
        <f t="shared" si="190"/>
        <v>12</v>
      </c>
      <c r="H1185" s="16">
        <f t="shared" si="191"/>
        <v>12</v>
      </c>
      <c r="I1185" s="11" t="str">
        <f t="shared" si="192"/>
        <v>X</v>
      </c>
      <c r="J1185" s="39" t="str">
        <f t="shared" si="193"/>
        <v>X</v>
      </c>
      <c r="K1185" s="39" t="str">
        <f t="shared" si="196"/>
        <v>X</v>
      </c>
      <c r="L1185" s="39" t="str">
        <f t="shared" si="197"/>
        <v>X</v>
      </c>
      <c r="M1185" s="39" t="str">
        <f t="shared" si="194"/>
        <v>X</v>
      </c>
      <c r="N1185" s="42">
        <v>0</v>
      </c>
      <c r="O1185" s="8">
        <v>0</v>
      </c>
      <c r="P1185" s="9">
        <v>0</v>
      </c>
      <c r="Q1185" s="9">
        <v>0</v>
      </c>
      <c r="R1185" s="8">
        <v>0</v>
      </c>
      <c r="S1185" s="9">
        <v>0</v>
      </c>
      <c r="T1185" s="9">
        <v>1</v>
      </c>
      <c r="U1185" s="8">
        <v>0</v>
      </c>
      <c r="V1185" s="9">
        <v>0</v>
      </c>
      <c r="W1185" s="9">
        <v>0</v>
      </c>
      <c r="X1185" s="9">
        <v>0</v>
      </c>
      <c r="Y1185" s="8">
        <v>0</v>
      </c>
      <c r="Z1185" s="9">
        <v>0</v>
      </c>
      <c r="AA1185" s="8"/>
      <c r="AC1185" s="8"/>
      <c r="AJ1185" s="9">
        <f t="shared" si="195"/>
        <v>-1</v>
      </c>
      <c r="AK1185" s="7">
        <v>3</v>
      </c>
      <c r="AO1185" s="8"/>
      <c r="AQ1185" s="31"/>
      <c r="AT1185" s="31"/>
      <c r="AU1185" s="21">
        <v>1999</v>
      </c>
      <c r="AV1185" s="23">
        <f t="shared" si="198"/>
        <v>3.3008127941181171</v>
      </c>
      <c r="BB1185" s="18"/>
      <c r="BD1185" s="54"/>
      <c r="BF1185" s="18"/>
      <c r="BH1185" s="18"/>
      <c r="BJ1185" s="18"/>
      <c r="BK1185" s="18" t="s">
        <v>197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1</v>
      </c>
      <c r="BR1185" s="18">
        <v>0</v>
      </c>
      <c r="BS1185">
        <v>0</v>
      </c>
      <c r="BT1185">
        <v>0</v>
      </c>
      <c r="BU1185" s="18">
        <v>1</v>
      </c>
      <c r="BV1185" t="s">
        <v>397</v>
      </c>
      <c r="BW1185" t="s">
        <v>397</v>
      </c>
      <c r="CB1185" s="18"/>
      <c r="CD1185" s="18"/>
      <c r="CE1185" s="18"/>
      <c r="CH1185" s="18"/>
      <c r="CJ1185" s="18"/>
      <c r="CU1185" s="18"/>
      <c r="CV1185" t="s">
        <v>397</v>
      </c>
      <c r="CW1185" t="s">
        <v>397</v>
      </c>
      <c r="CX1185" t="s">
        <v>397</v>
      </c>
      <c r="CY1185" s="25" t="s">
        <v>397</v>
      </c>
    </row>
    <row r="1186" spans="1:103" x14ac:dyDescent="0.25">
      <c r="A1186">
        <v>1188</v>
      </c>
      <c r="B1186">
        <v>133</v>
      </c>
      <c r="C1186" s="25" t="s">
        <v>37</v>
      </c>
      <c r="D1186" s="12">
        <v>15.4</v>
      </c>
      <c r="E1186" s="14"/>
      <c r="F1186" s="7" t="str">
        <f t="shared" si="189"/>
        <v>X</v>
      </c>
      <c r="G1186" s="7">
        <f t="shared" si="190"/>
        <v>15.4</v>
      </c>
      <c r="H1186" s="16">
        <f t="shared" si="191"/>
        <v>15.4</v>
      </c>
      <c r="I1186" s="11" t="str">
        <f t="shared" si="192"/>
        <v>X</v>
      </c>
      <c r="J1186" s="39" t="str">
        <f t="shared" si="193"/>
        <v>X</v>
      </c>
      <c r="K1186" s="39" t="str">
        <f t="shared" si="196"/>
        <v>X</v>
      </c>
      <c r="L1186" s="39" t="str">
        <f t="shared" si="197"/>
        <v>X</v>
      </c>
      <c r="M1186" s="39" t="str">
        <f t="shared" si="194"/>
        <v>X</v>
      </c>
      <c r="N1186" s="42">
        <v>1</v>
      </c>
      <c r="O1186" s="8">
        <v>0</v>
      </c>
      <c r="P1186" s="9">
        <v>0</v>
      </c>
      <c r="Q1186" s="9">
        <v>0</v>
      </c>
      <c r="R1186" s="8">
        <v>0</v>
      </c>
      <c r="S1186" s="9">
        <v>0</v>
      </c>
      <c r="T1186" s="9">
        <v>0</v>
      </c>
      <c r="U1186" s="8">
        <v>0</v>
      </c>
      <c r="V1186" s="9">
        <v>0</v>
      </c>
      <c r="W1186" s="9">
        <v>0</v>
      </c>
      <c r="X1186" s="9">
        <v>0</v>
      </c>
      <c r="Y1186" s="8">
        <v>0</v>
      </c>
      <c r="Z1186" s="9">
        <v>0</v>
      </c>
      <c r="AA1186" s="8"/>
      <c r="AC1186" s="8"/>
      <c r="AJ1186" s="9">
        <f t="shared" si="195"/>
        <v>-1</v>
      </c>
      <c r="AK1186" s="7">
        <v>2.9</v>
      </c>
      <c r="AO1186" s="8"/>
      <c r="AQ1186" s="31"/>
      <c r="AT1186" s="31"/>
      <c r="AU1186" s="21">
        <v>1991</v>
      </c>
      <c r="AV1186" s="23">
        <f t="shared" si="198"/>
        <v>3.2990712600274095</v>
      </c>
      <c r="BB1186" s="18"/>
      <c r="BD1186" s="54"/>
      <c r="BF1186" s="18"/>
      <c r="BH1186" s="18"/>
      <c r="BJ1186" s="18"/>
      <c r="BK1186" s="18" t="s">
        <v>214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1</v>
      </c>
      <c r="BR1186" s="18">
        <v>0</v>
      </c>
      <c r="BS1186">
        <v>0</v>
      </c>
      <c r="BT1186">
        <v>1</v>
      </c>
      <c r="BU1186" s="18">
        <v>0</v>
      </c>
      <c r="BV1186" t="s">
        <v>397</v>
      </c>
      <c r="BW1186" t="s">
        <v>397</v>
      </c>
      <c r="CB1186" s="18"/>
      <c r="CD1186" s="18"/>
      <c r="CE1186" s="18"/>
      <c r="CH1186" s="18"/>
      <c r="CJ1186" s="18"/>
      <c r="CU1186" s="18"/>
      <c r="CV1186" t="s">
        <v>397</v>
      </c>
      <c r="CW1186" t="s">
        <v>397</v>
      </c>
      <c r="CX1186" t="s">
        <v>397</v>
      </c>
      <c r="CY1186" s="25" t="s">
        <v>397</v>
      </c>
    </row>
    <row r="1187" spans="1:103" x14ac:dyDescent="0.25">
      <c r="A1187">
        <v>1189</v>
      </c>
      <c r="B1187">
        <v>133</v>
      </c>
      <c r="C1187" s="25" t="s">
        <v>37</v>
      </c>
      <c r="D1187" s="12">
        <v>8.4</v>
      </c>
      <c r="E1187" s="14"/>
      <c r="F1187" s="7" t="str">
        <f t="shared" si="189"/>
        <v>X</v>
      </c>
      <c r="G1187" s="7">
        <f t="shared" si="190"/>
        <v>8.4</v>
      </c>
      <c r="H1187" s="16">
        <f t="shared" si="191"/>
        <v>8.4</v>
      </c>
      <c r="I1187" s="11" t="str">
        <f t="shared" si="192"/>
        <v>X</v>
      </c>
      <c r="J1187" s="39" t="str">
        <f t="shared" si="193"/>
        <v>X</v>
      </c>
      <c r="K1187" s="39" t="str">
        <f t="shared" si="196"/>
        <v>X</v>
      </c>
      <c r="L1187" s="39" t="str">
        <f t="shared" si="197"/>
        <v>X</v>
      </c>
      <c r="M1187" s="39" t="str">
        <f t="shared" si="194"/>
        <v>X</v>
      </c>
      <c r="N1187" s="42">
        <v>0</v>
      </c>
      <c r="O1187" s="8">
        <v>0</v>
      </c>
      <c r="P1187" s="9">
        <v>0</v>
      </c>
      <c r="Q1187" s="9">
        <v>0</v>
      </c>
      <c r="R1187" s="8">
        <v>1</v>
      </c>
      <c r="S1187" s="9">
        <v>0</v>
      </c>
      <c r="T1187" s="9">
        <v>0</v>
      </c>
      <c r="U1187" s="8">
        <v>0</v>
      </c>
      <c r="V1187" s="9">
        <v>0</v>
      </c>
      <c r="W1187" s="9">
        <v>0</v>
      </c>
      <c r="X1187" s="9">
        <v>0</v>
      </c>
      <c r="Y1187" s="8">
        <v>0</v>
      </c>
      <c r="Z1187" s="9">
        <v>0</v>
      </c>
      <c r="AA1187" s="8"/>
      <c r="AC1187" s="8"/>
      <c r="AJ1187" s="9">
        <f t="shared" si="195"/>
        <v>-1</v>
      </c>
      <c r="AK1187" s="7">
        <v>2.9</v>
      </c>
      <c r="AO1187" s="8"/>
      <c r="AQ1187" s="31"/>
      <c r="AT1187" s="31"/>
      <c r="AU1187" s="21">
        <v>1991</v>
      </c>
      <c r="AV1187" s="23">
        <f t="shared" si="198"/>
        <v>3.2990712600274095</v>
      </c>
      <c r="BB1187" s="18"/>
      <c r="BD1187" s="54"/>
      <c r="BF1187" s="18"/>
      <c r="BH1187" s="18"/>
      <c r="BJ1187" s="18"/>
      <c r="BK1187" s="18" t="s">
        <v>214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1</v>
      </c>
      <c r="BR1187" s="18">
        <v>0</v>
      </c>
      <c r="BS1187">
        <v>0</v>
      </c>
      <c r="BT1187">
        <v>1</v>
      </c>
      <c r="BU1187" s="18">
        <v>0</v>
      </c>
      <c r="BV1187" t="s">
        <v>397</v>
      </c>
      <c r="BW1187" t="s">
        <v>397</v>
      </c>
      <c r="CB1187" s="18"/>
      <c r="CD1187" s="18"/>
      <c r="CE1187" s="18"/>
      <c r="CH1187" s="18"/>
      <c r="CJ1187" s="18"/>
      <c r="CU1187" s="18"/>
      <c r="CV1187" t="s">
        <v>397</v>
      </c>
      <c r="CW1187" t="s">
        <v>397</v>
      </c>
      <c r="CX1187" t="s">
        <v>397</v>
      </c>
      <c r="CY1187" s="25" t="s">
        <v>397</v>
      </c>
    </row>
    <row r="1188" spans="1:103" x14ac:dyDescent="0.25">
      <c r="A1188">
        <v>1190</v>
      </c>
      <c r="B1188">
        <v>133</v>
      </c>
      <c r="C1188" s="25" t="s">
        <v>37</v>
      </c>
      <c r="D1188" s="12">
        <v>13.7</v>
      </c>
      <c r="E1188" s="14"/>
      <c r="F1188" s="7" t="str">
        <f t="shared" si="189"/>
        <v>X</v>
      </c>
      <c r="G1188" s="7">
        <f t="shared" si="190"/>
        <v>13.7</v>
      </c>
      <c r="H1188" s="16">
        <f t="shared" si="191"/>
        <v>13.7</v>
      </c>
      <c r="I1188" s="11" t="str">
        <f t="shared" si="192"/>
        <v>X</v>
      </c>
      <c r="J1188" s="39" t="str">
        <f t="shared" si="193"/>
        <v>X</v>
      </c>
      <c r="K1188" s="39" t="str">
        <f t="shared" si="196"/>
        <v>X</v>
      </c>
      <c r="L1188" s="39" t="str">
        <f t="shared" si="197"/>
        <v>X</v>
      </c>
      <c r="M1188" s="39" t="str">
        <f t="shared" si="194"/>
        <v>X</v>
      </c>
      <c r="N1188" s="42">
        <v>0</v>
      </c>
      <c r="O1188" s="8">
        <v>0</v>
      </c>
      <c r="P1188" s="9">
        <v>0</v>
      </c>
      <c r="Q1188" s="9">
        <v>0</v>
      </c>
      <c r="R1188" s="8">
        <v>0</v>
      </c>
      <c r="S1188" s="9">
        <v>1</v>
      </c>
      <c r="T1188" s="9">
        <v>0</v>
      </c>
      <c r="U1188" s="8">
        <v>0</v>
      </c>
      <c r="V1188" s="9">
        <v>0</v>
      </c>
      <c r="W1188" s="9">
        <v>0</v>
      </c>
      <c r="X1188" s="9">
        <v>0</v>
      </c>
      <c r="Y1188" s="8">
        <v>0</v>
      </c>
      <c r="Z1188" s="9">
        <v>0</v>
      </c>
      <c r="AA1188" s="8"/>
      <c r="AC1188" s="8"/>
      <c r="AJ1188" s="9">
        <f t="shared" si="195"/>
        <v>-1</v>
      </c>
      <c r="AK1188" s="7">
        <v>2.9</v>
      </c>
      <c r="AO1188" s="8"/>
      <c r="AQ1188" s="31"/>
      <c r="AT1188" s="31"/>
      <c r="AU1188" s="21">
        <v>1991</v>
      </c>
      <c r="AV1188" s="23">
        <f t="shared" si="198"/>
        <v>3.2990712600274095</v>
      </c>
      <c r="BB1188" s="18"/>
      <c r="BD1188" s="54"/>
      <c r="BF1188" s="18"/>
      <c r="BH1188" s="18"/>
      <c r="BJ1188" s="18"/>
      <c r="BK1188" s="18" t="s">
        <v>214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1</v>
      </c>
      <c r="BR1188" s="18">
        <v>0</v>
      </c>
      <c r="BS1188">
        <v>0</v>
      </c>
      <c r="BT1188">
        <v>1</v>
      </c>
      <c r="BU1188" s="18">
        <v>0</v>
      </c>
      <c r="BV1188" t="s">
        <v>397</v>
      </c>
      <c r="BW1188" t="s">
        <v>397</v>
      </c>
      <c r="CB1188" s="18"/>
      <c r="CD1188" s="18"/>
      <c r="CE1188" s="18"/>
      <c r="CH1188" s="18"/>
      <c r="CJ1188" s="18"/>
      <c r="CU1188" s="18"/>
      <c r="CV1188" t="s">
        <v>397</v>
      </c>
      <c r="CW1188" t="s">
        <v>397</v>
      </c>
      <c r="CX1188" t="s">
        <v>397</v>
      </c>
      <c r="CY1188" s="25" t="s">
        <v>397</v>
      </c>
    </row>
    <row r="1189" spans="1:103" x14ac:dyDescent="0.25">
      <c r="A1189">
        <v>1191</v>
      </c>
      <c r="B1189">
        <v>133</v>
      </c>
      <c r="C1189" s="25" t="s">
        <v>37</v>
      </c>
      <c r="D1189" s="12">
        <v>31.2</v>
      </c>
      <c r="E1189" s="14"/>
      <c r="F1189" s="7" t="str">
        <f t="shared" si="189"/>
        <v>X</v>
      </c>
      <c r="G1189" s="7">
        <f t="shared" si="190"/>
        <v>31.2</v>
      </c>
      <c r="H1189" s="16">
        <f t="shared" si="191"/>
        <v>31.2</v>
      </c>
      <c r="I1189" s="11" t="str">
        <f t="shared" si="192"/>
        <v>X</v>
      </c>
      <c r="J1189" s="39" t="str">
        <f t="shared" si="193"/>
        <v>X</v>
      </c>
      <c r="K1189" s="39" t="str">
        <f t="shared" si="196"/>
        <v>X</v>
      </c>
      <c r="L1189" s="39" t="str">
        <f t="shared" si="197"/>
        <v>X</v>
      </c>
      <c r="M1189" s="39" t="str">
        <f t="shared" si="194"/>
        <v>X</v>
      </c>
      <c r="N1189" s="42">
        <v>0</v>
      </c>
      <c r="O1189" s="8">
        <v>0</v>
      </c>
      <c r="P1189" s="9">
        <v>0</v>
      </c>
      <c r="Q1189" s="9">
        <v>0</v>
      </c>
      <c r="R1189" s="8">
        <v>0</v>
      </c>
      <c r="S1189" s="9">
        <v>0</v>
      </c>
      <c r="T1189" s="9">
        <v>1</v>
      </c>
      <c r="U1189" s="8">
        <v>0</v>
      </c>
      <c r="V1189" s="9">
        <v>0</v>
      </c>
      <c r="W1189" s="9">
        <v>0</v>
      </c>
      <c r="X1189" s="9">
        <v>0</v>
      </c>
      <c r="Y1189" s="8">
        <v>0</v>
      </c>
      <c r="Z1189" s="9">
        <v>0</v>
      </c>
      <c r="AA1189" s="8"/>
      <c r="AC1189" s="8"/>
      <c r="AJ1189" s="9">
        <f t="shared" si="195"/>
        <v>-1</v>
      </c>
      <c r="AK1189" s="7">
        <v>2.9</v>
      </c>
      <c r="AO1189" s="8"/>
      <c r="AQ1189" s="31"/>
      <c r="AT1189" s="31"/>
      <c r="AU1189" s="21">
        <v>1991</v>
      </c>
      <c r="AV1189" s="23">
        <f t="shared" si="198"/>
        <v>3.2990712600274095</v>
      </c>
      <c r="BB1189" s="18"/>
      <c r="BD1189" s="54"/>
      <c r="BF1189" s="18"/>
      <c r="BH1189" s="18"/>
      <c r="BJ1189" s="18"/>
      <c r="BK1189" s="18" t="s">
        <v>214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1</v>
      </c>
      <c r="BR1189" s="18">
        <v>0</v>
      </c>
      <c r="BS1189">
        <v>0</v>
      </c>
      <c r="BT1189">
        <v>1</v>
      </c>
      <c r="BU1189" s="18">
        <v>0</v>
      </c>
      <c r="BV1189" t="s">
        <v>397</v>
      </c>
      <c r="BW1189" t="s">
        <v>397</v>
      </c>
      <c r="CB1189" s="18"/>
      <c r="CD1189" s="18"/>
      <c r="CE1189" s="18"/>
      <c r="CH1189" s="18"/>
      <c r="CJ1189" s="18"/>
      <c r="CU1189" s="18"/>
      <c r="CV1189" t="s">
        <v>397</v>
      </c>
      <c r="CW1189" t="s">
        <v>397</v>
      </c>
      <c r="CX1189" t="s">
        <v>397</v>
      </c>
      <c r="CY1189" s="25" t="s">
        <v>397</v>
      </c>
    </row>
    <row r="1190" spans="1:103" x14ac:dyDescent="0.25">
      <c r="A1190">
        <v>1192</v>
      </c>
      <c r="B1190">
        <v>133</v>
      </c>
      <c r="C1190" s="25" t="s">
        <v>37</v>
      </c>
      <c r="D1190" s="12">
        <v>2.9</v>
      </c>
      <c r="E1190" s="14"/>
      <c r="F1190" s="7" t="str">
        <f t="shared" si="189"/>
        <v>X</v>
      </c>
      <c r="G1190" s="7">
        <f t="shared" si="190"/>
        <v>2.9</v>
      </c>
      <c r="H1190" s="16">
        <f t="shared" si="191"/>
        <v>2.9</v>
      </c>
      <c r="I1190" s="11" t="str">
        <f t="shared" si="192"/>
        <v>X</v>
      </c>
      <c r="J1190" s="39" t="str">
        <f t="shared" si="193"/>
        <v>X</v>
      </c>
      <c r="K1190" s="39" t="str">
        <f t="shared" si="196"/>
        <v>X</v>
      </c>
      <c r="L1190" s="39" t="str">
        <f t="shared" si="197"/>
        <v>X</v>
      </c>
      <c r="M1190" s="39" t="str">
        <f t="shared" si="194"/>
        <v>X</v>
      </c>
      <c r="N1190" s="42">
        <v>1</v>
      </c>
      <c r="O1190" s="8">
        <v>0</v>
      </c>
      <c r="P1190" s="9">
        <v>0</v>
      </c>
      <c r="Q1190" s="9">
        <v>0</v>
      </c>
      <c r="R1190" s="8">
        <v>0</v>
      </c>
      <c r="S1190" s="9">
        <v>0</v>
      </c>
      <c r="T1190" s="9">
        <v>0</v>
      </c>
      <c r="U1190" s="8">
        <v>0</v>
      </c>
      <c r="V1190" s="9">
        <v>0</v>
      </c>
      <c r="W1190" s="9">
        <v>0</v>
      </c>
      <c r="X1190" s="9">
        <v>0</v>
      </c>
      <c r="Y1190" s="8">
        <v>0</v>
      </c>
      <c r="Z1190" s="9">
        <v>0</v>
      </c>
      <c r="AA1190" s="8"/>
      <c r="AC1190" s="8"/>
      <c r="AJ1190" s="9">
        <f t="shared" si="195"/>
        <v>-1</v>
      </c>
      <c r="AK1190" s="7">
        <v>11.1</v>
      </c>
      <c r="AO1190" s="8"/>
      <c r="AQ1190" s="31"/>
      <c r="AT1190" s="31"/>
      <c r="AU1190" s="21">
        <v>1986</v>
      </c>
      <c r="AV1190" s="23">
        <f t="shared" si="198"/>
        <v>3.2979792441593623</v>
      </c>
      <c r="BB1190" s="18"/>
      <c r="BD1190" s="54"/>
      <c r="BF1190" s="18"/>
      <c r="BH1190" s="18"/>
      <c r="BJ1190" s="18"/>
      <c r="BK1190" s="18" t="s">
        <v>233</v>
      </c>
      <c r="BL1190">
        <v>1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 s="18">
        <v>0</v>
      </c>
      <c r="BS1190">
        <v>1</v>
      </c>
      <c r="BT1190">
        <v>0</v>
      </c>
      <c r="BU1190" s="18">
        <v>0</v>
      </c>
      <c r="BV1190" t="s">
        <v>397</v>
      </c>
      <c r="BW1190" t="s">
        <v>397</v>
      </c>
      <c r="CB1190" s="18"/>
      <c r="CD1190" s="18"/>
      <c r="CE1190" s="18"/>
      <c r="CH1190" s="18"/>
      <c r="CJ1190" s="18"/>
      <c r="CU1190" s="18"/>
      <c r="CV1190" t="s">
        <v>397</v>
      </c>
      <c r="CW1190" t="s">
        <v>397</v>
      </c>
      <c r="CX1190" t="s">
        <v>397</v>
      </c>
      <c r="CY1190" s="25" t="s">
        <v>397</v>
      </c>
    </row>
    <row r="1191" spans="1:103" x14ac:dyDescent="0.25">
      <c r="A1191">
        <v>1193</v>
      </c>
      <c r="B1191">
        <v>133</v>
      </c>
      <c r="C1191" s="25" t="s">
        <v>37</v>
      </c>
      <c r="D1191" s="12">
        <v>7.2</v>
      </c>
      <c r="E1191" s="14"/>
      <c r="F1191" s="7" t="str">
        <f t="shared" si="189"/>
        <v>X</v>
      </c>
      <c r="G1191" s="7">
        <f t="shared" si="190"/>
        <v>7.2</v>
      </c>
      <c r="H1191" s="16">
        <f t="shared" si="191"/>
        <v>7.2</v>
      </c>
      <c r="I1191" s="11" t="str">
        <f t="shared" si="192"/>
        <v>X</v>
      </c>
      <c r="J1191" s="39" t="str">
        <f t="shared" si="193"/>
        <v>X</v>
      </c>
      <c r="K1191" s="39" t="str">
        <f t="shared" si="196"/>
        <v>X</v>
      </c>
      <c r="L1191" s="39" t="str">
        <f t="shared" si="197"/>
        <v>X</v>
      </c>
      <c r="M1191" s="39" t="str">
        <f t="shared" si="194"/>
        <v>X</v>
      </c>
      <c r="N1191" s="42">
        <v>1</v>
      </c>
      <c r="O1191" s="8">
        <v>0</v>
      </c>
      <c r="P1191" s="9">
        <v>0</v>
      </c>
      <c r="Q1191" s="9">
        <v>0</v>
      </c>
      <c r="R1191" s="8">
        <v>0</v>
      </c>
      <c r="S1191" s="9">
        <v>0</v>
      </c>
      <c r="T1191" s="9">
        <v>0</v>
      </c>
      <c r="U1191" s="8">
        <v>0</v>
      </c>
      <c r="V1191" s="9">
        <v>0</v>
      </c>
      <c r="W1191" s="9">
        <v>0</v>
      </c>
      <c r="X1191" s="9">
        <v>0</v>
      </c>
      <c r="Y1191" s="8">
        <v>0</v>
      </c>
      <c r="Z1191" s="9">
        <v>0</v>
      </c>
      <c r="AA1191" s="8"/>
      <c r="AC1191" s="8"/>
      <c r="AJ1191" s="9">
        <f t="shared" si="195"/>
        <v>-1</v>
      </c>
      <c r="AK1191" s="7">
        <v>8.1999999999999993</v>
      </c>
      <c r="AO1191" s="8"/>
      <c r="AQ1191" s="31"/>
      <c r="AT1191" s="31"/>
      <c r="AU1191" s="21">
        <v>1994</v>
      </c>
      <c r="AV1191" s="23">
        <f t="shared" si="198"/>
        <v>3.2997251539756367</v>
      </c>
      <c r="BB1191" s="18"/>
      <c r="BD1191" s="54"/>
      <c r="BF1191" s="18"/>
      <c r="BH1191" s="18"/>
      <c r="BJ1191" s="18"/>
      <c r="BK1191" s="18" t="s">
        <v>257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R1191" s="18">
        <v>1</v>
      </c>
      <c r="BS1191">
        <v>0</v>
      </c>
      <c r="BT1191">
        <v>1</v>
      </c>
      <c r="BU1191" s="18">
        <v>0</v>
      </c>
      <c r="BV1191" t="s">
        <v>397</v>
      </c>
      <c r="BW1191" t="s">
        <v>397</v>
      </c>
      <c r="CB1191" s="18"/>
      <c r="CD1191" s="18"/>
      <c r="CE1191" s="18"/>
      <c r="CH1191" s="18"/>
      <c r="CJ1191" s="18"/>
      <c r="CU1191" s="18"/>
      <c r="CV1191" t="s">
        <v>397</v>
      </c>
      <c r="CW1191" t="s">
        <v>397</v>
      </c>
      <c r="CX1191" t="s">
        <v>397</v>
      </c>
      <c r="CY1191" s="25" t="s">
        <v>397</v>
      </c>
    </row>
    <row r="1192" spans="1:103" x14ac:dyDescent="0.25">
      <c r="A1192">
        <v>1194</v>
      </c>
      <c r="B1192">
        <v>133</v>
      </c>
      <c r="C1192" s="25" t="s">
        <v>37</v>
      </c>
      <c r="D1192" s="12">
        <v>2.2999999999999998</v>
      </c>
      <c r="E1192" s="14"/>
      <c r="F1192" s="7" t="str">
        <f t="shared" si="189"/>
        <v>X</v>
      </c>
      <c r="G1192" s="7">
        <f t="shared" si="190"/>
        <v>2.2999999999999998</v>
      </c>
      <c r="H1192" s="16">
        <f t="shared" si="191"/>
        <v>2.2999999999999998</v>
      </c>
      <c r="I1192" s="11" t="str">
        <f t="shared" si="192"/>
        <v>X</v>
      </c>
      <c r="J1192" s="39" t="str">
        <f t="shared" si="193"/>
        <v>X</v>
      </c>
      <c r="K1192" s="39" t="str">
        <f t="shared" si="196"/>
        <v>X</v>
      </c>
      <c r="L1192" s="39" t="str">
        <f t="shared" si="197"/>
        <v>X</v>
      </c>
      <c r="M1192" s="39" t="str">
        <f t="shared" si="194"/>
        <v>X</v>
      </c>
      <c r="N1192" s="42">
        <v>0</v>
      </c>
      <c r="O1192" s="8">
        <v>0</v>
      </c>
      <c r="P1192" s="9">
        <v>0</v>
      </c>
      <c r="Q1192" s="9">
        <v>0</v>
      </c>
      <c r="R1192" s="8">
        <v>0</v>
      </c>
      <c r="S1192" s="9">
        <v>0</v>
      </c>
      <c r="T1192" s="9">
        <v>0</v>
      </c>
      <c r="U1192" s="8">
        <v>1</v>
      </c>
      <c r="V1192" s="9">
        <v>0</v>
      </c>
      <c r="W1192" s="9">
        <v>0</v>
      </c>
      <c r="X1192" s="9">
        <v>0</v>
      </c>
      <c r="Y1192" s="8">
        <v>0</v>
      </c>
      <c r="Z1192" s="9">
        <v>0</v>
      </c>
      <c r="AA1192" s="8"/>
      <c r="AC1192" s="8"/>
      <c r="AJ1192" s="9">
        <f t="shared" si="195"/>
        <v>-1</v>
      </c>
      <c r="AK1192" s="7">
        <v>6.8</v>
      </c>
      <c r="AO1192" s="8"/>
      <c r="AQ1192" s="31"/>
      <c r="AT1192" s="31"/>
      <c r="AU1192" s="21">
        <v>1990</v>
      </c>
      <c r="AV1192" s="23">
        <f t="shared" si="198"/>
        <v>3.2988530764097068</v>
      </c>
      <c r="BB1192" s="18"/>
      <c r="BD1192" s="54"/>
      <c r="BF1192" s="18"/>
      <c r="BH1192" s="18"/>
      <c r="BJ1192" s="18"/>
      <c r="BK1192" s="18" t="s">
        <v>257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 s="18">
        <v>1</v>
      </c>
      <c r="BS1192">
        <v>0</v>
      </c>
      <c r="BT1192">
        <v>1</v>
      </c>
      <c r="BU1192" s="18">
        <v>0</v>
      </c>
      <c r="BV1192" t="s">
        <v>397</v>
      </c>
      <c r="BW1192" t="s">
        <v>397</v>
      </c>
      <c r="CB1192" s="18"/>
      <c r="CD1192" s="18"/>
      <c r="CE1192" s="18"/>
      <c r="CH1192" s="18"/>
      <c r="CJ1192" s="18"/>
      <c r="CU1192" s="18"/>
      <c r="CV1192" t="s">
        <v>397</v>
      </c>
      <c r="CW1192" t="s">
        <v>397</v>
      </c>
      <c r="CX1192" t="s">
        <v>397</v>
      </c>
      <c r="CY1192" s="25" t="s">
        <v>397</v>
      </c>
    </row>
    <row r="1193" spans="1:103" x14ac:dyDescent="0.25">
      <c r="A1193">
        <v>1195</v>
      </c>
      <c r="B1193">
        <v>133</v>
      </c>
      <c r="C1193" s="25" t="s">
        <v>37</v>
      </c>
      <c r="D1193" s="12">
        <v>0.8</v>
      </c>
      <c r="E1193" s="14"/>
      <c r="F1193" s="7" t="str">
        <f t="shared" si="189"/>
        <v>X</v>
      </c>
      <c r="G1193" s="7">
        <f t="shared" si="190"/>
        <v>0.8</v>
      </c>
      <c r="H1193" s="16">
        <f t="shared" si="191"/>
        <v>0.8</v>
      </c>
      <c r="I1193" s="11" t="str">
        <f t="shared" si="192"/>
        <v>X</v>
      </c>
      <c r="J1193" s="39" t="str">
        <f t="shared" si="193"/>
        <v>X</v>
      </c>
      <c r="K1193" s="39" t="str">
        <f t="shared" si="196"/>
        <v>X</v>
      </c>
      <c r="L1193" s="39" t="str">
        <f t="shared" si="197"/>
        <v>X</v>
      </c>
      <c r="M1193" s="39" t="str">
        <f t="shared" si="194"/>
        <v>X</v>
      </c>
      <c r="N1193" s="42">
        <v>0</v>
      </c>
      <c r="O1193" s="8">
        <v>0</v>
      </c>
      <c r="P1193" s="9">
        <v>0</v>
      </c>
      <c r="Q1193" s="9">
        <v>0</v>
      </c>
      <c r="R1193" s="8">
        <v>0</v>
      </c>
      <c r="S1193" s="9">
        <v>0</v>
      </c>
      <c r="T1193" s="9">
        <v>0</v>
      </c>
      <c r="U1193" s="8">
        <v>0</v>
      </c>
      <c r="V1193" s="9">
        <v>1</v>
      </c>
      <c r="W1193" s="9">
        <v>0</v>
      </c>
      <c r="X1193" s="9">
        <v>0</v>
      </c>
      <c r="Y1193" s="8">
        <v>0</v>
      </c>
      <c r="Z1193" s="9">
        <v>0</v>
      </c>
      <c r="AA1193" s="8"/>
      <c r="AC1193" s="8"/>
      <c r="AJ1193" s="9">
        <f t="shared" si="195"/>
        <v>-1</v>
      </c>
      <c r="AK1193" s="7">
        <v>6.8</v>
      </c>
      <c r="AO1193" s="8"/>
      <c r="AQ1193" s="31"/>
      <c r="AT1193" s="31"/>
      <c r="AU1193" s="21">
        <v>1990</v>
      </c>
      <c r="AV1193" s="23">
        <f t="shared" si="198"/>
        <v>3.2988530764097068</v>
      </c>
      <c r="BB1193" s="18"/>
      <c r="BD1193" s="54"/>
      <c r="BF1193" s="18"/>
      <c r="BH1193" s="18"/>
      <c r="BJ1193" s="18"/>
      <c r="BK1193" s="18" t="s">
        <v>257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R1193" s="18">
        <v>1</v>
      </c>
      <c r="BS1193">
        <v>0</v>
      </c>
      <c r="BT1193">
        <v>1</v>
      </c>
      <c r="BU1193" s="18">
        <v>0</v>
      </c>
      <c r="BV1193" t="s">
        <v>397</v>
      </c>
      <c r="BW1193" t="s">
        <v>397</v>
      </c>
      <c r="CB1193" s="18"/>
      <c r="CD1193" s="18"/>
      <c r="CE1193" s="18"/>
      <c r="CH1193" s="18"/>
      <c r="CJ1193" s="18"/>
      <c r="CU1193" s="18"/>
      <c r="CV1193" t="s">
        <v>397</v>
      </c>
      <c r="CW1193" t="s">
        <v>397</v>
      </c>
      <c r="CX1193" t="s">
        <v>397</v>
      </c>
      <c r="CY1193" s="25" t="s">
        <v>397</v>
      </c>
    </row>
    <row r="1194" spans="1:103" x14ac:dyDescent="0.25">
      <c r="A1194">
        <v>1196</v>
      </c>
      <c r="B1194">
        <v>134</v>
      </c>
      <c r="C1194" s="25" t="s">
        <v>75</v>
      </c>
      <c r="D1194" s="12">
        <v>13.1</v>
      </c>
      <c r="E1194" s="14"/>
      <c r="F1194" s="7" t="str">
        <f t="shared" si="189"/>
        <v>X</v>
      </c>
      <c r="G1194" s="7">
        <f t="shared" si="190"/>
        <v>13.1</v>
      </c>
      <c r="H1194" s="16">
        <f t="shared" si="191"/>
        <v>13.1</v>
      </c>
      <c r="I1194" s="11" t="str">
        <f t="shared" si="192"/>
        <v>X</v>
      </c>
      <c r="J1194" s="39" t="str">
        <f t="shared" si="193"/>
        <v>X</v>
      </c>
      <c r="K1194" s="39" t="str">
        <f t="shared" si="196"/>
        <v>X</v>
      </c>
      <c r="L1194" s="39" t="str">
        <f t="shared" si="197"/>
        <v>X</v>
      </c>
      <c r="M1194" s="39" t="str">
        <f t="shared" si="194"/>
        <v>X</v>
      </c>
      <c r="N1194" s="42">
        <v>1</v>
      </c>
      <c r="O1194" s="8">
        <v>0</v>
      </c>
      <c r="P1194" s="9">
        <v>0</v>
      </c>
      <c r="Q1194" s="9">
        <v>0</v>
      </c>
      <c r="R1194" s="8">
        <v>0</v>
      </c>
      <c r="S1194" s="9">
        <v>0</v>
      </c>
      <c r="T1194" s="9">
        <v>0</v>
      </c>
      <c r="U1194" s="8">
        <v>0</v>
      </c>
      <c r="V1194" s="9">
        <v>0</v>
      </c>
      <c r="W1194" s="9">
        <v>0</v>
      </c>
      <c r="X1194" s="9">
        <v>0</v>
      </c>
      <c r="Y1194" s="8">
        <v>0</v>
      </c>
      <c r="Z1194" s="9">
        <v>0</v>
      </c>
      <c r="AA1194" s="8"/>
      <c r="AC1194" s="8"/>
      <c r="AJ1194" s="9">
        <f t="shared" si="195"/>
        <v>-1</v>
      </c>
      <c r="AK1194" s="7">
        <v>2.5</v>
      </c>
      <c r="AO1194" s="8"/>
      <c r="AQ1194" s="31"/>
      <c r="AT1194" s="31"/>
      <c r="AU1194" s="21">
        <v>1987</v>
      </c>
      <c r="AV1194" s="23">
        <f t="shared" si="198"/>
        <v>3.2981978671098151</v>
      </c>
      <c r="BB1194" s="18"/>
      <c r="BD1194" s="54"/>
      <c r="BF1194" s="18"/>
      <c r="BH1194" s="18"/>
      <c r="BJ1194" s="18"/>
      <c r="BK1194" s="18" t="s">
        <v>74</v>
      </c>
      <c r="BL1194">
        <v>0</v>
      </c>
      <c r="BM1194">
        <v>0</v>
      </c>
      <c r="BN1194">
        <v>0</v>
      </c>
      <c r="BO1194">
        <v>0</v>
      </c>
      <c r="BP1194">
        <v>0</v>
      </c>
      <c r="BQ1194">
        <v>0</v>
      </c>
      <c r="BR1194" s="18">
        <v>1</v>
      </c>
      <c r="BS1194">
        <v>0</v>
      </c>
      <c r="BT1194">
        <v>1</v>
      </c>
      <c r="BU1194" s="18">
        <v>0</v>
      </c>
      <c r="BV1194" t="s">
        <v>397</v>
      </c>
      <c r="BW1194" t="s">
        <v>397</v>
      </c>
      <c r="CB1194" s="18"/>
      <c r="CD1194" s="18"/>
      <c r="CE1194" s="18"/>
      <c r="CH1194" s="18"/>
      <c r="CJ1194" s="18"/>
      <c r="CU1194" s="18"/>
      <c r="CV1194" t="s">
        <v>397</v>
      </c>
      <c r="CW1194" t="s">
        <v>397</v>
      </c>
      <c r="CX1194" t="s">
        <v>397</v>
      </c>
      <c r="CY1194" s="25" t="s">
        <v>397</v>
      </c>
    </row>
    <row r="1195" spans="1:103" x14ac:dyDescent="0.25">
      <c r="A1195">
        <v>1197</v>
      </c>
      <c r="B1195">
        <v>134</v>
      </c>
      <c r="C1195" s="25" t="s">
        <v>75</v>
      </c>
      <c r="D1195" s="12">
        <v>13.6</v>
      </c>
      <c r="E1195" s="14"/>
      <c r="F1195" s="7" t="str">
        <f t="shared" si="189"/>
        <v>X</v>
      </c>
      <c r="G1195" s="7">
        <f t="shared" si="190"/>
        <v>13.6</v>
      </c>
      <c r="H1195" s="16">
        <f t="shared" si="191"/>
        <v>13.6</v>
      </c>
      <c r="I1195" s="11" t="str">
        <f t="shared" si="192"/>
        <v>X</v>
      </c>
      <c r="J1195" s="39" t="str">
        <f t="shared" si="193"/>
        <v>X</v>
      </c>
      <c r="K1195" s="39" t="str">
        <f t="shared" si="196"/>
        <v>X</v>
      </c>
      <c r="L1195" s="39" t="str">
        <f t="shared" si="197"/>
        <v>X</v>
      </c>
      <c r="M1195" s="39" t="str">
        <f t="shared" si="194"/>
        <v>X</v>
      </c>
      <c r="N1195" s="42">
        <v>0</v>
      </c>
      <c r="O1195" s="8">
        <v>0</v>
      </c>
      <c r="P1195" s="9">
        <v>0</v>
      </c>
      <c r="Q1195" s="9">
        <v>0</v>
      </c>
      <c r="R1195" s="8">
        <v>0</v>
      </c>
      <c r="S1195" s="9">
        <v>0</v>
      </c>
      <c r="T1195" s="9">
        <v>0</v>
      </c>
      <c r="U1195" s="8">
        <v>1</v>
      </c>
      <c r="V1195" s="9">
        <v>0</v>
      </c>
      <c r="W1195" s="9">
        <v>0</v>
      </c>
      <c r="X1195" s="9">
        <v>0</v>
      </c>
      <c r="Y1195" s="8">
        <v>0</v>
      </c>
      <c r="Z1195" s="9">
        <v>0</v>
      </c>
      <c r="AA1195" s="8"/>
      <c r="AC1195" s="8"/>
      <c r="AJ1195" s="9">
        <f t="shared" si="195"/>
        <v>-1</v>
      </c>
      <c r="AK1195" s="7">
        <v>2.5</v>
      </c>
      <c r="AO1195" s="8"/>
      <c r="AQ1195" s="31"/>
      <c r="AT1195" s="31"/>
      <c r="AU1195" s="21">
        <v>1987</v>
      </c>
      <c r="AV1195" s="23">
        <f t="shared" si="198"/>
        <v>3.2981978671098151</v>
      </c>
      <c r="BB1195" s="18"/>
      <c r="BD1195" s="54"/>
      <c r="BF1195" s="18"/>
      <c r="BH1195" s="18"/>
      <c r="BJ1195" s="18"/>
      <c r="BK1195" s="18" t="s">
        <v>74</v>
      </c>
      <c r="BL1195">
        <v>0</v>
      </c>
      <c r="BM1195">
        <v>0</v>
      </c>
      <c r="BN1195">
        <v>0</v>
      </c>
      <c r="BO1195">
        <v>0</v>
      </c>
      <c r="BP1195">
        <v>0</v>
      </c>
      <c r="BQ1195">
        <v>0</v>
      </c>
      <c r="BR1195" s="18">
        <v>1</v>
      </c>
      <c r="BS1195">
        <v>0</v>
      </c>
      <c r="BT1195">
        <v>1</v>
      </c>
      <c r="BU1195" s="18">
        <v>0</v>
      </c>
      <c r="BV1195" t="s">
        <v>397</v>
      </c>
      <c r="BW1195" t="s">
        <v>397</v>
      </c>
      <c r="CB1195" s="18"/>
      <c r="CD1195" s="18"/>
      <c r="CE1195" s="18"/>
      <c r="CH1195" s="18"/>
      <c r="CJ1195" s="18"/>
      <c r="CU1195" s="18"/>
      <c r="CV1195" t="s">
        <v>397</v>
      </c>
      <c r="CW1195" t="s">
        <v>397</v>
      </c>
      <c r="CX1195" t="s">
        <v>397</v>
      </c>
      <c r="CY1195" s="25" t="s">
        <v>397</v>
      </c>
    </row>
    <row r="1196" spans="1:103" x14ac:dyDescent="0.25">
      <c r="A1196">
        <v>1198</v>
      </c>
      <c r="B1196">
        <v>134</v>
      </c>
      <c r="C1196" s="25" t="s">
        <v>75</v>
      </c>
      <c r="D1196" s="12">
        <v>12.1</v>
      </c>
      <c r="E1196" s="14"/>
      <c r="F1196" s="7" t="str">
        <f t="shared" si="189"/>
        <v>X</v>
      </c>
      <c r="G1196" s="7">
        <f t="shared" si="190"/>
        <v>12.1</v>
      </c>
      <c r="H1196" s="16">
        <f t="shared" si="191"/>
        <v>12.1</v>
      </c>
      <c r="I1196" s="11" t="str">
        <f t="shared" si="192"/>
        <v>X</v>
      </c>
      <c r="J1196" s="39" t="str">
        <f t="shared" si="193"/>
        <v>X</v>
      </c>
      <c r="K1196" s="39" t="str">
        <f t="shared" si="196"/>
        <v>X</v>
      </c>
      <c r="L1196" s="39" t="str">
        <f t="shared" si="197"/>
        <v>X</v>
      </c>
      <c r="M1196" s="39" t="str">
        <f t="shared" si="194"/>
        <v>X</v>
      </c>
      <c r="N1196" s="42">
        <v>0</v>
      </c>
      <c r="O1196" s="8">
        <v>0</v>
      </c>
      <c r="P1196" s="9">
        <v>0</v>
      </c>
      <c r="Q1196" s="9">
        <v>0</v>
      </c>
      <c r="R1196" s="8">
        <v>0</v>
      </c>
      <c r="S1196" s="9">
        <v>0</v>
      </c>
      <c r="T1196" s="9">
        <v>0</v>
      </c>
      <c r="U1196" s="8">
        <v>0</v>
      </c>
      <c r="V1196" s="9">
        <v>1</v>
      </c>
      <c r="W1196" s="9">
        <v>0</v>
      </c>
      <c r="X1196" s="9">
        <v>0</v>
      </c>
      <c r="Y1196" s="8">
        <v>0</v>
      </c>
      <c r="Z1196" s="9">
        <v>0</v>
      </c>
      <c r="AA1196" s="8"/>
      <c r="AC1196" s="8"/>
      <c r="AJ1196" s="9">
        <f t="shared" si="195"/>
        <v>-1</v>
      </c>
      <c r="AK1196" s="7">
        <v>2.5</v>
      </c>
      <c r="AO1196" s="8"/>
      <c r="AQ1196" s="31"/>
      <c r="AT1196" s="31"/>
      <c r="AU1196" s="21">
        <v>1987</v>
      </c>
      <c r="AV1196" s="23">
        <f t="shared" si="198"/>
        <v>3.2981978671098151</v>
      </c>
      <c r="BB1196" s="18"/>
      <c r="BD1196" s="54"/>
      <c r="BF1196" s="18"/>
      <c r="BH1196" s="18"/>
      <c r="BJ1196" s="18"/>
      <c r="BK1196" s="18" t="s">
        <v>74</v>
      </c>
      <c r="BL1196">
        <v>0</v>
      </c>
      <c r="BM1196">
        <v>0</v>
      </c>
      <c r="BN1196">
        <v>0</v>
      </c>
      <c r="BO1196">
        <v>0</v>
      </c>
      <c r="BP1196">
        <v>0</v>
      </c>
      <c r="BQ1196">
        <v>0</v>
      </c>
      <c r="BR1196" s="18">
        <v>1</v>
      </c>
      <c r="BS1196">
        <v>0</v>
      </c>
      <c r="BT1196">
        <v>1</v>
      </c>
      <c r="BU1196" s="18">
        <v>0</v>
      </c>
      <c r="BV1196" t="s">
        <v>397</v>
      </c>
      <c r="BW1196" t="s">
        <v>397</v>
      </c>
      <c r="CB1196" s="18"/>
      <c r="CD1196" s="18"/>
      <c r="CE1196" s="18"/>
      <c r="CH1196" s="18"/>
      <c r="CJ1196" s="18"/>
      <c r="CU1196" s="18"/>
      <c r="CV1196" t="s">
        <v>397</v>
      </c>
      <c r="CW1196" t="s">
        <v>397</v>
      </c>
      <c r="CX1196" t="s">
        <v>397</v>
      </c>
      <c r="CY1196" s="25" t="s">
        <v>397</v>
      </c>
    </row>
    <row r="1197" spans="1:103" x14ac:dyDescent="0.25">
      <c r="A1197">
        <v>1199</v>
      </c>
      <c r="B1197">
        <v>135</v>
      </c>
      <c r="C1197" s="25" t="s">
        <v>119</v>
      </c>
      <c r="D1197" s="12">
        <v>8.5299999999999994</v>
      </c>
      <c r="E1197" s="14"/>
      <c r="F1197" s="7" t="str">
        <f t="shared" si="189"/>
        <v>X</v>
      </c>
      <c r="G1197" s="7">
        <f t="shared" si="190"/>
        <v>8.5299999999999994</v>
      </c>
      <c r="H1197" s="16">
        <f t="shared" si="191"/>
        <v>8.5299999999999994</v>
      </c>
      <c r="I1197" s="11" t="str">
        <f t="shared" si="192"/>
        <v>X</v>
      </c>
      <c r="J1197" s="39" t="str">
        <f t="shared" si="193"/>
        <v>X</v>
      </c>
      <c r="K1197" s="39" t="str">
        <f t="shared" si="196"/>
        <v>X</v>
      </c>
      <c r="L1197" s="39" t="str">
        <f t="shared" si="197"/>
        <v>X</v>
      </c>
      <c r="M1197" s="39" t="str">
        <f t="shared" si="194"/>
        <v>X</v>
      </c>
      <c r="N1197" s="42">
        <v>1</v>
      </c>
      <c r="O1197" s="8">
        <v>0</v>
      </c>
      <c r="P1197" s="9">
        <v>0</v>
      </c>
      <c r="Q1197" s="9">
        <v>0</v>
      </c>
      <c r="R1197" s="8">
        <v>0</v>
      </c>
      <c r="S1197" s="9">
        <v>0</v>
      </c>
      <c r="T1197" s="9">
        <v>0</v>
      </c>
      <c r="U1197" s="8">
        <v>0</v>
      </c>
      <c r="V1197" s="9">
        <v>0</v>
      </c>
      <c r="W1197" s="9">
        <v>0</v>
      </c>
      <c r="X1197" s="9">
        <v>0</v>
      </c>
      <c r="Y1197" s="8">
        <v>0</v>
      </c>
      <c r="Z1197" s="9">
        <v>0</v>
      </c>
      <c r="AA1197" s="8"/>
      <c r="AC1197" s="8"/>
      <c r="AJ1197" s="9">
        <f t="shared" si="195"/>
        <v>-1</v>
      </c>
      <c r="AK1197" s="7">
        <v>10</v>
      </c>
      <c r="AO1197" s="8"/>
      <c r="AQ1197" s="31"/>
      <c r="AT1197" s="31"/>
      <c r="AU1197" s="21">
        <v>1989</v>
      </c>
      <c r="AV1197" s="23">
        <f t="shared" si="198"/>
        <v>3.2986347831244354</v>
      </c>
      <c r="BB1197" s="18"/>
      <c r="BD1197" s="54"/>
      <c r="BF1197" s="18"/>
      <c r="BH1197" s="18"/>
      <c r="BJ1197" s="18"/>
      <c r="BK1197" s="18" t="s">
        <v>118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 s="18">
        <v>1</v>
      </c>
      <c r="BS1197">
        <v>0</v>
      </c>
      <c r="BT1197">
        <v>0</v>
      </c>
      <c r="BU1197" s="18">
        <v>1</v>
      </c>
      <c r="BV1197" t="s">
        <v>397</v>
      </c>
      <c r="BW1197" t="s">
        <v>397</v>
      </c>
      <c r="CB1197" s="18"/>
      <c r="CD1197" s="18"/>
      <c r="CE1197" s="18"/>
      <c r="CH1197" s="18"/>
      <c r="CJ1197" s="18"/>
      <c r="CU1197" s="18"/>
      <c r="CV1197" t="s">
        <v>397</v>
      </c>
      <c r="CW1197" t="s">
        <v>397</v>
      </c>
      <c r="CX1197" t="s">
        <v>397</v>
      </c>
      <c r="CY1197" s="25" t="s">
        <v>397</v>
      </c>
    </row>
    <row r="1198" spans="1:103" x14ac:dyDescent="0.25">
      <c r="A1198">
        <v>1200</v>
      </c>
      <c r="B1198">
        <v>135</v>
      </c>
      <c r="C1198" s="25" t="s">
        <v>119</v>
      </c>
      <c r="D1198" s="12">
        <v>4.4000000000000004</v>
      </c>
      <c r="E1198" s="14"/>
      <c r="F1198" s="7" t="str">
        <f t="shared" si="189"/>
        <v>X</v>
      </c>
      <c r="G1198" s="7">
        <f t="shared" si="190"/>
        <v>4.4000000000000004</v>
      </c>
      <c r="H1198" s="16">
        <f t="shared" si="191"/>
        <v>4.4000000000000004</v>
      </c>
      <c r="I1198" s="11" t="str">
        <f t="shared" si="192"/>
        <v>X</v>
      </c>
      <c r="J1198" s="39" t="str">
        <f t="shared" si="193"/>
        <v>X</v>
      </c>
      <c r="K1198" s="39" t="str">
        <f t="shared" si="196"/>
        <v>X</v>
      </c>
      <c r="L1198" s="39" t="str">
        <f t="shared" si="197"/>
        <v>X</v>
      </c>
      <c r="M1198" s="39" t="str">
        <f t="shared" si="194"/>
        <v>X</v>
      </c>
      <c r="N1198" s="42">
        <v>0</v>
      </c>
      <c r="O1198" s="8">
        <v>0</v>
      </c>
      <c r="P1198" s="9">
        <v>0</v>
      </c>
      <c r="Q1198" s="9">
        <v>0</v>
      </c>
      <c r="R1198" s="8">
        <v>0</v>
      </c>
      <c r="S1198" s="9">
        <v>0</v>
      </c>
      <c r="T1198" s="9">
        <v>0</v>
      </c>
      <c r="U1198" s="8">
        <v>1</v>
      </c>
      <c r="V1198" s="9">
        <v>0</v>
      </c>
      <c r="W1198" s="9">
        <v>0</v>
      </c>
      <c r="X1198" s="9">
        <v>0</v>
      </c>
      <c r="Y1198" s="8">
        <v>0</v>
      </c>
      <c r="Z1198" s="9">
        <v>0</v>
      </c>
      <c r="AA1198" s="8"/>
      <c r="AC1198" s="8"/>
      <c r="AJ1198" s="9">
        <f t="shared" si="195"/>
        <v>-1</v>
      </c>
      <c r="AK1198" s="7">
        <v>10</v>
      </c>
      <c r="AO1198" s="8"/>
      <c r="AQ1198" s="31"/>
      <c r="AT1198" s="31"/>
      <c r="AU1198" s="21">
        <v>1989</v>
      </c>
      <c r="AV1198" s="23">
        <f t="shared" si="198"/>
        <v>3.2986347831244354</v>
      </c>
      <c r="BB1198" s="18"/>
      <c r="BD1198" s="54"/>
      <c r="BF1198" s="18"/>
      <c r="BH1198" s="18"/>
      <c r="BJ1198" s="18"/>
      <c r="BK1198" s="18" t="s">
        <v>118</v>
      </c>
      <c r="BL1198">
        <v>0</v>
      </c>
      <c r="BM1198">
        <v>0</v>
      </c>
      <c r="BN1198">
        <v>0</v>
      </c>
      <c r="BO1198">
        <v>0</v>
      </c>
      <c r="BP1198">
        <v>0</v>
      </c>
      <c r="BQ1198">
        <v>0</v>
      </c>
      <c r="BR1198" s="18">
        <v>1</v>
      </c>
      <c r="BS1198">
        <v>0</v>
      </c>
      <c r="BT1198">
        <v>0</v>
      </c>
      <c r="BU1198" s="18">
        <v>1</v>
      </c>
      <c r="BV1198" t="s">
        <v>397</v>
      </c>
      <c r="BW1198" t="s">
        <v>397</v>
      </c>
      <c r="CB1198" s="18"/>
      <c r="CD1198" s="18"/>
      <c r="CE1198" s="18"/>
      <c r="CH1198" s="18"/>
      <c r="CJ1198" s="18"/>
      <c r="CU1198" s="18"/>
      <c r="CV1198" t="s">
        <v>397</v>
      </c>
      <c r="CW1198" t="s">
        <v>397</v>
      </c>
      <c r="CX1198" t="s">
        <v>397</v>
      </c>
      <c r="CY1198" s="25" t="s">
        <v>397</v>
      </c>
    </row>
    <row r="1199" spans="1:103" x14ac:dyDescent="0.25">
      <c r="A1199">
        <v>1201</v>
      </c>
      <c r="B1199">
        <v>135</v>
      </c>
      <c r="C1199" s="25" t="s">
        <v>119</v>
      </c>
      <c r="D1199" s="12">
        <v>4.2</v>
      </c>
      <c r="E1199" s="14"/>
      <c r="F1199" s="7" t="str">
        <f t="shared" si="189"/>
        <v>X</v>
      </c>
      <c r="G1199" s="7">
        <f t="shared" si="190"/>
        <v>4.2</v>
      </c>
      <c r="H1199" s="16">
        <f t="shared" si="191"/>
        <v>4.2</v>
      </c>
      <c r="I1199" s="11" t="str">
        <f t="shared" si="192"/>
        <v>X</v>
      </c>
      <c r="J1199" s="39" t="str">
        <f t="shared" si="193"/>
        <v>X</v>
      </c>
      <c r="K1199" s="39" t="str">
        <f t="shared" si="196"/>
        <v>X</v>
      </c>
      <c r="L1199" s="39" t="str">
        <f t="shared" si="197"/>
        <v>X</v>
      </c>
      <c r="M1199" s="39" t="str">
        <f t="shared" si="194"/>
        <v>X</v>
      </c>
      <c r="N1199" s="42">
        <v>0</v>
      </c>
      <c r="O1199" s="8">
        <v>0</v>
      </c>
      <c r="P1199" s="9">
        <v>0</v>
      </c>
      <c r="Q1199" s="9">
        <v>0</v>
      </c>
      <c r="R1199" s="8">
        <v>0</v>
      </c>
      <c r="S1199" s="9">
        <v>0</v>
      </c>
      <c r="T1199" s="9">
        <v>0</v>
      </c>
      <c r="U1199" s="8">
        <v>0</v>
      </c>
      <c r="V1199" s="9">
        <v>1</v>
      </c>
      <c r="W1199" s="9">
        <v>0</v>
      </c>
      <c r="X1199" s="9">
        <v>0</v>
      </c>
      <c r="Y1199" s="8">
        <v>0</v>
      </c>
      <c r="Z1199" s="9">
        <v>0</v>
      </c>
      <c r="AA1199" s="8"/>
      <c r="AC1199" s="8"/>
      <c r="AJ1199" s="9">
        <f t="shared" si="195"/>
        <v>-1</v>
      </c>
      <c r="AK1199" s="7">
        <v>10</v>
      </c>
      <c r="AO1199" s="8"/>
      <c r="AQ1199" s="31"/>
      <c r="AT1199" s="31"/>
      <c r="AU1199" s="21">
        <v>1989</v>
      </c>
      <c r="AV1199" s="23">
        <f t="shared" si="198"/>
        <v>3.2986347831244354</v>
      </c>
      <c r="BB1199" s="18"/>
      <c r="BD1199" s="54"/>
      <c r="BF1199" s="18"/>
      <c r="BH1199" s="18"/>
      <c r="BJ1199" s="18"/>
      <c r="BK1199" s="18" t="s">
        <v>118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R1199" s="18">
        <v>1</v>
      </c>
      <c r="BS1199">
        <v>0</v>
      </c>
      <c r="BT1199">
        <v>0</v>
      </c>
      <c r="BU1199" s="18">
        <v>1</v>
      </c>
      <c r="BV1199" t="s">
        <v>397</v>
      </c>
      <c r="BW1199" t="s">
        <v>397</v>
      </c>
      <c r="CB1199" s="18"/>
      <c r="CD1199" s="18"/>
      <c r="CE1199" s="18"/>
      <c r="CH1199" s="18"/>
      <c r="CJ1199" s="18"/>
      <c r="CU1199" s="18"/>
      <c r="CV1199" t="s">
        <v>397</v>
      </c>
      <c r="CW1199" t="s">
        <v>397</v>
      </c>
      <c r="CX1199" t="s">
        <v>397</v>
      </c>
      <c r="CY1199" s="25" t="s">
        <v>397</v>
      </c>
    </row>
    <row r="1200" spans="1:103" x14ac:dyDescent="0.25">
      <c r="A1200">
        <v>1202</v>
      </c>
      <c r="B1200">
        <v>136</v>
      </c>
      <c r="C1200" s="25" t="s">
        <v>189</v>
      </c>
      <c r="D1200" s="12">
        <v>14.9</v>
      </c>
      <c r="E1200" s="14"/>
      <c r="F1200" s="7" t="str">
        <f t="shared" si="189"/>
        <v>X</v>
      </c>
      <c r="G1200" s="7">
        <f t="shared" si="190"/>
        <v>14.9</v>
      </c>
      <c r="H1200" s="16">
        <f t="shared" si="191"/>
        <v>14.9</v>
      </c>
      <c r="I1200" s="11" t="str">
        <f t="shared" si="192"/>
        <v>X</v>
      </c>
      <c r="J1200" s="39" t="str">
        <f t="shared" si="193"/>
        <v>X</v>
      </c>
      <c r="K1200" s="39" t="str">
        <f t="shared" si="196"/>
        <v>X</v>
      </c>
      <c r="L1200" s="39" t="str">
        <f t="shared" si="197"/>
        <v>X</v>
      </c>
      <c r="M1200" s="39" t="str">
        <f t="shared" si="194"/>
        <v>X</v>
      </c>
      <c r="N1200" s="42">
        <v>1</v>
      </c>
      <c r="O1200" s="8">
        <v>0</v>
      </c>
      <c r="P1200" s="9">
        <v>0</v>
      </c>
      <c r="Q1200" s="9">
        <v>0</v>
      </c>
      <c r="R1200" s="8">
        <v>0</v>
      </c>
      <c r="S1200" s="9">
        <v>0</v>
      </c>
      <c r="T1200" s="9">
        <v>0</v>
      </c>
      <c r="U1200" s="8">
        <v>0</v>
      </c>
      <c r="V1200" s="9">
        <v>0</v>
      </c>
      <c r="W1200" s="9">
        <v>0</v>
      </c>
      <c r="X1200" s="9">
        <v>0</v>
      </c>
      <c r="Y1200" s="8">
        <v>0</v>
      </c>
      <c r="Z1200" s="9">
        <v>0</v>
      </c>
      <c r="AA1200" s="8"/>
      <c r="AC1200" s="8"/>
      <c r="AJ1200" s="9">
        <f t="shared" si="195"/>
        <v>-1</v>
      </c>
      <c r="AK1200" s="7">
        <v>7.6</v>
      </c>
      <c r="AO1200" s="8"/>
      <c r="AQ1200" s="31"/>
      <c r="AT1200" s="31"/>
      <c r="AU1200" s="21">
        <v>1992</v>
      </c>
      <c r="AV1200" s="23">
        <f t="shared" si="198"/>
        <v>3.2992893340876801</v>
      </c>
      <c r="BB1200" s="18"/>
      <c r="BD1200" s="54"/>
      <c r="BF1200" s="18"/>
      <c r="BH1200" s="18"/>
      <c r="BJ1200" s="18"/>
      <c r="BK1200" s="18" t="s">
        <v>187</v>
      </c>
      <c r="BL1200">
        <v>0</v>
      </c>
      <c r="BM1200">
        <v>0</v>
      </c>
      <c r="BN1200">
        <v>0</v>
      </c>
      <c r="BO1200">
        <v>1</v>
      </c>
      <c r="BP1200">
        <v>0</v>
      </c>
      <c r="BQ1200">
        <v>0</v>
      </c>
      <c r="BR1200" s="18">
        <v>0</v>
      </c>
      <c r="BS1200">
        <v>0</v>
      </c>
      <c r="BT1200">
        <v>1</v>
      </c>
      <c r="BU1200" s="18">
        <v>0</v>
      </c>
      <c r="BV1200" t="s">
        <v>397</v>
      </c>
      <c r="BW1200" t="s">
        <v>397</v>
      </c>
      <c r="CB1200" s="18"/>
      <c r="CD1200" s="18"/>
      <c r="CE1200" s="18"/>
      <c r="CH1200" s="18"/>
      <c r="CJ1200" s="18"/>
      <c r="CU1200" s="18"/>
      <c r="CV1200" t="s">
        <v>397</v>
      </c>
      <c r="CW1200" t="s">
        <v>397</v>
      </c>
      <c r="CX1200" t="s">
        <v>397</v>
      </c>
      <c r="CY1200" s="25" t="s">
        <v>397</v>
      </c>
    </row>
    <row r="1201" spans="1:103" x14ac:dyDescent="0.25">
      <c r="A1201">
        <v>1203</v>
      </c>
      <c r="B1201">
        <v>137</v>
      </c>
      <c r="C1201" s="25" t="s">
        <v>145</v>
      </c>
      <c r="D1201" s="12">
        <v>9.4</v>
      </c>
      <c r="E1201" s="14"/>
      <c r="F1201" s="7" t="str">
        <f t="shared" si="189"/>
        <v>X</v>
      </c>
      <c r="G1201" s="7">
        <f t="shared" si="190"/>
        <v>9.4</v>
      </c>
      <c r="H1201" s="16">
        <f t="shared" si="191"/>
        <v>9.4</v>
      </c>
      <c r="I1201" s="11" t="str">
        <f t="shared" si="192"/>
        <v>X</v>
      </c>
      <c r="J1201" s="39" t="str">
        <f t="shared" si="193"/>
        <v>X</v>
      </c>
      <c r="K1201" s="39" t="str">
        <f t="shared" si="196"/>
        <v>X</v>
      </c>
      <c r="L1201" s="39" t="str">
        <f t="shared" si="197"/>
        <v>X</v>
      </c>
      <c r="M1201" s="39" t="str">
        <f t="shared" si="194"/>
        <v>X</v>
      </c>
      <c r="N1201" s="42">
        <v>1</v>
      </c>
      <c r="O1201" s="8">
        <v>0</v>
      </c>
      <c r="P1201" s="9">
        <v>0</v>
      </c>
      <c r="Q1201" s="9">
        <v>0</v>
      </c>
      <c r="R1201" s="8">
        <v>0</v>
      </c>
      <c r="S1201" s="9">
        <v>0</v>
      </c>
      <c r="T1201" s="9">
        <v>0</v>
      </c>
      <c r="U1201" s="8">
        <v>0</v>
      </c>
      <c r="V1201" s="9">
        <v>0</v>
      </c>
      <c r="W1201" s="9">
        <v>0</v>
      </c>
      <c r="X1201" s="9">
        <v>0</v>
      </c>
      <c r="Y1201" s="8">
        <v>0</v>
      </c>
      <c r="Z1201" s="9">
        <v>0</v>
      </c>
      <c r="AA1201" s="8"/>
      <c r="AC1201" s="8"/>
      <c r="AJ1201" s="9">
        <f t="shared" si="195"/>
        <v>-1</v>
      </c>
      <c r="AK1201" s="7">
        <v>1</v>
      </c>
      <c r="AO1201" s="8"/>
      <c r="AQ1201" s="31"/>
      <c r="AT1201" s="31"/>
      <c r="AU1201" s="21">
        <v>1954</v>
      </c>
      <c r="AV1201" s="23">
        <f t="shared" si="198"/>
        <v>3.2909245593827543</v>
      </c>
      <c r="BB1201" s="18"/>
      <c r="BD1201" s="54"/>
      <c r="BF1201" s="18"/>
      <c r="BH1201" s="18"/>
      <c r="BJ1201" s="18"/>
      <c r="BK1201" s="18" t="s">
        <v>144</v>
      </c>
      <c r="BL1201">
        <v>0</v>
      </c>
      <c r="BM1201">
        <v>0</v>
      </c>
      <c r="BN1201">
        <v>0</v>
      </c>
      <c r="BO1201">
        <v>0</v>
      </c>
      <c r="BP1201">
        <v>0</v>
      </c>
      <c r="BQ1201">
        <v>1</v>
      </c>
      <c r="BR1201" s="18">
        <v>0</v>
      </c>
      <c r="BS1201">
        <v>0</v>
      </c>
      <c r="BT1201">
        <v>1</v>
      </c>
      <c r="BU1201" s="18">
        <v>0</v>
      </c>
      <c r="BV1201" t="s">
        <v>397</v>
      </c>
      <c r="BW1201" t="s">
        <v>397</v>
      </c>
      <c r="CB1201" s="18"/>
      <c r="CD1201" s="18"/>
      <c r="CE1201" s="18"/>
      <c r="CH1201" s="18"/>
      <c r="CJ1201" s="18"/>
      <c r="CU1201" s="18"/>
      <c r="CV1201" t="s">
        <v>397</v>
      </c>
      <c r="CW1201" t="s">
        <v>397</v>
      </c>
      <c r="CX1201" t="s">
        <v>397</v>
      </c>
      <c r="CY1201" s="25" t="s">
        <v>397</v>
      </c>
    </row>
    <row r="1202" spans="1:103" x14ac:dyDescent="0.25">
      <c r="A1202">
        <v>1204</v>
      </c>
      <c r="B1202">
        <v>137</v>
      </c>
      <c r="C1202" s="25" t="s">
        <v>145</v>
      </c>
      <c r="D1202" s="12">
        <v>14</v>
      </c>
      <c r="E1202" s="14"/>
      <c r="F1202" s="7" t="str">
        <f t="shared" si="189"/>
        <v>X</v>
      </c>
      <c r="G1202" s="7">
        <f t="shared" si="190"/>
        <v>14</v>
      </c>
      <c r="H1202" s="16">
        <f t="shared" si="191"/>
        <v>14</v>
      </c>
      <c r="I1202" s="11" t="str">
        <f t="shared" si="192"/>
        <v>X</v>
      </c>
      <c r="J1202" s="39" t="str">
        <f t="shared" si="193"/>
        <v>X</v>
      </c>
      <c r="K1202" s="39" t="str">
        <f t="shared" si="196"/>
        <v>X</v>
      </c>
      <c r="L1202" s="39" t="str">
        <f t="shared" si="197"/>
        <v>X</v>
      </c>
      <c r="M1202" s="39" t="str">
        <f t="shared" si="194"/>
        <v>X</v>
      </c>
      <c r="N1202" s="42">
        <v>1</v>
      </c>
      <c r="O1202" s="8">
        <v>0</v>
      </c>
      <c r="P1202" s="9">
        <v>0</v>
      </c>
      <c r="Q1202" s="9">
        <v>0</v>
      </c>
      <c r="R1202" s="8">
        <v>0</v>
      </c>
      <c r="S1202" s="9">
        <v>0</v>
      </c>
      <c r="T1202" s="9">
        <v>0</v>
      </c>
      <c r="U1202" s="8">
        <v>0</v>
      </c>
      <c r="V1202" s="9">
        <v>0</v>
      </c>
      <c r="W1202" s="9">
        <v>0</v>
      </c>
      <c r="X1202" s="9">
        <v>0</v>
      </c>
      <c r="Y1202" s="8">
        <v>0</v>
      </c>
      <c r="Z1202" s="9">
        <v>0</v>
      </c>
      <c r="AA1202" s="8"/>
      <c r="AC1202" s="8"/>
      <c r="AJ1202" s="9">
        <f t="shared" si="195"/>
        <v>-1</v>
      </c>
      <c r="AK1202" s="7">
        <v>4.2</v>
      </c>
      <c r="AO1202" s="8"/>
      <c r="AQ1202" s="31"/>
      <c r="AT1202" s="31"/>
      <c r="AU1202" s="21">
        <v>1970</v>
      </c>
      <c r="AV1202" s="23">
        <f t="shared" si="198"/>
        <v>3.2944662261615929</v>
      </c>
      <c r="BB1202" s="18"/>
      <c r="BD1202" s="54"/>
      <c r="BF1202" s="18"/>
      <c r="BH1202" s="18"/>
      <c r="BJ1202" s="18"/>
      <c r="BK1202" s="18" t="s">
        <v>181</v>
      </c>
      <c r="BL1202">
        <v>0</v>
      </c>
      <c r="BM1202">
        <v>1</v>
      </c>
      <c r="BN1202">
        <v>0</v>
      </c>
      <c r="BO1202">
        <v>0</v>
      </c>
      <c r="BP1202">
        <v>0</v>
      </c>
      <c r="BQ1202">
        <v>0</v>
      </c>
      <c r="BR1202" s="18">
        <v>0</v>
      </c>
      <c r="BS1202">
        <v>0</v>
      </c>
      <c r="BT1202">
        <v>1</v>
      </c>
      <c r="BU1202" s="18">
        <v>0</v>
      </c>
      <c r="BV1202" t="s">
        <v>397</v>
      </c>
      <c r="BW1202" t="s">
        <v>397</v>
      </c>
      <c r="CB1202" s="18"/>
      <c r="CD1202" s="18"/>
      <c r="CE1202" s="18"/>
      <c r="CH1202" s="18"/>
      <c r="CJ1202" s="18"/>
      <c r="CU1202" s="18"/>
      <c r="CV1202" t="s">
        <v>397</v>
      </c>
      <c r="CW1202" t="s">
        <v>397</v>
      </c>
      <c r="CX1202" t="s">
        <v>397</v>
      </c>
      <c r="CY1202" s="25" t="s">
        <v>397</v>
      </c>
    </row>
    <row r="1203" spans="1:103" x14ac:dyDescent="0.25">
      <c r="A1203">
        <v>1205</v>
      </c>
      <c r="B1203">
        <v>138</v>
      </c>
      <c r="C1203" s="25" t="s">
        <v>61</v>
      </c>
      <c r="D1203" s="12">
        <v>11.2</v>
      </c>
      <c r="E1203" s="14"/>
      <c r="F1203" s="7" t="str">
        <f t="shared" si="189"/>
        <v>X</v>
      </c>
      <c r="G1203" s="7">
        <f t="shared" si="190"/>
        <v>11.2</v>
      </c>
      <c r="H1203" s="16">
        <f t="shared" si="191"/>
        <v>11.2</v>
      </c>
      <c r="I1203" s="11" t="str">
        <f t="shared" si="192"/>
        <v>X</v>
      </c>
      <c r="J1203" s="39" t="str">
        <f t="shared" si="193"/>
        <v>X</v>
      </c>
      <c r="K1203" s="39" t="str">
        <f t="shared" si="196"/>
        <v>X</v>
      </c>
      <c r="L1203" s="39" t="str">
        <f t="shared" si="197"/>
        <v>X</v>
      </c>
      <c r="M1203" s="39" t="str">
        <f t="shared" si="194"/>
        <v>X</v>
      </c>
      <c r="N1203" s="42">
        <v>1</v>
      </c>
      <c r="O1203" s="8">
        <v>0</v>
      </c>
      <c r="P1203" s="9">
        <v>0</v>
      </c>
      <c r="Q1203" s="9">
        <v>0</v>
      </c>
      <c r="R1203" s="8">
        <v>0</v>
      </c>
      <c r="S1203" s="9">
        <v>0</v>
      </c>
      <c r="T1203" s="9">
        <v>0</v>
      </c>
      <c r="U1203" s="8">
        <v>0</v>
      </c>
      <c r="V1203" s="9">
        <v>0</v>
      </c>
      <c r="W1203" s="9">
        <v>0</v>
      </c>
      <c r="X1203" s="9">
        <v>0</v>
      </c>
      <c r="Y1203" s="8">
        <v>0</v>
      </c>
      <c r="Z1203" s="9">
        <v>0</v>
      </c>
      <c r="AA1203" s="8"/>
      <c r="AC1203" s="8"/>
      <c r="AJ1203" s="9">
        <f t="shared" si="195"/>
        <v>-1</v>
      </c>
      <c r="AK1203" s="7">
        <v>5.2</v>
      </c>
      <c r="AO1203" s="8"/>
      <c r="AQ1203" s="31"/>
      <c r="AT1203" s="31"/>
      <c r="AU1203" s="21">
        <v>1960</v>
      </c>
      <c r="AV1203" s="23">
        <f t="shared" si="198"/>
        <v>3.2922560713564759</v>
      </c>
      <c r="BB1203" s="18"/>
      <c r="BD1203" s="54"/>
      <c r="BF1203" s="18"/>
      <c r="BH1203" s="18"/>
      <c r="BJ1203" s="18"/>
      <c r="BK1203" s="18" t="s">
        <v>60</v>
      </c>
      <c r="BL1203">
        <v>1</v>
      </c>
      <c r="BM1203">
        <v>0</v>
      </c>
      <c r="BN1203">
        <v>0</v>
      </c>
      <c r="BO1203">
        <v>0</v>
      </c>
      <c r="BP1203">
        <v>0</v>
      </c>
      <c r="BQ1203">
        <v>0</v>
      </c>
      <c r="BR1203" s="18">
        <v>0</v>
      </c>
      <c r="BS1203">
        <v>1</v>
      </c>
      <c r="BT1203">
        <v>0</v>
      </c>
      <c r="BU1203" s="18">
        <v>0</v>
      </c>
      <c r="BV1203" t="s">
        <v>397</v>
      </c>
      <c r="BW1203" t="s">
        <v>397</v>
      </c>
      <c r="CB1203" s="18"/>
      <c r="CD1203" s="18"/>
      <c r="CE1203" s="18"/>
      <c r="CH1203" s="18"/>
      <c r="CJ1203" s="18"/>
      <c r="CU1203" s="18"/>
      <c r="CV1203" t="s">
        <v>397</v>
      </c>
      <c r="CW1203" t="s">
        <v>397</v>
      </c>
      <c r="CX1203" t="s">
        <v>397</v>
      </c>
      <c r="CY1203" s="25" t="s">
        <v>397</v>
      </c>
    </row>
    <row r="1204" spans="1:103" x14ac:dyDescent="0.25">
      <c r="A1204">
        <v>1206</v>
      </c>
      <c r="B1204">
        <v>138</v>
      </c>
      <c r="C1204" s="25" t="s">
        <v>61</v>
      </c>
      <c r="D1204" s="12">
        <v>12.6</v>
      </c>
      <c r="E1204" s="14"/>
      <c r="F1204" s="7" t="str">
        <f t="shared" si="189"/>
        <v>X</v>
      </c>
      <c r="G1204" s="7">
        <f t="shared" si="190"/>
        <v>12.6</v>
      </c>
      <c r="H1204" s="16">
        <f t="shared" si="191"/>
        <v>12.6</v>
      </c>
      <c r="I1204" s="11" t="str">
        <f t="shared" si="192"/>
        <v>X</v>
      </c>
      <c r="J1204" s="39" t="str">
        <f t="shared" si="193"/>
        <v>X</v>
      </c>
      <c r="K1204" s="39" t="str">
        <f t="shared" si="196"/>
        <v>X</v>
      </c>
      <c r="L1204" s="39" t="str">
        <f t="shared" si="197"/>
        <v>X</v>
      </c>
      <c r="M1204" s="39" t="str">
        <f t="shared" si="194"/>
        <v>X</v>
      </c>
      <c r="N1204" s="42">
        <v>1</v>
      </c>
      <c r="O1204" s="8">
        <v>0</v>
      </c>
      <c r="P1204" s="9">
        <v>0</v>
      </c>
      <c r="Q1204" s="9">
        <v>0</v>
      </c>
      <c r="R1204" s="8">
        <v>0</v>
      </c>
      <c r="S1204" s="9">
        <v>0</v>
      </c>
      <c r="T1204" s="9">
        <v>0</v>
      </c>
      <c r="U1204" s="8">
        <v>0</v>
      </c>
      <c r="V1204" s="9">
        <v>0</v>
      </c>
      <c r="W1204" s="9">
        <v>0</v>
      </c>
      <c r="X1204" s="9">
        <v>0</v>
      </c>
      <c r="Y1204" s="8">
        <v>0</v>
      </c>
      <c r="Z1204" s="9">
        <v>0</v>
      </c>
      <c r="AA1204" s="8"/>
      <c r="AC1204" s="8"/>
      <c r="AJ1204" s="9">
        <f t="shared" si="195"/>
        <v>-1</v>
      </c>
      <c r="AK1204" s="7">
        <v>5.7</v>
      </c>
      <c r="AO1204" s="8"/>
      <c r="AQ1204" s="31"/>
      <c r="AT1204" s="31"/>
      <c r="AU1204" s="21">
        <v>1965</v>
      </c>
      <c r="AV1204" s="23">
        <f t="shared" si="198"/>
        <v>3.2933625547114453</v>
      </c>
      <c r="BB1204" s="18"/>
      <c r="BD1204" s="54"/>
      <c r="BF1204" s="18"/>
      <c r="BH1204" s="18"/>
      <c r="BJ1204" s="18"/>
      <c r="BK1204" s="18" t="s">
        <v>60</v>
      </c>
      <c r="BL1204">
        <v>1</v>
      </c>
      <c r="BM1204">
        <v>0</v>
      </c>
      <c r="BN1204">
        <v>0</v>
      </c>
      <c r="BO1204">
        <v>0</v>
      </c>
      <c r="BP1204">
        <v>0</v>
      </c>
      <c r="BQ1204">
        <v>0</v>
      </c>
      <c r="BR1204" s="18">
        <v>0</v>
      </c>
      <c r="BS1204">
        <v>1</v>
      </c>
      <c r="BT1204">
        <v>0</v>
      </c>
      <c r="BU1204" s="18">
        <v>0</v>
      </c>
      <c r="BV1204" t="s">
        <v>397</v>
      </c>
      <c r="BW1204" t="s">
        <v>397</v>
      </c>
      <c r="CB1204" s="18"/>
      <c r="CD1204" s="18"/>
      <c r="CE1204" s="18"/>
      <c r="CH1204" s="18"/>
      <c r="CJ1204" s="18"/>
      <c r="CU1204" s="18"/>
      <c r="CV1204" t="s">
        <v>397</v>
      </c>
      <c r="CW1204" t="s">
        <v>397</v>
      </c>
      <c r="CX1204" t="s">
        <v>397</v>
      </c>
      <c r="CY1204" s="25" t="s">
        <v>397</v>
      </c>
    </row>
    <row r="1205" spans="1:103" x14ac:dyDescent="0.25">
      <c r="A1205">
        <v>1207</v>
      </c>
      <c r="B1205">
        <v>138</v>
      </c>
      <c r="C1205" s="25" t="s">
        <v>61</v>
      </c>
      <c r="D1205" s="12">
        <v>13.7</v>
      </c>
      <c r="E1205" s="14"/>
      <c r="F1205" s="7" t="str">
        <f t="shared" si="189"/>
        <v>X</v>
      </c>
      <c r="G1205" s="7">
        <f t="shared" si="190"/>
        <v>13.7</v>
      </c>
      <c r="H1205" s="16">
        <f t="shared" si="191"/>
        <v>13.7</v>
      </c>
      <c r="I1205" s="11" t="str">
        <f t="shared" si="192"/>
        <v>X</v>
      </c>
      <c r="J1205" s="39" t="str">
        <f t="shared" si="193"/>
        <v>X</v>
      </c>
      <c r="K1205" s="39" t="str">
        <f t="shared" si="196"/>
        <v>X</v>
      </c>
      <c r="L1205" s="39" t="str">
        <f t="shared" si="197"/>
        <v>X</v>
      </c>
      <c r="M1205" s="39" t="str">
        <f t="shared" si="194"/>
        <v>X</v>
      </c>
      <c r="N1205" s="42">
        <v>1</v>
      </c>
      <c r="O1205" s="8">
        <v>0</v>
      </c>
      <c r="P1205" s="9">
        <v>0</v>
      </c>
      <c r="Q1205" s="9">
        <v>0</v>
      </c>
      <c r="R1205" s="8">
        <v>0</v>
      </c>
      <c r="S1205" s="9">
        <v>0</v>
      </c>
      <c r="T1205" s="9">
        <v>0</v>
      </c>
      <c r="U1205" s="8">
        <v>0</v>
      </c>
      <c r="V1205" s="9">
        <v>0</v>
      </c>
      <c r="W1205" s="9">
        <v>0</v>
      </c>
      <c r="X1205" s="9">
        <v>0</v>
      </c>
      <c r="Y1205" s="8">
        <v>0</v>
      </c>
      <c r="Z1205" s="9">
        <v>0</v>
      </c>
      <c r="AA1205" s="8"/>
      <c r="AC1205" s="8"/>
      <c r="AJ1205" s="9">
        <f t="shared" si="195"/>
        <v>-1</v>
      </c>
      <c r="AK1205" s="7">
        <v>5.9</v>
      </c>
      <c r="AO1205" s="8"/>
      <c r="AQ1205" s="31"/>
      <c r="AT1205" s="31"/>
      <c r="AU1205" s="21">
        <v>1968</v>
      </c>
      <c r="AV1205" s="23">
        <f t="shared" si="198"/>
        <v>3.2940250940953226</v>
      </c>
      <c r="BB1205" s="18"/>
      <c r="BD1205" s="54"/>
      <c r="BF1205" s="18"/>
      <c r="BH1205" s="18"/>
      <c r="BJ1205" s="18"/>
      <c r="BK1205" s="18" t="s">
        <v>60</v>
      </c>
      <c r="BL1205">
        <v>1</v>
      </c>
      <c r="BM1205">
        <v>0</v>
      </c>
      <c r="BN1205">
        <v>0</v>
      </c>
      <c r="BO1205">
        <v>0</v>
      </c>
      <c r="BP1205">
        <v>0</v>
      </c>
      <c r="BQ1205">
        <v>0</v>
      </c>
      <c r="BR1205" s="18">
        <v>0</v>
      </c>
      <c r="BS1205">
        <v>1</v>
      </c>
      <c r="BT1205">
        <v>0</v>
      </c>
      <c r="BU1205" s="18">
        <v>0</v>
      </c>
      <c r="BV1205" t="s">
        <v>397</v>
      </c>
      <c r="BW1205" t="s">
        <v>397</v>
      </c>
      <c r="CB1205" s="18"/>
      <c r="CD1205" s="18"/>
      <c r="CE1205" s="18"/>
      <c r="CH1205" s="18"/>
      <c r="CJ1205" s="18"/>
      <c r="CU1205" s="18"/>
      <c r="CV1205" t="s">
        <v>397</v>
      </c>
      <c r="CW1205" t="s">
        <v>397</v>
      </c>
      <c r="CX1205" t="s">
        <v>397</v>
      </c>
      <c r="CY1205" s="25" t="s">
        <v>397</v>
      </c>
    </row>
    <row r="1206" spans="1:103" x14ac:dyDescent="0.25">
      <c r="A1206">
        <v>1208</v>
      </c>
      <c r="B1206">
        <v>138</v>
      </c>
      <c r="C1206" s="25" t="s">
        <v>61</v>
      </c>
      <c r="D1206" s="12">
        <v>12.8</v>
      </c>
      <c r="E1206" s="14"/>
      <c r="F1206" s="7" t="str">
        <f t="shared" si="189"/>
        <v>X</v>
      </c>
      <c r="G1206" s="7">
        <f t="shared" si="190"/>
        <v>12.8</v>
      </c>
      <c r="H1206" s="16">
        <f t="shared" si="191"/>
        <v>12.8</v>
      </c>
      <c r="I1206" s="11" t="str">
        <f t="shared" si="192"/>
        <v>X</v>
      </c>
      <c r="J1206" s="39" t="str">
        <f t="shared" si="193"/>
        <v>X</v>
      </c>
      <c r="K1206" s="39" t="str">
        <f t="shared" si="196"/>
        <v>X</v>
      </c>
      <c r="L1206" s="39" t="str">
        <f t="shared" si="197"/>
        <v>X</v>
      </c>
      <c r="M1206" s="39" t="str">
        <f t="shared" si="194"/>
        <v>X</v>
      </c>
      <c r="N1206" s="42">
        <v>1</v>
      </c>
      <c r="O1206" s="8">
        <v>0</v>
      </c>
      <c r="P1206" s="9">
        <v>0</v>
      </c>
      <c r="Q1206" s="9">
        <v>0</v>
      </c>
      <c r="R1206" s="8">
        <v>0</v>
      </c>
      <c r="S1206" s="9">
        <v>0</v>
      </c>
      <c r="T1206" s="9">
        <v>0</v>
      </c>
      <c r="U1206" s="8">
        <v>0</v>
      </c>
      <c r="V1206" s="9">
        <v>0</v>
      </c>
      <c r="W1206" s="9">
        <v>0</v>
      </c>
      <c r="X1206" s="9">
        <v>0</v>
      </c>
      <c r="Y1206" s="8">
        <v>0</v>
      </c>
      <c r="Z1206" s="9">
        <v>0</v>
      </c>
      <c r="AA1206" s="8"/>
      <c r="AC1206" s="8"/>
      <c r="AJ1206" s="9">
        <f t="shared" si="195"/>
        <v>-1</v>
      </c>
      <c r="AK1206" s="7">
        <v>6.3</v>
      </c>
      <c r="AO1206" s="8"/>
      <c r="AQ1206" s="31"/>
      <c r="AT1206" s="31"/>
      <c r="AU1206" s="21">
        <v>1972</v>
      </c>
      <c r="AV1206" s="23">
        <f t="shared" si="198"/>
        <v>3.2949069106051923</v>
      </c>
      <c r="BB1206" s="18"/>
      <c r="BD1206" s="54"/>
      <c r="BF1206" s="18"/>
      <c r="BH1206" s="18"/>
      <c r="BJ1206" s="18"/>
      <c r="BK1206" s="18" t="s">
        <v>60</v>
      </c>
      <c r="BL1206">
        <v>1</v>
      </c>
      <c r="BM1206">
        <v>0</v>
      </c>
      <c r="BN1206">
        <v>0</v>
      </c>
      <c r="BO1206">
        <v>0</v>
      </c>
      <c r="BP1206">
        <v>0</v>
      </c>
      <c r="BQ1206">
        <v>0</v>
      </c>
      <c r="BR1206" s="18">
        <v>0</v>
      </c>
      <c r="BS1206">
        <v>1</v>
      </c>
      <c r="BT1206">
        <v>0</v>
      </c>
      <c r="BU1206" s="18">
        <v>0</v>
      </c>
      <c r="BV1206" t="s">
        <v>397</v>
      </c>
      <c r="BW1206" t="s">
        <v>397</v>
      </c>
      <c r="CB1206" s="18"/>
      <c r="CD1206" s="18"/>
      <c r="CE1206" s="18"/>
      <c r="CH1206" s="18"/>
      <c r="CJ1206" s="18"/>
      <c r="CU1206" s="18"/>
      <c r="CV1206" t="s">
        <v>397</v>
      </c>
      <c r="CW1206" t="s">
        <v>397</v>
      </c>
      <c r="CX1206" t="s">
        <v>397</v>
      </c>
      <c r="CY1206" s="25" t="s">
        <v>397</v>
      </c>
    </row>
    <row r="1207" spans="1:103" x14ac:dyDescent="0.25">
      <c r="A1207">
        <v>1209</v>
      </c>
      <c r="B1207">
        <v>138</v>
      </c>
      <c r="C1207" s="25" t="s">
        <v>61</v>
      </c>
      <c r="D1207" s="12">
        <v>13.3</v>
      </c>
      <c r="E1207" s="14"/>
      <c r="F1207" s="7" t="str">
        <f t="shared" si="189"/>
        <v>X</v>
      </c>
      <c r="G1207" s="7">
        <f t="shared" si="190"/>
        <v>13.3</v>
      </c>
      <c r="H1207" s="16">
        <f t="shared" si="191"/>
        <v>13.3</v>
      </c>
      <c r="I1207" s="11" t="str">
        <f t="shared" si="192"/>
        <v>X</v>
      </c>
      <c r="J1207" s="39" t="str">
        <f t="shared" si="193"/>
        <v>X</v>
      </c>
      <c r="K1207" s="39" t="str">
        <f t="shared" si="196"/>
        <v>X</v>
      </c>
      <c r="L1207" s="39" t="str">
        <f t="shared" si="197"/>
        <v>X</v>
      </c>
      <c r="M1207" s="39" t="str">
        <f t="shared" si="194"/>
        <v>X</v>
      </c>
      <c r="N1207" s="42">
        <v>1</v>
      </c>
      <c r="O1207" s="8">
        <v>0</v>
      </c>
      <c r="P1207" s="9">
        <v>0</v>
      </c>
      <c r="Q1207" s="9">
        <v>0</v>
      </c>
      <c r="R1207" s="8">
        <v>0</v>
      </c>
      <c r="S1207" s="9">
        <v>0</v>
      </c>
      <c r="T1207" s="9">
        <v>0</v>
      </c>
      <c r="U1207" s="8">
        <v>0</v>
      </c>
      <c r="V1207" s="9">
        <v>0</v>
      </c>
      <c r="W1207" s="9">
        <v>0</v>
      </c>
      <c r="X1207" s="9">
        <v>0</v>
      </c>
      <c r="Y1207" s="8">
        <v>0</v>
      </c>
      <c r="Z1207" s="9">
        <v>0</v>
      </c>
      <c r="AA1207" s="8"/>
      <c r="AC1207" s="8"/>
      <c r="AJ1207" s="9">
        <f t="shared" si="195"/>
        <v>-1</v>
      </c>
      <c r="AK1207" s="7">
        <v>6.7</v>
      </c>
      <c r="AO1207" s="8"/>
      <c r="AQ1207" s="31"/>
      <c r="AT1207" s="31"/>
      <c r="AU1207" s="21">
        <v>1976</v>
      </c>
      <c r="AV1207" s="23">
        <f t="shared" si="198"/>
        <v>3.2957869402516091</v>
      </c>
      <c r="BB1207" s="18"/>
      <c r="BD1207" s="54"/>
      <c r="BF1207" s="18"/>
      <c r="BH1207" s="18"/>
      <c r="BJ1207" s="18"/>
      <c r="BK1207" s="18" t="s">
        <v>60</v>
      </c>
      <c r="BL1207">
        <v>1</v>
      </c>
      <c r="BM1207">
        <v>0</v>
      </c>
      <c r="BN1207">
        <v>0</v>
      </c>
      <c r="BO1207">
        <v>0</v>
      </c>
      <c r="BP1207">
        <v>0</v>
      </c>
      <c r="BQ1207">
        <v>0</v>
      </c>
      <c r="BR1207" s="18">
        <v>0</v>
      </c>
      <c r="BS1207">
        <v>1</v>
      </c>
      <c r="BT1207">
        <v>0</v>
      </c>
      <c r="BU1207" s="18">
        <v>0</v>
      </c>
      <c r="BV1207" t="s">
        <v>397</v>
      </c>
      <c r="BW1207" t="s">
        <v>397</v>
      </c>
      <c r="CB1207" s="18"/>
      <c r="CD1207" s="18"/>
      <c r="CE1207" s="18"/>
      <c r="CH1207" s="18"/>
      <c r="CJ1207" s="18"/>
      <c r="CU1207" s="18"/>
      <c r="CV1207" t="s">
        <v>397</v>
      </c>
      <c r="CW1207" t="s">
        <v>397</v>
      </c>
      <c r="CX1207" t="s">
        <v>397</v>
      </c>
      <c r="CY1207" s="25" t="s">
        <v>397</v>
      </c>
    </row>
    <row r="1208" spans="1:103" x14ac:dyDescent="0.25">
      <c r="A1208">
        <v>1210</v>
      </c>
      <c r="B1208">
        <v>138</v>
      </c>
      <c r="C1208" s="25" t="s">
        <v>61</v>
      </c>
      <c r="D1208" s="12">
        <v>15.7</v>
      </c>
      <c r="E1208" s="14"/>
      <c r="F1208" s="7" t="str">
        <f t="shared" si="189"/>
        <v>X</v>
      </c>
      <c r="G1208" s="7">
        <f t="shared" si="190"/>
        <v>15.7</v>
      </c>
      <c r="H1208" s="16">
        <f t="shared" si="191"/>
        <v>15.7</v>
      </c>
      <c r="I1208" s="11" t="str">
        <f t="shared" si="192"/>
        <v>X</v>
      </c>
      <c r="J1208" s="39" t="str">
        <f t="shared" si="193"/>
        <v>X</v>
      </c>
      <c r="K1208" s="39" t="str">
        <f t="shared" si="196"/>
        <v>X</v>
      </c>
      <c r="L1208" s="39" t="str">
        <f t="shared" si="197"/>
        <v>X</v>
      </c>
      <c r="M1208" s="39" t="str">
        <f t="shared" si="194"/>
        <v>X</v>
      </c>
      <c r="N1208" s="42">
        <v>1</v>
      </c>
      <c r="O1208" s="8">
        <v>0</v>
      </c>
      <c r="P1208" s="9">
        <v>0</v>
      </c>
      <c r="Q1208" s="9">
        <v>0</v>
      </c>
      <c r="R1208" s="8">
        <v>0</v>
      </c>
      <c r="S1208" s="9">
        <v>0</v>
      </c>
      <c r="T1208" s="9">
        <v>0</v>
      </c>
      <c r="U1208" s="8">
        <v>0</v>
      </c>
      <c r="V1208" s="9">
        <v>0</v>
      </c>
      <c r="W1208" s="9">
        <v>0</v>
      </c>
      <c r="X1208" s="9">
        <v>0</v>
      </c>
      <c r="Y1208" s="8">
        <v>0</v>
      </c>
      <c r="Z1208" s="9">
        <v>0</v>
      </c>
      <c r="AA1208" s="8"/>
      <c r="AC1208" s="8"/>
      <c r="AJ1208" s="9">
        <f t="shared" si="195"/>
        <v>-1</v>
      </c>
      <c r="AK1208" s="7">
        <v>6.8</v>
      </c>
      <c r="AO1208" s="8"/>
      <c r="AQ1208" s="31"/>
      <c r="AT1208" s="31"/>
      <c r="AU1208" s="21">
        <v>1978</v>
      </c>
      <c r="AV1208" s="23">
        <f t="shared" si="198"/>
        <v>3.2962262872611605</v>
      </c>
      <c r="BB1208" s="18"/>
      <c r="BD1208" s="54"/>
      <c r="BF1208" s="18"/>
      <c r="BH1208" s="18"/>
      <c r="BJ1208" s="18"/>
      <c r="BK1208" s="18" t="s">
        <v>60</v>
      </c>
      <c r="BL1208">
        <v>1</v>
      </c>
      <c r="BM1208">
        <v>0</v>
      </c>
      <c r="BN1208">
        <v>0</v>
      </c>
      <c r="BO1208">
        <v>0</v>
      </c>
      <c r="BP1208">
        <v>0</v>
      </c>
      <c r="BQ1208">
        <v>0</v>
      </c>
      <c r="BR1208" s="18">
        <v>0</v>
      </c>
      <c r="BS1208">
        <v>1</v>
      </c>
      <c r="BT1208">
        <v>0</v>
      </c>
      <c r="BU1208" s="18">
        <v>0</v>
      </c>
      <c r="BV1208" t="s">
        <v>397</v>
      </c>
      <c r="BW1208" t="s">
        <v>397</v>
      </c>
      <c r="CB1208" s="18"/>
      <c r="CD1208" s="18"/>
      <c r="CE1208" s="18"/>
      <c r="CH1208" s="18"/>
      <c r="CJ1208" s="18"/>
      <c r="CU1208" s="18"/>
      <c r="CV1208" t="s">
        <v>397</v>
      </c>
      <c r="CW1208" t="s">
        <v>397</v>
      </c>
      <c r="CX1208" t="s">
        <v>397</v>
      </c>
      <c r="CY1208" s="25" t="s">
        <v>397</v>
      </c>
    </row>
    <row r="1209" spans="1:103" x14ac:dyDescent="0.25">
      <c r="A1209">
        <v>1211</v>
      </c>
      <c r="B1209">
        <v>138</v>
      </c>
      <c r="C1209" s="25" t="s">
        <v>61</v>
      </c>
      <c r="D1209" s="12">
        <v>15.1</v>
      </c>
      <c r="E1209" s="14"/>
      <c r="F1209" s="7" t="str">
        <f t="shared" si="189"/>
        <v>X</v>
      </c>
      <c r="G1209" s="7">
        <f t="shared" si="190"/>
        <v>15.1</v>
      </c>
      <c r="H1209" s="16">
        <f t="shared" si="191"/>
        <v>15.1</v>
      </c>
      <c r="I1209" s="11" t="str">
        <f t="shared" si="192"/>
        <v>X</v>
      </c>
      <c r="J1209" s="39" t="str">
        <f t="shared" si="193"/>
        <v>X</v>
      </c>
      <c r="K1209" s="39" t="str">
        <f t="shared" si="196"/>
        <v>X</v>
      </c>
      <c r="L1209" s="39" t="str">
        <f t="shared" si="197"/>
        <v>X</v>
      </c>
      <c r="M1209" s="39" t="str">
        <f t="shared" si="194"/>
        <v>X</v>
      </c>
      <c r="N1209" s="42">
        <v>1</v>
      </c>
      <c r="O1209" s="8">
        <v>0</v>
      </c>
      <c r="P1209" s="9">
        <v>0</v>
      </c>
      <c r="Q1209" s="9">
        <v>0</v>
      </c>
      <c r="R1209" s="8">
        <v>0</v>
      </c>
      <c r="S1209" s="9">
        <v>0</v>
      </c>
      <c r="T1209" s="9">
        <v>0</v>
      </c>
      <c r="U1209" s="8">
        <v>0</v>
      </c>
      <c r="V1209" s="9">
        <v>0</v>
      </c>
      <c r="W1209" s="9">
        <v>0</v>
      </c>
      <c r="X1209" s="9">
        <v>0</v>
      </c>
      <c r="Y1209" s="8">
        <v>0</v>
      </c>
      <c r="Z1209" s="9">
        <v>0</v>
      </c>
      <c r="AA1209" s="8"/>
      <c r="AC1209" s="8"/>
      <c r="AJ1209" s="9">
        <f t="shared" si="195"/>
        <v>-1</v>
      </c>
      <c r="AK1209" s="7">
        <v>7.4</v>
      </c>
      <c r="AO1209" s="8"/>
      <c r="AQ1209" s="31"/>
      <c r="AT1209" s="31"/>
      <c r="AU1209" s="21">
        <v>1982</v>
      </c>
      <c r="AV1209" s="23">
        <f t="shared" si="198"/>
        <v>3.2971036501492565</v>
      </c>
      <c r="BB1209" s="18"/>
      <c r="BD1209" s="54"/>
      <c r="BF1209" s="18"/>
      <c r="BH1209" s="18"/>
      <c r="BJ1209" s="18"/>
      <c r="BK1209" s="18" t="s">
        <v>60</v>
      </c>
      <c r="BL1209">
        <v>1</v>
      </c>
      <c r="BM1209">
        <v>0</v>
      </c>
      <c r="BN1209">
        <v>0</v>
      </c>
      <c r="BO1209">
        <v>0</v>
      </c>
      <c r="BP1209">
        <v>0</v>
      </c>
      <c r="BQ1209">
        <v>0</v>
      </c>
      <c r="BR1209" s="18">
        <v>0</v>
      </c>
      <c r="BS1209">
        <v>1</v>
      </c>
      <c r="BT1209">
        <v>0</v>
      </c>
      <c r="BU1209" s="18">
        <v>0</v>
      </c>
      <c r="BV1209" t="s">
        <v>397</v>
      </c>
      <c r="BW1209" t="s">
        <v>397</v>
      </c>
      <c r="CB1209" s="18"/>
      <c r="CD1209" s="18"/>
      <c r="CE1209" s="18"/>
      <c r="CH1209" s="18"/>
      <c r="CJ1209" s="18"/>
      <c r="CU1209" s="18"/>
      <c r="CV1209" t="s">
        <v>397</v>
      </c>
      <c r="CW1209" t="s">
        <v>397</v>
      </c>
      <c r="CX1209" t="s">
        <v>397</v>
      </c>
      <c r="CY1209" s="25" t="s">
        <v>397</v>
      </c>
    </row>
    <row r="1210" spans="1:103" x14ac:dyDescent="0.25">
      <c r="A1210">
        <v>1212</v>
      </c>
      <c r="B1210">
        <v>138</v>
      </c>
      <c r="C1210" s="25" t="s">
        <v>61</v>
      </c>
      <c r="D1210" s="12">
        <v>15.1</v>
      </c>
      <c r="E1210" s="14"/>
      <c r="F1210" s="7" t="str">
        <f t="shared" si="189"/>
        <v>X</v>
      </c>
      <c r="G1210" s="7">
        <f t="shared" si="190"/>
        <v>15.1</v>
      </c>
      <c r="H1210" s="16">
        <f t="shared" si="191"/>
        <v>15.1</v>
      </c>
      <c r="I1210" s="11" t="str">
        <f t="shared" si="192"/>
        <v>X</v>
      </c>
      <c r="J1210" s="39" t="str">
        <f t="shared" si="193"/>
        <v>X</v>
      </c>
      <c r="K1210" s="39" t="str">
        <f t="shared" si="196"/>
        <v>X</v>
      </c>
      <c r="L1210" s="39" t="str">
        <f t="shared" si="197"/>
        <v>X</v>
      </c>
      <c r="M1210" s="39" t="str">
        <f t="shared" si="194"/>
        <v>X</v>
      </c>
      <c r="N1210" s="42">
        <v>1</v>
      </c>
      <c r="O1210" s="8">
        <v>0</v>
      </c>
      <c r="P1210" s="9">
        <v>0</v>
      </c>
      <c r="Q1210" s="9">
        <v>0</v>
      </c>
      <c r="R1210" s="8">
        <v>0</v>
      </c>
      <c r="S1210" s="9">
        <v>0</v>
      </c>
      <c r="T1210" s="9">
        <v>0</v>
      </c>
      <c r="U1210" s="8">
        <v>0</v>
      </c>
      <c r="V1210" s="9">
        <v>0</v>
      </c>
      <c r="W1210" s="9">
        <v>0</v>
      </c>
      <c r="X1210" s="9">
        <v>0</v>
      </c>
      <c r="Y1210" s="8">
        <v>0</v>
      </c>
      <c r="Z1210" s="9">
        <v>0</v>
      </c>
      <c r="AA1210" s="8"/>
      <c r="AC1210" s="8"/>
      <c r="AJ1210" s="9">
        <f t="shared" si="195"/>
        <v>-1</v>
      </c>
      <c r="AK1210" s="7">
        <v>7.7</v>
      </c>
      <c r="AO1210" s="8"/>
      <c r="AQ1210" s="31"/>
      <c r="AT1210" s="31"/>
      <c r="AU1210" s="21">
        <v>1985</v>
      </c>
      <c r="AV1210" s="23">
        <f t="shared" si="198"/>
        <v>3.2977605110991339</v>
      </c>
      <c r="BB1210" s="18"/>
      <c r="BD1210" s="54"/>
      <c r="BF1210" s="18"/>
      <c r="BH1210" s="18"/>
      <c r="BJ1210" s="18"/>
      <c r="BK1210" s="18" t="s">
        <v>60</v>
      </c>
      <c r="BL1210">
        <v>1</v>
      </c>
      <c r="BM1210">
        <v>0</v>
      </c>
      <c r="BN1210">
        <v>0</v>
      </c>
      <c r="BO1210">
        <v>0</v>
      </c>
      <c r="BP1210">
        <v>0</v>
      </c>
      <c r="BQ1210">
        <v>0</v>
      </c>
      <c r="BR1210" s="18">
        <v>0</v>
      </c>
      <c r="BS1210">
        <v>1</v>
      </c>
      <c r="BT1210">
        <v>0</v>
      </c>
      <c r="BU1210" s="18">
        <v>0</v>
      </c>
      <c r="BV1210" t="s">
        <v>397</v>
      </c>
      <c r="BW1210" t="s">
        <v>397</v>
      </c>
      <c r="CB1210" s="18"/>
      <c r="CD1210" s="18"/>
      <c r="CE1210" s="18"/>
      <c r="CH1210" s="18"/>
      <c r="CJ1210" s="18"/>
      <c r="CU1210" s="18"/>
      <c r="CV1210" t="s">
        <v>397</v>
      </c>
      <c r="CW1210" t="s">
        <v>397</v>
      </c>
      <c r="CX1210" t="s">
        <v>397</v>
      </c>
      <c r="CY1210" s="25" t="s">
        <v>397</v>
      </c>
    </row>
    <row r="1211" spans="1:103" x14ac:dyDescent="0.25">
      <c r="A1211">
        <v>1213</v>
      </c>
      <c r="B1211">
        <v>138</v>
      </c>
      <c r="C1211" s="25" t="s">
        <v>61</v>
      </c>
      <c r="D1211" s="12">
        <v>27.9</v>
      </c>
      <c r="E1211" s="14"/>
      <c r="F1211" s="7" t="str">
        <f t="shared" si="189"/>
        <v>X</v>
      </c>
      <c r="G1211" s="7">
        <f t="shared" si="190"/>
        <v>27.9</v>
      </c>
      <c r="H1211" s="16">
        <f t="shared" si="191"/>
        <v>27.9</v>
      </c>
      <c r="I1211" s="11" t="str">
        <f t="shared" si="192"/>
        <v>X</v>
      </c>
      <c r="J1211" s="39" t="str">
        <f t="shared" si="193"/>
        <v>X</v>
      </c>
      <c r="K1211" s="39" t="str">
        <f t="shared" si="196"/>
        <v>X</v>
      </c>
      <c r="L1211" s="39" t="str">
        <f t="shared" si="197"/>
        <v>X</v>
      </c>
      <c r="M1211" s="39" t="str">
        <f t="shared" si="194"/>
        <v>X</v>
      </c>
      <c r="N1211" s="42">
        <v>0</v>
      </c>
      <c r="O1211" s="8">
        <v>1</v>
      </c>
      <c r="P1211" s="9">
        <v>0</v>
      </c>
      <c r="Q1211" s="9">
        <v>0</v>
      </c>
      <c r="R1211" s="8">
        <v>0</v>
      </c>
      <c r="S1211" s="9">
        <v>0</v>
      </c>
      <c r="T1211" s="9">
        <v>0</v>
      </c>
      <c r="U1211" s="8">
        <v>0</v>
      </c>
      <c r="V1211" s="9">
        <v>0</v>
      </c>
      <c r="W1211" s="9">
        <v>0</v>
      </c>
      <c r="X1211" s="9">
        <v>0</v>
      </c>
      <c r="Y1211" s="8">
        <v>0</v>
      </c>
      <c r="Z1211" s="9">
        <v>0</v>
      </c>
      <c r="AA1211" s="8"/>
      <c r="AC1211" s="8"/>
      <c r="AJ1211" s="9">
        <f t="shared" si="195"/>
        <v>-1</v>
      </c>
      <c r="AK1211" s="7">
        <v>5.7</v>
      </c>
      <c r="AO1211" s="8"/>
      <c r="AQ1211" s="31"/>
      <c r="AT1211" s="31"/>
      <c r="AU1211" s="21">
        <v>1965</v>
      </c>
      <c r="AV1211" s="23">
        <f t="shared" si="198"/>
        <v>3.2933625547114453</v>
      </c>
      <c r="BB1211" s="18"/>
      <c r="BD1211" s="54"/>
      <c r="BF1211" s="18"/>
      <c r="BH1211" s="18"/>
      <c r="BJ1211" s="18"/>
      <c r="BK1211" s="18" t="s">
        <v>60</v>
      </c>
      <c r="BL1211">
        <v>1</v>
      </c>
      <c r="BM1211">
        <v>0</v>
      </c>
      <c r="BN1211">
        <v>0</v>
      </c>
      <c r="BO1211">
        <v>0</v>
      </c>
      <c r="BP1211">
        <v>0</v>
      </c>
      <c r="BQ1211">
        <v>0</v>
      </c>
      <c r="BR1211" s="18">
        <v>0</v>
      </c>
      <c r="BS1211">
        <v>1</v>
      </c>
      <c r="BT1211">
        <v>0</v>
      </c>
      <c r="BU1211" s="18">
        <v>0</v>
      </c>
      <c r="BV1211" t="s">
        <v>397</v>
      </c>
      <c r="BW1211" t="s">
        <v>397</v>
      </c>
      <c r="CB1211" s="18"/>
      <c r="CD1211" s="18"/>
      <c r="CE1211" s="18"/>
      <c r="CH1211" s="18"/>
      <c r="CJ1211" s="18"/>
      <c r="CU1211" s="18"/>
      <c r="CV1211" t="s">
        <v>397</v>
      </c>
      <c r="CW1211" t="s">
        <v>397</v>
      </c>
      <c r="CX1211" t="s">
        <v>397</v>
      </c>
      <c r="CY1211" s="25" t="s">
        <v>397</v>
      </c>
    </row>
    <row r="1212" spans="1:103" x14ac:dyDescent="0.25">
      <c r="A1212">
        <v>1214</v>
      </c>
      <c r="B1212">
        <v>138</v>
      </c>
      <c r="C1212" s="25" t="s">
        <v>61</v>
      </c>
      <c r="D1212" s="12">
        <v>31.6</v>
      </c>
      <c r="E1212" s="14"/>
      <c r="F1212" s="7" t="str">
        <f t="shared" si="189"/>
        <v>X</v>
      </c>
      <c r="G1212" s="7">
        <f t="shared" si="190"/>
        <v>31.6</v>
      </c>
      <c r="H1212" s="16">
        <f t="shared" si="191"/>
        <v>31.6</v>
      </c>
      <c r="I1212" s="11" t="str">
        <f t="shared" si="192"/>
        <v>X</v>
      </c>
      <c r="J1212" s="39" t="str">
        <f t="shared" si="193"/>
        <v>X</v>
      </c>
      <c r="K1212" s="39" t="str">
        <f t="shared" si="196"/>
        <v>X</v>
      </c>
      <c r="L1212" s="39" t="str">
        <f t="shared" si="197"/>
        <v>X</v>
      </c>
      <c r="M1212" s="39" t="str">
        <f t="shared" si="194"/>
        <v>X</v>
      </c>
      <c r="N1212" s="42">
        <v>0</v>
      </c>
      <c r="O1212" s="8">
        <v>1</v>
      </c>
      <c r="P1212" s="9">
        <v>0</v>
      </c>
      <c r="Q1212" s="9">
        <v>0</v>
      </c>
      <c r="R1212" s="8">
        <v>0</v>
      </c>
      <c r="S1212" s="9">
        <v>0</v>
      </c>
      <c r="T1212" s="9">
        <v>0</v>
      </c>
      <c r="U1212" s="8">
        <v>0</v>
      </c>
      <c r="V1212" s="9">
        <v>0</v>
      </c>
      <c r="W1212" s="9">
        <v>0</v>
      </c>
      <c r="X1212" s="9">
        <v>0</v>
      </c>
      <c r="Y1212" s="8">
        <v>0</v>
      </c>
      <c r="Z1212" s="9">
        <v>0</v>
      </c>
      <c r="AA1212" s="8"/>
      <c r="AC1212" s="8"/>
      <c r="AJ1212" s="9">
        <f t="shared" si="195"/>
        <v>-1</v>
      </c>
      <c r="AK1212" s="7">
        <v>5.9</v>
      </c>
      <c r="AO1212" s="8"/>
      <c r="AQ1212" s="31"/>
      <c r="AT1212" s="31"/>
      <c r="AU1212" s="21">
        <v>1968</v>
      </c>
      <c r="AV1212" s="23">
        <f t="shared" si="198"/>
        <v>3.2940250940953226</v>
      </c>
      <c r="BB1212" s="18"/>
      <c r="BD1212" s="54"/>
      <c r="BF1212" s="18"/>
      <c r="BH1212" s="18"/>
      <c r="BJ1212" s="18"/>
      <c r="BK1212" s="18" t="s">
        <v>60</v>
      </c>
      <c r="BL1212">
        <v>1</v>
      </c>
      <c r="BM1212">
        <v>0</v>
      </c>
      <c r="BN1212">
        <v>0</v>
      </c>
      <c r="BO1212">
        <v>0</v>
      </c>
      <c r="BP1212">
        <v>0</v>
      </c>
      <c r="BQ1212">
        <v>0</v>
      </c>
      <c r="BR1212" s="18">
        <v>0</v>
      </c>
      <c r="BS1212">
        <v>1</v>
      </c>
      <c r="BT1212">
        <v>0</v>
      </c>
      <c r="BU1212" s="18">
        <v>0</v>
      </c>
      <c r="BV1212" t="s">
        <v>397</v>
      </c>
      <c r="BW1212" t="s">
        <v>397</v>
      </c>
      <c r="CB1212" s="18"/>
      <c r="CD1212" s="18"/>
      <c r="CE1212" s="18"/>
      <c r="CH1212" s="18"/>
      <c r="CJ1212" s="18"/>
      <c r="CU1212" s="18"/>
      <c r="CV1212" t="s">
        <v>397</v>
      </c>
      <c r="CW1212" t="s">
        <v>397</v>
      </c>
      <c r="CX1212" t="s">
        <v>397</v>
      </c>
      <c r="CY1212" s="25" t="s">
        <v>397</v>
      </c>
    </row>
    <row r="1213" spans="1:103" x14ac:dyDescent="0.25">
      <c r="A1213">
        <v>1215</v>
      </c>
      <c r="B1213">
        <v>138</v>
      </c>
      <c r="C1213" s="25" t="s">
        <v>61</v>
      </c>
      <c r="D1213" s="12">
        <v>27.7</v>
      </c>
      <c r="E1213" s="14"/>
      <c r="F1213" s="7" t="str">
        <f t="shared" si="189"/>
        <v>X</v>
      </c>
      <c r="G1213" s="7">
        <f t="shared" si="190"/>
        <v>27.7</v>
      </c>
      <c r="H1213" s="16">
        <f t="shared" si="191"/>
        <v>27.7</v>
      </c>
      <c r="I1213" s="11" t="str">
        <f t="shared" si="192"/>
        <v>X</v>
      </c>
      <c r="J1213" s="39" t="str">
        <f t="shared" si="193"/>
        <v>X</v>
      </c>
      <c r="K1213" s="39" t="str">
        <f t="shared" si="196"/>
        <v>X</v>
      </c>
      <c r="L1213" s="39" t="str">
        <f t="shared" si="197"/>
        <v>X</v>
      </c>
      <c r="M1213" s="39" t="str">
        <f t="shared" si="194"/>
        <v>X</v>
      </c>
      <c r="N1213" s="42">
        <v>0</v>
      </c>
      <c r="O1213" s="8">
        <v>1</v>
      </c>
      <c r="P1213" s="9">
        <v>0</v>
      </c>
      <c r="Q1213" s="9">
        <v>0</v>
      </c>
      <c r="R1213" s="8">
        <v>0</v>
      </c>
      <c r="S1213" s="9">
        <v>0</v>
      </c>
      <c r="T1213" s="9">
        <v>0</v>
      </c>
      <c r="U1213" s="8">
        <v>0</v>
      </c>
      <c r="V1213" s="9">
        <v>0</v>
      </c>
      <c r="W1213" s="9">
        <v>0</v>
      </c>
      <c r="X1213" s="9">
        <v>0</v>
      </c>
      <c r="Y1213" s="8">
        <v>0</v>
      </c>
      <c r="Z1213" s="9">
        <v>0</v>
      </c>
      <c r="AA1213" s="8"/>
      <c r="AC1213" s="8"/>
      <c r="AJ1213" s="9">
        <f t="shared" si="195"/>
        <v>-1</v>
      </c>
      <c r="AK1213" s="7">
        <v>6.3</v>
      </c>
      <c r="AO1213" s="8"/>
      <c r="AQ1213" s="31"/>
      <c r="AT1213" s="31"/>
      <c r="AU1213" s="21">
        <v>1972</v>
      </c>
      <c r="AV1213" s="23">
        <f t="shared" si="198"/>
        <v>3.2949069106051923</v>
      </c>
      <c r="BB1213" s="18"/>
      <c r="BD1213" s="54"/>
      <c r="BF1213" s="18"/>
      <c r="BH1213" s="18"/>
      <c r="BJ1213" s="18"/>
      <c r="BK1213" s="18" t="s">
        <v>60</v>
      </c>
      <c r="BL1213">
        <v>1</v>
      </c>
      <c r="BM1213">
        <v>0</v>
      </c>
      <c r="BN1213">
        <v>0</v>
      </c>
      <c r="BO1213">
        <v>0</v>
      </c>
      <c r="BP1213">
        <v>0</v>
      </c>
      <c r="BQ1213">
        <v>0</v>
      </c>
      <c r="BR1213" s="18">
        <v>0</v>
      </c>
      <c r="BS1213">
        <v>1</v>
      </c>
      <c r="BT1213">
        <v>0</v>
      </c>
      <c r="BU1213" s="18">
        <v>0</v>
      </c>
      <c r="BV1213" t="s">
        <v>397</v>
      </c>
      <c r="BW1213" t="s">
        <v>397</v>
      </c>
      <c r="CB1213" s="18"/>
      <c r="CD1213" s="18"/>
      <c r="CE1213" s="18"/>
      <c r="CH1213" s="18"/>
      <c r="CJ1213" s="18"/>
      <c r="CU1213" s="18"/>
      <c r="CV1213" t="s">
        <v>397</v>
      </c>
      <c r="CW1213" t="s">
        <v>397</v>
      </c>
      <c r="CX1213" t="s">
        <v>397</v>
      </c>
      <c r="CY1213" s="25" t="s">
        <v>397</v>
      </c>
    </row>
    <row r="1214" spans="1:103" x14ac:dyDescent="0.25">
      <c r="A1214">
        <v>1216</v>
      </c>
      <c r="B1214">
        <v>138</v>
      </c>
      <c r="C1214" s="25" t="s">
        <v>61</v>
      </c>
      <c r="D1214" s="12">
        <v>27.9</v>
      </c>
      <c r="E1214" s="14"/>
      <c r="F1214" s="7" t="str">
        <f t="shared" si="189"/>
        <v>X</v>
      </c>
      <c r="G1214" s="7">
        <f t="shared" si="190"/>
        <v>27.9</v>
      </c>
      <c r="H1214" s="16">
        <f t="shared" si="191"/>
        <v>27.9</v>
      </c>
      <c r="I1214" s="11" t="str">
        <f t="shared" si="192"/>
        <v>X</v>
      </c>
      <c r="J1214" s="39" t="str">
        <f t="shared" si="193"/>
        <v>X</v>
      </c>
      <c r="K1214" s="39" t="str">
        <f t="shared" si="196"/>
        <v>X</v>
      </c>
      <c r="L1214" s="39" t="str">
        <f t="shared" si="197"/>
        <v>X</v>
      </c>
      <c r="M1214" s="39" t="str">
        <f t="shared" si="194"/>
        <v>X</v>
      </c>
      <c r="N1214" s="42">
        <v>0</v>
      </c>
      <c r="O1214" s="8">
        <v>1</v>
      </c>
      <c r="P1214" s="9">
        <v>0</v>
      </c>
      <c r="Q1214" s="9">
        <v>0</v>
      </c>
      <c r="R1214" s="8">
        <v>0</v>
      </c>
      <c r="S1214" s="9">
        <v>0</v>
      </c>
      <c r="T1214" s="9">
        <v>0</v>
      </c>
      <c r="U1214" s="8">
        <v>0</v>
      </c>
      <c r="V1214" s="9">
        <v>0</v>
      </c>
      <c r="W1214" s="9">
        <v>0</v>
      </c>
      <c r="X1214" s="9">
        <v>0</v>
      </c>
      <c r="Y1214" s="8">
        <v>0</v>
      </c>
      <c r="Z1214" s="9">
        <v>0</v>
      </c>
      <c r="AA1214" s="8"/>
      <c r="AC1214" s="8"/>
      <c r="AJ1214" s="9">
        <f t="shared" si="195"/>
        <v>-1</v>
      </c>
      <c r="AK1214" s="7">
        <v>6.7</v>
      </c>
      <c r="AO1214" s="8"/>
      <c r="AQ1214" s="31"/>
      <c r="AT1214" s="31"/>
      <c r="AU1214" s="21">
        <v>1976</v>
      </c>
      <c r="AV1214" s="23">
        <f t="shared" si="198"/>
        <v>3.2957869402516091</v>
      </c>
      <c r="BB1214" s="18"/>
      <c r="BD1214" s="54"/>
      <c r="BF1214" s="18"/>
      <c r="BH1214" s="18"/>
      <c r="BJ1214" s="18"/>
      <c r="BK1214" s="18" t="s">
        <v>60</v>
      </c>
      <c r="BL1214">
        <v>1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 s="18">
        <v>0</v>
      </c>
      <c r="BS1214">
        <v>1</v>
      </c>
      <c r="BT1214">
        <v>0</v>
      </c>
      <c r="BU1214" s="18">
        <v>0</v>
      </c>
      <c r="BV1214" t="s">
        <v>397</v>
      </c>
      <c r="BW1214" t="s">
        <v>397</v>
      </c>
      <c r="CB1214" s="18"/>
      <c r="CD1214" s="18"/>
      <c r="CE1214" s="18"/>
      <c r="CH1214" s="18"/>
      <c r="CJ1214" s="18"/>
      <c r="CU1214" s="18"/>
      <c r="CV1214" t="s">
        <v>397</v>
      </c>
      <c r="CW1214" t="s">
        <v>397</v>
      </c>
      <c r="CX1214" t="s">
        <v>397</v>
      </c>
      <c r="CY1214" s="25" t="s">
        <v>397</v>
      </c>
    </row>
    <row r="1215" spans="1:103" x14ac:dyDescent="0.25">
      <c r="A1215">
        <v>1217</v>
      </c>
      <c r="B1215">
        <v>138</v>
      </c>
      <c r="C1215" s="25" t="s">
        <v>61</v>
      </c>
      <c r="D1215" s="12">
        <v>27.4</v>
      </c>
      <c r="E1215" s="14"/>
      <c r="F1215" s="7" t="str">
        <f t="shared" si="189"/>
        <v>X</v>
      </c>
      <c r="G1215" s="7">
        <f t="shared" si="190"/>
        <v>27.4</v>
      </c>
      <c r="H1215" s="16">
        <f t="shared" si="191"/>
        <v>27.4</v>
      </c>
      <c r="I1215" s="11" t="str">
        <f t="shared" si="192"/>
        <v>X</v>
      </c>
      <c r="J1215" s="39" t="str">
        <f t="shared" si="193"/>
        <v>X</v>
      </c>
      <c r="K1215" s="39" t="str">
        <f t="shared" si="196"/>
        <v>X</v>
      </c>
      <c r="L1215" s="39" t="str">
        <f t="shared" si="197"/>
        <v>X</v>
      </c>
      <c r="M1215" s="39" t="str">
        <f t="shared" si="194"/>
        <v>X</v>
      </c>
      <c r="N1215" s="42">
        <v>0</v>
      </c>
      <c r="O1215" s="8">
        <v>1</v>
      </c>
      <c r="P1215" s="9">
        <v>0</v>
      </c>
      <c r="Q1215" s="9">
        <v>0</v>
      </c>
      <c r="R1215" s="8">
        <v>0</v>
      </c>
      <c r="S1215" s="9">
        <v>0</v>
      </c>
      <c r="T1215" s="9">
        <v>0</v>
      </c>
      <c r="U1215" s="8">
        <v>0</v>
      </c>
      <c r="V1215" s="9">
        <v>0</v>
      </c>
      <c r="W1215" s="9">
        <v>0</v>
      </c>
      <c r="X1215" s="9">
        <v>0</v>
      </c>
      <c r="Y1215" s="8">
        <v>0</v>
      </c>
      <c r="Z1215" s="9">
        <v>0</v>
      </c>
      <c r="AA1215" s="8"/>
      <c r="AC1215" s="8"/>
      <c r="AJ1215" s="9">
        <f t="shared" si="195"/>
        <v>-1</v>
      </c>
      <c r="AK1215" s="7">
        <v>6.8</v>
      </c>
      <c r="AO1215" s="8"/>
      <c r="AQ1215" s="31"/>
      <c r="AT1215" s="31"/>
      <c r="AU1215" s="21">
        <v>1978</v>
      </c>
      <c r="AV1215" s="23">
        <f t="shared" si="198"/>
        <v>3.2962262872611605</v>
      </c>
      <c r="BB1215" s="18"/>
      <c r="BD1215" s="54"/>
      <c r="BF1215" s="18"/>
      <c r="BH1215" s="18"/>
      <c r="BJ1215" s="18"/>
      <c r="BK1215" s="18" t="s">
        <v>60</v>
      </c>
      <c r="BL1215">
        <v>1</v>
      </c>
      <c r="BM1215">
        <v>0</v>
      </c>
      <c r="BN1215">
        <v>0</v>
      </c>
      <c r="BO1215">
        <v>0</v>
      </c>
      <c r="BP1215">
        <v>0</v>
      </c>
      <c r="BQ1215">
        <v>0</v>
      </c>
      <c r="BR1215" s="18">
        <v>0</v>
      </c>
      <c r="BS1215">
        <v>1</v>
      </c>
      <c r="BT1215">
        <v>0</v>
      </c>
      <c r="BU1215" s="18">
        <v>0</v>
      </c>
      <c r="BV1215" t="s">
        <v>397</v>
      </c>
      <c r="BW1215" t="s">
        <v>397</v>
      </c>
      <c r="CB1215" s="18"/>
      <c r="CD1215" s="18"/>
      <c r="CE1215" s="18"/>
      <c r="CH1215" s="18"/>
      <c r="CJ1215" s="18"/>
      <c r="CU1215" s="18"/>
      <c r="CV1215" t="s">
        <v>397</v>
      </c>
      <c r="CW1215" t="s">
        <v>397</v>
      </c>
      <c r="CX1215" t="s">
        <v>397</v>
      </c>
      <c r="CY1215" s="25" t="s">
        <v>397</v>
      </c>
    </row>
    <row r="1216" spans="1:103" x14ac:dyDescent="0.25">
      <c r="A1216">
        <v>1218</v>
      </c>
      <c r="B1216">
        <v>138</v>
      </c>
      <c r="C1216" s="25" t="s">
        <v>61</v>
      </c>
      <c r="D1216" s="12">
        <v>27.8</v>
      </c>
      <c r="E1216" s="14"/>
      <c r="F1216" s="7" t="str">
        <f t="shared" si="189"/>
        <v>X</v>
      </c>
      <c r="G1216" s="7">
        <f t="shared" si="190"/>
        <v>27.8</v>
      </c>
      <c r="H1216" s="16">
        <f t="shared" si="191"/>
        <v>27.8</v>
      </c>
      <c r="I1216" s="11" t="str">
        <f t="shared" si="192"/>
        <v>X</v>
      </c>
      <c r="J1216" s="39" t="str">
        <f t="shared" si="193"/>
        <v>X</v>
      </c>
      <c r="K1216" s="39" t="str">
        <f t="shared" si="196"/>
        <v>X</v>
      </c>
      <c r="L1216" s="39" t="str">
        <f t="shared" si="197"/>
        <v>X</v>
      </c>
      <c r="M1216" s="39" t="str">
        <f t="shared" si="194"/>
        <v>X</v>
      </c>
      <c r="N1216" s="42">
        <v>0</v>
      </c>
      <c r="O1216" s="8">
        <v>1</v>
      </c>
      <c r="P1216" s="9">
        <v>0</v>
      </c>
      <c r="Q1216" s="9">
        <v>0</v>
      </c>
      <c r="R1216" s="8">
        <v>0</v>
      </c>
      <c r="S1216" s="9">
        <v>0</v>
      </c>
      <c r="T1216" s="9">
        <v>0</v>
      </c>
      <c r="U1216" s="8">
        <v>0</v>
      </c>
      <c r="V1216" s="9">
        <v>0</v>
      </c>
      <c r="W1216" s="9">
        <v>0</v>
      </c>
      <c r="X1216" s="9">
        <v>0</v>
      </c>
      <c r="Y1216" s="8">
        <v>0</v>
      </c>
      <c r="Z1216" s="9">
        <v>0</v>
      </c>
      <c r="AA1216" s="8"/>
      <c r="AC1216" s="8"/>
      <c r="AJ1216" s="9">
        <f t="shared" si="195"/>
        <v>-1</v>
      </c>
      <c r="AK1216" s="7">
        <v>7.4</v>
      </c>
      <c r="AO1216" s="8"/>
      <c r="AQ1216" s="31"/>
      <c r="AT1216" s="31"/>
      <c r="AU1216" s="21">
        <v>1982</v>
      </c>
      <c r="AV1216" s="23">
        <f t="shared" si="198"/>
        <v>3.2971036501492565</v>
      </c>
      <c r="BB1216" s="18"/>
      <c r="BD1216" s="54"/>
      <c r="BF1216" s="18"/>
      <c r="BH1216" s="18"/>
      <c r="BJ1216" s="18"/>
      <c r="BK1216" s="18" t="s">
        <v>60</v>
      </c>
      <c r="BL1216">
        <v>1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 s="18">
        <v>0</v>
      </c>
      <c r="BS1216">
        <v>1</v>
      </c>
      <c r="BT1216">
        <v>0</v>
      </c>
      <c r="BU1216" s="18">
        <v>0</v>
      </c>
      <c r="BV1216" t="s">
        <v>397</v>
      </c>
      <c r="BW1216" t="s">
        <v>397</v>
      </c>
      <c r="CB1216" s="18"/>
      <c r="CD1216" s="18"/>
      <c r="CE1216" s="18"/>
      <c r="CH1216" s="18"/>
      <c r="CJ1216" s="18"/>
      <c r="CU1216" s="18"/>
      <c r="CV1216" t="s">
        <v>397</v>
      </c>
      <c r="CW1216" t="s">
        <v>397</v>
      </c>
      <c r="CX1216" t="s">
        <v>397</v>
      </c>
      <c r="CY1216" s="25" t="s">
        <v>397</v>
      </c>
    </row>
    <row r="1217" spans="1:103" x14ac:dyDescent="0.25">
      <c r="A1217">
        <v>1219</v>
      </c>
      <c r="B1217">
        <v>138</v>
      </c>
      <c r="C1217" s="25" t="s">
        <v>61</v>
      </c>
      <c r="D1217" s="12">
        <v>10.6</v>
      </c>
      <c r="E1217" s="14"/>
      <c r="F1217" s="7" t="str">
        <f t="shared" si="189"/>
        <v>X</v>
      </c>
      <c r="G1217" s="7">
        <f t="shared" si="190"/>
        <v>10.6</v>
      </c>
      <c r="H1217" s="16">
        <f t="shared" si="191"/>
        <v>10.6</v>
      </c>
      <c r="I1217" s="11" t="str">
        <f t="shared" si="192"/>
        <v>X</v>
      </c>
      <c r="J1217" s="39" t="str">
        <f t="shared" si="193"/>
        <v>X</v>
      </c>
      <c r="K1217" s="39" t="str">
        <f t="shared" si="196"/>
        <v>X</v>
      </c>
      <c r="L1217" s="39" t="str">
        <f t="shared" si="197"/>
        <v>X</v>
      </c>
      <c r="M1217" s="39" t="str">
        <f t="shared" si="194"/>
        <v>X</v>
      </c>
      <c r="N1217" s="42">
        <v>0</v>
      </c>
      <c r="O1217" s="8">
        <v>0</v>
      </c>
      <c r="P1217" s="9">
        <v>1</v>
      </c>
      <c r="Q1217" s="9">
        <v>0</v>
      </c>
      <c r="R1217" s="8">
        <v>0</v>
      </c>
      <c r="S1217" s="9">
        <v>0</v>
      </c>
      <c r="T1217" s="9">
        <v>0</v>
      </c>
      <c r="U1217" s="8">
        <v>0</v>
      </c>
      <c r="V1217" s="9">
        <v>0</v>
      </c>
      <c r="W1217" s="9">
        <v>0</v>
      </c>
      <c r="X1217" s="9">
        <v>0</v>
      </c>
      <c r="Y1217" s="8">
        <v>0</v>
      </c>
      <c r="Z1217" s="9">
        <v>0</v>
      </c>
      <c r="AA1217" s="8"/>
      <c r="AC1217" s="8"/>
      <c r="AJ1217" s="9">
        <f t="shared" si="195"/>
        <v>-1</v>
      </c>
      <c r="AK1217" s="7">
        <v>5.7</v>
      </c>
      <c r="AO1217" s="8"/>
      <c r="AQ1217" s="31"/>
      <c r="AT1217" s="31"/>
      <c r="AU1217" s="21">
        <v>1965</v>
      </c>
      <c r="AV1217" s="23">
        <f t="shared" si="198"/>
        <v>3.2933625547114453</v>
      </c>
      <c r="BB1217" s="18"/>
      <c r="BD1217" s="54"/>
      <c r="BF1217" s="18"/>
      <c r="BH1217" s="18"/>
      <c r="BJ1217" s="18"/>
      <c r="BK1217" s="18" t="s">
        <v>60</v>
      </c>
      <c r="BL1217">
        <v>1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 s="18">
        <v>0</v>
      </c>
      <c r="BS1217">
        <v>1</v>
      </c>
      <c r="BT1217">
        <v>0</v>
      </c>
      <c r="BU1217" s="18">
        <v>0</v>
      </c>
      <c r="BV1217" t="s">
        <v>397</v>
      </c>
      <c r="BW1217" t="s">
        <v>397</v>
      </c>
      <c r="CB1217" s="18"/>
      <c r="CD1217" s="18"/>
      <c r="CE1217" s="18"/>
      <c r="CH1217" s="18"/>
      <c r="CJ1217" s="18"/>
      <c r="CU1217" s="18"/>
      <c r="CV1217" t="s">
        <v>397</v>
      </c>
      <c r="CW1217" t="s">
        <v>397</v>
      </c>
      <c r="CX1217" t="s">
        <v>397</v>
      </c>
      <c r="CY1217" s="25" t="s">
        <v>397</v>
      </c>
    </row>
    <row r="1218" spans="1:103" x14ac:dyDescent="0.25">
      <c r="A1218">
        <v>1220</v>
      </c>
      <c r="B1218">
        <v>138</v>
      </c>
      <c r="C1218" s="25" t="s">
        <v>61</v>
      </c>
      <c r="D1218" s="12">
        <v>12.3</v>
      </c>
      <c r="E1218" s="14"/>
      <c r="F1218" s="7" t="str">
        <f t="shared" si="189"/>
        <v>X</v>
      </c>
      <c r="G1218" s="7">
        <f t="shared" si="190"/>
        <v>12.3</v>
      </c>
      <c r="H1218" s="16">
        <f t="shared" si="191"/>
        <v>12.3</v>
      </c>
      <c r="I1218" s="11" t="str">
        <f t="shared" si="192"/>
        <v>X</v>
      </c>
      <c r="J1218" s="39" t="str">
        <f t="shared" si="193"/>
        <v>X</v>
      </c>
      <c r="K1218" s="39" t="str">
        <f t="shared" si="196"/>
        <v>X</v>
      </c>
      <c r="L1218" s="39" t="str">
        <f t="shared" si="197"/>
        <v>X</v>
      </c>
      <c r="M1218" s="39" t="str">
        <f t="shared" si="194"/>
        <v>X</v>
      </c>
      <c r="N1218" s="42">
        <v>0</v>
      </c>
      <c r="O1218" s="8">
        <v>0</v>
      </c>
      <c r="P1218" s="9">
        <v>1</v>
      </c>
      <c r="Q1218" s="9">
        <v>0</v>
      </c>
      <c r="R1218" s="8">
        <v>0</v>
      </c>
      <c r="S1218" s="9">
        <v>0</v>
      </c>
      <c r="T1218" s="9">
        <v>0</v>
      </c>
      <c r="U1218" s="8">
        <v>0</v>
      </c>
      <c r="V1218" s="9">
        <v>0</v>
      </c>
      <c r="W1218" s="9">
        <v>0</v>
      </c>
      <c r="X1218" s="9">
        <v>0</v>
      </c>
      <c r="Y1218" s="8">
        <v>0</v>
      </c>
      <c r="Z1218" s="9">
        <v>0</v>
      </c>
      <c r="AA1218" s="8"/>
      <c r="AC1218" s="8"/>
      <c r="AJ1218" s="9">
        <f t="shared" si="195"/>
        <v>-1</v>
      </c>
      <c r="AK1218" s="7">
        <v>5.9</v>
      </c>
      <c r="AO1218" s="8"/>
      <c r="AQ1218" s="31"/>
      <c r="AT1218" s="31"/>
      <c r="AU1218" s="21">
        <v>1968</v>
      </c>
      <c r="AV1218" s="23">
        <f t="shared" si="198"/>
        <v>3.2940250940953226</v>
      </c>
      <c r="BB1218" s="18"/>
      <c r="BD1218" s="54"/>
      <c r="BF1218" s="18"/>
      <c r="BH1218" s="18"/>
      <c r="BJ1218" s="18"/>
      <c r="BK1218" s="18" t="s">
        <v>60</v>
      </c>
      <c r="BL1218">
        <v>1</v>
      </c>
      <c r="BM1218">
        <v>0</v>
      </c>
      <c r="BN1218">
        <v>0</v>
      </c>
      <c r="BO1218">
        <v>0</v>
      </c>
      <c r="BP1218">
        <v>0</v>
      </c>
      <c r="BQ1218">
        <v>0</v>
      </c>
      <c r="BR1218" s="18">
        <v>0</v>
      </c>
      <c r="BS1218">
        <v>1</v>
      </c>
      <c r="BT1218">
        <v>0</v>
      </c>
      <c r="BU1218" s="18">
        <v>0</v>
      </c>
      <c r="BV1218" t="s">
        <v>397</v>
      </c>
      <c r="BW1218" t="s">
        <v>397</v>
      </c>
      <c r="CB1218" s="18"/>
      <c r="CD1218" s="18"/>
      <c r="CE1218" s="18"/>
      <c r="CH1218" s="18"/>
      <c r="CJ1218" s="18"/>
      <c r="CU1218" s="18"/>
      <c r="CV1218" t="s">
        <v>397</v>
      </c>
      <c r="CW1218" t="s">
        <v>397</v>
      </c>
      <c r="CX1218" t="s">
        <v>397</v>
      </c>
      <c r="CY1218" s="25" t="s">
        <v>397</v>
      </c>
    </row>
    <row r="1219" spans="1:103" x14ac:dyDescent="0.25">
      <c r="A1219">
        <v>1221</v>
      </c>
      <c r="B1219">
        <v>138</v>
      </c>
      <c r="C1219" s="25" t="s">
        <v>61</v>
      </c>
      <c r="D1219" s="12">
        <v>10.1</v>
      </c>
      <c r="E1219" s="14"/>
      <c r="F1219" s="7" t="str">
        <f t="shared" si="189"/>
        <v>X</v>
      </c>
      <c r="G1219" s="7">
        <f t="shared" si="190"/>
        <v>10.1</v>
      </c>
      <c r="H1219" s="16">
        <f t="shared" si="191"/>
        <v>10.1</v>
      </c>
      <c r="I1219" s="11" t="str">
        <f t="shared" si="192"/>
        <v>X</v>
      </c>
      <c r="J1219" s="39" t="str">
        <f t="shared" si="193"/>
        <v>X</v>
      </c>
      <c r="K1219" s="39" t="str">
        <f t="shared" si="196"/>
        <v>X</v>
      </c>
      <c r="L1219" s="39" t="str">
        <f t="shared" si="197"/>
        <v>X</v>
      </c>
      <c r="M1219" s="39" t="str">
        <f t="shared" si="194"/>
        <v>X</v>
      </c>
      <c r="N1219" s="42">
        <v>0</v>
      </c>
      <c r="O1219" s="8">
        <v>0</v>
      </c>
      <c r="P1219" s="9">
        <v>1</v>
      </c>
      <c r="Q1219" s="9">
        <v>0</v>
      </c>
      <c r="R1219" s="8">
        <v>0</v>
      </c>
      <c r="S1219" s="9">
        <v>0</v>
      </c>
      <c r="T1219" s="9">
        <v>0</v>
      </c>
      <c r="U1219" s="8">
        <v>0</v>
      </c>
      <c r="V1219" s="9">
        <v>0</v>
      </c>
      <c r="W1219" s="9">
        <v>0</v>
      </c>
      <c r="X1219" s="9">
        <v>0</v>
      </c>
      <c r="Y1219" s="8">
        <v>0</v>
      </c>
      <c r="Z1219" s="9">
        <v>0</v>
      </c>
      <c r="AA1219" s="8"/>
      <c r="AC1219" s="8"/>
      <c r="AJ1219" s="9">
        <f t="shared" si="195"/>
        <v>-1</v>
      </c>
      <c r="AK1219" s="7">
        <v>6.3</v>
      </c>
      <c r="AO1219" s="8"/>
      <c r="AQ1219" s="31"/>
      <c r="AT1219" s="31"/>
      <c r="AU1219" s="21">
        <v>1972</v>
      </c>
      <c r="AV1219" s="23">
        <f t="shared" si="198"/>
        <v>3.2949069106051923</v>
      </c>
      <c r="BB1219" s="18"/>
      <c r="BD1219" s="54"/>
      <c r="BF1219" s="18"/>
      <c r="BH1219" s="18"/>
      <c r="BJ1219" s="18"/>
      <c r="BK1219" s="18" t="s">
        <v>60</v>
      </c>
      <c r="BL1219">
        <v>1</v>
      </c>
      <c r="BM1219">
        <v>0</v>
      </c>
      <c r="BN1219">
        <v>0</v>
      </c>
      <c r="BO1219">
        <v>0</v>
      </c>
      <c r="BP1219">
        <v>0</v>
      </c>
      <c r="BQ1219">
        <v>0</v>
      </c>
      <c r="BR1219" s="18">
        <v>0</v>
      </c>
      <c r="BS1219">
        <v>1</v>
      </c>
      <c r="BT1219">
        <v>0</v>
      </c>
      <c r="BU1219" s="18">
        <v>0</v>
      </c>
      <c r="BV1219" t="s">
        <v>397</v>
      </c>
      <c r="BW1219" t="s">
        <v>397</v>
      </c>
      <c r="CB1219" s="18"/>
      <c r="CD1219" s="18"/>
      <c r="CE1219" s="18"/>
      <c r="CH1219" s="18"/>
      <c r="CJ1219" s="18"/>
      <c r="CU1219" s="18"/>
      <c r="CV1219" t="s">
        <v>397</v>
      </c>
      <c r="CW1219" t="s">
        <v>397</v>
      </c>
      <c r="CX1219" t="s">
        <v>397</v>
      </c>
      <c r="CY1219" s="25" t="s">
        <v>397</v>
      </c>
    </row>
    <row r="1220" spans="1:103" x14ac:dyDescent="0.25">
      <c r="A1220">
        <v>1222</v>
      </c>
      <c r="B1220">
        <v>138</v>
      </c>
      <c r="C1220" s="25" t="s">
        <v>61</v>
      </c>
      <c r="D1220" s="12">
        <v>12.2</v>
      </c>
      <c r="E1220" s="14"/>
      <c r="F1220" s="7" t="str">
        <f t="shared" si="189"/>
        <v>X</v>
      </c>
      <c r="G1220" s="7">
        <f t="shared" si="190"/>
        <v>12.2</v>
      </c>
      <c r="H1220" s="16">
        <f t="shared" si="191"/>
        <v>12.2</v>
      </c>
      <c r="I1220" s="11" t="str">
        <f t="shared" si="192"/>
        <v>X</v>
      </c>
      <c r="J1220" s="39" t="str">
        <f t="shared" si="193"/>
        <v>X</v>
      </c>
      <c r="K1220" s="39" t="str">
        <f t="shared" si="196"/>
        <v>X</v>
      </c>
      <c r="L1220" s="39" t="str">
        <f t="shared" si="197"/>
        <v>X</v>
      </c>
      <c r="M1220" s="39" t="str">
        <f t="shared" si="194"/>
        <v>X</v>
      </c>
      <c r="N1220" s="42">
        <v>0</v>
      </c>
      <c r="O1220" s="8">
        <v>0</v>
      </c>
      <c r="P1220" s="9">
        <v>1</v>
      </c>
      <c r="Q1220" s="9">
        <v>0</v>
      </c>
      <c r="R1220" s="8">
        <v>0</v>
      </c>
      <c r="S1220" s="9">
        <v>0</v>
      </c>
      <c r="T1220" s="9">
        <v>0</v>
      </c>
      <c r="U1220" s="8">
        <v>0</v>
      </c>
      <c r="V1220" s="9">
        <v>0</v>
      </c>
      <c r="W1220" s="9">
        <v>0</v>
      </c>
      <c r="X1220" s="9">
        <v>0</v>
      </c>
      <c r="Y1220" s="8">
        <v>0</v>
      </c>
      <c r="Z1220" s="9">
        <v>0</v>
      </c>
      <c r="AA1220" s="8"/>
      <c r="AC1220" s="8"/>
      <c r="AJ1220" s="9">
        <f t="shared" si="195"/>
        <v>-1</v>
      </c>
      <c r="AK1220" s="7">
        <v>6.7</v>
      </c>
      <c r="AO1220" s="8"/>
      <c r="AQ1220" s="31"/>
      <c r="AT1220" s="31"/>
      <c r="AU1220" s="21">
        <v>1976</v>
      </c>
      <c r="AV1220" s="23">
        <f t="shared" si="198"/>
        <v>3.2957869402516091</v>
      </c>
      <c r="BB1220" s="18"/>
      <c r="BD1220" s="54"/>
      <c r="BF1220" s="18"/>
      <c r="BH1220" s="18"/>
      <c r="BJ1220" s="18"/>
      <c r="BK1220" s="18" t="s">
        <v>60</v>
      </c>
      <c r="BL1220">
        <v>1</v>
      </c>
      <c r="BM1220">
        <v>0</v>
      </c>
      <c r="BN1220">
        <v>0</v>
      </c>
      <c r="BO1220">
        <v>0</v>
      </c>
      <c r="BP1220">
        <v>0</v>
      </c>
      <c r="BQ1220">
        <v>0</v>
      </c>
      <c r="BR1220" s="18">
        <v>0</v>
      </c>
      <c r="BS1220">
        <v>1</v>
      </c>
      <c r="BT1220">
        <v>0</v>
      </c>
      <c r="BU1220" s="18">
        <v>0</v>
      </c>
      <c r="BV1220" t="s">
        <v>397</v>
      </c>
      <c r="BW1220" t="s">
        <v>397</v>
      </c>
      <c r="CB1220" s="18"/>
      <c r="CD1220" s="18"/>
      <c r="CE1220" s="18"/>
      <c r="CH1220" s="18"/>
      <c r="CJ1220" s="18"/>
      <c r="CU1220" s="18"/>
      <c r="CV1220" t="s">
        <v>397</v>
      </c>
      <c r="CW1220" t="s">
        <v>397</v>
      </c>
      <c r="CX1220" t="s">
        <v>397</v>
      </c>
      <c r="CY1220" s="25" t="s">
        <v>397</v>
      </c>
    </row>
    <row r="1221" spans="1:103" x14ac:dyDescent="0.25">
      <c r="A1221">
        <v>1223</v>
      </c>
      <c r="B1221">
        <v>138</v>
      </c>
      <c r="C1221" s="25" t="s">
        <v>61</v>
      </c>
      <c r="D1221" s="12">
        <v>11.1</v>
      </c>
      <c r="E1221" s="14"/>
      <c r="F1221" s="7" t="str">
        <f t="shared" si="189"/>
        <v>X</v>
      </c>
      <c r="G1221" s="7">
        <f t="shared" si="190"/>
        <v>11.1</v>
      </c>
      <c r="H1221" s="16">
        <f t="shared" si="191"/>
        <v>11.1</v>
      </c>
      <c r="I1221" s="11" t="str">
        <f t="shared" si="192"/>
        <v>X</v>
      </c>
      <c r="J1221" s="39" t="str">
        <f t="shared" si="193"/>
        <v>X</v>
      </c>
      <c r="K1221" s="39" t="str">
        <f t="shared" si="196"/>
        <v>X</v>
      </c>
      <c r="L1221" s="39" t="str">
        <f t="shared" si="197"/>
        <v>X</v>
      </c>
      <c r="M1221" s="39" t="str">
        <f t="shared" si="194"/>
        <v>X</v>
      </c>
      <c r="N1221" s="42">
        <v>0</v>
      </c>
      <c r="O1221" s="8">
        <v>0</v>
      </c>
      <c r="P1221" s="9">
        <v>1</v>
      </c>
      <c r="Q1221" s="9">
        <v>0</v>
      </c>
      <c r="R1221" s="8">
        <v>0</v>
      </c>
      <c r="S1221" s="9">
        <v>0</v>
      </c>
      <c r="T1221" s="9">
        <v>0</v>
      </c>
      <c r="U1221" s="8">
        <v>0</v>
      </c>
      <c r="V1221" s="9">
        <v>0</v>
      </c>
      <c r="W1221" s="9">
        <v>0</v>
      </c>
      <c r="X1221" s="9">
        <v>0</v>
      </c>
      <c r="Y1221" s="8">
        <v>0</v>
      </c>
      <c r="Z1221" s="9">
        <v>0</v>
      </c>
      <c r="AA1221" s="8"/>
      <c r="AC1221" s="8"/>
      <c r="AJ1221" s="9">
        <f t="shared" si="195"/>
        <v>-1</v>
      </c>
      <c r="AK1221" s="7">
        <v>6.8</v>
      </c>
      <c r="AO1221" s="8"/>
      <c r="AQ1221" s="31"/>
      <c r="AT1221" s="31"/>
      <c r="AU1221" s="21">
        <v>1978</v>
      </c>
      <c r="AV1221" s="23">
        <f t="shared" si="198"/>
        <v>3.2962262872611605</v>
      </c>
      <c r="BB1221" s="18"/>
      <c r="BD1221" s="54"/>
      <c r="BF1221" s="18"/>
      <c r="BH1221" s="18"/>
      <c r="BJ1221" s="18"/>
      <c r="BK1221" s="18" t="s">
        <v>60</v>
      </c>
      <c r="BL1221">
        <v>1</v>
      </c>
      <c r="BM1221">
        <v>0</v>
      </c>
      <c r="BN1221">
        <v>0</v>
      </c>
      <c r="BO1221">
        <v>0</v>
      </c>
      <c r="BP1221">
        <v>0</v>
      </c>
      <c r="BQ1221">
        <v>0</v>
      </c>
      <c r="BR1221" s="18">
        <v>0</v>
      </c>
      <c r="BS1221">
        <v>1</v>
      </c>
      <c r="BT1221">
        <v>0</v>
      </c>
      <c r="BU1221" s="18">
        <v>0</v>
      </c>
      <c r="BV1221" t="s">
        <v>397</v>
      </c>
      <c r="BW1221" t="s">
        <v>397</v>
      </c>
      <c r="CB1221" s="18"/>
      <c r="CD1221" s="18"/>
      <c r="CE1221" s="18"/>
      <c r="CH1221" s="18"/>
      <c r="CJ1221" s="18"/>
      <c r="CU1221" s="18"/>
      <c r="CV1221" t="s">
        <v>397</v>
      </c>
      <c r="CW1221" t="s">
        <v>397</v>
      </c>
      <c r="CX1221" t="s">
        <v>397</v>
      </c>
      <c r="CY1221" s="25" t="s">
        <v>397</v>
      </c>
    </row>
    <row r="1222" spans="1:103" x14ac:dyDescent="0.25">
      <c r="A1222">
        <v>1224</v>
      </c>
      <c r="B1222">
        <v>138</v>
      </c>
      <c r="C1222" s="25" t="s">
        <v>61</v>
      </c>
      <c r="D1222" s="12">
        <v>11.2</v>
      </c>
      <c r="E1222" s="14"/>
      <c r="F1222" s="7" t="str">
        <f t="shared" si="189"/>
        <v>X</v>
      </c>
      <c r="G1222" s="7">
        <f t="shared" si="190"/>
        <v>11.2</v>
      </c>
      <c r="H1222" s="16">
        <f t="shared" si="191"/>
        <v>11.2</v>
      </c>
      <c r="I1222" s="11" t="str">
        <f t="shared" si="192"/>
        <v>X</v>
      </c>
      <c r="J1222" s="39" t="str">
        <f t="shared" si="193"/>
        <v>X</v>
      </c>
      <c r="K1222" s="39" t="str">
        <f t="shared" si="196"/>
        <v>X</v>
      </c>
      <c r="L1222" s="39" t="str">
        <f t="shared" si="197"/>
        <v>X</v>
      </c>
      <c r="M1222" s="39" t="str">
        <f t="shared" si="194"/>
        <v>X</v>
      </c>
      <c r="N1222" s="42">
        <v>0</v>
      </c>
      <c r="O1222" s="8">
        <v>0</v>
      </c>
      <c r="P1222" s="9">
        <v>1</v>
      </c>
      <c r="Q1222" s="9">
        <v>0</v>
      </c>
      <c r="R1222" s="8">
        <v>0</v>
      </c>
      <c r="S1222" s="9">
        <v>0</v>
      </c>
      <c r="T1222" s="9">
        <v>0</v>
      </c>
      <c r="U1222" s="8">
        <v>0</v>
      </c>
      <c r="V1222" s="9">
        <v>0</v>
      </c>
      <c r="W1222" s="9">
        <v>0</v>
      </c>
      <c r="X1222" s="9">
        <v>0</v>
      </c>
      <c r="Y1222" s="8">
        <v>0</v>
      </c>
      <c r="Z1222" s="9">
        <v>0</v>
      </c>
      <c r="AA1222" s="8"/>
      <c r="AC1222" s="8"/>
      <c r="AJ1222" s="9">
        <f t="shared" si="195"/>
        <v>-1</v>
      </c>
      <c r="AK1222" s="7">
        <v>7.4</v>
      </c>
      <c r="AO1222" s="8"/>
      <c r="AQ1222" s="31"/>
      <c r="AT1222" s="31"/>
      <c r="AU1222" s="21">
        <v>1982</v>
      </c>
      <c r="AV1222" s="23">
        <f t="shared" si="198"/>
        <v>3.2971036501492565</v>
      </c>
      <c r="BB1222" s="18"/>
      <c r="BD1222" s="54"/>
      <c r="BF1222" s="18"/>
      <c r="BH1222" s="18"/>
      <c r="BJ1222" s="18"/>
      <c r="BK1222" s="18" t="s">
        <v>60</v>
      </c>
      <c r="BL1222">
        <v>1</v>
      </c>
      <c r="BM1222">
        <v>0</v>
      </c>
      <c r="BN1222">
        <v>0</v>
      </c>
      <c r="BO1222">
        <v>0</v>
      </c>
      <c r="BP1222">
        <v>0</v>
      </c>
      <c r="BQ1222">
        <v>0</v>
      </c>
      <c r="BR1222" s="18">
        <v>0</v>
      </c>
      <c r="BS1222">
        <v>1</v>
      </c>
      <c r="BT1222">
        <v>0</v>
      </c>
      <c r="BU1222" s="18">
        <v>0</v>
      </c>
      <c r="BV1222" t="s">
        <v>397</v>
      </c>
      <c r="BW1222" t="s">
        <v>397</v>
      </c>
      <c r="CB1222" s="18"/>
      <c r="CD1222" s="18"/>
      <c r="CE1222" s="18"/>
      <c r="CH1222" s="18"/>
      <c r="CJ1222" s="18"/>
      <c r="CU1222" s="18"/>
      <c r="CV1222" t="s">
        <v>397</v>
      </c>
      <c r="CW1222" t="s">
        <v>397</v>
      </c>
      <c r="CX1222" t="s">
        <v>397</v>
      </c>
      <c r="CY1222" s="25" t="s">
        <v>397</v>
      </c>
    </row>
    <row r="1223" spans="1:103" x14ac:dyDescent="0.25">
      <c r="A1223">
        <v>1225</v>
      </c>
      <c r="B1223">
        <v>138</v>
      </c>
      <c r="C1223" s="25" t="s">
        <v>61</v>
      </c>
      <c r="D1223" s="12">
        <v>8.4</v>
      </c>
      <c r="E1223" s="14"/>
      <c r="F1223" s="7" t="str">
        <f t="shared" si="189"/>
        <v>X</v>
      </c>
      <c r="G1223" s="7">
        <f t="shared" si="190"/>
        <v>8.4</v>
      </c>
      <c r="H1223" s="16">
        <f t="shared" si="191"/>
        <v>8.4</v>
      </c>
      <c r="I1223" s="11" t="str">
        <f t="shared" si="192"/>
        <v>X</v>
      </c>
      <c r="J1223" s="39" t="str">
        <f t="shared" si="193"/>
        <v>X</v>
      </c>
      <c r="K1223" s="39" t="str">
        <f t="shared" si="196"/>
        <v>X</v>
      </c>
      <c r="L1223" s="39" t="str">
        <f t="shared" si="197"/>
        <v>X</v>
      </c>
      <c r="M1223" s="39" t="str">
        <f t="shared" si="194"/>
        <v>X</v>
      </c>
      <c r="N1223" s="42">
        <v>0</v>
      </c>
      <c r="O1223" s="8">
        <v>0</v>
      </c>
      <c r="P1223" s="9">
        <v>0</v>
      </c>
      <c r="Q1223" s="9">
        <v>1</v>
      </c>
      <c r="R1223" s="8">
        <v>0</v>
      </c>
      <c r="S1223" s="9">
        <v>0</v>
      </c>
      <c r="T1223" s="9">
        <v>0</v>
      </c>
      <c r="U1223" s="8">
        <v>0</v>
      </c>
      <c r="V1223" s="9">
        <v>0</v>
      </c>
      <c r="W1223" s="9">
        <v>0</v>
      </c>
      <c r="X1223" s="9">
        <v>0</v>
      </c>
      <c r="Y1223" s="8">
        <v>0</v>
      </c>
      <c r="Z1223" s="9">
        <v>0</v>
      </c>
      <c r="AA1223" s="8"/>
      <c r="AC1223" s="8"/>
      <c r="AJ1223" s="9">
        <f t="shared" si="195"/>
        <v>-1</v>
      </c>
      <c r="AK1223" s="7">
        <v>5.7</v>
      </c>
      <c r="AO1223" s="8"/>
      <c r="AQ1223" s="31"/>
      <c r="AT1223" s="31"/>
      <c r="AU1223" s="21">
        <v>1965</v>
      </c>
      <c r="AV1223" s="23">
        <f t="shared" si="198"/>
        <v>3.2933625547114453</v>
      </c>
      <c r="BB1223" s="18"/>
      <c r="BD1223" s="54"/>
      <c r="BF1223" s="18"/>
      <c r="BH1223" s="18"/>
      <c r="BJ1223" s="18"/>
      <c r="BK1223" s="18" t="s">
        <v>60</v>
      </c>
      <c r="BL1223">
        <v>1</v>
      </c>
      <c r="BM1223">
        <v>0</v>
      </c>
      <c r="BN1223">
        <v>0</v>
      </c>
      <c r="BO1223">
        <v>0</v>
      </c>
      <c r="BP1223">
        <v>0</v>
      </c>
      <c r="BQ1223">
        <v>0</v>
      </c>
      <c r="BR1223" s="18">
        <v>0</v>
      </c>
      <c r="BS1223">
        <v>1</v>
      </c>
      <c r="BT1223">
        <v>0</v>
      </c>
      <c r="BU1223" s="18">
        <v>0</v>
      </c>
      <c r="BV1223" t="s">
        <v>397</v>
      </c>
      <c r="BW1223" t="s">
        <v>397</v>
      </c>
      <c r="CB1223" s="18"/>
      <c r="CD1223" s="18"/>
      <c r="CE1223" s="18"/>
      <c r="CH1223" s="18"/>
      <c r="CJ1223" s="18"/>
      <c r="CU1223" s="18"/>
      <c r="CV1223" t="s">
        <v>397</v>
      </c>
      <c r="CW1223" t="s">
        <v>397</v>
      </c>
      <c r="CX1223" t="s">
        <v>397</v>
      </c>
      <c r="CY1223" s="25" t="s">
        <v>397</v>
      </c>
    </row>
    <row r="1224" spans="1:103" x14ac:dyDescent="0.25">
      <c r="A1224">
        <v>1226</v>
      </c>
      <c r="B1224">
        <v>138</v>
      </c>
      <c r="C1224" s="25" t="s">
        <v>61</v>
      </c>
      <c r="D1224" s="12">
        <v>11.3</v>
      </c>
      <c r="E1224" s="14"/>
      <c r="F1224" s="7" t="str">
        <f t="shared" si="189"/>
        <v>X</v>
      </c>
      <c r="G1224" s="7">
        <f t="shared" si="190"/>
        <v>11.3</v>
      </c>
      <c r="H1224" s="16">
        <f t="shared" si="191"/>
        <v>11.3</v>
      </c>
      <c r="I1224" s="11" t="str">
        <f t="shared" si="192"/>
        <v>X</v>
      </c>
      <c r="J1224" s="39" t="str">
        <f t="shared" si="193"/>
        <v>X</v>
      </c>
      <c r="K1224" s="39" t="str">
        <f t="shared" si="196"/>
        <v>X</v>
      </c>
      <c r="L1224" s="39" t="str">
        <f t="shared" si="197"/>
        <v>X</v>
      </c>
      <c r="M1224" s="39" t="str">
        <f t="shared" si="194"/>
        <v>X</v>
      </c>
      <c r="N1224" s="42">
        <v>0</v>
      </c>
      <c r="O1224" s="8">
        <v>0</v>
      </c>
      <c r="P1224" s="9">
        <v>0</v>
      </c>
      <c r="Q1224" s="9">
        <v>1</v>
      </c>
      <c r="R1224" s="8">
        <v>0</v>
      </c>
      <c r="S1224" s="9">
        <v>0</v>
      </c>
      <c r="T1224" s="9">
        <v>0</v>
      </c>
      <c r="U1224" s="8">
        <v>0</v>
      </c>
      <c r="V1224" s="9">
        <v>0</v>
      </c>
      <c r="W1224" s="9">
        <v>0</v>
      </c>
      <c r="X1224" s="9">
        <v>0</v>
      </c>
      <c r="Y1224" s="8">
        <v>0</v>
      </c>
      <c r="Z1224" s="9">
        <v>0</v>
      </c>
      <c r="AA1224" s="8"/>
      <c r="AC1224" s="8"/>
      <c r="AJ1224" s="9">
        <f t="shared" si="195"/>
        <v>-1</v>
      </c>
      <c r="AK1224" s="7">
        <v>5.9</v>
      </c>
      <c r="AO1224" s="8"/>
      <c r="AQ1224" s="31"/>
      <c r="AT1224" s="31"/>
      <c r="AU1224" s="21">
        <v>1968</v>
      </c>
      <c r="AV1224" s="23">
        <f t="shared" si="198"/>
        <v>3.2940250940953226</v>
      </c>
      <c r="BB1224" s="18"/>
      <c r="BD1224" s="54"/>
      <c r="BF1224" s="18"/>
      <c r="BH1224" s="18"/>
      <c r="BJ1224" s="18"/>
      <c r="BK1224" s="18" t="s">
        <v>60</v>
      </c>
      <c r="BL1224">
        <v>1</v>
      </c>
      <c r="BM1224">
        <v>0</v>
      </c>
      <c r="BN1224">
        <v>0</v>
      </c>
      <c r="BO1224">
        <v>0</v>
      </c>
      <c r="BP1224">
        <v>0</v>
      </c>
      <c r="BQ1224">
        <v>0</v>
      </c>
      <c r="BR1224" s="18">
        <v>0</v>
      </c>
      <c r="BS1224">
        <v>1</v>
      </c>
      <c r="BT1224">
        <v>0</v>
      </c>
      <c r="BU1224" s="18">
        <v>0</v>
      </c>
      <c r="BV1224" t="s">
        <v>397</v>
      </c>
      <c r="BW1224" t="s">
        <v>397</v>
      </c>
      <c r="CB1224" s="18"/>
      <c r="CD1224" s="18"/>
      <c r="CE1224" s="18"/>
      <c r="CH1224" s="18"/>
      <c r="CJ1224" s="18"/>
      <c r="CU1224" s="18"/>
      <c r="CV1224" t="s">
        <v>397</v>
      </c>
      <c r="CW1224" t="s">
        <v>397</v>
      </c>
      <c r="CX1224" t="s">
        <v>397</v>
      </c>
      <c r="CY1224" s="25" t="s">
        <v>397</v>
      </c>
    </row>
    <row r="1225" spans="1:103" x14ac:dyDescent="0.25">
      <c r="A1225">
        <v>1227</v>
      </c>
      <c r="B1225">
        <v>138</v>
      </c>
      <c r="C1225" s="25" t="s">
        <v>61</v>
      </c>
      <c r="D1225" s="12">
        <v>8.9</v>
      </c>
      <c r="E1225" s="14"/>
      <c r="F1225" s="7" t="str">
        <f t="shared" si="189"/>
        <v>X</v>
      </c>
      <c r="G1225" s="7">
        <f t="shared" si="190"/>
        <v>8.9</v>
      </c>
      <c r="H1225" s="16">
        <f t="shared" si="191"/>
        <v>8.9</v>
      </c>
      <c r="I1225" s="11" t="str">
        <f t="shared" si="192"/>
        <v>X</v>
      </c>
      <c r="J1225" s="39" t="str">
        <f t="shared" si="193"/>
        <v>X</v>
      </c>
      <c r="K1225" s="39" t="str">
        <f t="shared" si="196"/>
        <v>X</v>
      </c>
      <c r="L1225" s="39" t="str">
        <f t="shared" si="197"/>
        <v>X</v>
      </c>
      <c r="M1225" s="39" t="str">
        <f t="shared" si="194"/>
        <v>X</v>
      </c>
      <c r="N1225" s="42">
        <v>0</v>
      </c>
      <c r="O1225" s="8">
        <v>0</v>
      </c>
      <c r="P1225" s="9">
        <v>0</v>
      </c>
      <c r="Q1225" s="9">
        <v>1</v>
      </c>
      <c r="R1225" s="8">
        <v>0</v>
      </c>
      <c r="S1225" s="9">
        <v>0</v>
      </c>
      <c r="T1225" s="9">
        <v>0</v>
      </c>
      <c r="U1225" s="8">
        <v>0</v>
      </c>
      <c r="V1225" s="9">
        <v>0</v>
      </c>
      <c r="W1225" s="9">
        <v>0</v>
      </c>
      <c r="X1225" s="9">
        <v>0</v>
      </c>
      <c r="Y1225" s="8">
        <v>0</v>
      </c>
      <c r="Z1225" s="9">
        <v>0</v>
      </c>
      <c r="AA1225" s="8"/>
      <c r="AC1225" s="8"/>
      <c r="AJ1225" s="9">
        <f t="shared" si="195"/>
        <v>-1</v>
      </c>
      <c r="AK1225" s="7">
        <v>6.3</v>
      </c>
      <c r="AO1225" s="8"/>
      <c r="AQ1225" s="31"/>
      <c r="AT1225" s="31"/>
      <c r="AU1225" s="21">
        <v>1972</v>
      </c>
      <c r="AV1225" s="23">
        <f t="shared" si="198"/>
        <v>3.2949069106051923</v>
      </c>
      <c r="BB1225" s="18"/>
      <c r="BD1225" s="54"/>
      <c r="BF1225" s="18"/>
      <c r="BH1225" s="18"/>
      <c r="BJ1225" s="18"/>
      <c r="BK1225" s="18" t="s">
        <v>60</v>
      </c>
      <c r="BL1225">
        <v>1</v>
      </c>
      <c r="BM1225">
        <v>0</v>
      </c>
      <c r="BN1225">
        <v>0</v>
      </c>
      <c r="BO1225">
        <v>0</v>
      </c>
      <c r="BP1225">
        <v>0</v>
      </c>
      <c r="BQ1225">
        <v>0</v>
      </c>
      <c r="BR1225" s="18">
        <v>0</v>
      </c>
      <c r="BS1225">
        <v>1</v>
      </c>
      <c r="BT1225">
        <v>0</v>
      </c>
      <c r="BU1225" s="18">
        <v>0</v>
      </c>
      <c r="BV1225" t="s">
        <v>397</v>
      </c>
      <c r="BW1225" t="s">
        <v>397</v>
      </c>
      <c r="CB1225" s="18"/>
      <c r="CD1225" s="18"/>
      <c r="CE1225" s="18"/>
      <c r="CH1225" s="18"/>
      <c r="CJ1225" s="18"/>
      <c r="CU1225" s="18"/>
      <c r="CV1225" t="s">
        <v>397</v>
      </c>
      <c r="CW1225" t="s">
        <v>397</v>
      </c>
      <c r="CX1225" t="s">
        <v>397</v>
      </c>
      <c r="CY1225" s="25" t="s">
        <v>397</v>
      </c>
    </row>
    <row r="1226" spans="1:103" x14ac:dyDescent="0.25">
      <c r="A1226">
        <v>1228</v>
      </c>
      <c r="B1226">
        <v>138</v>
      </c>
      <c r="C1226" s="25" t="s">
        <v>61</v>
      </c>
      <c r="D1226" s="12">
        <v>10.4</v>
      </c>
      <c r="E1226" s="14"/>
      <c r="F1226" s="7" t="str">
        <f t="shared" si="189"/>
        <v>X</v>
      </c>
      <c r="G1226" s="7">
        <f t="shared" si="190"/>
        <v>10.4</v>
      </c>
      <c r="H1226" s="16">
        <f t="shared" si="191"/>
        <v>10.4</v>
      </c>
      <c r="I1226" s="11" t="str">
        <f t="shared" si="192"/>
        <v>X</v>
      </c>
      <c r="J1226" s="39" t="str">
        <f t="shared" si="193"/>
        <v>X</v>
      </c>
      <c r="K1226" s="39" t="str">
        <f t="shared" si="196"/>
        <v>X</v>
      </c>
      <c r="L1226" s="39" t="str">
        <f t="shared" si="197"/>
        <v>X</v>
      </c>
      <c r="M1226" s="39" t="str">
        <f t="shared" si="194"/>
        <v>X</v>
      </c>
      <c r="N1226" s="42">
        <v>0</v>
      </c>
      <c r="O1226" s="8">
        <v>0</v>
      </c>
      <c r="P1226" s="9">
        <v>0</v>
      </c>
      <c r="Q1226" s="9">
        <v>1</v>
      </c>
      <c r="R1226" s="8">
        <v>0</v>
      </c>
      <c r="S1226" s="9">
        <v>0</v>
      </c>
      <c r="T1226" s="9">
        <v>0</v>
      </c>
      <c r="U1226" s="8">
        <v>0</v>
      </c>
      <c r="V1226" s="9">
        <v>0</v>
      </c>
      <c r="W1226" s="9">
        <v>0</v>
      </c>
      <c r="X1226" s="9">
        <v>0</v>
      </c>
      <c r="Y1226" s="8">
        <v>0</v>
      </c>
      <c r="Z1226" s="9">
        <v>0</v>
      </c>
      <c r="AA1226" s="8"/>
      <c r="AC1226" s="8"/>
      <c r="AJ1226" s="9">
        <f t="shared" si="195"/>
        <v>-1</v>
      </c>
      <c r="AK1226" s="7">
        <v>6.7</v>
      </c>
      <c r="AO1226" s="8"/>
      <c r="AQ1226" s="31"/>
      <c r="AT1226" s="31"/>
      <c r="AU1226" s="21">
        <v>1976</v>
      </c>
      <c r="AV1226" s="23">
        <f t="shared" si="198"/>
        <v>3.2957869402516091</v>
      </c>
      <c r="BB1226" s="18"/>
      <c r="BD1226" s="54"/>
      <c r="BF1226" s="18"/>
      <c r="BH1226" s="18"/>
      <c r="BJ1226" s="18"/>
      <c r="BK1226" s="18" t="s">
        <v>60</v>
      </c>
      <c r="BL1226">
        <v>1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 s="18">
        <v>0</v>
      </c>
      <c r="BS1226">
        <v>1</v>
      </c>
      <c r="BT1226">
        <v>0</v>
      </c>
      <c r="BU1226" s="18">
        <v>0</v>
      </c>
      <c r="BV1226" t="s">
        <v>397</v>
      </c>
      <c r="BW1226" t="s">
        <v>397</v>
      </c>
      <c r="CB1226" s="18"/>
      <c r="CD1226" s="18"/>
      <c r="CE1226" s="18"/>
      <c r="CH1226" s="18"/>
      <c r="CJ1226" s="18"/>
      <c r="CU1226" s="18"/>
      <c r="CV1226" t="s">
        <v>397</v>
      </c>
      <c r="CW1226" t="s">
        <v>397</v>
      </c>
      <c r="CX1226" t="s">
        <v>397</v>
      </c>
      <c r="CY1226" s="25" t="s">
        <v>397</v>
      </c>
    </row>
    <row r="1227" spans="1:103" x14ac:dyDescent="0.25">
      <c r="A1227">
        <v>1229</v>
      </c>
      <c r="B1227">
        <v>138</v>
      </c>
      <c r="C1227" s="25" t="s">
        <v>61</v>
      </c>
      <c r="D1227" s="12">
        <v>9.9</v>
      </c>
      <c r="E1227" s="14"/>
      <c r="F1227" s="7" t="str">
        <f t="shared" si="189"/>
        <v>X</v>
      </c>
      <c r="G1227" s="7">
        <f t="shared" si="190"/>
        <v>9.9</v>
      </c>
      <c r="H1227" s="16">
        <f t="shared" si="191"/>
        <v>9.9</v>
      </c>
      <c r="I1227" s="11" t="str">
        <f t="shared" si="192"/>
        <v>X</v>
      </c>
      <c r="J1227" s="39" t="str">
        <f t="shared" si="193"/>
        <v>X</v>
      </c>
      <c r="K1227" s="39" t="str">
        <f t="shared" si="196"/>
        <v>X</v>
      </c>
      <c r="L1227" s="39" t="str">
        <f t="shared" si="197"/>
        <v>X</v>
      </c>
      <c r="M1227" s="39" t="str">
        <f t="shared" si="194"/>
        <v>X</v>
      </c>
      <c r="N1227" s="42">
        <v>0</v>
      </c>
      <c r="O1227" s="8">
        <v>0</v>
      </c>
      <c r="P1227" s="9">
        <v>0</v>
      </c>
      <c r="Q1227" s="9">
        <v>1</v>
      </c>
      <c r="R1227" s="8">
        <v>0</v>
      </c>
      <c r="S1227" s="9">
        <v>0</v>
      </c>
      <c r="T1227" s="9">
        <v>0</v>
      </c>
      <c r="U1227" s="8">
        <v>0</v>
      </c>
      <c r="V1227" s="9">
        <v>0</v>
      </c>
      <c r="W1227" s="9">
        <v>0</v>
      </c>
      <c r="X1227" s="9">
        <v>0</v>
      </c>
      <c r="Y1227" s="8">
        <v>0</v>
      </c>
      <c r="Z1227" s="9">
        <v>0</v>
      </c>
      <c r="AA1227" s="8"/>
      <c r="AC1227" s="8"/>
      <c r="AJ1227" s="9">
        <f t="shared" si="195"/>
        <v>-1</v>
      </c>
      <c r="AK1227" s="7">
        <v>6.8</v>
      </c>
      <c r="AO1227" s="8"/>
      <c r="AQ1227" s="31"/>
      <c r="AT1227" s="31"/>
      <c r="AU1227" s="21">
        <v>1978</v>
      </c>
      <c r="AV1227" s="23">
        <f t="shared" si="198"/>
        <v>3.2962262872611605</v>
      </c>
      <c r="BB1227" s="18"/>
      <c r="BD1227" s="54"/>
      <c r="BF1227" s="18"/>
      <c r="BH1227" s="18"/>
      <c r="BJ1227" s="18"/>
      <c r="BK1227" s="18" t="s">
        <v>60</v>
      </c>
      <c r="BL1227">
        <v>1</v>
      </c>
      <c r="BM1227">
        <v>0</v>
      </c>
      <c r="BN1227">
        <v>0</v>
      </c>
      <c r="BO1227">
        <v>0</v>
      </c>
      <c r="BP1227">
        <v>0</v>
      </c>
      <c r="BQ1227">
        <v>0</v>
      </c>
      <c r="BR1227" s="18">
        <v>0</v>
      </c>
      <c r="BS1227">
        <v>1</v>
      </c>
      <c r="BT1227">
        <v>0</v>
      </c>
      <c r="BU1227" s="18">
        <v>0</v>
      </c>
      <c r="BV1227" t="s">
        <v>397</v>
      </c>
      <c r="BW1227" t="s">
        <v>397</v>
      </c>
      <c r="CB1227" s="18"/>
      <c r="CD1227" s="18"/>
      <c r="CE1227" s="18"/>
      <c r="CH1227" s="18"/>
      <c r="CJ1227" s="18"/>
      <c r="CU1227" s="18"/>
      <c r="CV1227" t="s">
        <v>397</v>
      </c>
      <c r="CW1227" t="s">
        <v>397</v>
      </c>
      <c r="CX1227" t="s">
        <v>397</v>
      </c>
      <c r="CY1227" s="25" t="s">
        <v>397</v>
      </c>
    </row>
    <row r="1228" spans="1:103" x14ac:dyDescent="0.25">
      <c r="A1228">
        <v>1230</v>
      </c>
      <c r="B1228">
        <v>138</v>
      </c>
      <c r="C1228" s="25" t="s">
        <v>61</v>
      </c>
      <c r="D1228" s="12">
        <v>10.1</v>
      </c>
      <c r="E1228" s="14"/>
      <c r="F1228" s="7" t="str">
        <f t="shared" si="189"/>
        <v>X</v>
      </c>
      <c r="G1228" s="7">
        <f t="shared" si="190"/>
        <v>10.1</v>
      </c>
      <c r="H1228" s="16">
        <f t="shared" si="191"/>
        <v>10.1</v>
      </c>
      <c r="I1228" s="11" t="str">
        <f t="shared" si="192"/>
        <v>X</v>
      </c>
      <c r="J1228" s="39" t="str">
        <f t="shared" si="193"/>
        <v>X</v>
      </c>
      <c r="K1228" s="39" t="str">
        <f t="shared" si="196"/>
        <v>X</v>
      </c>
      <c r="L1228" s="39" t="str">
        <f t="shared" si="197"/>
        <v>X</v>
      </c>
      <c r="M1228" s="39" t="str">
        <f t="shared" si="194"/>
        <v>X</v>
      </c>
      <c r="N1228" s="42">
        <v>0</v>
      </c>
      <c r="O1228" s="8">
        <v>0</v>
      </c>
      <c r="P1228" s="9">
        <v>0</v>
      </c>
      <c r="Q1228" s="9">
        <v>1</v>
      </c>
      <c r="R1228" s="8">
        <v>0</v>
      </c>
      <c r="S1228" s="9">
        <v>0</v>
      </c>
      <c r="T1228" s="9">
        <v>0</v>
      </c>
      <c r="U1228" s="8">
        <v>0</v>
      </c>
      <c r="V1228" s="9">
        <v>0</v>
      </c>
      <c r="W1228" s="9">
        <v>0</v>
      </c>
      <c r="X1228" s="9">
        <v>0</v>
      </c>
      <c r="Y1228" s="8">
        <v>0</v>
      </c>
      <c r="Z1228" s="9">
        <v>0</v>
      </c>
      <c r="AA1228" s="8"/>
      <c r="AC1228" s="8"/>
      <c r="AJ1228" s="9">
        <f t="shared" si="195"/>
        <v>-1</v>
      </c>
      <c r="AK1228" s="7">
        <v>7.4</v>
      </c>
      <c r="AO1228" s="8"/>
      <c r="AQ1228" s="31"/>
      <c r="AT1228" s="31"/>
      <c r="AU1228" s="21">
        <v>1982</v>
      </c>
      <c r="AV1228" s="23">
        <f t="shared" si="198"/>
        <v>3.2971036501492565</v>
      </c>
      <c r="BB1228" s="18"/>
      <c r="BD1228" s="54"/>
      <c r="BF1228" s="18"/>
      <c r="BH1228" s="18"/>
      <c r="BJ1228" s="18"/>
      <c r="BK1228" s="18" t="s">
        <v>60</v>
      </c>
      <c r="BL1228">
        <v>1</v>
      </c>
      <c r="BM1228">
        <v>0</v>
      </c>
      <c r="BN1228">
        <v>0</v>
      </c>
      <c r="BO1228">
        <v>0</v>
      </c>
      <c r="BP1228">
        <v>0</v>
      </c>
      <c r="BQ1228">
        <v>0</v>
      </c>
      <c r="BR1228" s="18">
        <v>0</v>
      </c>
      <c r="BS1228">
        <v>1</v>
      </c>
      <c r="BT1228">
        <v>0</v>
      </c>
      <c r="BU1228" s="18">
        <v>0</v>
      </c>
      <c r="BV1228" t="s">
        <v>397</v>
      </c>
      <c r="BW1228" t="s">
        <v>397</v>
      </c>
      <c r="CB1228" s="18"/>
      <c r="CD1228" s="18"/>
      <c r="CE1228" s="18"/>
      <c r="CH1228" s="18"/>
      <c r="CJ1228" s="18"/>
      <c r="CU1228" s="18"/>
      <c r="CV1228" t="s">
        <v>397</v>
      </c>
      <c r="CW1228" t="s">
        <v>397</v>
      </c>
      <c r="CX1228" t="s">
        <v>397</v>
      </c>
      <c r="CY1228" s="25" t="s">
        <v>397</v>
      </c>
    </row>
    <row r="1229" spans="1:103" x14ac:dyDescent="0.25">
      <c r="A1229">
        <v>1231</v>
      </c>
      <c r="B1229">
        <v>138</v>
      </c>
      <c r="C1229" s="25" t="s">
        <v>61</v>
      </c>
      <c r="D1229" s="12">
        <v>33.1</v>
      </c>
      <c r="E1229" s="14"/>
      <c r="F1229" s="7" t="str">
        <f t="shared" si="189"/>
        <v>X</v>
      </c>
      <c r="G1229" s="7">
        <f t="shared" si="190"/>
        <v>33.1</v>
      </c>
      <c r="H1229" s="16">
        <f t="shared" si="191"/>
        <v>33.1</v>
      </c>
      <c r="I1229" s="11" t="str">
        <f t="shared" si="192"/>
        <v>X</v>
      </c>
      <c r="J1229" s="39" t="str">
        <f t="shared" si="193"/>
        <v>X</v>
      </c>
      <c r="K1229" s="39" t="str">
        <f t="shared" si="196"/>
        <v>X</v>
      </c>
      <c r="L1229" s="39" t="str">
        <f t="shared" si="197"/>
        <v>X</v>
      </c>
      <c r="M1229" s="39" t="str">
        <f t="shared" si="194"/>
        <v>X</v>
      </c>
      <c r="N1229" s="42">
        <v>0</v>
      </c>
      <c r="O1229" s="8">
        <v>0</v>
      </c>
      <c r="P1229" s="9">
        <v>0</v>
      </c>
      <c r="Q1229" s="9">
        <v>0</v>
      </c>
      <c r="R1229" s="8">
        <v>1</v>
      </c>
      <c r="S1229" s="9">
        <v>0</v>
      </c>
      <c r="T1229" s="9">
        <v>0</v>
      </c>
      <c r="U1229" s="8">
        <v>0</v>
      </c>
      <c r="V1229" s="9">
        <v>0</v>
      </c>
      <c r="W1229" s="9">
        <v>0</v>
      </c>
      <c r="X1229" s="9">
        <v>0</v>
      </c>
      <c r="Y1229" s="8">
        <v>0</v>
      </c>
      <c r="Z1229" s="9">
        <v>0</v>
      </c>
      <c r="AA1229" s="8"/>
      <c r="AC1229" s="8"/>
      <c r="AJ1229" s="9">
        <f t="shared" si="195"/>
        <v>-1</v>
      </c>
      <c r="AK1229" s="7">
        <v>5.2</v>
      </c>
      <c r="AO1229" s="8"/>
      <c r="AQ1229" s="31"/>
      <c r="AT1229" s="31"/>
      <c r="AU1229" s="21">
        <v>1960</v>
      </c>
      <c r="AV1229" s="23">
        <f t="shared" si="198"/>
        <v>3.2922560713564759</v>
      </c>
      <c r="BB1229" s="18"/>
      <c r="BD1229" s="54"/>
      <c r="BF1229" s="18"/>
      <c r="BH1229" s="18"/>
      <c r="BJ1229" s="18"/>
      <c r="BK1229" s="18" t="s">
        <v>60</v>
      </c>
      <c r="BL1229">
        <v>1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 s="18">
        <v>0</v>
      </c>
      <c r="BS1229">
        <v>1</v>
      </c>
      <c r="BT1229">
        <v>0</v>
      </c>
      <c r="BU1229" s="18">
        <v>0</v>
      </c>
      <c r="BV1229" t="s">
        <v>397</v>
      </c>
      <c r="BW1229" t="s">
        <v>397</v>
      </c>
      <c r="CB1229" s="18"/>
      <c r="CD1229" s="18"/>
      <c r="CE1229" s="18"/>
      <c r="CH1229" s="18"/>
      <c r="CJ1229" s="18"/>
      <c r="CU1229" s="18"/>
      <c r="CV1229" t="s">
        <v>397</v>
      </c>
      <c r="CW1229" t="s">
        <v>397</v>
      </c>
      <c r="CX1229" t="s">
        <v>397</v>
      </c>
      <c r="CY1229" s="25" t="s">
        <v>397</v>
      </c>
    </row>
    <row r="1230" spans="1:103" x14ac:dyDescent="0.25">
      <c r="A1230">
        <v>1232</v>
      </c>
      <c r="B1230">
        <v>138</v>
      </c>
      <c r="C1230" s="25" t="s">
        <v>61</v>
      </c>
      <c r="D1230" s="12">
        <v>27.6</v>
      </c>
      <c r="E1230" s="14"/>
      <c r="F1230" s="7" t="str">
        <f t="shared" si="189"/>
        <v>X</v>
      </c>
      <c r="G1230" s="7">
        <f t="shared" si="190"/>
        <v>27.6</v>
      </c>
      <c r="H1230" s="16">
        <f t="shared" si="191"/>
        <v>27.6</v>
      </c>
      <c r="I1230" s="11" t="str">
        <f t="shared" si="192"/>
        <v>X</v>
      </c>
      <c r="J1230" s="39" t="str">
        <f t="shared" si="193"/>
        <v>X</v>
      </c>
      <c r="K1230" s="39" t="str">
        <f t="shared" si="196"/>
        <v>X</v>
      </c>
      <c r="L1230" s="39" t="str">
        <f t="shared" si="197"/>
        <v>X</v>
      </c>
      <c r="M1230" s="39" t="str">
        <f t="shared" si="194"/>
        <v>X</v>
      </c>
      <c r="N1230" s="42">
        <v>0</v>
      </c>
      <c r="O1230" s="8">
        <v>0</v>
      </c>
      <c r="P1230" s="9">
        <v>0</v>
      </c>
      <c r="Q1230" s="9">
        <v>0</v>
      </c>
      <c r="R1230" s="8">
        <v>1</v>
      </c>
      <c r="S1230" s="9">
        <v>0</v>
      </c>
      <c r="T1230" s="9">
        <v>0</v>
      </c>
      <c r="U1230" s="8">
        <v>0</v>
      </c>
      <c r="V1230" s="9">
        <v>0</v>
      </c>
      <c r="W1230" s="9">
        <v>0</v>
      </c>
      <c r="X1230" s="9">
        <v>0</v>
      </c>
      <c r="Y1230" s="8">
        <v>0</v>
      </c>
      <c r="Z1230" s="9">
        <v>0</v>
      </c>
      <c r="AA1230" s="8"/>
      <c r="AC1230" s="8"/>
      <c r="AJ1230" s="9">
        <f t="shared" si="195"/>
        <v>-1</v>
      </c>
      <c r="AK1230" s="7">
        <v>7.7</v>
      </c>
      <c r="AO1230" s="8"/>
      <c r="AQ1230" s="31"/>
      <c r="AT1230" s="31"/>
      <c r="AU1230" s="21">
        <v>1985</v>
      </c>
      <c r="AV1230" s="23">
        <f t="shared" si="198"/>
        <v>3.2977605110991339</v>
      </c>
      <c r="BB1230" s="18"/>
      <c r="BD1230" s="54"/>
      <c r="BF1230" s="18"/>
      <c r="BH1230" s="18"/>
      <c r="BJ1230" s="18"/>
      <c r="BK1230" s="18" t="s">
        <v>60</v>
      </c>
      <c r="BL1230">
        <v>1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 s="18">
        <v>0</v>
      </c>
      <c r="BS1230">
        <v>1</v>
      </c>
      <c r="BT1230">
        <v>0</v>
      </c>
      <c r="BU1230" s="18">
        <v>0</v>
      </c>
      <c r="BV1230" t="s">
        <v>397</v>
      </c>
      <c r="BW1230" t="s">
        <v>397</v>
      </c>
      <c r="CB1230" s="18"/>
      <c r="CD1230" s="18"/>
      <c r="CE1230" s="18"/>
      <c r="CH1230" s="18"/>
      <c r="CJ1230" s="18"/>
      <c r="CU1230" s="18"/>
      <c r="CV1230" t="s">
        <v>397</v>
      </c>
      <c r="CW1230" t="s">
        <v>397</v>
      </c>
      <c r="CX1230" t="s">
        <v>397</v>
      </c>
      <c r="CY1230" s="25" t="s">
        <v>397</v>
      </c>
    </row>
    <row r="1231" spans="1:103" x14ac:dyDescent="0.25">
      <c r="A1231">
        <v>1233</v>
      </c>
      <c r="B1231">
        <v>138</v>
      </c>
      <c r="C1231" s="25" t="s">
        <v>61</v>
      </c>
      <c r="D1231" s="12">
        <v>12.5</v>
      </c>
      <c r="E1231" s="14"/>
      <c r="F1231" s="7" t="str">
        <f t="shared" ref="F1231:F1294" si="199">IFERROR(D1231/E1231, "X")</f>
        <v>X</v>
      </c>
      <c r="G1231" s="7">
        <f t="shared" ref="G1231:G1294" si="200">D1231-E1231</f>
        <v>12.5</v>
      </c>
      <c r="H1231" s="16">
        <f t="shared" ref="H1231:H1294" si="201">D1231+E1231</f>
        <v>12.5</v>
      </c>
      <c r="I1231" s="11" t="str">
        <f t="shared" ref="I1231:I1294" si="202">IFERROR(F1231/SQRT(F1231^2+AJ1231), "X")</f>
        <v>X</v>
      </c>
      <c r="J1231" s="39" t="str">
        <f t="shared" ref="J1231:J1294" si="203">IFERROR(SQRT((1-I1231^2)/AJ1231), "X")</f>
        <v>X</v>
      </c>
      <c r="K1231" s="39" t="str">
        <f t="shared" si="196"/>
        <v>X</v>
      </c>
      <c r="L1231" s="39" t="str">
        <f t="shared" si="197"/>
        <v>X</v>
      </c>
      <c r="M1231" s="39" t="str">
        <f t="shared" ref="M1231:M1294" si="204">IFERROR(I1231+J1231, "X")</f>
        <v>X</v>
      </c>
      <c r="N1231" s="42">
        <v>0</v>
      </c>
      <c r="O1231" s="8">
        <v>0</v>
      </c>
      <c r="P1231" s="9">
        <v>0</v>
      </c>
      <c r="Q1231" s="9">
        <v>0</v>
      </c>
      <c r="R1231" s="8">
        <v>0</v>
      </c>
      <c r="S1231" s="9">
        <v>1</v>
      </c>
      <c r="T1231" s="9">
        <v>0</v>
      </c>
      <c r="U1231" s="8">
        <v>0</v>
      </c>
      <c r="V1231" s="9">
        <v>0</v>
      </c>
      <c r="W1231" s="9">
        <v>0</v>
      </c>
      <c r="X1231" s="9">
        <v>0</v>
      </c>
      <c r="Y1231" s="8">
        <v>0</v>
      </c>
      <c r="Z1231" s="9">
        <v>0</v>
      </c>
      <c r="AA1231" s="8"/>
      <c r="AC1231" s="8"/>
      <c r="AJ1231" s="9">
        <f t="shared" ref="AJ1231:AJ1294" si="205">IFERROR(AH1231-AI1231-1, "X")</f>
        <v>-1</v>
      </c>
      <c r="AK1231" s="7">
        <v>5.2</v>
      </c>
      <c r="AO1231" s="8"/>
      <c r="AQ1231" s="31"/>
      <c r="AT1231" s="31"/>
      <c r="AU1231" s="21">
        <v>1960</v>
      </c>
      <c r="AV1231" s="23">
        <f t="shared" si="198"/>
        <v>3.2922560713564759</v>
      </c>
      <c r="BB1231" s="18"/>
      <c r="BD1231" s="54"/>
      <c r="BF1231" s="18"/>
      <c r="BH1231" s="18"/>
      <c r="BJ1231" s="18"/>
      <c r="BK1231" s="18" t="s">
        <v>60</v>
      </c>
      <c r="BL1231">
        <v>1</v>
      </c>
      <c r="BM1231">
        <v>0</v>
      </c>
      <c r="BN1231">
        <v>0</v>
      </c>
      <c r="BO1231">
        <v>0</v>
      </c>
      <c r="BP1231">
        <v>0</v>
      </c>
      <c r="BQ1231">
        <v>0</v>
      </c>
      <c r="BR1231" s="18">
        <v>0</v>
      </c>
      <c r="BS1231">
        <v>1</v>
      </c>
      <c r="BT1231">
        <v>0</v>
      </c>
      <c r="BU1231" s="18">
        <v>0</v>
      </c>
      <c r="BV1231" t="s">
        <v>397</v>
      </c>
      <c r="BW1231" t="s">
        <v>397</v>
      </c>
      <c r="CB1231" s="18"/>
      <c r="CD1231" s="18"/>
      <c r="CE1231" s="18"/>
      <c r="CH1231" s="18"/>
      <c r="CJ1231" s="18"/>
      <c r="CU1231" s="18"/>
      <c r="CV1231" t="s">
        <v>397</v>
      </c>
      <c r="CW1231" t="s">
        <v>397</v>
      </c>
      <c r="CX1231" t="s">
        <v>397</v>
      </c>
      <c r="CY1231" s="25" t="s">
        <v>397</v>
      </c>
    </row>
    <row r="1232" spans="1:103" x14ac:dyDescent="0.25">
      <c r="A1232">
        <v>1234</v>
      </c>
      <c r="B1232">
        <v>138</v>
      </c>
      <c r="C1232" s="25" t="s">
        <v>61</v>
      </c>
      <c r="D1232" s="12">
        <v>11</v>
      </c>
      <c r="E1232" s="14"/>
      <c r="F1232" s="7" t="str">
        <f t="shared" si="199"/>
        <v>X</v>
      </c>
      <c r="G1232" s="7">
        <f t="shared" si="200"/>
        <v>11</v>
      </c>
      <c r="H1232" s="16">
        <f t="shared" si="201"/>
        <v>11</v>
      </c>
      <c r="I1232" s="11" t="str">
        <f t="shared" si="202"/>
        <v>X</v>
      </c>
      <c r="J1232" s="39" t="str">
        <f t="shared" si="203"/>
        <v>X</v>
      </c>
      <c r="K1232" s="39" t="str">
        <f t="shared" si="196"/>
        <v>X</v>
      </c>
      <c r="L1232" s="39" t="str">
        <f t="shared" si="197"/>
        <v>X</v>
      </c>
      <c r="M1232" s="39" t="str">
        <f t="shared" si="204"/>
        <v>X</v>
      </c>
      <c r="N1232" s="42">
        <v>0</v>
      </c>
      <c r="O1232" s="8">
        <v>0</v>
      </c>
      <c r="P1232" s="9">
        <v>0</v>
      </c>
      <c r="Q1232" s="9">
        <v>0</v>
      </c>
      <c r="R1232" s="8">
        <v>0</v>
      </c>
      <c r="S1232" s="9">
        <v>1</v>
      </c>
      <c r="T1232" s="9">
        <v>0</v>
      </c>
      <c r="U1232" s="8">
        <v>0</v>
      </c>
      <c r="V1232" s="9">
        <v>0</v>
      </c>
      <c r="W1232" s="9">
        <v>0</v>
      </c>
      <c r="X1232" s="9">
        <v>0</v>
      </c>
      <c r="Y1232" s="8">
        <v>0</v>
      </c>
      <c r="Z1232" s="9">
        <v>0</v>
      </c>
      <c r="AA1232" s="8"/>
      <c r="AC1232" s="8"/>
      <c r="AJ1232" s="9">
        <f t="shared" si="205"/>
        <v>-1</v>
      </c>
      <c r="AK1232" s="7">
        <v>7.7</v>
      </c>
      <c r="AO1232" s="8"/>
      <c r="AQ1232" s="31"/>
      <c r="AT1232" s="31"/>
      <c r="AU1232" s="21">
        <v>1985</v>
      </c>
      <c r="AV1232" s="23">
        <f t="shared" si="198"/>
        <v>3.2977605110991339</v>
      </c>
      <c r="BB1232" s="18"/>
      <c r="BD1232" s="54"/>
      <c r="BF1232" s="18"/>
      <c r="BH1232" s="18"/>
      <c r="BJ1232" s="18"/>
      <c r="BK1232" s="18" t="s">
        <v>60</v>
      </c>
      <c r="BL1232">
        <v>1</v>
      </c>
      <c r="BM1232">
        <v>0</v>
      </c>
      <c r="BN1232">
        <v>0</v>
      </c>
      <c r="BO1232">
        <v>0</v>
      </c>
      <c r="BP1232">
        <v>0</v>
      </c>
      <c r="BQ1232">
        <v>0</v>
      </c>
      <c r="BR1232" s="18">
        <v>0</v>
      </c>
      <c r="BS1232">
        <v>1</v>
      </c>
      <c r="BT1232">
        <v>0</v>
      </c>
      <c r="BU1232" s="18">
        <v>0</v>
      </c>
      <c r="BV1232" t="s">
        <v>397</v>
      </c>
      <c r="BW1232" t="s">
        <v>397</v>
      </c>
      <c r="CB1232" s="18"/>
      <c r="CD1232" s="18"/>
      <c r="CE1232" s="18"/>
      <c r="CH1232" s="18"/>
      <c r="CJ1232" s="18"/>
      <c r="CU1232" s="18"/>
      <c r="CV1232" t="s">
        <v>397</v>
      </c>
      <c r="CW1232" t="s">
        <v>397</v>
      </c>
      <c r="CX1232" t="s">
        <v>397</v>
      </c>
      <c r="CY1232" s="25" t="s">
        <v>397</v>
      </c>
    </row>
    <row r="1233" spans="1:103" x14ac:dyDescent="0.25">
      <c r="A1233">
        <v>1235</v>
      </c>
      <c r="B1233">
        <v>138</v>
      </c>
      <c r="C1233" s="25" t="s">
        <v>61</v>
      </c>
      <c r="D1233" s="12">
        <v>11.6</v>
      </c>
      <c r="E1233" s="14"/>
      <c r="F1233" s="7" t="str">
        <f t="shared" si="199"/>
        <v>X</v>
      </c>
      <c r="G1233" s="7">
        <f t="shared" si="200"/>
        <v>11.6</v>
      </c>
      <c r="H1233" s="16">
        <f t="shared" si="201"/>
        <v>11.6</v>
      </c>
      <c r="I1233" s="11" t="str">
        <f t="shared" si="202"/>
        <v>X</v>
      </c>
      <c r="J1233" s="39" t="str">
        <f t="shared" si="203"/>
        <v>X</v>
      </c>
      <c r="K1233" s="39" t="str">
        <f t="shared" si="196"/>
        <v>X</v>
      </c>
      <c r="L1233" s="39" t="str">
        <f t="shared" si="197"/>
        <v>X</v>
      </c>
      <c r="M1233" s="39" t="str">
        <f t="shared" si="204"/>
        <v>X</v>
      </c>
      <c r="N1233" s="42">
        <v>0</v>
      </c>
      <c r="O1233" s="8">
        <v>0</v>
      </c>
      <c r="P1233" s="9">
        <v>0</v>
      </c>
      <c r="Q1233" s="9">
        <v>0</v>
      </c>
      <c r="R1233" s="8">
        <v>0</v>
      </c>
      <c r="S1233" s="9">
        <v>0</v>
      </c>
      <c r="T1233" s="9">
        <v>1</v>
      </c>
      <c r="U1233" s="8">
        <v>0</v>
      </c>
      <c r="V1233" s="9">
        <v>0</v>
      </c>
      <c r="W1233" s="9">
        <v>0</v>
      </c>
      <c r="X1233" s="9">
        <v>0</v>
      </c>
      <c r="Y1233" s="8">
        <v>0</v>
      </c>
      <c r="Z1233" s="9">
        <v>0</v>
      </c>
      <c r="AA1233" s="8"/>
      <c r="AC1233" s="8"/>
      <c r="AJ1233" s="9">
        <f t="shared" si="205"/>
        <v>-1</v>
      </c>
      <c r="AK1233" s="7">
        <v>5.2</v>
      </c>
      <c r="AO1233" s="8"/>
      <c r="AQ1233" s="31"/>
      <c r="AT1233" s="31"/>
      <c r="AU1233" s="21">
        <v>1960</v>
      </c>
      <c r="AV1233" s="23">
        <f t="shared" si="198"/>
        <v>3.2922560713564759</v>
      </c>
      <c r="BB1233" s="18"/>
      <c r="BD1233" s="54"/>
      <c r="BF1233" s="18"/>
      <c r="BH1233" s="18"/>
      <c r="BJ1233" s="18"/>
      <c r="BK1233" s="18" t="s">
        <v>60</v>
      </c>
      <c r="BL1233">
        <v>1</v>
      </c>
      <c r="BM1233">
        <v>0</v>
      </c>
      <c r="BN1233">
        <v>0</v>
      </c>
      <c r="BO1233">
        <v>0</v>
      </c>
      <c r="BP1233">
        <v>0</v>
      </c>
      <c r="BQ1233">
        <v>0</v>
      </c>
      <c r="BR1233" s="18">
        <v>0</v>
      </c>
      <c r="BS1233">
        <v>1</v>
      </c>
      <c r="BT1233">
        <v>0</v>
      </c>
      <c r="BU1233" s="18">
        <v>0</v>
      </c>
      <c r="BV1233" t="s">
        <v>397</v>
      </c>
      <c r="BW1233" t="s">
        <v>397</v>
      </c>
      <c r="CB1233" s="18"/>
      <c r="CD1233" s="18"/>
      <c r="CE1233" s="18"/>
      <c r="CH1233" s="18"/>
      <c r="CJ1233" s="18"/>
      <c r="CU1233" s="18"/>
      <c r="CV1233" t="s">
        <v>397</v>
      </c>
      <c r="CW1233" t="s">
        <v>397</v>
      </c>
      <c r="CX1233" t="s">
        <v>397</v>
      </c>
      <c r="CY1233" s="25" t="s">
        <v>397</v>
      </c>
    </row>
    <row r="1234" spans="1:103" x14ac:dyDescent="0.25">
      <c r="A1234">
        <v>1236</v>
      </c>
      <c r="B1234">
        <v>138</v>
      </c>
      <c r="C1234" s="25" t="s">
        <v>61</v>
      </c>
      <c r="D1234" s="12">
        <v>10.3</v>
      </c>
      <c r="E1234" s="14"/>
      <c r="F1234" s="7" t="str">
        <f t="shared" si="199"/>
        <v>X</v>
      </c>
      <c r="G1234" s="7">
        <f t="shared" si="200"/>
        <v>10.3</v>
      </c>
      <c r="H1234" s="16">
        <f t="shared" si="201"/>
        <v>10.3</v>
      </c>
      <c r="I1234" s="11" t="str">
        <f t="shared" si="202"/>
        <v>X</v>
      </c>
      <c r="J1234" s="39" t="str">
        <f t="shared" si="203"/>
        <v>X</v>
      </c>
      <c r="K1234" s="39" t="str">
        <f t="shared" si="196"/>
        <v>X</v>
      </c>
      <c r="L1234" s="39" t="str">
        <f t="shared" si="197"/>
        <v>X</v>
      </c>
      <c r="M1234" s="39" t="str">
        <f t="shared" si="204"/>
        <v>X</v>
      </c>
      <c r="N1234" s="42">
        <v>0</v>
      </c>
      <c r="O1234" s="8">
        <v>0</v>
      </c>
      <c r="P1234" s="9">
        <v>0</v>
      </c>
      <c r="Q1234" s="9">
        <v>0</v>
      </c>
      <c r="R1234" s="8">
        <v>0</v>
      </c>
      <c r="S1234" s="9">
        <v>0</v>
      </c>
      <c r="T1234" s="9">
        <v>1</v>
      </c>
      <c r="U1234" s="8">
        <v>0</v>
      </c>
      <c r="V1234" s="9">
        <v>0</v>
      </c>
      <c r="W1234" s="9">
        <v>0</v>
      </c>
      <c r="X1234" s="9">
        <v>0</v>
      </c>
      <c r="Y1234" s="8">
        <v>0</v>
      </c>
      <c r="Z1234" s="9">
        <v>0</v>
      </c>
      <c r="AA1234" s="8"/>
      <c r="AC1234" s="8"/>
      <c r="AJ1234" s="9">
        <f t="shared" si="205"/>
        <v>-1</v>
      </c>
      <c r="AK1234" s="7">
        <v>7.7</v>
      </c>
      <c r="AO1234" s="8"/>
      <c r="AQ1234" s="31"/>
      <c r="AT1234" s="31"/>
      <c r="AU1234" s="21">
        <v>1985</v>
      </c>
      <c r="AV1234" s="23">
        <f t="shared" si="198"/>
        <v>3.2977605110991339</v>
      </c>
      <c r="BB1234" s="18"/>
      <c r="BD1234" s="54"/>
      <c r="BF1234" s="18"/>
      <c r="BH1234" s="18"/>
      <c r="BJ1234" s="18"/>
      <c r="BK1234" s="18" t="s">
        <v>60</v>
      </c>
      <c r="BL1234">
        <v>1</v>
      </c>
      <c r="BM1234">
        <v>0</v>
      </c>
      <c r="BN1234">
        <v>0</v>
      </c>
      <c r="BO1234">
        <v>0</v>
      </c>
      <c r="BP1234">
        <v>0</v>
      </c>
      <c r="BQ1234">
        <v>0</v>
      </c>
      <c r="BR1234" s="18">
        <v>0</v>
      </c>
      <c r="BS1234">
        <v>1</v>
      </c>
      <c r="BT1234">
        <v>0</v>
      </c>
      <c r="BU1234" s="18">
        <v>0</v>
      </c>
      <c r="BV1234" t="s">
        <v>397</v>
      </c>
      <c r="BW1234" t="s">
        <v>397</v>
      </c>
      <c r="CB1234" s="18"/>
      <c r="CD1234" s="18"/>
      <c r="CE1234" s="18"/>
      <c r="CH1234" s="18"/>
      <c r="CJ1234" s="18"/>
      <c r="CU1234" s="18"/>
      <c r="CV1234" t="s">
        <v>397</v>
      </c>
      <c r="CW1234" t="s">
        <v>397</v>
      </c>
      <c r="CX1234" t="s">
        <v>397</v>
      </c>
      <c r="CY1234" s="25" t="s">
        <v>397</v>
      </c>
    </row>
    <row r="1235" spans="1:103" x14ac:dyDescent="0.25">
      <c r="A1235">
        <v>1237</v>
      </c>
      <c r="B1235">
        <v>139</v>
      </c>
      <c r="C1235" s="25" t="s">
        <v>96</v>
      </c>
      <c r="D1235" s="12">
        <v>3.4</v>
      </c>
      <c r="E1235" s="14"/>
      <c r="F1235" s="7" t="str">
        <f t="shared" si="199"/>
        <v>X</v>
      </c>
      <c r="G1235" s="7">
        <f t="shared" si="200"/>
        <v>3.4</v>
      </c>
      <c r="H1235" s="16">
        <f t="shared" si="201"/>
        <v>3.4</v>
      </c>
      <c r="I1235" s="11" t="str">
        <f t="shared" si="202"/>
        <v>X</v>
      </c>
      <c r="J1235" s="39" t="str">
        <f t="shared" si="203"/>
        <v>X</v>
      </c>
      <c r="K1235" s="39" t="str">
        <f t="shared" si="196"/>
        <v>X</v>
      </c>
      <c r="L1235" s="39" t="str">
        <f t="shared" si="197"/>
        <v>X</v>
      </c>
      <c r="M1235" s="39" t="str">
        <f t="shared" si="204"/>
        <v>X</v>
      </c>
      <c r="N1235" s="42">
        <v>1</v>
      </c>
      <c r="O1235" s="8">
        <v>0</v>
      </c>
      <c r="P1235" s="9">
        <v>0</v>
      </c>
      <c r="Q1235" s="9">
        <v>0</v>
      </c>
      <c r="R1235" s="8">
        <v>0</v>
      </c>
      <c r="S1235" s="9">
        <v>0</v>
      </c>
      <c r="T1235" s="9">
        <v>0</v>
      </c>
      <c r="U1235" s="8">
        <v>0</v>
      </c>
      <c r="V1235" s="9">
        <v>0</v>
      </c>
      <c r="W1235" s="9">
        <v>0</v>
      </c>
      <c r="X1235" s="9">
        <v>0</v>
      </c>
      <c r="Y1235" s="8">
        <v>0</v>
      </c>
      <c r="Z1235" s="9">
        <v>0</v>
      </c>
      <c r="AA1235" s="8"/>
      <c r="AC1235" s="8"/>
      <c r="AJ1235" s="9">
        <f t="shared" si="205"/>
        <v>-1</v>
      </c>
      <c r="AK1235" s="7">
        <v>8.8000000000000007</v>
      </c>
      <c r="AO1235" s="8"/>
      <c r="AQ1235" s="31"/>
      <c r="AT1235" s="31"/>
      <c r="AU1235" s="21">
        <v>2011</v>
      </c>
      <c r="AV1235" s="23">
        <f t="shared" si="198"/>
        <v>3.303412070596742</v>
      </c>
      <c r="BB1235" s="18"/>
      <c r="BD1235" s="54"/>
      <c r="BF1235" s="18"/>
      <c r="BH1235" s="18"/>
      <c r="BJ1235" s="18"/>
      <c r="BK1235" s="18" t="s">
        <v>94</v>
      </c>
      <c r="BL1235">
        <v>0</v>
      </c>
      <c r="BM1235">
        <v>0</v>
      </c>
      <c r="BN1235">
        <v>0</v>
      </c>
      <c r="BO1235">
        <v>0</v>
      </c>
      <c r="BP1235">
        <v>1</v>
      </c>
      <c r="BQ1235">
        <v>0</v>
      </c>
      <c r="BR1235" s="18">
        <v>0</v>
      </c>
      <c r="BS1235">
        <v>0</v>
      </c>
      <c r="BT1235">
        <v>1</v>
      </c>
      <c r="BU1235" s="18">
        <v>0</v>
      </c>
      <c r="BV1235" t="s">
        <v>397</v>
      </c>
      <c r="BW1235" t="s">
        <v>397</v>
      </c>
      <c r="CB1235" s="18"/>
      <c r="CD1235" s="18"/>
      <c r="CE1235" s="18"/>
      <c r="CH1235" s="18"/>
      <c r="CJ1235" s="18"/>
      <c r="CU1235" s="18"/>
      <c r="CV1235" t="s">
        <v>397</v>
      </c>
      <c r="CW1235" t="s">
        <v>397</v>
      </c>
      <c r="CX1235" t="s">
        <v>397</v>
      </c>
      <c r="CY1235" s="25" t="s">
        <v>397</v>
      </c>
    </row>
    <row r="1236" spans="1:103" x14ac:dyDescent="0.25">
      <c r="A1236">
        <v>1238</v>
      </c>
      <c r="B1236">
        <v>139</v>
      </c>
      <c r="C1236" s="25" t="s">
        <v>96</v>
      </c>
      <c r="D1236" s="12">
        <v>2.1</v>
      </c>
      <c r="E1236" s="14"/>
      <c r="F1236" s="7" t="str">
        <f t="shared" si="199"/>
        <v>X</v>
      </c>
      <c r="G1236" s="7">
        <f t="shared" si="200"/>
        <v>2.1</v>
      </c>
      <c r="H1236" s="16">
        <f t="shared" si="201"/>
        <v>2.1</v>
      </c>
      <c r="I1236" s="11" t="str">
        <f t="shared" si="202"/>
        <v>X</v>
      </c>
      <c r="J1236" s="39" t="str">
        <f t="shared" si="203"/>
        <v>X</v>
      </c>
      <c r="K1236" s="39" t="str">
        <f t="shared" si="196"/>
        <v>X</v>
      </c>
      <c r="L1236" s="39" t="str">
        <f t="shared" si="197"/>
        <v>X</v>
      </c>
      <c r="M1236" s="39" t="str">
        <f t="shared" si="204"/>
        <v>X</v>
      </c>
      <c r="N1236" s="42">
        <v>0</v>
      </c>
      <c r="O1236" s="8">
        <v>1</v>
      </c>
      <c r="P1236" s="9">
        <v>0</v>
      </c>
      <c r="Q1236" s="9">
        <v>0</v>
      </c>
      <c r="R1236" s="8">
        <v>0</v>
      </c>
      <c r="S1236" s="9">
        <v>0</v>
      </c>
      <c r="T1236" s="9">
        <v>0</v>
      </c>
      <c r="U1236" s="8">
        <v>0</v>
      </c>
      <c r="V1236" s="9">
        <v>0</v>
      </c>
      <c r="W1236" s="9">
        <v>0</v>
      </c>
      <c r="X1236" s="9">
        <v>0</v>
      </c>
      <c r="Y1236" s="8">
        <v>0</v>
      </c>
      <c r="Z1236" s="9">
        <v>0</v>
      </c>
      <c r="AA1236" s="8"/>
      <c r="AC1236" s="8"/>
      <c r="AJ1236" s="9">
        <f t="shared" si="205"/>
        <v>-1</v>
      </c>
      <c r="AK1236" s="7">
        <v>8.8000000000000007</v>
      </c>
      <c r="AO1236" s="8"/>
      <c r="AQ1236" s="31"/>
      <c r="AT1236" s="31"/>
      <c r="AU1236" s="21">
        <v>2011</v>
      </c>
      <c r="AV1236" s="23">
        <f t="shared" si="198"/>
        <v>3.303412070596742</v>
      </c>
      <c r="BB1236" s="18"/>
      <c r="BD1236" s="54"/>
      <c r="BF1236" s="18"/>
      <c r="BH1236" s="18"/>
      <c r="BJ1236" s="18"/>
      <c r="BK1236" s="18" t="s">
        <v>94</v>
      </c>
      <c r="BL1236">
        <v>0</v>
      </c>
      <c r="BM1236">
        <v>0</v>
      </c>
      <c r="BN1236">
        <v>0</v>
      </c>
      <c r="BO1236">
        <v>0</v>
      </c>
      <c r="BP1236">
        <v>1</v>
      </c>
      <c r="BQ1236">
        <v>0</v>
      </c>
      <c r="BR1236" s="18">
        <v>0</v>
      </c>
      <c r="BS1236">
        <v>0</v>
      </c>
      <c r="BT1236">
        <v>1</v>
      </c>
      <c r="BU1236" s="18">
        <v>0</v>
      </c>
      <c r="BV1236" t="s">
        <v>397</v>
      </c>
      <c r="BW1236" t="s">
        <v>397</v>
      </c>
      <c r="CB1236" s="18"/>
      <c r="CD1236" s="18"/>
      <c r="CE1236" s="18"/>
      <c r="CH1236" s="18"/>
      <c r="CJ1236" s="18"/>
      <c r="CU1236" s="18"/>
      <c r="CV1236" t="s">
        <v>397</v>
      </c>
      <c r="CW1236" t="s">
        <v>397</v>
      </c>
      <c r="CX1236" t="s">
        <v>397</v>
      </c>
      <c r="CY1236" s="25" t="s">
        <v>397</v>
      </c>
    </row>
    <row r="1237" spans="1:103" x14ac:dyDescent="0.25">
      <c r="A1237">
        <v>1239</v>
      </c>
      <c r="B1237">
        <v>139</v>
      </c>
      <c r="C1237" s="25" t="s">
        <v>96</v>
      </c>
      <c r="D1237" s="12">
        <v>3</v>
      </c>
      <c r="E1237" s="14"/>
      <c r="F1237" s="7" t="str">
        <f t="shared" si="199"/>
        <v>X</v>
      </c>
      <c r="G1237" s="7">
        <f t="shared" si="200"/>
        <v>3</v>
      </c>
      <c r="H1237" s="16">
        <f t="shared" si="201"/>
        <v>3</v>
      </c>
      <c r="I1237" s="11" t="str">
        <f t="shared" si="202"/>
        <v>X</v>
      </c>
      <c r="J1237" s="39" t="str">
        <f t="shared" si="203"/>
        <v>X</v>
      </c>
      <c r="K1237" s="39" t="str">
        <f t="shared" si="196"/>
        <v>X</v>
      </c>
      <c r="L1237" s="39" t="str">
        <f t="shared" si="197"/>
        <v>X</v>
      </c>
      <c r="M1237" s="39" t="str">
        <f t="shared" si="204"/>
        <v>X</v>
      </c>
      <c r="N1237" s="42">
        <v>0</v>
      </c>
      <c r="O1237" s="8">
        <v>0</v>
      </c>
      <c r="P1237" s="9">
        <v>1</v>
      </c>
      <c r="Q1237" s="9">
        <v>0</v>
      </c>
      <c r="R1237" s="8">
        <v>0</v>
      </c>
      <c r="S1237" s="9">
        <v>0</v>
      </c>
      <c r="T1237" s="9">
        <v>0</v>
      </c>
      <c r="U1237" s="8">
        <v>0</v>
      </c>
      <c r="V1237" s="9">
        <v>0</v>
      </c>
      <c r="W1237" s="9">
        <v>0</v>
      </c>
      <c r="X1237" s="9">
        <v>0</v>
      </c>
      <c r="Y1237" s="8">
        <v>0</v>
      </c>
      <c r="Z1237" s="9">
        <v>0</v>
      </c>
      <c r="AA1237" s="8"/>
      <c r="AC1237" s="8"/>
      <c r="AJ1237" s="9">
        <f t="shared" si="205"/>
        <v>-1</v>
      </c>
      <c r="AK1237" s="7">
        <v>8.8000000000000007</v>
      </c>
      <c r="AO1237" s="8"/>
      <c r="AQ1237" s="31"/>
      <c r="AT1237" s="31"/>
      <c r="AU1237" s="21">
        <v>2011</v>
      </c>
      <c r="AV1237" s="23">
        <f t="shared" si="198"/>
        <v>3.303412070596742</v>
      </c>
      <c r="BB1237" s="18"/>
      <c r="BD1237" s="54"/>
      <c r="BF1237" s="18"/>
      <c r="BH1237" s="18"/>
      <c r="BJ1237" s="18"/>
      <c r="BK1237" s="18" t="s">
        <v>94</v>
      </c>
      <c r="BL1237">
        <v>0</v>
      </c>
      <c r="BM1237">
        <v>0</v>
      </c>
      <c r="BN1237">
        <v>0</v>
      </c>
      <c r="BO1237">
        <v>0</v>
      </c>
      <c r="BP1237">
        <v>1</v>
      </c>
      <c r="BQ1237">
        <v>0</v>
      </c>
      <c r="BR1237" s="18">
        <v>0</v>
      </c>
      <c r="BS1237">
        <v>0</v>
      </c>
      <c r="BT1237">
        <v>1</v>
      </c>
      <c r="BU1237" s="18">
        <v>0</v>
      </c>
      <c r="BV1237" t="s">
        <v>397</v>
      </c>
      <c r="BW1237" t="s">
        <v>397</v>
      </c>
      <c r="CB1237" s="18"/>
      <c r="CD1237" s="18"/>
      <c r="CE1237" s="18"/>
      <c r="CH1237" s="18"/>
      <c r="CJ1237" s="18"/>
      <c r="CU1237" s="18"/>
      <c r="CV1237" t="s">
        <v>397</v>
      </c>
      <c r="CW1237" t="s">
        <v>397</v>
      </c>
      <c r="CX1237" t="s">
        <v>397</v>
      </c>
      <c r="CY1237" s="25" t="s">
        <v>397</v>
      </c>
    </row>
    <row r="1238" spans="1:103" x14ac:dyDescent="0.25">
      <c r="A1238">
        <v>1240</v>
      </c>
      <c r="B1238">
        <v>139</v>
      </c>
      <c r="C1238" s="25" t="s">
        <v>96</v>
      </c>
      <c r="D1238" s="12">
        <v>9.1999999999999993</v>
      </c>
      <c r="E1238" s="14"/>
      <c r="F1238" s="7" t="str">
        <f t="shared" si="199"/>
        <v>X</v>
      </c>
      <c r="G1238" s="7">
        <f t="shared" si="200"/>
        <v>9.1999999999999993</v>
      </c>
      <c r="H1238" s="16">
        <f t="shared" si="201"/>
        <v>9.1999999999999993</v>
      </c>
      <c r="I1238" s="11" t="str">
        <f t="shared" si="202"/>
        <v>X</v>
      </c>
      <c r="J1238" s="39" t="str">
        <f t="shared" si="203"/>
        <v>X</v>
      </c>
      <c r="K1238" s="39" t="str">
        <f t="shared" si="196"/>
        <v>X</v>
      </c>
      <c r="L1238" s="39" t="str">
        <f t="shared" si="197"/>
        <v>X</v>
      </c>
      <c r="M1238" s="39" t="str">
        <f t="shared" si="204"/>
        <v>X</v>
      </c>
      <c r="N1238" s="42">
        <v>0</v>
      </c>
      <c r="O1238" s="8">
        <v>0</v>
      </c>
      <c r="P1238" s="9">
        <v>0</v>
      </c>
      <c r="Q1238" s="9">
        <v>1</v>
      </c>
      <c r="R1238" s="8">
        <v>0</v>
      </c>
      <c r="S1238" s="9">
        <v>0</v>
      </c>
      <c r="T1238" s="9">
        <v>0</v>
      </c>
      <c r="U1238" s="8">
        <v>0</v>
      </c>
      <c r="V1238" s="9">
        <v>0</v>
      </c>
      <c r="W1238" s="9">
        <v>0</v>
      </c>
      <c r="X1238" s="9">
        <v>0</v>
      </c>
      <c r="Y1238" s="8">
        <v>0</v>
      </c>
      <c r="Z1238" s="9">
        <v>0</v>
      </c>
      <c r="AA1238" s="8"/>
      <c r="AC1238" s="8"/>
      <c r="AJ1238" s="9">
        <f t="shared" si="205"/>
        <v>-1</v>
      </c>
      <c r="AK1238" s="7">
        <v>8.8000000000000007</v>
      </c>
      <c r="AO1238" s="8"/>
      <c r="AQ1238" s="31"/>
      <c r="AT1238" s="31"/>
      <c r="AU1238" s="21">
        <v>2011</v>
      </c>
      <c r="AV1238" s="23">
        <f t="shared" si="198"/>
        <v>3.303412070596742</v>
      </c>
      <c r="BB1238" s="18"/>
      <c r="BD1238" s="54"/>
      <c r="BF1238" s="18"/>
      <c r="BH1238" s="18"/>
      <c r="BJ1238" s="18"/>
      <c r="BK1238" s="18" t="s">
        <v>94</v>
      </c>
      <c r="BL1238">
        <v>0</v>
      </c>
      <c r="BM1238">
        <v>0</v>
      </c>
      <c r="BN1238">
        <v>0</v>
      </c>
      <c r="BO1238">
        <v>0</v>
      </c>
      <c r="BP1238">
        <v>1</v>
      </c>
      <c r="BQ1238">
        <v>0</v>
      </c>
      <c r="BR1238" s="18">
        <v>0</v>
      </c>
      <c r="BS1238">
        <v>0</v>
      </c>
      <c r="BT1238">
        <v>1</v>
      </c>
      <c r="BU1238" s="18">
        <v>0</v>
      </c>
      <c r="BV1238" t="s">
        <v>397</v>
      </c>
      <c r="BW1238" t="s">
        <v>397</v>
      </c>
      <c r="CB1238" s="18"/>
      <c r="CD1238" s="18"/>
      <c r="CE1238" s="18"/>
      <c r="CH1238" s="18"/>
      <c r="CJ1238" s="18"/>
      <c r="CU1238" s="18"/>
      <c r="CV1238" t="s">
        <v>397</v>
      </c>
      <c r="CW1238" t="s">
        <v>397</v>
      </c>
      <c r="CX1238" t="s">
        <v>397</v>
      </c>
      <c r="CY1238" s="25" t="s">
        <v>397</v>
      </c>
    </row>
    <row r="1239" spans="1:103" x14ac:dyDescent="0.25">
      <c r="A1239">
        <v>1241</v>
      </c>
      <c r="B1239">
        <v>139</v>
      </c>
      <c r="C1239" s="25" t="s">
        <v>96</v>
      </c>
      <c r="D1239" s="12">
        <v>2.9</v>
      </c>
      <c r="E1239" s="14"/>
      <c r="F1239" s="7" t="str">
        <f t="shared" si="199"/>
        <v>X</v>
      </c>
      <c r="G1239" s="7">
        <f t="shared" si="200"/>
        <v>2.9</v>
      </c>
      <c r="H1239" s="16">
        <f t="shared" si="201"/>
        <v>2.9</v>
      </c>
      <c r="I1239" s="11" t="str">
        <f t="shared" si="202"/>
        <v>X</v>
      </c>
      <c r="J1239" s="39" t="str">
        <f t="shared" si="203"/>
        <v>X</v>
      </c>
      <c r="K1239" s="39" t="str">
        <f t="shared" si="196"/>
        <v>X</v>
      </c>
      <c r="L1239" s="39" t="str">
        <f t="shared" si="197"/>
        <v>X</v>
      </c>
      <c r="M1239" s="39" t="str">
        <f t="shared" si="204"/>
        <v>X</v>
      </c>
      <c r="N1239" s="42">
        <v>0</v>
      </c>
      <c r="O1239" s="8">
        <v>0</v>
      </c>
      <c r="P1239" s="9">
        <v>0</v>
      </c>
      <c r="Q1239" s="9">
        <v>0</v>
      </c>
      <c r="R1239" s="8">
        <v>0</v>
      </c>
      <c r="S1239" s="9">
        <v>0</v>
      </c>
      <c r="T1239" s="9">
        <v>0</v>
      </c>
      <c r="U1239" s="8">
        <v>1</v>
      </c>
      <c r="V1239" s="9">
        <v>0</v>
      </c>
      <c r="W1239" s="9">
        <v>0</v>
      </c>
      <c r="X1239" s="9">
        <v>0</v>
      </c>
      <c r="Y1239" s="8">
        <v>0</v>
      </c>
      <c r="Z1239" s="9">
        <v>0</v>
      </c>
      <c r="AA1239" s="8"/>
      <c r="AC1239" s="8"/>
      <c r="AJ1239" s="9">
        <f t="shared" si="205"/>
        <v>-1</v>
      </c>
      <c r="AK1239" s="7">
        <v>8.8000000000000007</v>
      </c>
      <c r="AO1239" s="8"/>
      <c r="AQ1239" s="31"/>
      <c r="AT1239" s="31"/>
      <c r="AU1239" s="21">
        <v>2011</v>
      </c>
      <c r="AV1239" s="23">
        <f t="shared" si="198"/>
        <v>3.303412070596742</v>
      </c>
      <c r="BB1239" s="18"/>
      <c r="BD1239" s="54"/>
      <c r="BF1239" s="18"/>
      <c r="BH1239" s="18"/>
      <c r="BJ1239" s="18"/>
      <c r="BK1239" s="18" t="s">
        <v>94</v>
      </c>
      <c r="BL1239">
        <v>0</v>
      </c>
      <c r="BM1239">
        <v>0</v>
      </c>
      <c r="BN1239">
        <v>0</v>
      </c>
      <c r="BO1239">
        <v>0</v>
      </c>
      <c r="BP1239">
        <v>1</v>
      </c>
      <c r="BQ1239">
        <v>0</v>
      </c>
      <c r="BR1239" s="18">
        <v>0</v>
      </c>
      <c r="BS1239">
        <v>0</v>
      </c>
      <c r="BT1239">
        <v>1</v>
      </c>
      <c r="BU1239" s="18">
        <v>0</v>
      </c>
      <c r="BV1239" t="s">
        <v>397</v>
      </c>
      <c r="BW1239" t="s">
        <v>397</v>
      </c>
      <c r="CB1239" s="18"/>
      <c r="CD1239" s="18"/>
      <c r="CE1239" s="18"/>
      <c r="CH1239" s="18"/>
      <c r="CJ1239" s="18"/>
      <c r="CU1239" s="18"/>
      <c r="CV1239" t="s">
        <v>397</v>
      </c>
      <c r="CW1239" t="s">
        <v>397</v>
      </c>
      <c r="CX1239" t="s">
        <v>397</v>
      </c>
      <c r="CY1239" s="25" t="s">
        <v>397</v>
      </c>
    </row>
    <row r="1240" spans="1:103" x14ac:dyDescent="0.25">
      <c r="A1240">
        <v>1242</v>
      </c>
      <c r="B1240">
        <v>139</v>
      </c>
      <c r="C1240" s="25" t="s">
        <v>96</v>
      </c>
      <c r="D1240" s="12">
        <v>4.8</v>
      </c>
      <c r="E1240" s="14"/>
      <c r="F1240" s="7" t="str">
        <f t="shared" si="199"/>
        <v>X</v>
      </c>
      <c r="G1240" s="7">
        <f t="shared" si="200"/>
        <v>4.8</v>
      </c>
      <c r="H1240" s="16">
        <f t="shared" si="201"/>
        <v>4.8</v>
      </c>
      <c r="I1240" s="11" t="str">
        <f t="shared" si="202"/>
        <v>X</v>
      </c>
      <c r="J1240" s="39" t="str">
        <f t="shared" si="203"/>
        <v>X</v>
      </c>
      <c r="K1240" s="39" t="str">
        <f t="shared" si="196"/>
        <v>X</v>
      </c>
      <c r="L1240" s="39" t="str">
        <f t="shared" si="197"/>
        <v>X</v>
      </c>
      <c r="M1240" s="39" t="str">
        <f t="shared" si="204"/>
        <v>X</v>
      </c>
      <c r="N1240" s="42">
        <v>0</v>
      </c>
      <c r="O1240" s="8">
        <v>0</v>
      </c>
      <c r="P1240" s="9">
        <v>0</v>
      </c>
      <c r="Q1240" s="9">
        <v>0</v>
      </c>
      <c r="R1240" s="8">
        <v>0</v>
      </c>
      <c r="S1240" s="9">
        <v>0</v>
      </c>
      <c r="T1240" s="9">
        <v>0</v>
      </c>
      <c r="U1240" s="8">
        <v>0</v>
      </c>
      <c r="V1240" s="9">
        <v>1</v>
      </c>
      <c r="W1240" s="9">
        <v>0</v>
      </c>
      <c r="X1240" s="9">
        <v>0</v>
      </c>
      <c r="Y1240" s="8">
        <v>0</v>
      </c>
      <c r="Z1240" s="9">
        <v>0</v>
      </c>
      <c r="AA1240" s="8"/>
      <c r="AC1240" s="8"/>
      <c r="AJ1240" s="9">
        <f t="shared" si="205"/>
        <v>-1</v>
      </c>
      <c r="AK1240" s="7">
        <v>8.8000000000000007</v>
      </c>
      <c r="AO1240" s="8"/>
      <c r="AQ1240" s="31"/>
      <c r="AT1240" s="31"/>
      <c r="AU1240" s="21">
        <v>2011</v>
      </c>
      <c r="AV1240" s="23">
        <f t="shared" si="198"/>
        <v>3.303412070596742</v>
      </c>
      <c r="BB1240" s="18"/>
      <c r="BD1240" s="54"/>
      <c r="BF1240" s="18"/>
      <c r="BH1240" s="18"/>
      <c r="BJ1240" s="18"/>
      <c r="BK1240" s="18" t="s">
        <v>94</v>
      </c>
      <c r="BL1240">
        <v>0</v>
      </c>
      <c r="BM1240">
        <v>0</v>
      </c>
      <c r="BN1240">
        <v>0</v>
      </c>
      <c r="BO1240">
        <v>0</v>
      </c>
      <c r="BP1240">
        <v>1</v>
      </c>
      <c r="BQ1240">
        <v>0</v>
      </c>
      <c r="BR1240" s="18">
        <v>0</v>
      </c>
      <c r="BS1240">
        <v>0</v>
      </c>
      <c r="BT1240">
        <v>1</v>
      </c>
      <c r="BU1240" s="18">
        <v>0</v>
      </c>
      <c r="BV1240" t="s">
        <v>397</v>
      </c>
      <c r="BW1240" t="s">
        <v>397</v>
      </c>
      <c r="CB1240" s="18"/>
      <c r="CD1240" s="18"/>
      <c r="CE1240" s="18"/>
      <c r="CH1240" s="18"/>
      <c r="CJ1240" s="18"/>
      <c r="CU1240" s="18"/>
      <c r="CV1240" t="s">
        <v>397</v>
      </c>
      <c r="CW1240" t="s">
        <v>397</v>
      </c>
      <c r="CX1240" t="s">
        <v>397</v>
      </c>
      <c r="CY1240" s="25" t="s">
        <v>397</v>
      </c>
    </row>
    <row r="1241" spans="1:103" x14ac:dyDescent="0.25">
      <c r="A1241">
        <v>1243</v>
      </c>
      <c r="B1241">
        <v>139</v>
      </c>
      <c r="C1241" s="25" t="s">
        <v>96</v>
      </c>
      <c r="D1241" s="12">
        <v>5.0999999999999996</v>
      </c>
      <c r="E1241" s="14"/>
      <c r="F1241" s="7" t="str">
        <f t="shared" si="199"/>
        <v>X</v>
      </c>
      <c r="G1241" s="7">
        <f t="shared" si="200"/>
        <v>5.0999999999999996</v>
      </c>
      <c r="H1241" s="16">
        <f t="shared" si="201"/>
        <v>5.0999999999999996</v>
      </c>
      <c r="I1241" s="11" t="str">
        <f t="shared" si="202"/>
        <v>X</v>
      </c>
      <c r="J1241" s="39" t="str">
        <f t="shared" si="203"/>
        <v>X</v>
      </c>
      <c r="K1241" s="39" t="str">
        <f t="shared" si="196"/>
        <v>X</v>
      </c>
      <c r="L1241" s="39" t="str">
        <f t="shared" si="197"/>
        <v>X</v>
      </c>
      <c r="M1241" s="39" t="str">
        <f t="shared" si="204"/>
        <v>X</v>
      </c>
      <c r="N1241" s="42">
        <v>1</v>
      </c>
      <c r="O1241" s="8">
        <v>0</v>
      </c>
      <c r="P1241" s="9">
        <v>0</v>
      </c>
      <c r="Q1241" s="9">
        <v>0</v>
      </c>
      <c r="R1241" s="8">
        <v>0</v>
      </c>
      <c r="S1241" s="9">
        <v>0</v>
      </c>
      <c r="T1241" s="9">
        <v>0</v>
      </c>
      <c r="U1241" s="8">
        <v>0</v>
      </c>
      <c r="V1241" s="9">
        <v>0</v>
      </c>
      <c r="W1241" s="9">
        <v>0</v>
      </c>
      <c r="X1241" s="9">
        <v>0</v>
      </c>
      <c r="Y1241" s="8">
        <v>0</v>
      </c>
      <c r="Z1241" s="9">
        <v>0</v>
      </c>
      <c r="AA1241" s="8"/>
      <c r="AC1241" s="8"/>
      <c r="AJ1241" s="9">
        <f t="shared" si="205"/>
        <v>-1</v>
      </c>
      <c r="AK1241" s="7">
        <v>11.19</v>
      </c>
      <c r="AO1241" s="8"/>
      <c r="AQ1241" s="31"/>
      <c r="AT1241" s="31"/>
      <c r="AU1241" s="21">
        <v>2011</v>
      </c>
      <c r="AV1241" s="23">
        <f t="shared" si="198"/>
        <v>3.303412070596742</v>
      </c>
      <c r="BB1241" s="18"/>
      <c r="BD1241" s="54"/>
      <c r="BF1241" s="18"/>
      <c r="BH1241" s="18"/>
      <c r="BJ1241" s="18"/>
      <c r="BK1241" s="18" t="s">
        <v>218</v>
      </c>
      <c r="BL1241">
        <v>0</v>
      </c>
      <c r="BM1241">
        <v>0</v>
      </c>
      <c r="BN1241">
        <v>0</v>
      </c>
      <c r="BO1241">
        <v>0</v>
      </c>
      <c r="BP1241">
        <v>1</v>
      </c>
      <c r="BQ1241">
        <v>0</v>
      </c>
      <c r="BR1241" s="18">
        <v>0</v>
      </c>
      <c r="BS1241">
        <v>0</v>
      </c>
      <c r="BT1241">
        <v>1</v>
      </c>
      <c r="BU1241" s="18">
        <v>0</v>
      </c>
      <c r="BV1241" t="s">
        <v>397</v>
      </c>
      <c r="BW1241" t="s">
        <v>397</v>
      </c>
      <c r="CB1241" s="18"/>
      <c r="CD1241" s="18"/>
      <c r="CE1241" s="18"/>
      <c r="CH1241" s="18"/>
      <c r="CJ1241" s="18"/>
      <c r="CU1241" s="18"/>
      <c r="CV1241" t="s">
        <v>397</v>
      </c>
      <c r="CW1241" t="s">
        <v>397</v>
      </c>
      <c r="CX1241" t="s">
        <v>397</v>
      </c>
      <c r="CY1241" s="25" t="s">
        <v>397</v>
      </c>
    </row>
    <row r="1242" spans="1:103" x14ac:dyDescent="0.25">
      <c r="A1242">
        <v>1244</v>
      </c>
      <c r="B1242">
        <v>139</v>
      </c>
      <c r="C1242" s="25" t="s">
        <v>96</v>
      </c>
      <c r="D1242" s="12">
        <v>4.0999999999999996</v>
      </c>
      <c r="E1242" s="14"/>
      <c r="F1242" s="7" t="str">
        <f t="shared" si="199"/>
        <v>X</v>
      </c>
      <c r="G1242" s="7">
        <f t="shared" si="200"/>
        <v>4.0999999999999996</v>
      </c>
      <c r="H1242" s="16">
        <f t="shared" si="201"/>
        <v>4.0999999999999996</v>
      </c>
      <c r="I1242" s="11" t="str">
        <f t="shared" si="202"/>
        <v>X</v>
      </c>
      <c r="J1242" s="39" t="str">
        <f t="shared" si="203"/>
        <v>X</v>
      </c>
      <c r="K1242" s="39" t="str">
        <f t="shared" si="196"/>
        <v>X</v>
      </c>
      <c r="L1242" s="39" t="str">
        <f t="shared" si="197"/>
        <v>X</v>
      </c>
      <c r="M1242" s="39" t="str">
        <f t="shared" si="204"/>
        <v>X</v>
      </c>
      <c r="N1242" s="42">
        <v>0</v>
      </c>
      <c r="O1242" s="8">
        <v>1</v>
      </c>
      <c r="P1242" s="9">
        <v>0</v>
      </c>
      <c r="Q1242" s="9">
        <v>0</v>
      </c>
      <c r="R1242" s="8">
        <v>0</v>
      </c>
      <c r="S1242" s="9">
        <v>0</v>
      </c>
      <c r="T1242" s="9">
        <v>0</v>
      </c>
      <c r="U1242" s="8">
        <v>0</v>
      </c>
      <c r="V1242" s="9">
        <v>0</v>
      </c>
      <c r="W1242" s="9">
        <v>0</v>
      </c>
      <c r="X1242" s="9">
        <v>0</v>
      </c>
      <c r="Y1242" s="8">
        <v>0</v>
      </c>
      <c r="Z1242" s="9">
        <v>0</v>
      </c>
      <c r="AA1242" s="8"/>
      <c r="AC1242" s="8"/>
      <c r="AJ1242" s="9">
        <f t="shared" si="205"/>
        <v>-1</v>
      </c>
      <c r="AK1242" s="7">
        <v>11.19</v>
      </c>
      <c r="AO1242" s="8"/>
      <c r="AQ1242" s="31"/>
      <c r="AT1242" s="31"/>
      <c r="AU1242" s="21">
        <v>2011</v>
      </c>
      <c r="AV1242" s="23">
        <f t="shared" si="198"/>
        <v>3.303412070596742</v>
      </c>
      <c r="BB1242" s="18"/>
      <c r="BD1242" s="54"/>
      <c r="BF1242" s="18"/>
      <c r="BH1242" s="18"/>
      <c r="BJ1242" s="18"/>
      <c r="BK1242" s="18" t="s">
        <v>218</v>
      </c>
      <c r="BL1242">
        <v>0</v>
      </c>
      <c r="BM1242">
        <v>0</v>
      </c>
      <c r="BN1242">
        <v>0</v>
      </c>
      <c r="BO1242">
        <v>0</v>
      </c>
      <c r="BP1242">
        <v>1</v>
      </c>
      <c r="BQ1242">
        <v>0</v>
      </c>
      <c r="BR1242" s="18">
        <v>0</v>
      </c>
      <c r="BS1242">
        <v>0</v>
      </c>
      <c r="BT1242">
        <v>1</v>
      </c>
      <c r="BU1242" s="18">
        <v>0</v>
      </c>
      <c r="BV1242" t="s">
        <v>397</v>
      </c>
      <c r="BW1242" t="s">
        <v>397</v>
      </c>
      <c r="CB1242" s="18"/>
      <c r="CD1242" s="18"/>
      <c r="CE1242" s="18"/>
      <c r="CH1242" s="18"/>
      <c r="CJ1242" s="18"/>
      <c r="CU1242" s="18"/>
      <c r="CV1242" t="s">
        <v>397</v>
      </c>
      <c r="CW1242" t="s">
        <v>397</v>
      </c>
      <c r="CX1242" t="s">
        <v>397</v>
      </c>
      <c r="CY1242" s="25" t="s">
        <v>397</v>
      </c>
    </row>
    <row r="1243" spans="1:103" x14ac:dyDescent="0.25">
      <c r="A1243">
        <v>1245</v>
      </c>
      <c r="B1243">
        <v>139</v>
      </c>
      <c r="C1243" s="25" t="s">
        <v>96</v>
      </c>
      <c r="D1243" s="12">
        <v>6.5</v>
      </c>
      <c r="E1243" s="14"/>
      <c r="F1243" s="7" t="str">
        <f t="shared" si="199"/>
        <v>X</v>
      </c>
      <c r="G1243" s="7">
        <f t="shared" si="200"/>
        <v>6.5</v>
      </c>
      <c r="H1243" s="16">
        <f t="shared" si="201"/>
        <v>6.5</v>
      </c>
      <c r="I1243" s="11" t="str">
        <f t="shared" si="202"/>
        <v>X</v>
      </c>
      <c r="J1243" s="39" t="str">
        <f t="shared" si="203"/>
        <v>X</v>
      </c>
      <c r="K1243" s="39" t="str">
        <f t="shared" si="196"/>
        <v>X</v>
      </c>
      <c r="L1243" s="39" t="str">
        <f t="shared" si="197"/>
        <v>X</v>
      </c>
      <c r="M1243" s="39" t="str">
        <f t="shared" si="204"/>
        <v>X</v>
      </c>
      <c r="N1243" s="42">
        <v>0</v>
      </c>
      <c r="O1243" s="8">
        <v>0</v>
      </c>
      <c r="P1243" s="9">
        <v>1</v>
      </c>
      <c r="Q1243" s="9">
        <v>0</v>
      </c>
      <c r="R1243" s="8">
        <v>0</v>
      </c>
      <c r="S1243" s="9">
        <v>0</v>
      </c>
      <c r="T1243" s="9">
        <v>0</v>
      </c>
      <c r="U1243" s="8">
        <v>0</v>
      </c>
      <c r="V1243" s="9">
        <v>0</v>
      </c>
      <c r="W1243" s="9">
        <v>0</v>
      </c>
      <c r="X1243" s="9">
        <v>0</v>
      </c>
      <c r="Y1243" s="8">
        <v>0</v>
      </c>
      <c r="Z1243" s="9">
        <v>0</v>
      </c>
      <c r="AA1243" s="8"/>
      <c r="AC1243" s="8"/>
      <c r="AJ1243" s="9">
        <f t="shared" si="205"/>
        <v>-1</v>
      </c>
      <c r="AK1243" s="7">
        <v>11.19</v>
      </c>
      <c r="AO1243" s="8"/>
      <c r="AQ1243" s="31"/>
      <c r="AT1243" s="31"/>
      <c r="AU1243" s="21">
        <v>2011</v>
      </c>
      <c r="AV1243" s="23">
        <f t="shared" si="198"/>
        <v>3.303412070596742</v>
      </c>
      <c r="BB1243" s="18"/>
      <c r="BD1243" s="54"/>
      <c r="BF1243" s="18"/>
      <c r="BH1243" s="18"/>
      <c r="BJ1243" s="18"/>
      <c r="BK1243" s="18" t="s">
        <v>218</v>
      </c>
      <c r="BL1243">
        <v>0</v>
      </c>
      <c r="BM1243">
        <v>0</v>
      </c>
      <c r="BN1243">
        <v>0</v>
      </c>
      <c r="BO1243">
        <v>0</v>
      </c>
      <c r="BP1243">
        <v>1</v>
      </c>
      <c r="BQ1243">
        <v>0</v>
      </c>
      <c r="BR1243" s="18">
        <v>0</v>
      </c>
      <c r="BS1243">
        <v>0</v>
      </c>
      <c r="BT1243">
        <v>1</v>
      </c>
      <c r="BU1243" s="18">
        <v>0</v>
      </c>
      <c r="BV1243" t="s">
        <v>397</v>
      </c>
      <c r="BW1243" t="s">
        <v>397</v>
      </c>
      <c r="CB1243" s="18"/>
      <c r="CD1243" s="18"/>
      <c r="CE1243" s="18"/>
      <c r="CH1243" s="18"/>
      <c r="CJ1243" s="18"/>
      <c r="CU1243" s="18"/>
      <c r="CV1243" t="s">
        <v>397</v>
      </c>
      <c r="CW1243" t="s">
        <v>397</v>
      </c>
      <c r="CX1243" t="s">
        <v>397</v>
      </c>
      <c r="CY1243" s="25" t="s">
        <v>397</v>
      </c>
    </row>
    <row r="1244" spans="1:103" x14ac:dyDescent="0.25">
      <c r="A1244">
        <v>1246</v>
      </c>
      <c r="B1244">
        <v>139</v>
      </c>
      <c r="C1244" s="25" t="s">
        <v>96</v>
      </c>
      <c r="D1244" s="12">
        <v>7</v>
      </c>
      <c r="E1244" s="14"/>
      <c r="F1244" s="7" t="str">
        <f t="shared" si="199"/>
        <v>X</v>
      </c>
      <c r="G1244" s="7">
        <f t="shared" si="200"/>
        <v>7</v>
      </c>
      <c r="H1244" s="16">
        <f t="shared" si="201"/>
        <v>7</v>
      </c>
      <c r="I1244" s="11" t="str">
        <f t="shared" si="202"/>
        <v>X</v>
      </c>
      <c r="J1244" s="39" t="str">
        <f t="shared" si="203"/>
        <v>X</v>
      </c>
      <c r="K1244" s="39" t="str">
        <f t="shared" si="196"/>
        <v>X</v>
      </c>
      <c r="L1244" s="39" t="str">
        <f t="shared" si="197"/>
        <v>X</v>
      </c>
      <c r="M1244" s="39" t="str">
        <f t="shared" si="204"/>
        <v>X</v>
      </c>
      <c r="N1244" s="42">
        <v>0</v>
      </c>
      <c r="O1244" s="8">
        <v>0</v>
      </c>
      <c r="P1244" s="9">
        <v>0</v>
      </c>
      <c r="Q1244" s="9">
        <v>1</v>
      </c>
      <c r="R1244" s="8">
        <v>0</v>
      </c>
      <c r="S1244" s="9">
        <v>0</v>
      </c>
      <c r="T1244" s="9">
        <v>0</v>
      </c>
      <c r="U1244" s="8">
        <v>0</v>
      </c>
      <c r="V1244" s="9">
        <v>0</v>
      </c>
      <c r="W1244" s="9">
        <v>0</v>
      </c>
      <c r="X1244" s="9">
        <v>0</v>
      </c>
      <c r="Y1244" s="8">
        <v>0</v>
      </c>
      <c r="Z1244" s="9">
        <v>0</v>
      </c>
      <c r="AA1244" s="8"/>
      <c r="AC1244" s="8"/>
      <c r="AJ1244" s="9">
        <f t="shared" si="205"/>
        <v>-1</v>
      </c>
      <c r="AK1244" s="7">
        <v>11.19</v>
      </c>
      <c r="AO1244" s="8"/>
      <c r="AQ1244" s="31"/>
      <c r="AT1244" s="31"/>
      <c r="AU1244" s="21">
        <v>2011</v>
      </c>
      <c r="AV1244" s="23">
        <f t="shared" si="198"/>
        <v>3.303412070596742</v>
      </c>
      <c r="BB1244" s="18"/>
      <c r="BD1244" s="54"/>
      <c r="BF1244" s="18"/>
      <c r="BH1244" s="18"/>
      <c r="BJ1244" s="18"/>
      <c r="BK1244" s="18" t="s">
        <v>218</v>
      </c>
      <c r="BL1244">
        <v>0</v>
      </c>
      <c r="BM1244">
        <v>0</v>
      </c>
      <c r="BN1244">
        <v>0</v>
      </c>
      <c r="BO1244">
        <v>0</v>
      </c>
      <c r="BP1244">
        <v>1</v>
      </c>
      <c r="BQ1244">
        <v>0</v>
      </c>
      <c r="BR1244" s="18">
        <v>0</v>
      </c>
      <c r="BS1244">
        <v>0</v>
      </c>
      <c r="BT1244">
        <v>1</v>
      </c>
      <c r="BU1244" s="18">
        <v>0</v>
      </c>
      <c r="BV1244" t="s">
        <v>397</v>
      </c>
      <c r="BW1244" t="s">
        <v>397</v>
      </c>
      <c r="CB1244" s="18"/>
      <c r="CD1244" s="18"/>
      <c r="CE1244" s="18"/>
      <c r="CH1244" s="18"/>
      <c r="CJ1244" s="18"/>
      <c r="CU1244" s="18"/>
      <c r="CV1244" t="s">
        <v>397</v>
      </c>
      <c r="CW1244" t="s">
        <v>397</v>
      </c>
      <c r="CX1244" t="s">
        <v>397</v>
      </c>
      <c r="CY1244" s="25" t="s">
        <v>397</v>
      </c>
    </row>
    <row r="1245" spans="1:103" x14ac:dyDescent="0.25">
      <c r="A1245">
        <v>1247</v>
      </c>
      <c r="B1245">
        <v>139</v>
      </c>
      <c r="C1245" s="25" t="s">
        <v>96</v>
      </c>
      <c r="D1245" s="12">
        <v>4.4000000000000004</v>
      </c>
      <c r="E1245" s="14"/>
      <c r="F1245" s="7" t="str">
        <f t="shared" si="199"/>
        <v>X</v>
      </c>
      <c r="G1245" s="7">
        <f t="shared" si="200"/>
        <v>4.4000000000000004</v>
      </c>
      <c r="H1245" s="16">
        <f t="shared" si="201"/>
        <v>4.4000000000000004</v>
      </c>
      <c r="I1245" s="11" t="str">
        <f t="shared" si="202"/>
        <v>X</v>
      </c>
      <c r="J1245" s="39" t="str">
        <f t="shared" si="203"/>
        <v>X</v>
      </c>
      <c r="K1245" s="39" t="str">
        <f t="shared" si="196"/>
        <v>X</v>
      </c>
      <c r="L1245" s="39" t="str">
        <f t="shared" si="197"/>
        <v>X</v>
      </c>
      <c r="M1245" s="39" t="str">
        <f t="shared" si="204"/>
        <v>X</v>
      </c>
      <c r="N1245" s="42">
        <v>0</v>
      </c>
      <c r="O1245" s="8">
        <v>0</v>
      </c>
      <c r="P1245" s="9">
        <v>0</v>
      </c>
      <c r="Q1245" s="9">
        <v>0</v>
      </c>
      <c r="R1245" s="8">
        <v>0</v>
      </c>
      <c r="S1245" s="9">
        <v>0</v>
      </c>
      <c r="T1245" s="9">
        <v>0</v>
      </c>
      <c r="U1245" s="8">
        <v>1</v>
      </c>
      <c r="V1245" s="9">
        <v>0</v>
      </c>
      <c r="W1245" s="9">
        <v>0</v>
      </c>
      <c r="X1245" s="9">
        <v>0</v>
      </c>
      <c r="Y1245" s="8">
        <v>0</v>
      </c>
      <c r="Z1245" s="9">
        <v>0</v>
      </c>
      <c r="AA1245" s="8"/>
      <c r="AC1245" s="8"/>
      <c r="AJ1245" s="9">
        <f t="shared" si="205"/>
        <v>-1</v>
      </c>
      <c r="AK1245" s="7">
        <v>11.19</v>
      </c>
      <c r="AO1245" s="8"/>
      <c r="AQ1245" s="31"/>
      <c r="AT1245" s="31"/>
      <c r="AU1245" s="21">
        <v>2011</v>
      </c>
      <c r="AV1245" s="23">
        <f t="shared" si="198"/>
        <v>3.303412070596742</v>
      </c>
      <c r="BB1245" s="18"/>
      <c r="BD1245" s="54"/>
      <c r="BF1245" s="18"/>
      <c r="BH1245" s="18"/>
      <c r="BJ1245" s="18"/>
      <c r="BK1245" s="18" t="s">
        <v>218</v>
      </c>
      <c r="BL1245">
        <v>0</v>
      </c>
      <c r="BM1245">
        <v>0</v>
      </c>
      <c r="BN1245">
        <v>0</v>
      </c>
      <c r="BO1245">
        <v>0</v>
      </c>
      <c r="BP1245">
        <v>1</v>
      </c>
      <c r="BQ1245">
        <v>0</v>
      </c>
      <c r="BR1245" s="18">
        <v>0</v>
      </c>
      <c r="BS1245">
        <v>0</v>
      </c>
      <c r="BT1245">
        <v>1</v>
      </c>
      <c r="BU1245" s="18">
        <v>0</v>
      </c>
      <c r="BV1245" t="s">
        <v>397</v>
      </c>
      <c r="BW1245" t="s">
        <v>397</v>
      </c>
      <c r="CB1245" s="18"/>
      <c r="CD1245" s="18"/>
      <c r="CE1245" s="18"/>
      <c r="CH1245" s="18"/>
      <c r="CJ1245" s="18"/>
      <c r="CU1245" s="18"/>
      <c r="CV1245" t="s">
        <v>397</v>
      </c>
      <c r="CW1245" t="s">
        <v>397</v>
      </c>
      <c r="CX1245" t="s">
        <v>397</v>
      </c>
      <c r="CY1245" s="25" t="s">
        <v>397</v>
      </c>
    </row>
    <row r="1246" spans="1:103" x14ac:dyDescent="0.25">
      <c r="A1246">
        <v>1248</v>
      </c>
      <c r="B1246">
        <v>139</v>
      </c>
      <c r="C1246" s="25" t="s">
        <v>96</v>
      </c>
      <c r="D1246" s="12">
        <v>7.3</v>
      </c>
      <c r="E1246" s="14"/>
      <c r="F1246" s="7" t="str">
        <f t="shared" si="199"/>
        <v>X</v>
      </c>
      <c r="G1246" s="7">
        <f t="shared" si="200"/>
        <v>7.3</v>
      </c>
      <c r="H1246" s="16">
        <f t="shared" si="201"/>
        <v>7.3</v>
      </c>
      <c r="I1246" s="11" t="str">
        <f t="shared" si="202"/>
        <v>X</v>
      </c>
      <c r="J1246" s="39" t="str">
        <f t="shared" si="203"/>
        <v>X</v>
      </c>
      <c r="K1246" s="39" t="str">
        <f t="shared" si="196"/>
        <v>X</v>
      </c>
      <c r="L1246" s="39" t="str">
        <f t="shared" si="197"/>
        <v>X</v>
      </c>
      <c r="M1246" s="39" t="str">
        <f t="shared" si="204"/>
        <v>X</v>
      </c>
      <c r="N1246" s="42">
        <v>0</v>
      </c>
      <c r="O1246" s="8">
        <v>0</v>
      </c>
      <c r="P1246" s="9">
        <v>0</v>
      </c>
      <c r="Q1246" s="9">
        <v>0</v>
      </c>
      <c r="R1246" s="8">
        <v>0</v>
      </c>
      <c r="S1246" s="9">
        <v>0</v>
      </c>
      <c r="T1246" s="9">
        <v>0</v>
      </c>
      <c r="U1246" s="8">
        <v>0</v>
      </c>
      <c r="V1246" s="9">
        <v>1</v>
      </c>
      <c r="W1246" s="9">
        <v>0</v>
      </c>
      <c r="X1246" s="9">
        <v>0</v>
      </c>
      <c r="Y1246" s="8">
        <v>0</v>
      </c>
      <c r="Z1246" s="9">
        <v>0</v>
      </c>
      <c r="AA1246" s="8"/>
      <c r="AC1246" s="8"/>
      <c r="AJ1246" s="9">
        <f t="shared" si="205"/>
        <v>-1</v>
      </c>
      <c r="AK1246" s="7">
        <v>11.19</v>
      </c>
      <c r="AO1246" s="8"/>
      <c r="AQ1246" s="31"/>
      <c r="AT1246" s="31"/>
      <c r="AU1246" s="21">
        <v>2011</v>
      </c>
      <c r="AV1246" s="23">
        <f t="shared" si="198"/>
        <v>3.303412070596742</v>
      </c>
      <c r="BB1246" s="18"/>
      <c r="BD1246" s="54"/>
      <c r="BF1246" s="18"/>
      <c r="BH1246" s="18"/>
      <c r="BJ1246" s="18"/>
      <c r="BK1246" s="18" t="s">
        <v>218</v>
      </c>
      <c r="BL1246">
        <v>0</v>
      </c>
      <c r="BM1246">
        <v>0</v>
      </c>
      <c r="BN1246">
        <v>0</v>
      </c>
      <c r="BO1246">
        <v>0</v>
      </c>
      <c r="BP1246">
        <v>1</v>
      </c>
      <c r="BQ1246">
        <v>0</v>
      </c>
      <c r="BR1246" s="18">
        <v>0</v>
      </c>
      <c r="BS1246">
        <v>0</v>
      </c>
      <c r="BT1246">
        <v>1</v>
      </c>
      <c r="BU1246" s="18">
        <v>0</v>
      </c>
      <c r="BV1246" t="s">
        <v>397</v>
      </c>
      <c r="BW1246" t="s">
        <v>397</v>
      </c>
      <c r="CB1246" s="18"/>
      <c r="CD1246" s="18"/>
      <c r="CE1246" s="18"/>
      <c r="CH1246" s="18"/>
      <c r="CJ1246" s="18"/>
      <c r="CU1246" s="18"/>
      <c r="CV1246" t="s">
        <v>397</v>
      </c>
      <c r="CW1246" t="s">
        <v>397</v>
      </c>
      <c r="CX1246" t="s">
        <v>397</v>
      </c>
      <c r="CY1246" s="25" t="s">
        <v>397</v>
      </c>
    </row>
    <row r="1247" spans="1:103" x14ac:dyDescent="0.25">
      <c r="A1247">
        <v>1249</v>
      </c>
      <c r="B1247">
        <v>139</v>
      </c>
      <c r="C1247" s="25" t="s">
        <v>96</v>
      </c>
      <c r="D1247" s="12">
        <v>4.9000000000000004</v>
      </c>
      <c r="E1247" s="14"/>
      <c r="F1247" s="7" t="str">
        <f t="shared" si="199"/>
        <v>X</v>
      </c>
      <c r="G1247" s="7">
        <f t="shared" si="200"/>
        <v>4.9000000000000004</v>
      </c>
      <c r="H1247" s="16">
        <f t="shared" si="201"/>
        <v>4.9000000000000004</v>
      </c>
      <c r="I1247" s="11" t="str">
        <f t="shared" si="202"/>
        <v>X</v>
      </c>
      <c r="J1247" s="39" t="str">
        <f t="shared" si="203"/>
        <v>X</v>
      </c>
      <c r="K1247" s="39" t="str">
        <f t="shared" si="196"/>
        <v>X</v>
      </c>
      <c r="L1247" s="39" t="str">
        <f t="shared" si="197"/>
        <v>X</v>
      </c>
      <c r="M1247" s="39" t="str">
        <f t="shared" si="204"/>
        <v>X</v>
      </c>
      <c r="N1247" s="42">
        <v>1</v>
      </c>
      <c r="O1247" s="8">
        <v>0</v>
      </c>
      <c r="P1247" s="9">
        <v>0</v>
      </c>
      <c r="Q1247" s="9">
        <v>0</v>
      </c>
      <c r="R1247" s="8">
        <v>0</v>
      </c>
      <c r="S1247" s="9">
        <v>0</v>
      </c>
      <c r="T1247" s="9">
        <v>0</v>
      </c>
      <c r="U1247" s="8">
        <v>0</v>
      </c>
      <c r="V1247" s="9">
        <v>0</v>
      </c>
      <c r="W1247" s="9">
        <v>0</v>
      </c>
      <c r="X1247" s="9">
        <v>0</v>
      </c>
      <c r="Y1247" s="8">
        <v>0</v>
      </c>
      <c r="Z1247" s="9">
        <v>0</v>
      </c>
      <c r="AA1247" s="8"/>
      <c r="AC1247" s="8"/>
      <c r="AJ1247" s="9">
        <f t="shared" si="205"/>
        <v>-1</v>
      </c>
      <c r="AK1247" s="7">
        <v>7.68</v>
      </c>
      <c r="AO1247" s="8"/>
      <c r="AQ1247" s="31"/>
      <c r="AT1247" s="31"/>
      <c r="AU1247" s="21">
        <v>2009</v>
      </c>
      <c r="AV1247" s="23">
        <f t="shared" si="198"/>
        <v>3.3029799367482493</v>
      </c>
      <c r="BB1247" s="18"/>
      <c r="BD1247" s="54"/>
      <c r="BF1247" s="18"/>
      <c r="BH1247" s="18"/>
      <c r="BJ1247" s="18"/>
      <c r="BK1247" s="18" t="s">
        <v>263</v>
      </c>
      <c r="BL1247">
        <v>0</v>
      </c>
      <c r="BM1247">
        <v>0</v>
      </c>
      <c r="BN1247">
        <v>0</v>
      </c>
      <c r="BO1247">
        <v>0</v>
      </c>
      <c r="BP1247">
        <v>0</v>
      </c>
      <c r="BQ1247">
        <v>0</v>
      </c>
      <c r="BR1247" s="18">
        <v>1</v>
      </c>
      <c r="BS1247">
        <v>0</v>
      </c>
      <c r="BT1247">
        <v>1</v>
      </c>
      <c r="BU1247" s="18">
        <v>0</v>
      </c>
      <c r="BV1247" t="s">
        <v>397</v>
      </c>
      <c r="BW1247" t="s">
        <v>397</v>
      </c>
      <c r="CB1247" s="18"/>
      <c r="CD1247" s="18"/>
      <c r="CE1247" s="18"/>
      <c r="CH1247" s="18"/>
      <c r="CJ1247" s="18"/>
      <c r="CU1247" s="18"/>
      <c r="CV1247" t="s">
        <v>397</v>
      </c>
      <c r="CW1247" t="s">
        <v>397</v>
      </c>
      <c r="CX1247" t="s">
        <v>397</v>
      </c>
      <c r="CY1247" s="25" t="s">
        <v>397</v>
      </c>
    </row>
    <row r="1248" spans="1:103" x14ac:dyDescent="0.25">
      <c r="A1248">
        <v>1250</v>
      </c>
      <c r="B1248">
        <v>139</v>
      </c>
      <c r="C1248" s="25" t="s">
        <v>96</v>
      </c>
      <c r="D1248" s="12">
        <v>3.1</v>
      </c>
      <c r="E1248" s="14"/>
      <c r="F1248" s="7" t="str">
        <f t="shared" si="199"/>
        <v>X</v>
      </c>
      <c r="G1248" s="7">
        <f t="shared" si="200"/>
        <v>3.1</v>
      </c>
      <c r="H1248" s="16">
        <f t="shared" si="201"/>
        <v>3.1</v>
      </c>
      <c r="I1248" s="11" t="str">
        <f t="shared" si="202"/>
        <v>X</v>
      </c>
      <c r="J1248" s="39" t="str">
        <f t="shared" si="203"/>
        <v>X</v>
      </c>
      <c r="K1248" s="39" t="str">
        <f t="shared" ref="K1248:K1311" si="206">IFERROR(1/J1248, "X")</f>
        <v>X</v>
      </c>
      <c r="L1248" s="39" t="str">
        <f t="shared" ref="L1248:L1311" si="207">IFERROR(I1248-J1248, "X")</f>
        <v>X</v>
      </c>
      <c r="M1248" s="39" t="str">
        <f t="shared" si="204"/>
        <v>X</v>
      </c>
      <c r="N1248" s="42">
        <v>0</v>
      </c>
      <c r="O1248" s="8">
        <v>1</v>
      </c>
      <c r="P1248" s="9">
        <v>0</v>
      </c>
      <c r="Q1248" s="9">
        <v>0</v>
      </c>
      <c r="R1248" s="8">
        <v>0</v>
      </c>
      <c r="S1248" s="9">
        <v>0</v>
      </c>
      <c r="T1248" s="9">
        <v>0</v>
      </c>
      <c r="U1248" s="8">
        <v>0</v>
      </c>
      <c r="V1248" s="9">
        <v>0</v>
      </c>
      <c r="W1248" s="9">
        <v>0</v>
      </c>
      <c r="X1248" s="9">
        <v>0</v>
      </c>
      <c r="Y1248" s="8">
        <v>0</v>
      </c>
      <c r="Z1248" s="9">
        <v>0</v>
      </c>
      <c r="AA1248" s="8"/>
      <c r="AC1248" s="8"/>
      <c r="AJ1248" s="9">
        <f t="shared" si="205"/>
        <v>-1</v>
      </c>
      <c r="AK1248" s="7">
        <v>7.68</v>
      </c>
      <c r="AO1248" s="8"/>
      <c r="AQ1248" s="31"/>
      <c r="AT1248" s="31"/>
      <c r="AU1248" s="21">
        <v>2009</v>
      </c>
      <c r="AV1248" s="23">
        <f t="shared" ref="AV1248:AV1311" si="208">LOG(AU1248)</f>
        <v>3.3029799367482493</v>
      </c>
      <c r="BB1248" s="18"/>
      <c r="BD1248" s="54"/>
      <c r="BF1248" s="18"/>
      <c r="BH1248" s="18"/>
      <c r="BJ1248" s="18"/>
      <c r="BK1248" s="18" t="s">
        <v>263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 s="18">
        <v>1</v>
      </c>
      <c r="BS1248">
        <v>0</v>
      </c>
      <c r="BT1248">
        <v>1</v>
      </c>
      <c r="BU1248" s="18">
        <v>0</v>
      </c>
      <c r="BV1248" t="s">
        <v>397</v>
      </c>
      <c r="BW1248" t="s">
        <v>397</v>
      </c>
      <c r="CB1248" s="18"/>
      <c r="CD1248" s="18"/>
      <c r="CE1248" s="18"/>
      <c r="CH1248" s="18"/>
      <c r="CJ1248" s="18"/>
      <c r="CU1248" s="18"/>
      <c r="CV1248" t="s">
        <v>397</v>
      </c>
      <c r="CW1248" t="s">
        <v>397</v>
      </c>
      <c r="CX1248" t="s">
        <v>397</v>
      </c>
      <c r="CY1248" s="25" t="s">
        <v>397</v>
      </c>
    </row>
    <row r="1249" spans="1:103" x14ac:dyDescent="0.25">
      <c r="A1249">
        <v>1251</v>
      </c>
      <c r="B1249">
        <v>139</v>
      </c>
      <c r="C1249" s="25" t="s">
        <v>96</v>
      </c>
      <c r="D1249" s="12">
        <v>13.3</v>
      </c>
      <c r="E1249" s="14"/>
      <c r="F1249" s="7" t="str">
        <f t="shared" si="199"/>
        <v>X</v>
      </c>
      <c r="G1249" s="7">
        <f t="shared" si="200"/>
        <v>13.3</v>
      </c>
      <c r="H1249" s="16">
        <f t="shared" si="201"/>
        <v>13.3</v>
      </c>
      <c r="I1249" s="11" t="str">
        <f t="shared" si="202"/>
        <v>X</v>
      </c>
      <c r="J1249" s="39" t="str">
        <f t="shared" si="203"/>
        <v>X</v>
      </c>
      <c r="K1249" s="39" t="str">
        <f t="shared" si="206"/>
        <v>X</v>
      </c>
      <c r="L1249" s="39" t="str">
        <f t="shared" si="207"/>
        <v>X</v>
      </c>
      <c r="M1249" s="39" t="str">
        <f t="shared" si="204"/>
        <v>X</v>
      </c>
      <c r="N1249" s="42">
        <v>0</v>
      </c>
      <c r="O1249" s="8">
        <v>0</v>
      </c>
      <c r="P1249" s="9">
        <v>1</v>
      </c>
      <c r="Q1249" s="9">
        <v>0</v>
      </c>
      <c r="R1249" s="8">
        <v>0</v>
      </c>
      <c r="S1249" s="9">
        <v>0</v>
      </c>
      <c r="T1249" s="9">
        <v>0</v>
      </c>
      <c r="U1249" s="8">
        <v>0</v>
      </c>
      <c r="V1249" s="9">
        <v>0</v>
      </c>
      <c r="W1249" s="9">
        <v>0</v>
      </c>
      <c r="X1249" s="9">
        <v>0</v>
      </c>
      <c r="Y1249" s="8">
        <v>0</v>
      </c>
      <c r="Z1249" s="9">
        <v>0</v>
      </c>
      <c r="AA1249" s="8"/>
      <c r="AC1249" s="8"/>
      <c r="AJ1249" s="9">
        <f t="shared" si="205"/>
        <v>-1</v>
      </c>
      <c r="AK1249" s="7">
        <v>7.68</v>
      </c>
      <c r="AO1249" s="8"/>
      <c r="AQ1249" s="31"/>
      <c r="AT1249" s="31"/>
      <c r="AU1249" s="21">
        <v>2009</v>
      </c>
      <c r="AV1249" s="23">
        <f t="shared" si="208"/>
        <v>3.3029799367482493</v>
      </c>
      <c r="BB1249" s="18"/>
      <c r="BD1249" s="54"/>
      <c r="BF1249" s="18"/>
      <c r="BH1249" s="18"/>
      <c r="BJ1249" s="18"/>
      <c r="BK1249" s="18" t="s">
        <v>263</v>
      </c>
      <c r="BL1249">
        <v>0</v>
      </c>
      <c r="BM1249">
        <v>0</v>
      </c>
      <c r="BN1249">
        <v>0</v>
      </c>
      <c r="BO1249">
        <v>0</v>
      </c>
      <c r="BP1249">
        <v>0</v>
      </c>
      <c r="BQ1249">
        <v>0</v>
      </c>
      <c r="BR1249" s="18">
        <v>1</v>
      </c>
      <c r="BS1249">
        <v>0</v>
      </c>
      <c r="BT1249">
        <v>1</v>
      </c>
      <c r="BU1249" s="18">
        <v>0</v>
      </c>
      <c r="BV1249" t="s">
        <v>397</v>
      </c>
      <c r="BW1249" t="s">
        <v>397</v>
      </c>
      <c r="CB1249" s="18"/>
      <c r="CD1249" s="18"/>
      <c r="CE1249" s="18"/>
      <c r="CH1249" s="18"/>
      <c r="CJ1249" s="18"/>
      <c r="CU1249" s="18"/>
      <c r="CV1249" t="s">
        <v>397</v>
      </c>
      <c r="CW1249" t="s">
        <v>397</v>
      </c>
      <c r="CX1249" t="s">
        <v>397</v>
      </c>
      <c r="CY1249" s="25" t="s">
        <v>397</v>
      </c>
    </row>
    <row r="1250" spans="1:103" x14ac:dyDescent="0.25">
      <c r="A1250">
        <v>1252</v>
      </c>
      <c r="B1250">
        <v>139</v>
      </c>
      <c r="C1250" s="25" t="s">
        <v>96</v>
      </c>
      <c r="D1250" s="12">
        <v>13</v>
      </c>
      <c r="E1250" s="14"/>
      <c r="F1250" s="7" t="str">
        <f t="shared" si="199"/>
        <v>X</v>
      </c>
      <c r="G1250" s="7">
        <f t="shared" si="200"/>
        <v>13</v>
      </c>
      <c r="H1250" s="16">
        <f t="shared" si="201"/>
        <v>13</v>
      </c>
      <c r="I1250" s="11" t="str">
        <f t="shared" si="202"/>
        <v>X</v>
      </c>
      <c r="J1250" s="39" t="str">
        <f t="shared" si="203"/>
        <v>X</v>
      </c>
      <c r="K1250" s="39" t="str">
        <f t="shared" si="206"/>
        <v>X</v>
      </c>
      <c r="L1250" s="39" t="str">
        <f t="shared" si="207"/>
        <v>X</v>
      </c>
      <c r="M1250" s="39" t="str">
        <f t="shared" si="204"/>
        <v>X</v>
      </c>
      <c r="N1250" s="42">
        <v>0</v>
      </c>
      <c r="O1250" s="8">
        <v>0</v>
      </c>
      <c r="P1250" s="9">
        <v>0</v>
      </c>
      <c r="Q1250" s="9">
        <v>1</v>
      </c>
      <c r="R1250" s="8">
        <v>0</v>
      </c>
      <c r="S1250" s="9">
        <v>0</v>
      </c>
      <c r="T1250" s="9">
        <v>0</v>
      </c>
      <c r="U1250" s="8">
        <v>0</v>
      </c>
      <c r="V1250" s="9">
        <v>0</v>
      </c>
      <c r="W1250" s="9">
        <v>0</v>
      </c>
      <c r="X1250" s="9">
        <v>0</v>
      </c>
      <c r="Y1250" s="8">
        <v>0</v>
      </c>
      <c r="Z1250" s="9">
        <v>0</v>
      </c>
      <c r="AA1250" s="8"/>
      <c r="AC1250" s="8"/>
      <c r="AJ1250" s="9">
        <f t="shared" si="205"/>
        <v>-1</v>
      </c>
      <c r="AK1250" s="7">
        <v>7.68</v>
      </c>
      <c r="AO1250" s="8"/>
      <c r="AQ1250" s="31"/>
      <c r="AT1250" s="31"/>
      <c r="AU1250" s="21">
        <v>2009</v>
      </c>
      <c r="AV1250" s="23">
        <f t="shared" si="208"/>
        <v>3.3029799367482493</v>
      </c>
      <c r="BB1250" s="18"/>
      <c r="BD1250" s="54"/>
      <c r="BF1250" s="18"/>
      <c r="BH1250" s="18"/>
      <c r="BJ1250" s="18"/>
      <c r="BK1250" s="18" t="s">
        <v>263</v>
      </c>
      <c r="BL1250">
        <v>0</v>
      </c>
      <c r="BM1250">
        <v>0</v>
      </c>
      <c r="BN1250">
        <v>0</v>
      </c>
      <c r="BO1250">
        <v>0</v>
      </c>
      <c r="BP1250">
        <v>0</v>
      </c>
      <c r="BQ1250">
        <v>0</v>
      </c>
      <c r="BR1250" s="18">
        <v>1</v>
      </c>
      <c r="BS1250">
        <v>0</v>
      </c>
      <c r="BT1250">
        <v>1</v>
      </c>
      <c r="BU1250" s="18">
        <v>0</v>
      </c>
      <c r="BV1250" t="s">
        <v>397</v>
      </c>
      <c r="BW1250" t="s">
        <v>397</v>
      </c>
      <c r="CB1250" s="18"/>
      <c r="CD1250" s="18"/>
      <c r="CE1250" s="18"/>
      <c r="CH1250" s="18"/>
      <c r="CJ1250" s="18"/>
      <c r="CU1250" s="18"/>
      <c r="CV1250" t="s">
        <v>397</v>
      </c>
      <c r="CW1250" t="s">
        <v>397</v>
      </c>
      <c r="CX1250" t="s">
        <v>397</v>
      </c>
      <c r="CY1250" s="25" t="s">
        <v>397</v>
      </c>
    </row>
    <row r="1251" spans="1:103" x14ac:dyDescent="0.25">
      <c r="A1251">
        <v>1253</v>
      </c>
      <c r="B1251">
        <v>139</v>
      </c>
      <c r="C1251" s="25" t="s">
        <v>96</v>
      </c>
      <c r="D1251" s="12">
        <v>4.5</v>
      </c>
      <c r="E1251" s="14"/>
      <c r="F1251" s="7" t="str">
        <f t="shared" si="199"/>
        <v>X</v>
      </c>
      <c r="G1251" s="7">
        <f t="shared" si="200"/>
        <v>4.5</v>
      </c>
      <c r="H1251" s="16">
        <f t="shared" si="201"/>
        <v>4.5</v>
      </c>
      <c r="I1251" s="11" t="str">
        <f t="shared" si="202"/>
        <v>X</v>
      </c>
      <c r="J1251" s="39" t="str">
        <f t="shared" si="203"/>
        <v>X</v>
      </c>
      <c r="K1251" s="39" t="str">
        <f t="shared" si="206"/>
        <v>X</v>
      </c>
      <c r="L1251" s="39" t="str">
        <f t="shared" si="207"/>
        <v>X</v>
      </c>
      <c r="M1251" s="39" t="str">
        <f t="shared" si="204"/>
        <v>X</v>
      </c>
      <c r="N1251" s="42">
        <v>0</v>
      </c>
      <c r="O1251" s="8">
        <v>0</v>
      </c>
      <c r="P1251" s="9">
        <v>0</v>
      </c>
      <c r="Q1251" s="9">
        <v>0</v>
      </c>
      <c r="R1251" s="8">
        <v>0</v>
      </c>
      <c r="S1251" s="9">
        <v>0</v>
      </c>
      <c r="T1251" s="9">
        <v>0</v>
      </c>
      <c r="U1251" s="8">
        <v>1</v>
      </c>
      <c r="V1251" s="9">
        <v>0</v>
      </c>
      <c r="W1251" s="9">
        <v>0</v>
      </c>
      <c r="X1251" s="9">
        <v>0</v>
      </c>
      <c r="Y1251" s="8">
        <v>0</v>
      </c>
      <c r="Z1251" s="9">
        <v>0</v>
      </c>
      <c r="AA1251" s="8"/>
      <c r="AC1251" s="8"/>
      <c r="AJ1251" s="9">
        <f t="shared" si="205"/>
        <v>-1</v>
      </c>
      <c r="AK1251" s="7">
        <v>7.68</v>
      </c>
      <c r="AO1251" s="8"/>
      <c r="AQ1251" s="31"/>
      <c r="AT1251" s="31"/>
      <c r="AU1251" s="21">
        <v>2009</v>
      </c>
      <c r="AV1251" s="23">
        <f t="shared" si="208"/>
        <v>3.3029799367482493</v>
      </c>
      <c r="BB1251" s="18"/>
      <c r="BD1251" s="54"/>
      <c r="BF1251" s="18"/>
      <c r="BH1251" s="18"/>
      <c r="BJ1251" s="18"/>
      <c r="BK1251" s="18" t="s">
        <v>263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R1251" s="18">
        <v>1</v>
      </c>
      <c r="BS1251">
        <v>0</v>
      </c>
      <c r="BT1251">
        <v>1</v>
      </c>
      <c r="BU1251" s="18">
        <v>0</v>
      </c>
      <c r="BV1251" t="s">
        <v>397</v>
      </c>
      <c r="BW1251" t="s">
        <v>397</v>
      </c>
      <c r="CB1251" s="18"/>
      <c r="CD1251" s="18"/>
      <c r="CE1251" s="18"/>
      <c r="CH1251" s="18"/>
      <c r="CJ1251" s="18"/>
      <c r="CU1251" s="18"/>
      <c r="CV1251" t="s">
        <v>397</v>
      </c>
      <c r="CW1251" t="s">
        <v>397</v>
      </c>
      <c r="CX1251" t="s">
        <v>397</v>
      </c>
      <c r="CY1251" s="25" t="s">
        <v>397</v>
      </c>
    </row>
    <row r="1252" spans="1:103" x14ac:dyDescent="0.25">
      <c r="A1252">
        <v>1254</v>
      </c>
      <c r="B1252">
        <v>139</v>
      </c>
      <c r="C1252" s="25" t="s">
        <v>96</v>
      </c>
      <c r="D1252" s="12">
        <v>6.6</v>
      </c>
      <c r="E1252" s="14"/>
      <c r="F1252" s="7" t="str">
        <f t="shared" si="199"/>
        <v>X</v>
      </c>
      <c r="G1252" s="7">
        <f t="shared" si="200"/>
        <v>6.6</v>
      </c>
      <c r="H1252" s="16">
        <f t="shared" si="201"/>
        <v>6.6</v>
      </c>
      <c r="I1252" s="11" t="str">
        <f t="shared" si="202"/>
        <v>X</v>
      </c>
      <c r="J1252" s="39" t="str">
        <f t="shared" si="203"/>
        <v>X</v>
      </c>
      <c r="K1252" s="39" t="str">
        <f t="shared" si="206"/>
        <v>X</v>
      </c>
      <c r="L1252" s="39" t="str">
        <f t="shared" si="207"/>
        <v>X</v>
      </c>
      <c r="M1252" s="39" t="str">
        <f t="shared" si="204"/>
        <v>X</v>
      </c>
      <c r="N1252" s="42">
        <v>0</v>
      </c>
      <c r="O1252" s="8">
        <v>0</v>
      </c>
      <c r="P1252" s="9">
        <v>0</v>
      </c>
      <c r="Q1252" s="9">
        <v>0</v>
      </c>
      <c r="R1252" s="8">
        <v>0</v>
      </c>
      <c r="S1252" s="9">
        <v>0</v>
      </c>
      <c r="T1252" s="9">
        <v>0</v>
      </c>
      <c r="U1252" s="8">
        <v>0</v>
      </c>
      <c r="V1252" s="9">
        <v>1</v>
      </c>
      <c r="W1252" s="9">
        <v>0</v>
      </c>
      <c r="X1252" s="9">
        <v>0</v>
      </c>
      <c r="Y1252" s="8">
        <v>0</v>
      </c>
      <c r="Z1252" s="9">
        <v>0</v>
      </c>
      <c r="AA1252" s="8"/>
      <c r="AC1252" s="8"/>
      <c r="AJ1252" s="9">
        <f t="shared" si="205"/>
        <v>-1</v>
      </c>
      <c r="AK1252" s="7">
        <v>7.68</v>
      </c>
      <c r="AO1252" s="8"/>
      <c r="AQ1252" s="31"/>
      <c r="AT1252" s="31"/>
      <c r="AU1252" s="21">
        <v>2009</v>
      </c>
      <c r="AV1252" s="23">
        <f t="shared" si="208"/>
        <v>3.3029799367482493</v>
      </c>
      <c r="BB1252" s="18"/>
      <c r="BD1252" s="54"/>
      <c r="BF1252" s="18"/>
      <c r="BH1252" s="18"/>
      <c r="BJ1252" s="18"/>
      <c r="BK1252" s="18" t="s">
        <v>263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 s="18">
        <v>1</v>
      </c>
      <c r="BS1252">
        <v>0</v>
      </c>
      <c r="BT1252">
        <v>1</v>
      </c>
      <c r="BU1252" s="18">
        <v>0</v>
      </c>
      <c r="BV1252" t="s">
        <v>397</v>
      </c>
      <c r="BW1252" t="s">
        <v>397</v>
      </c>
      <c r="CB1252" s="18"/>
      <c r="CD1252" s="18"/>
      <c r="CE1252" s="18"/>
      <c r="CH1252" s="18"/>
      <c r="CJ1252" s="18"/>
      <c r="CU1252" s="18"/>
      <c r="CV1252" t="s">
        <v>397</v>
      </c>
      <c r="CW1252" t="s">
        <v>397</v>
      </c>
      <c r="CX1252" t="s">
        <v>397</v>
      </c>
      <c r="CY1252" s="25" t="s">
        <v>397</v>
      </c>
    </row>
    <row r="1253" spans="1:103" x14ac:dyDescent="0.25">
      <c r="A1253">
        <v>1255</v>
      </c>
      <c r="B1253">
        <v>139</v>
      </c>
      <c r="C1253" s="25" t="s">
        <v>96</v>
      </c>
      <c r="D1253" s="12">
        <v>7</v>
      </c>
      <c r="E1253" s="14"/>
      <c r="F1253" s="7" t="str">
        <f t="shared" si="199"/>
        <v>X</v>
      </c>
      <c r="G1253" s="7">
        <f t="shared" si="200"/>
        <v>7</v>
      </c>
      <c r="H1253" s="16">
        <f t="shared" si="201"/>
        <v>7</v>
      </c>
      <c r="I1253" s="11" t="str">
        <f t="shared" si="202"/>
        <v>X</v>
      </c>
      <c r="J1253" s="39" t="str">
        <f t="shared" si="203"/>
        <v>X</v>
      </c>
      <c r="K1253" s="39" t="str">
        <f t="shared" si="206"/>
        <v>X</v>
      </c>
      <c r="L1253" s="39" t="str">
        <f t="shared" si="207"/>
        <v>X</v>
      </c>
      <c r="M1253" s="39" t="str">
        <f t="shared" si="204"/>
        <v>X</v>
      </c>
      <c r="N1253" s="42">
        <v>1</v>
      </c>
      <c r="O1253" s="8">
        <v>0</v>
      </c>
      <c r="P1253" s="9">
        <v>0</v>
      </c>
      <c r="Q1253" s="9">
        <v>0</v>
      </c>
      <c r="R1253" s="8">
        <v>0</v>
      </c>
      <c r="S1253" s="9">
        <v>0</v>
      </c>
      <c r="T1253" s="9">
        <v>0</v>
      </c>
      <c r="U1253" s="8">
        <v>0</v>
      </c>
      <c r="V1253" s="9">
        <v>0</v>
      </c>
      <c r="W1253" s="9">
        <v>0</v>
      </c>
      <c r="X1253" s="9">
        <v>0</v>
      </c>
      <c r="Y1253" s="8">
        <v>0</v>
      </c>
      <c r="Z1253" s="9">
        <v>0</v>
      </c>
      <c r="AA1253" s="8"/>
      <c r="AC1253" s="8"/>
      <c r="AJ1253" s="9">
        <f t="shared" si="205"/>
        <v>-1</v>
      </c>
      <c r="AK1253" s="7">
        <v>11.05</v>
      </c>
      <c r="AO1253" s="8"/>
      <c r="AQ1253" s="31"/>
      <c r="AT1253" s="31"/>
      <c r="AU1253" s="21">
        <v>2011</v>
      </c>
      <c r="AV1253" s="23">
        <f t="shared" si="208"/>
        <v>3.303412070596742</v>
      </c>
      <c r="BB1253" s="18"/>
      <c r="BD1253" s="54"/>
      <c r="BF1253" s="18"/>
      <c r="BH1253" s="18"/>
      <c r="BJ1253" s="18"/>
      <c r="BK1253" s="18" t="s">
        <v>284</v>
      </c>
      <c r="BL1253">
        <v>0</v>
      </c>
      <c r="BM1253">
        <v>0</v>
      </c>
      <c r="BN1253">
        <v>0</v>
      </c>
      <c r="BO1253">
        <v>0</v>
      </c>
      <c r="BP1253">
        <v>1</v>
      </c>
      <c r="BQ1253">
        <v>0</v>
      </c>
      <c r="BR1253" s="18">
        <v>0</v>
      </c>
      <c r="BS1253">
        <v>0</v>
      </c>
      <c r="BT1253">
        <v>1</v>
      </c>
      <c r="BU1253" s="18">
        <v>0</v>
      </c>
      <c r="BV1253" t="s">
        <v>397</v>
      </c>
      <c r="BW1253" t="s">
        <v>397</v>
      </c>
      <c r="CB1253" s="18"/>
      <c r="CD1253" s="18"/>
      <c r="CE1253" s="18"/>
      <c r="CH1253" s="18"/>
      <c r="CJ1253" s="18"/>
      <c r="CU1253" s="18"/>
      <c r="CV1253" t="s">
        <v>397</v>
      </c>
      <c r="CW1253" t="s">
        <v>397</v>
      </c>
      <c r="CX1253" t="s">
        <v>397</v>
      </c>
      <c r="CY1253" s="25" t="s">
        <v>397</v>
      </c>
    </row>
    <row r="1254" spans="1:103" x14ac:dyDescent="0.25">
      <c r="A1254">
        <v>1256</v>
      </c>
      <c r="B1254">
        <v>139</v>
      </c>
      <c r="C1254" s="25" t="s">
        <v>96</v>
      </c>
      <c r="D1254" s="12">
        <v>4.7</v>
      </c>
      <c r="E1254" s="14"/>
      <c r="F1254" s="7" t="str">
        <f t="shared" si="199"/>
        <v>X</v>
      </c>
      <c r="G1254" s="7">
        <f t="shared" si="200"/>
        <v>4.7</v>
      </c>
      <c r="H1254" s="16">
        <f t="shared" si="201"/>
        <v>4.7</v>
      </c>
      <c r="I1254" s="11" t="str">
        <f t="shared" si="202"/>
        <v>X</v>
      </c>
      <c r="J1254" s="39" t="str">
        <f t="shared" si="203"/>
        <v>X</v>
      </c>
      <c r="K1254" s="39" t="str">
        <f t="shared" si="206"/>
        <v>X</v>
      </c>
      <c r="L1254" s="39" t="str">
        <f t="shared" si="207"/>
        <v>X</v>
      </c>
      <c r="M1254" s="39" t="str">
        <f t="shared" si="204"/>
        <v>X</v>
      </c>
      <c r="N1254" s="42">
        <v>0</v>
      </c>
      <c r="O1254" s="8">
        <v>1</v>
      </c>
      <c r="P1254" s="9">
        <v>0</v>
      </c>
      <c r="Q1254" s="9">
        <v>0</v>
      </c>
      <c r="R1254" s="8">
        <v>0</v>
      </c>
      <c r="S1254" s="9">
        <v>0</v>
      </c>
      <c r="T1254" s="9">
        <v>0</v>
      </c>
      <c r="U1254" s="8">
        <v>0</v>
      </c>
      <c r="V1254" s="9">
        <v>0</v>
      </c>
      <c r="W1254" s="9">
        <v>0</v>
      </c>
      <c r="X1254" s="9">
        <v>0</v>
      </c>
      <c r="Y1254" s="8">
        <v>0</v>
      </c>
      <c r="Z1254" s="9">
        <v>0</v>
      </c>
      <c r="AA1254" s="8"/>
      <c r="AC1254" s="8"/>
      <c r="AJ1254" s="9">
        <f t="shared" si="205"/>
        <v>-1</v>
      </c>
      <c r="AK1254" s="7">
        <v>11.05</v>
      </c>
      <c r="AO1254" s="8"/>
      <c r="AQ1254" s="31"/>
      <c r="AT1254" s="31"/>
      <c r="AU1254" s="21">
        <v>2011</v>
      </c>
      <c r="AV1254" s="23">
        <f t="shared" si="208"/>
        <v>3.303412070596742</v>
      </c>
      <c r="BB1254" s="18"/>
      <c r="BD1254" s="54"/>
      <c r="BF1254" s="18"/>
      <c r="BH1254" s="18"/>
      <c r="BJ1254" s="18"/>
      <c r="BK1254" s="18" t="s">
        <v>284</v>
      </c>
      <c r="BL1254">
        <v>0</v>
      </c>
      <c r="BM1254">
        <v>0</v>
      </c>
      <c r="BN1254">
        <v>0</v>
      </c>
      <c r="BO1254">
        <v>0</v>
      </c>
      <c r="BP1254">
        <v>1</v>
      </c>
      <c r="BQ1254">
        <v>0</v>
      </c>
      <c r="BR1254" s="18">
        <v>0</v>
      </c>
      <c r="BS1254">
        <v>0</v>
      </c>
      <c r="BT1254">
        <v>1</v>
      </c>
      <c r="BU1254" s="18">
        <v>0</v>
      </c>
      <c r="BV1254" t="s">
        <v>397</v>
      </c>
      <c r="BW1254" t="s">
        <v>397</v>
      </c>
      <c r="CB1254" s="18"/>
      <c r="CD1254" s="18"/>
      <c r="CE1254" s="18"/>
      <c r="CH1254" s="18"/>
      <c r="CJ1254" s="18"/>
      <c r="CU1254" s="18"/>
      <c r="CV1254" t="s">
        <v>397</v>
      </c>
      <c r="CW1254" t="s">
        <v>397</v>
      </c>
      <c r="CX1254" t="s">
        <v>397</v>
      </c>
      <c r="CY1254" s="25" t="s">
        <v>397</v>
      </c>
    </row>
    <row r="1255" spans="1:103" x14ac:dyDescent="0.25">
      <c r="A1255">
        <v>1257</v>
      </c>
      <c r="B1255">
        <v>139</v>
      </c>
      <c r="C1255" s="25" t="s">
        <v>96</v>
      </c>
      <c r="D1255" s="12">
        <v>1.2</v>
      </c>
      <c r="E1255" s="14"/>
      <c r="F1255" s="7" t="str">
        <f t="shared" si="199"/>
        <v>X</v>
      </c>
      <c r="G1255" s="7">
        <f t="shared" si="200"/>
        <v>1.2</v>
      </c>
      <c r="H1255" s="16">
        <f t="shared" si="201"/>
        <v>1.2</v>
      </c>
      <c r="I1255" s="11" t="str">
        <f t="shared" si="202"/>
        <v>X</v>
      </c>
      <c r="J1255" s="39" t="str">
        <f t="shared" si="203"/>
        <v>X</v>
      </c>
      <c r="K1255" s="39" t="str">
        <f t="shared" si="206"/>
        <v>X</v>
      </c>
      <c r="L1255" s="39" t="str">
        <f t="shared" si="207"/>
        <v>X</v>
      </c>
      <c r="M1255" s="39" t="str">
        <f t="shared" si="204"/>
        <v>X</v>
      </c>
      <c r="N1255" s="42">
        <v>0</v>
      </c>
      <c r="O1255" s="8">
        <v>0</v>
      </c>
      <c r="P1255" s="9">
        <v>1</v>
      </c>
      <c r="Q1255" s="9">
        <v>0</v>
      </c>
      <c r="R1255" s="8">
        <v>0</v>
      </c>
      <c r="S1255" s="9">
        <v>0</v>
      </c>
      <c r="T1255" s="9">
        <v>0</v>
      </c>
      <c r="U1255" s="8">
        <v>0</v>
      </c>
      <c r="V1255" s="9">
        <v>0</v>
      </c>
      <c r="W1255" s="9">
        <v>0</v>
      </c>
      <c r="X1255" s="9">
        <v>0</v>
      </c>
      <c r="Y1255" s="8">
        <v>0</v>
      </c>
      <c r="Z1255" s="9">
        <v>0</v>
      </c>
      <c r="AA1255" s="8"/>
      <c r="AC1255" s="8"/>
      <c r="AJ1255" s="9">
        <f t="shared" si="205"/>
        <v>-1</v>
      </c>
      <c r="AK1255" s="7">
        <v>11.05</v>
      </c>
      <c r="AO1255" s="8"/>
      <c r="AQ1255" s="31"/>
      <c r="AT1255" s="31"/>
      <c r="AU1255" s="21">
        <v>2011</v>
      </c>
      <c r="AV1255" s="23">
        <f t="shared" si="208"/>
        <v>3.303412070596742</v>
      </c>
      <c r="BB1255" s="18"/>
      <c r="BD1255" s="54"/>
      <c r="BF1255" s="18"/>
      <c r="BH1255" s="18"/>
      <c r="BJ1255" s="18"/>
      <c r="BK1255" s="18" t="s">
        <v>284</v>
      </c>
      <c r="BL1255">
        <v>0</v>
      </c>
      <c r="BM1255">
        <v>0</v>
      </c>
      <c r="BN1255">
        <v>0</v>
      </c>
      <c r="BO1255">
        <v>0</v>
      </c>
      <c r="BP1255">
        <v>1</v>
      </c>
      <c r="BQ1255">
        <v>0</v>
      </c>
      <c r="BR1255" s="18">
        <v>0</v>
      </c>
      <c r="BS1255">
        <v>0</v>
      </c>
      <c r="BT1255">
        <v>1</v>
      </c>
      <c r="BU1255" s="18">
        <v>0</v>
      </c>
      <c r="BV1255" t="s">
        <v>397</v>
      </c>
      <c r="BW1255" t="s">
        <v>397</v>
      </c>
      <c r="CB1255" s="18"/>
      <c r="CD1255" s="18"/>
      <c r="CE1255" s="18"/>
      <c r="CH1255" s="18"/>
      <c r="CJ1255" s="18"/>
      <c r="CU1255" s="18"/>
      <c r="CV1255" t="s">
        <v>397</v>
      </c>
      <c r="CW1255" t="s">
        <v>397</v>
      </c>
      <c r="CX1255" t="s">
        <v>397</v>
      </c>
      <c r="CY1255" s="25" t="s">
        <v>397</v>
      </c>
    </row>
    <row r="1256" spans="1:103" x14ac:dyDescent="0.25">
      <c r="A1256">
        <v>1258</v>
      </c>
      <c r="B1256">
        <v>139</v>
      </c>
      <c r="C1256" s="25" t="s">
        <v>96</v>
      </c>
      <c r="D1256" s="12">
        <v>9.6999999999999993</v>
      </c>
      <c r="E1256" s="14"/>
      <c r="F1256" s="7" t="str">
        <f t="shared" si="199"/>
        <v>X</v>
      </c>
      <c r="G1256" s="7">
        <f t="shared" si="200"/>
        <v>9.6999999999999993</v>
      </c>
      <c r="H1256" s="16">
        <f t="shared" si="201"/>
        <v>9.6999999999999993</v>
      </c>
      <c r="I1256" s="11" t="str">
        <f t="shared" si="202"/>
        <v>X</v>
      </c>
      <c r="J1256" s="39" t="str">
        <f t="shared" si="203"/>
        <v>X</v>
      </c>
      <c r="K1256" s="39" t="str">
        <f t="shared" si="206"/>
        <v>X</v>
      </c>
      <c r="L1256" s="39" t="str">
        <f t="shared" si="207"/>
        <v>X</v>
      </c>
      <c r="M1256" s="39" t="str">
        <f t="shared" si="204"/>
        <v>X</v>
      </c>
      <c r="N1256" s="42">
        <v>0</v>
      </c>
      <c r="O1256" s="8">
        <v>0</v>
      </c>
      <c r="P1256" s="9">
        <v>0</v>
      </c>
      <c r="Q1256" s="9">
        <v>1</v>
      </c>
      <c r="R1256" s="8">
        <v>0</v>
      </c>
      <c r="S1256" s="9">
        <v>0</v>
      </c>
      <c r="T1256" s="9">
        <v>0</v>
      </c>
      <c r="U1256" s="8">
        <v>0</v>
      </c>
      <c r="V1256" s="9">
        <v>0</v>
      </c>
      <c r="W1256" s="9">
        <v>0</v>
      </c>
      <c r="X1256" s="9">
        <v>0</v>
      </c>
      <c r="Y1256" s="8">
        <v>0</v>
      </c>
      <c r="Z1256" s="9">
        <v>0</v>
      </c>
      <c r="AA1256" s="8"/>
      <c r="AC1256" s="8"/>
      <c r="AJ1256" s="9">
        <f t="shared" si="205"/>
        <v>-1</v>
      </c>
      <c r="AK1256" s="7">
        <v>11.05</v>
      </c>
      <c r="AO1256" s="8"/>
      <c r="AQ1256" s="31"/>
      <c r="AT1256" s="31"/>
      <c r="AU1256" s="21">
        <v>2011</v>
      </c>
      <c r="AV1256" s="23">
        <f t="shared" si="208"/>
        <v>3.303412070596742</v>
      </c>
      <c r="BB1256" s="18"/>
      <c r="BD1256" s="54"/>
      <c r="BF1256" s="18"/>
      <c r="BH1256" s="18"/>
      <c r="BJ1256" s="18"/>
      <c r="BK1256" s="18" t="s">
        <v>284</v>
      </c>
      <c r="BL1256">
        <v>0</v>
      </c>
      <c r="BM1256">
        <v>0</v>
      </c>
      <c r="BN1256">
        <v>0</v>
      </c>
      <c r="BO1256">
        <v>0</v>
      </c>
      <c r="BP1256">
        <v>1</v>
      </c>
      <c r="BQ1256">
        <v>0</v>
      </c>
      <c r="BR1256" s="18">
        <v>0</v>
      </c>
      <c r="BS1256">
        <v>0</v>
      </c>
      <c r="BT1256">
        <v>1</v>
      </c>
      <c r="BU1256" s="18">
        <v>0</v>
      </c>
      <c r="BV1256" t="s">
        <v>397</v>
      </c>
      <c r="BW1256" t="s">
        <v>397</v>
      </c>
      <c r="CB1256" s="18"/>
      <c r="CD1256" s="18"/>
      <c r="CE1256" s="18"/>
      <c r="CH1256" s="18"/>
      <c r="CJ1256" s="18"/>
      <c r="CU1256" s="18"/>
      <c r="CV1256" t="s">
        <v>397</v>
      </c>
      <c r="CW1256" t="s">
        <v>397</v>
      </c>
      <c r="CX1256" t="s">
        <v>397</v>
      </c>
      <c r="CY1256" s="25" t="s">
        <v>397</v>
      </c>
    </row>
    <row r="1257" spans="1:103" x14ac:dyDescent="0.25">
      <c r="A1257">
        <v>1259</v>
      </c>
      <c r="B1257">
        <v>139</v>
      </c>
      <c r="C1257" s="25" t="s">
        <v>96</v>
      </c>
      <c r="D1257" s="12">
        <v>7</v>
      </c>
      <c r="E1257" s="14"/>
      <c r="F1257" s="7" t="str">
        <f t="shared" si="199"/>
        <v>X</v>
      </c>
      <c r="G1257" s="7">
        <f t="shared" si="200"/>
        <v>7</v>
      </c>
      <c r="H1257" s="16">
        <f t="shared" si="201"/>
        <v>7</v>
      </c>
      <c r="I1257" s="11" t="str">
        <f t="shared" si="202"/>
        <v>X</v>
      </c>
      <c r="J1257" s="39" t="str">
        <f t="shared" si="203"/>
        <v>X</v>
      </c>
      <c r="K1257" s="39" t="str">
        <f t="shared" si="206"/>
        <v>X</v>
      </c>
      <c r="L1257" s="39" t="str">
        <f t="shared" si="207"/>
        <v>X</v>
      </c>
      <c r="M1257" s="39" t="str">
        <f t="shared" si="204"/>
        <v>X</v>
      </c>
      <c r="N1257" s="42">
        <v>0</v>
      </c>
      <c r="O1257" s="8">
        <v>0</v>
      </c>
      <c r="P1257" s="9">
        <v>0</v>
      </c>
      <c r="Q1257" s="9">
        <v>0</v>
      </c>
      <c r="R1257" s="8">
        <v>0</v>
      </c>
      <c r="S1257" s="9">
        <v>0</v>
      </c>
      <c r="T1257" s="9">
        <v>0</v>
      </c>
      <c r="U1257" s="8">
        <v>1</v>
      </c>
      <c r="V1257" s="9">
        <v>0</v>
      </c>
      <c r="W1257" s="9">
        <v>0</v>
      </c>
      <c r="X1257" s="9">
        <v>0</v>
      </c>
      <c r="Y1257" s="8">
        <v>0</v>
      </c>
      <c r="Z1257" s="9">
        <v>0</v>
      </c>
      <c r="AA1257" s="8"/>
      <c r="AC1257" s="8"/>
      <c r="AJ1257" s="9">
        <f t="shared" si="205"/>
        <v>-1</v>
      </c>
      <c r="AK1257" s="7">
        <v>11.05</v>
      </c>
      <c r="AO1257" s="8"/>
      <c r="AQ1257" s="31"/>
      <c r="AT1257" s="31"/>
      <c r="AU1257" s="21">
        <v>2011</v>
      </c>
      <c r="AV1257" s="23">
        <f t="shared" si="208"/>
        <v>3.303412070596742</v>
      </c>
      <c r="BB1257" s="18"/>
      <c r="BD1257" s="54"/>
      <c r="BF1257" s="18"/>
      <c r="BH1257" s="18"/>
      <c r="BJ1257" s="18"/>
      <c r="BK1257" s="18" t="s">
        <v>284</v>
      </c>
      <c r="BL1257">
        <v>0</v>
      </c>
      <c r="BM1257">
        <v>0</v>
      </c>
      <c r="BN1257">
        <v>0</v>
      </c>
      <c r="BO1257">
        <v>0</v>
      </c>
      <c r="BP1257">
        <v>1</v>
      </c>
      <c r="BQ1257">
        <v>0</v>
      </c>
      <c r="BR1257" s="18">
        <v>0</v>
      </c>
      <c r="BS1257">
        <v>0</v>
      </c>
      <c r="BT1257">
        <v>1</v>
      </c>
      <c r="BU1257" s="18">
        <v>0</v>
      </c>
      <c r="BV1257" t="s">
        <v>397</v>
      </c>
      <c r="BW1257" t="s">
        <v>397</v>
      </c>
      <c r="CB1257" s="18"/>
      <c r="CD1257" s="18"/>
      <c r="CE1257" s="18"/>
      <c r="CH1257" s="18"/>
      <c r="CJ1257" s="18"/>
      <c r="CU1257" s="18"/>
      <c r="CV1257" t="s">
        <v>397</v>
      </c>
      <c r="CW1257" t="s">
        <v>397</v>
      </c>
      <c r="CX1257" t="s">
        <v>397</v>
      </c>
      <c r="CY1257" s="25" t="s">
        <v>397</v>
      </c>
    </row>
    <row r="1258" spans="1:103" x14ac:dyDescent="0.25">
      <c r="A1258">
        <v>1260</v>
      </c>
      <c r="B1258">
        <v>139</v>
      </c>
      <c r="C1258" s="25" t="s">
        <v>96</v>
      </c>
      <c r="D1258" s="12">
        <v>7.3</v>
      </c>
      <c r="E1258" s="14"/>
      <c r="F1258" s="7" t="str">
        <f t="shared" si="199"/>
        <v>X</v>
      </c>
      <c r="G1258" s="7">
        <f t="shared" si="200"/>
        <v>7.3</v>
      </c>
      <c r="H1258" s="16">
        <f t="shared" si="201"/>
        <v>7.3</v>
      </c>
      <c r="I1258" s="11" t="str">
        <f t="shared" si="202"/>
        <v>X</v>
      </c>
      <c r="J1258" s="39" t="str">
        <f t="shared" si="203"/>
        <v>X</v>
      </c>
      <c r="K1258" s="39" t="str">
        <f t="shared" si="206"/>
        <v>X</v>
      </c>
      <c r="L1258" s="39" t="str">
        <f t="shared" si="207"/>
        <v>X</v>
      </c>
      <c r="M1258" s="39" t="str">
        <f t="shared" si="204"/>
        <v>X</v>
      </c>
      <c r="N1258" s="42">
        <v>0</v>
      </c>
      <c r="O1258" s="8">
        <v>0</v>
      </c>
      <c r="P1258" s="9">
        <v>0</v>
      </c>
      <c r="Q1258" s="9">
        <v>0</v>
      </c>
      <c r="R1258" s="8">
        <v>0</v>
      </c>
      <c r="S1258" s="9">
        <v>0</v>
      </c>
      <c r="T1258" s="9">
        <v>0</v>
      </c>
      <c r="U1258" s="8">
        <v>0</v>
      </c>
      <c r="V1258" s="9">
        <v>1</v>
      </c>
      <c r="W1258" s="9">
        <v>0</v>
      </c>
      <c r="X1258" s="9">
        <v>0</v>
      </c>
      <c r="Y1258" s="8">
        <v>0</v>
      </c>
      <c r="Z1258" s="9">
        <v>0</v>
      </c>
      <c r="AA1258" s="8"/>
      <c r="AC1258" s="8"/>
      <c r="AJ1258" s="9">
        <f t="shared" si="205"/>
        <v>-1</v>
      </c>
      <c r="AK1258" s="7">
        <v>11.05</v>
      </c>
      <c r="AO1258" s="8"/>
      <c r="AQ1258" s="31"/>
      <c r="AT1258" s="31"/>
      <c r="AU1258" s="21">
        <v>2011</v>
      </c>
      <c r="AV1258" s="23">
        <f t="shared" si="208"/>
        <v>3.303412070596742</v>
      </c>
      <c r="BB1258" s="18"/>
      <c r="BD1258" s="54"/>
      <c r="BF1258" s="18"/>
      <c r="BH1258" s="18"/>
      <c r="BJ1258" s="18"/>
      <c r="BK1258" s="18" t="s">
        <v>284</v>
      </c>
      <c r="BL1258">
        <v>0</v>
      </c>
      <c r="BM1258">
        <v>0</v>
      </c>
      <c r="BN1258">
        <v>0</v>
      </c>
      <c r="BO1258">
        <v>0</v>
      </c>
      <c r="BP1258">
        <v>1</v>
      </c>
      <c r="BQ1258">
        <v>0</v>
      </c>
      <c r="BR1258" s="18">
        <v>0</v>
      </c>
      <c r="BS1258">
        <v>0</v>
      </c>
      <c r="BT1258">
        <v>1</v>
      </c>
      <c r="BU1258" s="18">
        <v>0</v>
      </c>
      <c r="BV1258" t="s">
        <v>397</v>
      </c>
      <c r="BW1258" t="s">
        <v>397</v>
      </c>
      <c r="CB1258" s="18"/>
      <c r="CD1258" s="18"/>
      <c r="CE1258" s="18"/>
      <c r="CH1258" s="18"/>
      <c r="CJ1258" s="18"/>
      <c r="CU1258" s="18"/>
      <c r="CV1258" t="s">
        <v>397</v>
      </c>
      <c r="CW1258" t="s">
        <v>397</v>
      </c>
      <c r="CX1258" t="s">
        <v>397</v>
      </c>
      <c r="CY1258" s="25" t="s">
        <v>397</v>
      </c>
    </row>
    <row r="1259" spans="1:103" x14ac:dyDescent="0.25">
      <c r="A1259">
        <v>1261</v>
      </c>
      <c r="B1259">
        <v>140</v>
      </c>
      <c r="C1259" s="25" t="s">
        <v>297</v>
      </c>
      <c r="D1259" s="12">
        <v>10</v>
      </c>
      <c r="E1259" s="14"/>
      <c r="F1259" s="7" t="str">
        <f t="shared" si="199"/>
        <v>X</v>
      </c>
      <c r="G1259" s="7">
        <f t="shared" si="200"/>
        <v>10</v>
      </c>
      <c r="H1259" s="16">
        <f t="shared" si="201"/>
        <v>10</v>
      </c>
      <c r="I1259" s="11" t="str">
        <f t="shared" si="202"/>
        <v>X</v>
      </c>
      <c r="J1259" s="39" t="str">
        <f t="shared" si="203"/>
        <v>X</v>
      </c>
      <c r="K1259" s="39" t="str">
        <f t="shared" si="206"/>
        <v>X</v>
      </c>
      <c r="L1259" s="39" t="str">
        <f t="shared" si="207"/>
        <v>X</v>
      </c>
      <c r="M1259" s="39" t="str">
        <f t="shared" si="204"/>
        <v>X</v>
      </c>
      <c r="N1259" s="42">
        <v>1</v>
      </c>
      <c r="O1259" s="8">
        <v>0</v>
      </c>
      <c r="P1259" s="9">
        <v>0</v>
      </c>
      <c r="Q1259" s="9">
        <v>0</v>
      </c>
      <c r="R1259" s="8">
        <v>0</v>
      </c>
      <c r="S1259" s="9">
        <v>0</v>
      </c>
      <c r="T1259" s="9">
        <v>0</v>
      </c>
      <c r="U1259" s="8">
        <v>0</v>
      </c>
      <c r="V1259" s="9">
        <v>0</v>
      </c>
      <c r="W1259" s="9">
        <v>0</v>
      </c>
      <c r="X1259" s="9">
        <v>0</v>
      </c>
      <c r="Y1259" s="8">
        <v>0</v>
      </c>
      <c r="Z1259" s="9">
        <v>0</v>
      </c>
      <c r="AA1259" s="8"/>
      <c r="AC1259" s="8"/>
      <c r="AJ1259" s="9">
        <f t="shared" si="205"/>
        <v>-1</v>
      </c>
      <c r="AK1259" s="7">
        <v>12.6</v>
      </c>
      <c r="AO1259" s="8"/>
      <c r="AQ1259" s="31"/>
      <c r="AT1259" s="31"/>
      <c r="AU1259" s="21">
        <v>1995</v>
      </c>
      <c r="AV1259" s="23">
        <f t="shared" si="208"/>
        <v>3.2999429000227671</v>
      </c>
      <c r="BB1259" s="18"/>
      <c r="BD1259" s="54"/>
      <c r="BF1259" s="18"/>
      <c r="BH1259" s="18"/>
      <c r="BJ1259" s="18"/>
      <c r="BK1259" s="18" t="s">
        <v>294</v>
      </c>
      <c r="BL1259">
        <v>1</v>
      </c>
      <c r="BM1259">
        <v>0</v>
      </c>
      <c r="BN1259">
        <v>0</v>
      </c>
      <c r="BO1259">
        <v>0</v>
      </c>
      <c r="BP1259">
        <v>0</v>
      </c>
      <c r="BQ1259">
        <v>0</v>
      </c>
      <c r="BR1259" s="18">
        <v>0</v>
      </c>
      <c r="BS1259">
        <v>1</v>
      </c>
      <c r="BT1259">
        <v>0</v>
      </c>
      <c r="BU1259" s="18">
        <v>0</v>
      </c>
      <c r="BV1259" t="s">
        <v>397</v>
      </c>
      <c r="BW1259" t="s">
        <v>397</v>
      </c>
      <c r="CB1259" s="18"/>
      <c r="CD1259" s="18"/>
      <c r="CE1259" s="18"/>
      <c r="CH1259" s="18"/>
      <c r="CJ1259" s="18"/>
      <c r="CU1259" s="18"/>
      <c r="CV1259" t="s">
        <v>397</v>
      </c>
      <c r="CW1259" t="s">
        <v>397</v>
      </c>
      <c r="CX1259" t="s">
        <v>397</v>
      </c>
      <c r="CY1259" s="25" t="s">
        <v>397</v>
      </c>
    </row>
    <row r="1260" spans="1:103" x14ac:dyDescent="0.25">
      <c r="A1260">
        <v>1262</v>
      </c>
      <c r="B1260">
        <v>141</v>
      </c>
      <c r="C1260" s="25" t="s">
        <v>234</v>
      </c>
      <c r="D1260" s="12">
        <v>5</v>
      </c>
      <c r="E1260" s="14"/>
      <c r="F1260" s="7" t="str">
        <f t="shared" si="199"/>
        <v>X</v>
      </c>
      <c r="G1260" s="7">
        <f t="shared" si="200"/>
        <v>5</v>
      </c>
      <c r="H1260" s="16">
        <f t="shared" si="201"/>
        <v>5</v>
      </c>
      <c r="I1260" s="11" t="str">
        <f t="shared" si="202"/>
        <v>X</v>
      </c>
      <c r="J1260" s="39" t="str">
        <f t="shared" si="203"/>
        <v>X</v>
      </c>
      <c r="K1260" s="39" t="str">
        <f t="shared" si="206"/>
        <v>X</v>
      </c>
      <c r="L1260" s="39" t="str">
        <f t="shared" si="207"/>
        <v>X</v>
      </c>
      <c r="M1260" s="39" t="str">
        <f t="shared" si="204"/>
        <v>X</v>
      </c>
      <c r="N1260" s="42">
        <v>1</v>
      </c>
      <c r="O1260" s="8">
        <v>0</v>
      </c>
      <c r="P1260" s="9">
        <v>0</v>
      </c>
      <c r="Q1260" s="9">
        <v>0</v>
      </c>
      <c r="R1260" s="8">
        <v>0</v>
      </c>
      <c r="S1260" s="9">
        <v>0</v>
      </c>
      <c r="T1260" s="9">
        <v>0</v>
      </c>
      <c r="U1260" s="8">
        <v>0</v>
      </c>
      <c r="V1260" s="9">
        <v>0</v>
      </c>
      <c r="W1260" s="9">
        <v>0</v>
      </c>
      <c r="X1260" s="9">
        <v>0</v>
      </c>
      <c r="Y1260" s="8">
        <v>0</v>
      </c>
      <c r="Z1260" s="9">
        <v>0</v>
      </c>
      <c r="AA1260" s="8"/>
      <c r="AC1260" s="8"/>
      <c r="AJ1260" s="9">
        <f t="shared" si="205"/>
        <v>-1</v>
      </c>
      <c r="AK1260" s="7">
        <v>8.9</v>
      </c>
      <c r="AO1260" s="8"/>
      <c r="AQ1260" s="31"/>
      <c r="AT1260" s="31"/>
      <c r="AU1260" s="21">
        <v>1987</v>
      </c>
      <c r="AV1260" s="23">
        <f t="shared" si="208"/>
        <v>3.2981978671098151</v>
      </c>
      <c r="BB1260" s="18"/>
      <c r="BD1260" s="54"/>
      <c r="BF1260" s="18"/>
      <c r="BH1260" s="18"/>
      <c r="BJ1260" s="18"/>
      <c r="BK1260" s="18" t="s">
        <v>233</v>
      </c>
      <c r="BL1260">
        <v>1</v>
      </c>
      <c r="BM1260">
        <v>0</v>
      </c>
      <c r="BN1260">
        <v>0</v>
      </c>
      <c r="BO1260">
        <v>0</v>
      </c>
      <c r="BP1260">
        <v>0</v>
      </c>
      <c r="BQ1260">
        <v>0</v>
      </c>
      <c r="BR1260" s="18">
        <v>0</v>
      </c>
      <c r="BS1260">
        <v>1</v>
      </c>
      <c r="BT1260">
        <v>0</v>
      </c>
      <c r="BU1260" s="18">
        <v>0</v>
      </c>
      <c r="BV1260" t="s">
        <v>397</v>
      </c>
      <c r="BW1260" t="s">
        <v>397</v>
      </c>
      <c r="CB1260" s="18"/>
      <c r="CD1260" s="18"/>
      <c r="CE1260" s="18"/>
      <c r="CH1260" s="18"/>
      <c r="CJ1260" s="18"/>
      <c r="CU1260" s="18"/>
      <c r="CV1260" t="s">
        <v>397</v>
      </c>
      <c r="CW1260" t="s">
        <v>397</v>
      </c>
      <c r="CX1260" t="s">
        <v>397</v>
      </c>
      <c r="CY1260" s="25" t="s">
        <v>397</v>
      </c>
    </row>
    <row r="1261" spans="1:103" x14ac:dyDescent="0.25">
      <c r="A1261">
        <v>1263</v>
      </c>
      <c r="B1261">
        <v>142</v>
      </c>
      <c r="C1261" s="25" t="s">
        <v>52</v>
      </c>
      <c r="D1261" s="12">
        <v>6.5</v>
      </c>
      <c r="E1261" s="14"/>
      <c r="F1261" s="7" t="str">
        <f t="shared" si="199"/>
        <v>X</v>
      </c>
      <c r="G1261" s="7">
        <f t="shared" si="200"/>
        <v>6.5</v>
      </c>
      <c r="H1261" s="16">
        <f t="shared" si="201"/>
        <v>6.5</v>
      </c>
      <c r="I1261" s="11" t="str">
        <f t="shared" si="202"/>
        <v>X</v>
      </c>
      <c r="J1261" s="39" t="str">
        <f t="shared" si="203"/>
        <v>X</v>
      </c>
      <c r="K1261" s="39" t="str">
        <f t="shared" si="206"/>
        <v>X</v>
      </c>
      <c r="L1261" s="39" t="str">
        <f t="shared" si="207"/>
        <v>X</v>
      </c>
      <c r="M1261" s="39" t="str">
        <f t="shared" si="204"/>
        <v>X</v>
      </c>
      <c r="N1261" s="42">
        <v>1</v>
      </c>
      <c r="O1261" s="8">
        <v>0</v>
      </c>
      <c r="P1261" s="9">
        <v>0</v>
      </c>
      <c r="Q1261" s="9">
        <v>0</v>
      </c>
      <c r="R1261" s="8">
        <v>0</v>
      </c>
      <c r="S1261" s="9">
        <v>0</v>
      </c>
      <c r="T1261" s="9">
        <v>0</v>
      </c>
      <c r="U1261" s="8">
        <v>0</v>
      </c>
      <c r="V1261" s="9">
        <v>0</v>
      </c>
      <c r="W1261" s="9">
        <v>0</v>
      </c>
      <c r="X1261" s="9">
        <v>0</v>
      </c>
      <c r="Y1261" s="8">
        <v>0</v>
      </c>
      <c r="Z1261" s="9">
        <v>0</v>
      </c>
      <c r="AA1261" s="8"/>
      <c r="AC1261" s="8"/>
      <c r="AJ1261" s="9">
        <f t="shared" si="205"/>
        <v>-1</v>
      </c>
      <c r="AK1261" s="7">
        <v>9</v>
      </c>
      <c r="AO1261" s="8"/>
      <c r="AQ1261" s="31"/>
      <c r="AT1261" s="31"/>
      <c r="AU1261" s="21">
        <v>1997</v>
      </c>
      <c r="AV1261" s="23">
        <f t="shared" si="208"/>
        <v>3.3003780648707024</v>
      </c>
      <c r="BB1261" s="18"/>
      <c r="BD1261" s="54"/>
      <c r="BF1261" s="18"/>
      <c r="BH1261" s="18"/>
      <c r="BJ1261" s="18"/>
      <c r="BK1261" s="18" t="s">
        <v>48</v>
      </c>
      <c r="BL1261">
        <v>0</v>
      </c>
      <c r="BM1261">
        <v>0</v>
      </c>
      <c r="BN1261">
        <v>1</v>
      </c>
      <c r="BO1261">
        <v>0</v>
      </c>
      <c r="BP1261">
        <v>0</v>
      </c>
      <c r="BQ1261">
        <v>0</v>
      </c>
      <c r="BR1261" s="18">
        <v>0</v>
      </c>
      <c r="BS1261">
        <v>0</v>
      </c>
      <c r="BT1261">
        <v>1</v>
      </c>
      <c r="BU1261" s="18">
        <v>0</v>
      </c>
      <c r="BV1261" t="s">
        <v>397</v>
      </c>
      <c r="BW1261" t="s">
        <v>397</v>
      </c>
      <c r="CB1261" s="18"/>
      <c r="CD1261" s="18"/>
      <c r="CE1261" s="18"/>
      <c r="CH1261" s="18"/>
      <c r="CJ1261" s="18"/>
      <c r="CU1261" s="18"/>
      <c r="CV1261" t="s">
        <v>397</v>
      </c>
      <c r="CW1261" t="s">
        <v>397</v>
      </c>
      <c r="CX1261" t="s">
        <v>397</v>
      </c>
      <c r="CY1261" s="25" t="s">
        <v>397</v>
      </c>
    </row>
    <row r="1262" spans="1:103" x14ac:dyDescent="0.25">
      <c r="A1262">
        <v>1264</v>
      </c>
      <c r="B1262">
        <v>142</v>
      </c>
      <c r="C1262" s="25" t="s">
        <v>52</v>
      </c>
      <c r="D1262" s="12">
        <v>6.2</v>
      </c>
      <c r="E1262" s="14"/>
      <c r="F1262" s="7" t="str">
        <f t="shared" si="199"/>
        <v>X</v>
      </c>
      <c r="G1262" s="7">
        <f t="shared" si="200"/>
        <v>6.2</v>
      </c>
      <c r="H1262" s="16">
        <f t="shared" si="201"/>
        <v>6.2</v>
      </c>
      <c r="I1262" s="11" t="str">
        <f t="shared" si="202"/>
        <v>X</v>
      </c>
      <c r="J1262" s="39" t="str">
        <f t="shared" si="203"/>
        <v>X</v>
      </c>
      <c r="K1262" s="39" t="str">
        <f t="shared" si="206"/>
        <v>X</v>
      </c>
      <c r="L1262" s="39" t="str">
        <f t="shared" si="207"/>
        <v>X</v>
      </c>
      <c r="M1262" s="39" t="str">
        <f t="shared" si="204"/>
        <v>X</v>
      </c>
      <c r="N1262" s="42">
        <v>0</v>
      </c>
      <c r="O1262" s="8">
        <v>0</v>
      </c>
      <c r="P1262" s="9">
        <v>0</v>
      </c>
      <c r="Q1262" s="9">
        <v>0</v>
      </c>
      <c r="R1262" s="8">
        <v>0</v>
      </c>
      <c r="S1262" s="9">
        <v>0</v>
      </c>
      <c r="T1262" s="9">
        <v>0</v>
      </c>
      <c r="U1262" s="8">
        <v>1</v>
      </c>
      <c r="V1262" s="9">
        <v>0</v>
      </c>
      <c r="W1262" s="9">
        <v>0</v>
      </c>
      <c r="X1262" s="9">
        <v>0</v>
      </c>
      <c r="Y1262" s="8">
        <v>0</v>
      </c>
      <c r="Z1262" s="9">
        <v>0</v>
      </c>
      <c r="AA1262" s="8"/>
      <c r="AC1262" s="8"/>
      <c r="AJ1262" s="9">
        <f t="shared" si="205"/>
        <v>-1</v>
      </c>
      <c r="AK1262" s="7">
        <v>9</v>
      </c>
      <c r="AO1262" s="8"/>
      <c r="AQ1262" s="31"/>
      <c r="AT1262" s="31"/>
      <c r="AU1262" s="21">
        <v>1997</v>
      </c>
      <c r="AV1262" s="23">
        <f t="shared" si="208"/>
        <v>3.3003780648707024</v>
      </c>
      <c r="BB1262" s="18"/>
      <c r="BD1262" s="54"/>
      <c r="BF1262" s="18"/>
      <c r="BH1262" s="18"/>
      <c r="BJ1262" s="18"/>
      <c r="BK1262" s="18" t="s">
        <v>48</v>
      </c>
      <c r="BL1262">
        <v>0</v>
      </c>
      <c r="BM1262">
        <v>0</v>
      </c>
      <c r="BN1262">
        <v>1</v>
      </c>
      <c r="BO1262">
        <v>0</v>
      </c>
      <c r="BP1262">
        <v>0</v>
      </c>
      <c r="BQ1262">
        <v>0</v>
      </c>
      <c r="BR1262" s="18">
        <v>0</v>
      </c>
      <c r="BS1262">
        <v>0</v>
      </c>
      <c r="BT1262">
        <v>1</v>
      </c>
      <c r="BU1262" s="18">
        <v>0</v>
      </c>
      <c r="BV1262" t="s">
        <v>397</v>
      </c>
      <c r="BW1262" t="s">
        <v>397</v>
      </c>
      <c r="CB1262" s="18"/>
      <c r="CD1262" s="18"/>
      <c r="CE1262" s="18"/>
      <c r="CH1262" s="18"/>
      <c r="CJ1262" s="18"/>
      <c r="CU1262" s="18"/>
      <c r="CV1262" t="s">
        <v>397</v>
      </c>
      <c r="CW1262" t="s">
        <v>397</v>
      </c>
      <c r="CX1262" t="s">
        <v>397</v>
      </c>
      <c r="CY1262" s="25" t="s">
        <v>397</v>
      </c>
    </row>
    <row r="1263" spans="1:103" x14ac:dyDescent="0.25">
      <c r="A1263">
        <v>1265</v>
      </c>
      <c r="B1263">
        <v>142</v>
      </c>
      <c r="C1263" s="25" t="s">
        <v>52</v>
      </c>
      <c r="D1263" s="12">
        <v>6.8</v>
      </c>
      <c r="E1263" s="14"/>
      <c r="F1263" s="7" t="str">
        <f t="shared" si="199"/>
        <v>X</v>
      </c>
      <c r="G1263" s="7">
        <f t="shared" si="200"/>
        <v>6.8</v>
      </c>
      <c r="H1263" s="16">
        <f t="shared" si="201"/>
        <v>6.8</v>
      </c>
      <c r="I1263" s="11" t="str">
        <f t="shared" si="202"/>
        <v>X</v>
      </c>
      <c r="J1263" s="39" t="str">
        <f t="shared" si="203"/>
        <v>X</v>
      </c>
      <c r="K1263" s="39" t="str">
        <f t="shared" si="206"/>
        <v>X</v>
      </c>
      <c r="L1263" s="39" t="str">
        <f t="shared" si="207"/>
        <v>X</v>
      </c>
      <c r="M1263" s="39" t="str">
        <f t="shared" si="204"/>
        <v>X</v>
      </c>
      <c r="N1263" s="42">
        <v>0</v>
      </c>
      <c r="O1263" s="8">
        <v>0</v>
      </c>
      <c r="P1263" s="9">
        <v>0</v>
      </c>
      <c r="Q1263" s="9">
        <v>0</v>
      </c>
      <c r="R1263" s="8">
        <v>0</v>
      </c>
      <c r="S1263" s="9">
        <v>0</v>
      </c>
      <c r="T1263" s="9">
        <v>0</v>
      </c>
      <c r="U1263" s="8">
        <v>0</v>
      </c>
      <c r="V1263" s="9">
        <v>1</v>
      </c>
      <c r="W1263" s="9">
        <v>0</v>
      </c>
      <c r="X1263" s="9">
        <v>0</v>
      </c>
      <c r="Y1263" s="8">
        <v>0</v>
      </c>
      <c r="Z1263" s="9">
        <v>0</v>
      </c>
      <c r="AA1263" s="8"/>
      <c r="AC1263" s="8"/>
      <c r="AJ1263" s="9">
        <f t="shared" si="205"/>
        <v>-1</v>
      </c>
      <c r="AK1263" s="7">
        <v>9</v>
      </c>
      <c r="AO1263" s="8"/>
      <c r="AQ1263" s="31"/>
      <c r="AT1263" s="31"/>
      <c r="AU1263" s="21">
        <v>1997</v>
      </c>
      <c r="AV1263" s="23">
        <f t="shared" si="208"/>
        <v>3.3003780648707024</v>
      </c>
      <c r="BB1263" s="18"/>
      <c r="BD1263" s="54"/>
      <c r="BF1263" s="18"/>
      <c r="BH1263" s="18"/>
      <c r="BJ1263" s="18"/>
      <c r="BK1263" s="18" t="s">
        <v>48</v>
      </c>
      <c r="BL1263">
        <v>0</v>
      </c>
      <c r="BM1263">
        <v>0</v>
      </c>
      <c r="BN1263">
        <v>1</v>
      </c>
      <c r="BO1263">
        <v>0</v>
      </c>
      <c r="BP1263">
        <v>0</v>
      </c>
      <c r="BQ1263">
        <v>0</v>
      </c>
      <c r="BR1263" s="18">
        <v>0</v>
      </c>
      <c r="BS1263">
        <v>0</v>
      </c>
      <c r="BT1263">
        <v>1</v>
      </c>
      <c r="BU1263" s="18">
        <v>0</v>
      </c>
      <c r="BV1263" t="s">
        <v>397</v>
      </c>
      <c r="BW1263" t="s">
        <v>397</v>
      </c>
      <c r="CB1263" s="18"/>
      <c r="CD1263" s="18"/>
      <c r="CE1263" s="18"/>
      <c r="CH1263" s="18"/>
      <c r="CJ1263" s="18"/>
      <c r="CU1263" s="18"/>
      <c r="CV1263" t="s">
        <v>397</v>
      </c>
      <c r="CW1263" t="s">
        <v>397</v>
      </c>
      <c r="CX1263" t="s">
        <v>397</v>
      </c>
      <c r="CY1263" s="25" t="s">
        <v>397</v>
      </c>
    </row>
    <row r="1264" spans="1:103" x14ac:dyDescent="0.25">
      <c r="A1264">
        <v>1266</v>
      </c>
      <c r="B1264">
        <v>142</v>
      </c>
      <c r="C1264" s="25" t="s">
        <v>52</v>
      </c>
      <c r="D1264" s="12">
        <v>7.3</v>
      </c>
      <c r="E1264" s="14"/>
      <c r="F1264" s="7" t="str">
        <f t="shared" si="199"/>
        <v>X</v>
      </c>
      <c r="G1264" s="7">
        <f t="shared" si="200"/>
        <v>7.3</v>
      </c>
      <c r="H1264" s="16">
        <f t="shared" si="201"/>
        <v>7.3</v>
      </c>
      <c r="I1264" s="11" t="str">
        <f t="shared" si="202"/>
        <v>X</v>
      </c>
      <c r="J1264" s="39" t="str">
        <f t="shared" si="203"/>
        <v>X</v>
      </c>
      <c r="K1264" s="39" t="str">
        <f t="shared" si="206"/>
        <v>X</v>
      </c>
      <c r="L1264" s="39" t="str">
        <f t="shared" si="207"/>
        <v>X</v>
      </c>
      <c r="M1264" s="39" t="str">
        <f t="shared" si="204"/>
        <v>X</v>
      </c>
      <c r="N1264" s="42">
        <v>1</v>
      </c>
      <c r="O1264" s="8">
        <v>0</v>
      </c>
      <c r="P1264" s="9">
        <v>0</v>
      </c>
      <c r="Q1264" s="9">
        <v>0</v>
      </c>
      <c r="R1264" s="8">
        <v>0</v>
      </c>
      <c r="S1264" s="9">
        <v>0</v>
      </c>
      <c r="T1264" s="9">
        <v>0</v>
      </c>
      <c r="U1264" s="8">
        <v>0</v>
      </c>
      <c r="V1264" s="9">
        <v>0</v>
      </c>
      <c r="W1264" s="9">
        <v>0</v>
      </c>
      <c r="X1264" s="9">
        <v>0</v>
      </c>
      <c r="Y1264" s="8">
        <v>0</v>
      </c>
      <c r="Z1264" s="9">
        <v>0</v>
      </c>
      <c r="AA1264" s="8"/>
      <c r="AC1264" s="8"/>
      <c r="AJ1264" s="9">
        <f t="shared" si="205"/>
        <v>-1</v>
      </c>
      <c r="AK1264" s="7">
        <v>9.9</v>
      </c>
      <c r="AO1264" s="8"/>
      <c r="AQ1264" s="31"/>
      <c r="AT1264" s="31"/>
      <c r="AU1264" s="21">
        <v>1996</v>
      </c>
      <c r="AV1264" s="23">
        <f t="shared" si="208"/>
        <v>3.3001605369513523</v>
      </c>
      <c r="BB1264" s="18"/>
      <c r="BD1264" s="54"/>
      <c r="BF1264" s="18"/>
      <c r="BH1264" s="18"/>
      <c r="BJ1264" s="18"/>
      <c r="BK1264" s="18" t="s">
        <v>233</v>
      </c>
      <c r="BL1264">
        <v>1</v>
      </c>
      <c r="BM1264">
        <v>0</v>
      </c>
      <c r="BN1264">
        <v>0</v>
      </c>
      <c r="BO1264">
        <v>0</v>
      </c>
      <c r="BP1264">
        <v>0</v>
      </c>
      <c r="BQ1264">
        <v>0</v>
      </c>
      <c r="BR1264" s="18">
        <v>0</v>
      </c>
      <c r="BS1264">
        <v>1</v>
      </c>
      <c r="BT1264">
        <v>0</v>
      </c>
      <c r="BU1264" s="18">
        <v>0</v>
      </c>
      <c r="BV1264" t="s">
        <v>397</v>
      </c>
      <c r="BW1264" t="s">
        <v>397</v>
      </c>
      <c r="CB1264" s="18"/>
      <c r="CD1264" s="18"/>
      <c r="CE1264" s="18"/>
      <c r="CH1264" s="18"/>
      <c r="CJ1264" s="18"/>
      <c r="CU1264" s="18"/>
      <c r="CV1264" t="s">
        <v>397</v>
      </c>
      <c r="CW1264" t="s">
        <v>397</v>
      </c>
      <c r="CX1264" t="s">
        <v>397</v>
      </c>
      <c r="CY1264" s="25" t="s">
        <v>397</v>
      </c>
    </row>
    <row r="1265" spans="1:103" x14ac:dyDescent="0.25">
      <c r="A1265">
        <v>1267</v>
      </c>
      <c r="B1265">
        <v>142</v>
      </c>
      <c r="C1265" s="25" t="s">
        <v>52</v>
      </c>
      <c r="D1265" s="12">
        <v>7.8</v>
      </c>
      <c r="E1265" s="14"/>
      <c r="F1265" s="7" t="str">
        <f t="shared" si="199"/>
        <v>X</v>
      </c>
      <c r="G1265" s="7">
        <f t="shared" si="200"/>
        <v>7.8</v>
      </c>
      <c r="H1265" s="16">
        <f t="shared" si="201"/>
        <v>7.8</v>
      </c>
      <c r="I1265" s="11" t="str">
        <f t="shared" si="202"/>
        <v>X</v>
      </c>
      <c r="J1265" s="39" t="str">
        <f t="shared" si="203"/>
        <v>X</v>
      </c>
      <c r="K1265" s="39" t="str">
        <f t="shared" si="206"/>
        <v>X</v>
      </c>
      <c r="L1265" s="39" t="str">
        <f t="shared" si="207"/>
        <v>X</v>
      </c>
      <c r="M1265" s="39" t="str">
        <f t="shared" si="204"/>
        <v>X</v>
      </c>
      <c r="N1265" s="42">
        <v>0</v>
      </c>
      <c r="O1265" s="8">
        <v>0</v>
      </c>
      <c r="P1265" s="9">
        <v>0</v>
      </c>
      <c r="Q1265" s="9">
        <v>0</v>
      </c>
      <c r="R1265" s="8">
        <v>0</v>
      </c>
      <c r="S1265" s="9">
        <v>0</v>
      </c>
      <c r="T1265" s="9">
        <v>0</v>
      </c>
      <c r="U1265" s="8">
        <v>1</v>
      </c>
      <c r="V1265" s="9">
        <v>0</v>
      </c>
      <c r="W1265" s="9">
        <v>0</v>
      </c>
      <c r="X1265" s="9">
        <v>0</v>
      </c>
      <c r="Y1265" s="8">
        <v>0</v>
      </c>
      <c r="Z1265" s="9">
        <v>0</v>
      </c>
      <c r="AA1265" s="8"/>
      <c r="AC1265" s="8"/>
      <c r="AJ1265" s="9">
        <f t="shared" si="205"/>
        <v>-1</v>
      </c>
      <c r="AK1265" s="7">
        <v>9.9</v>
      </c>
      <c r="AO1265" s="8"/>
      <c r="AQ1265" s="31"/>
      <c r="AT1265" s="31"/>
      <c r="AU1265" s="21">
        <v>1996</v>
      </c>
      <c r="AV1265" s="23">
        <f t="shared" si="208"/>
        <v>3.3001605369513523</v>
      </c>
      <c r="BB1265" s="18"/>
      <c r="BD1265" s="54"/>
      <c r="BF1265" s="18"/>
      <c r="BH1265" s="18"/>
      <c r="BJ1265" s="18"/>
      <c r="BK1265" s="18" t="s">
        <v>233</v>
      </c>
      <c r="BL1265">
        <v>1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 s="18">
        <v>0</v>
      </c>
      <c r="BS1265">
        <v>1</v>
      </c>
      <c r="BT1265">
        <v>0</v>
      </c>
      <c r="BU1265" s="18">
        <v>0</v>
      </c>
      <c r="BV1265" t="s">
        <v>397</v>
      </c>
      <c r="BW1265" t="s">
        <v>397</v>
      </c>
      <c r="CB1265" s="18"/>
      <c r="CD1265" s="18"/>
      <c r="CE1265" s="18"/>
      <c r="CH1265" s="18"/>
      <c r="CJ1265" s="18"/>
      <c r="CU1265" s="18"/>
      <c r="CV1265" t="s">
        <v>397</v>
      </c>
      <c r="CW1265" t="s">
        <v>397</v>
      </c>
      <c r="CX1265" t="s">
        <v>397</v>
      </c>
      <c r="CY1265" s="25" t="s">
        <v>397</v>
      </c>
    </row>
    <row r="1266" spans="1:103" x14ac:dyDescent="0.25">
      <c r="A1266">
        <v>1268</v>
      </c>
      <c r="B1266">
        <v>142</v>
      </c>
      <c r="C1266" s="25" t="s">
        <v>52</v>
      </c>
      <c r="D1266" s="12">
        <v>6.7</v>
      </c>
      <c r="E1266" s="14"/>
      <c r="F1266" s="7" t="str">
        <f t="shared" si="199"/>
        <v>X</v>
      </c>
      <c r="G1266" s="7">
        <f t="shared" si="200"/>
        <v>6.7</v>
      </c>
      <c r="H1266" s="16">
        <f t="shared" si="201"/>
        <v>6.7</v>
      </c>
      <c r="I1266" s="11" t="str">
        <f t="shared" si="202"/>
        <v>X</v>
      </c>
      <c r="J1266" s="39" t="str">
        <f t="shared" si="203"/>
        <v>X</v>
      </c>
      <c r="K1266" s="39" t="str">
        <f t="shared" si="206"/>
        <v>X</v>
      </c>
      <c r="L1266" s="39" t="str">
        <f t="shared" si="207"/>
        <v>X</v>
      </c>
      <c r="M1266" s="39" t="str">
        <f t="shared" si="204"/>
        <v>X</v>
      </c>
      <c r="N1266" s="42">
        <v>0</v>
      </c>
      <c r="O1266" s="8">
        <v>0</v>
      </c>
      <c r="P1266" s="9">
        <v>0</v>
      </c>
      <c r="Q1266" s="9">
        <v>0</v>
      </c>
      <c r="R1266" s="8">
        <v>0</v>
      </c>
      <c r="S1266" s="9">
        <v>0</v>
      </c>
      <c r="T1266" s="9">
        <v>0</v>
      </c>
      <c r="U1266" s="8">
        <v>0</v>
      </c>
      <c r="V1266" s="9">
        <v>1</v>
      </c>
      <c r="W1266" s="9">
        <v>0</v>
      </c>
      <c r="X1266" s="9">
        <v>0</v>
      </c>
      <c r="Y1266" s="8">
        <v>0</v>
      </c>
      <c r="Z1266" s="9">
        <v>0</v>
      </c>
      <c r="AA1266" s="8"/>
      <c r="AC1266" s="8"/>
      <c r="AJ1266" s="9">
        <f t="shared" si="205"/>
        <v>-1</v>
      </c>
      <c r="AK1266" s="7">
        <v>9.9</v>
      </c>
      <c r="AO1266" s="8"/>
      <c r="AQ1266" s="31"/>
      <c r="AT1266" s="31"/>
      <c r="AU1266" s="21">
        <v>1996</v>
      </c>
      <c r="AV1266" s="23">
        <f t="shared" si="208"/>
        <v>3.3001605369513523</v>
      </c>
      <c r="BB1266" s="18"/>
      <c r="BD1266" s="54"/>
      <c r="BF1266" s="18"/>
      <c r="BH1266" s="18"/>
      <c r="BJ1266" s="18"/>
      <c r="BK1266" s="18" t="s">
        <v>233</v>
      </c>
      <c r="BL1266">
        <v>1</v>
      </c>
      <c r="BM1266">
        <v>0</v>
      </c>
      <c r="BN1266">
        <v>0</v>
      </c>
      <c r="BO1266">
        <v>0</v>
      </c>
      <c r="BP1266">
        <v>0</v>
      </c>
      <c r="BQ1266">
        <v>0</v>
      </c>
      <c r="BR1266" s="18">
        <v>0</v>
      </c>
      <c r="BS1266">
        <v>1</v>
      </c>
      <c r="BT1266">
        <v>0</v>
      </c>
      <c r="BU1266" s="18">
        <v>0</v>
      </c>
      <c r="BV1266" t="s">
        <v>397</v>
      </c>
      <c r="BW1266" t="s">
        <v>397</v>
      </c>
      <c r="CB1266" s="18"/>
      <c r="CD1266" s="18"/>
      <c r="CE1266" s="18"/>
      <c r="CH1266" s="18"/>
      <c r="CJ1266" s="18"/>
      <c r="CU1266" s="18"/>
      <c r="CV1266" t="s">
        <v>397</v>
      </c>
      <c r="CW1266" t="s">
        <v>397</v>
      </c>
      <c r="CX1266" t="s">
        <v>397</v>
      </c>
      <c r="CY1266" s="25" t="s">
        <v>397</v>
      </c>
    </row>
    <row r="1267" spans="1:103" x14ac:dyDescent="0.25">
      <c r="A1267">
        <v>1269</v>
      </c>
      <c r="B1267">
        <v>143</v>
      </c>
      <c r="C1267" s="25" t="s">
        <v>253</v>
      </c>
      <c r="D1267" s="12">
        <v>13.1</v>
      </c>
      <c r="E1267" s="14"/>
      <c r="F1267" s="7" t="str">
        <f t="shared" si="199"/>
        <v>X</v>
      </c>
      <c r="G1267" s="7">
        <f t="shared" si="200"/>
        <v>13.1</v>
      </c>
      <c r="H1267" s="16">
        <f t="shared" si="201"/>
        <v>13.1</v>
      </c>
      <c r="I1267" s="11" t="str">
        <f t="shared" si="202"/>
        <v>X</v>
      </c>
      <c r="J1267" s="39" t="str">
        <f t="shared" si="203"/>
        <v>X</v>
      </c>
      <c r="K1267" s="39" t="str">
        <f t="shared" si="206"/>
        <v>X</v>
      </c>
      <c r="L1267" s="39" t="str">
        <f t="shared" si="207"/>
        <v>X</v>
      </c>
      <c r="M1267" s="39" t="str">
        <f t="shared" si="204"/>
        <v>X</v>
      </c>
      <c r="N1267" s="42">
        <v>1</v>
      </c>
      <c r="O1267" s="8">
        <v>0</v>
      </c>
      <c r="P1267" s="9">
        <v>0</v>
      </c>
      <c r="Q1267" s="9">
        <v>0</v>
      </c>
      <c r="R1267" s="8">
        <v>0</v>
      </c>
      <c r="S1267" s="9">
        <v>0</v>
      </c>
      <c r="T1267" s="9">
        <v>0</v>
      </c>
      <c r="U1267" s="8">
        <v>0</v>
      </c>
      <c r="V1267" s="9">
        <v>0</v>
      </c>
      <c r="W1267" s="9">
        <v>0</v>
      </c>
      <c r="X1267" s="9">
        <v>0</v>
      </c>
      <c r="Y1267" s="8">
        <v>0</v>
      </c>
      <c r="Z1267" s="9">
        <v>0</v>
      </c>
      <c r="AA1267" s="8"/>
      <c r="AC1267" s="8"/>
      <c r="AJ1267" s="9">
        <f t="shared" si="205"/>
        <v>-1</v>
      </c>
      <c r="AK1267" s="7">
        <v>9</v>
      </c>
      <c r="AO1267" s="8"/>
      <c r="AQ1267" s="31"/>
      <c r="AT1267" s="31"/>
      <c r="AU1267" s="21">
        <v>1998</v>
      </c>
      <c r="AV1267" s="23">
        <f t="shared" si="208"/>
        <v>3.3005954838899636</v>
      </c>
      <c r="BB1267" s="18"/>
      <c r="BD1267" s="54"/>
      <c r="BF1267" s="18"/>
      <c r="BH1267" s="18"/>
      <c r="BJ1267" s="18"/>
      <c r="BK1267" s="18" t="s">
        <v>252</v>
      </c>
      <c r="BL1267">
        <v>0</v>
      </c>
      <c r="BM1267">
        <v>1</v>
      </c>
      <c r="BN1267">
        <v>0</v>
      </c>
      <c r="BO1267">
        <v>0</v>
      </c>
      <c r="BP1267">
        <v>0</v>
      </c>
      <c r="BQ1267">
        <v>0</v>
      </c>
      <c r="BR1267" s="18">
        <v>0</v>
      </c>
      <c r="BS1267">
        <v>1</v>
      </c>
      <c r="BT1267">
        <v>0</v>
      </c>
      <c r="BU1267" s="18">
        <v>0</v>
      </c>
      <c r="BV1267" t="s">
        <v>397</v>
      </c>
      <c r="BW1267" t="s">
        <v>397</v>
      </c>
      <c r="CB1267" s="18"/>
      <c r="CD1267" s="18"/>
      <c r="CE1267" s="18"/>
      <c r="CH1267" s="18"/>
      <c r="CJ1267" s="18"/>
      <c r="CU1267" s="18"/>
      <c r="CV1267" t="s">
        <v>397</v>
      </c>
      <c r="CW1267" t="s">
        <v>397</v>
      </c>
      <c r="CX1267" t="s">
        <v>397</v>
      </c>
      <c r="CY1267" s="25" t="s">
        <v>397</v>
      </c>
    </row>
    <row r="1268" spans="1:103" x14ac:dyDescent="0.25">
      <c r="A1268">
        <v>1270</v>
      </c>
      <c r="B1268">
        <v>143</v>
      </c>
      <c r="C1268" s="25" t="s">
        <v>253</v>
      </c>
      <c r="D1268" s="12">
        <v>22.2</v>
      </c>
      <c r="E1268" s="14"/>
      <c r="F1268" s="7" t="str">
        <f t="shared" si="199"/>
        <v>X</v>
      </c>
      <c r="G1268" s="7">
        <f t="shared" si="200"/>
        <v>22.2</v>
      </c>
      <c r="H1268" s="16">
        <f t="shared" si="201"/>
        <v>22.2</v>
      </c>
      <c r="I1268" s="11" t="str">
        <f t="shared" si="202"/>
        <v>X</v>
      </c>
      <c r="J1268" s="39" t="str">
        <f t="shared" si="203"/>
        <v>X</v>
      </c>
      <c r="K1268" s="39" t="str">
        <f t="shared" si="206"/>
        <v>X</v>
      </c>
      <c r="L1268" s="39" t="str">
        <f t="shared" si="207"/>
        <v>X</v>
      </c>
      <c r="M1268" s="39" t="str">
        <f t="shared" si="204"/>
        <v>X</v>
      </c>
      <c r="N1268" s="42">
        <v>0</v>
      </c>
      <c r="O1268" s="8">
        <v>0</v>
      </c>
      <c r="P1268" s="9">
        <v>0</v>
      </c>
      <c r="Q1268" s="9">
        <v>0</v>
      </c>
      <c r="R1268" s="8">
        <v>1</v>
      </c>
      <c r="S1268" s="9">
        <v>0</v>
      </c>
      <c r="T1268" s="9">
        <v>0</v>
      </c>
      <c r="U1268" s="8">
        <v>0</v>
      </c>
      <c r="V1268" s="9">
        <v>0</v>
      </c>
      <c r="W1268" s="9">
        <v>0</v>
      </c>
      <c r="X1268" s="9">
        <v>0</v>
      </c>
      <c r="Y1268" s="8">
        <v>0</v>
      </c>
      <c r="Z1268" s="9">
        <v>0</v>
      </c>
      <c r="AA1268" s="8"/>
      <c r="AC1268" s="8"/>
      <c r="AJ1268" s="9">
        <f t="shared" si="205"/>
        <v>-1</v>
      </c>
      <c r="AK1268" s="7">
        <v>9</v>
      </c>
      <c r="AO1268" s="8"/>
      <c r="AQ1268" s="31"/>
      <c r="AT1268" s="31"/>
      <c r="AU1268" s="21">
        <v>1998</v>
      </c>
      <c r="AV1268" s="23">
        <f t="shared" si="208"/>
        <v>3.3005954838899636</v>
      </c>
      <c r="BB1268" s="18"/>
      <c r="BD1268" s="54"/>
      <c r="BF1268" s="18"/>
      <c r="BH1268" s="18"/>
      <c r="BJ1268" s="18"/>
      <c r="BK1268" s="18" t="s">
        <v>252</v>
      </c>
      <c r="BL1268">
        <v>0</v>
      </c>
      <c r="BM1268">
        <v>1</v>
      </c>
      <c r="BN1268">
        <v>0</v>
      </c>
      <c r="BO1268">
        <v>0</v>
      </c>
      <c r="BP1268">
        <v>0</v>
      </c>
      <c r="BQ1268">
        <v>0</v>
      </c>
      <c r="BR1268" s="18">
        <v>0</v>
      </c>
      <c r="BS1268">
        <v>1</v>
      </c>
      <c r="BT1268">
        <v>0</v>
      </c>
      <c r="BU1268" s="18">
        <v>0</v>
      </c>
      <c r="BV1268" t="s">
        <v>397</v>
      </c>
      <c r="BW1268" t="s">
        <v>397</v>
      </c>
      <c r="CB1268" s="18"/>
      <c r="CD1268" s="18"/>
      <c r="CE1268" s="18"/>
      <c r="CH1268" s="18"/>
      <c r="CJ1268" s="18"/>
      <c r="CU1268" s="18"/>
      <c r="CV1268" t="s">
        <v>397</v>
      </c>
      <c r="CW1268" t="s">
        <v>397</v>
      </c>
      <c r="CX1268" t="s">
        <v>397</v>
      </c>
      <c r="CY1268" s="25" t="s">
        <v>397</v>
      </c>
    </row>
    <row r="1269" spans="1:103" x14ac:dyDescent="0.25">
      <c r="A1269">
        <v>1271</v>
      </c>
      <c r="B1269">
        <v>143</v>
      </c>
      <c r="C1269" s="25" t="s">
        <v>253</v>
      </c>
      <c r="D1269" s="12">
        <v>12.9</v>
      </c>
      <c r="E1269" s="14"/>
      <c r="F1269" s="7" t="str">
        <f t="shared" si="199"/>
        <v>X</v>
      </c>
      <c r="G1269" s="7">
        <f t="shared" si="200"/>
        <v>12.9</v>
      </c>
      <c r="H1269" s="16">
        <f t="shared" si="201"/>
        <v>12.9</v>
      </c>
      <c r="I1269" s="11" t="str">
        <f t="shared" si="202"/>
        <v>X</v>
      </c>
      <c r="J1269" s="39" t="str">
        <f t="shared" si="203"/>
        <v>X</v>
      </c>
      <c r="K1269" s="39" t="str">
        <f t="shared" si="206"/>
        <v>X</v>
      </c>
      <c r="L1269" s="39" t="str">
        <f t="shared" si="207"/>
        <v>X</v>
      </c>
      <c r="M1269" s="39" t="str">
        <f t="shared" si="204"/>
        <v>X</v>
      </c>
      <c r="N1269" s="42">
        <v>0</v>
      </c>
      <c r="O1269" s="8">
        <v>0</v>
      </c>
      <c r="P1269" s="9">
        <v>0</v>
      </c>
      <c r="Q1269" s="9">
        <v>0</v>
      </c>
      <c r="R1269" s="8">
        <v>0</v>
      </c>
      <c r="S1269" s="9">
        <v>1</v>
      </c>
      <c r="T1269" s="9">
        <v>0</v>
      </c>
      <c r="U1269" s="8">
        <v>0</v>
      </c>
      <c r="V1269" s="9">
        <v>0</v>
      </c>
      <c r="W1269" s="9">
        <v>0</v>
      </c>
      <c r="X1269" s="9">
        <v>0</v>
      </c>
      <c r="Y1269" s="8">
        <v>0</v>
      </c>
      <c r="Z1269" s="9">
        <v>0</v>
      </c>
      <c r="AA1269" s="8"/>
      <c r="AC1269" s="8"/>
      <c r="AJ1269" s="9">
        <f t="shared" si="205"/>
        <v>-1</v>
      </c>
      <c r="AK1269" s="7">
        <v>9</v>
      </c>
      <c r="AO1269" s="8"/>
      <c r="AQ1269" s="31"/>
      <c r="AT1269" s="31"/>
      <c r="AU1269" s="21">
        <v>1998</v>
      </c>
      <c r="AV1269" s="23">
        <f t="shared" si="208"/>
        <v>3.3005954838899636</v>
      </c>
      <c r="BB1269" s="18"/>
      <c r="BD1269" s="54"/>
      <c r="BF1269" s="18"/>
      <c r="BH1269" s="18"/>
      <c r="BJ1269" s="18"/>
      <c r="BK1269" s="18" t="s">
        <v>252</v>
      </c>
      <c r="BL1269">
        <v>0</v>
      </c>
      <c r="BM1269">
        <v>1</v>
      </c>
      <c r="BN1269">
        <v>0</v>
      </c>
      <c r="BO1269">
        <v>0</v>
      </c>
      <c r="BP1269">
        <v>0</v>
      </c>
      <c r="BQ1269">
        <v>0</v>
      </c>
      <c r="BR1269" s="18">
        <v>0</v>
      </c>
      <c r="BS1269">
        <v>1</v>
      </c>
      <c r="BT1269">
        <v>0</v>
      </c>
      <c r="BU1269" s="18">
        <v>0</v>
      </c>
      <c r="BV1269" t="s">
        <v>397</v>
      </c>
      <c r="BW1269" t="s">
        <v>397</v>
      </c>
      <c r="CB1269" s="18"/>
      <c r="CD1269" s="18"/>
      <c r="CE1269" s="18"/>
      <c r="CH1269" s="18"/>
      <c r="CJ1269" s="18"/>
      <c r="CU1269" s="18"/>
      <c r="CV1269" t="s">
        <v>397</v>
      </c>
      <c r="CW1269" t="s">
        <v>397</v>
      </c>
      <c r="CX1269" t="s">
        <v>397</v>
      </c>
      <c r="CY1269" s="25" t="s">
        <v>397</v>
      </c>
    </row>
    <row r="1270" spans="1:103" x14ac:dyDescent="0.25">
      <c r="A1270">
        <v>1272</v>
      </c>
      <c r="B1270">
        <v>143</v>
      </c>
      <c r="C1270" s="25" t="s">
        <v>253</v>
      </c>
      <c r="D1270" s="12">
        <v>18.7</v>
      </c>
      <c r="E1270" s="14"/>
      <c r="F1270" s="7" t="str">
        <f t="shared" si="199"/>
        <v>X</v>
      </c>
      <c r="G1270" s="7">
        <f t="shared" si="200"/>
        <v>18.7</v>
      </c>
      <c r="H1270" s="16">
        <f t="shared" si="201"/>
        <v>18.7</v>
      </c>
      <c r="I1270" s="11" t="str">
        <f t="shared" si="202"/>
        <v>X</v>
      </c>
      <c r="J1270" s="39" t="str">
        <f t="shared" si="203"/>
        <v>X</v>
      </c>
      <c r="K1270" s="39" t="str">
        <f t="shared" si="206"/>
        <v>X</v>
      </c>
      <c r="L1270" s="39" t="str">
        <f t="shared" si="207"/>
        <v>X</v>
      </c>
      <c r="M1270" s="39" t="str">
        <f t="shared" si="204"/>
        <v>X</v>
      </c>
      <c r="N1270" s="42">
        <v>0</v>
      </c>
      <c r="O1270" s="8">
        <v>0</v>
      </c>
      <c r="P1270" s="9">
        <v>0</v>
      </c>
      <c r="Q1270" s="9">
        <v>0</v>
      </c>
      <c r="R1270" s="8">
        <v>0</v>
      </c>
      <c r="S1270" s="9">
        <v>0</v>
      </c>
      <c r="T1270" s="9">
        <v>1</v>
      </c>
      <c r="U1270" s="8">
        <v>0</v>
      </c>
      <c r="V1270" s="9">
        <v>0</v>
      </c>
      <c r="W1270" s="9">
        <v>0</v>
      </c>
      <c r="X1270" s="9">
        <v>0</v>
      </c>
      <c r="Y1270" s="8">
        <v>0</v>
      </c>
      <c r="Z1270" s="9">
        <v>0</v>
      </c>
      <c r="AA1270" s="8"/>
      <c r="AC1270" s="8"/>
      <c r="AJ1270" s="9">
        <f t="shared" si="205"/>
        <v>-1</v>
      </c>
      <c r="AK1270" s="7">
        <v>9</v>
      </c>
      <c r="AO1270" s="8"/>
      <c r="AQ1270" s="31"/>
      <c r="AT1270" s="31"/>
      <c r="AU1270" s="21">
        <v>1998</v>
      </c>
      <c r="AV1270" s="23">
        <f t="shared" si="208"/>
        <v>3.3005954838899636</v>
      </c>
      <c r="BB1270" s="18"/>
      <c r="BD1270" s="54"/>
      <c r="BF1270" s="18"/>
      <c r="BH1270" s="18"/>
      <c r="BJ1270" s="18"/>
      <c r="BK1270" s="18" t="s">
        <v>252</v>
      </c>
      <c r="BL1270">
        <v>0</v>
      </c>
      <c r="BM1270">
        <v>1</v>
      </c>
      <c r="BN1270">
        <v>0</v>
      </c>
      <c r="BO1270">
        <v>0</v>
      </c>
      <c r="BP1270">
        <v>0</v>
      </c>
      <c r="BQ1270">
        <v>0</v>
      </c>
      <c r="BR1270" s="18">
        <v>0</v>
      </c>
      <c r="BS1270">
        <v>1</v>
      </c>
      <c r="BT1270">
        <v>0</v>
      </c>
      <c r="BU1270" s="18">
        <v>0</v>
      </c>
      <c r="BV1270" t="s">
        <v>397</v>
      </c>
      <c r="BW1270" t="s">
        <v>397</v>
      </c>
      <c r="CB1270" s="18"/>
      <c r="CD1270" s="18"/>
      <c r="CE1270" s="18"/>
      <c r="CH1270" s="18"/>
      <c r="CJ1270" s="18"/>
      <c r="CU1270" s="18"/>
      <c r="CV1270" t="s">
        <v>397</v>
      </c>
      <c r="CW1270" t="s">
        <v>397</v>
      </c>
      <c r="CX1270" t="s">
        <v>397</v>
      </c>
      <c r="CY1270" s="25" t="s">
        <v>397</v>
      </c>
    </row>
    <row r="1271" spans="1:103" x14ac:dyDescent="0.25">
      <c r="A1271">
        <v>1273</v>
      </c>
      <c r="B1271">
        <v>143</v>
      </c>
      <c r="C1271" s="25" t="s">
        <v>253</v>
      </c>
      <c r="D1271" s="12">
        <v>11.1</v>
      </c>
      <c r="E1271" s="14"/>
      <c r="F1271" s="7" t="str">
        <f t="shared" si="199"/>
        <v>X</v>
      </c>
      <c r="G1271" s="7">
        <f t="shared" si="200"/>
        <v>11.1</v>
      </c>
      <c r="H1271" s="16">
        <f t="shared" si="201"/>
        <v>11.1</v>
      </c>
      <c r="I1271" s="11" t="str">
        <f t="shared" si="202"/>
        <v>X</v>
      </c>
      <c r="J1271" s="39" t="str">
        <f t="shared" si="203"/>
        <v>X</v>
      </c>
      <c r="K1271" s="39" t="str">
        <f t="shared" si="206"/>
        <v>X</v>
      </c>
      <c r="L1271" s="39" t="str">
        <f t="shared" si="207"/>
        <v>X</v>
      </c>
      <c r="M1271" s="39" t="str">
        <f t="shared" si="204"/>
        <v>X</v>
      </c>
      <c r="N1271" s="42">
        <v>0</v>
      </c>
      <c r="O1271" s="8">
        <v>0</v>
      </c>
      <c r="P1271" s="9">
        <v>0</v>
      </c>
      <c r="Q1271" s="9">
        <v>0</v>
      </c>
      <c r="R1271" s="8">
        <v>0</v>
      </c>
      <c r="S1271" s="9">
        <v>0</v>
      </c>
      <c r="T1271" s="9">
        <v>0</v>
      </c>
      <c r="U1271" s="8">
        <v>1</v>
      </c>
      <c r="V1271" s="9">
        <v>0</v>
      </c>
      <c r="W1271" s="9">
        <v>0</v>
      </c>
      <c r="X1271" s="9">
        <v>0</v>
      </c>
      <c r="Y1271" s="8">
        <v>0</v>
      </c>
      <c r="Z1271" s="9">
        <v>0</v>
      </c>
      <c r="AA1271" s="8"/>
      <c r="AC1271" s="8"/>
      <c r="AJ1271" s="9">
        <f t="shared" si="205"/>
        <v>-1</v>
      </c>
      <c r="AK1271" s="7">
        <v>9</v>
      </c>
      <c r="AO1271" s="8"/>
      <c r="AQ1271" s="31"/>
      <c r="AT1271" s="31"/>
      <c r="AU1271" s="21">
        <v>1998</v>
      </c>
      <c r="AV1271" s="23">
        <f t="shared" si="208"/>
        <v>3.3005954838899636</v>
      </c>
      <c r="BB1271" s="18"/>
      <c r="BD1271" s="54"/>
      <c r="BF1271" s="18"/>
      <c r="BH1271" s="18"/>
      <c r="BJ1271" s="18"/>
      <c r="BK1271" s="18" t="s">
        <v>252</v>
      </c>
      <c r="BL1271">
        <v>0</v>
      </c>
      <c r="BM1271">
        <v>1</v>
      </c>
      <c r="BN1271">
        <v>0</v>
      </c>
      <c r="BO1271">
        <v>0</v>
      </c>
      <c r="BP1271">
        <v>0</v>
      </c>
      <c r="BQ1271">
        <v>0</v>
      </c>
      <c r="BR1271" s="18">
        <v>0</v>
      </c>
      <c r="BS1271">
        <v>1</v>
      </c>
      <c r="BT1271">
        <v>0</v>
      </c>
      <c r="BU1271" s="18">
        <v>0</v>
      </c>
      <c r="BV1271" t="s">
        <v>397</v>
      </c>
      <c r="BW1271" t="s">
        <v>397</v>
      </c>
      <c r="CB1271" s="18"/>
      <c r="CD1271" s="18"/>
      <c r="CE1271" s="18"/>
      <c r="CH1271" s="18"/>
      <c r="CJ1271" s="18"/>
      <c r="CU1271" s="18"/>
      <c r="CV1271" t="s">
        <v>397</v>
      </c>
      <c r="CW1271" t="s">
        <v>397</v>
      </c>
      <c r="CX1271" t="s">
        <v>397</v>
      </c>
      <c r="CY1271" s="25" t="s">
        <v>397</v>
      </c>
    </row>
    <row r="1272" spans="1:103" x14ac:dyDescent="0.25">
      <c r="A1272">
        <v>1274</v>
      </c>
      <c r="B1272">
        <v>143</v>
      </c>
      <c r="C1272" s="25" t="s">
        <v>253</v>
      </c>
      <c r="D1272" s="12">
        <v>15.2</v>
      </c>
      <c r="E1272" s="14"/>
      <c r="F1272" s="7" t="str">
        <f t="shared" si="199"/>
        <v>X</v>
      </c>
      <c r="G1272" s="7">
        <f t="shared" si="200"/>
        <v>15.2</v>
      </c>
      <c r="H1272" s="16">
        <f t="shared" si="201"/>
        <v>15.2</v>
      </c>
      <c r="I1272" s="11" t="str">
        <f t="shared" si="202"/>
        <v>X</v>
      </c>
      <c r="J1272" s="39" t="str">
        <f t="shared" si="203"/>
        <v>X</v>
      </c>
      <c r="K1272" s="39" t="str">
        <f t="shared" si="206"/>
        <v>X</v>
      </c>
      <c r="L1272" s="39" t="str">
        <f t="shared" si="207"/>
        <v>X</v>
      </c>
      <c r="M1272" s="39" t="str">
        <f t="shared" si="204"/>
        <v>X</v>
      </c>
      <c r="N1272" s="42">
        <v>0</v>
      </c>
      <c r="O1272" s="8">
        <v>0</v>
      </c>
      <c r="P1272" s="9">
        <v>0</v>
      </c>
      <c r="Q1272" s="9">
        <v>0</v>
      </c>
      <c r="R1272" s="8">
        <v>0</v>
      </c>
      <c r="S1272" s="9">
        <v>0</v>
      </c>
      <c r="T1272" s="9">
        <v>0</v>
      </c>
      <c r="U1272" s="8">
        <v>0</v>
      </c>
      <c r="V1272" s="9">
        <v>1</v>
      </c>
      <c r="W1272" s="9">
        <v>0</v>
      </c>
      <c r="X1272" s="9">
        <v>0</v>
      </c>
      <c r="Y1272" s="8">
        <v>0</v>
      </c>
      <c r="Z1272" s="9">
        <v>0</v>
      </c>
      <c r="AA1272" s="8"/>
      <c r="AC1272" s="8"/>
      <c r="AJ1272" s="9">
        <f t="shared" si="205"/>
        <v>-1</v>
      </c>
      <c r="AK1272" s="7">
        <v>9</v>
      </c>
      <c r="AO1272" s="8"/>
      <c r="AQ1272" s="31"/>
      <c r="AT1272" s="31"/>
      <c r="AU1272" s="21">
        <v>1998</v>
      </c>
      <c r="AV1272" s="23">
        <f t="shared" si="208"/>
        <v>3.3005954838899636</v>
      </c>
      <c r="BB1272" s="18"/>
      <c r="BD1272" s="54"/>
      <c r="BF1272" s="18"/>
      <c r="BH1272" s="18"/>
      <c r="BJ1272" s="18"/>
      <c r="BK1272" s="18" t="s">
        <v>252</v>
      </c>
      <c r="BL1272">
        <v>0</v>
      </c>
      <c r="BM1272">
        <v>1</v>
      </c>
      <c r="BN1272">
        <v>0</v>
      </c>
      <c r="BO1272">
        <v>0</v>
      </c>
      <c r="BP1272">
        <v>0</v>
      </c>
      <c r="BQ1272">
        <v>0</v>
      </c>
      <c r="BR1272" s="18">
        <v>0</v>
      </c>
      <c r="BS1272">
        <v>1</v>
      </c>
      <c r="BT1272">
        <v>0</v>
      </c>
      <c r="BU1272" s="18">
        <v>0</v>
      </c>
      <c r="BV1272" t="s">
        <v>397</v>
      </c>
      <c r="BW1272" t="s">
        <v>397</v>
      </c>
      <c r="CB1272" s="18"/>
      <c r="CD1272" s="18"/>
      <c r="CE1272" s="18"/>
      <c r="CH1272" s="18"/>
      <c r="CJ1272" s="18"/>
      <c r="CU1272" s="18"/>
      <c r="CV1272" t="s">
        <v>397</v>
      </c>
      <c r="CW1272" t="s">
        <v>397</v>
      </c>
      <c r="CX1272" t="s">
        <v>397</v>
      </c>
      <c r="CY1272" s="25" t="s">
        <v>397</v>
      </c>
    </row>
    <row r="1273" spans="1:103" x14ac:dyDescent="0.25">
      <c r="A1273">
        <v>1275</v>
      </c>
      <c r="B1273">
        <v>144</v>
      </c>
      <c r="C1273" s="25" t="s">
        <v>95</v>
      </c>
      <c r="D1273" s="12">
        <v>5.4</v>
      </c>
      <c r="E1273" s="14"/>
      <c r="F1273" s="7" t="str">
        <f t="shared" si="199"/>
        <v>X</v>
      </c>
      <c r="G1273" s="7">
        <f t="shared" si="200"/>
        <v>5.4</v>
      </c>
      <c r="H1273" s="16">
        <f t="shared" si="201"/>
        <v>5.4</v>
      </c>
      <c r="I1273" s="11" t="str">
        <f t="shared" si="202"/>
        <v>X</v>
      </c>
      <c r="J1273" s="39" t="str">
        <f t="shared" si="203"/>
        <v>X</v>
      </c>
      <c r="K1273" s="39" t="str">
        <f t="shared" si="206"/>
        <v>X</v>
      </c>
      <c r="L1273" s="39" t="str">
        <f t="shared" si="207"/>
        <v>X</v>
      </c>
      <c r="M1273" s="39" t="str">
        <f t="shared" si="204"/>
        <v>X</v>
      </c>
      <c r="N1273" s="42">
        <v>1</v>
      </c>
      <c r="O1273" s="8">
        <v>0</v>
      </c>
      <c r="P1273" s="9">
        <v>0</v>
      </c>
      <c r="Q1273" s="9">
        <v>0</v>
      </c>
      <c r="R1273" s="8">
        <v>0</v>
      </c>
      <c r="S1273" s="9">
        <v>0</v>
      </c>
      <c r="T1273" s="9">
        <v>0</v>
      </c>
      <c r="U1273" s="8">
        <v>0</v>
      </c>
      <c r="V1273" s="9">
        <v>0</v>
      </c>
      <c r="W1273" s="9">
        <v>0</v>
      </c>
      <c r="X1273" s="9">
        <v>0</v>
      </c>
      <c r="Y1273" s="8">
        <v>0</v>
      </c>
      <c r="Z1273" s="9">
        <v>0</v>
      </c>
      <c r="AA1273" s="8"/>
      <c r="AC1273" s="8"/>
      <c r="AJ1273" s="9">
        <f t="shared" si="205"/>
        <v>-1</v>
      </c>
      <c r="AK1273" s="7">
        <v>11.1</v>
      </c>
      <c r="AO1273" s="8"/>
      <c r="AQ1273" s="31"/>
      <c r="AT1273" s="31"/>
      <c r="AU1273" s="21">
        <v>2006</v>
      </c>
      <c r="AV1273" s="23">
        <f t="shared" si="208"/>
        <v>3.3023309286843991</v>
      </c>
      <c r="BB1273" s="18"/>
      <c r="BD1273" s="54"/>
      <c r="BF1273" s="18"/>
      <c r="BH1273" s="18"/>
      <c r="BJ1273" s="18"/>
      <c r="BK1273" s="18" t="s">
        <v>94</v>
      </c>
      <c r="BL1273">
        <v>0</v>
      </c>
      <c r="BM1273">
        <v>0</v>
      </c>
      <c r="BN1273">
        <v>0</v>
      </c>
      <c r="BO1273">
        <v>0</v>
      </c>
      <c r="BP1273">
        <v>1</v>
      </c>
      <c r="BQ1273">
        <v>0</v>
      </c>
      <c r="BR1273" s="18">
        <v>0</v>
      </c>
      <c r="BS1273">
        <v>0</v>
      </c>
      <c r="BT1273">
        <v>1</v>
      </c>
      <c r="BU1273" s="18">
        <v>0</v>
      </c>
      <c r="BV1273" t="s">
        <v>397</v>
      </c>
      <c r="BW1273" t="s">
        <v>397</v>
      </c>
      <c r="CB1273" s="18"/>
      <c r="CD1273" s="18"/>
      <c r="CE1273" s="18"/>
      <c r="CH1273" s="18"/>
      <c r="CJ1273" s="18"/>
      <c r="CU1273" s="18"/>
      <c r="CV1273" t="s">
        <v>397</v>
      </c>
      <c r="CW1273" t="s">
        <v>397</v>
      </c>
      <c r="CX1273" t="s">
        <v>397</v>
      </c>
      <c r="CY1273" s="25" t="s">
        <v>397</v>
      </c>
    </row>
    <row r="1274" spans="1:103" x14ac:dyDescent="0.25">
      <c r="A1274">
        <v>1276</v>
      </c>
      <c r="B1274">
        <v>144</v>
      </c>
      <c r="C1274" s="25" t="s">
        <v>95</v>
      </c>
      <c r="D1274" s="12">
        <v>6.9</v>
      </c>
      <c r="E1274" s="14"/>
      <c r="F1274" s="7" t="str">
        <f t="shared" si="199"/>
        <v>X</v>
      </c>
      <c r="G1274" s="7">
        <f t="shared" si="200"/>
        <v>6.9</v>
      </c>
      <c r="H1274" s="16">
        <f t="shared" si="201"/>
        <v>6.9</v>
      </c>
      <c r="I1274" s="11" t="str">
        <f t="shared" si="202"/>
        <v>X</v>
      </c>
      <c r="J1274" s="39" t="str">
        <f t="shared" si="203"/>
        <v>X</v>
      </c>
      <c r="K1274" s="39" t="str">
        <f t="shared" si="206"/>
        <v>X</v>
      </c>
      <c r="L1274" s="39" t="str">
        <f t="shared" si="207"/>
        <v>X</v>
      </c>
      <c r="M1274" s="39" t="str">
        <f t="shared" si="204"/>
        <v>X</v>
      </c>
      <c r="N1274" s="42">
        <v>1</v>
      </c>
      <c r="O1274" s="8">
        <v>0</v>
      </c>
      <c r="P1274" s="9">
        <v>0</v>
      </c>
      <c r="Q1274" s="9">
        <v>0</v>
      </c>
      <c r="R1274" s="8">
        <v>0</v>
      </c>
      <c r="S1274" s="9">
        <v>0</v>
      </c>
      <c r="T1274" s="9">
        <v>0</v>
      </c>
      <c r="U1274" s="8">
        <v>0</v>
      </c>
      <c r="V1274" s="9">
        <v>0</v>
      </c>
      <c r="W1274" s="9">
        <v>0</v>
      </c>
      <c r="X1274" s="9">
        <v>0</v>
      </c>
      <c r="Y1274" s="8">
        <v>0</v>
      </c>
      <c r="Z1274" s="9">
        <v>0</v>
      </c>
      <c r="AA1274" s="8"/>
      <c r="AC1274" s="8"/>
      <c r="AJ1274" s="9">
        <f t="shared" si="205"/>
        <v>-1</v>
      </c>
      <c r="AK1274" s="7">
        <v>4.4000000000000004</v>
      </c>
      <c r="AO1274" s="8"/>
      <c r="AQ1274" s="31"/>
      <c r="AT1274" s="31"/>
      <c r="AU1274" s="21">
        <v>1987</v>
      </c>
      <c r="AV1274" s="23">
        <f t="shared" si="208"/>
        <v>3.2981978671098151</v>
      </c>
      <c r="BB1274" s="18"/>
      <c r="BD1274" s="54"/>
      <c r="BF1274" s="18"/>
      <c r="BH1274" s="18"/>
      <c r="BJ1274" s="18"/>
      <c r="BK1274" s="18" t="s">
        <v>152</v>
      </c>
      <c r="BL1274">
        <v>0</v>
      </c>
      <c r="BM1274">
        <v>0</v>
      </c>
      <c r="BN1274">
        <v>0</v>
      </c>
      <c r="BO1274">
        <v>0</v>
      </c>
      <c r="BP1274">
        <v>1</v>
      </c>
      <c r="BQ1274">
        <v>0</v>
      </c>
      <c r="BR1274" s="18">
        <v>0</v>
      </c>
      <c r="BS1274">
        <v>0</v>
      </c>
      <c r="BT1274">
        <v>1</v>
      </c>
      <c r="BU1274" s="18">
        <v>0</v>
      </c>
      <c r="BV1274" t="s">
        <v>397</v>
      </c>
      <c r="BW1274" t="s">
        <v>397</v>
      </c>
      <c r="CB1274" s="18"/>
      <c r="CD1274" s="18"/>
      <c r="CE1274" s="18"/>
      <c r="CH1274" s="18"/>
      <c r="CJ1274" s="18"/>
      <c r="CU1274" s="18"/>
      <c r="CV1274" t="s">
        <v>397</v>
      </c>
      <c r="CW1274" t="s">
        <v>397</v>
      </c>
      <c r="CX1274" t="s">
        <v>397</v>
      </c>
      <c r="CY1274" s="25" t="s">
        <v>397</v>
      </c>
    </row>
    <row r="1275" spans="1:103" x14ac:dyDescent="0.25">
      <c r="A1275">
        <v>1277</v>
      </c>
      <c r="B1275">
        <v>144</v>
      </c>
      <c r="C1275" s="25" t="s">
        <v>95</v>
      </c>
      <c r="D1275" s="12">
        <v>8.8000000000000007</v>
      </c>
      <c r="E1275" s="14"/>
      <c r="F1275" s="7" t="str">
        <f t="shared" si="199"/>
        <v>X</v>
      </c>
      <c r="G1275" s="7">
        <f t="shared" si="200"/>
        <v>8.8000000000000007</v>
      </c>
      <c r="H1275" s="16">
        <f t="shared" si="201"/>
        <v>8.8000000000000007</v>
      </c>
      <c r="I1275" s="11" t="str">
        <f t="shared" si="202"/>
        <v>X</v>
      </c>
      <c r="J1275" s="39" t="str">
        <f t="shared" si="203"/>
        <v>X</v>
      </c>
      <c r="K1275" s="39" t="str">
        <f t="shared" si="206"/>
        <v>X</v>
      </c>
      <c r="L1275" s="39" t="str">
        <f t="shared" si="207"/>
        <v>X</v>
      </c>
      <c r="M1275" s="39" t="str">
        <f t="shared" si="204"/>
        <v>X</v>
      </c>
      <c r="N1275" s="42">
        <v>1</v>
      </c>
      <c r="O1275" s="8">
        <v>0</v>
      </c>
      <c r="P1275" s="9">
        <v>0</v>
      </c>
      <c r="Q1275" s="9">
        <v>0</v>
      </c>
      <c r="R1275" s="8">
        <v>0</v>
      </c>
      <c r="S1275" s="9">
        <v>0</v>
      </c>
      <c r="T1275" s="9">
        <v>0</v>
      </c>
      <c r="U1275" s="8">
        <v>0</v>
      </c>
      <c r="V1275" s="9">
        <v>0</v>
      </c>
      <c r="W1275" s="9">
        <v>0</v>
      </c>
      <c r="X1275" s="9">
        <v>0</v>
      </c>
      <c r="Y1275" s="8">
        <v>0</v>
      </c>
      <c r="Z1275" s="9">
        <v>0</v>
      </c>
      <c r="AA1275" s="8"/>
      <c r="AC1275" s="8"/>
      <c r="AJ1275" s="9">
        <f t="shared" si="205"/>
        <v>-1</v>
      </c>
      <c r="AK1275" s="7">
        <v>7.3</v>
      </c>
      <c r="AO1275" s="8"/>
      <c r="AQ1275" s="31"/>
      <c r="AT1275" s="31"/>
      <c r="AU1275" s="21">
        <v>2001</v>
      </c>
      <c r="AV1275" s="23">
        <f t="shared" si="208"/>
        <v>3.3012470886362113</v>
      </c>
      <c r="BB1275" s="18"/>
      <c r="BD1275" s="54"/>
      <c r="BF1275" s="18"/>
      <c r="BH1275" s="18"/>
      <c r="BJ1275" s="18"/>
      <c r="BK1275" s="18" t="s">
        <v>152</v>
      </c>
      <c r="BL1275">
        <v>0</v>
      </c>
      <c r="BM1275">
        <v>0</v>
      </c>
      <c r="BN1275">
        <v>0</v>
      </c>
      <c r="BO1275">
        <v>0</v>
      </c>
      <c r="BP1275">
        <v>1</v>
      </c>
      <c r="BQ1275">
        <v>0</v>
      </c>
      <c r="BR1275" s="18">
        <v>0</v>
      </c>
      <c r="BS1275">
        <v>0</v>
      </c>
      <c r="BT1275">
        <v>1</v>
      </c>
      <c r="BU1275" s="18">
        <v>0</v>
      </c>
      <c r="BV1275" t="s">
        <v>397</v>
      </c>
      <c r="BW1275" t="s">
        <v>397</v>
      </c>
      <c r="CB1275" s="18"/>
      <c r="CD1275" s="18"/>
      <c r="CE1275" s="18"/>
      <c r="CH1275" s="18"/>
      <c r="CJ1275" s="18"/>
      <c r="CU1275" s="18"/>
      <c r="CV1275" t="s">
        <v>397</v>
      </c>
      <c r="CW1275" t="s">
        <v>397</v>
      </c>
      <c r="CX1275" t="s">
        <v>397</v>
      </c>
      <c r="CY1275" s="25" t="s">
        <v>397</v>
      </c>
    </row>
    <row r="1276" spans="1:103" x14ac:dyDescent="0.25">
      <c r="A1276">
        <v>1278</v>
      </c>
      <c r="B1276">
        <v>144</v>
      </c>
      <c r="C1276" s="25" t="s">
        <v>95</v>
      </c>
      <c r="D1276" s="12">
        <v>7.6</v>
      </c>
      <c r="E1276" s="14"/>
      <c r="F1276" s="7" t="str">
        <f t="shared" si="199"/>
        <v>X</v>
      </c>
      <c r="G1276" s="7">
        <f t="shared" si="200"/>
        <v>7.6</v>
      </c>
      <c r="H1276" s="16">
        <f t="shared" si="201"/>
        <v>7.6</v>
      </c>
      <c r="I1276" s="11" t="str">
        <f t="shared" si="202"/>
        <v>X</v>
      </c>
      <c r="J1276" s="39" t="str">
        <f t="shared" si="203"/>
        <v>X</v>
      </c>
      <c r="K1276" s="39" t="str">
        <f t="shared" si="206"/>
        <v>X</v>
      </c>
      <c r="L1276" s="39" t="str">
        <f t="shared" si="207"/>
        <v>X</v>
      </c>
      <c r="M1276" s="39" t="str">
        <f t="shared" si="204"/>
        <v>X</v>
      </c>
      <c r="N1276" s="42">
        <v>1</v>
      </c>
      <c r="O1276" s="8">
        <v>0</v>
      </c>
      <c r="P1276" s="9">
        <v>0</v>
      </c>
      <c r="Q1276" s="9">
        <v>0</v>
      </c>
      <c r="R1276" s="8">
        <v>0</v>
      </c>
      <c r="S1276" s="9">
        <v>0</v>
      </c>
      <c r="T1276" s="9">
        <v>0</v>
      </c>
      <c r="U1276" s="8">
        <v>0</v>
      </c>
      <c r="V1276" s="9">
        <v>0</v>
      </c>
      <c r="W1276" s="9">
        <v>0</v>
      </c>
      <c r="X1276" s="9">
        <v>0</v>
      </c>
      <c r="Y1276" s="8">
        <v>0</v>
      </c>
      <c r="Z1276" s="9">
        <v>0</v>
      </c>
      <c r="AA1276" s="8"/>
      <c r="AC1276" s="8"/>
      <c r="AJ1276" s="9">
        <f t="shared" si="205"/>
        <v>-1</v>
      </c>
      <c r="AK1276" s="7">
        <v>9</v>
      </c>
      <c r="AO1276" s="8"/>
      <c r="AQ1276" s="31"/>
      <c r="AT1276" s="31"/>
      <c r="AU1276" s="21">
        <v>2006</v>
      </c>
      <c r="AV1276" s="23">
        <f t="shared" si="208"/>
        <v>3.3023309286843991</v>
      </c>
      <c r="BB1276" s="18"/>
      <c r="BD1276" s="54"/>
      <c r="BF1276" s="18"/>
      <c r="BH1276" s="18"/>
      <c r="BJ1276" s="18"/>
      <c r="BK1276" s="18" t="s">
        <v>152</v>
      </c>
      <c r="BL1276">
        <v>0</v>
      </c>
      <c r="BM1276">
        <v>0</v>
      </c>
      <c r="BN1276">
        <v>0</v>
      </c>
      <c r="BO1276">
        <v>0</v>
      </c>
      <c r="BP1276">
        <v>1</v>
      </c>
      <c r="BQ1276">
        <v>0</v>
      </c>
      <c r="BR1276" s="18">
        <v>0</v>
      </c>
      <c r="BS1276">
        <v>0</v>
      </c>
      <c r="BT1276">
        <v>1</v>
      </c>
      <c r="BU1276" s="18">
        <v>0</v>
      </c>
      <c r="BV1276" t="s">
        <v>397</v>
      </c>
      <c r="BW1276" t="s">
        <v>397</v>
      </c>
      <c r="CB1276" s="18"/>
      <c r="CD1276" s="18"/>
      <c r="CE1276" s="18"/>
      <c r="CH1276" s="18"/>
      <c r="CJ1276" s="18"/>
      <c r="CU1276" s="18"/>
      <c r="CV1276" t="s">
        <v>397</v>
      </c>
      <c r="CW1276" t="s">
        <v>397</v>
      </c>
      <c r="CX1276" t="s">
        <v>397</v>
      </c>
      <c r="CY1276" s="25" t="s">
        <v>397</v>
      </c>
    </row>
    <row r="1277" spans="1:103" x14ac:dyDescent="0.25">
      <c r="A1277">
        <v>1279</v>
      </c>
      <c r="B1277">
        <v>144</v>
      </c>
      <c r="C1277" s="25" t="s">
        <v>95</v>
      </c>
      <c r="D1277" s="12">
        <v>6.5</v>
      </c>
      <c r="E1277" s="14"/>
      <c r="F1277" s="7" t="str">
        <f t="shared" si="199"/>
        <v>X</v>
      </c>
      <c r="G1277" s="7">
        <f t="shared" si="200"/>
        <v>6.5</v>
      </c>
      <c r="H1277" s="16">
        <f t="shared" si="201"/>
        <v>6.5</v>
      </c>
      <c r="I1277" s="11" t="str">
        <f t="shared" si="202"/>
        <v>X</v>
      </c>
      <c r="J1277" s="39" t="str">
        <f t="shared" si="203"/>
        <v>X</v>
      </c>
      <c r="K1277" s="39" t="str">
        <f t="shared" si="206"/>
        <v>X</v>
      </c>
      <c r="L1277" s="39" t="str">
        <f t="shared" si="207"/>
        <v>X</v>
      </c>
      <c r="M1277" s="39" t="str">
        <f t="shared" si="204"/>
        <v>X</v>
      </c>
      <c r="N1277" s="42">
        <v>1</v>
      </c>
      <c r="O1277" s="8">
        <v>0</v>
      </c>
      <c r="P1277" s="9">
        <v>0</v>
      </c>
      <c r="Q1277" s="9">
        <v>0</v>
      </c>
      <c r="R1277" s="8">
        <v>0</v>
      </c>
      <c r="S1277" s="9">
        <v>0</v>
      </c>
      <c r="T1277" s="9">
        <v>0</v>
      </c>
      <c r="U1277" s="8">
        <v>0</v>
      </c>
      <c r="V1277" s="9">
        <v>0</v>
      </c>
      <c r="W1277" s="9">
        <v>0</v>
      </c>
      <c r="X1277" s="9">
        <v>0</v>
      </c>
      <c r="Y1277" s="8">
        <v>0</v>
      </c>
      <c r="Z1277" s="9">
        <v>0</v>
      </c>
      <c r="AA1277" s="8"/>
      <c r="AC1277" s="8"/>
      <c r="AJ1277" s="9">
        <f t="shared" si="205"/>
        <v>-1</v>
      </c>
      <c r="AK1277" s="7">
        <v>4.9000000000000004</v>
      </c>
      <c r="AO1277" s="8"/>
      <c r="AQ1277" s="31"/>
      <c r="AT1277" s="31"/>
      <c r="AU1277" s="21">
        <v>1988</v>
      </c>
      <c r="AV1277" s="23">
        <f t="shared" si="208"/>
        <v>3.2984163800612945</v>
      </c>
      <c r="BB1277" s="18"/>
      <c r="BD1277" s="54"/>
      <c r="BF1277" s="18"/>
      <c r="BH1277" s="18"/>
      <c r="BJ1277" s="18"/>
      <c r="BK1277" s="18" t="s">
        <v>285</v>
      </c>
      <c r="BL1277">
        <v>0</v>
      </c>
      <c r="BM1277">
        <v>0</v>
      </c>
      <c r="BN1277">
        <v>1</v>
      </c>
      <c r="BO1277">
        <v>0</v>
      </c>
      <c r="BP1277">
        <v>0</v>
      </c>
      <c r="BQ1277">
        <v>0</v>
      </c>
      <c r="BR1277" s="18">
        <v>0</v>
      </c>
      <c r="BS1277">
        <v>0</v>
      </c>
      <c r="BT1277">
        <v>1</v>
      </c>
      <c r="BU1277" s="18">
        <v>0</v>
      </c>
      <c r="BV1277" t="s">
        <v>397</v>
      </c>
      <c r="BW1277" t="s">
        <v>397</v>
      </c>
      <c r="CB1277" s="18"/>
      <c r="CD1277" s="18"/>
      <c r="CE1277" s="18"/>
      <c r="CH1277" s="18"/>
      <c r="CJ1277" s="18"/>
      <c r="CU1277" s="18"/>
      <c r="CV1277" t="s">
        <v>397</v>
      </c>
      <c r="CW1277" t="s">
        <v>397</v>
      </c>
      <c r="CX1277" t="s">
        <v>397</v>
      </c>
      <c r="CY1277" s="25" t="s">
        <v>397</v>
      </c>
    </row>
    <row r="1278" spans="1:103" x14ac:dyDescent="0.25">
      <c r="A1278">
        <v>1280</v>
      </c>
      <c r="B1278">
        <v>145</v>
      </c>
      <c r="C1278" s="25" t="s">
        <v>259</v>
      </c>
      <c r="D1278" s="12">
        <v>18.7</v>
      </c>
      <c r="E1278" s="14"/>
      <c r="F1278" s="7" t="str">
        <f t="shared" si="199"/>
        <v>X</v>
      </c>
      <c r="G1278" s="7">
        <f t="shared" si="200"/>
        <v>18.7</v>
      </c>
      <c r="H1278" s="16">
        <f t="shared" si="201"/>
        <v>18.7</v>
      </c>
      <c r="I1278" s="11" t="str">
        <f t="shared" si="202"/>
        <v>X</v>
      </c>
      <c r="J1278" s="39" t="str">
        <f t="shared" si="203"/>
        <v>X</v>
      </c>
      <c r="K1278" s="39" t="str">
        <f t="shared" si="206"/>
        <v>X</v>
      </c>
      <c r="L1278" s="39" t="str">
        <f t="shared" si="207"/>
        <v>X</v>
      </c>
      <c r="M1278" s="39" t="str">
        <f t="shared" si="204"/>
        <v>X</v>
      </c>
      <c r="N1278" s="42">
        <v>1</v>
      </c>
      <c r="O1278" s="8">
        <v>0</v>
      </c>
      <c r="P1278" s="9">
        <v>0</v>
      </c>
      <c r="Q1278" s="9">
        <v>0</v>
      </c>
      <c r="R1278" s="8">
        <v>0</v>
      </c>
      <c r="S1278" s="9">
        <v>0</v>
      </c>
      <c r="T1278" s="9">
        <v>0</v>
      </c>
      <c r="U1278" s="8">
        <v>0</v>
      </c>
      <c r="V1278" s="9">
        <v>0</v>
      </c>
      <c r="W1278" s="9">
        <v>0</v>
      </c>
      <c r="X1278" s="9">
        <v>0</v>
      </c>
      <c r="Y1278" s="8">
        <v>0</v>
      </c>
      <c r="Z1278" s="9">
        <v>0</v>
      </c>
      <c r="AA1278" s="8"/>
      <c r="AC1278" s="8"/>
      <c r="AJ1278" s="9">
        <f t="shared" si="205"/>
        <v>-1</v>
      </c>
      <c r="AK1278" s="7">
        <v>9.1999999999999993</v>
      </c>
      <c r="AO1278" s="8"/>
      <c r="AQ1278" s="31"/>
      <c r="AT1278" s="31"/>
      <c r="AU1278" s="21">
        <v>2008</v>
      </c>
      <c r="AV1278" s="23">
        <f t="shared" si="208"/>
        <v>3.3027637084729817</v>
      </c>
      <c r="BB1278" s="18"/>
      <c r="BD1278" s="54"/>
      <c r="BF1278" s="18"/>
      <c r="BH1278" s="18"/>
      <c r="BJ1278" s="18"/>
      <c r="BK1278" s="18" t="s">
        <v>257</v>
      </c>
      <c r="BL1278">
        <v>0</v>
      </c>
      <c r="BM1278">
        <v>0</v>
      </c>
      <c r="BN1278">
        <v>0</v>
      </c>
      <c r="BO1278">
        <v>0</v>
      </c>
      <c r="BP1278">
        <v>0</v>
      </c>
      <c r="BQ1278">
        <v>0</v>
      </c>
      <c r="BR1278" s="18">
        <v>1</v>
      </c>
      <c r="BS1278">
        <v>0</v>
      </c>
      <c r="BT1278">
        <v>1</v>
      </c>
      <c r="BU1278" s="18">
        <v>0</v>
      </c>
      <c r="BV1278" t="s">
        <v>397</v>
      </c>
      <c r="BW1278" t="s">
        <v>397</v>
      </c>
      <c r="CB1278" s="18"/>
      <c r="CD1278" s="18"/>
      <c r="CE1278" s="18"/>
      <c r="CH1278" s="18"/>
      <c r="CJ1278" s="18"/>
      <c r="CU1278" s="18"/>
      <c r="CV1278" t="s">
        <v>397</v>
      </c>
      <c r="CW1278" t="s">
        <v>397</v>
      </c>
      <c r="CX1278" t="s">
        <v>397</v>
      </c>
      <c r="CY1278" s="25" t="s">
        <v>397</v>
      </c>
    </row>
    <row r="1279" spans="1:103" x14ac:dyDescent="0.25">
      <c r="A1279">
        <v>1281</v>
      </c>
      <c r="B1279">
        <v>145</v>
      </c>
      <c r="C1279" s="25" t="s">
        <v>259</v>
      </c>
      <c r="D1279" s="12">
        <v>7.6</v>
      </c>
      <c r="E1279" s="14"/>
      <c r="F1279" s="7" t="str">
        <f t="shared" si="199"/>
        <v>X</v>
      </c>
      <c r="G1279" s="7">
        <f t="shared" si="200"/>
        <v>7.6</v>
      </c>
      <c r="H1279" s="16">
        <f t="shared" si="201"/>
        <v>7.6</v>
      </c>
      <c r="I1279" s="11" t="str">
        <f t="shared" si="202"/>
        <v>X</v>
      </c>
      <c r="J1279" s="39" t="str">
        <f t="shared" si="203"/>
        <v>X</v>
      </c>
      <c r="K1279" s="39" t="str">
        <f t="shared" si="206"/>
        <v>X</v>
      </c>
      <c r="L1279" s="39" t="str">
        <f t="shared" si="207"/>
        <v>X</v>
      </c>
      <c r="M1279" s="39" t="str">
        <f t="shared" si="204"/>
        <v>X</v>
      </c>
      <c r="N1279" s="42">
        <v>0</v>
      </c>
      <c r="O1279" s="8">
        <v>1</v>
      </c>
      <c r="P1279" s="9">
        <v>0</v>
      </c>
      <c r="Q1279" s="9">
        <v>0</v>
      </c>
      <c r="R1279" s="8">
        <v>0</v>
      </c>
      <c r="S1279" s="9">
        <v>0</v>
      </c>
      <c r="T1279" s="9">
        <v>0</v>
      </c>
      <c r="U1279" s="8">
        <v>0</v>
      </c>
      <c r="V1279" s="9">
        <v>0</v>
      </c>
      <c r="W1279" s="9">
        <v>0</v>
      </c>
      <c r="X1279" s="9">
        <v>0</v>
      </c>
      <c r="Y1279" s="8">
        <v>0</v>
      </c>
      <c r="Z1279" s="9">
        <v>0</v>
      </c>
      <c r="AA1279" s="8"/>
      <c r="AC1279" s="8"/>
      <c r="AJ1279" s="9">
        <f t="shared" si="205"/>
        <v>-1</v>
      </c>
      <c r="AK1279" s="7">
        <v>9.1999999999999993</v>
      </c>
      <c r="AO1279" s="8"/>
      <c r="AQ1279" s="31"/>
      <c r="AT1279" s="31"/>
      <c r="AU1279" s="21">
        <v>2008</v>
      </c>
      <c r="AV1279" s="23">
        <f t="shared" si="208"/>
        <v>3.3027637084729817</v>
      </c>
      <c r="BB1279" s="18"/>
      <c r="BD1279" s="54"/>
      <c r="BF1279" s="18"/>
      <c r="BH1279" s="18"/>
      <c r="BJ1279" s="18"/>
      <c r="BK1279" s="18" t="s">
        <v>257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 s="18">
        <v>1</v>
      </c>
      <c r="BS1279">
        <v>0</v>
      </c>
      <c r="BT1279">
        <v>1</v>
      </c>
      <c r="BU1279" s="18">
        <v>0</v>
      </c>
      <c r="BV1279" t="s">
        <v>397</v>
      </c>
      <c r="BW1279" t="s">
        <v>397</v>
      </c>
      <c r="CB1279" s="18"/>
      <c r="CD1279" s="18"/>
      <c r="CE1279" s="18"/>
      <c r="CH1279" s="18"/>
      <c r="CJ1279" s="18"/>
      <c r="CU1279" s="18"/>
      <c r="CV1279" t="s">
        <v>397</v>
      </c>
      <c r="CW1279" t="s">
        <v>397</v>
      </c>
      <c r="CX1279" t="s">
        <v>397</v>
      </c>
      <c r="CY1279" s="25" t="s">
        <v>397</v>
      </c>
    </row>
    <row r="1280" spans="1:103" x14ac:dyDescent="0.25">
      <c r="A1280">
        <v>1282</v>
      </c>
      <c r="B1280">
        <v>145</v>
      </c>
      <c r="C1280" s="25" t="s">
        <v>259</v>
      </c>
      <c r="D1280" s="12">
        <v>15.4</v>
      </c>
      <c r="E1280" s="14"/>
      <c r="F1280" s="7" t="str">
        <f t="shared" si="199"/>
        <v>X</v>
      </c>
      <c r="G1280" s="7">
        <f t="shared" si="200"/>
        <v>15.4</v>
      </c>
      <c r="H1280" s="16">
        <f t="shared" si="201"/>
        <v>15.4</v>
      </c>
      <c r="I1280" s="11" t="str">
        <f t="shared" si="202"/>
        <v>X</v>
      </c>
      <c r="J1280" s="39" t="str">
        <f t="shared" si="203"/>
        <v>X</v>
      </c>
      <c r="K1280" s="39" t="str">
        <f t="shared" si="206"/>
        <v>X</v>
      </c>
      <c r="L1280" s="39" t="str">
        <f t="shared" si="207"/>
        <v>X</v>
      </c>
      <c r="M1280" s="39" t="str">
        <f t="shared" si="204"/>
        <v>X</v>
      </c>
      <c r="N1280" s="42">
        <v>0</v>
      </c>
      <c r="O1280" s="8">
        <v>0</v>
      </c>
      <c r="P1280" s="9">
        <v>1</v>
      </c>
      <c r="Q1280" s="9">
        <v>0</v>
      </c>
      <c r="R1280" s="8">
        <v>0</v>
      </c>
      <c r="S1280" s="9">
        <v>0</v>
      </c>
      <c r="T1280" s="9">
        <v>0</v>
      </c>
      <c r="U1280" s="8">
        <v>0</v>
      </c>
      <c r="V1280" s="9">
        <v>0</v>
      </c>
      <c r="W1280" s="9">
        <v>0</v>
      </c>
      <c r="X1280" s="9">
        <v>0</v>
      </c>
      <c r="Y1280" s="8">
        <v>0</v>
      </c>
      <c r="Z1280" s="9">
        <v>0</v>
      </c>
      <c r="AA1280" s="8"/>
      <c r="AC1280" s="8"/>
      <c r="AJ1280" s="9">
        <f t="shared" si="205"/>
        <v>-1</v>
      </c>
      <c r="AK1280" s="7">
        <v>9.1999999999999993</v>
      </c>
      <c r="AO1280" s="8"/>
      <c r="AQ1280" s="31"/>
      <c r="AT1280" s="31"/>
      <c r="AU1280" s="21">
        <v>2008</v>
      </c>
      <c r="AV1280" s="23">
        <f t="shared" si="208"/>
        <v>3.3027637084729817</v>
      </c>
      <c r="BB1280" s="18"/>
      <c r="BD1280" s="54"/>
      <c r="BF1280" s="18"/>
      <c r="BH1280" s="18"/>
      <c r="BJ1280" s="18"/>
      <c r="BK1280" s="18" t="s">
        <v>257</v>
      </c>
      <c r="BL1280">
        <v>0</v>
      </c>
      <c r="BM1280">
        <v>0</v>
      </c>
      <c r="BN1280">
        <v>0</v>
      </c>
      <c r="BO1280">
        <v>0</v>
      </c>
      <c r="BP1280">
        <v>0</v>
      </c>
      <c r="BQ1280">
        <v>0</v>
      </c>
      <c r="BR1280" s="18">
        <v>1</v>
      </c>
      <c r="BS1280">
        <v>0</v>
      </c>
      <c r="BT1280">
        <v>1</v>
      </c>
      <c r="BU1280" s="18">
        <v>0</v>
      </c>
      <c r="BV1280" t="s">
        <v>397</v>
      </c>
      <c r="BW1280" t="s">
        <v>397</v>
      </c>
      <c r="CB1280" s="18"/>
      <c r="CD1280" s="18"/>
      <c r="CE1280" s="18"/>
      <c r="CH1280" s="18"/>
      <c r="CJ1280" s="18"/>
      <c r="CU1280" s="18"/>
      <c r="CV1280" t="s">
        <v>397</v>
      </c>
      <c r="CW1280" t="s">
        <v>397</v>
      </c>
      <c r="CX1280" t="s">
        <v>397</v>
      </c>
      <c r="CY1280" s="25" t="s">
        <v>397</v>
      </c>
    </row>
    <row r="1281" spans="1:103" x14ac:dyDescent="0.25">
      <c r="A1281">
        <v>1283</v>
      </c>
      <c r="B1281">
        <v>145</v>
      </c>
      <c r="C1281" s="25" t="s">
        <v>259</v>
      </c>
      <c r="D1281" s="12">
        <v>33.5</v>
      </c>
      <c r="E1281" s="14"/>
      <c r="F1281" s="7" t="str">
        <f t="shared" si="199"/>
        <v>X</v>
      </c>
      <c r="G1281" s="7">
        <f t="shared" si="200"/>
        <v>33.5</v>
      </c>
      <c r="H1281" s="16">
        <f t="shared" si="201"/>
        <v>33.5</v>
      </c>
      <c r="I1281" s="11" t="str">
        <f t="shared" si="202"/>
        <v>X</v>
      </c>
      <c r="J1281" s="39" t="str">
        <f t="shared" si="203"/>
        <v>X</v>
      </c>
      <c r="K1281" s="39" t="str">
        <f t="shared" si="206"/>
        <v>X</v>
      </c>
      <c r="L1281" s="39" t="str">
        <f t="shared" si="207"/>
        <v>X</v>
      </c>
      <c r="M1281" s="39" t="str">
        <f t="shared" si="204"/>
        <v>X</v>
      </c>
      <c r="N1281" s="42">
        <v>0</v>
      </c>
      <c r="O1281" s="8">
        <v>0</v>
      </c>
      <c r="P1281" s="9">
        <v>0</v>
      </c>
      <c r="Q1281" s="9">
        <v>1</v>
      </c>
      <c r="R1281" s="8">
        <v>0</v>
      </c>
      <c r="S1281" s="9">
        <v>0</v>
      </c>
      <c r="T1281" s="9">
        <v>0</v>
      </c>
      <c r="U1281" s="8">
        <v>0</v>
      </c>
      <c r="V1281" s="9">
        <v>0</v>
      </c>
      <c r="W1281" s="9">
        <v>0</v>
      </c>
      <c r="X1281" s="9">
        <v>0</v>
      </c>
      <c r="Y1281" s="8">
        <v>0</v>
      </c>
      <c r="Z1281" s="9">
        <v>0</v>
      </c>
      <c r="AA1281" s="8"/>
      <c r="AC1281" s="8"/>
      <c r="AJ1281" s="9">
        <f t="shared" si="205"/>
        <v>-1</v>
      </c>
      <c r="AK1281" s="7">
        <v>9.1999999999999993</v>
      </c>
      <c r="AO1281" s="8"/>
      <c r="AQ1281" s="31"/>
      <c r="AT1281" s="31"/>
      <c r="AU1281" s="21">
        <v>2008</v>
      </c>
      <c r="AV1281" s="23">
        <f t="shared" si="208"/>
        <v>3.3027637084729817</v>
      </c>
      <c r="BB1281" s="18"/>
      <c r="BD1281" s="54"/>
      <c r="BF1281" s="18"/>
      <c r="BH1281" s="18"/>
      <c r="BJ1281" s="18"/>
      <c r="BK1281" s="18" t="s">
        <v>257</v>
      </c>
      <c r="BL1281">
        <v>0</v>
      </c>
      <c r="BM1281">
        <v>0</v>
      </c>
      <c r="BN1281">
        <v>0</v>
      </c>
      <c r="BO1281">
        <v>0</v>
      </c>
      <c r="BP1281">
        <v>0</v>
      </c>
      <c r="BQ1281">
        <v>0</v>
      </c>
      <c r="BR1281" s="18">
        <v>1</v>
      </c>
      <c r="BS1281">
        <v>0</v>
      </c>
      <c r="BT1281">
        <v>1</v>
      </c>
      <c r="BU1281" s="18">
        <v>0</v>
      </c>
      <c r="BV1281" t="s">
        <v>397</v>
      </c>
      <c r="BW1281" t="s">
        <v>397</v>
      </c>
      <c r="CB1281" s="18"/>
      <c r="CD1281" s="18"/>
      <c r="CE1281" s="18"/>
      <c r="CH1281" s="18"/>
      <c r="CJ1281" s="18"/>
      <c r="CU1281" s="18"/>
      <c r="CV1281" t="s">
        <v>397</v>
      </c>
      <c r="CW1281" t="s">
        <v>397</v>
      </c>
      <c r="CX1281" t="s">
        <v>397</v>
      </c>
      <c r="CY1281" s="25" t="s">
        <v>397</v>
      </c>
    </row>
    <row r="1282" spans="1:103" x14ac:dyDescent="0.25">
      <c r="A1282">
        <v>1284</v>
      </c>
      <c r="B1282">
        <v>145</v>
      </c>
      <c r="C1282" s="25" t="s">
        <v>259</v>
      </c>
      <c r="D1282" s="12">
        <v>18.100000000000001</v>
      </c>
      <c r="E1282" s="14"/>
      <c r="F1282" s="7" t="str">
        <f t="shared" si="199"/>
        <v>X</v>
      </c>
      <c r="G1282" s="7">
        <f t="shared" si="200"/>
        <v>18.100000000000001</v>
      </c>
      <c r="H1282" s="16">
        <f t="shared" si="201"/>
        <v>18.100000000000001</v>
      </c>
      <c r="I1282" s="11" t="str">
        <f t="shared" si="202"/>
        <v>X</v>
      </c>
      <c r="J1282" s="39" t="str">
        <f t="shared" si="203"/>
        <v>X</v>
      </c>
      <c r="K1282" s="39" t="str">
        <f t="shared" si="206"/>
        <v>X</v>
      </c>
      <c r="L1282" s="39" t="str">
        <f t="shared" si="207"/>
        <v>X</v>
      </c>
      <c r="M1282" s="39" t="str">
        <f t="shared" si="204"/>
        <v>X</v>
      </c>
      <c r="N1282" s="42">
        <v>0</v>
      </c>
      <c r="O1282" s="8">
        <v>0</v>
      </c>
      <c r="P1282" s="9">
        <v>0</v>
      </c>
      <c r="Q1282" s="9">
        <v>0</v>
      </c>
      <c r="R1282" s="8">
        <v>0</v>
      </c>
      <c r="S1282" s="9">
        <v>0</v>
      </c>
      <c r="T1282" s="9">
        <v>0</v>
      </c>
      <c r="U1282" s="8">
        <v>1</v>
      </c>
      <c r="V1282" s="9">
        <v>0</v>
      </c>
      <c r="W1282" s="9">
        <v>0</v>
      </c>
      <c r="X1282" s="9">
        <v>0</v>
      </c>
      <c r="Y1282" s="8">
        <v>0</v>
      </c>
      <c r="Z1282" s="9">
        <v>0</v>
      </c>
      <c r="AA1282" s="8"/>
      <c r="AC1282" s="8"/>
      <c r="AJ1282" s="9">
        <f t="shared" si="205"/>
        <v>-1</v>
      </c>
      <c r="AK1282" s="7">
        <v>9.1999999999999993</v>
      </c>
      <c r="AO1282" s="8"/>
      <c r="AQ1282" s="31"/>
      <c r="AT1282" s="31"/>
      <c r="AU1282" s="21">
        <v>2008</v>
      </c>
      <c r="AV1282" s="23">
        <f t="shared" si="208"/>
        <v>3.3027637084729817</v>
      </c>
      <c r="BB1282" s="18"/>
      <c r="BD1282" s="54"/>
      <c r="BF1282" s="18"/>
      <c r="BH1282" s="18"/>
      <c r="BJ1282" s="18"/>
      <c r="BK1282" s="18" t="s">
        <v>257</v>
      </c>
      <c r="BL1282">
        <v>0</v>
      </c>
      <c r="BM1282">
        <v>0</v>
      </c>
      <c r="BN1282">
        <v>0</v>
      </c>
      <c r="BO1282">
        <v>0</v>
      </c>
      <c r="BP1282">
        <v>0</v>
      </c>
      <c r="BQ1282">
        <v>0</v>
      </c>
      <c r="BR1282" s="18">
        <v>1</v>
      </c>
      <c r="BS1282">
        <v>0</v>
      </c>
      <c r="BT1282">
        <v>1</v>
      </c>
      <c r="BU1282" s="18">
        <v>0</v>
      </c>
      <c r="BV1282" t="s">
        <v>397</v>
      </c>
      <c r="BW1282" t="s">
        <v>397</v>
      </c>
      <c r="CB1282" s="18"/>
      <c r="CD1282" s="18"/>
      <c r="CE1282" s="18"/>
      <c r="CH1282" s="18"/>
      <c r="CJ1282" s="18"/>
      <c r="CU1282" s="18"/>
      <c r="CV1282" t="s">
        <v>397</v>
      </c>
      <c r="CW1282" t="s">
        <v>397</v>
      </c>
      <c r="CX1282" t="s">
        <v>397</v>
      </c>
      <c r="CY1282" s="25" t="s">
        <v>397</v>
      </c>
    </row>
    <row r="1283" spans="1:103" x14ac:dyDescent="0.25">
      <c r="A1283">
        <v>1285</v>
      </c>
      <c r="B1283">
        <v>145</v>
      </c>
      <c r="C1283" s="25" t="s">
        <v>259</v>
      </c>
      <c r="D1283" s="12">
        <v>21.2</v>
      </c>
      <c r="E1283" s="14"/>
      <c r="F1283" s="7" t="str">
        <f t="shared" si="199"/>
        <v>X</v>
      </c>
      <c r="G1283" s="7">
        <f t="shared" si="200"/>
        <v>21.2</v>
      </c>
      <c r="H1283" s="16">
        <f t="shared" si="201"/>
        <v>21.2</v>
      </c>
      <c r="I1283" s="11" t="str">
        <f t="shared" si="202"/>
        <v>X</v>
      </c>
      <c r="J1283" s="39" t="str">
        <f t="shared" si="203"/>
        <v>X</v>
      </c>
      <c r="K1283" s="39" t="str">
        <f t="shared" si="206"/>
        <v>X</v>
      </c>
      <c r="L1283" s="39" t="str">
        <f t="shared" si="207"/>
        <v>X</v>
      </c>
      <c r="M1283" s="39" t="str">
        <f t="shared" si="204"/>
        <v>X</v>
      </c>
      <c r="N1283" s="42">
        <v>0</v>
      </c>
      <c r="O1283" s="8">
        <v>0</v>
      </c>
      <c r="P1283" s="9">
        <v>0</v>
      </c>
      <c r="Q1283" s="9">
        <v>0</v>
      </c>
      <c r="R1283" s="8">
        <v>0</v>
      </c>
      <c r="S1283" s="9">
        <v>0</v>
      </c>
      <c r="T1283" s="9">
        <v>0</v>
      </c>
      <c r="U1283" s="8">
        <v>0</v>
      </c>
      <c r="V1283" s="9">
        <v>1</v>
      </c>
      <c r="W1283" s="9">
        <v>0</v>
      </c>
      <c r="X1283" s="9">
        <v>0</v>
      </c>
      <c r="Y1283" s="8">
        <v>0</v>
      </c>
      <c r="Z1283" s="9">
        <v>0</v>
      </c>
      <c r="AA1283" s="8"/>
      <c r="AC1283" s="8"/>
      <c r="AJ1283" s="9">
        <f t="shared" si="205"/>
        <v>-1</v>
      </c>
      <c r="AK1283" s="7">
        <v>9.1999999999999993</v>
      </c>
      <c r="AO1283" s="8"/>
      <c r="AQ1283" s="31"/>
      <c r="AT1283" s="31"/>
      <c r="AU1283" s="21">
        <v>2008</v>
      </c>
      <c r="AV1283" s="23">
        <f t="shared" si="208"/>
        <v>3.3027637084729817</v>
      </c>
      <c r="BB1283" s="18"/>
      <c r="BD1283" s="54"/>
      <c r="BF1283" s="18"/>
      <c r="BH1283" s="18"/>
      <c r="BJ1283" s="18"/>
      <c r="BK1283" s="18" t="s">
        <v>257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R1283" s="18">
        <v>1</v>
      </c>
      <c r="BS1283">
        <v>0</v>
      </c>
      <c r="BT1283">
        <v>1</v>
      </c>
      <c r="BU1283" s="18">
        <v>0</v>
      </c>
      <c r="BV1283" t="s">
        <v>397</v>
      </c>
      <c r="BW1283" t="s">
        <v>397</v>
      </c>
      <c r="CB1283" s="18"/>
      <c r="CD1283" s="18"/>
      <c r="CE1283" s="18"/>
      <c r="CH1283" s="18"/>
      <c r="CJ1283" s="18"/>
      <c r="CU1283" s="18"/>
      <c r="CV1283" t="s">
        <v>397</v>
      </c>
      <c r="CW1283" t="s">
        <v>397</v>
      </c>
      <c r="CX1283" t="s">
        <v>397</v>
      </c>
      <c r="CY1283" s="25" t="s">
        <v>397</v>
      </c>
    </row>
    <row r="1284" spans="1:103" x14ac:dyDescent="0.25">
      <c r="A1284">
        <v>1286</v>
      </c>
      <c r="B1284">
        <v>146</v>
      </c>
      <c r="C1284" s="25" t="s">
        <v>69</v>
      </c>
      <c r="D1284" s="12">
        <v>11.69</v>
      </c>
      <c r="E1284" s="14"/>
      <c r="F1284" s="7" t="str">
        <f t="shared" si="199"/>
        <v>X</v>
      </c>
      <c r="G1284" s="7">
        <f t="shared" si="200"/>
        <v>11.69</v>
      </c>
      <c r="H1284" s="16">
        <f t="shared" si="201"/>
        <v>11.69</v>
      </c>
      <c r="I1284" s="11" t="str">
        <f t="shared" si="202"/>
        <v>X</v>
      </c>
      <c r="J1284" s="39" t="str">
        <f t="shared" si="203"/>
        <v>X</v>
      </c>
      <c r="K1284" s="39" t="str">
        <f t="shared" si="206"/>
        <v>X</v>
      </c>
      <c r="L1284" s="39" t="str">
        <f t="shared" si="207"/>
        <v>X</v>
      </c>
      <c r="M1284" s="39" t="str">
        <f t="shared" si="204"/>
        <v>X</v>
      </c>
      <c r="N1284" s="42">
        <v>1</v>
      </c>
      <c r="O1284" s="8">
        <v>0</v>
      </c>
      <c r="P1284" s="9">
        <v>0</v>
      </c>
      <c r="Q1284" s="9">
        <v>0</v>
      </c>
      <c r="R1284" s="8">
        <v>0</v>
      </c>
      <c r="S1284" s="9">
        <v>0</v>
      </c>
      <c r="T1284" s="9">
        <v>0</v>
      </c>
      <c r="U1284" s="8">
        <v>0</v>
      </c>
      <c r="V1284" s="9">
        <v>0</v>
      </c>
      <c r="W1284" s="9">
        <v>0</v>
      </c>
      <c r="X1284" s="9">
        <v>0</v>
      </c>
      <c r="Y1284" s="8">
        <v>0</v>
      </c>
      <c r="Z1284" s="9">
        <v>0</v>
      </c>
      <c r="AA1284" s="8"/>
      <c r="AC1284" s="8"/>
      <c r="AJ1284" s="9">
        <f t="shared" si="205"/>
        <v>-1</v>
      </c>
      <c r="AK1284" s="7">
        <v>7.2</v>
      </c>
      <c r="AO1284" s="8"/>
      <c r="AQ1284" s="31"/>
      <c r="AT1284" s="31"/>
      <c r="AU1284" s="21">
        <v>1976</v>
      </c>
      <c r="AV1284" s="23">
        <f t="shared" si="208"/>
        <v>3.2957869402516091</v>
      </c>
      <c r="BB1284" s="18"/>
      <c r="BD1284" s="54"/>
      <c r="BF1284" s="18"/>
      <c r="BH1284" s="18"/>
      <c r="BJ1284" s="18"/>
      <c r="BK1284" s="18" t="s">
        <v>68</v>
      </c>
      <c r="BL1284">
        <v>0</v>
      </c>
      <c r="BM1284">
        <v>0</v>
      </c>
      <c r="BN1284">
        <v>0</v>
      </c>
      <c r="BO1284">
        <v>1</v>
      </c>
      <c r="BP1284">
        <v>0</v>
      </c>
      <c r="BQ1284">
        <v>0</v>
      </c>
      <c r="BR1284" s="18">
        <v>0</v>
      </c>
      <c r="BS1284">
        <v>0</v>
      </c>
      <c r="BT1284">
        <v>1</v>
      </c>
      <c r="BU1284" s="18">
        <v>0</v>
      </c>
      <c r="BV1284" t="s">
        <v>397</v>
      </c>
      <c r="BW1284" t="s">
        <v>397</v>
      </c>
      <c r="CB1284" s="18"/>
      <c r="CD1284" s="18"/>
      <c r="CE1284" s="18"/>
      <c r="CH1284" s="18"/>
      <c r="CJ1284" s="18"/>
      <c r="CU1284" s="18"/>
      <c r="CV1284" t="s">
        <v>397</v>
      </c>
      <c r="CW1284" t="s">
        <v>397</v>
      </c>
      <c r="CX1284" t="s">
        <v>397</v>
      </c>
      <c r="CY1284" s="25" t="s">
        <v>397</v>
      </c>
    </row>
    <row r="1285" spans="1:103" x14ac:dyDescent="0.25">
      <c r="A1285">
        <v>1287</v>
      </c>
      <c r="B1285">
        <v>146</v>
      </c>
      <c r="C1285" s="25" t="s">
        <v>69</v>
      </c>
      <c r="D1285" s="12">
        <v>11.1</v>
      </c>
      <c r="E1285" s="14"/>
      <c r="F1285" s="7" t="str">
        <f t="shared" si="199"/>
        <v>X</v>
      </c>
      <c r="G1285" s="7">
        <f t="shared" si="200"/>
        <v>11.1</v>
      </c>
      <c r="H1285" s="16">
        <f t="shared" si="201"/>
        <v>11.1</v>
      </c>
      <c r="I1285" s="11" t="str">
        <f t="shared" si="202"/>
        <v>X</v>
      </c>
      <c r="J1285" s="39" t="str">
        <f t="shared" si="203"/>
        <v>X</v>
      </c>
      <c r="K1285" s="39" t="str">
        <f t="shared" si="206"/>
        <v>X</v>
      </c>
      <c r="L1285" s="39" t="str">
        <f t="shared" si="207"/>
        <v>X</v>
      </c>
      <c r="M1285" s="39" t="str">
        <f t="shared" si="204"/>
        <v>X</v>
      </c>
      <c r="N1285" s="42">
        <v>1</v>
      </c>
      <c r="O1285" s="8">
        <v>0</v>
      </c>
      <c r="P1285" s="9">
        <v>0</v>
      </c>
      <c r="Q1285" s="9">
        <v>0</v>
      </c>
      <c r="R1285" s="8">
        <v>0</v>
      </c>
      <c r="S1285" s="9">
        <v>0</v>
      </c>
      <c r="T1285" s="9">
        <v>0</v>
      </c>
      <c r="U1285" s="8">
        <v>0</v>
      </c>
      <c r="V1285" s="9">
        <v>0</v>
      </c>
      <c r="W1285" s="9">
        <v>0</v>
      </c>
      <c r="X1285" s="9">
        <v>0</v>
      </c>
      <c r="Y1285" s="8">
        <v>0</v>
      </c>
      <c r="Z1285" s="9">
        <v>0</v>
      </c>
      <c r="AA1285" s="8"/>
      <c r="AC1285" s="8"/>
      <c r="AJ1285" s="9">
        <f t="shared" si="205"/>
        <v>-1</v>
      </c>
      <c r="AK1285" s="7">
        <v>7.3</v>
      </c>
      <c r="AO1285" s="8"/>
      <c r="AQ1285" s="31"/>
      <c r="AT1285" s="31"/>
      <c r="AU1285" s="21">
        <v>1977</v>
      </c>
      <c r="AV1285" s="23">
        <f t="shared" si="208"/>
        <v>3.2960066693136723</v>
      </c>
      <c r="BB1285" s="18"/>
      <c r="BD1285" s="54"/>
      <c r="BF1285" s="18"/>
      <c r="BH1285" s="18"/>
      <c r="BJ1285" s="18"/>
      <c r="BK1285" s="18" t="s">
        <v>68</v>
      </c>
      <c r="BL1285">
        <v>0</v>
      </c>
      <c r="BM1285">
        <v>0</v>
      </c>
      <c r="BN1285">
        <v>0</v>
      </c>
      <c r="BO1285">
        <v>1</v>
      </c>
      <c r="BP1285">
        <v>0</v>
      </c>
      <c r="BQ1285">
        <v>0</v>
      </c>
      <c r="BR1285" s="18">
        <v>0</v>
      </c>
      <c r="BS1285">
        <v>0</v>
      </c>
      <c r="BT1285">
        <v>1</v>
      </c>
      <c r="BU1285" s="18">
        <v>0</v>
      </c>
      <c r="BV1285" t="s">
        <v>397</v>
      </c>
      <c r="BW1285" t="s">
        <v>397</v>
      </c>
      <c r="CB1285" s="18"/>
      <c r="CD1285" s="18"/>
      <c r="CE1285" s="18"/>
      <c r="CH1285" s="18"/>
      <c r="CJ1285" s="18"/>
      <c r="CU1285" s="18"/>
      <c r="CV1285" t="s">
        <v>397</v>
      </c>
      <c r="CW1285" t="s">
        <v>397</v>
      </c>
      <c r="CX1285" t="s">
        <v>397</v>
      </c>
      <c r="CY1285" s="25" t="s">
        <v>397</v>
      </c>
    </row>
    <row r="1286" spans="1:103" x14ac:dyDescent="0.25">
      <c r="A1286">
        <v>1288</v>
      </c>
      <c r="B1286">
        <v>146</v>
      </c>
      <c r="C1286" s="25" t="s">
        <v>69</v>
      </c>
      <c r="D1286" s="12">
        <v>10.62</v>
      </c>
      <c r="E1286" s="14"/>
      <c r="F1286" s="7" t="str">
        <f t="shared" si="199"/>
        <v>X</v>
      </c>
      <c r="G1286" s="7">
        <f t="shared" si="200"/>
        <v>10.62</v>
      </c>
      <c r="H1286" s="16">
        <f t="shared" si="201"/>
        <v>10.62</v>
      </c>
      <c r="I1286" s="11" t="str">
        <f t="shared" si="202"/>
        <v>X</v>
      </c>
      <c r="J1286" s="39" t="str">
        <f t="shared" si="203"/>
        <v>X</v>
      </c>
      <c r="K1286" s="39" t="str">
        <f t="shared" si="206"/>
        <v>X</v>
      </c>
      <c r="L1286" s="39" t="str">
        <f t="shared" si="207"/>
        <v>X</v>
      </c>
      <c r="M1286" s="39" t="str">
        <f t="shared" si="204"/>
        <v>X</v>
      </c>
      <c r="N1286" s="42">
        <v>1</v>
      </c>
      <c r="O1286" s="8">
        <v>0</v>
      </c>
      <c r="P1286" s="9">
        <v>0</v>
      </c>
      <c r="Q1286" s="9">
        <v>0</v>
      </c>
      <c r="R1286" s="8">
        <v>0</v>
      </c>
      <c r="S1286" s="9">
        <v>0</v>
      </c>
      <c r="T1286" s="9">
        <v>0</v>
      </c>
      <c r="U1286" s="8">
        <v>0</v>
      </c>
      <c r="V1286" s="9">
        <v>0</v>
      </c>
      <c r="W1286" s="9">
        <v>0</v>
      </c>
      <c r="X1286" s="9">
        <v>0</v>
      </c>
      <c r="Y1286" s="8">
        <v>0</v>
      </c>
      <c r="Z1286" s="9">
        <v>0</v>
      </c>
      <c r="AA1286" s="8"/>
      <c r="AC1286" s="8"/>
      <c r="AJ1286" s="9">
        <f t="shared" si="205"/>
        <v>-1</v>
      </c>
      <c r="AK1286" s="7">
        <v>7.4</v>
      </c>
      <c r="AO1286" s="8"/>
      <c r="AQ1286" s="31"/>
      <c r="AT1286" s="31"/>
      <c r="AU1286" s="21">
        <v>1978</v>
      </c>
      <c r="AV1286" s="23">
        <f t="shared" si="208"/>
        <v>3.2962262872611605</v>
      </c>
      <c r="BB1286" s="18"/>
      <c r="BD1286" s="54"/>
      <c r="BF1286" s="18"/>
      <c r="BH1286" s="18"/>
      <c r="BJ1286" s="18"/>
      <c r="BK1286" s="18" t="s">
        <v>68</v>
      </c>
      <c r="BL1286">
        <v>0</v>
      </c>
      <c r="BM1286">
        <v>0</v>
      </c>
      <c r="BN1286">
        <v>0</v>
      </c>
      <c r="BO1286">
        <v>1</v>
      </c>
      <c r="BP1286">
        <v>0</v>
      </c>
      <c r="BQ1286">
        <v>0</v>
      </c>
      <c r="BR1286" s="18">
        <v>0</v>
      </c>
      <c r="BS1286">
        <v>0</v>
      </c>
      <c r="BT1286">
        <v>1</v>
      </c>
      <c r="BU1286" s="18">
        <v>0</v>
      </c>
      <c r="BV1286" t="s">
        <v>397</v>
      </c>
      <c r="BW1286" t="s">
        <v>397</v>
      </c>
      <c r="CB1286" s="18"/>
      <c r="CD1286" s="18"/>
      <c r="CE1286" s="18"/>
      <c r="CH1286" s="18"/>
      <c r="CJ1286" s="18"/>
      <c r="CU1286" s="18"/>
      <c r="CV1286" t="s">
        <v>397</v>
      </c>
      <c r="CW1286" t="s">
        <v>397</v>
      </c>
      <c r="CX1286" t="s">
        <v>397</v>
      </c>
      <c r="CY1286" s="25" t="s">
        <v>397</v>
      </c>
    </row>
    <row r="1287" spans="1:103" x14ac:dyDescent="0.25">
      <c r="A1287">
        <v>1289</v>
      </c>
      <c r="B1287">
        <v>146</v>
      </c>
      <c r="C1287" s="25" t="s">
        <v>69</v>
      </c>
      <c r="D1287" s="12">
        <v>9.94</v>
      </c>
      <c r="E1287" s="14"/>
      <c r="F1287" s="7" t="str">
        <f t="shared" si="199"/>
        <v>X</v>
      </c>
      <c r="G1287" s="7">
        <f t="shared" si="200"/>
        <v>9.94</v>
      </c>
      <c r="H1287" s="16">
        <f t="shared" si="201"/>
        <v>9.94</v>
      </c>
      <c r="I1287" s="11" t="str">
        <f t="shared" si="202"/>
        <v>X</v>
      </c>
      <c r="J1287" s="39" t="str">
        <f t="shared" si="203"/>
        <v>X</v>
      </c>
      <c r="K1287" s="39" t="str">
        <f t="shared" si="206"/>
        <v>X</v>
      </c>
      <c r="L1287" s="39" t="str">
        <f t="shared" si="207"/>
        <v>X</v>
      </c>
      <c r="M1287" s="39" t="str">
        <f t="shared" si="204"/>
        <v>X</v>
      </c>
      <c r="N1287" s="42">
        <v>1</v>
      </c>
      <c r="O1287" s="8">
        <v>0</v>
      </c>
      <c r="P1287" s="9">
        <v>0</v>
      </c>
      <c r="Q1287" s="9">
        <v>0</v>
      </c>
      <c r="R1287" s="8">
        <v>0</v>
      </c>
      <c r="S1287" s="9">
        <v>0</v>
      </c>
      <c r="T1287" s="9">
        <v>0</v>
      </c>
      <c r="U1287" s="8">
        <v>0</v>
      </c>
      <c r="V1287" s="9">
        <v>0</v>
      </c>
      <c r="W1287" s="9">
        <v>0</v>
      </c>
      <c r="X1287" s="9">
        <v>0</v>
      </c>
      <c r="Y1287" s="8">
        <v>0</v>
      </c>
      <c r="Z1287" s="9">
        <v>0</v>
      </c>
      <c r="AA1287" s="8"/>
      <c r="AC1287" s="8"/>
      <c r="AJ1287" s="9">
        <f t="shared" si="205"/>
        <v>-1</v>
      </c>
      <c r="AK1287" s="7">
        <v>7.6</v>
      </c>
      <c r="AO1287" s="8"/>
      <c r="AQ1287" s="31"/>
      <c r="AT1287" s="31"/>
      <c r="AU1287" s="21">
        <v>1979</v>
      </c>
      <c r="AV1287" s="23">
        <f t="shared" si="208"/>
        <v>3.2964457942063961</v>
      </c>
      <c r="BB1287" s="18"/>
      <c r="BD1287" s="54"/>
      <c r="BF1287" s="18"/>
      <c r="BH1287" s="18"/>
      <c r="BJ1287" s="18"/>
      <c r="BK1287" s="18" t="s">
        <v>68</v>
      </c>
      <c r="BL1287">
        <v>0</v>
      </c>
      <c r="BM1287">
        <v>0</v>
      </c>
      <c r="BN1287">
        <v>0</v>
      </c>
      <c r="BO1287">
        <v>1</v>
      </c>
      <c r="BP1287">
        <v>0</v>
      </c>
      <c r="BQ1287">
        <v>0</v>
      </c>
      <c r="BR1287" s="18">
        <v>0</v>
      </c>
      <c r="BS1287">
        <v>0</v>
      </c>
      <c r="BT1287">
        <v>1</v>
      </c>
      <c r="BU1287" s="18">
        <v>0</v>
      </c>
      <c r="BV1287" t="s">
        <v>397</v>
      </c>
      <c r="BW1287" t="s">
        <v>397</v>
      </c>
      <c r="CB1287" s="18"/>
      <c r="CD1287" s="18"/>
      <c r="CE1287" s="18"/>
      <c r="CH1287" s="18"/>
      <c r="CJ1287" s="18"/>
      <c r="CU1287" s="18"/>
      <c r="CV1287" t="s">
        <v>397</v>
      </c>
      <c r="CW1287" t="s">
        <v>397</v>
      </c>
      <c r="CX1287" t="s">
        <v>397</v>
      </c>
      <c r="CY1287" s="25" t="s">
        <v>397</v>
      </c>
    </row>
    <row r="1288" spans="1:103" x14ac:dyDescent="0.25">
      <c r="A1288">
        <v>1290</v>
      </c>
      <c r="B1288">
        <v>146</v>
      </c>
      <c r="C1288" s="25" t="s">
        <v>69</v>
      </c>
      <c r="D1288" s="12">
        <v>9.5299999999999994</v>
      </c>
      <c r="E1288" s="14"/>
      <c r="F1288" s="7" t="str">
        <f t="shared" si="199"/>
        <v>X</v>
      </c>
      <c r="G1288" s="7">
        <f t="shared" si="200"/>
        <v>9.5299999999999994</v>
      </c>
      <c r="H1288" s="16">
        <f t="shared" si="201"/>
        <v>9.5299999999999994</v>
      </c>
      <c r="I1288" s="11" t="str">
        <f t="shared" si="202"/>
        <v>X</v>
      </c>
      <c r="J1288" s="39" t="str">
        <f t="shared" si="203"/>
        <v>X</v>
      </c>
      <c r="K1288" s="39" t="str">
        <f t="shared" si="206"/>
        <v>X</v>
      </c>
      <c r="L1288" s="39" t="str">
        <f t="shared" si="207"/>
        <v>X</v>
      </c>
      <c r="M1288" s="39" t="str">
        <f t="shared" si="204"/>
        <v>X</v>
      </c>
      <c r="N1288" s="42">
        <v>1</v>
      </c>
      <c r="O1288" s="8">
        <v>0</v>
      </c>
      <c r="P1288" s="9">
        <v>0</v>
      </c>
      <c r="Q1288" s="9">
        <v>0</v>
      </c>
      <c r="R1288" s="8">
        <v>0</v>
      </c>
      <c r="S1288" s="9">
        <v>0</v>
      </c>
      <c r="T1288" s="9">
        <v>0</v>
      </c>
      <c r="U1288" s="8">
        <v>0</v>
      </c>
      <c r="V1288" s="9">
        <v>0</v>
      </c>
      <c r="W1288" s="9">
        <v>0</v>
      </c>
      <c r="X1288" s="9">
        <v>0</v>
      </c>
      <c r="Y1288" s="8">
        <v>0</v>
      </c>
      <c r="Z1288" s="9">
        <v>0</v>
      </c>
      <c r="AA1288" s="8"/>
      <c r="AC1288" s="8"/>
      <c r="AJ1288" s="9">
        <f t="shared" si="205"/>
        <v>-1</v>
      </c>
      <c r="AK1288" s="7">
        <v>7.6</v>
      </c>
      <c r="AO1288" s="8"/>
      <c r="AQ1288" s="31"/>
      <c r="AT1288" s="31"/>
      <c r="AU1288" s="21">
        <v>1980</v>
      </c>
      <c r="AV1288" s="23">
        <f t="shared" si="208"/>
        <v>3.2966651902615309</v>
      </c>
      <c r="BB1288" s="18"/>
      <c r="BD1288" s="54"/>
      <c r="BF1288" s="18"/>
      <c r="BH1288" s="18"/>
      <c r="BJ1288" s="18"/>
      <c r="BK1288" s="18" t="s">
        <v>68</v>
      </c>
      <c r="BL1288">
        <v>0</v>
      </c>
      <c r="BM1288">
        <v>0</v>
      </c>
      <c r="BN1288">
        <v>0</v>
      </c>
      <c r="BO1288">
        <v>1</v>
      </c>
      <c r="BP1288">
        <v>0</v>
      </c>
      <c r="BQ1288">
        <v>0</v>
      </c>
      <c r="BR1288" s="18">
        <v>0</v>
      </c>
      <c r="BS1288">
        <v>0</v>
      </c>
      <c r="BT1288">
        <v>1</v>
      </c>
      <c r="BU1288" s="18">
        <v>0</v>
      </c>
      <c r="BV1288" t="s">
        <v>397</v>
      </c>
      <c r="BW1288" t="s">
        <v>397</v>
      </c>
      <c r="CB1288" s="18"/>
      <c r="CD1288" s="18"/>
      <c r="CE1288" s="18"/>
      <c r="CH1288" s="18"/>
      <c r="CJ1288" s="18"/>
      <c r="CU1288" s="18"/>
      <c r="CV1288" t="s">
        <v>397</v>
      </c>
      <c r="CW1288" t="s">
        <v>397</v>
      </c>
      <c r="CX1288" t="s">
        <v>397</v>
      </c>
      <c r="CY1288" s="25" t="s">
        <v>397</v>
      </c>
    </row>
    <row r="1289" spans="1:103" x14ac:dyDescent="0.25">
      <c r="A1289">
        <v>1291</v>
      </c>
      <c r="B1289">
        <v>146</v>
      </c>
      <c r="C1289" s="25" t="s">
        <v>69</v>
      </c>
      <c r="D1289" s="12">
        <v>8.83</v>
      </c>
      <c r="E1289" s="14"/>
      <c r="F1289" s="7" t="str">
        <f t="shared" si="199"/>
        <v>X</v>
      </c>
      <c r="G1289" s="7">
        <f t="shared" si="200"/>
        <v>8.83</v>
      </c>
      <c r="H1289" s="16">
        <f t="shared" si="201"/>
        <v>8.83</v>
      </c>
      <c r="I1289" s="11" t="str">
        <f t="shared" si="202"/>
        <v>X</v>
      </c>
      <c r="J1289" s="39" t="str">
        <f t="shared" si="203"/>
        <v>X</v>
      </c>
      <c r="K1289" s="39" t="str">
        <f t="shared" si="206"/>
        <v>X</v>
      </c>
      <c r="L1289" s="39" t="str">
        <f t="shared" si="207"/>
        <v>X</v>
      </c>
      <c r="M1289" s="39" t="str">
        <f t="shared" si="204"/>
        <v>X</v>
      </c>
      <c r="N1289" s="42">
        <v>1</v>
      </c>
      <c r="O1289" s="8">
        <v>0</v>
      </c>
      <c r="P1289" s="9">
        <v>0</v>
      </c>
      <c r="Q1289" s="9">
        <v>0</v>
      </c>
      <c r="R1289" s="8">
        <v>0</v>
      </c>
      <c r="S1289" s="9">
        <v>0</v>
      </c>
      <c r="T1289" s="9">
        <v>0</v>
      </c>
      <c r="U1289" s="8">
        <v>0</v>
      </c>
      <c r="V1289" s="9">
        <v>0</v>
      </c>
      <c r="W1289" s="9">
        <v>0</v>
      </c>
      <c r="X1289" s="9">
        <v>0</v>
      </c>
      <c r="Y1289" s="8">
        <v>0</v>
      </c>
      <c r="Z1289" s="9">
        <v>0</v>
      </c>
      <c r="AA1289" s="8"/>
      <c r="AC1289" s="8"/>
      <c r="AJ1289" s="9">
        <f t="shared" si="205"/>
        <v>-1</v>
      </c>
      <c r="AK1289" s="7">
        <v>8</v>
      </c>
      <c r="AO1289" s="8"/>
      <c r="AQ1289" s="31"/>
      <c r="AT1289" s="31"/>
      <c r="AU1289" s="21">
        <v>1981</v>
      </c>
      <c r="AV1289" s="23">
        <f t="shared" si="208"/>
        <v>3.2968844755385471</v>
      </c>
      <c r="BB1289" s="18"/>
      <c r="BD1289" s="54"/>
      <c r="BF1289" s="18"/>
      <c r="BH1289" s="18"/>
      <c r="BJ1289" s="18"/>
      <c r="BK1289" s="18" t="s">
        <v>68</v>
      </c>
      <c r="BL1289">
        <v>0</v>
      </c>
      <c r="BM1289">
        <v>0</v>
      </c>
      <c r="BN1289">
        <v>0</v>
      </c>
      <c r="BO1289">
        <v>1</v>
      </c>
      <c r="BP1289">
        <v>0</v>
      </c>
      <c r="BQ1289">
        <v>0</v>
      </c>
      <c r="BR1289" s="18">
        <v>0</v>
      </c>
      <c r="BS1289">
        <v>0</v>
      </c>
      <c r="BT1289">
        <v>1</v>
      </c>
      <c r="BU1289" s="18">
        <v>0</v>
      </c>
      <c r="BV1289" t="s">
        <v>397</v>
      </c>
      <c r="BW1289" t="s">
        <v>397</v>
      </c>
      <c r="CB1289" s="18"/>
      <c r="CD1289" s="18"/>
      <c r="CE1289" s="18"/>
      <c r="CH1289" s="18"/>
      <c r="CJ1289" s="18"/>
      <c r="CU1289" s="18"/>
      <c r="CV1289" t="s">
        <v>397</v>
      </c>
      <c r="CW1289" t="s">
        <v>397</v>
      </c>
      <c r="CX1289" t="s">
        <v>397</v>
      </c>
      <c r="CY1289" s="25" t="s">
        <v>397</v>
      </c>
    </row>
    <row r="1290" spans="1:103" x14ac:dyDescent="0.25">
      <c r="A1290">
        <v>1292</v>
      </c>
      <c r="B1290">
        <v>146</v>
      </c>
      <c r="C1290" s="25" t="s">
        <v>69</v>
      </c>
      <c r="D1290" s="12">
        <v>9.11</v>
      </c>
      <c r="E1290" s="14"/>
      <c r="F1290" s="7" t="str">
        <f t="shared" si="199"/>
        <v>X</v>
      </c>
      <c r="G1290" s="7">
        <f t="shared" si="200"/>
        <v>9.11</v>
      </c>
      <c r="H1290" s="16">
        <f t="shared" si="201"/>
        <v>9.11</v>
      </c>
      <c r="I1290" s="11" t="str">
        <f t="shared" si="202"/>
        <v>X</v>
      </c>
      <c r="J1290" s="39" t="str">
        <f t="shared" si="203"/>
        <v>X</v>
      </c>
      <c r="K1290" s="39" t="str">
        <f t="shared" si="206"/>
        <v>X</v>
      </c>
      <c r="L1290" s="39" t="str">
        <f t="shared" si="207"/>
        <v>X</v>
      </c>
      <c r="M1290" s="39" t="str">
        <f t="shared" si="204"/>
        <v>X</v>
      </c>
      <c r="N1290" s="42">
        <v>1</v>
      </c>
      <c r="O1290" s="8">
        <v>0</v>
      </c>
      <c r="P1290" s="9">
        <v>0</v>
      </c>
      <c r="Q1290" s="9">
        <v>0</v>
      </c>
      <c r="R1290" s="8">
        <v>0</v>
      </c>
      <c r="S1290" s="9">
        <v>0</v>
      </c>
      <c r="T1290" s="9">
        <v>0</v>
      </c>
      <c r="U1290" s="8">
        <v>0</v>
      </c>
      <c r="V1290" s="9">
        <v>0</v>
      </c>
      <c r="W1290" s="9">
        <v>0</v>
      </c>
      <c r="X1290" s="9">
        <v>0</v>
      </c>
      <c r="Y1290" s="8">
        <v>0</v>
      </c>
      <c r="Z1290" s="9">
        <v>0</v>
      </c>
      <c r="AA1290" s="8"/>
      <c r="AC1290" s="8"/>
      <c r="AJ1290" s="9">
        <f t="shared" si="205"/>
        <v>-1</v>
      </c>
      <c r="AK1290" s="7">
        <v>8</v>
      </c>
      <c r="AO1290" s="8"/>
      <c r="AQ1290" s="31"/>
      <c r="AT1290" s="31"/>
      <c r="AU1290" s="21">
        <v>1982</v>
      </c>
      <c r="AV1290" s="23">
        <f t="shared" si="208"/>
        <v>3.2971036501492565</v>
      </c>
      <c r="BB1290" s="18"/>
      <c r="BD1290" s="54"/>
      <c r="BF1290" s="18"/>
      <c r="BH1290" s="18"/>
      <c r="BJ1290" s="18"/>
      <c r="BK1290" s="18" t="s">
        <v>68</v>
      </c>
      <c r="BL1290">
        <v>0</v>
      </c>
      <c r="BM1290">
        <v>0</v>
      </c>
      <c r="BN1290">
        <v>0</v>
      </c>
      <c r="BO1290">
        <v>1</v>
      </c>
      <c r="BP1290">
        <v>0</v>
      </c>
      <c r="BQ1290">
        <v>0</v>
      </c>
      <c r="BR1290" s="18">
        <v>0</v>
      </c>
      <c r="BS1290">
        <v>0</v>
      </c>
      <c r="BT1290">
        <v>1</v>
      </c>
      <c r="BU1290" s="18">
        <v>0</v>
      </c>
      <c r="BV1290" t="s">
        <v>397</v>
      </c>
      <c r="BW1290" t="s">
        <v>397</v>
      </c>
      <c r="CB1290" s="18"/>
      <c r="CD1290" s="18"/>
      <c r="CE1290" s="18"/>
      <c r="CH1290" s="18"/>
      <c r="CJ1290" s="18"/>
      <c r="CU1290" s="18"/>
      <c r="CV1290" t="s">
        <v>397</v>
      </c>
      <c r="CW1290" t="s">
        <v>397</v>
      </c>
      <c r="CX1290" t="s">
        <v>397</v>
      </c>
      <c r="CY1290" s="25" t="s">
        <v>397</v>
      </c>
    </row>
    <row r="1291" spans="1:103" x14ac:dyDescent="0.25">
      <c r="A1291">
        <v>1293</v>
      </c>
      <c r="B1291">
        <v>146</v>
      </c>
      <c r="C1291" s="25" t="s">
        <v>69</v>
      </c>
      <c r="D1291" s="12">
        <v>9.27</v>
      </c>
      <c r="E1291" s="14"/>
      <c r="F1291" s="7" t="str">
        <f t="shared" si="199"/>
        <v>X</v>
      </c>
      <c r="G1291" s="7">
        <f t="shared" si="200"/>
        <v>9.27</v>
      </c>
      <c r="H1291" s="16">
        <f t="shared" si="201"/>
        <v>9.27</v>
      </c>
      <c r="I1291" s="11" t="str">
        <f t="shared" si="202"/>
        <v>X</v>
      </c>
      <c r="J1291" s="39" t="str">
        <f t="shared" si="203"/>
        <v>X</v>
      </c>
      <c r="K1291" s="39" t="str">
        <f t="shared" si="206"/>
        <v>X</v>
      </c>
      <c r="L1291" s="39" t="str">
        <f t="shared" si="207"/>
        <v>X</v>
      </c>
      <c r="M1291" s="39" t="str">
        <f t="shared" si="204"/>
        <v>X</v>
      </c>
      <c r="N1291" s="42">
        <v>1</v>
      </c>
      <c r="O1291" s="8">
        <v>0</v>
      </c>
      <c r="P1291" s="9">
        <v>0</v>
      </c>
      <c r="Q1291" s="9">
        <v>0</v>
      </c>
      <c r="R1291" s="8">
        <v>0</v>
      </c>
      <c r="S1291" s="9">
        <v>0</v>
      </c>
      <c r="T1291" s="9">
        <v>0</v>
      </c>
      <c r="U1291" s="8">
        <v>0</v>
      </c>
      <c r="V1291" s="9">
        <v>0</v>
      </c>
      <c r="W1291" s="9">
        <v>0</v>
      </c>
      <c r="X1291" s="9">
        <v>0</v>
      </c>
      <c r="Y1291" s="8">
        <v>0</v>
      </c>
      <c r="Z1291" s="9">
        <v>0</v>
      </c>
      <c r="AA1291" s="8"/>
      <c r="AC1291" s="8"/>
      <c r="AJ1291" s="9">
        <f t="shared" si="205"/>
        <v>-1</v>
      </c>
      <c r="AK1291" s="7">
        <v>8</v>
      </c>
      <c r="AO1291" s="8"/>
      <c r="AQ1291" s="31"/>
      <c r="AT1291" s="31"/>
      <c r="AU1291" s="21">
        <v>1983</v>
      </c>
      <c r="AV1291" s="23">
        <f t="shared" si="208"/>
        <v>3.2973227142053028</v>
      </c>
      <c r="BB1291" s="18"/>
      <c r="BD1291" s="54"/>
      <c r="BF1291" s="18"/>
      <c r="BH1291" s="18"/>
      <c r="BJ1291" s="18"/>
      <c r="BK1291" s="18" t="s">
        <v>68</v>
      </c>
      <c r="BL1291">
        <v>0</v>
      </c>
      <c r="BM1291">
        <v>0</v>
      </c>
      <c r="BN1291">
        <v>0</v>
      </c>
      <c r="BO1291">
        <v>1</v>
      </c>
      <c r="BP1291">
        <v>0</v>
      </c>
      <c r="BQ1291">
        <v>0</v>
      </c>
      <c r="BR1291" s="18">
        <v>0</v>
      </c>
      <c r="BS1291">
        <v>0</v>
      </c>
      <c r="BT1291">
        <v>1</v>
      </c>
      <c r="BU1291" s="18">
        <v>0</v>
      </c>
      <c r="BV1291" t="s">
        <v>397</v>
      </c>
      <c r="BW1291" t="s">
        <v>397</v>
      </c>
      <c r="CB1291" s="18"/>
      <c r="CD1291" s="18"/>
      <c r="CE1291" s="18"/>
      <c r="CH1291" s="18"/>
      <c r="CJ1291" s="18"/>
      <c r="CU1291" s="18"/>
      <c r="CV1291" t="s">
        <v>397</v>
      </c>
      <c r="CW1291" t="s">
        <v>397</v>
      </c>
      <c r="CX1291" t="s">
        <v>397</v>
      </c>
      <c r="CY1291" s="25" t="s">
        <v>397</v>
      </c>
    </row>
    <row r="1292" spans="1:103" x14ac:dyDescent="0.25">
      <c r="A1292">
        <v>1294</v>
      </c>
      <c r="B1292">
        <v>146</v>
      </c>
      <c r="C1292" s="25" t="s">
        <v>69</v>
      </c>
      <c r="D1292" s="12">
        <v>9.27</v>
      </c>
      <c r="E1292" s="14"/>
      <c r="F1292" s="7" t="str">
        <f t="shared" si="199"/>
        <v>X</v>
      </c>
      <c r="G1292" s="7">
        <f t="shared" si="200"/>
        <v>9.27</v>
      </c>
      <c r="H1292" s="16">
        <f t="shared" si="201"/>
        <v>9.27</v>
      </c>
      <c r="I1292" s="11" t="str">
        <f t="shared" si="202"/>
        <v>X</v>
      </c>
      <c r="J1292" s="39" t="str">
        <f t="shared" si="203"/>
        <v>X</v>
      </c>
      <c r="K1292" s="39" t="str">
        <f t="shared" si="206"/>
        <v>X</v>
      </c>
      <c r="L1292" s="39" t="str">
        <f t="shared" si="207"/>
        <v>X</v>
      </c>
      <c r="M1292" s="39" t="str">
        <f t="shared" si="204"/>
        <v>X</v>
      </c>
      <c r="N1292" s="42">
        <v>1</v>
      </c>
      <c r="O1292" s="8">
        <v>0</v>
      </c>
      <c r="P1292" s="9">
        <v>0</v>
      </c>
      <c r="Q1292" s="9">
        <v>0</v>
      </c>
      <c r="R1292" s="8">
        <v>0</v>
      </c>
      <c r="S1292" s="9">
        <v>0</v>
      </c>
      <c r="T1292" s="9">
        <v>0</v>
      </c>
      <c r="U1292" s="8">
        <v>0</v>
      </c>
      <c r="V1292" s="9">
        <v>0</v>
      </c>
      <c r="W1292" s="9">
        <v>0</v>
      </c>
      <c r="X1292" s="9">
        <v>0</v>
      </c>
      <c r="Y1292" s="8">
        <v>0</v>
      </c>
      <c r="Z1292" s="9">
        <v>0</v>
      </c>
      <c r="AA1292" s="8"/>
      <c r="AC1292" s="8"/>
      <c r="AJ1292" s="9">
        <f t="shared" si="205"/>
        <v>-1</v>
      </c>
      <c r="AK1292" s="7">
        <v>8.1999999999999993</v>
      </c>
      <c r="AO1292" s="8"/>
      <c r="AQ1292" s="31"/>
      <c r="AT1292" s="31"/>
      <c r="AU1292" s="21">
        <v>1984</v>
      </c>
      <c r="AV1292" s="23">
        <f t="shared" si="208"/>
        <v>3.2975416678181597</v>
      </c>
      <c r="BB1292" s="18"/>
      <c r="BD1292" s="54"/>
      <c r="BF1292" s="18"/>
      <c r="BH1292" s="18"/>
      <c r="BJ1292" s="18"/>
      <c r="BK1292" s="18" t="s">
        <v>68</v>
      </c>
      <c r="BL1292">
        <v>0</v>
      </c>
      <c r="BM1292">
        <v>0</v>
      </c>
      <c r="BN1292">
        <v>0</v>
      </c>
      <c r="BO1292">
        <v>1</v>
      </c>
      <c r="BP1292">
        <v>0</v>
      </c>
      <c r="BQ1292">
        <v>0</v>
      </c>
      <c r="BR1292" s="18">
        <v>0</v>
      </c>
      <c r="BS1292">
        <v>0</v>
      </c>
      <c r="BT1292">
        <v>1</v>
      </c>
      <c r="BU1292" s="18">
        <v>0</v>
      </c>
      <c r="BV1292" t="s">
        <v>397</v>
      </c>
      <c r="BW1292" t="s">
        <v>397</v>
      </c>
      <c r="CB1292" s="18"/>
      <c r="CD1292" s="18"/>
      <c r="CE1292" s="18"/>
      <c r="CH1292" s="18"/>
      <c r="CJ1292" s="18"/>
      <c r="CU1292" s="18"/>
      <c r="CV1292" t="s">
        <v>397</v>
      </c>
      <c r="CW1292" t="s">
        <v>397</v>
      </c>
      <c r="CX1292" t="s">
        <v>397</v>
      </c>
      <c r="CY1292" s="25" t="s">
        <v>397</v>
      </c>
    </row>
    <row r="1293" spans="1:103" x14ac:dyDescent="0.25">
      <c r="A1293">
        <v>1295</v>
      </c>
      <c r="B1293">
        <v>146</v>
      </c>
      <c r="C1293" s="25" t="s">
        <v>69</v>
      </c>
      <c r="D1293" s="12">
        <v>9.16</v>
      </c>
      <c r="E1293" s="14"/>
      <c r="F1293" s="7" t="str">
        <f t="shared" si="199"/>
        <v>X</v>
      </c>
      <c r="G1293" s="7">
        <f t="shared" si="200"/>
        <v>9.16</v>
      </c>
      <c r="H1293" s="16">
        <f t="shared" si="201"/>
        <v>9.16</v>
      </c>
      <c r="I1293" s="11" t="str">
        <f t="shared" si="202"/>
        <v>X</v>
      </c>
      <c r="J1293" s="39" t="str">
        <f t="shared" si="203"/>
        <v>X</v>
      </c>
      <c r="K1293" s="39" t="str">
        <f t="shared" si="206"/>
        <v>X</v>
      </c>
      <c r="L1293" s="39" t="str">
        <f t="shared" si="207"/>
        <v>X</v>
      </c>
      <c r="M1293" s="39" t="str">
        <f t="shared" si="204"/>
        <v>X</v>
      </c>
      <c r="N1293" s="42">
        <v>1</v>
      </c>
      <c r="O1293" s="8">
        <v>0</v>
      </c>
      <c r="P1293" s="9">
        <v>0</v>
      </c>
      <c r="Q1293" s="9">
        <v>0</v>
      </c>
      <c r="R1293" s="8">
        <v>0</v>
      </c>
      <c r="S1293" s="9">
        <v>0</v>
      </c>
      <c r="T1293" s="9">
        <v>0</v>
      </c>
      <c r="U1293" s="8">
        <v>0</v>
      </c>
      <c r="V1293" s="9">
        <v>0</v>
      </c>
      <c r="W1293" s="9">
        <v>0</v>
      </c>
      <c r="X1293" s="9">
        <v>0</v>
      </c>
      <c r="Y1293" s="8">
        <v>0</v>
      </c>
      <c r="Z1293" s="9">
        <v>0</v>
      </c>
      <c r="AA1293" s="8"/>
      <c r="AC1293" s="8"/>
      <c r="AJ1293" s="9">
        <f t="shared" si="205"/>
        <v>-1</v>
      </c>
      <c r="AK1293" s="7">
        <v>8.5</v>
      </c>
      <c r="AO1293" s="8"/>
      <c r="AQ1293" s="31"/>
      <c r="AT1293" s="31"/>
      <c r="AU1293" s="21">
        <v>1985</v>
      </c>
      <c r="AV1293" s="23">
        <f t="shared" si="208"/>
        <v>3.2977605110991339</v>
      </c>
      <c r="BB1293" s="18"/>
      <c r="BD1293" s="54"/>
      <c r="BF1293" s="18"/>
      <c r="BH1293" s="18"/>
      <c r="BJ1293" s="18"/>
      <c r="BK1293" s="18" t="s">
        <v>68</v>
      </c>
      <c r="BL1293">
        <v>0</v>
      </c>
      <c r="BM1293">
        <v>0</v>
      </c>
      <c r="BN1293">
        <v>0</v>
      </c>
      <c r="BO1293">
        <v>1</v>
      </c>
      <c r="BP1293">
        <v>0</v>
      </c>
      <c r="BQ1293">
        <v>0</v>
      </c>
      <c r="BR1293" s="18">
        <v>0</v>
      </c>
      <c r="BS1293">
        <v>0</v>
      </c>
      <c r="BT1293">
        <v>1</v>
      </c>
      <c r="BU1293" s="18">
        <v>0</v>
      </c>
      <c r="BV1293" t="s">
        <v>397</v>
      </c>
      <c r="BW1293" t="s">
        <v>397</v>
      </c>
      <c r="CB1293" s="18"/>
      <c r="CD1293" s="18"/>
      <c r="CE1293" s="18"/>
      <c r="CH1293" s="18"/>
      <c r="CJ1293" s="18"/>
      <c r="CU1293" s="18"/>
      <c r="CV1293" t="s">
        <v>397</v>
      </c>
      <c r="CW1293" t="s">
        <v>397</v>
      </c>
      <c r="CX1293" t="s">
        <v>397</v>
      </c>
      <c r="CY1293" s="25" t="s">
        <v>397</v>
      </c>
    </row>
    <row r="1294" spans="1:103" x14ac:dyDescent="0.25">
      <c r="A1294">
        <v>1296</v>
      </c>
      <c r="B1294">
        <v>146</v>
      </c>
      <c r="C1294" s="25" t="s">
        <v>69</v>
      </c>
      <c r="D1294" s="12">
        <v>8.86</v>
      </c>
      <c r="E1294" s="14"/>
      <c r="F1294" s="7" t="str">
        <f t="shared" si="199"/>
        <v>X</v>
      </c>
      <c r="G1294" s="7">
        <f t="shared" si="200"/>
        <v>8.86</v>
      </c>
      <c r="H1294" s="16">
        <f t="shared" si="201"/>
        <v>8.86</v>
      </c>
      <c r="I1294" s="11" t="str">
        <f t="shared" si="202"/>
        <v>X</v>
      </c>
      <c r="J1294" s="39" t="str">
        <f t="shared" si="203"/>
        <v>X</v>
      </c>
      <c r="K1294" s="39" t="str">
        <f t="shared" si="206"/>
        <v>X</v>
      </c>
      <c r="L1294" s="39" t="str">
        <f t="shared" si="207"/>
        <v>X</v>
      </c>
      <c r="M1294" s="39" t="str">
        <f t="shared" si="204"/>
        <v>X</v>
      </c>
      <c r="N1294" s="42">
        <v>1</v>
      </c>
      <c r="O1294" s="8">
        <v>0</v>
      </c>
      <c r="P1294" s="9">
        <v>0</v>
      </c>
      <c r="Q1294" s="9">
        <v>0</v>
      </c>
      <c r="R1294" s="8">
        <v>0</v>
      </c>
      <c r="S1294" s="9">
        <v>0</v>
      </c>
      <c r="T1294" s="9">
        <v>0</v>
      </c>
      <c r="U1294" s="8">
        <v>0</v>
      </c>
      <c r="V1294" s="9">
        <v>0</v>
      </c>
      <c r="W1294" s="9">
        <v>0</v>
      </c>
      <c r="X1294" s="9">
        <v>0</v>
      </c>
      <c r="Y1294" s="8">
        <v>0</v>
      </c>
      <c r="Z1294" s="9">
        <v>0</v>
      </c>
      <c r="AA1294" s="8"/>
      <c r="AC1294" s="8"/>
      <c r="AJ1294" s="9">
        <f t="shared" si="205"/>
        <v>-1</v>
      </c>
      <c r="AK1294" s="7">
        <v>8.6</v>
      </c>
      <c r="AO1294" s="8"/>
      <c r="AQ1294" s="31"/>
      <c r="AT1294" s="31"/>
      <c r="AU1294" s="21">
        <v>1986</v>
      </c>
      <c r="AV1294" s="23">
        <f t="shared" si="208"/>
        <v>3.2979792441593623</v>
      </c>
      <c r="BB1294" s="18"/>
      <c r="BD1294" s="54"/>
      <c r="BF1294" s="18"/>
      <c r="BH1294" s="18"/>
      <c r="BJ1294" s="18"/>
      <c r="BK1294" s="18" t="s">
        <v>68</v>
      </c>
      <c r="BL1294">
        <v>0</v>
      </c>
      <c r="BM1294">
        <v>0</v>
      </c>
      <c r="BN1294">
        <v>0</v>
      </c>
      <c r="BO1294">
        <v>1</v>
      </c>
      <c r="BP1294">
        <v>0</v>
      </c>
      <c r="BQ1294">
        <v>0</v>
      </c>
      <c r="BR1294" s="18">
        <v>0</v>
      </c>
      <c r="BS1294">
        <v>0</v>
      </c>
      <c r="BT1294">
        <v>1</v>
      </c>
      <c r="BU1294" s="18">
        <v>0</v>
      </c>
      <c r="BV1294" t="s">
        <v>397</v>
      </c>
      <c r="BW1294" t="s">
        <v>397</v>
      </c>
      <c r="CB1294" s="18"/>
      <c r="CD1294" s="18"/>
      <c r="CE1294" s="18"/>
      <c r="CH1294" s="18"/>
      <c r="CJ1294" s="18"/>
      <c r="CU1294" s="18"/>
      <c r="CV1294" t="s">
        <v>397</v>
      </c>
      <c r="CW1294" t="s">
        <v>397</v>
      </c>
      <c r="CX1294" t="s">
        <v>397</v>
      </c>
      <c r="CY1294" s="25" t="s">
        <v>397</v>
      </c>
    </row>
    <row r="1295" spans="1:103" x14ac:dyDescent="0.25">
      <c r="A1295">
        <v>1297</v>
      </c>
      <c r="B1295">
        <v>146</v>
      </c>
      <c r="C1295" s="25" t="s">
        <v>69</v>
      </c>
      <c r="D1295" s="12">
        <v>8.84</v>
      </c>
      <c r="E1295" s="14"/>
      <c r="F1295" s="7" t="str">
        <f t="shared" ref="F1295:F1358" si="209">IFERROR(D1295/E1295, "X")</f>
        <v>X</v>
      </c>
      <c r="G1295" s="7">
        <f t="shared" ref="G1295:G1358" si="210">D1295-E1295</f>
        <v>8.84</v>
      </c>
      <c r="H1295" s="16">
        <f t="shared" ref="H1295:H1358" si="211">D1295+E1295</f>
        <v>8.84</v>
      </c>
      <c r="I1295" s="11" t="str">
        <f t="shared" ref="I1295:I1358" si="212">IFERROR(F1295/SQRT(F1295^2+AJ1295), "X")</f>
        <v>X</v>
      </c>
      <c r="J1295" s="39" t="str">
        <f t="shared" ref="J1295:J1358" si="213">IFERROR(SQRT((1-I1295^2)/AJ1295), "X")</f>
        <v>X</v>
      </c>
      <c r="K1295" s="39" t="str">
        <f t="shared" si="206"/>
        <v>X</v>
      </c>
      <c r="L1295" s="39" t="str">
        <f t="shared" si="207"/>
        <v>X</v>
      </c>
      <c r="M1295" s="39" t="str">
        <f t="shared" ref="M1295:M1358" si="214">IFERROR(I1295+J1295, "X")</f>
        <v>X</v>
      </c>
      <c r="N1295" s="42">
        <v>1</v>
      </c>
      <c r="O1295" s="8">
        <v>0</v>
      </c>
      <c r="P1295" s="9">
        <v>0</v>
      </c>
      <c r="Q1295" s="9">
        <v>0</v>
      </c>
      <c r="R1295" s="8">
        <v>0</v>
      </c>
      <c r="S1295" s="9">
        <v>0</v>
      </c>
      <c r="T1295" s="9">
        <v>0</v>
      </c>
      <c r="U1295" s="8">
        <v>0</v>
      </c>
      <c r="V1295" s="9">
        <v>0</v>
      </c>
      <c r="W1295" s="9">
        <v>0</v>
      </c>
      <c r="X1295" s="9">
        <v>0</v>
      </c>
      <c r="Y1295" s="8">
        <v>0</v>
      </c>
      <c r="Z1295" s="9">
        <v>0</v>
      </c>
      <c r="AA1295" s="8"/>
      <c r="AC1295" s="8"/>
      <c r="AJ1295" s="9">
        <f t="shared" ref="AJ1295:AJ1358" si="215">IFERROR(AH1295-AI1295-1, "X")</f>
        <v>-1</v>
      </c>
      <c r="AK1295" s="7">
        <v>8.6</v>
      </c>
      <c r="AO1295" s="8"/>
      <c r="AQ1295" s="31"/>
      <c r="AT1295" s="31"/>
      <c r="AU1295" s="21">
        <v>1987</v>
      </c>
      <c r="AV1295" s="23">
        <f t="shared" si="208"/>
        <v>3.2981978671098151</v>
      </c>
      <c r="BB1295" s="18"/>
      <c r="BD1295" s="54"/>
      <c r="BF1295" s="18"/>
      <c r="BH1295" s="18"/>
      <c r="BJ1295" s="18"/>
      <c r="BK1295" s="18" t="s">
        <v>68</v>
      </c>
      <c r="BL1295">
        <v>0</v>
      </c>
      <c r="BM1295">
        <v>0</v>
      </c>
      <c r="BN1295">
        <v>0</v>
      </c>
      <c r="BO1295">
        <v>1</v>
      </c>
      <c r="BP1295">
        <v>0</v>
      </c>
      <c r="BQ1295">
        <v>0</v>
      </c>
      <c r="BR1295" s="18">
        <v>0</v>
      </c>
      <c r="BS1295">
        <v>0</v>
      </c>
      <c r="BT1295">
        <v>1</v>
      </c>
      <c r="BU1295" s="18">
        <v>0</v>
      </c>
      <c r="BV1295" t="s">
        <v>397</v>
      </c>
      <c r="BW1295" t="s">
        <v>397</v>
      </c>
      <c r="CB1295" s="18"/>
      <c r="CD1295" s="18"/>
      <c r="CE1295" s="18"/>
      <c r="CH1295" s="18"/>
      <c r="CJ1295" s="18"/>
      <c r="CU1295" s="18"/>
      <c r="CV1295" t="s">
        <v>397</v>
      </c>
      <c r="CW1295" t="s">
        <v>397</v>
      </c>
      <c r="CX1295" t="s">
        <v>397</v>
      </c>
      <c r="CY1295" s="25" t="s">
        <v>397</v>
      </c>
    </row>
    <row r="1296" spans="1:103" x14ac:dyDescent="0.25">
      <c r="A1296">
        <v>1298</v>
      </c>
      <c r="B1296">
        <v>146</v>
      </c>
      <c r="C1296" s="25" t="s">
        <v>69</v>
      </c>
      <c r="D1296" s="12">
        <v>8.8699999999999992</v>
      </c>
      <c r="E1296" s="14"/>
      <c r="F1296" s="7" t="str">
        <f t="shared" si="209"/>
        <v>X</v>
      </c>
      <c r="G1296" s="7">
        <f t="shared" si="210"/>
        <v>8.8699999999999992</v>
      </c>
      <c r="H1296" s="16">
        <f t="shared" si="211"/>
        <v>8.8699999999999992</v>
      </c>
      <c r="I1296" s="11" t="str">
        <f t="shared" si="212"/>
        <v>X</v>
      </c>
      <c r="J1296" s="39" t="str">
        <f t="shared" si="213"/>
        <v>X</v>
      </c>
      <c r="K1296" s="39" t="str">
        <f t="shared" si="206"/>
        <v>X</v>
      </c>
      <c r="L1296" s="39" t="str">
        <f t="shared" si="207"/>
        <v>X</v>
      </c>
      <c r="M1296" s="39" t="str">
        <f t="shared" si="214"/>
        <v>X</v>
      </c>
      <c r="N1296" s="42">
        <v>1</v>
      </c>
      <c r="O1296" s="8">
        <v>0</v>
      </c>
      <c r="P1296" s="9">
        <v>0</v>
      </c>
      <c r="Q1296" s="9">
        <v>0</v>
      </c>
      <c r="R1296" s="8">
        <v>0</v>
      </c>
      <c r="S1296" s="9">
        <v>0</v>
      </c>
      <c r="T1296" s="9">
        <v>0</v>
      </c>
      <c r="U1296" s="8">
        <v>0</v>
      </c>
      <c r="V1296" s="9">
        <v>0</v>
      </c>
      <c r="W1296" s="9">
        <v>0</v>
      </c>
      <c r="X1296" s="9">
        <v>0</v>
      </c>
      <c r="Y1296" s="8">
        <v>0</v>
      </c>
      <c r="Z1296" s="9">
        <v>0</v>
      </c>
      <c r="AA1296" s="8"/>
      <c r="AC1296" s="8"/>
      <c r="AJ1296" s="9">
        <f t="shared" si="215"/>
        <v>-1</v>
      </c>
      <c r="AK1296" s="7">
        <v>8.9</v>
      </c>
      <c r="AO1296" s="8"/>
      <c r="AQ1296" s="31"/>
      <c r="AT1296" s="31"/>
      <c r="AU1296" s="21">
        <v>1988</v>
      </c>
      <c r="AV1296" s="23">
        <f t="shared" si="208"/>
        <v>3.2984163800612945</v>
      </c>
      <c r="BB1296" s="18"/>
      <c r="BD1296" s="54"/>
      <c r="BF1296" s="18"/>
      <c r="BH1296" s="18"/>
      <c r="BJ1296" s="18"/>
      <c r="BK1296" s="18" t="s">
        <v>68</v>
      </c>
      <c r="BL1296">
        <v>0</v>
      </c>
      <c r="BM1296">
        <v>0</v>
      </c>
      <c r="BN1296">
        <v>0</v>
      </c>
      <c r="BO1296">
        <v>1</v>
      </c>
      <c r="BP1296">
        <v>0</v>
      </c>
      <c r="BQ1296">
        <v>0</v>
      </c>
      <c r="BR1296" s="18">
        <v>0</v>
      </c>
      <c r="BS1296">
        <v>0</v>
      </c>
      <c r="BT1296">
        <v>1</v>
      </c>
      <c r="BU1296" s="18">
        <v>0</v>
      </c>
      <c r="BV1296" t="s">
        <v>397</v>
      </c>
      <c r="BW1296" t="s">
        <v>397</v>
      </c>
      <c r="CB1296" s="18"/>
      <c r="CD1296" s="18"/>
      <c r="CE1296" s="18"/>
      <c r="CH1296" s="18"/>
      <c r="CJ1296" s="18"/>
      <c r="CU1296" s="18"/>
      <c r="CV1296" t="s">
        <v>397</v>
      </c>
      <c r="CW1296" t="s">
        <v>397</v>
      </c>
      <c r="CX1296" t="s">
        <v>397</v>
      </c>
      <c r="CY1296" s="25" t="s">
        <v>397</v>
      </c>
    </row>
    <row r="1297" spans="1:103" x14ac:dyDescent="0.25">
      <c r="A1297">
        <v>1299</v>
      </c>
      <c r="B1297">
        <v>146</v>
      </c>
      <c r="C1297" s="25" t="s">
        <v>69</v>
      </c>
      <c r="D1297" s="12">
        <v>8.99</v>
      </c>
      <c r="E1297" s="14"/>
      <c r="F1297" s="7" t="str">
        <f t="shared" si="209"/>
        <v>X</v>
      </c>
      <c r="G1297" s="7">
        <f t="shared" si="210"/>
        <v>8.99</v>
      </c>
      <c r="H1297" s="16">
        <f t="shared" si="211"/>
        <v>8.99</v>
      </c>
      <c r="I1297" s="11" t="str">
        <f t="shared" si="212"/>
        <v>X</v>
      </c>
      <c r="J1297" s="39" t="str">
        <f t="shared" si="213"/>
        <v>X</v>
      </c>
      <c r="K1297" s="39" t="str">
        <f t="shared" si="206"/>
        <v>X</v>
      </c>
      <c r="L1297" s="39" t="str">
        <f t="shared" si="207"/>
        <v>X</v>
      </c>
      <c r="M1297" s="39" t="str">
        <f t="shared" si="214"/>
        <v>X</v>
      </c>
      <c r="N1297" s="42">
        <v>1</v>
      </c>
      <c r="O1297" s="8">
        <v>0</v>
      </c>
      <c r="P1297" s="9">
        <v>0</v>
      </c>
      <c r="Q1297" s="9">
        <v>0</v>
      </c>
      <c r="R1297" s="8">
        <v>0</v>
      </c>
      <c r="S1297" s="9">
        <v>0</v>
      </c>
      <c r="T1297" s="9">
        <v>0</v>
      </c>
      <c r="U1297" s="8">
        <v>0</v>
      </c>
      <c r="V1297" s="9">
        <v>0</v>
      </c>
      <c r="W1297" s="9">
        <v>0</v>
      </c>
      <c r="X1297" s="9">
        <v>0</v>
      </c>
      <c r="Y1297" s="8">
        <v>0</v>
      </c>
      <c r="Z1297" s="9">
        <v>0</v>
      </c>
      <c r="AA1297" s="8"/>
      <c r="AC1297" s="8"/>
      <c r="AJ1297" s="9">
        <f t="shared" si="215"/>
        <v>-1</v>
      </c>
      <c r="AK1297" s="7">
        <v>9</v>
      </c>
      <c r="AO1297" s="8"/>
      <c r="AQ1297" s="31"/>
      <c r="AT1297" s="31"/>
      <c r="AU1297" s="21">
        <v>1989</v>
      </c>
      <c r="AV1297" s="23">
        <f t="shared" si="208"/>
        <v>3.2986347831244354</v>
      </c>
      <c r="BB1297" s="18"/>
      <c r="BD1297" s="54"/>
      <c r="BF1297" s="18"/>
      <c r="BH1297" s="18"/>
      <c r="BJ1297" s="18"/>
      <c r="BK1297" s="18" t="s">
        <v>68</v>
      </c>
      <c r="BL1297">
        <v>0</v>
      </c>
      <c r="BM1297">
        <v>0</v>
      </c>
      <c r="BN1297">
        <v>0</v>
      </c>
      <c r="BO1297">
        <v>1</v>
      </c>
      <c r="BP1297">
        <v>0</v>
      </c>
      <c r="BQ1297">
        <v>0</v>
      </c>
      <c r="BR1297" s="18">
        <v>0</v>
      </c>
      <c r="BS1297">
        <v>0</v>
      </c>
      <c r="BT1297">
        <v>1</v>
      </c>
      <c r="BU1297" s="18">
        <v>0</v>
      </c>
      <c r="BV1297" t="s">
        <v>397</v>
      </c>
      <c r="BW1297" t="s">
        <v>397</v>
      </c>
      <c r="CB1297" s="18"/>
      <c r="CD1297" s="18"/>
      <c r="CE1297" s="18"/>
      <c r="CH1297" s="18"/>
      <c r="CJ1297" s="18"/>
      <c r="CU1297" s="18"/>
      <c r="CV1297" t="s">
        <v>397</v>
      </c>
      <c r="CW1297" t="s">
        <v>397</v>
      </c>
      <c r="CX1297" t="s">
        <v>397</v>
      </c>
      <c r="CY1297" s="25" t="s">
        <v>397</v>
      </c>
    </row>
    <row r="1298" spans="1:103" x14ac:dyDescent="0.25">
      <c r="A1298">
        <v>1300</v>
      </c>
      <c r="B1298">
        <v>146</v>
      </c>
      <c r="C1298" s="25" t="s">
        <v>69</v>
      </c>
      <c r="D1298" s="12">
        <v>9.08</v>
      </c>
      <c r="E1298" s="14"/>
      <c r="F1298" s="7" t="str">
        <f t="shared" si="209"/>
        <v>X</v>
      </c>
      <c r="G1298" s="7">
        <f t="shared" si="210"/>
        <v>9.08</v>
      </c>
      <c r="H1298" s="16">
        <f t="shared" si="211"/>
        <v>9.08</v>
      </c>
      <c r="I1298" s="11" t="str">
        <f t="shared" si="212"/>
        <v>X</v>
      </c>
      <c r="J1298" s="39" t="str">
        <f t="shared" si="213"/>
        <v>X</v>
      </c>
      <c r="K1298" s="39" t="str">
        <f t="shared" si="206"/>
        <v>X</v>
      </c>
      <c r="L1298" s="39" t="str">
        <f t="shared" si="207"/>
        <v>X</v>
      </c>
      <c r="M1298" s="39" t="str">
        <f t="shared" si="214"/>
        <v>X</v>
      </c>
      <c r="N1298" s="42">
        <v>1</v>
      </c>
      <c r="O1298" s="8">
        <v>0</v>
      </c>
      <c r="P1298" s="9">
        <v>0</v>
      </c>
      <c r="Q1298" s="9">
        <v>0</v>
      </c>
      <c r="R1298" s="8">
        <v>0</v>
      </c>
      <c r="S1298" s="9">
        <v>0</v>
      </c>
      <c r="T1298" s="9">
        <v>0</v>
      </c>
      <c r="U1298" s="8">
        <v>0</v>
      </c>
      <c r="V1298" s="9">
        <v>0</v>
      </c>
      <c r="W1298" s="9">
        <v>0</v>
      </c>
      <c r="X1298" s="9">
        <v>0</v>
      </c>
      <c r="Y1298" s="8">
        <v>0</v>
      </c>
      <c r="Z1298" s="9">
        <v>0</v>
      </c>
      <c r="AA1298" s="8"/>
      <c r="AC1298" s="8"/>
      <c r="AJ1298" s="9">
        <f t="shared" si="215"/>
        <v>-1</v>
      </c>
      <c r="AK1298" s="7">
        <v>9.1</v>
      </c>
      <c r="AO1298" s="8"/>
      <c r="AQ1298" s="31"/>
      <c r="AT1298" s="31"/>
      <c r="AU1298" s="21">
        <v>1990</v>
      </c>
      <c r="AV1298" s="23">
        <f t="shared" si="208"/>
        <v>3.2988530764097068</v>
      </c>
      <c r="BB1298" s="18"/>
      <c r="BD1298" s="54"/>
      <c r="BF1298" s="18"/>
      <c r="BH1298" s="18"/>
      <c r="BJ1298" s="18"/>
      <c r="BK1298" s="18" t="s">
        <v>68</v>
      </c>
      <c r="BL1298">
        <v>0</v>
      </c>
      <c r="BM1298">
        <v>0</v>
      </c>
      <c r="BN1298">
        <v>0</v>
      </c>
      <c r="BO1298">
        <v>1</v>
      </c>
      <c r="BP1298">
        <v>0</v>
      </c>
      <c r="BQ1298">
        <v>0</v>
      </c>
      <c r="BR1298" s="18">
        <v>0</v>
      </c>
      <c r="BS1298">
        <v>0</v>
      </c>
      <c r="BT1298">
        <v>1</v>
      </c>
      <c r="BU1298" s="18">
        <v>0</v>
      </c>
      <c r="BV1298" t="s">
        <v>397</v>
      </c>
      <c r="BW1298" t="s">
        <v>397</v>
      </c>
      <c r="CB1298" s="18"/>
      <c r="CD1298" s="18"/>
      <c r="CE1298" s="18"/>
      <c r="CH1298" s="18"/>
      <c r="CJ1298" s="18"/>
      <c r="CU1298" s="18"/>
      <c r="CV1298" t="s">
        <v>397</v>
      </c>
      <c r="CW1298" t="s">
        <v>397</v>
      </c>
      <c r="CX1298" t="s">
        <v>397</v>
      </c>
      <c r="CY1298" s="25" t="s">
        <v>397</v>
      </c>
    </row>
    <row r="1299" spans="1:103" x14ac:dyDescent="0.25">
      <c r="A1299">
        <v>1301</v>
      </c>
      <c r="B1299">
        <v>146</v>
      </c>
      <c r="C1299" s="25" t="s">
        <v>69</v>
      </c>
      <c r="D1299" s="12">
        <v>9.16</v>
      </c>
      <c r="E1299" s="14"/>
      <c r="F1299" s="7" t="str">
        <f t="shared" si="209"/>
        <v>X</v>
      </c>
      <c r="G1299" s="7">
        <f t="shared" si="210"/>
        <v>9.16</v>
      </c>
      <c r="H1299" s="16">
        <f t="shared" si="211"/>
        <v>9.16</v>
      </c>
      <c r="I1299" s="11" t="str">
        <f t="shared" si="212"/>
        <v>X</v>
      </c>
      <c r="J1299" s="39" t="str">
        <f t="shared" si="213"/>
        <v>X</v>
      </c>
      <c r="K1299" s="39" t="str">
        <f t="shared" si="206"/>
        <v>X</v>
      </c>
      <c r="L1299" s="39" t="str">
        <f t="shared" si="207"/>
        <v>X</v>
      </c>
      <c r="M1299" s="39" t="str">
        <f t="shared" si="214"/>
        <v>X</v>
      </c>
      <c r="N1299" s="42">
        <v>1</v>
      </c>
      <c r="O1299" s="8">
        <v>0</v>
      </c>
      <c r="P1299" s="9">
        <v>0</v>
      </c>
      <c r="Q1299" s="9">
        <v>0</v>
      </c>
      <c r="R1299" s="8">
        <v>0</v>
      </c>
      <c r="S1299" s="9">
        <v>0</v>
      </c>
      <c r="T1299" s="9">
        <v>0</v>
      </c>
      <c r="U1299" s="8">
        <v>0</v>
      </c>
      <c r="V1299" s="9">
        <v>0</v>
      </c>
      <c r="W1299" s="9">
        <v>0</v>
      </c>
      <c r="X1299" s="9">
        <v>0</v>
      </c>
      <c r="Y1299" s="8">
        <v>0</v>
      </c>
      <c r="Z1299" s="9">
        <v>0</v>
      </c>
      <c r="AA1299" s="8"/>
      <c r="AC1299" s="8"/>
      <c r="AJ1299" s="9">
        <f t="shared" si="215"/>
        <v>-1</v>
      </c>
      <c r="AK1299" s="7">
        <v>9.1999999999999993</v>
      </c>
      <c r="AO1299" s="8"/>
      <c r="AQ1299" s="31"/>
      <c r="AT1299" s="31"/>
      <c r="AU1299" s="21">
        <v>1991</v>
      </c>
      <c r="AV1299" s="23">
        <f t="shared" si="208"/>
        <v>3.2990712600274095</v>
      </c>
      <c r="BB1299" s="18"/>
      <c r="BD1299" s="54"/>
      <c r="BF1299" s="18"/>
      <c r="BH1299" s="18"/>
      <c r="BJ1299" s="18"/>
      <c r="BK1299" s="18" t="s">
        <v>68</v>
      </c>
      <c r="BL1299">
        <v>0</v>
      </c>
      <c r="BM1299">
        <v>0</v>
      </c>
      <c r="BN1299">
        <v>0</v>
      </c>
      <c r="BO1299">
        <v>1</v>
      </c>
      <c r="BP1299">
        <v>0</v>
      </c>
      <c r="BQ1299">
        <v>0</v>
      </c>
      <c r="BR1299" s="18">
        <v>0</v>
      </c>
      <c r="BS1299">
        <v>0</v>
      </c>
      <c r="BT1299">
        <v>1</v>
      </c>
      <c r="BU1299" s="18">
        <v>0</v>
      </c>
      <c r="BV1299" t="s">
        <v>397</v>
      </c>
      <c r="BW1299" t="s">
        <v>397</v>
      </c>
      <c r="CB1299" s="18"/>
      <c r="CD1299" s="18"/>
      <c r="CE1299" s="18"/>
      <c r="CH1299" s="18"/>
      <c r="CJ1299" s="18"/>
      <c r="CU1299" s="18"/>
      <c r="CV1299" t="s">
        <v>397</v>
      </c>
      <c r="CW1299" t="s">
        <v>397</v>
      </c>
      <c r="CX1299" t="s">
        <v>397</v>
      </c>
      <c r="CY1299" s="25" t="s">
        <v>397</v>
      </c>
    </row>
    <row r="1300" spans="1:103" x14ac:dyDescent="0.25">
      <c r="A1300">
        <v>1302</v>
      </c>
      <c r="B1300">
        <v>146</v>
      </c>
      <c r="C1300" s="25" t="s">
        <v>69</v>
      </c>
      <c r="D1300" s="12">
        <v>9.4600000000000009</v>
      </c>
      <c r="E1300" s="14"/>
      <c r="F1300" s="7" t="str">
        <f t="shared" si="209"/>
        <v>X</v>
      </c>
      <c r="G1300" s="7">
        <f t="shared" si="210"/>
        <v>9.4600000000000009</v>
      </c>
      <c r="H1300" s="16">
        <f t="shared" si="211"/>
        <v>9.4600000000000009</v>
      </c>
      <c r="I1300" s="11" t="str">
        <f t="shared" si="212"/>
        <v>X</v>
      </c>
      <c r="J1300" s="39" t="str">
        <f t="shared" si="213"/>
        <v>X</v>
      </c>
      <c r="K1300" s="39" t="str">
        <f t="shared" si="206"/>
        <v>X</v>
      </c>
      <c r="L1300" s="39" t="str">
        <f t="shared" si="207"/>
        <v>X</v>
      </c>
      <c r="M1300" s="39" t="str">
        <f t="shared" si="214"/>
        <v>X</v>
      </c>
      <c r="N1300" s="42">
        <v>1</v>
      </c>
      <c r="O1300" s="8">
        <v>0</v>
      </c>
      <c r="P1300" s="9">
        <v>0</v>
      </c>
      <c r="Q1300" s="9">
        <v>0</v>
      </c>
      <c r="R1300" s="8">
        <v>0</v>
      </c>
      <c r="S1300" s="9">
        <v>0</v>
      </c>
      <c r="T1300" s="9">
        <v>0</v>
      </c>
      <c r="U1300" s="8">
        <v>0</v>
      </c>
      <c r="V1300" s="9">
        <v>0</v>
      </c>
      <c r="W1300" s="9">
        <v>0</v>
      </c>
      <c r="X1300" s="9">
        <v>0</v>
      </c>
      <c r="Y1300" s="8">
        <v>0</v>
      </c>
      <c r="Z1300" s="9">
        <v>0</v>
      </c>
      <c r="AA1300" s="8"/>
      <c r="AC1300" s="8"/>
      <c r="AJ1300" s="9">
        <f t="shared" si="215"/>
        <v>-1</v>
      </c>
      <c r="AK1300" s="7">
        <v>9.1999999999999993</v>
      </c>
      <c r="AO1300" s="8"/>
      <c r="AQ1300" s="31"/>
      <c r="AT1300" s="31"/>
      <c r="AU1300" s="21">
        <v>1992</v>
      </c>
      <c r="AV1300" s="23">
        <f t="shared" si="208"/>
        <v>3.2992893340876801</v>
      </c>
      <c r="BB1300" s="18"/>
      <c r="BD1300" s="54"/>
      <c r="BF1300" s="18"/>
      <c r="BH1300" s="18"/>
      <c r="BJ1300" s="18"/>
      <c r="BK1300" s="18" t="s">
        <v>68</v>
      </c>
      <c r="BL1300">
        <v>0</v>
      </c>
      <c r="BM1300">
        <v>0</v>
      </c>
      <c r="BN1300">
        <v>0</v>
      </c>
      <c r="BO1300">
        <v>1</v>
      </c>
      <c r="BP1300">
        <v>0</v>
      </c>
      <c r="BQ1300">
        <v>0</v>
      </c>
      <c r="BR1300" s="18">
        <v>0</v>
      </c>
      <c r="BS1300">
        <v>0</v>
      </c>
      <c r="BT1300">
        <v>1</v>
      </c>
      <c r="BU1300" s="18">
        <v>0</v>
      </c>
      <c r="BV1300" t="s">
        <v>397</v>
      </c>
      <c r="BW1300" t="s">
        <v>397</v>
      </c>
      <c r="CB1300" s="18"/>
      <c r="CD1300" s="18"/>
      <c r="CE1300" s="18"/>
      <c r="CH1300" s="18"/>
      <c r="CJ1300" s="18"/>
      <c r="CU1300" s="18"/>
      <c r="CV1300" t="s">
        <v>397</v>
      </c>
      <c r="CW1300" t="s">
        <v>397</v>
      </c>
      <c r="CX1300" t="s">
        <v>397</v>
      </c>
      <c r="CY1300" s="25" t="s">
        <v>397</v>
      </c>
    </row>
    <row r="1301" spans="1:103" x14ac:dyDescent="0.25">
      <c r="A1301">
        <v>1303</v>
      </c>
      <c r="B1301">
        <v>146</v>
      </c>
      <c r="C1301" s="25" t="s">
        <v>69</v>
      </c>
      <c r="D1301" s="12">
        <v>9.31</v>
      </c>
      <c r="E1301" s="14"/>
      <c r="F1301" s="7" t="str">
        <f t="shared" si="209"/>
        <v>X</v>
      </c>
      <c r="G1301" s="7">
        <f t="shared" si="210"/>
        <v>9.31</v>
      </c>
      <c r="H1301" s="16">
        <f t="shared" si="211"/>
        <v>9.31</v>
      </c>
      <c r="I1301" s="11" t="str">
        <f t="shared" si="212"/>
        <v>X</v>
      </c>
      <c r="J1301" s="39" t="str">
        <f t="shared" si="213"/>
        <v>X</v>
      </c>
      <c r="K1301" s="39" t="str">
        <f t="shared" si="206"/>
        <v>X</v>
      </c>
      <c r="L1301" s="39" t="str">
        <f t="shared" si="207"/>
        <v>X</v>
      </c>
      <c r="M1301" s="39" t="str">
        <f t="shared" si="214"/>
        <v>X</v>
      </c>
      <c r="N1301" s="42">
        <v>1</v>
      </c>
      <c r="O1301" s="8">
        <v>0</v>
      </c>
      <c r="P1301" s="9">
        <v>0</v>
      </c>
      <c r="Q1301" s="9">
        <v>0</v>
      </c>
      <c r="R1301" s="8">
        <v>0</v>
      </c>
      <c r="S1301" s="9">
        <v>0</v>
      </c>
      <c r="T1301" s="9">
        <v>0</v>
      </c>
      <c r="U1301" s="8">
        <v>0</v>
      </c>
      <c r="V1301" s="9">
        <v>0</v>
      </c>
      <c r="W1301" s="9">
        <v>0</v>
      </c>
      <c r="X1301" s="9">
        <v>0</v>
      </c>
      <c r="Y1301" s="8">
        <v>0</v>
      </c>
      <c r="Z1301" s="9">
        <v>0</v>
      </c>
      <c r="AA1301" s="8"/>
      <c r="AC1301" s="8"/>
      <c r="AJ1301" s="9">
        <f t="shared" si="215"/>
        <v>-1</v>
      </c>
      <c r="AK1301" s="7">
        <v>9.1999999999999993</v>
      </c>
      <c r="AO1301" s="8"/>
      <c r="AQ1301" s="31"/>
      <c r="AT1301" s="31"/>
      <c r="AU1301" s="21">
        <v>1993</v>
      </c>
      <c r="AV1301" s="23">
        <f t="shared" si="208"/>
        <v>3.2995072987004876</v>
      </c>
      <c r="BB1301" s="18"/>
      <c r="BD1301" s="54"/>
      <c r="BF1301" s="18"/>
      <c r="BH1301" s="18"/>
      <c r="BJ1301" s="18"/>
      <c r="BK1301" s="18" t="s">
        <v>68</v>
      </c>
      <c r="BL1301">
        <v>0</v>
      </c>
      <c r="BM1301">
        <v>0</v>
      </c>
      <c r="BN1301">
        <v>0</v>
      </c>
      <c r="BO1301">
        <v>1</v>
      </c>
      <c r="BP1301">
        <v>0</v>
      </c>
      <c r="BQ1301">
        <v>0</v>
      </c>
      <c r="BR1301" s="18">
        <v>0</v>
      </c>
      <c r="BS1301">
        <v>0</v>
      </c>
      <c r="BT1301">
        <v>1</v>
      </c>
      <c r="BU1301" s="18">
        <v>0</v>
      </c>
      <c r="BV1301" t="s">
        <v>397</v>
      </c>
      <c r="BW1301" t="s">
        <v>397</v>
      </c>
      <c r="CB1301" s="18"/>
      <c r="CD1301" s="18"/>
      <c r="CE1301" s="18"/>
      <c r="CH1301" s="18"/>
      <c r="CJ1301" s="18"/>
      <c r="CU1301" s="18"/>
      <c r="CV1301" t="s">
        <v>397</v>
      </c>
      <c r="CW1301" t="s">
        <v>397</v>
      </c>
      <c r="CX1301" t="s">
        <v>397</v>
      </c>
      <c r="CY1301" s="25" t="s">
        <v>397</v>
      </c>
    </row>
    <row r="1302" spans="1:103" x14ac:dyDescent="0.25">
      <c r="A1302">
        <v>1304</v>
      </c>
      <c r="B1302">
        <v>146</v>
      </c>
      <c r="C1302" s="25" t="s">
        <v>69</v>
      </c>
      <c r="D1302" s="12">
        <v>9.2200000000000006</v>
      </c>
      <c r="E1302" s="14"/>
      <c r="F1302" s="7" t="str">
        <f t="shared" si="209"/>
        <v>X</v>
      </c>
      <c r="G1302" s="7">
        <f t="shared" si="210"/>
        <v>9.2200000000000006</v>
      </c>
      <c r="H1302" s="16">
        <f t="shared" si="211"/>
        <v>9.2200000000000006</v>
      </c>
      <c r="I1302" s="11" t="str">
        <f t="shared" si="212"/>
        <v>X</v>
      </c>
      <c r="J1302" s="39" t="str">
        <f t="shared" si="213"/>
        <v>X</v>
      </c>
      <c r="K1302" s="39" t="str">
        <f t="shared" si="206"/>
        <v>X</v>
      </c>
      <c r="L1302" s="39" t="str">
        <f t="shared" si="207"/>
        <v>X</v>
      </c>
      <c r="M1302" s="39" t="str">
        <f t="shared" si="214"/>
        <v>X</v>
      </c>
      <c r="N1302" s="42">
        <v>1</v>
      </c>
      <c r="O1302" s="8">
        <v>0</v>
      </c>
      <c r="P1302" s="9">
        <v>0</v>
      </c>
      <c r="Q1302" s="9">
        <v>0</v>
      </c>
      <c r="R1302" s="8">
        <v>0</v>
      </c>
      <c r="S1302" s="9">
        <v>0</v>
      </c>
      <c r="T1302" s="9">
        <v>0</v>
      </c>
      <c r="U1302" s="8">
        <v>0</v>
      </c>
      <c r="V1302" s="9">
        <v>0</v>
      </c>
      <c r="W1302" s="9">
        <v>0</v>
      </c>
      <c r="X1302" s="9">
        <v>0</v>
      </c>
      <c r="Y1302" s="8">
        <v>0</v>
      </c>
      <c r="Z1302" s="9">
        <v>0</v>
      </c>
      <c r="AA1302" s="8"/>
      <c r="AC1302" s="8"/>
      <c r="AJ1302" s="9">
        <f t="shared" si="215"/>
        <v>-1</v>
      </c>
      <c r="AK1302" s="7">
        <v>9.4</v>
      </c>
      <c r="AO1302" s="8"/>
      <c r="AQ1302" s="31"/>
      <c r="AT1302" s="31"/>
      <c r="AU1302" s="21">
        <v>1994</v>
      </c>
      <c r="AV1302" s="23">
        <f t="shared" si="208"/>
        <v>3.2997251539756367</v>
      </c>
      <c r="BB1302" s="18"/>
      <c r="BD1302" s="54"/>
      <c r="BF1302" s="18"/>
      <c r="BH1302" s="18"/>
      <c r="BJ1302" s="18"/>
      <c r="BK1302" s="18" t="s">
        <v>68</v>
      </c>
      <c r="BL1302">
        <v>0</v>
      </c>
      <c r="BM1302">
        <v>0</v>
      </c>
      <c r="BN1302">
        <v>0</v>
      </c>
      <c r="BO1302">
        <v>1</v>
      </c>
      <c r="BP1302">
        <v>0</v>
      </c>
      <c r="BQ1302">
        <v>0</v>
      </c>
      <c r="BR1302" s="18">
        <v>0</v>
      </c>
      <c r="BS1302">
        <v>0</v>
      </c>
      <c r="BT1302">
        <v>1</v>
      </c>
      <c r="BU1302" s="18">
        <v>0</v>
      </c>
      <c r="BV1302" t="s">
        <v>397</v>
      </c>
      <c r="BW1302" t="s">
        <v>397</v>
      </c>
      <c r="CB1302" s="18"/>
      <c r="CD1302" s="18"/>
      <c r="CE1302" s="18"/>
      <c r="CH1302" s="18"/>
      <c r="CJ1302" s="18"/>
      <c r="CU1302" s="18"/>
      <c r="CV1302" t="s">
        <v>397</v>
      </c>
      <c r="CW1302" t="s">
        <v>397</v>
      </c>
      <c r="CX1302" t="s">
        <v>397</v>
      </c>
      <c r="CY1302" s="25" t="s">
        <v>397</v>
      </c>
    </row>
    <row r="1303" spans="1:103" x14ac:dyDescent="0.25">
      <c r="A1303">
        <v>1305</v>
      </c>
      <c r="B1303">
        <v>146</v>
      </c>
      <c r="C1303" s="25" t="s">
        <v>69</v>
      </c>
      <c r="D1303" s="12">
        <v>9.4700000000000006</v>
      </c>
      <c r="E1303" s="14"/>
      <c r="F1303" s="7" t="str">
        <f t="shared" si="209"/>
        <v>X</v>
      </c>
      <c r="G1303" s="7">
        <f t="shared" si="210"/>
        <v>9.4700000000000006</v>
      </c>
      <c r="H1303" s="16">
        <f t="shared" si="211"/>
        <v>9.4700000000000006</v>
      </c>
      <c r="I1303" s="11" t="str">
        <f t="shared" si="212"/>
        <v>X</v>
      </c>
      <c r="J1303" s="39" t="str">
        <f t="shared" si="213"/>
        <v>X</v>
      </c>
      <c r="K1303" s="39" t="str">
        <f t="shared" si="206"/>
        <v>X</v>
      </c>
      <c r="L1303" s="39" t="str">
        <f t="shared" si="207"/>
        <v>X</v>
      </c>
      <c r="M1303" s="39" t="str">
        <f t="shared" si="214"/>
        <v>X</v>
      </c>
      <c r="N1303" s="42">
        <v>1</v>
      </c>
      <c r="O1303" s="8">
        <v>0</v>
      </c>
      <c r="P1303" s="9">
        <v>0</v>
      </c>
      <c r="Q1303" s="9">
        <v>0</v>
      </c>
      <c r="R1303" s="8">
        <v>0</v>
      </c>
      <c r="S1303" s="9">
        <v>0</v>
      </c>
      <c r="T1303" s="9">
        <v>0</v>
      </c>
      <c r="U1303" s="8">
        <v>0</v>
      </c>
      <c r="V1303" s="9">
        <v>0</v>
      </c>
      <c r="W1303" s="9">
        <v>0</v>
      </c>
      <c r="X1303" s="9">
        <v>0</v>
      </c>
      <c r="Y1303" s="8">
        <v>0</v>
      </c>
      <c r="Z1303" s="9">
        <v>0</v>
      </c>
      <c r="AA1303" s="8"/>
      <c r="AC1303" s="8"/>
      <c r="AJ1303" s="9">
        <f t="shared" si="215"/>
        <v>-1</v>
      </c>
      <c r="AK1303" s="7">
        <v>9.3000000000000007</v>
      </c>
      <c r="AO1303" s="8"/>
      <c r="AQ1303" s="31"/>
      <c r="AT1303" s="31"/>
      <c r="AU1303" s="21">
        <v>1995</v>
      </c>
      <c r="AV1303" s="23">
        <f t="shared" si="208"/>
        <v>3.2999429000227671</v>
      </c>
      <c r="BB1303" s="18"/>
      <c r="BD1303" s="54"/>
      <c r="BF1303" s="18"/>
      <c r="BH1303" s="18"/>
      <c r="BJ1303" s="18"/>
      <c r="BK1303" s="18" t="s">
        <v>68</v>
      </c>
      <c r="BL1303">
        <v>0</v>
      </c>
      <c r="BM1303">
        <v>0</v>
      </c>
      <c r="BN1303">
        <v>0</v>
      </c>
      <c r="BO1303">
        <v>1</v>
      </c>
      <c r="BP1303">
        <v>0</v>
      </c>
      <c r="BQ1303">
        <v>0</v>
      </c>
      <c r="BR1303" s="18">
        <v>0</v>
      </c>
      <c r="BS1303">
        <v>0</v>
      </c>
      <c r="BT1303">
        <v>1</v>
      </c>
      <c r="BU1303" s="18">
        <v>0</v>
      </c>
      <c r="BV1303" t="s">
        <v>397</v>
      </c>
      <c r="BW1303" t="s">
        <v>397</v>
      </c>
      <c r="CB1303" s="18"/>
      <c r="CD1303" s="18"/>
      <c r="CE1303" s="18"/>
      <c r="CH1303" s="18"/>
      <c r="CJ1303" s="18"/>
      <c r="CU1303" s="18"/>
      <c r="CV1303" t="s">
        <v>397</v>
      </c>
      <c r="CW1303" t="s">
        <v>397</v>
      </c>
      <c r="CX1303" t="s">
        <v>397</v>
      </c>
      <c r="CY1303" s="25" t="s">
        <v>397</v>
      </c>
    </row>
    <row r="1304" spans="1:103" x14ac:dyDescent="0.25">
      <c r="A1304">
        <v>1306</v>
      </c>
      <c r="B1304">
        <v>146</v>
      </c>
      <c r="C1304" s="25" t="s">
        <v>69</v>
      </c>
      <c r="D1304" s="12">
        <v>9.9700000000000006</v>
      </c>
      <c r="E1304" s="14"/>
      <c r="F1304" s="7" t="str">
        <f t="shared" si="209"/>
        <v>X</v>
      </c>
      <c r="G1304" s="7">
        <f t="shared" si="210"/>
        <v>9.9700000000000006</v>
      </c>
      <c r="H1304" s="16">
        <f t="shared" si="211"/>
        <v>9.9700000000000006</v>
      </c>
      <c r="I1304" s="11" t="str">
        <f t="shared" si="212"/>
        <v>X</v>
      </c>
      <c r="J1304" s="39" t="str">
        <f t="shared" si="213"/>
        <v>X</v>
      </c>
      <c r="K1304" s="39" t="str">
        <f t="shared" si="206"/>
        <v>X</v>
      </c>
      <c r="L1304" s="39" t="str">
        <f t="shared" si="207"/>
        <v>X</v>
      </c>
      <c r="M1304" s="39" t="str">
        <f t="shared" si="214"/>
        <v>X</v>
      </c>
      <c r="N1304" s="42">
        <v>1</v>
      </c>
      <c r="O1304" s="8">
        <v>0</v>
      </c>
      <c r="P1304" s="9">
        <v>0</v>
      </c>
      <c r="Q1304" s="9">
        <v>0</v>
      </c>
      <c r="R1304" s="8">
        <v>0</v>
      </c>
      <c r="S1304" s="9">
        <v>0</v>
      </c>
      <c r="T1304" s="9">
        <v>0</v>
      </c>
      <c r="U1304" s="8">
        <v>0</v>
      </c>
      <c r="V1304" s="9">
        <v>0</v>
      </c>
      <c r="W1304" s="9">
        <v>0</v>
      </c>
      <c r="X1304" s="9">
        <v>0</v>
      </c>
      <c r="Y1304" s="8">
        <v>0</v>
      </c>
      <c r="Z1304" s="9">
        <v>0</v>
      </c>
      <c r="AA1304" s="8"/>
      <c r="AC1304" s="8"/>
      <c r="AJ1304" s="9">
        <f t="shared" si="215"/>
        <v>-1</v>
      </c>
      <c r="AK1304" s="7">
        <v>9.5</v>
      </c>
      <c r="AO1304" s="8"/>
      <c r="AQ1304" s="31"/>
      <c r="AT1304" s="31"/>
      <c r="AU1304" s="21">
        <v>1996</v>
      </c>
      <c r="AV1304" s="23">
        <f t="shared" si="208"/>
        <v>3.3001605369513523</v>
      </c>
      <c r="BB1304" s="18"/>
      <c r="BD1304" s="54"/>
      <c r="BF1304" s="18"/>
      <c r="BH1304" s="18"/>
      <c r="BJ1304" s="18"/>
      <c r="BK1304" s="18" t="s">
        <v>68</v>
      </c>
      <c r="BL1304">
        <v>0</v>
      </c>
      <c r="BM1304">
        <v>0</v>
      </c>
      <c r="BN1304">
        <v>0</v>
      </c>
      <c r="BO1304">
        <v>1</v>
      </c>
      <c r="BP1304">
        <v>0</v>
      </c>
      <c r="BQ1304">
        <v>0</v>
      </c>
      <c r="BR1304" s="18">
        <v>0</v>
      </c>
      <c r="BS1304">
        <v>0</v>
      </c>
      <c r="BT1304">
        <v>1</v>
      </c>
      <c r="BU1304" s="18">
        <v>0</v>
      </c>
      <c r="BV1304" t="s">
        <v>397</v>
      </c>
      <c r="BW1304" t="s">
        <v>397</v>
      </c>
      <c r="CB1304" s="18"/>
      <c r="CD1304" s="18"/>
      <c r="CE1304" s="18"/>
      <c r="CH1304" s="18"/>
      <c r="CJ1304" s="18"/>
      <c r="CU1304" s="18"/>
      <c r="CV1304" t="s">
        <v>397</v>
      </c>
      <c r="CW1304" t="s">
        <v>397</v>
      </c>
      <c r="CX1304" t="s">
        <v>397</v>
      </c>
      <c r="CY1304" s="25" t="s">
        <v>397</v>
      </c>
    </row>
    <row r="1305" spans="1:103" x14ac:dyDescent="0.25">
      <c r="A1305">
        <v>1307</v>
      </c>
      <c r="B1305">
        <v>146</v>
      </c>
      <c r="C1305" s="25" t="s">
        <v>69</v>
      </c>
      <c r="D1305" s="12">
        <v>10.6</v>
      </c>
      <c r="E1305" s="14"/>
      <c r="F1305" s="7" t="str">
        <f t="shared" si="209"/>
        <v>X</v>
      </c>
      <c r="G1305" s="7">
        <f t="shared" si="210"/>
        <v>10.6</v>
      </c>
      <c r="H1305" s="16">
        <f t="shared" si="211"/>
        <v>10.6</v>
      </c>
      <c r="I1305" s="11" t="str">
        <f t="shared" si="212"/>
        <v>X</v>
      </c>
      <c r="J1305" s="39" t="str">
        <f t="shared" si="213"/>
        <v>X</v>
      </c>
      <c r="K1305" s="39" t="str">
        <f t="shared" si="206"/>
        <v>X</v>
      </c>
      <c r="L1305" s="39" t="str">
        <f t="shared" si="207"/>
        <v>X</v>
      </c>
      <c r="M1305" s="39" t="str">
        <f t="shared" si="214"/>
        <v>X</v>
      </c>
      <c r="N1305" s="42">
        <v>1</v>
      </c>
      <c r="O1305" s="8">
        <v>0</v>
      </c>
      <c r="P1305" s="9">
        <v>0</v>
      </c>
      <c r="Q1305" s="9">
        <v>0</v>
      </c>
      <c r="R1305" s="8">
        <v>0</v>
      </c>
      <c r="S1305" s="9">
        <v>0</v>
      </c>
      <c r="T1305" s="9">
        <v>0</v>
      </c>
      <c r="U1305" s="8">
        <v>0</v>
      </c>
      <c r="V1305" s="9">
        <v>0</v>
      </c>
      <c r="W1305" s="9">
        <v>0</v>
      </c>
      <c r="X1305" s="9">
        <v>0</v>
      </c>
      <c r="Y1305" s="8">
        <v>0</v>
      </c>
      <c r="Z1305" s="9">
        <v>0</v>
      </c>
      <c r="AA1305" s="8"/>
      <c r="AC1305" s="8"/>
      <c r="AJ1305" s="9">
        <f t="shared" si="215"/>
        <v>-1</v>
      </c>
      <c r="AK1305" s="7">
        <v>9.6999999999999993</v>
      </c>
      <c r="AO1305" s="8"/>
      <c r="AQ1305" s="31"/>
      <c r="AT1305" s="31"/>
      <c r="AU1305" s="21">
        <v>1997</v>
      </c>
      <c r="AV1305" s="23">
        <f t="shared" si="208"/>
        <v>3.3003780648707024</v>
      </c>
      <c r="BB1305" s="18"/>
      <c r="BD1305" s="54"/>
      <c r="BF1305" s="18"/>
      <c r="BH1305" s="18"/>
      <c r="BJ1305" s="18"/>
      <c r="BK1305" s="18" t="s">
        <v>68</v>
      </c>
      <c r="BL1305">
        <v>0</v>
      </c>
      <c r="BM1305">
        <v>0</v>
      </c>
      <c r="BN1305">
        <v>0</v>
      </c>
      <c r="BO1305">
        <v>1</v>
      </c>
      <c r="BP1305">
        <v>0</v>
      </c>
      <c r="BQ1305">
        <v>0</v>
      </c>
      <c r="BR1305" s="18">
        <v>0</v>
      </c>
      <c r="BS1305">
        <v>0</v>
      </c>
      <c r="BT1305">
        <v>1</v>
      </c>
      <c r="BU1305" s="18">
        <v>0</v>
      </c>
      <c r="BV1305" t="s">
        <v>397</v>
      </c>
      <c r="BW1305" t="s">
        <v>397</v>
      </c>
      <c r="CB1305" s="18"/>
      <c r="CD1305" s="18"/>
      <c r="CE1305" s="18"/>
      <c r="CH1305" s="18"/>
      <c r="CJ1305" s="18"/>
      <c r="CU1305" s="18"/>
      <c r="CV1305" t="s">
        <v>397</v>
      </c>
      <c r="CW1305" t="s">
        <v>397</v>
      </c>
      <c r="CX1305" t="s">
        <v>397</v>
      </c>
      <c r="CY1305" s="25" t="s">
        <v>397</v>
      </c>
    </row>
    <row r="1306" spans="1:103" x14ac:dyDescent="0.25">
      <c r="A1306">
        <v>1308</v>
      </c>
      <c r="B1306">
        <v>146</v>
      </c>
      <c r="C1306" s="25" t="s">
        <v>69</v>
      </c>
      <c r="D1306" s="12">
        <v>11.36</v>
      </c>
      <c r="E1306" s="14"/>
      <c r="F1306" s="7" t="str">
        <f t="shared" si="209"/>
        <v>X</v>
      </c>
      <c r="G1306" s="7">
        <f t="shared" si="210"/>
        <v>11.36</v>
      </c>
      <c r="H1306" s="16">
        <f t="shared" si="211"/>
        <v>11.36</v>
      </c>
      <c r="I1306" s="11" t="str">
        <f t="shared" si="212"/>
        <v>X</v>
      </c>
      <c r="J1306" s="39" t="str">
        <f t="shared" si="213"/>
        <v>X</v>
      </c>
      <c r="K1306" s="39" t="str">
        <f t="shared" si="206"/>
        <v>X</v>
      </c>
      <c r="L1306" s="39" t="str">
        <f t="shared" si="207"/>
        <v>X</v>
      </c>
      <c r="M1306" s="39" t="str">
        <f t="shared" si="214"/>
        <v>X</v>
      </c>
      <c r="N1306" s="42">
        <v>1</v>
      </c>
      <c r="O1306" s="8">
        <v>0</v>
      </c>
      <c r="P1306" s="9">
        <v>0</v>
      </c>
      <c r="Q1306" s="9">
        <v>0</v>
      </c>
      <c r="R1306" s="8">
        <v>0</v>
      </c>
      <c r="S1306" s="9">
        <v>0</v>
      </c>
      <c r="T1306" s="9">
        <v>0</v>
      </c>
      <c r="U1306" s="8">
        <v>0</v>
      </c>
      <c r="V1306" s="9">
        <v>0</v>
      </c>
      <c r="W1306" s="9">
        <v>0</v>
      </c>
      <c r="X1306" s="9">
        <v>0</v>
      </c>
      <c r="Y1306" s="8">
        <v>0</v>
      </c>
      <c r="Z1306" s="9">
        <v>0</v>
      </c>
      <c r="AA1306" s="8"/>
      <c r="AC1306" s="8"/>
      <c r="AJ1306" s="9">
        <f t="shared" si="215"/>
        <v>-1</v>
      </c>
      <c r="AK1306" s="7">
        <v>9.5</v>
      </c>
      <c r="AO1306" s="8"/>
      <c r="AQ1306" s="31"/>
      <c r="AT1306" s="31"/>
      <c r="AU1306" s="21">
        <v>1998</v>
      </c>
      <c r="AV1306" s="23">
        <f t="shared" si="208"/>
        <v>3.3005954838899636</v>
      </c>
      <c r="BB1306" s="18"/>
      <c r="BD1306" s="54"/>
      <c r="BF1306" s="18"/>
      <c r="BH1306" s="18"/>
      <c r="BJ1306" s="18"/>
      <c r="BK1306" s="18" t="s">
        <v>68</v>
      </c>
      <c r="BL1306">
        <v>0</v>
      </c>
      <c r="BM1306">
        <v>0</v>
      </c>
      <c r="BN1306">
        <v>0</v>
      </c>
      <c r="BO1306">
        <v>1</v>
      </c>
      <c r="BP1306">
        <v>0</v>
      </c>
      <c r="BQ1306">
        <v>0</v>
      </c>
      <c r="BR1306" s="18">
        <v>0</v>
      </c>
      <c r="BS1306">
        <v>0</v>
      </c>
      <c r="BT1306">
        <v>1</v>
      </c>
      <c r="BU1306" s="18">
        <v>0</v>
      </c>
      <c r="BV1306" t="s">
        <v>397</v>
      </c>
      <c r="BW1306" t="s">
        <v>397</v>
      </c>
      <c r="CB1306" s="18"/>
      <c r="CD1306" s="18"/>
      <c r="CE1306" s="18"/>
      <c r="CH1306" s="18"/>
      <c r="CJ1306" s="18"/>
      <c r="CU1306" s="18"/>
      <c r="CV1306" t="s">
        <v>397</v>
      </c>
      <c r="CW1306" t="s">
        <v>397</v>
      </c>
      <c r="CX1306" t="s">
        <v>397</v>
      </c>
      <c r="CY1306" s="25" t="s">
        <v>397</v>
      </c>
    </row>
    <row r="1307" spans="1:103" x14ac:dyDescent="0.25">
      <c r="A1307">
        <v>1309</v>
      </c>
      <c r="B1307">
        <v>146</v>
      </c>
      <c r="C1307" s="25" t="s">
        <v>69</v>
      </c>
      <c r="D1307" s="12">
        <v>9.4</v>
      </c>
      <c r="E1307" s="14"/>
      <c r="F1307" s="7" t="str">
        <f t="shared" si="209"/>
        <v>X</v>
      </c>
      <c r="G1307" s="7">
        <f t="shared" si="210"/>
        <v>9.4</v>
      </c>
      <c r="H1307" s="16">
        <f t="shared" si="211"/>
        <v>9.4</v>
      </c>
      <c r="I1307" s="11" t="str">
        <f t="shared" si="212"/>
        <v>X</v>
      </c>
      <c r="J1307" s="39" t="str">
        <f t="shared" si="213"/>
        <v>X</v>
      </c>
      <c r="K1307" s="39" t="str">
        <f t="shared" si="206"/>
        <v>X</v>
      </c>
      <c r="L1307" s="39" t="str">
        <f t="shared" si="207"/>
        <v>X</v>
      </c>
      <c r="M1307" s="39" t="str">
        <f t="shared" si="214"/>
        <v>X</v>
      </c>
      <c r="N1307" s="42">
        <v>0</v>
      </c>
      <c r="O1307" s="8">
        <v>0</v>
      </c>
      <c r="P1307" s="9">
        <v>0</v>
      </c>
      <c r="Q1307" s="9">
        <v>0</v>
      </c>
      <c r="R1307" s="8">
        <v>0</v>
      </c>
      <c r="S1307" s="9">
        <v>0</v>
      </c>
      <c r="T1307" s="9">
        <v>0</v>
      </c>
      <c r="U1307" s="8">
        <v>1</v>
      </c>
      <c r="V1307" s="9">
        <v>0</v>
      </c>
      <c r="W1307" s="9">
        <v>0</v>
      </c>
      <c r="X1307" s="9">
        <v>0</v>
      </c>
      <c r="Y1307" s="8">
        <v>0</v>
      </c>
      <c r="Z1307" s="9">
        <v>0</v>
      </c>
      <c r="AA1307" s="8"/>
      <c r="AC1307" s="8"/>
      <c r="AJ1307" s="9">
        <f t="shared" si="215"/>
        <v>-1</v>
      </c>
      <c r="AK1307" s="7">
        <v>7.2</v>
      </c>
      <c r="AO1307" s="8"/>
      <c r="AQ1307" s="31"/>
      <c r="AT1307" s="31"/>
      <c r="AU1307" s="21">
        <v>1976</v>
      </c>
      <c r="AV1307" s="23">
        <f t="shared" si="208"/>
        <v>3.2957869402516091</v>
      </c>
      <c r="BB1307" s="18"/>
      <c r="BD1307" s="54"/>
      <c r="BF1307" s="18"/>
      <c r="BH1307" s="18"/>
      <c r="BJ1307" s="18"/>
      <c r="BK1307" s="18" t="s">
        <v>68</v>
      </c>
      <c r="BL1307">
        <v>0</v>
      </c>
      <c r="BM1307">
        <v>0</v>
      </c>
      <c r="BN1307">
        <v>0</v>
      </c>
      <c r="BO1307">
        <v>1</v>
      </c>
      <c r="BP1307">
        <v>0</v>
      </c>
      <c r="BQ1307">
        <v>0</v>
      </c>
      <c r="BR1307" s="18">
        <v>0</v>
      </c>
      <c r="BS1307">
        <v>0</v>
      </c>
      <c r="BT1307">
        <v>1</v>
      </c>
      <c r="BU1307" s="18">
        <v>0</v>
      </c>
      <c r="BV1307" t="s">
        <v>397</v>
      </c>
      <c r="BW1307" t="s">
        <v>397</v>
      </c>
      <c r="CB1307" s="18"/>
      <c r="CD1307" s="18"/>
      <c r="CE1307" s="18"/>
      <c r="CH1307" s="18"/>
      <c r="CJ1307" s="18"/>
      <c r="CU1307" s="18"/>
      <c r="CV1307" t="s">
        <v>397</v>
      </c>
      <c r="CW1307" t="s">
        <v>397</v>
      </c>
      <c r="CX1307" t="s">
        <v>397</v>
      </c>
      <c r="CY1307" s="25" t="s">
        <v>397</v>
      </c>
    </row>
    <row r="1308" spans="1:103" x14ac:dyDescent="0.25">
      <c r="A1308">
        <v>1310</v>
      </c>
      <c r="B1308">
        <v>146</v>
      </c>
      <c r="C1308" s="25" t="s">
        <v>69</v>
      </c>
      <c r="D1308" s="12">
        <v>8.8800000000000008</v>
      </c>
      <c r="E1308" s="14"/>
      <c r="F1308" s="7" t="str">
        <f t="shared" si="209"/>
        <v>X</v>
      </c>
      <c r="G1308" s="7">
        <f t="shared" si="210"/>
        <v>8.8800000000000008</v>
      </c>
      <c r="H1308" s="16">
        <f t="shared" si="211"/>
        <v>8.8800000000000008</v>
      </c>
      <c r="I1308" s="11" t="str">
        <f t="shared" si="212"/>
        <v>X</v>
      </c>
      <c r="J1308" s="39" t="str">
        <f t="shared" si="213"/>
        <v>X</v>
      </c>
      <c r="K1308" s="39" t="str">
        <f t="shared" si="206"/>
        <v>X</v>
      </c>
      <c r="L1308" s="39" t="str">
        <f t="shared" si="207"/>
        <v>X</v>
      </c>
      <c r="M1308" s="39" t="str">
        <f t="shared" si="214"/>
        <v>X</v>
      </c>
      <c r="N1308" s="42">
        <v>0</v>
      </c>
      <c r="O1308" s="8">
        <v>0</v>
      </c>
      <c r="P1308" s="9">
        <v>0</v>
      </c>
      <c r="Q1308" s="9">
        <v>0</v>
      </c>
      <c r="R1308" s="8">
        <v>0</v>
      </c>
      <c r="S1308" s="9">
        <v>0</v>
      </c>
      <c r="T1308" s="9">
        <v>0</v>
      </c>
      <c r="U1308" s="8">
        <v>1</v>
      </c>
      <c r="V1308" s="9">
        <v>0</v>
      </c>
      <c r="W1308" s="9">
        <v>0</v>
      </c>
      <c r="X1308" s="9">
        <v>0</v>
      </c>
      <c r="Y1308" s="8">
        <v>0</v>
      </c>
      <c r="Z1308" s="9">
        <v>0</v>
      </c>
      <c r="AA1308" s="8"/>
      <c r="AC1308" s="8"/>
      <c r="AJ1308" s="9">
        <f t="shared" si="215"/>
        <v>-1</v>
      </c>
      <c r="AK1308" s="7">
        <v>7.3</v>
      </c>
      <c r="AO1308" s="8"/>
      <c r="AQ1308" s="31"/>
      <c r="AT1308" s="31"/>
      <c r="AU1308" s="21">
        <v>1977</v>
      </c>
      <c r="AV1308" s="23">
        <f t="shared" si="208"/>
        <v>3.2960066693136723</v>
      </c>
      <c r="BB1308" s="18"/>
      <c r="BD1308" s="54"/>
      <c r="BF1308" s="18"/>
      <c r="BH1308" s="18"/>
      <c r="BJ1308" s="18"/>
      <c r="BK1308" s="18" t="s">
        <v>68</v>
      </c>
      <c r="BL1308">
        <v>0</v>
      </c>
      <c r="BM1308">
        <v>0</v>
      </c>
      <c r="BN1308">
        <v>0</v>
      </c>
      <c r="BO1308">
        <v>1</v>
      </c>
      <c r="BP1308">
        <v>0</v>
      </c>
      <c r="BQ1308">
        <v>0</v>
      </c>
      <c r="BR1308" s="18">
        <v>0</v>
      </c>
      <c r="BS1308">
        <v>0</v>
      </c>
      <c r="BT1308">
        <v>1</v>
      </c>
      <c r="BU1308" s="18">
        <v>0</v>
      </c>
      <c r="BV1308" t="s">
        <v>397</v>
      </c>
      <c r="BW1308" t="s">
        <v>397</v>
      </c>
      <c r="CB1308" s="18"/>
      <c r="CD1308" s="18"/>
      <c r="CE1308" s="18"/>
      <c r="CH1308" s="18"/>
      <c r="CJ1308" s="18"/>
      <c r="CU1308" s="18"/>
      <c r="CV1308" t="s">
        <v>397</v>
      </c>
      <c r="CW1308" t="s">
        <v>397</v>
      </c>
      <c r="CX1308" t="s">
        <v>397</v>
      </c>
      <c r="CY1308" s="25" t="s">
        <v>397</v>
      </c>
    </row>
    <row r="1309" spans="1:103" x14ac:dyDescent="0.25">
      <c r="A1309">
        <v>1311</v>
      </c>
      <c r="B1309">
        <v>146</v>
      </c>
      <c r="C1309" s="25" t="s">
        <v>69</v>
      </c>
      <c r="D1309" s="12">
        <v>8.2799999999999994</v>
      </c>
      <c r="E1309" s="14"/>
      <c r="F1309" s="7" t="str">
        <f t="shared" si="209"/>
        <v>X</v>
      </c>
      <c r="G1309" s="7">
        <f t="shared" si="210"/>
        <v>8.2799999999999994</v>
      </c>
      <c r="H1309" s="16">
        <f t="shared" si="211"/>
        <v>8.2799999999999994</v>
      </c>
      <c r="I1309" s="11" t="str">
        <f t="shared" si="212"/>
        <v>X</v>
      </c>
      <c r="J1309" s="39" t="str">
        <f t="shared" si="213"/>
        <v>X</v>
      </c>
      <c r="K1309" s="39" t="str">
        <f t="shared" si="206"/>
        <v>X</v>
      </c>
      <c r="L1309" s="39" t="str">
        <f t="shared" si="207"/>
        <v>X</v>
      </c>
      <c r="M1309" s="39" t="str">
        <f t="shared" si="214"/>
        <v>X</v>
      </c>
      <c r="N1309" s="42">
        <v>0</v>
      </c>
      <c r="O1309" s="8">
        <v>0</v>
      </c>
      <c r="P1309" s="9">
        <v>0</v>
      </c>
      <c r="Q1309" s="9">
        <v>0</v>
      </c>
      <c r="R1309" s="8">
        <v>0</v>
      </c>
      <c r="S1309" s="9">
        <v>0</v>
      </c>
      <c r="T1309" s="9">
        <v>0</v>
      </c>
      <c r="U1309" s="8">
        <v>1</v>
      </c>
      <c r="V1309" s="9">
        <v>0</v>
      </c>
      <c r="W1309" s="9">
        <v>0</v>
      </c>
      <c r="X1309" s="9">
        <v>0</v>
      </c>
      <c r="Y1309" s="8">
        <v>0</v>
      </c>
      <c r="Z1309" s="9">
        <v>0</v>
      </c>
      <c r="AA1309" s="8"/>
      <c r="AC1309" s="8"/>
      <c r="AJ1309" s="9">
        <f t="shared" si="215"/>
        <v>-1</v>
      </c>
      <c r="AK1309" s="7">
        <v>7.4</v>
      </c>
      <c r="AO1309" s="8"/>
      <c r="AQ1309" s="31"/>
      <c r="AT1309" s="31"/>
      <c r="AU1309" s="21">
        <v>1978</v>
      </c>
      <c r="AV1309" s="23">
        <f t="shared" si="208"/>
        <v>3.2962262872611605</v>
      </c>
      <c r="BB1309" s="18"/>
      <c r="BD1309" s="54"/>
      <c r="BF1309" s="18"/>
      <c r="BH1309" s="18"/>
      <c r="BJ1309" s="18"/>
      <c r="BK1309" s="18" t="s">
        <v>68</v>
      </c>
      <c r="BL1309">
        <v>0</v>
      </c>
      <c r="BM1309">
        <v>0</v>
      </c>
      <c r="BN1309">
        <v>0</v>
      </c>
      <c r="BO1309">
        <v>1</v>
      </c>
      <c r="BP1309">
        <v>0</v>
      </c>
      <c r="BQ1309">
        <v>0</v>
      </c>
      <c r="BR1309" s="18">
        <v>0</v>
      </c>
      <c r="BS1309">
        <v>0</v>
      </c>
      <c r="BT1309">
        <v>1</v>
      </c>
      <c r="BU1309" s="18">
        <v>0</v>
      </c>
      <c r="BV1309" t="s">
        <v>397</v>
      </c>
      <c r="BW1309" t="s">
        <v>397</v>
      </c>
      <c r="CB1309" s="18"/>
      <c r="CD1309" s="18"/>
      <c r="CE1309" s="18"/>
      <c r="CH1309" s="18"/>
      <c r="CJ1309" s="18"/>
      <c r="CU1309" s="18"/>
      <c r="CV1309" t="s">
        <v>397</v>
      </c>
      <c r="CW1309" t="s">
        <v>397</v>
      </c>
      <c r="CX1309" t="s">
        <v>397</v>
      </c>
      <c r="CY1309" s="25" t="s">
        <v>397</v>
      </c>
    </row>
    <row r="1310" spans="1:103" x14ac:dyDescent="0.25">
      <c r="A1310">
        <v>1312</v>
      </c>
      <c r="B1310">
        <v>146</v>
      </c>
      <c r="C1310" s="25" t="s">
        <v>69</v>
      </c>
      <c r="D1310" s="12">
        <v>7.88</v>
      </c>
      <c r="E1310" s="14"/>
      <c r="F1310" s="7" t="str">
        <f t="shared" si="209"/>
        <v>X</v>
      </c>
      <c r="G1310" s="7">
        <f t="shared" si="210"/>
        <v>7.88</v>
      </c>
      <c r="H1310" s="16">
        <f t="shared" si="211"/>
        <v>7.88</v>
      </c>
      <c r="I1310" s="11" t="str">
        <f t="shared" si="212"/>
        <v>X</v>
      </c>
      <c r="J1310" s="39" t="str">
        <f t="shared" si="213"/>
        <v>X</v>
      </c>
      <c r="K1310" s="39" t="str">
        <f t="shared" si="206"/>
        <v>X</v>
      </c>
      <c r="L1310" s="39" t="str">
        <f t="shared" si="207"/>
        <v>X</v>
      </c>
      <c r="M1310" s="39" t="str">
        <f t="shared" si="214"/>
        <v>X</v>
      </c>
      <c r="N1310" s="42">
        <v>0</v>
      </c>
      <c r="O1310" s="8">
        <v>0</v>
      </c>
      <c r="P1310" s="9">
        <v>0</v>
      </c>
      <c r="Q1310" s="9">
        <v>0</v>
      </c>
      <c r="R1310" s="8">
        <v>0</v>
      </c>
      <c r="S1310" s="9">
        <v>0</v>
      </c>
      <c r="T1310" s="9">
        <v>0</v>
      </c>
      <c r="U1310" s="8">
        <v>1</v>
      </c>
      <c r="V1310" s="9">
        <v>0</v>
      </c>
      <c r="W1310" s="9">
        <v>0</v>
      </c>
      <c r="X1310" s="9">
        <v>0</v>
      </c>
      <c r="Y1310" s="8">
        <v>0</v>
      </c>
      <c r="Z1310" s="9">
        <v>0</v>
      </c>
      <c r="AA1310" s="8"/>
      <c r="AC1310" s="8"/>
      <c r="AJ1310" s="9">
        <f t="shared" si="215"/>
        <v>-1</v>
      </c>
      <c r="AK1310" s="7">
        <v>7.6</v>
      </c>
      <c r="AO1310" s="8"/>
      <c r="AQ1310" s="31"/>
      <c r="AT1310" s="31"/>
      <c r="AU1310" s="21">
        <v>1979</v>
      </c>
      <c r="AV1310" s="23">
        <f t="shared" si="208"/>
        <v>3.2964457942063961</v>
      </c>
      <c r="BB1310" s="18"/>
      <c r="BD1310" s="54"/>
      <c r="BF1310" s="18"/>
      <c r="BH1310" s="18"/>
      <c r="BJ1310" s="18"/>
      <c r="BK1310" s="18" t="s">
        <v>68</v>
      </c>
      <c r="BL1310">
        <v>0</v>
      </c>
      <c r="BM1310">
        <v>0</v>
      </c>
      <c r="BN1310">
        <v>0</v>
      </c>
      <c r="BO1310">
        <v>1</v>
      </c>
      <c r="BP1310">
        <v>0</v>
      </c>
      <c r="BQ1310">
        <v>0</v>
      </c>
      <c r="BR1310" s="18">
        <v>0</v>
      </c>
      <c r="BS1310">
        <v>0</v>
      </c>
      <c r="BT1310">
        <v>1</v>
      </c>
      <c r="BU1310" s="18">
        <v>0</v>
      </c>
      <c r="BV1310" t="s">
        <v>397</v>
      </c>
      <c r="BW1310" t="s">
        <v>397</v>
      </c>
      <c r="CB1310" s="18"/>
      <c r="CD1310" s="18"/>
      <c r="CE1310" s="18"/>
      <c r="CH1310" s="18"/>
      <c r="CJ1310" s="18"/>
      <c r="CU1310" s="18"/>
      <c r="CV1310" t="s">
        <v>397</v>
      </c>
      <c r="CW1310" t="s">
        <v>397</v>
      </c>
      <c r="CX1310" t="s">
        <v>397</v>
      </c>
      <c r="CY1310" s="25" t="s">
        <v>397</v>
      </c>
    </row>
    <row r="1311" spans="1:103" x14ac:dyDescent="0.25">
      <c r="A1311">
        <v>1313</v>
      </c>
      <c r="B1311">
        <v>146</v>
      </c>
      <c r="C1311" s="25" t="s">
        <v>69</v>
      </c>
      <c r="D1311" s="12">
        <v>7.53</v>
      </c>
      <c r="E1311" s="14"/>
      <c r="F1311" s="7" t="str">
        <f t="shared" si="209"/>
        <v>X</v>
      </c>
      <c r="G1311" s="7">
        <f t="shared" si="210"/>
        <v>7.53</v>
      </c>
      <c r="H1311" s="16">
        <f t="shared" si="211"/>
        <v>7.53</v>
      </c>
      <c r="I1311" s="11" t="str">
        <f t="shared" si="212"/>
        <v>X</v>
      </c>
      <c r="J1311" s="39" t="str">
        <f t="shared" si="213"/>
        <v>X</v>
      </c>
      <c r="K1311" s="39" t="str">
        <f t="shared" si="206"/>
        <v>X</v>
      </c>
      <c r="L1311" s="39" t="str">
        <f t="shared" si="207"/>
        <v>X</v>
      </c>
      <c r="M1311" s="39" t="str">
        <f t="shared" si="214"/>
        <v>X</v>
      </c>
      <c r="N1311" s="42">
        <v>0</v>
      </c>
      <c r="O1311" s="8">
        <v>0</v>
      </c>
      <c r="P1311" s="9">
        <v>0</v>
      </c>
      <c r="Q1311" s="9">
        <v>0</v>
      </c>
      <c r="R1311" s="8">
        <v>0</v>
      </c>
      <c r="S1311" s="9">
        <v>0</v>
      </c>
      <c r="T1311" s="9">
        <v>0</v>
      </c>
      <c r="U1311" s="8">
        <v>1</v>
      </c>
      <c r="V1311" s="9">
        <v>0</v>
      </c>
      <c r="W1311" s="9">
        <v>0</v>
      </c>
      <c r="X1311" s="9">
        <v>0</v>
      </c>
      <c r="Y1311" s="8">
        <v>0</v>
      </c>
      <c r="Z1311" s="9">
        <v>0</v>
      </c>
      <c r="AA1311" s="8"/>
      <c r="AC1311" s="8"/>
      <c r="AJ1311" s="9">
        <f t="shared" si="215"/>
        <v>-1</v>
      </c>
      <c r="AK1311" s="7">
        <v>7.6</v>
      </c>
      <c r="AO1311" s="8"/>
      <c r="AQ1311" s="31"/>
      <c r="AT1311" s="31"/>
      <c r="AU1311" s="21">
        <v>1980</v>
      </c>
      <c r="AV1311" s="23">
        <f t="shared" si="208"/>
        <v>3.2966651902615309</v>
      </c>
      <c r="BB1311" s="18"/>
      <c r="BD1311" s="54"/>
      <c r="BF1311" s="18"/>
      <c r="BH1311" s="18"/>
      <c r="BJ1311" s="18"/>
      <c r="BK1311" s="18" t="s">
        <v>68</v>
      </c>
      <c r="BL1311">
        <v>0</v>
      </c>
      <c r="BM1311">
        <v>0</v>
      </c>
      <c r="BN1311">
        <v>0</v>
      </c>
      <c r="BO1311">
        <v>1</v>
      </c>
      <c r="BP1311">
        <v>0</v>
      </c>
      <c r="BQ1311">
        <v>0</v>
      </c>
      <c r="BR1311" s="18">
        <v>0</v>
      </c>
      <c r="BS1311">
        <v>0</v>
      </c>
      <c r="BT1311">
        <v>1</v>
      </c>
      <c r="BU1311" s="18">
        <v>0</v>
      </c>
      <c r="BV1311" t="s">
        <v>397</v>
      </c>
      <c r="BW1311" t="s">
        <v>397</v>
      </c>
      <c r="CB1311" s="18"/>
      <c r="CD1311" s="18"/>
      <c r="CE1311" s="18"/>
      <c r="CH1311" s="18"/>
      <c r="CJ1311" s="18"/>
      <c r="CU1311" s="18"/>
      <c r="CV1311" t="s">
        <v>397</v>
      </c>
      <c r="CW1311" t="s">
        <v>397</v>
      </c>
      <c r="CX1311" t="s">
        <v>397</v>
      </c>
      <c r="CY1311" s="25" t="s">
        <v>397</v>
      </c>
    </row>
    <row r="1312" spans="1:103" x14ac:dyDescent="0.25">
      <c r="A1312">
        <v>1314</v>
      </c>
      <c r="B1312">
        <v>146</v>
      </c>
      <c r="C1312" s="25" t="s">
        <v>69</v>
      </c>
      <c r="D1312" s="12">
        <v>6.98</v>
      </c>
      <c r="E1312" s="14"/>
      <c r="F1312" s="7" t="str">
        <f t="shared" si="209"/>
        <v>X</v>
      </c>
      <c r="G1312" s="7">
        <f t="shared" si="210"/>
        <v>6.98</v>
      </c>
      <c r="H1312" s="16">
        <f t="shared" si="211"/>
        <v>6.98</v>
      </c>
      <c r="I1312" s="11" t="str">
        <f t="shared" si="212"/>
        <v>X</v>
      </c>
      <c r="J1312" s="39" t="str">
        <f t="shared" si="213"/>
        <v>X</v>
      </c>
      <c r="K1312" s="39" t="str">
        <f t="shared" ref="K1312:K1375" si="216">IFERROR(1/J1312, "X")</f>
        <v>X</v>
      </c>
      <c r="L1312" s="39" t="str">
        <f t="shared" ref="L1312:L1375" si="217">IFERROR(I1312-J1312, "X")</f>
        <v>X</v>
      </c>
      <c r="M1312" s="39" t="str">
        <f t="shared" si="214"/>
        <v>X</v>
      </c>
      <c r="N1312" s="42">
        <v>0</v>
      </c>
      <c r="O1312" s="8">
        <v>0</v>
      </c>
      <c r="P1312" s="9">
        <v>0</v>
      </c>
      <c r="Q1312" s="9">
        <v>0</v>
      </c>
      <c r="R1312" s="8">
        <v>0</v>
      </c>
      <c r="S1312" s="9">
        <v>0</v>
      </c>
      <c r="T1312" s="9">
        <v>0</v>
      </c>
      <c r="U1312" s="8">
        <v>1</v>
      </c>
      <c r="V1312" s="9">
        <v>0</v>
      </c>
      <c r="W1312" s="9">
        <v>0</v>
      </c>
      <c r="X1312" s="9">
        <v>0</v>
      </c>
      <c r="Y1312" s="8">
        <v>0</v>
      </c>
      <c r="Z1312" s="9">
        <v>0</v>
      </c>
      <c r="AA1312" s="8"/>
      <c r="AC1312" s="8"/>
      <c r="AJ1312" s="9">
        <f t="shared" si="215"/>
        <v>-1</v>
      </c>
      <c r="AK1312" s="7">
        <v>8</v>
      </c>
      <c r="AO1312" s="8"/>
      <c r="AQ1312" s="31"/>
      <c r="AT1312" s="31"/>
      <c r="AU1312" s="21">
        <v>1981</v>
      </c>
      <c r="AV1312" s="23">
        <f t="shared" ref="AV1312:AV1375" si="218">LOG(AU1312)</f>
        <v>3.2968844755385471</v>
      </c>
      <c r="BB1312" s="18"/>
      <c r="BD1312" s="54"/>
      <c r="BF1312" s="18"/>
      <c r="BH1312" s="18"/>
      <c r="BJ1312" s="18"/>
      <c r="BK1312" s="18" t="s">
        <v>68</v>
      </c>
      <c r="BL1312">
        <v>0</v>
      </c>
      <c r="BM1312">
        <v>0</v>
      </c>
      <c r="BN1312">
        <v>0</v>
      </c>
      <c r="BO1312">
        <v>1</v>
      </c>
      <c r="BP1312">
        <v>0</v>
      </c>
      <c r="BQ1312">
        <v>0</v>
      </c>
      <c r="BR1312" s="18">
        <v>0</v>
      </c>
      <c r="BS1312">
        <v>0</v>
      </c>
      <c r="BT1312">
        <v>1</v>
      </c>
      <c r="BU1312" s="18">
        <v>0</v>
      </c>
      <c r="BV1312" t="s">
        <v>397</v>
      </c>
      <c r="BW1312" t="s">
        <v>397</v>
      </c>
      <c r="CB1312" s="18"/>
      <c r="CD1312" s="18"/>
      <c r="CE1312" s="18"/>
      <c r="CH1312" s="18"/>
      <c r="CJ1312" s="18"/>
      <c r="CU1312" s="18"/>
      <c r="CV1312" t="s">
        <v>397</v>
      </c>
      <c r="CW1312" t="s">
        <v>397</v>
      </c>
      <c r="CX1312" t="s">
        <v>397</v>
      </c>
      <c r="CY1312" s="25" t="s">
        <v>397</v>
      </c>
    </row>
    <row r="1313" spans="1:103" x14ac:dyDescent="0.25">
      <c r="A1313">
        <v>1315</v>
      </c>
      <c r="B1313">
        <v>146</v>
      </c>
      <c r="C1313" s="25" t="s">
        <v>69</v>
      </c>
      <c r="D1313" s="12">
        <v>7.45</v>
      </c>
      <c r="E1313" s="14"/>
      <c r="F1313" s="7" t="str">
        <f t="shared" si="209"/>
        <v>X</v>
      </c>
      <c r="G1313" s="7">
        <f t="shared" si="210"/>
        <v>7.45</v>
      </c>
      <c r="H1313" s="16">
        <f t="shared" si="211"/>
        <v>7.45</v>
      </c>
      <c r="I1313" s="11" t="str">
        <f t="shared" si="212"/>
        <v>X</v>
      </c>
      <c r="J1313" s="39" t="str">
        <f t="shared" si="213"/>
        <v>X</v>
      </c>
      <c r="K1313" s="39" t="str">
        <f t="shared" si="216"/>
        <v>X</v>
      </c>
      <c r="L1313" s="39" t="str">
        <f t="shared" si="217"/>
        <v>X</v>
      </c>
      <c r="M1313" s="39" t="str">
        <f t="shared" si="214"/>
        <v>X</v>
      </c>
      <c r="N1313" s="42">
        <v>0</v>
      </c>
      <c r="O1313" s="8">
        <v>0</v>
      </c>
      <c r="P1313" s="9">
        <v>0</v>
      </c>
      <c r="Q1313" s="9">
        <v>0</v>
      </c>
      <c r="R1313" s="8">
        <v>0</v>
      </c>
      <c r="S1313" s="9">
        <v>0</v>
      </c>
      <c r="T1313" s="9">
        <v>0</v>
      </c>
      <c r="U1313" s="8">
        <v>1</v>
      </c>
      <c r="V1313" s="9">
        <v>0</v>
      </c>
      <c r="W1313" s="9">
        <v>0</v>
      </c>
      <c r="X1313" s="9">
        <v>0</v>
      </c>
      <c r="Y1313" s="8">
        <v>0</v>
      </c>
      <c r="Z1313" s="9">
        <v>0</v>
      </c>
      <c r="AA1313" s="8"/>
      <c r="AC1313" s="8"/>
      <c r="AJ1313" s="9">
        <f t="shared" si="215"/>
        <v>-1</v>
      </c>
      <c r="AK1313" s="7">
        <v>8</v>
      </c>
      <c r="AO1313" s="8"/>
      <c r="AQ1313" s="31"/>
      <c r="AT1313" s="31"/>
      <c r="AU1313" s="21">
        <v>1982</v>
      </c>
      <c r="AV1313" s="23">
        <f t="shared" si="218"/>
        <v>3.2971036501492565</v>
      </c>
      <c r="BB1313" s="18"/>
      <c r="BD1313" s="54"/>
      <c r="BF1313" s="18"/>
      <c r="BH1313" s="18"/>
      <c r="BJ1313" s="18"/>
      <c r="BK1313" s="18" t="s">
        <v>68</v>
      </c>
      <c r="BL1313">
        <v>0</v>
      </c>
      <c r="BM1313">
        <v>0</v>
      </c>
      <c r="BN1313">
        <v>0</v>
      </c>
      <c r="BO1313">
        <v>1</v>
      </c>
      <c r="BP1313">
        <v>0</v>
      </c>
      <c r="BQ1313">
        <v>0</v>
      </c>
      <c r="BR1313" s="18">
        <v>0</v>
      </c>
      <c r="BS1313">
        <v>0</v>
      </c>
      <c r="BT1313">
        <v>1</v>
      </c>
      <c r="BU1313" s="18">
        <v>0</v>
      </c>
      <c r="BV1313" t="s">
        <v>397</v>
      </c>
      <c r="BW1313" t="s">
        <v>397</v>
      </c>
      <c r="CB1313" s="18"/>
      <c r="CD1313" s="18"/>
      <c r="CE1313" s="18"/>
      <c r="CH1313" s="18"/>
      <c r="CJ1313" s="18"/>
      <c r="CU1313" s="18"/>
      <c r="CV1313" t="s">
        <v>397</v>
      </c>
      <c r="CW1313" t="s">
        <v>397</v>
      </c>
      <c r="CX1313" t="s">
        <v>397</v>
      </c>
      <c r="CY1313" s="25" t="s">
        <v>397</v>
      </c>
    </row>
    <row r="1314" spans="1:103" x14ac:dyDescent="0.25">
      <c r="A1314">
        <v>1316</v>
      </c>
      <c r="B1314">
        <v>146</v>
      </c>
      <c r="C1314" s="25" t="s">
        <v>69</v>
      </c>
      <c r="D1314" s="12">
        <v>7.53</v>
      </c>
      <c r="E1314" s="14"/>
      <c r="F1314" s="7" t="str">
        <f t="shared" si="209"/>
        <v>X</v>
      </c>
      <c r="G1314" s="7">
        <f t="shared" si="210"/>
        <v>7.53</v>
      </c>
      <c r="H1314" s="16">
        <f t="shared" si="211"/>
        <v>7.53</v>
      </c>
      <c r="I1314" s="11" t="str">
        <f t="shared" si="212"/>
        <v>X</v>
      </c>
      <c r="J1314" s="39" t="str">
        <f t="shared" si="213"/>
        <v>X</v>
      </c>
      <c r="K1314" s="39" t="str">
        <f t="shared" si="216"/>
        <v>X</v>
      </c>
      <c r="L1314" s="39" t="str">
        <f t="shared" si="217"/>
        <v>X</v>
      </c>
      <c r="M1314" s="39" t="str">
        <f t="shared" si="214"/>
        <v>X</v>
      </c>
      <c r="N1314" s="42">
        <v>0</v>
      </c>
      <c r="O1314" s="8">
        <v>0</v>
      </c>
      <c r="P1314" s="9">
        <v>0</v>
      </c>
      <c r="Q1314" s="9">
        <v>0</v>
      </c>
      <c r="R1314" s="8">
        <v>0</v>
      </c>
      <c r="S1314" s="9">
        <v>0</v>
      </c>
      <c r="T1314" s="9">
        <v>0</v>
      </c>
      <c r="U1314" s="8">
        <v>1</v>
      </c>
      <c r="V1314" s="9">
        <v>0</v>
      </c>
      <c r="W1314" s="9">
        <v>0</v>
      </c>
      <c r="X1314" s="9">
        <v>0</v>
      </c>
      <c r="Y1314" s="8">
        <v>0</v>
      </c>
      <c r="Z1314" s="9">
        <v>0</v>
      </c>
      <c r="AA1314" s="8"/>
      <c r="AC1314" s="8"/>
      <c r="AJ1314" s="9">
        <f t="shared" si="215"/>
        <v>-1</v>
      </c>
      <c r="AK1314" s="7">
        <v>8</v>
      </c>
      <c r="AO1314" s="8"/>
      <c r="AQ1314" s="31"/>
      <c r="AT1314" s="31"/>
      <c r="AU1314" s="21">
        <v>1983</v>
      </c>
      <c r="AV1314" s="23">
        <f t="shared" si="218"/>
        <v>3.2973227142053028</v>
      </c>
      <c r="BB1314" s="18"/>
      <c r="BD1314" s="54"/>
      <c r="BF1314" s="18"/>
      <c r="BH1314" s="18"/>
      <c r="BJ1314" s="18"/>
      <c r="BK1314" s="18" t="s">
        <v>68</v>
      </c>
      <c r="BL1314">
        <v>0</v>
      </c>
      <c r="BM1314">
        <v>0</v>
      </c>
      <c r="BN1314">
        <v>0</v>
      </c>
      <c r="BO1314">
        <v>1</v>
      </c>
      <c r="BP1314">
        <v>0</v>
      </c>
      <c r="BQ1314">
        <v>0</v>
      </c>
      <c r="BR1314" s="18">
        <v>0</v>
      </c>
      <c r="BS1314">
        <v>0</v>
      </c>
      <c r="BT1314">
        <v>1</v>
      </c>
      <c r="BU1314" s="18">
        <v>0</v>
      </c>
      <c r="BV1314" t="s">
        <v>397</v>
      </c>
      <c r="BW1314" t="s">
        <v>397</v>
      </c>
      <c r="CB1314" s="18"/>
      <c r="CD1314" s="18"/>
      <c r="CE1314" s="18"/>
      <c r="CH1314" s="18"/>
      <c r="CJ1314" s="18"/>
      <c r="CU1314" s="18"/>
      <c r="CV1314" t="s">
        <v>397</v>
      </c>
      <c r="CW1314" t="s">
        <v>397</v>
      </c>
      <c r="CX1314" t="s">
        <v>397</v>
      </c>
      <c r="CY1314" s="25" t="s">
        <v>397</v>
      </c>
    </row>
    <row r="1315" spans="1:103" x14ac:dyDescent="0.25">
      <c r="A1315">
        <v>1317</v>
      </c>
      <c r="B1315">
        <v>146</v>
      </c>
      <c r="C1315" s="25" t="s">
        <v>69</v>
      </c>
      <c r="D1315" s="12">
        <v>7.28</v>
      </c>
      <c r="E1315" s="14"/>
      <c r="F1315" s="7" t="str">
        <f t="shared" si="209"/>
        <v>X</v>
      </c>
      <c r="G1315" s="7">
        <f t="shared" si="210"/>
        <v>7.28</v>
      </c>
      <c r="H1315" s="16">
        <f t="shared" si="211"/>
        <v>7.28</v>
      </c>
      <c r="I1315" s="11" t="str">
        <f t="shared" si="212"/>
        <v>X</v>
      </c>
      <c r="J1315" s="39" t="str">
        <f t="shared" si="213"/>
        <v>X</v>
      </c>
      <c r="K1315" s="39" t="str">
        <f t="shared" si="216"/>
        <v>X</v>
      </c>
      <c r="L1315" s="39" t="str">
        <f t="shared" si="217"/>
        <v>X</v>
      </c>
      <c r="M1315" s="39" t="str">
        <f t="shared" si="214"/>
        <v>X</v>
      </c>
      <c r="N1315" s="42">
        <v>0</v>
      </c>
      <c r="O1315" s="8">
        <v>0</v>
      </c>
      <c r="P1315" s="9">
        <v>0</v>
      </c>
      <c r="Q1315" s="9">
        <v>0</v>
      </c>
      <c r="R1315" s="8">
        <v>0</v>
      </c>
      <c r="S1315" s="9">
        <v>0</v>
      </c>
      <c r="T1315" s="9">
        <v>0</v>
      </c>
      <c r="U1315" s="8">
        <v>1</v>
      </c>
      <c r="V1315" s="9">
        <v>0</v>
      </c>
      <c r="W1315" s="9">
        <v>0</v>
      </c>
      <c r="X1315" s="9">
        <v>0</v>
      </c>
      <c r="Y1315" s="8">
        <v>0</v>
      </c>
      <c r="Z1315" s="9">
        <v>0</v>
      </c>
      <c r="AA1315" s="8"/>
      <c r="AC1315" s="8"/>
      <c r="AJ1315" s="9">
        <f t="shared" si="215"/>
        <v>-1</v>
      </c>
      <c r="AK1315" s="7">
        <v>8.1999999999999993</v>
      </c>
      <c r="AO1315" s="8"/>
      <c r="AQ1315" s="31"/>
      <c r="AT1315" s="31"/>
      <c r="AU1315" s="21">
        <v>1984</v>
      </c>
      <c r="AV1315" s="23">
        <f t="shared" si="218"/>
        <v>3.2975416678181597</v>
      </c>
      <c r="BB1315" s="18"/>
      <c r="BD1315" s="54"/>
      <c r="BF1315" s="18"/>
      <c r="BH1315" s="18"/>
      <c r="BJ1315" s="18"/>
      <c r="BK1315" s="18" t="s">
        <v>68</v>
      </c>
      <c r="BL1315">
        <v>0</v>
      </c>
      <c r="BM1315">
        <v>0</v>
      </c>
      <c r="BN1315">
        <v>0</v>
      </c>
      <c r="BO1315">
        <v>1</v>
      </c>
      <c r="BP1315">
        <v>0</v>
      </c>
      <c r="BQ1315">
        <v>0</v>
      </c>
      <c r="BR1315" s="18">
        <v>0</v>
      </c>
      <c r="BS1315">
        <v>0</v>
      </c>
      <c r="BT1315">
        <v>1</v>
      </c>
      <c r="BU1315" s="18">
        <v>0</v>
      </c>
      <c r="BV1315" t="s">
        <v>397</v>
      </c>
      <c r="BW1315" t="s">
        <v>397</v>
      </c>
      <c r="CB1315" s="18"/>
      <c r="CD1315" s="18"/>
      <c r="CE1315" s="18"/>
      <c r="CH1315" s="18"/>
      <c r="CJ1315" s="18"/>
      <c r="CU1315" s="18"/>
      <c r="CV1315" t="s">
        <v>397</v>
      </c>
      <c r="CW1315" t="s">
        <v>397</v>
      </c>
      <c r="CX1315" t="s">
        <v>397</v>
      </c>
      <c r="CY1315" s="25" t="s">
        <v>397</v>
      </c>
    </row>
    <row r="1316" spans="1:103" x14ac:dyDescent="0.25">
      <c r="A1316">
        <v>1318</v>
      </c>
      <c r="B1316">
        <v>146</v>
      </c>
      <c r="C1316" s="25" t="s">
        <v>69</v>
      </c>
      <c r="D1316" s="12">
        <v>7.39</v>
      </c>
      <c r="E1316" s="14"/>
      <c r="F1316" s="7" t="str">
        <f t="shared" si="209"/>
        <v>X</v>
      </c>
      <c r="G1316" s="7">
        <f t="shared" si="210"/>
        <v>7.39</v>
      </c>
      <c r="H1316" s="16">
        <f t="shared" si="211"/>
        <v>7.39</v>
      </c>
      <c r="I1316" s="11" t="str">
        <f t="shared" si="212"/>
        <v>X</v>
      </c>
      <c r="J1316" s="39" t="str">
        <f t="shared" si="213"/>
        <v>X</v>
      </c>
      <c r="K1316" s="39" t="str">
        <f t="shared" si="216"/>
        <v>X</v>
      </c>
      <c r="L1316" s="39" t="str">
        <f t="shared" si="217"/>
        <v>X</v>
      </c>
      <c r="M1316" s="39" t="str">
        <f t="shared" si="214"/>
        <v>X</v>
      </c>
      <c r="N1316" s="42">
        <v>0</v>
      </c>
      <c r="O1316" s="8">
        <v>0</v>
      </c>
      <c r="P1316" s="9">
        <v>0</v>
      </c>
      <c r="Q1316" s="9">
        <v>0</v>
      </c>
      <c r="R1316" s="8">
        <v>0</v>
      </c>
      <c r="S1316" s="9">
        <v>0</v>
      </c>
      <c r="T1316" s="9">
        <v>0</v>
      </c>
      <c r="U1316" s="8">
        <v>1</v>
      </c>
      <c r="V1316" s="9">
        <v>0</v>
      </c>
      <c r="W1316" s="9">
        <v>0</v>
      </c>
      <c r="X1316" s="9">
        <v>0</v>
      </c>
      <c r="Y1316" s="8">
        <v>0</v>
      </c>
      <c r="Z1316" s="9">
        <v>0</v>
      </c>
      <c r="AA1316" s="8"/>
      <c r="AC1316" s="8"/>
      <c r="AJ1316" s="9">
        <f t="shared" si="215"/>
        <v>-1</v>
      </c>
      <c r="AK1316" s="7">
        <v>8.5</v>
      </c>
      <c r="AO1316" s="8"/>
      <c r="AQ1316" s="31"/>
      <c r="AT1316" s="31"/>
      <c r="AU1316" s="21">
        <v>1985</v>
      </c>
      <c r="AV1316" s="23">
        <f t="shared" si="218"/>
        <v>3.2977605110991339</v>
      </c>
      <c r="BB1316" s="18"/>
      <c r="BD1316" s="54"/>
      <c r="BF1316" s="18"/>
      <c r="BH1316" s="18"/>
      <c r="BJ1316" s="18"/>
      <c r="BK1316" s="18" t="s">
        <v>68</v>
      </c>
      <c r="BL1316">
        <v>0</v>
      </c>
      <c r="BM1316">
        <v>0</v>
      </c>
      <c r="BN1316">
        <v>0</v>
      </c>
      <c r="BO1316">
        <v>1</v>
      </c>
      <c r="BP1316">
        <v>0</v>
      </c>
      <c r="BQ1316">
        <v>0</v>
      </c>
      <c r="BR1316" s="18">
        <v>0</v>
      </c>
      <c r="BS1316">
        <v>0</v>
      </c>
      <c r="BT1316">
        <v>1</v>
      </c>
      <c r="BU1316" s="18">
        <v>0</v>
      </c>
      <c r="BV1316" t="s">
        <v>397</v>
      </c>
      <c r="BW1316" t="s">
        <v>397</v>
      </c>
      <c r="CB1316" s="18"/>
      <c r="CD1316" s="18"/>
      <c r="CE1316" s="18"/>
      <c r="CH1316" s="18"/>
      <c r="CJ1316" s="18"/>
      <c r="CU1316" s="18"/>
      <c r="CV1316" t="s">
        <v>397</v>
      </c>
      <c r="CW1316" t="s">
        <v>397</v>
      </c>
      <c r="CX1316" t="s">
        <v>397</v>
      </c>
      <c r="CY1316" s="25" t="s">
        <v>397</v>
      </c>
    </row>
    <row r="1317" spans="1:103" x14ac:dyDescent="0.25">
      <c r="A1317">
        <v>1319</v>
      </c>
      <c r="B1317">
        <v>146</v>
      </c>
      <c r="C1317" s="25" t="s">
        <v>69</v>
      </c>
      <c r="D1317" s="12">
        <v>6.93</v>
      </c>
      <c r="E1317" s="14"/>
      <c r="F1317" s="7" t="str">
        <f t="shared" si="209"/>
        <v>X</v>
      </c>
      <c r="G1317" s="7">
        <f t="shared" si="210"/>
        <v>6.93</v>
      </c>
      <c r="H1317" s="16">
        <f t="shared" si="211"/>
        <v>6.93</v>
      </c>
      <c r="I1317" s="11" t="str">
        <f t="shared" si="212"/>
        <v>X</v>
      </c>
      <c r="J1317" s="39" t="str">
        <f t="shared" si="213"/>
        <v>X</v>
      </c>
      <c r="K1317" s="39" t="str">
        <f t="shared" si="216"/>
        <v>X</v>
      </c>
      <c r="L1317" s="39" t="str">
        <f t="shared" si="217"/>
        <v>X</v>
      </c>
      <c r="M1317" s="39" t="str">
        <f t="shared" si="214"/>
        <v>X</v>
      </c>
      <c r="N1317" s="42">
        <v>0</v>
      </c>
      <c r="O1317" s="8">
        <v>0</v>
      </c>
      <c r="P1317" s="9">
        <v>0</v>
      </c>
      <c r="Q1317" s="9">
        <v>0</v>
      </c>
      <c r="R1317" s="8">
        <v>0</v>
      </c>
      <c r="S1317" s="9">
        <v>0</v>
      </c>
      <c r="T1317" s="9">
        <v>0</v>
      </c>
      <c r="U1317" s="8">
        <v>1</v>
      </c>
      <c r="V1317" s="9">
        <v>0</v>
      </c>
      <c r="W1317" s="9">
        <v>0</v>
      </c>
      <c r="X1317" s="9">
        <v>0</v>
      </c>
      <c r="Y1317" s="8">
        <v>0</v>
      </c>
      <c r="Z1317" s="9">
        <v>0</v>
      </c>
      <c r="AA1317" s="8"/>
      <c r="AC1317" s="8"/>
      <c r="AJ1317" s="9">
        <f t="shared" si="215"/>
        <v>-1</v>
      </c>
      <c r="AK1317" s="7">
        <v>8.6</v>
      </c>
      <c r="AO1317" s="8"/>
      <c r="AQ1317" s="31"/>
      <c r="AT1317" s="31"/>
      <c r="AU1317" s="21">
        <v>1986</v>
      </c>
      <c r="AV1317" s="23">
        <f t="shared" si="218"/>
        <v>3.2979792441593623</v>
      </c>
      <c r="BB1317" s="18"/>
      <c r="BD1317" s="54"/>
      <c r="BF1317" s="18"/>
      <c r="BH1317" s="18"/>
      <c r="BJ1317" s="18"/>
      <c r="BK1317" s="18" t="s">
        <v>68</v>
      </c>
      <c r="BL1317">
        <v>0</v>
      </c>
      <c r="BM1317">
        <v>0</v>
      </c>
      <c r="BN1317">
        <v>0</v>
      </c>
      <c r="BO1317">
        <v>1</v>
      </c>
      <c r="BP1317">
        <v>0</v>
      </c>
      <c r="BQ1317">
        <v>0</v>
      </c>
      <c r="BR1317" s="18">
        <v>0</v>
      </c>
      <c r="BS1317">
        <v>0</v>
      </c>
      <c r="BT1317">
        <v>1</v>
      </c>
      <c r="BU1317" s="18">
        <v>0</v>
      </c>
      <c r="BV1317" t="s">
        <v>397</v>
      </c>
      <c r="BW1317" t="s">
        <v>397</v>
      </c>
      <c r="CB1317" s="18"/>
      <c r="CD1317" s="18"/>
      <c r="CE1317" s="18"/>
      <c r="CH1317" s="18"/>
      <c r="CJ1317" s="18"/>
      <c r="CU1317" s="18"/>
      <c r="CV1317" t="s">
        <v>397</v>
      </c>
      <c r="CW1317" t="s">
        <v>397</v>
      </c>
      <c r="CX1317" t="s">
        <v>397</v>
      </c>
      <c r="CY1317" s="25" t="s">
        <v>397</v>
      </c>
    </row>
    <row r="1318" spans="1:103" x14ac:dyDescent="0.25">
      <c r="A1318">
        <v>1320</v>
      </c>
      <c r="B1318">
        <v>146</v>
      </c>
      <c r="C1318" s="25" t="s">
        <v>69</v>
      </c>
      <c r="D1318" s="12">
        <v>6.94</v>
      </c>
      <c r="E1318" s="14"/>
      <c r="F1318" s="7" t="str">
        <f t="shared" si="209"/>
        <v>X</v>
      </c>
      <c r="G1318" s="7">
        <f t="shared" si="210"/>
        <v>6.94</v>
      </c>
      <c r="H1318" s="16">
        <f t="shared" si="211"/>
        <v>6.94</v>
      </c>
      <c r="I1318" s="11" t="str">
        <f t="shared" si="212"/>
        <v>X</v>
      </c>
      <c r="J1318" s="39" t="str">
        <f t="shared" si="213"/>
        <v>X</v>
      </c>
      <c r="K1318" s="39" t="str">
        <f t="shared" si="216"/>
        <v>X</v>
      </c>
      <c r="L1318" s="39" t="str">
        <f t="shared" si="217"/>
        <v>X</v>
      </c>
      <c r="M1318" s="39" t="str">
        <f t="shared" si="214"/>
        <v>X</v>
      </c>
      <c r="N1318" s="42">
        <v>0</v>
      </c>
      <c r="O1318" s="8">
        <v>0</v>
      </c>
      <c r="P1318" s="9">
        <v>0</v>
      </c>
      <c r="Q1318" s="9">
        <v>0</v>
      </c>
      <c r="R1318" s="8">
        <v>0</v>
      </c>
      <c r="S1318" s="9">
        <v>0</v>
      </c>
      <c r="T1318" s="9">
        <v>0</v>
      </c>
      <c r="U1318" s="8">
        <v>1</v>
      </c>
      <c r="V1318" s="9">
        <v>0</v>
      </c>
      <c r="W1318" s="9">
        <v>0</v>
      </c>
      <c r="X1318" s="9">
        <v>0</v>
      </c>
      <c r="Y1318" s="8">
        <v>0</v>
      </c>
      <c r="Z1318" s="9">
        <v>0</v>
      </c>
      <c r="AA1318" s="8"/>
      <c r="AC1318" s="8"/>
      <c r="AJ1318" s="9">
        <f t="shared" si="215"/>
        <v>-1</v>
      </c>
      <c r="AK1318" s="7">
        <v>8.6</v>
      </c>
      <c r="AO1318" s="8"/>
      <c r="AQ1318" s="31"/>
      <c r="AT1318" s="31"/>
      <c r="AU1318" s="21">
        <v>1987</v>
      </c>
      <c r="AV1318" s="23">
        <f t="shared" si="218"/>
        <v>3.2981978671098151</v>
      </c>
      <c r="BB1318" s="18"/>
      <c r="BD1318" s="54"/>
      <c r="BF1318" s="18"/>
      <c r="BH1318" s="18"/>
      <c r="BJ1318" s="18"/>
      <c r="BK1318" s="18" t="s">
        <v>68</v>
      </c>
      <c r="BL1318">
        <v>0</v>
      </c>
      <c r="BM1318">
        <v>0</v>
      </c>
      <c r="BN1318">
        <v>0</v>
      </c>
      <c r="BO1318">
        <v>1</v>
      </c>
      <c r="BP1318">
        <v>0</v>
      </c>
      <c r="BQ1318">
        <v>0</v>
      </c>
      <c r="BR1318" s="18">
        <v>0</v>
      </c>
      <c r="BS1318">
        <v>0</v>
      </c>
      <c r="BT1318">
        <v>1</v>
      </c>
      <c r="BU1318" s="18">
        <v>0</v>
      </c>
      <c r="BV1318" t="s">
        <v>397</v>
      </c>
      <c r="BW1318" t="s">
        <v>397</v>
      </c>
      <c r="CB1318" s="18"/>
      <c r="CD1318" s="18"/>
      <c r="CE1318" s="18"/>
      <c r="CH1318" s="18"/>
      <c r="CJ1318" s="18"/>
      <c r="CU1318" s="18"/>
      <c r="CV1318" t="s">
        <v>397</v>
      </c>
      <c r="CW1318" t="s">
        <v>397</v>
      </c>
      <c r="CX1318" t="s">
        <v>397</v>
      </c>
      <c r="CY1318" s="25" t="s">
        <v>397</v>
      </c>
    </row>
    <row r="1319" spans="1:103" x14ac:dyDescent="0.25">
      <c r="A1319">
        <v>1321</v>
      </c>
      <c r="B1319">
        <v>146</v>
      </c>
      <c r="C1319" s="25" t="s">
        <v>69</v>
      </c>
      <c r="D1319" s="12">
        <v>7.1</v>
      </c>
      <c r="E1319" s="14"/>
      <c r="F1319" s="7" t="str">
        <f t="shared" si="209"/>
        <v>X</v>
      </c>
      <c r="G1319" s="7">
        <f t="shared" si="210"/>
        <v>7.1</v>
      </c>
      <c r="H1319" s="16">
        <f t="shared" si="211"/>
        <v>7.1</v>
      </c>
      <c r="I1319" s="11" t="str">
        <f t="shared" si="212"/>
        <v>X</v>
      </c>
      <c r="J1319" s="39" t="str">
        <f t="shared" si="213"/>
        <v>X</v>
      </c>
      <c r="K1319" s="39" t="str">
        <f t="shared" si="216"/>
        <v>X</v>
      </c>
      <c r="L1319" s="39" t="str">
        <f t="shared" si="217"/>
        <v>X</v>
      </c>
      <c r="M1319" s="39" t="str">
        <f t="shared" si="214"/>
        <v>X</v>
      </c>
      <c r="N1319" s="42">
        <v>0</v>
      </c>
      <c r="O1319" s="8">
        <v>0</v>
      </c>
      <c r="P1319" s="9">
        <v>0</v>
      </c>
      <c r="Q1319" s="9">
        <v>0</v>
      </c>
      <c r="R1319" s="8">
        <v>0</v>
      </c>
      <c r="S1319" s="9">
        <v>0</v>
      </c>
      <c r="T1319" s="9">
        <v>0</v>
      </c>
      <c r="U1319" s="8">
        <v>1</v>
      </c>
      <c r="V1319" s="9">
        <v>0</v>
      </c>
      <c r="W1319" s="9">
        <v>0</v>
      </c>
      <c r="X1319" s="9">
        <v>0</v>
      </c>
      <c r="Y1319" s="8">
        <v>0</v>
      </c>
      <c r="Z1319" s="9">
        <v>0</v>
      </c>
      <c r="AA1319" s="8"/>
      <c r="AC1319" s="8"/>
      <c r="AJ1319" s="9">
        <f t="shared" si="215"/>
        <v>-1</v>
      </c>
      <c r="AK1319" s="7">
        <v>8.9</v>
      </c>
      <c r="AO1319" s="8"/>
      <c r="AQ1319" s="31"/>
      <c r="AT1319" s="31"/>
      <c r="AU1319" s="21">
        <v>1988</v>
      </c>
      <c r="AV1319" s="23">
        <f t="shared" si="218"/>
        <v>3.2984163800612945</v>
      </c>
      <c r="BB1319" s="18"/>
      <c r="BD1319" s="54"/>
      <c r="BF1319" s="18"/>
      <c r="BH1319" s="18"/>
      <c r="BJ1319" s="18"/>
      <c r="BK1319" s="18" t="s">
        <v>68</v>
      </c>
      <c r="BL1319">
        <v>0</v>
      </c>
      <c r="BM1319">
        <v>0</v>
      </c>
      <c r="BN1319">
        <v>0</v>
      </c>
      <c r="BO1319">
        <v>1</v>
      </c>
      <c r="BP1319">
        <v>0</v>
      </c>
      <c r="BQ1319">
        <v>0</v>
      </c>
      <c r="BR1319" s="18">
        <v>0</v>
      </c>
      <c r="BS1319">
        <v>0</v>
      </c>
      <c r="BT1319">
        <v>1</v>
      </c>
      <c r="BU1319" s="18">
        <v>0</v>
      </c>
      <c r="BV1319" t="s">
        <v>397</v>
      </c>
      <c r="BW1319" t="s">
        <v>397</v>
      </c>
      <c r="CB1319" s="18"/>
      <c r="CD1319" s="18"/>
      <c r="CE1319" s="18"/>
      <c r="CH1319" s="18"/>
      <c r="CJ1319" s="18"/>
      <c r="CU1319" s="18"/>
      <c r="CV1319" t="s">
        <v>397</v>
      </c>
      <c r="CW1319" t="s">
        <v>397</v>
      </c>
      <c r="CX1319" t="s">
        <v>397</v>
      </c>
      <c r="CY1319" s="25" t="s">
        <v>397</v>
      </c>
    </row>
    <row r="1320" spans="1:103" x14ac:dyDescent="0.25">
      <c r="A1320">
        <v>1322</v>
      </c>
      <c r="B1320">
        <v>146</v>
      </c>
      <c r="C1320" s="25" t="s">
        <v>69</v>
      </c>
      <c r="D1320" s="12">
        <v>7.25</v>
      </c>
      <c r="E1320" s="14"/>
      <c r="F1320" s="7" t="str">
        <f t="shared" si="209"/>
        <v>X</v>
      </c>
      <c r="G1320" s="7">
        <f t="shared" si="210"/>
        <v>7.25</v>
      </c>
      <c r="H1320" s="16">
        <f t="shared" si="211"/>
        <v>7.25</v>
      </c>
      <c r="I1320" s="11" t="str">
        <f t="shared" si="212"/>
        <v>X</v>
      </c>
      <c r="J1320" s="39" t="str">
        <f t="shared" si="213"/>
        <v>X</v>
      </c>
      <c r="K1320" s="39" t="str">
        <f t="shared" si="216"/>
        <v>X</v>
      </c>
      <c r="L1320" s="39" t="str">
        <f t="shared" si="217"/>
        <v>X</v>
      </c>
      <c r="M1320" s="39" t="str">
        <f t="shared" si="214"/>
        <v>X</v>
      </c>
      <c r="N1320" s="42">
        <v>0</v>
      </c>
      <c r="O1320" s="8">
        <v>0</v>
      </c>
      <c r="P1320" s="9">
        <v>0</v>
      </c>
      <c r="Q1320" s="9">
        <v>0</v>
      </c>
      <c r="R1320" s="8">
        <v>0</v>
      </c>
      <c r="S1320" s="9">
        <v>0</v>
      </c>
      <c r="T1320" s="9">
        <v>0</v>
      </c>
      <c r="U1320" s="8">
        <v>1</v>
      </c>
      <c r="V1320" s="9">
        <v>0</v>
      </c>
      <c r="W1320" s="9">
        <v>0</v>
      </c>
      <c r="X1320" s="9">
        <v>0</v>
      </c>
      <c r="Y1320" s="8">
        <v>0</v>
      </c>
      <c r="Z1320" s="9">
        <v>0</v>
      </c>
      <c r="AA1320" s="8"/>
      <c r="AC1320" s="8"/>
      <c r="AJ1320" s="9">
        <f t="shared" si="215"/>
        <v>-1</v>
      </c>
      <c r="AK1320" s="7">
        <v>9</v>
      </c>
      <c r="AO1320" s="8"/>
      <c r="AQ1320" s="31"/>
      <c r="AT1320" s="31"/>
      <c r="AU1320" s="21">
        <v>1989</v>
      </c>
      <c r="AV1320" s="23">
        <f t="shared" si="218"/>
        <v>3.2986347831244354</v>
      </c>
      <c r="BB1320" s="18"/>
      <c r="BD1320" s="54"/>
      <c r="BF1320" s="18"/>
      <c r="BH1320" s="18"/>
      <c r="BJ1320" s="18"/>
      <c r="BK1320" s="18" t="s">
        <v>68</v>
      </c>
      <c r="BL1320">
        <v>0</v>
      </c>
      <c r="BM1320">
        <v>0</v>
      </c>
      <c r="BN1320">
        <v>0</v>
      </c>
      <c r="BO1320">
        <v>1</v>
      </c>
      <c r="BP1320">
        <v>0</v>
      </c>
      <c r="BQ1320">
        <v>0</v>
      </c>
      <c r="BR1320" s="18">
        <v>0</v>
      </c>
      <c r="BS1320">
        <v>0</v>
      </c>
      <c r="BT1320">
        <v>1</v>
      </c>
      <c r="BU1320" s="18">
        <v>0</v>
      </c>
      <c r="BV1320" t="s">
        <v>397</v>
      </c>
      <c r="BW1320" t="s">
        <v>397</v>
      </c>
      <c r="CB1320" s="18"/>
      <c r="CD1320" s="18"/>
      <c r="CE1320" s="18"/>
      <c r="CH1320" s="18"/>
      <c r="CJ1320" s="18"/>
      <c r="CU1320" s="18"/>
      <c r="CV1320" t="s">
        <v>397</v>
      </c>
      <c r="CW1320" t="s">
        <v>397</v>
      </c>
      <c r="CX1320" t="s">
        <v>397</v>
      </c>
      <c r="CY1320" s="25" t="s">
        <v>397</v>
      </c>
    </row>
    <row r="1321" spans="1:103" x14ac:dyDescent="0.25">
      <c r="A1321">
        <v>1323</v>
      </c>
      <c r="B1321">
        <v>146</v>
      </c>
      <c r="C1321" s="25" t="s">
        <v>69</v>
      </c>
      <c r="D1321" s="12">
        <v>7.43</v>
      </c>
      <c r="E1321" s="14"/>
      <c r="F1321" s="7" t="str">
        <f t="shared" si="209"/>
        <v>X</v>
      </c>
      <c r="G1321" s="7">
        <f t="shared" si="210"/>
        <v>7.43</v>
      </c>
      <c r="H1321" s="16">
        <f t="shared" si="211"/>
        <v>7.43</v>
      </c>
      <c r="I1321" s="11" t="str">
        <f t="shared" si="212"/>
        <v>X</v>
      </c>
      <c r="J1321" s="39" t="str">
        <f t="shared" si="213"/>
        <v>X</v>
      </c>
      <c r="K1321" s="39" t="str">
        <f t="shared" si="216"/>
        <v>X</v>
      </c>
      <c r="L1321" s="39" t="str">
        <f t="shared" si="217"/>
        <v>X</v>
      </c>
      <c r="M1321" s="39" t="str">
        <f t="shared" si="214"/>
        <v>X</v>
      </c>
      <c r="N1321" s="42">
        <v>0</v>
      </c>
      <c r="O1321" s="8">
        <v>0</v>
      </c>
      <c r="P1321" s="9">
        <v>0</v>
      </c>
      <c r="Q1321" s="9">
        <v>0</v>
      </c>
      <c r="R1321" s="8">
        <v>0</v>
      </c>
      <c r="S1321" s="9">
        <v>0</v>
      </c>
      <c r="T1321" s="9">
        <v>0</v>
      </c>
      <c r="U1321" s="8">
        <v>1</v>
      </c>
      <c r="V1321" s="9">
        <v>0</v>
      </c>
      <c r="W1321" s="9">
        <v>0</v>
      </c>
      <c r="X1321" s="9">
        <v>0</v>
      </c>
      <c r="Y1321" s="8">
        <v>0</v>
      </c>
      <c r="Z1321" s="9">
        <v>0</v>
      </c>
      <c r="AA1321" s="8"/>
      <c r="AC1321" s="8"/>
      <c r="AJ1321" s="9">
        <f t="shared" si="215"/>
        <v>-1</v>
      </c>
      <c r="AK1321" s="7">
        <v>9.1</v>
      </c>
      <c r="AO1321" s="8"/>
      <c r="AQ1321" s="31"/>
      <c r="AT1321" s="31"/>
      <c r="AU1321" s="21">
        <v>1990</v>
      </c>
      <c r="AV1321" s="23">
        <f t="shared" si="218"/>
        <v>3.2988530764097068</v>
      </c>
      <c r="BB1321" s="18"/>
      <c r="BD1321" s="54"/>
      <c r="BF1321" s="18"/>
      <c r="BH1321" s="18"/>
      <c r="BJ1321" s="18"/>
      <c r="BK1321" s="18" t="s">
        <v>68</v>
      </c>
      <c r="BL1321">
        <v>0</v>
      </c>
      <c r="BM1321">
        <v>0</v>
      </c>
      <c r="BN1321">
        <v>0</v>
      </c>
      <c r="BO1321">
        <v>1</v>
      </c>
      <c r="BP1321">
        <v>0</v>
      </c>
      <c r="BQ1321">
        <v>0</v>
      </c>
      <c r="BR1321" s="18">
        <v>0</v>
      </c>
      <c r="BS1321">
        <v>0</v>
      </c>
      <c r="BT1321">
        <v>1</v>
      </c>
      <c r="BU1321" s="18">
        <v>0</v>
      </c>
      <c r="BV1321" t="s">
        <v>397</v>
      </c>
      <c r="BW1321" t="s">
        <v>397</v>
      </c>
      <c r="CB1321" s="18"/>
      <c r="CD1321" s="18"/>
      <c r="CE1321" s="18"/>
      <c r="CH1321" s="18"/>
      <c r="CJ1321" s="18"/>
      <c r="CU1321" s="18"/>
      <c r="CV1321" t="s">
        <v>397</v>
      </c>
      <c r="CW1321" t="s">
        <v>397</v>
      </c>
      <c r="CX1321" t="s">
        <v>397</v>
      </c>
      <c r="CY1321" s="25" t="s">
        <v>397</v>
      </c>
    </row>
    <row r="1322" spans="1:103" x14ac:dyDescent="0.25">
      <c r="A1322">
        <v>1324</v>
      </c>
      <c r="B1322">
        <v>146</v>
      </c>
      <c r="C1322" s="25" t="s">
        <v>69</v>
      </c>
      <c r="D1322" s="12">
        <v>7.57</v>
      </c>
      <c r="E1322" s="14"/>
      <c r="F1322" s="7" t="str">
        <f t="shared" si="209"/>
        <v>X</v>
      </c>
      <c r="G1322" s="7">
        <f t="shared" si="210"/>
        <v>7.57</v>
      </c>
      <c r="H1322" s="16">
        <f t="shared" si="211"/>
        <v>7.57</v>
      </c>
      <c r="I1322" s="11" t="str">
        <f t="shared" si="212"/>
        <v>X</v>
      </c>
      <c r="J1322" s="39" t="str">
        <f t="shared" si="213"/>
        <v>X</v>
      </c>
      <c r="K1322" s="39" t="str">
        <f t="shared" si="216"/>
        <v>X</v>
      </c>
      <c r="L1322" s="39" t="str">
        <f t="shared" si="217"/>
        <v>X</v>
      </c>
      <c r="M1322" s="39" t="str">
        <f t="shared" si="214"/>
        <v>X</v>
      </c>
      <c r="N1322" s="42">
        <v>0</v>
      </c>
      <c r="O1322" s="8">
        <v>0</v>
      </c>
      <c r="P1322" s="9">
        <v>0</v>
      </c>
      <c r="Q1322" s="9">
        <v>0</v>
      </c>
      <c r="R1322" s="8">
        <v>0</v>
      </c>
      <c r="S1322" s="9">
        <v>0</v>
      </c>
      <c r="T1322" s="9">
        <v>0</v>
      </c>
      <c r="U1322" s="8">
        <v>1</v>
      </c>
      <c r="V1322" s="9">
        <v>0</v>
      </c>
      <c r="W1322" s="9">
        <v>0</v>
      </c>
      <c r="X1322" s="9">
        <v>0</v>
      </c>
      <c r="Y1322" s="8">
        <v>0</v>
      </c>
      <c r="Z1322" s="9">
        <v>0</v>
      </c>
      <c r="AA1322" s="8"/>
      <c r="AC1322" s="8"/>
      <c r="AJ1322" s="9">
        <f t="shared" si="215"/>
        <v>-1</v>
      </c>
      <c r="AK1322" s="7">
        <v>9.1999999999999993</v>
      </c>
      <c r="AO1322" s="8"/>
      <c r="AQ1322" s="31"/>
      <c r="AT1322" s="31"/>
      <c r="AU1322" s="21">
        <v>1991</v>
      </c>
      <c r="AV1322" s="23">
        <f t="shared" si="218"/>
        <v>3.2990712600274095</v>
      </c>
      <c r="BB1322" s="18"/>
      <c r="BD1322" s="54"/>
      <c r="BF1322" s="18"/>
      <c r="BH1322" s="18"/>
      <c r="BJ1322" s="18"/>
      <c r="BK1322" s="18" t="s">
        <v>68</v>
      </c>
      <c r="BL1322">
        <v>0</v>
      </c>
      <c r="BM1322">
        <v>0</v>
      </c>
      <c r="BN1322">
        <v>0</v>
      </c>
      <c r="BO1322">
        <v>1</v>
      </c>
      <c r="BP1322">
        <v>0</v>
      </c>
      <c r="BQ1322">
        <v>0</v>
      </c>
      <c r="BR1322" s="18">
        <v>0</v>
      </c>
      <c r="BS1322">
        <v>0</v>
      </c>
      <c r="BT1322">
        <v>1</v>
      </c>
      <c r="BU1322" s="18">
        <v>0</v>
      </c>
      <c r="BV1322" t="s">
        <v>397</v>
      </c>
      <c r="BW1322" t="s">
        <v>397</v>
      </c>
      <c r="CB1322" s="18"/>
      <c r="CD1322" s="18"/>
      <c r="CE1322" s="18"/>
      <c r="CH1322" s="18"/>
      <c r="CJ1322" s="18"/>
      <c r="CU1322" s="18"/>
      <c r="CV1322" t="s">
        <v>397</v>
      </c>
      <c r="CW1322" t="s">
        <v>397</v>
      </c>
      <c r="CX1322" t="s">
        <v>397</v>
      </c>
      <c r="CY1322" s="25" t="s">
        <v>397</v>
      </c>
    </row>
    <row r="1323" spans="1:103" x14ac:dyDescent="0.25">
      <c r="A1323">
        <v>1325</v>
      </c>
      <c r="B1323">
        <v>146</v>
      </c>
      <c r="C1323" s="25" t="s">
        <v>69</v>
      </c>
      <c r="D1323" s="12">
        <v>7.91</v>
      </c>
      <c r="E1323" s="14"/>
      <c r="F1323" s="7" t="str">
        <f t="shared" si="209"/>
        <v>X</v>
      </c>
      <c r="G1323" s="7">
        <f t="shared" si="210"/>
        <v>7.91</v>
      </c>
      <c r="H1323" s="16">
        <f t="shared" si="211"/>
        <v>7.91</v>
      </c>
      <c r="I1323" s="11" t="str">
        <f t="shared" si="212"/>
        <v>X</v>
      </c>
      <c r="J1323" s="39" t="str">
        <f t="shared" si="213"/>
        <v>X</v>
      </c>
      <c r="K1323" s="39" t="str">
        <f t="shared" si="216"/>
        <v>X</v>
      </c>
      <c r="L1323" s="39" t="str">
        <f t="shared" si="217"/>
        <v>X</v>
      </c>
      <c r="M1323" s="39" t="str">
        <f t="shared" si="214"/>
        <v>X</v>
      </c>
      <c r="N1323" s="42">
        <v>0</v>
      </c>
      <c r="O1323" s="8">
        <v>0</v>
      </c>
      <c r="P1323" s="9">
        <v>0</v>
      </c>
      <c r="Q1323" s="9">
        <v>0</v>
      </c>
      <c r="R1323" s="8">
        <v>0</v>
      </c>
      <c r="S1323" s="9">
        <v>0</v>
      </c>
      <c r="T1323" s="9">
        <v>0</v>
      </c>
      <c r="U1323" s="8">
        <v>1</v>
      </c>
      <c r="V1323" s="9">
        <v>0</v>
      </c>
      <c r="W1323" s="9">
        <v>0</v>
      </c>
      <c r="X1323" s="9">
        <v>0</v>
      </c>
      <c r="Y1323" s="8">
        <v>0</v>
      </c>
      <c r="Z1323" s="9">
        <v>0</v>
      </c>
      <c r="AA1323" s="8"/>
      <c r="AC1323" s="8"/>
      <c r="AJ1323" s="9">
        <f t="shared" si="215"/>
        <v>-1</v>
      </c>
      <c r="AK1323" s="7">
        <v>9.1999999999999993</v>
      </c>
      <c r="AO1323" s="8"/>
      <c r="AQ1323" s="31"/>
      <c r="AT1323" s="31"/>
      <c r="AU1323" s="21">
        <v>1992</v>
      </c>
      <c r="AV1323" s="23">
        <f t="shared" si="218"/>
        <v>3.2992893340876801</v>
      </c>
      <c r="BB1323" s="18"/>
      <c r="BD1323" s="54"/>
      <c r="BF1323" s="18"/>
      <c r="BH1323" s="18"/>
      <c r="BJ1323" s="18"/>
      <c r="BK1323" s="18" t="s">
        <v>68</v>
      </c>
      <c r="BL1323">
        <v>0</v>
      </c>
      <c r="BM1323">
        <v>0</v>
      </c>
      <c r="BN1323">
        <v>0</v>
      </c>
      <c r="BO1323">
        <v>1</v>
      </c>
      <c r="BP1323">
        <v>0</v>
      </c>
      <c r="BQ1323">
        <v>0</v>
      </c>
      <c r="BR1323" s="18">
        <v>0</v>
      </c>
      <c r="BS1323">
        <v>0</v>
      </c>
      <c r="BT1323">
        <v>1</v>
      </c>
      <c r="BU1323" s="18">
        <v>0</v>
      </c>
      <c r="BV1323" t="s">
        <v>397</v>
      </c>
      <c r="BW1323" t="s">
        <v>397</v>
      </c>
      <c r="CB1323" s="18"/>
      <c r="CD1323" s="18"/>
      <c r="CE1323" s="18"/>
      <c r="CH1323" s="18"/>
      <c r="CJ1323" s="18"/>
      <c r="CU1323" s="18"/>
      <c r="CV1323" t="s">
        <v>397</v>
      </c>
      <c r="CW1323" t="s">
        <v>397</v>
      </c>
      <c r="CX1323" t="s">
        <v>397</v>
      </c>
      <c r="CY1323" s="25" t="s">
        <v>397</v>
      </c>
    </row>
    <row r="1324" spans="1:103" x14ac:dyDescent="0.25">
      <c r="A1324">
        <v>1326</v>
      </c>
      <c r="B1324">
        <v>146</v>
      </c>
      <c r="C1324" s="25" t="s">
        <v>69</v>
      </c>
      <c r="D1324" s="12">
        <v>7.9</v>
      </c>
      <c r="E1324" s="14"/>
      <c r="F1324" s="7" t="str">
        <f t="shared" si="209"/>
        <v>X</v>
      </c>
      <c r="G1324" s="7">
        <f t="shared" si="210"/>
        <v>7.9</v>
      </c>
      <c r="H1324" s="16">
        <f t="shared" si="211"/>
        <v>7.9</v>
      </c>
      <c r="I1324" s="11" t="str">
        <f t="shared" si="212"/>
        <v>X</v>
      </c>
      <c r="J1324" s="39" t="str">
        <f t="shared" si="213"/>
        <v>X</v>
      </c>
      <c r="K1324" s="39" t="str">
        <f t="shared" si="216"/>
        <v>X</v>
      </c>
      <c r="L1324" s="39" t="str">
        <f t="shared" si="217"/>
        <v>X</v>
      </c>
      <c r="M1324" s="39" t="str">
        <f t="shared" si="214"/>
        <v>X</v>
      </c>
      <c r="N1324" s="42">
        <v>0</v>
      </c>
      <c r="O1324" s="8">
        <v>0</v>
      </c>
      <c r="P1324" s="9">
        <v>0</v>
      </c>
      <c r="Q1324" s="9">
        <v>0</v>
      </c>
      <c r="R1324" s="8">
        <v>0</v>
      </c>
      <c r="S1324" s="9">
        <v>0</v>
      </c>
      <c r="T1324" s="9">
        <v>0</v>
      </c>
      <c r="U1324" s="8">
        <v>1</v>
      </c>
      <c r="V1324" s="9">
        <v>0</v>
      </c>
      <c r="W1324" s="9">
        <v>0</v>
      </c>
      <c r="X1324" s="9">
        <v>0</v>
      </c>
      <c r="Y1324" s="8">
        <v>0</v>
      </c>
      <c r="Z1324" s="9">
        <v>0</v>
      </c>
      <c r="AA1324" s="8"/>
      <c r="AC1324" s="8"/>
      <c r="AJ1324" s="9">
        <f t="shared" si="215"/>
        <v>-1</v>
      </c>
      <c r="AK1324" s="7">
        <v>9.1999999999999993</v>
      </c>
      <c r="AO1324" s="8"/>
      <c r="AQ1324" s="31"/>
      <c r="AT1324" s="31"/>
      <c r="AU1324" s="21">
        <v>1993</v>
      </c>
      <c r="AV1324" s="23">
        <f t="shared" si="218"/>
        <v>3.2995072987004876</v>
      </c>
      <c r="BB1324" s="18"/>
      <c r="BD1324" s="54"/>
      <c r="BF1324" s="18"/>
      <c r="BH1324" s="18"/>
      <c r="BJ1324" s="18"/>
      <c r="BK1324" s="18" t="s">
        <v>68</v>
      </c>
      <c r="BL1324">
        <v>0</v>
      </c>
      <c r="BM1324">
        <v>0</v>
      </c>
      <c r="BN1324">
        <v>0</v>
      </c>
      <c r="BO1324">
        <v>1</v>
      </c>
      <c r="BP1324">
        <v>0</v>
      </c>
      <c r="BQ1324">
        <v>0</v>
      </c>
      <c r="BR1324" s="18">
        <v>0</v>
      </c>
      <c r="BS1324">
        <v>0</v>
      </c>
      <c r="BT1324">
        <v>1</v>
      </c>
      <c r="BU1324" s="18">
        <v>0</v>
      </c>
      <c r="BV1324" t="s">
        <v>397</v>
      </c>
      <c r="BW1324" t="s">
        <v>397</v>
      </c>
      <c r="CB1324" s="18"/>
      <c r="CD1324" s="18"/>
      <c r="CE1324" s="18"/>
      <c r="CH1324" s="18"/>
      <c r="CJ1324" s="18"/>
      <c r="CU1324" s="18"/>
      <c r="CV1324" t="s">
        <v>397</v>
      </c>
      <c r="CW1324" t="s">
        <v>397</v>
      </c>
      <c r="CX1324" t="s">
        <v>397</v>
      </c>
      <c r="CY1324" s="25" t="s">
        <v>397</v>
      </c>
    </row>
    <row r="1325" spans="1:103" x14ac:dyDescent="0.25">
      <c r="A1325">
        <v>1327</v>
      </c>
      <c r="B1325">
        <v>146</v>
      </c>
      <c r="C1325" s="25" t="s">
        <v>69</v>
      </c>
      <c r="D1325" s="12">
        <v>7.67</v>
      </c>
      <c r="E1325" s="14"/>
      <c r="F1325" s="7" t="str">
        <f t="shared" si="209"/>
        <v>X</v>
      </c>
      <c r="G1325" s="7">
        <f t="shared" si="210"/>
        <v>7.67</v>
      </c>
      <c r="H1325" s="16">
        <f t="shared" si="211"/>
        <v>7.67</v>
      </c>
      <c r="I1325" s="11" t="str">
        <f t="shared" si="212"/>
        <v>X</v>
      </c>
      <c r="J1325" s="39" t="str">
        <f t="shared" si="213"/>
        <v>X</v>
      </c>
      <c r="K1325" s="39" t="str">
        <f t="shared" si="216"/>
        <v>X</v>
      </c>
      <c r="L1325" s="39" t="str">
        <f t="shared" si="217"/>
        <v>X</v>
      </c>
      <c r="M1325" s="39" t="str">
        <f t="shared" si="214"/>
        <v>X</v>
      </c>
      <c r="N1325" s="42">
        <v>0</v>
      </c>
      <c r="O1325" s="8">
        <v>0</v>
      </c>
      <c r="P1325" s="9">
        <v>0</v>
      </c>
      <c r="Q1325" s="9">
        <v>0</v>
      </c>
      <c r="R1325" s="8">
        <v>0</v>
      </c>
      <c r="S1325" s="9">
        <v>0</v>
      </c>
      <c r="T1325" s="9">
        <v>0</v>
      </c>
      <c r="U1325" s="8">
        <v>1</v>
      </c>
      <c r="V1325" s="9">
        <v>0</v>
      </c>
      <c r="W1325" s="9">
        <v>0</v>
      </c>
      <c r="X1325" s="9">
        <v>0</v>
      </c>
      <c r="Y1325" s="8">
        <v>0</v>
      </c>
      <c r="Z1325" s="9">
        <v>0</v>
      </c>
      <c r="AA1325" s="8"/>
      <c r="AC1325" s="8"/>
      <c r="AJ1325" s="9">
        <f t="shared" si="215"/>
        <v>-1</v>
      </c>
      <c r="AK1325" s="7">
        <v>9.4</v>
      </c>
      <c r="AO1325" s="8"/>
      <c r="AQ1325" s="31"/>
      <c r="AT1325" s="31"/>
      <c r="AU1325" s="21">
        <v>1994</v>
      </c>
      <c r="AV1325" s="23">
        <f t="shared" si="218"/>
        <v>3.2997251539756367</v>
      </c>
      <c r="BB1325" s="18"/>
      <c r="BD1325" s="54"/>
      <c r="BF1325" s="18"/>
      <c r="BH1325" s="18"/>
      <c r="BJ1325" s="18"/>
      <c r="BK1325" s="18" t="s">
        <v>68</v>
      </c>
      <c r="BL1325">
        <v>0</v>
      </c>
      <c r="BM1325">
        <v>0</v>
      </c>
      <c r="BN1325">
        <v>0</v>
      </c>
      <c r="BO1325">
        <v>1</v>
      </c>
      <c r="BP1325">
        <v>0</v>
      </c>
      <c r="BQ1325">
        <v>0</v>
      </c>
      <c r="BR1325" s="18">
        <v>0</v>
      </c>
      <c r="BS1325">
        <v>0</v>
      </c>
      <c r="BT1325">
        <v>1</v>
      </c>
      <c r="BU1325" s="18">
        <v>0</v>
      </c>
      <c r="BV1325" t="s">
        <v>397</v>
      </c>
      <c r="BW1325" t="s">
        <v>397</v>
      </c>
      <c r="CB1325" s="18"/>
      <c r="CD1325" s="18"/>
      <c r="CE1325" s="18"/>
      <c r="CH1325" s="18"/>
      <c r="CJ1325" s="18"/>
      <c r="CU1325" s="18"/>
      <c r="CV1325" t="s">
        <v>397</v>
      </c>
      <c r="CW1325" t="s">
        <v>397</v>
      </c>
      <c r="CX1325" t="s">
        <v>397</v>
      </c>
      <c r="CY1325" s="25" t="s">
        <v>397</v>
      </c>
    </row>
    <row r="1326" spans="1:103" x14ac:dyDescent="0.25">
      <c r="A1326">
        <v>1328</v>
      </c>
      <c r="B1326">
        <v>146</v>
      </c>
      <c r="C1326" s="25" t="s">
        <v>69</v>
      </c>
      <c r="D1326" s="12">
        <v>8.0500000000000007</v>
      </c>
      <c r="E1326" s="14"/>
      <c r="F1326" s="7" t="str">
        <f t="shared" si="209"/>
        <v>X</v>
      </c>
      <c r="G1326" s="7">
        <f t="shared" si="210"/>
        <v>8.0500000000000007</v>
      </c>
      <c r="H1326" s="16">
        <f t="shared" si="211"/>
        <v>8.0500000000000007</v>
      </c>
      <c r="I1326" s="11" t="str">
        <f t="shared" si="212"/>
        <v>X</v>
      </c>
      <c r="J1326" s="39" t="str">
        <f t="shared" si="213"/>
        <v>X</v>
      </c>
      <c r="K1326" s="39" t="str">
        <f t="shared" si="216"/>
        <v>X</v>
      </c>
      <c r="L1326" s="39" t="str">
        <f t="shared" si="217"/>
        <v>X</v>
      </c>
      <c r="M1326" s="39" t="str">
        <f t="shared" si="214"/>
        <v>X</v>
      </c>
      <c r="N1326" s="42">
        <v>0</v>
      </c>
      <c r="O1326" s="8">
        <v>0</v>
      </c>
      <c r="P1326" s="9">
        <v>0</v>
      </c>
      <c r="Q1326" s="9">
        <v>0</v>
      </c>
      <c r="R1326" s="8">
        <v>0</v>
      </c>
      <c r="S1326" s="9">
        <v>0</v>
      </c>
      <c r="T1326" s="9">
        <v>0</v>
      </c>
      <c r="U1326" s="8">
        <v>1</v>
      </c>
      <c r="V1326" s="9">
        <v>0</v>
      </c>
      <c r="W1326" s="9">
        <v>0</v>
      </c>
      <c r="X1326" s="9">
        <v>0</v>
      </c>
      <c r="Y1326" s="8">
        <v>0</v>
      </c>
      <c r="Z1326" s="9">
        <v>0</v>
      </c>
      <c r="AA1326" s="8"/>
      <c r="AC1326" s="8"/>
      <c r="AJ1326" s="9">
        <f t="shared" si="215"/>
        <v>-1</v>
      </c>
      <c r="AK1326" s="7">
        <v>9.3000000000000007</v>
      </c>
      <c r="AO1326" s="8"/>
      <c r="AQ1326" s="31"/>
      <c r="AT1326" s="31"/>
      <c r="AU1326" s="21">
        <v>1995</v>
      </c>
      <c r="AV1326" s="23">
        <f t="shared" si="218"/>
        <v>3.2999429000227671</v>
      </c>
      <c r="BB1326" s="18"/>
      <c r="BD1326" s="54"/>
      <c r="BF1326" s="18"/>
      <c r="BH1326" s="18"/>
      <c r="BJ1326" s="18"/>
      <c r="BK1326" s="18" t="s">
        <v>68</v>
      </c>
      <c r="BL1326">
        <v>0</v>
      </c>
      <c r="BM1326">
        <v>0</v>
      </c>
      <c r="BN1326">
        <v>0</v>
      </c>
      <c r="BO1326">
        <v>1</v>
      </c>
      <c r="BP1326">
        <v>0</v>
      </c>
      <c r="BQ1326">
        <v>0</v>
      </c>
      <c r="BR1326" s="18">
        <v>0</v>
      </c>
      <c r="BS1326">
        <v>0</v>
      </c>
      <c r="BT1326">
        <v>1</v>
      </c>
      <c r="BU1326" s="18">
        <v>0</v>
      </c>
      <c r="BV1326" t="s">
        <v>397</v>
      </c>
      <c r="BW1326" t="s">
        <v>397</v>
      </c>
      <c r="CB1326" s="18"/>
      <c r="CD1326" s="18"/>
      <c r="CE1326" s="18"/>
      <c r="CH1326" s="18"/>
      <c r="CJ1326" s="18"/>
      <c r="CU1326" s="18"/>
      <c r="CV1326" t="s">
        <v>397</v>
      </c>
      <c r="CW1326" t="s">
        <v>397</v>
      </c>
      <c r="CX1326" t="s">
        <v>397</v>
      </c>
      <c r="CY1326" s="25" t="s">
        <v>397</v>
      </c>
    </row>
    <row r="1327" spans="1:103" x14ac:dyDescent="0.25">
      <c r="A1327">
        <v>1329</v>
      </c>
      <c r="B1327">
        <v>146</v>
      </c>
      <c r="C1327" s="25" t="s">
        <v>69</v>
      </c>
      <c r="D1327" s="12">
        <v>8.68</v>
      </c>
      <c r="E1327" s="14"/>
      <c r="F1327" s="7" t="str">
        <f t="shared" si="209"/>
        <v>X</v>
      </c>
      <c r="G1327" s="7">
        <f t="shared" si="210"/>
        <v>8.68</v>
      </c>
      <c r="H1327" s="16">
        <f t="shared" si="211"/>
        <v>8.68</v>
      </c>
      <c r="I1327" s="11" t="str">
        <f t="shared" si="212"/>
        <v>X</v>
      </c>
      <c r="J1327" s="39" t="str">
        <f t="shared" si="213"/>
        <v>X</v>
      </c>
      <c r="K1327" s="39" t="str">
        <f t="shared" si="216"/>
        <v>X</v>
      </c>
      <c r="L1327" s="39" t="str">
        <f t="shared" si="217"/>
        <v>X</v>
      </c>
      <c r="M1327" s="39" t="str">
        <f t="shared" si="214"/>
        <v>X</v>
      </c>
      <c r="N1327" s="42">
        <v>0</v>
      </c>
      <c r="O1327" s="8">
        <v>0</v>
      </c>
      <c r="P1327" s="9">
        <v>0</v>
      </c>
      <c r="Q1327" s="9">
        <v>0</v>
      </c>
      <c r="R1327" s="8">
        <v>0</v>
      </c>
      <c r="S1327" s="9">
        <v>0</v>
      </c>
      <c r="T1327" s="9">
        <v>0</v>
      </c>
      <c r="U1327" s="8">
        <v>1</v>
      </c>
      <c r="V1327" s="9">
        <v>0</v>
      </c>
      <c r="W1327" s="9">
        <v>0</v>
      </c>
      <c r="X1327" s="9">
        <v>0</v>
      </c>
      <c r="Y1327" s="8">
        <v>0</v>
      </c>
      <c r="Z1327" s="9">
        <v>0</v>
      </c>
      <c r="AA1327" s="8"/>
      <c r="AC1327" s="8"/>
      <c r="AJ1327" s="9">
        <f t="shared" si="215"/>
        <v>-1</v>
      </c>
      <c r="AK1327" s="7">
        <v>9.5</v>
      </c>
      <c r="AO1327" s="8"/>
      <c r="AQ1327" s="31"/>
      <c r="AT1327" s="31"/>
      <c r="AU1327" s="21">
        <v>1996</v>
      </c>
      <c r="AV1327" s="23">
        <f t="shared" si="218"/>
        <v>3.3001605369513523</v>
      </c>
      <c r="BB1327" s="18"/>
      <c r="BD1327" s="54"/>
      <c r="BF1327" s="18"/>
      <c r="BH1327" s="18"/>
      <c r="BJ1327" s="18"/>
      <c r="BK1327" s="18" t="s">
        <v>68</v>
      </c>
      <c r="BL1327">
        <v>0</v>
      </c>
      <c r="BM1327">
        <v>0</v>
      </c>
      <c r="BN1327">
        <v>0</v>
      </c>
      <c r="BO1327">
        <v>1</v>
      </c>
      <c r="BP1327">
        <v>0</v>
      </c>
      <c r="BQ1327">
        <v>0</v>
      </c>
      <c r="BR1327" s="18">
        <v>0</v>
      </c>
      <c r="BS1327">
        <v>0</v>
      </c>
      <c r="BT1327">
        <v>1</v>
      </c>
      <c r="BU1327" s="18">
        <v>0</v>
      </c>
      <c r="BV1327" t="s">
        <v>397</v>
      </c>
      <c r="BW1327" t="s">
        <v>397</v>
      </c>
      <c r="CB1327" s="18"/>
      <c r="CD1327" s="18"/>
      <c r="CE1327" s="18"/>
      <c r="CH1327" s="18"/>
      <c r="CJ1327" s="18"/>
      <c r="CU1327" s="18"/>
      <c r="CV1327" t="s">
        <v>397</v>
      </c>
      <c r="CW1327" t="s">
        <v>397</v>
      </c>
      <c r="CX1327" t="s">
        <v>397</v>
      </c>
      <c r="CY1327" s="25" t="s">
        <v>397</v>
      </c>
    </row>
    <row r="1328" spans="1:103" x14ac:dyDescent="0.25">
      <c r="A1328">
        <v>1330</v>
      </c>
      <c r="B1328">
        <v>146</v>
      </c>
      <c r="C1328" s="25" t="s">
        <v>69</v>
      </c>
      <c r="D1328" s="12">
        <v>9.08</v>
      </c>
      <c r="E1328" s="14"/>
      <c r="F1328" s="7" t="str">
        <f t="shared" si="209"/>
        <v>X</v>
      </c>
      <c r="G1328" s="7">
        <f t="shared" si="210"/>
        <v>9.08</v>
      </c>
      <c r="H1328" s="16">
        <f t="shared" si="211"/>
        <v>9.08</v>
      </c>
      <c r="I1328" s="11" t="str">
        <f t="shared" si="212"/>
        <v>X</v>
      </c>
      <c r="J1328" s="39" t="str">
        <f t="shared" si="213"/>
        <v>X</v>
      </c>
      <c r="K1328" s="39" t="str">
        <f t="shared" si="216"/>
        <v>X</v>
      </c>
      <c r="L1328" s="39" t="str">
        <f t="shared" si="217"/>
        <v>X</v>
      </c>
      <c r="M1328" s="39" t="str">
        <f t="shared" si="214"/>
        <v>X</v>
      </c>
      <c r="N1328" s="42">
        <v>0</v>
      </c>
      <c r="O1328" s="8">
        <v>0</v>
      </c>
      <c r="P1328" s="9">
        <v>0</v>
      </c>
      <c r="Q1328" s="9">
        <v>0</v>
      </c>
      <c r="R1328" s="8">
        <v>0</v>
      </c>
      <c r="S1328" s="9">
        <v>0</v>
      </c>
      <c r="T1328" s="9">
        <v>0</v>
      </c>
      <c r="U1328" s="8">
        <v>1</v>
      </c>
      <c r="V1328" s="9">
        <v>0</v>
      </c>
      <c r="W1328" s="9">
        <v>0</v>
      </c>
      <c r="X1328" s="9">
        <v>0</v>
      </c>
      <c r="Y1328" s="8">
        <v>0</v>
      </c>
      <c r="Z1328" s="9">
        <v>0</v>
      </c>
      <c r="AA1328" s="8"/>
      <c r="AC1328" s="8"/>
      <c r="AJ1328" s="9">
        <f t="shared" si="215"/>
        <v>-1</v>
      </c>
      <c r="AK1328" s="7">
        <v>9.6999999999999993</v>
      </c>
      <c r="AO1328" s="8"/>
      <c r="AQ1328" s="31"/>
      <c r="AT1328" s="31"/>
      <c r="AU1328" s="21">
        <v>1997</v>
      </c>
      <c r="AV1328" s="23">
        <f t="shared" si="218"/>
        <v>3.3003780648707024</v>
      </c>
      <c r="BB1328" s="18"/>
      <c r="BD1328" s="54"/>
      <c r="BF1328" s="18"/>
      <c r="BH1328" s="18"/>
      <c r="BJ1328" s="18"/>
      <c r="BK1328" s="18" t="s">
        <v>68</v>
      </c>
      <c r="BL1328">
        <v>0</v>
      </c>
      <c r="BM1328">
        <v>0</v>
      </c>
      <c r="BN1328">
        <v>0</v>
      </c>
      <c r="BO1328">
        <v>1</v>
      </c>
      <c r="BP1328">
        <v>0</v>
      </c>
      <c r="BQ1328">
        <v>0</v>
      </c>
      <c r="BR1328" s="18">
        <v>0</v>
      </c>
      <c r="BS1328">
        <v>0</v>
      </c>
      <c r="BT1328">
        <v>1</v>
      </c>
      <c r="BU1328" s="18">
        <v>0</v>
      </c>
      <c r="BV1328" t="s">
        <v>397</v>
      </c>
      <c r="BW1328" t="s">
        <v>397</v>
      </c>
      <c r="CB1328" s="18"/>
      <c r="CD1328" s="18"/>
      <c r="CE1328" s="18"/>
      <c r="CH1328" s="18"/>
      <c r="CJ1328" s="18"/>
      <c r="CU1328" s="18"/>
      <c r="CV1328" t="s">
        <v>397</v>
      </c>
      <c r="CW1328" t="s">
        <v>397</v>
      </c>
      <c r="CX1328" t="s">
        <v>397</v>
      </c>
      <c r="CY1328" s="25" t="s">
        <v>397</v>
      </c>
    </row>
    <row r="1329" spans="1:103" x14ac:dyDescent="0.25">
      <c r="A1329">
        <v>1331</v>
      </c>
      <c r="B1329">
        <v>146</v>
      </c>
      <c r="C1329" s="25" t="s">
        <v>69</v>
      </c>
      <c r="D1329" s="12">
        <v>10.02</v>
      </c>
      <c r="E1329" s="14"/>
      <c r="F1329" s="7" t="str">
        <f t="shared" si="209"/>
        <v>X</v>
      </c>
      <c r="G1329" s="7">
        <f t="shared" si="210"/>
        <v>10.02</v>
      </c>
      <c r="H1329" s="16">
        <f t="shared" si="211"/>
        <v>10.02</v>
      </c>
      <c r="I1329" s="11" t="str">
        <f t="shared" si="212"/>
        <v>X</v>
      </c>
      <c r="J1329" s="39" t="str">
        <f t="shared" si="213"/>
        <v>X</v>
      </c>
      <c r="K1329" s="39" t="str">
        <f t="shared" si="216"/>
        <v>X</v>
      </c>
      <c r="L1329" s="39" t="str">
        <f t="shared" si="217"/>
        <v>X</v>
      </c>
      <c r="M1329" s="39" t="str">
        <f t="shared" si="214"/>
        <v>X</v>
      </c>
      <c r="N1329" s="42">
        <v>0</v>
      </c>
      <c r="O1329" s="8">
        <v>0</v>
      </c>
      <c r="P1329" s="9">
        <v>0</v>
      </c>
      <c r="Q1329" s="9">
        <v>0</v>
      </c>
      <c r="R1329" s="8">
        <v>0</v>
      </c>
      <c r="S1329" s="9">
        <v>0</v>
      </c>
      <c r="T1329" s="9">
        <v>0</v>
      </c>
      <c r="U1329" s="8">
        <v>1</v>
      </c>
      <c r="V1329" s="9">
        <v>0</v>
      </c>
      <c r="W1329" s="9">
        <v>0</v>
      </c>
      <c r="X1329" s="9">
        <v>0</v>
      </c>
      <c r="Y1329" s="8">
        <v>0</v>
      </c>
      <c r="Z1329" s="9">
        <v>0</v>
      </c>
      <c r="AA1329" s="8"/>
      <c r="AC1329" s="8"/>
      <c r="AJ1329" s="9">
        <f t="shared" si="215"/>
        <v>-1</v>
      </c>
      <c r="AK1329" s="7">
        <v>9.5</v>
      </c>
      <c r="AO1329" s="8"/>
      <c r="AQ1329" s="31"/>
      <c r="AT1329" s="31"/>
      <c r="AU1329" s="21">
        <v>1998</v>
      </c>
      <c r="AV1329" s="23">
        <f t="shared" si="218"/>
        <v>3.3005954838899636</v>
      </c>
      <c r="BB1329" s="18"/>
      <c r="BD1329" s="54"/>
      <c r="BF1329" s="18"/>
      <c r="BH1329" s="18"/>
      <c r="BJ1329" s="18"/>
      <c r="BK1329" s="18" t="s">
        <v>68</v>
      </c>
      <c r="BL1329">
        <v>0</v>
      </c>
      <c r="BM1329">
        <v>0</v>
      </c>
      <c r="BN1329">
        <v>0</v>
      </c>
      <c r="BO1329">
        <v>1</v>
      </c>
      <c r="BP1329">
        <v>0</v>
      </c>
      <c r="BQ1329">
        <v>0</v>
      </c>
      <c r="BR1329" s="18">
        <v>0</v>
      </c>
      <c r="BS1329">
        <v>0</v>
      </c>
      <c r="BT1329">
        <v>1</v>
      </c>
      <c r="BU1329" s="18">
        <v>0</v>
      </c>
      <c r="BV1329" t="s">
        <v>397</v>
      </c>
      <c r="BW1329" t="s">
        <v>397</v>
      </c>
      <c r="CB1329" s="18"/>
      <c r="CD1329" s="18"/>
      <c r="CE1329" s="18"/>
      <c r="CH1329" s="18"/>
      <c r="CJ1329" s="18"/>
      <c r="CU1329" s="18"/>
      <c r="CV1329" t="s">
        <v>397</v>
      </c>
      <c r="CW1329" t="s">
        <v>397</v>
      </c>
      <c r="CX1329" t="s">
        <v>397</v>
      </c>
      <c r="CY1329" s="25" t="s">
        <v>397</v>
      </c>
    </row>
    <row r="1330" spans="1:103" x14ac:dyDescent="0.25">
      <c r="A1330">
        <v>1332</v>
      </c>
      <c r="B1330">
        <v>146</v>
      </c>
      <c r="C1330" s="25" t="s">
        <v>69</v>
      </c>
      <c r="D1330" s="12">
        <v>14.42</v>
      </c>
      <c r="E1330" s="14"/>
      <c r="F1330" s="7" t="str">
        <f t="shared" si="209"/>
        <v>X</v>
      </c>
      <c r="G1330" s="7">
        <f t="shared" si="210"/>
        <v>14.42</v>
      </c>
      <c r="H1330" s="16">
        <f t="shared" si="211"/>
        <v>14.42</v>
      </c>
      <c r="I1330" s="11" t="str">
        <f t="shared" si="212"/>
        <v>X</v>
      </c>
      <c r="J1330" s="39" t="str">
        <f t="shared" si="213"/>
        <v>X</v>
      </c>
      <c r="K1330" s="39" t="str">
        <f t="shared" si="216"/>
        <v>X</v>
      </c>
      <c r="L1330" s="39" t="str">
        <f t="shared" si="217"/>
        <v>X</v>
      </c>
      <c r="M1330" s="39" t="str">
        <f t="shared" si="214"/>
        <v>X</v>
      </c>
      <c r="N1330" s="42">
        <v>0</v>
      </c>
      <c r="O1330" s="8">
        <v>0</v>
      </c>
      <c r="P1330" s="9">
        <v>0</v>
      </c>
      <c r="Q1330" s="9">
        <v>0</v>
      </c>
      <c r="R1330" s="8">
        <v>0</v>
      </c>
      <c r="S1330" s="9">
        <v>0</v>
      </c>
      <c r="T1330" s="9">
        <v>0</v>
      </c>
      <c r="U1330" s="8">
        <v>0</v>
      </c>
      <c r="V1330" s="9">
        <v>1</v>
      </c>
      <c r="W1330" s="9">
        <v>0</v>
      </c>
      <c r="X1330" s="9">
        <v>0</v>
      </c>
      <c r="Y1330" s="8">
        <v>0</v>
      </c>
      <c r="Z1330" s="9">
        <v>0</v>
      </c>
      <c r="AA1330" s="8"/>
      <c r="AC1330" s="8"/>
      <c r="AJ1330" s="9">
        <f t="shared" si="215"/>
        <v>-1</v>
      </c>
      <c r="AK1330" s="7">
        <v>7.2</v>
      </c>
      <c r="AO1330" s="8"/>
      <c r="AQ1330" s="31"/>
      <c r="AT1330" s="31"/>
      <c r="AU1330" s="21">
        <v>1976</v>
      </c>
      <c r="AV1330" s="23">
        <f t="shared" si="218"/>
        <v>3.2957869402516091</v>
      </c>
      <c r="BB1330" s="18"/>
      <c r="BD1330" s="54"/>
      <c r="BF1330" s="18"/>
      <c r="BH1330" s="18"/>
      <c r="BJ1330" s="18"/>
      <c r="BK1330" s="18" t="s">
        <v>68</v>
      </c>
      <c r="BL1330">
        <v>0</v>
      </c>
      <c r="BM1330">
        <v>0</v>
      </c>
      <c r="BN1330">
        <v>0</v>
      </c>
      <c r="BO1330">
        <v>1</v>
      </c>
      <c r="BP1330">
        <v>0</v>
      </c>
      <c r="BQ1330">
        <v>0</v>
      </c>
      <c r="BR1330" s="18">
        <v>0</v>
      </c>
      <c r="BS1330">
        <v>0</v>
      </c>
      <c r="BT1330">
        <v>1</v>
      </c>
      <c r="BU1330" s="18">
        <v>0</v>
      </c>
      <c r="BV1330" t="s">
        <v>397</v>
      </c>
      <c r="BW1330" t="s">
        <v>397</v>
      </c>
      <c r="CB1330" s="18"/>
      <c r="CD1330" s="18"/>
      <c r="CE1330" s="18"/>
      <c r="CH1330" s="18"/>
      <c r="CJ1330" s="18"/>
      <c r="CU1330" s="18"/>
      <c r="CV1330" t="s">
        <v>397</v>
      </c>
      <c r="CW1330" t="s">
        <v>397</v>
      </c>
      <c r="CX1330" t="s">
        <v>397</v>
      </c>
      <c r="CY1330" s="25" t="s">
        <v>397</v>
      </c>
    </row>
    <row r="1331" spans="1:103" x14ac:dyDescent="0.25">
      <c r="A1331">
        <v>1333</v>
      </c>
      <c r="B1331">
        <v>146</v>
      </c>
      <c r="C1331" s="25" t="s">
        <v>69</v>
      </c>
      <c r="D1331" s="12">
        <v>13.61</v>
      </c>
      <c r="E1331" s="14"/>
      <c r="F1331" s="7" t="str">
        <f t="shared" si="209"/>
        <v>X</v>
      </c>
      <c r="G1331" s="7">
        <f t="shared" si="210"/>
        <v>13.61</v>
      </c>
      <c r="H1331" s="16">
        <f t="shared" si="211"/>
        <v>13.61</v>
      </c>
      <c r="I1331" s="11" t="str">
        <f t="shared" si="212"/>
        <v>X</v>
      </c>
      <c r="J1331" s="39" t="str">
        <f t="shared" si="213"/>
        <v>X</v>
      </c>
      <c r="K1331" s="39" t="str">
        <f t="shared" si="216"/>
        <v>X</v>
      </c>
      <c r="L1331" s="39" t="str">
        <f t="shared" si="217"/>
        <v>X</v>
      </c>
      <c r="M1331" s="39" t="str">
        <f t="shared" si="214"/>
        <v>X</v>
      </c>
      <c r="N1331" s="42">
        <v>0</v>
      </c>
      <c r="O1331" s="8">
        <v>0</v>
      </c>
      <c r="P1331" s="9">
        <v>0</v>
      </c>
      <c r="Q1331" s="9">
        <v>0</v>
      </c>
      <c r="R1331" s="8">
        <v>0</v>
      </c>
      <c r="S1331" s="9">
        <v>0</v>
      </c>
      <c r="T1331" s="9">
        <v>0</v>
      </c>
      <c r="U1331" s="8">
        <v>0</v>
      </c>
      <c r="V1331" s="9">
        <v>1</v>
      </c>
      <c r="W1331" s="9">
        <v>0</v>
      </c>
      <c r="X1331" s="9">
        <v>0</v>
      </c>
      <c r="Y1331" s="8">
        <v>0</v>
      </c>
      <c r="Z1331" s="9">
        <v>0</v>
      </c>
      <c r="AA1331" s="8"/>
      <c r="AC1331" s="8"/>
      <c r="AJ1331" s="9">
        <f t="shared" si="215"/>
        <v>-1</v>
      </c>
      <c r="AK1331" s="7">
        <v>7.3</v>
      </c>
      <c r="AO1331" s="8"/>
      <c r="AQ1331" s="31"/>
      <c r="AT1331" s="31"/>
      <c r="AU1331" s="21">
        <v>1977</v>
      </c>
      <c r="AV1331" s="23">
        <f t="shared" si="218"/>
        <v>3.2960066693136723</v>
      </c>
      <c r="BB1331" s="18"/>
      <c r="BD1331" s="54"/>
      <c r="BF1331" s="18"/>
      <c r="BH1331" s="18"/>
      <c r="BJ1331" s="18"/>
      <c r="BK1331" s="18" t="s">
        <v>68</v>
      </c>
      <c r="BL1331">
        <v>0</v>
      </c>
      <c r="BM1331">
        <v>0</v>
      </c>
      <c r="BN1331">
        <v>0</v>
      </c>
      <c r="BO1331">
        <v>1</v>
      </c>
      <c r="BP1331">
        <v>0</v>
      </c>
      <c r="BQ1331">
        <v>0</v>
      </c>
      <c r="BR1331" s="18">
        <v>0</v>
      </c>
      <c r="BS1331">
        <v>0</v>
      </c>
      <c r="BT1331">
        <v>1</v>
      </c>
      <c r="BU1331" s="18">
        <v>0</v>
      </c>
      <c r="BV1331" t="s">
        <v>397</v>
      </c>
      <c r="BW1331" t="s">
        <v>397</v>
      </c>
      <c r="CB1331" s="18"/>
      <c r="CD1331" s="18"/>
      <c r="CE1331" s="18"/>
      <c r="CH1331" s="18"/>
      <c r="CJ1331" s="18"/>
      <c r="CU1331" s="18"/>
      <c r="CV1331" t="s">
        <v>397</v>
      </c>
      <c r="CW1331" t="s">
        <v>397</v>
      </c>
      <c r="CX1331" t="s">
        <v>397</v>
      </c>
      <c r="CY1331" s="25" t="s">
        <v>397</v>
      </c>
    </row>
    <row r="1332" spans="1:103" x14ac:dyDescent="0.25">
      <c r="A1332">
        <v>1334</v>
      </c>
      <c r="B1332">
        <v>146</v>
      </c>
      <c r="C1332" s="25" t="s">
        <v>69</v>
      </c>
      <c r="D1332" s="12">
        <v>13.33</v>
      </c>
      <c r="E1332" s="14"/>
      <c r="F1332" s="7" t="str">
        <f t="shared" si="209"/>
        <v>X</v>
      </c>
      <c r="G1332" s="7">
        <f t="shared" si="210"/>
        <v>13.33</v>
      </c>
      <c r="H1332" s="16">
        <f t="shared" si="211"/>
        <v>13.33</v>
      </c>
      <c r="I1332" s="11" t="str">
        <f t="shared" si="212"/>
        <v>X</v>
      </c>
      <c r="J1332" s="39" t="str">
        <f t="shared" si="213"/>
        <v>X</v>
      </c>
      <c r="K1332" s="39" t="str">
        <f t="shared" si="216"/>
        <v>X</v>
      </c>
      <c r="L1332" s="39" t="str">
        <f t="shared" si="217"/>
        <v>X</v>
      </c>
      <c r="M1332" s="39" t="str">
        <f t="shared" si="214"/>
        <v>X</v>
      </c>
      <c r="N1332" s="42">
        <v>0</v>
      </c>
      <c r="O1332" s="8">
        <v>0</v>
      </c>
      <c r="P1332" s="9">
        <v>0</v>
      </c>
      <c r="Q1332" s="9">
        <v>0</v>
      </c>
      <c r="R1332" s="8">
        <v>0</v>
      </c>
      <c r="S1332" s="9">
        <v>0</v>
      </c>
      <c r="T1332" s="9">
        <v>0</v>
      </c>
      <c r="U1332" s="8">
        <v>0</v>
      </c>
      <c r="V1332" s="9">
        <v>1</v>
      </c>
      <c r="W1332" s="9">
        <v>0</v>
      </c>
      <c r="X1332" s="9">
        <v>0</v>
      </c>
      <c r="Y1332" s="8">
        <v>0</v>
      </c>
      <c r="Z1332" s="9">
        <v>0</v>
      </c>
      <c r="AA1332" s="8"/>
      <c r="AC1332" s="8"/>
      <c r="AJ1332" s="9">
        <f t="shared" si="215"/>
        <v>-1</v>
      </c>
      <c r="AK1332" s="7">
        <v>7.4</v>
      </c>
      <c r="AO1332" s="8"/>
      <c r="AQ1332" s="31"/>
      <c r="AT1332" s="31"/>
      <c r="AU1332" s="21">
        <v>1978</v>
      </c>
      <c r="AV1332" s="23">
        <f t="shared" si="218"/>
        <v>3.2962262872611605</v>
      </c>
      <c r="BB1332" s="18"/>
      <c r="BD1332" s="54"/>
      <c r="BF1332" s="18"/>
      <c r="BH1332" s="18"/>
      <c r="BJ1332" s="18"/>
      <c r="BK1332" s="18" t="s">
        <v>68</v>
      </c>
      <c r="BL1332">
        <v>0</v>
      </c>
      <c r="BM1332">
        <v>0</v>
      </c>
      <c r="BN1332">
        <v>0</v>
      </c>
      <c r="BO1332">
        <v>1</v>
      </c>
      <c r="BP1332">
        <v>0</v>
      </c>
      <c r="BQ1332">
        <v>0</v>
      </c>
      <c r="BR1332" s="18">
        <v>0</v>
      </c>
      <c r="BS1332">
        <v>0</v>
      </c>
      <c r="BT1332">
        <v>1</v>
      </c>
      <c r="BU1332" s="18">
        <v>0</v>
      </c>
      <c r="BV1332" t="s">
        <v>397</v>
      </c>
      <c r="BW1332" t="s">
        <v>397</v>
      </c>
      <c r="CB1332" s="18"/>
      <c r="CD1332" s="18"/>
      <c r="CE1332" s="18"/>
      <c r="CH1332" s="18"/>
      <c r="CJ1332" s="18"/>
      <c r="CU1332" s="18"/>
      <c r="CV1332" t="s">
        <v>397</v>
      </c>
      <c r="CW1332" t="s">
        <v>397</v>
      </c>
      <c r="CX1332" t="s">
        <v>397</v>
      </c>
      <c r="CY1332" s="25" t="s">
        <v>397</v>
      </c>
    </row>
    <row r="1333" spans="1:103" x14ac:dyDescent="0.25">
      <c r="A1333">
        <v>1335</v>
      </c>
      <c r="B1333">
        <v>146</v>
      </c>
      <c r="C1333" s="25" t="s">
        <v>69</v>
      </c>
      <c r="D1333" s="12">
        <v>12.34</v>
      </c>
      <c r="E1333" s="14"/>
      <c r="F1333" s="7" t="str">
        <f t="shared" si="209"/>
        <v>X</v>
      </c>
      <c r="G1333" s="7">
        <f t="shared" si="210"/>
        <v>12.34</v>
      </c>
      <c r="H1333" s="16">
        <f t="shared" si="211"/>
        <v>12.34</v>
      </c>
      <c r="I1333" s="11" t="str">
        <f t="shared" si="212"/>
        <v>X</v>
      </c>
      <c r="J1333" s="39" t="str">
        <f t="shared" si="213"/>
        <v>X</v>
      </c>
      <c r="K1333" s="39" t="str">
        <f t="shared" si="216"/>
        <v>X</v>
      </c>
      <c r="L1333" s="39" t="str">
        <f t="shared" si="217"/>
        <v>X</v>
      </c>
      <c r="M1333" s="39" t="str">
        <f t="shared" si="214"/>
        <v>X</v>
      </c>
      <c r="N1333" s="42">
        <v>0</v>
      </c>
      <c r="O1333" s="8">
        <v>0</v>
      </c>
      <c r="P1333" s="9">
        <v>0</v>
      </c>
      <c r="Q1333" s="9">
        <v>0</v>
      </c>
      <c r="R1333" s="8">
        <v>0</v>
      </c>
      <c r="S1333" s="9">
        <v>0</v>
      </c>
      <c r="T1333" s="9">
        <v>0</v>
      </c>
      <c r="U1333" s="8">
        <v>0</v>
      </c>
      <c r="V1333" s="9">
        <v>1</v>
      </c>
      <c r="W1333" s="9">
        <v>0</v>
      </c>
      <c r="X1333" s="9">
        <v>0</v>
      </c>
      <c r="Y1333" s="8">
        <v>0</v>
      </c>
      <c r="Z1333" s="9">
        <v>0</v>
      </c>
      <c r="AA1333" s="8"/>
      <c r="AC1333" s="8"/>
      <c r="AJ1333" s="9">
        <f t="shared" si="215"/>
        <v>-1</v>
      </c>
      <c r="AK1333" s="7">
        <v>7.6</v>
      </c>
      <c r="AO1333" s="8"/>
      <c r="AQ1333" s="31"/>
      <c r="AT1333" s="31"/>
      <c r="AU1333" s="21">
        <v>1979</v>
      </c>
      <c r="AV1333" s="23">
        <f t="shared" si="218"/>
        <v>3.2964457942063961</v>
      </c>
      <c r="BB1333" s="18"/>
      <c r="BD1333" s="54"/>
      <c r="BF1333" s="18"/>
      <c r="BH1333" s="18"/>
      <c r="BJ1333" s="18"/>
      <c r="BK1333" s="18" t="s">
        <v>68</v>
      </c>
      <c r="BL1333">
        <v>0</v>
      </c>
      <c r="BM1333">
        <v>0</v>
      </c>
      <c r="BN1333">
        <v>0</v>
      </c>
      <c r="BO1333">
        <v>1</v>
      </c>
      <c r="BP1333">
        <v>0</v>
      </c>
      <c r="BQ1333">
        <v>0</v>
      </c>
      <c r="BR1333" s="18">
        <v>0</v>
      </c>
      <c r="BS1333">
        <v>0</v>
      </c>
      <c r="BT1333">
        <v>1</v>
      </c>
      <c r="BU1333" s="18">
        <v>0</v>
      </c>
      <c r="BV1333" t="s">
        <v>397</v>
      </c>
      <c r="BW1333" t="s">
        <v>397</v>
      </c>
      <c r="CB1333" s="18"/>
      <c r="CD1333" s="18"/>
      <c r="CE1333" s="18"/>
      <c r="CH1333" s="18"/>
      <c r="CJ1333" s="18"/>
      <c r="CU1333" s="18"/>
      <c r="CV1333" t="s">
        <v>397</v>
      </c>
      <c r="CW1333" t="s">
        <v>397</v>
      </c>
      <c r="CX1333" t="s">
        <v>397</v>
      </c>
      <c r="CY1333" s="25" t="s">
        <v>397</v>
      </c>
    </row>
    <row r="1334" spans="1:103" x14ac:dyDescent="0.25">
      <c r="A1334">
        <v>1336</v>
      </c>
      <c r="B1334">
        <v>146</v>
      </c>
      <c r="C1334" s="25" t="s">
        <v>69</v>
      </c>
      <c r="D1334" s="12">
        <v>11.74</v>
      </c>
      <c r="E1334" s="14"/>
      <c r="F1334" s="7" t="str">
        <f t="shared" si="209"/>
        <v>X</v>
      </c>
      <c r="G1334" s="7">
        <f t="shared" si="210"/>
        <v>11.74</v>
      </c>
      <c r="H1334" s="16">
        <f t="shared" si="211"/>
        <v>11.74</v>
      </c>
      <c r="I1334" s="11" t="str">
        <f t="shared" si="212"/>
        <v>X</v>
      </c>
      <c r="J1334" s="39" t="str">
        <f t="shared" si="213"/>
        <v>X</v>
      </c>
      <c r="K1334" s="39" t="str">
        <f t="shared" si="216"/>
        <v>X</v>
      </c>
      <c r="L1334" s="39" t="str">
        <f t="shared" si="217"/>
        <v>X</v>
      </c>
      <c r="M1334" s="39" t="str">
        <f t="shared" si="214"/>
        <v>X</v>
      </c>
      <c r="N1334" s="42">
        <v>0</v>
      </c>
      <c r="O1334" s="8">
        <v>0</v>
      </c>
      <c r="P1334" s="9">
        <v>0</v>
      </c>
      <c r="Q1334" s="9">
        <v>0</v>
      </c>
      <c r="R1334" s="8">
        <v>0</v>
      </c>
      <c r="S1334" s="9">
        <v>0</v>
      </c>
      <c r="T1334" s="9">
        <v>0</v>
      </c>
      <c r="U1334" s="8">
        <v>0</v>
      </c>
      <c r="V1334" s="9">
        <v>1</v>
      </c>
      <c r="W1334" s="9">
        <v>0</v>
      </c>
      <c r="X1334" s="9">
        <v>0</v>
      </c>
      <c r="Y1334" s="8">
        <v>0</v>
      </c>
      <c r="Z1334" s="9">
        <v>0</v>
      </c>
      <c r="AA1334" s="8"/>
      <c r="AC1334" s="8"/>
      <c r="AJ1334" s="9">
        <f t="shared" si="215"/>
        <v>-1</v>
      </c>
      <c r="AK1334" s="7">
        <v>7.6</v>
      </c>
      <c r="AO1334" s="8"/>
      <c r="AQ1334" s="31"/>
      <c r="AT1334" s="31"/>
      <c r="AU1334" s="21">
        <v>1980</v>
      </c>
      <c r="AV1334" s="23">
        <f t="shared" si="218"/>
        <v>3.2966651902615309</v>
      </c>
      <c r="BB1334" s="18"/>
      <c r="BD1334" s="54"/>
      <c r="BF1334" s="18"/>
      <c r="BH1334" s="18"/>
      <c r="BJ1334" s="18"/>
      <c r="BK1334" s="18" t="s">
        <v>68</v>
      </c>
      <c r="BL1334">
        <v>0</v>
      </c>
      <c r="BM1334">
        <v>0</v>
      </c>
      <c r="BN1334">
        <v>0</v>
      </c>
      <c r="BO1334">
        <v>1</v>
      </c>
      <c r="BP1334">
        <v>0</v>
      </c>
      <c r="BQ1334">
        <v>0</v>
      </c>
      <c r="BR1334" s="18">
        <v>0</v>
      </c>
      <c r="BS1334">
        <v>0</v>
      </c>
      <c r="BT1334">
        <v>1</v>
      </c>
      <c r="BU1334" s="18">
        <v>0</v>
      </c>
      <c r="BV1334" t="s">
        <v>397</v>
      </c>
      <c r="BW1334" t="s">
        <v>397</v>
      </c>
      <c r="CB1334" s="18"/>
      <c r="CD1334" s="18"/>
      <c r="CE1334" s="18"/>
      <c r="CH1334" s="18"/>
      <c r="CJ1334" s="18"/>
      <c r="CU1334" s="18"/>
      <c r="CV1334" t="s">
        <v>397</v>
      </c>
      <c r="CW1334" t="s">
        <v>397</v>
      </c>
      <c r="CX1334" t="s">
        <v>397</v>
      </c>
      <c r="CY1334" s="25" t="s">
        <v>397</v>
      </c>
    </row>
    <row r="1335" spans="1:103" x14ac:dyDescent="0.25">
      <c r="A1335">
        <v>1337</v>
      </c>
      <c r="B1335">
        <v>146</v>
      </c>
      <c r="C1335" s="25" t="s">
        <v>69</v>
      </c>
      <c r="D1335" s="12">
        <v>10.91</v>
      </c>
      <c r="E1335" s="14"/>
      <c r="F1335" s="7" t="str">
        <f t="shared" si="209"/>
        <v>X</v>
      </c>
      <c r="G1335" s="7">
        <f t="shared" si="210"/>
        <v>10.91</v>
      </c>
      <c r="H1335" s="16">
        <f t="shared" si="211"/>
        <v>10.91</v>
      </c>
      <c r="I1335" s="11" t="str">
        <f t="shared" si="212"/>
        <v>X</v>
      </c>
      <c r="J1335" s="39" t="str">
        <f t="shared" si="213"/>
        <v>X</v>
      </c>
      <c r="K1335" s="39" t="str">
        <f t="shared" si="216"/>
        <v>X</v>
      </c>
      <c r="L1335" s="39" t="str">
        <f t="shared" si="217"/>
        <v>X</v>
      </c>
      <c r="M1335" s="39" t="str">
        <f t="shared" si="214"/>
        <v>X</v>
      </c>
      <c r="N1335" s="42">
        <v>0</v>
      </c>
      <c r="O1335" s="8">
        <v>0</v>
      </c>
      <c r="P1335" s="9">
        <v>0</v>
      </c>
      <c r="Q1335" s="9">
        <v>0</v>
      </c>
      <c r="R1335" s="8">
        <v>0</v>
      </c>
      <c r="S1335" s="9">
        <v>0</v>
      </c>
      <c r="T1335" s="9">
        <v>0</v>
      </c>
      <c r="U1335" s="8">
        <v>0</v>
      </c>
      <c r="V1335" s="9">
        <v>1</v>
      </c>
      <c r="W1335" s="9">
        <v>0</v>
      </c>
      <c r="X1335" s="9">
        <v>0</v>
      </c>
      <c r="Y1335" s="8">
        <v>0</v>
      </c>
      <c r="Z1335" s="9">
        <v>0</v>
      </c>
      <c r="AA1335" s="8"/>
      <c r="AC1335" s="8"/>
      <c r="AJ1335" s="9">
        <f t="shared" si="215"/>
        <v>-1</v>
      </c>
      <c r="AK1335" s="7">
        <v>8</v>
      </c>
      <c r="AO1335" s="8"/>
      <c r="AQ1335" s="31"/>
      <c r="AT1335" s="31"/>
      <c r="AU1335" s="21">
        <v>1981</v>
      </c>
      <c r="AV1335" s="23">
        <f t="shared" si="218"/>
        <v>3.2968844755385471</v>
      </c>
      <c r="BB1335" s="18"/>
      <c r="BD1335" s="54"/>
      <c r="BF1335" s="18"/>
      <c r="BH1335" s="18"/>
      <c r="BJ1335" s="18"/>
      <c r="BK1335" s="18" t="s">
        <v>68</v>
      </c>
      <c r="BL1335">
        <v>0</v>
      </c>
      <c r="BM1335">
        <v>0</v>
      </c>
      <c r="BN1335">
        <v>0</v>
      </c>
      <c r="BO1335">
        <v>1</v>
      </c>
      <c r="BP1335">
        <v>0</v>
      </c>
      <c r="BQ1335">
        <v>0</v>
      </c>
      <c r="BR1335" s="18">
        <v>0</v>
      </c>
      <c r="BS1335">
        <v>0</v>
      </c>
      <c r="BT1335">
        <v>1</v>
      </c>
      <c r="BU1335" s="18">
        <v>0</v>
      </c>
      <c r="BV1335" t="s">
        <v>397</v>
      </c>
      <c r="BW1335" t="s">
        <v>397</v>
      </c>
      <c r="CB1335" s="18"/>
      <c r="CD1335" s="18"/>
      <c r="CE1335" s="18"/>
      <c r="CH1335" s="18"/>
      <c r="CJ1335" s="18"/>
      <c r="CU1335" s="18"/>
      <c r="CV1335" t="s">
        <v>397</v>
      </c>
      <c r="CW1335" t="s">
        <v>397</v>
      </c>
      <c r="CX1335" t="s">
        <v>397</v>
      </c>
      <c r="CY1335" s="25" t="s">
        <v>397</v>
      </c>
    </row>
    <row r="1336" spans="1:103" x14ac:dyDescent="0.25">
      <c r="A1336">
        <v>1338</v>
      </c>
      <c r="B1336">
        <v>146</v>
      </c>
      <c r="C1336" s="25" t="s">
        <v>69</v>
      </c>
      <c r="D1336" s="12">
        <v>10.89</v>
      </c>
      <c r="E1336" s="14"/>
      <c r="F1336" s="7" t="str">
        <f t="shared" si="209"/>
        <v>X</v>
      </c>
      <c r="G1336" s="7">
        <f t="shared" si="210"/>
        <v>10.89</v>
      </c>
      <c r="H1336" s="16">
        <f t="shared" si="211"/>
        <v>10.89</v>
      </c>
      <c r="I1336" s="11" t="str">
        <f t="shared" si="212"/>
        <v>X</v>
      </c>
      <c r="J1336" s="39" t="str">
        <f t="shared" si="213"/>
        <v>X</v>
      </c>
      <c r="K1336" s="39" t="str">
        <f t="shared" si="216"/>
        <v>X</v>
      </c>
      <c r="L1336" s="39" t="str">
        <f t="shared" si="217"/>
        <v>X</v>
      </c>
      <c r="M1336" s="39" t="str">
        <f t="shared" si="214"/>
        <v>X</v>
      </c>
      <c r="N1336" s="42">
        <v>0</v>
      </c>
      <c r="O1336" s="8">
        <v>0</v>
      </c>
      <c r="P1336" s="9">
        <v>0</v>
      </c>
      <c r="Q1336" s="9">
        <v>0</v>
      </c>
      <c r="R1336" s="8">
        <v>0</v>
      </c>
      <c r="S1336" s="9">
        <v>0</v>
      </c>
      <c r="T1336" s="9">
        <v>0</v>
      </c>
      <c r="U1336" s="8">
        <v>0</v>
      </c>
      <c r="V1336" s="9">
        <v>1</v>
      </c>
      <c r="W1336" s="9">
        <v>0</v>
      </c>
      <c r="X1336" s="9">
        <v>0</v>
      </c>
      <c r="Y1336" s="8">
        <v>0</v>
      </c>
      <c r="Z1336" s="9">
        <v>0</v>
      </c>
      <c r="AA1336" s="8"/>
      <c r="AC1336" s="8"/>
      <c r="AJ1336" s="9">
        <f t="shared" si="215"/>
        <v>-1</v>
      </c>
      <c r="AK1336" s="7">
        <v>8</v>
      </c>
      <c r="AO1336" s="8"/>
      <c r="AQ1336" s="31"/>
      <c r="AT1336" s="31"/>
      <c r="AU1336" s="21">
        <v>1982</v>
      </c>
      <c r="AV1336" s="23">
        <f t="shared" si="218"/>
        <v>3.2971036501492565</v>
      </c>
      <c r="BB1336" s="18"/>
      <c r="BD1336" s="54"/>
      <c r="BF1336" s="18"/>
      <c r="BH1336" s="18"/>
      <c r="BJ1336" s="18"/>
      <c r="BK1336" s="18" t="s">
        <v>68</v>
      </c>
      <c r="BL1336">
        <v>0</v>
      </c>
      <c r="BM1336">
        <v>0</v>
      </c>
      <c r="BN1336">
        <v>0</v>
      </c>
      <c r="BO1336">
        <v>1</v>
      </c>
      <c r="BP1336">
        <v>0</v>
      </c>
      <c r="BQ1336">
        <v>0</v>
      </c>
      <c r="BR1336" s="18">
        <v>0</v>
      </c>
      <c r="BS1336">
        <v>0</v>
      </c>
      <c r="BT1336">
        <v>1</v>
      </c>
      <c r="BU1336" s="18">
        <v>0</v>
      </c>
      <c r="BV1336" t="s">
        <v>397</v>
      </c>
      <c r="BW1336" t="s">
        <v>397</v>
      </c>
      <c r="CB1336" s="18"/>
      <c r="CD1336" s="18"/>
      <c r="CE1336" s="18"/>
      <c r="CH1336" s="18"/>
      <c r="CJ1336" s="18"/>
      <c r="CU1336" s="18"/>
      <c r="CV1336" t="s">
        <v>397</v>
      </c>
      <c r="CW1336" t="s">
        <v>397</v>
      </c>
      <c r="CX1336" t="s">
        <v>397</v>
      </c>
      <c r="CY1336" s="25" t="s">
        <v>397</v>
      </c>
    </row>
    <row r="1337" spans="1:103" x14ac:dyDescent="0.25">
      <c r="A1337">
        <v>1339</v>
      </c>
      <c r="B1337">
        <v>146</v>
      </c>
      <c r="C1337" s="25" t="s">
        <v>69</v>
      </c>
      <c r="D1337" s="12">
        <v>11.17</v>
      </c>
      <c r="E1337" s="14"/>
      <c r="F1337" s="7" t="str">
        <f t="shared" si="209"/>
        <v>X</v>
      </c>
      <c r="G1337" s="7">
        <f t="shared" si="210"/>
        <v>11.17</v>
      </c>
      <c r="H1337" s="16">
        <f t="shared" si="211"/>
        <v>11.17</v>
      </c>
      <c r="I1337" s="11" t="str">
        <f t="shared" si="212"/>
        <v>X</v>
      </c>
      <c r="J1337" s="39" t="str">
        <f t="shared" si="213"/>
        <v>X</v>
      </c>
      <c r="K1337" s="39" t="str">
        <f t="shared" si="216"/>
        <v>X</v>
      </c>
      <c r="L1337" s="39" t="str">
        <f t="shared" si="217"/>
        <v>X</v>
      </c>
      <c r="M1337" s="39" t="str">
        <f t="shared" si="214"/>
        <v>X</v>
      </c>
      <c r="N1337" s="42">
        <v>0</v>
      </c>
      <c r="O1337" s="8">
        <v>0</v>
      </c>
      <c r="P1337" s="9">
        <v>0</v>
      </c>
      <c r="Q1337" s="9">
        <v>0</v>
      </c>
      <c r="R1337" s="8">
        <v>0</v>
      </c>
      <c r="S1337" s="9">
        <v>0</v>
      </c>
      <c r="T1337" s="9">
        <v>0</v>
      </c>
      <c r="U1337" s="8">
        <v>0</v>
      </c>
      <c r="V1337" s="9">
        <v>1</v>
      </c>
      <c r="W1337" s="9">
        <v>0</v>
      </c>
      <c r="X1337" s="9">
        <v>0</v>
      </c>
      <c r="Y1337" s="8">
        <v>0</v>
      </c>
      <c r="Z1337" s="9">
        <v>0</v>
      </c>
      <c r="AA1337" s="8"/>
      <c r="AC1337" s="8"/>
      <c r="AJ1337" s="9">
        <f t="shared" si="215"/>
        <v>-1</v>
      </c>
      <c r="AK1337" s="7">
        <v>8</v>
      </c>
      <c r="AO1337" s="8"/>
      <c r="AQ1337" s="31"/>
      <c r="AT1337" s="31"/>
      <c r="AU1337" s="21">
        <v>1983</v>
      </c>
      <c r="AV1337" s="23">
        <f t="shared" si="218"/>
        <v>3.2973227142053028</v>
      </c>
      <c r="BB1337" s="18"/>
      <c r="BD1337" s="54"/>
      <c r="BF1337" s="18"/>
      <c r="BH1337" s="18"/>
      <c r="BJ1337" s="18"/>
      <c r="BK1337" s="18" t="s">
        <v>68</v>
      </c>
      <c r="BL1337">
        <v>0</v>
      </c>
      <c r="BM1337">
        <v>0</v>
      </c>
      <c r="BN1337">
        <v>0</v>
      </c>
      <c r="BO1337">
        <v>1</v>
      </c>
      <c r="BP1337">
        <v>0</v>
      </c>
      <c r="BQ1337">
        <v>0</v>
      </c>
      <c r="BR1337" s="18">
        <v>0</v>
      </c>
      <c r="BS1337">
        <v>0</v>
      </c>
      <c r="BT1337">
        <v>1</v>
      </c>
      <c r="BU1337" s="18">
        <v>0</v>
      </c>
      <c r="BV1337" t="s">
        <v>397</v>
      </c>
      <c r="BW1337" t="s">
        <v>397</v>
      </c>
      <c r="CB1337" s="18"/>
      <c r="CD1337" s="18"/>
      <c r="CE1337" s="18"/>
      <c r="CH1337" s="18"/>
      <c r="CJ1337" s="18"/>
      <c r="CU1337" s="18"/>
      <c r="CV1337" t="s">
        <v>397</v>
      </c>
      <c r="CW1337" t="s">
        <v>397</v>
      </c>
      <c r="CX1337" t="s">
        <v>397</v>
      </c>
      <c r="CY1337" s="25" t="s">
        <v>397</v>
      </c>
    </row>
    <row r="1338" spans="1:103" x14ac:dyDescent="0.25">
      <c r="A1338">
        <v>1340</v>
      </c>
      <c r="B1338">
        <v>146</v>
      </c>
      <c r="C1338" s="25" t="s">
        <v>69</v>
      </c>
      <c r="D1338" s="12">
        <v>11.56</v>
      </c>
      <c r="E1338" s="14"/>
      <c r="F1338" s="7" t="str">
        <f t="shared" si="209"/>
        <v>X</v>
      </c>
      <c r="G1338" s="7">
        <f t="shared" si="210"/>
        <v>11.56</v>
      </c>
      <c r="H1338" s="16">
        <f t="shared" si="211"/>
        <v>11.56</v>
      </c>
      <c r="I1338" s="11" t="str">
        <f t="shared" si="212"/>
        <v>X</v>
      </c>
      <c r="J1338" s="39" t="str">
        <f t="shared" si="213"/>
        <v>X</v>
      </c>
      <c r="K1338" s="39" t="str">
        <f t="shared" si="216"/>
        <v>X</v>
      </c>
      <c r="L1338" s="39" t="str">
        <f t="shared" si="217"/>
        <v>X</v>
      </c>
      <c r="M1338" s="39" t="str">
        <f t="shared" si="214"/>
        <v>X</v>
      </c>
      <c r="N1338" s="42">
        <v>0</v>
      </c>
      <c r="O1338" s="8">
        <v>0</v>
      </c>
      <c r="P1338" s="9">
        <v>0</v>
      </c>
      <c r="Q1338" s="9">
        <v>0</v>
      </c>
      <c r="R1338" s="8">
        <v>0</v>
      </c>
      <c r="S1338" s="9">
        <v>0</v>
      </c>
      <c r="T1338" s="9">
        <v>0</v>
      </c>
      <c r="U1338" s="8">
        <v>0</v>
      </c>
      <c r="V1338" s="9">
        <v>1</v>
      </c>
      <c r="W1338" s="9">
        <v>0</v>
      </c>
      <c r="X1338" s="9">
        <v>0</v>
      </c>
      <c r="Y1338" s="8">
        <v>0</v>
      </c>
      <c r="Z1338" s="9">
        <v>0</v>
      </c>
      <c r="AA1338" s="8"/>
      <c r="AC1338" s="8"/>
      <c r="AJ1338" s="9">
        <f t="shared" si="215"/>
        <v>-1</v>
      </c>
      <c r="AK1338" s="7">
        <v>8.1999999999999993</v>
      </c>
      <c r="AO1338" s="8"/>
      <c r="AQ1338" s="31"/>
      <c r="AT1338" s="31"/>
      <c r="AU1338" s="21">
        <v>1984</v>
      </c>
      <c r="AV1338" s="23">
        <f t="shared" si="218"/>
        <v>3.2975416678181597</v>
      </c>
      <c r="BB1338" s="18"/>
      <c r="BD1338" s="54"/>
      <c r="BF1338" s="18"/>
      <c r="BH1338" s="18"/>
      <c r="BJ1338" s="18"/>
      <c r="BK1338" s="18" t="s">
        <v>68</v>
      </c>
      <c r="BL1338">
        <v>0</v>
      </c>
      <c r="BM1338">
        <v>0</v>
      </c>
      <c r="BN1338">
        <v>0</v>
      </c>
      <c r="BO1338">
        <v>1</v>
      </c>
      <c r="BP1338">
        <v>0</v>
      </c>
      <c r="BQ1338">
        <v>0</v>
      </c>
      <c r="BR1338" s="18">
        <v>0</v>
      </c>
      <c r="BS1338">
        <v>0</v>
      </c>
      <c r="BT1338">
        <v>1</v>
      </c>
      <c r="BU1338" s="18">
        <v>0</v>
      </c>
      <c r="BV1338" t="s">
        <v>397</v>
      </c>
      <c r="BW1338" t="s">
        <v>397</v>
      </c>
      <c r="CB1338" s="18"/>
      <c r="CD1338" s="18"/>
      <c r="CE1338" s="18"/>
      <c r="CH1338" s="18"/>
      <c r="CJ1338" s="18"/>
      <c r="CU1338" s="18"/>
      <c r="CV1338" t="s">
        <v>397</v>
      </c>
      <c r="CW1338" t="s">
        <v>397</v>
      </c>
      <c r="CX1338" t="s">
        <v>397</v>
      </c>
      <c r="CY1338" s="25" t="s">
        <v>397</v>
      </c>
    </row>
    <row r="1339" spans="1:103" x14ac:dyDescent="0.25">
      <c r="A1339">
        <v>1341</v>
      </c>
      <c r="B1339">
        <v>146</v>
      </c>
      <c r="C1339" s="25" t="s">
        <v>69</v>
      </c>
      <c r="D1339" s="12">
        <v>11.15</v>
      </c>
      <c r="E1339" s="14"/>
      <c r="F1339" s="7" t="str">
        <f t="shared" si="209"/>
        <v>X</v>
      </c>
      <c r="G1339" s="7">
        <f t="shared" si="210"/>
        <v>11.15</v>
      </c>
      <c r="H1339" s="16">
        <f t="shared" si="211"/>
        <v>11.15</v>
      </c>
      <c r="I1339" s="11" t="str">
        <f t="shared" si="212"/>
        <v>X</v>
      </c>
      <c r="J1339" s="39" t="str">
        <f t="shared" si="213"/>
        <v>X</v>
      </c>
      <c r="K1339" s="39" t="str">
        <f t="shared" si="216"/>
        <v>X</v>
      </c>
      <c r="L1339" s="39" t="str">
        <f t="shared" si="217"/>
        <v>X</v>
      </c>
      <c r="M1339" s="39" t="str">
        <f t="shared" si="214"/>
        <v>X</v>
      </c>
      <c r="N1339" s="42">
        <v>0</v>
      </c>
      <c r="O1339" s="8">
        <v>0</v>
      </c>
      <c r="P1339" s="9">
        <v>0</v>
      </c>
      <c r="Q1339" s="9">
        <v>0</v>
      </c>
      <c r="R1339" s="8">
        <v>0</v>
      </c>
      <c r="S1339" s="9">
        <v>0</v>
      </c>
      <c r="T1339" s="9">
        <v>0</v>
      </c>
      <c r="U1339" s="8">
        <v>0</v>
      </c>
      <c r="V1339" s="9">
        <v>1</v>
      </c>
      <c r="W1339" s="9">
        <v>0</v>
      </c>
      <c r="X1339" s="9">
        <v>0</v>
      </c>
      <c r="Y1339" s="8">
        <v>0</v>
      </c>
      <c r="Z1339" s="9">
        <v>0</v>
      </c>
      <c r="AA1339" s="8"/>
      <c r="AC1339" s="8"/>
      <c r="AJ1339" s="9">
        <f t="shared" si="215"/>
        <v>-1</v>
      </c>
      <c r="AK1339" s="7">
        <v>8.5</v>
      </c>
      <c r="AO1339" s="8"/>
      <c r="AQ1339" s="31"/>
      <c r="AT1339" s="31"/>
      <c r="AU1339" s="21">
        <v>1985</v>
      </c>
      <c r="AV1339" s="23">
        <f t="shared" si="218"/>
        <v>3.2977605110991339</v>
      </c>
      <c r="BB1339" s="18"/>
      <c r="BD1339" s="54"/>
      <c r="BF1339" s="18"/>
      <c r="BH1339" s="18"/>
      <c r="BJ1339" s="18"/>
      <c r="BK1339" s="18" t="s">
        <v>68</v>
      </c>
      <c r="BL1339">
        <v>0</v>
      </c>
      <c r="BM1339">
        <v>0</v>
      </c>
      <c r="BN1339">
        <v>0</v>
      </c>
      <c r="BO1339">
        <v>1</v>
      </c>
      <c r="BP1339">
        <v>0</v>
      </c>
      <c r="BQ1339">
        <v>0</v>
      </c>
      <c r="BR1339" s="18">
        <v>0</v>
      </c>
      <c r="BS1339">
        <v>0</v>
      </c>
      <c r="BT1339">
        <v>1</v>
      </c>
      <c r="BU1339" s="18">
        <v>0</v>
      </c>
      <c r="BV1339" t="s">
        <v>397</v>
      </c>
      <c r="BW1339" t="s">
        <v>397</v>
      </c>
      <c r="CB1339" s="18"/>
      <c r="CD1339" s="18"/>
      <c r="CE1339" s="18"/>
      <c r="CH1339" s="18"/>
      <c r="CJ1339" s="18"/>
      <c r="CU1339" s="18"/>
      <c r="CV1339" t="s">
        <v>397</v>
      </c>
      <c r="CW1339" t="s">
        <v>397</v>
      </c>
      <c r="CX1339" t="s">
        <v>397</v>
      </c>
      <c r="CY1339" s="25" t="s">
        <v>397</v>
      </c>
    </row>
    <row r="1340" spans="1:103" x14ac:dyDescent="0.25">
      <c r="A1340">
        <v>1342</v>
      </c>
      <c r="B1340">
        <v>146</v>
      </c>
      <c r="C1340" s="25" t="s">
        <v>69</v>
      </c>
      <c r="D1340" s="12">
        <v>11.06</v>
      </c>
      <c r="E1340" s="14"/>
      <c r="F1340" s="7" t="str">
        <f t="shared" si="209"/>
        <v>X</v>
      </c>
      <c r="G1340" s="7">
        <f t="shared" si="210"/>
        <v>11.06</v>
      </c>
      <c r="H1340" s="16">
        <f t="shared" si="211"/>
        <v>11.06</v>
      </c>
      <c r="I1340" s="11" t="str">
        <f t="shared" si="212"/>
        <v>X</v>
      </c>
      <c r="J1340" s="39" t="str">
        <f t="shared" si="213"/>
        <v>X</v>
      </c>
      <c r="K1340" s="39" t="str">
        <f t="shared" si="216"/>
        <v>X</v>
      </c>
      <c r="L1340" s="39" t="str">
        <f t="shared" si="217"/>
        <v>X</v>
      </c>
      <c r="M1340" s="39" t="str">
        <f t="shared" si="214"/>
        <v>X</v>
      </c>
      <c r="N1340" s="42">
        <v>0</v>
      </c>
      <c r="O1340" s="8">
        <v>0</v>
      </c>
      <c r="P1340" s="9">
        <v>0</v>
      </c>
      <c r="Q1340" s="9">
        <v>0</v>
      </c>
      <c r="R1340" s="8">
        <v>0</v>
      </c>
      <c r="S1340" s="9">
        <v>0</v>
      </c>
      <c r="T1340" s="9">
        <v>0</v>
      </c>
      <c r="U1340" s="8">
        <v>0</v>
      </c>
      <c r="V1340" s="9">
        <v>1</v>
      </c>
      <c r="W1340" s="9">
        <v>0</v>
      </c>
      <c r="X1340" s="9">
        <v>0</v>
      </c>
      <c r="Y1340" s="8">
        <v>0</v>
      </c>
      <c r="Z1340" s="9">
        <v>0</v>
      </c>
      <c r="AA1340" s="8"/>
      <c r="AC1340" s="8"/>
      <c r="AJ1340" s="9">
        <f t="shared" si="215"/>
        <v>-1</v>
      </c>
      <c r="AK1340" s="7">
        <v>8.6</v>
      </c>
      <c r="AO1340" s="8"/>
      <c r="AQ1340" s="31"/>
      <c r="AT1340" s="31"/>
      <c r="AU1340" s="21">
        <v>1986</v>
      </c>
      <c r="AV1340" s="23">
        <f t="shared" si="218"/>
        <v>3.2979792441593623</v>
      </c>
      <c r="BB1340" s="18"/>
      <c r="BD1340" s="54"/>
      <c r="BF1340" s="18"/>
      <c r="BH1340" s="18"/>
      <c r="BJ1340" s="18"/>
      <c r="BK1340" s="18" t="s">
        <v>68</v>
      </c>
      <c r="BL1340">
        <v>0</v>
      </c>
      <c r="BM1340">
        <v>0</v>
      </c>
      <c r="BN1340">
        <v>0</v>
      </c>
      <c r="BO1340">
        <v>1</v>
      </c>
      <c r="BP1340">
        <v>0</v>
      </c>
      <c r="BQ1340">
        <v>0</v>
      </c>
      <c r="BR1340" s="18">
        <v>0</v>
      </c>
      <c r="BS1340">
        <v>0</v>
      </c>
      <c r="BT1340">
        <v>1</v>
      </c>
      <c r="BU1340" s="18">
        <v>0</v>
      </c>
      <c r="BV1340" t="s">
        <v>397</v>
      </c>
      <c r="BW1340" t="s">
        <v>397</v>
      </c>
      <c r="CB1340" s="18"/>
      <c r="CD1340" s="18"/>
      <c r="CE1340" s="18"/>
      <c r="CH1340" s="18"/>
      <c r="CJ1340" s="18"/>
      <c r="CU1340" s="18"/>
      <c r="CV1340" t="s">
        <v>397</v>
      </c>
      <c r="CW1340" t="s">
        <v>397</v>
      </c>
      <c r="CX1340" t="s">
        <v>397</v>
      </c>
      <c r="CY1340" s="25" t="s">
        <v>397</v>
      </c>
    </row>
    <row r="1341" spans="1:103" x14ac:dyDescent="0.25">
      <c r="A1341">
        <v>1343</v>
      </c>
      <c r="B1341">
        <v>146</v>
      </c>
      <c r="C1341" s="25" t="s">
        <v>69</v>
      </c>
      <c r="D1341" s="12">
        <v>11</v>
      </c>
      <c r="E1341" s="14"/>
      <c r="F1341" s="7" t="str">
        <f t="shared" si="209"/>
        <v>X</v>
      </c>
      <c r="G1341" s="7">
        <f t="shared" si="210"/>
        <v>11</v>
      </c>
      <c r="H1341" s="16">
        <f t="shared" si="211"/>
        <v>11</v>
      </c>
      <c r="I1341" s="11" t="str">
        <f t="shared" si="212"/>
        <v>X</v>
      </c>
      <c r="J1341" s="39" t="str">
        <f t="shared" si="213"/>
        <v>X</v>
      </c>
      <c r="K1341" s="39" t="str">
        <f t="shared" si="216"/>
        <v>X</v>
      </c>
      <c r="L1341" s="39" t="str">
        <f t="shared" si="217"/>
        <v>X</v>
      </c>
      <c r="M1341" s="39" t="str">
        <f t="shared" si="214"/>
        <v>X</v>
      </c>
      <c r="N1341" s="42">
        <v>0</v>
      </c>
      <c r="O1341" s="8">
        <v>0</v>
      </c>
      <c r="P1341" s="9">
        <v>0</v>
      </c>
      <c r="Q1341" s="9">
        <v>0</v>
      </c>
      <c r="R1341" s="8">
        <v>0</v>
      </c>
      <c r="S1341" s="9">
        <v>0</v>
      </c>
      <c r="T1341" s="9">
        <v>0</v>
      </c>
      <c r="U1341" s="8">
        <v>0</v>
      </c>
      <c r="V1341" s="9">
        <v>1</v>
      </c>
      <c r="W1341" s="9">
        <v>0</v>
      </c>
      <c r="X1341" s="9">
        <v>0</v>
      </c>
      <c r="Y1341" s="8">
        <v>0</v>
      </c>
      <c r="Z1341" s="9">
        <v>0</v>
      </c>
      <c r="AA1341" s="8"/>
      <c r="AC1341" s="8"/>
      <c r="AJ1341" s="9">
        <f t="shared" si="215"/>
        <v>-1</v>
      </c>
      <c r="AK1341" s="7">
        <v>8.6</v>
      </c>
      <c r="AO1341" s="8"/>
      <c r="AQ1341" s="31"/>
      <c r="AT1341" s="31"/>
      <c r="AU1341" s="21">
        <v>1987</v>
      </c>
      <c r="AV1341" s="23">
        <f t="shared" si="218"/>
        <v>3.2981978671098151</v>
      </c>
      <c r="BB1341" s="18"/>
      <c r="BD1341" s="54"/>
      <c r="BF1341" s="18"/>
      <c r="BH1341" s="18"/>
      <c r="BJ1341" s="18"/>
      <c r="BK1341" s="18" t="s">
        <v>68</v>
      </c>
      <c r="BL1341">
        <v>0</v>
      </c>
      <c r="BM1341">
        <v>0</v>
      </c>
      <c r="BN1341">
        <v>0</v>
      </c>
      <c r="BO1341">
        <v>1</v>
      </c>
      <c r="BP1341">
        <v>0</v>
      </c>
      <c r="BQ1341">
        <v>0</v>
      </c>
      <c r="BR1341" s="18">
        <v>0</v>
      </c>
      <c r="BS1341">
        <v>0</v>
      </c>
      <c r="BT1341">
        <v>1</v>
      </c>
      <c r="BU1341" s="18">
        <v>0</v>
      </c>
      <c r="BV1341" t="s">
        <v>397</v>
      </c>
      <c r="BW1341" t="s">
        <v>397</v>
      </c>
      <c r="CB1341" s="18"/>
      <c r="CD1341" s="18"/>
      <c r="CE1341" s="18"/>
      <c r="CH1341" s="18"/>
      <c r="CJ1341" s="18"/>
      <c r="CU1341" s="18"/>
      <c r="CV1341" t="s">
        <v>397</v>
      </c>
      <c r="CW1341" t="s">
        <v>397</v>
      </c>
      <c r="CX1341" t="s">
        <v>397</v>
      </c>
      <c r="CY1341" s="25" t="s">
        <v>397</v>
      </c>
    </row>
    <row r="1342" spans="1:103" x14ac:dyDescent="0.25">
      <c r="A1342">
        <v>1344</v>
      </c>
      <c r="B1342">
        <v>146</v>
      </c>
      <c r="C1342" s="25" t="s">
        <v>69</v>
      </c>
      <c r="D1342" s="12">
        <v>10.87</v>
      </c>
      <c r="E1342" s="14"/>
      <c r="F1342" s="7" t="str">
        <f t="shared" si="209"/>
        <v>X</v>
      </c>
      <c r="G1342" s="7">
        <f t="shared" si="210"/>
        <v>10.87</v>
      </c>
      <c r="H1342" s="16">
        <f t="shared" si="211"/>
        <v>10.87</v>
      </c>
      <c r="I1342" s="11" t="str">
        <f t="shared" si="212"/>
        <v>X</v>
      </c>
      <c r="J1342" s="39" t="str">
        <f t="shared" si="213"/>
        <v>X</v>
      </c>
      <c r="K1342" s="39" t="str">
        <f t="shared" si="216"/>
        <v>X</v>
      </c>
      <c r="L1342" s="39" t="str">
        <f t="shared" si="217"/>
        <v>X</v>
      </c>
      <c r="M1342" s="39" t="str">
        <f t="shared" si="214"/>
        <v>X</v>
      </c>
      <c r="N1342" s="42">
        <v>0</v>
      </c>
      <c r="O1342" s="8">
        <v>0</v>
      </c>
      <c r="P1342" s="9">
        <v>0</v>
      </c>
      <c r="Q1342" s="9">
        <v>0</v>
      </c>
      <c r="R1342" s="8">
        <v>0</v>
      </c>
      <c r="S1342" s="9">
        <v>0</v>
      </c>
      <c r="T1342" s="9">
        <v>0</v>
      </c>
      <c r="U1342" s="8">
        <v>0</v>
      </c>
      <c r="V1342" s="9">
        <v>1</v>
      </c>
      <c r="W1342" s="9">
        <v>0</v>
      </c>
      <c r="X1342" s="9">
        <v>0</v>
      </c>
      <c r="Y1342" s="8">
        <v>0</v>
      </c>
      <c r="Z1342" s="9">
        <v>0</v>
      </c>
      <c r="AA1342" s="8"/>
      <c r="AC1342" s="8"/>
      <c r="AJ1342" s="9">
        <f t="shared" si="215"/>
        <v>-1</v>
      </c>
      <c r="AK1342" s="7">
        <v>8.9</v>
      </c>
      <c r="AO1342" s="8"/>
      <c r="AQ1342" s="31"/>
      <c r="AT1342" s="31"/>
      <c r="AU1342" s="21">
        <v>1988</v>
      </c>
      <c r="AV1342" s="23">
        <f t="shared" si="218"/>
        <v>3.2984163800612945</v>
      </c>
      <c r="BB1342" s="18"/>
      <c r="BD1342" s="54"/>
      <c r="BF1342" s="18"/>
      <c r="BH1342" s="18"/>
      <c r="BJ1342" s="18"/>
      <c r="BK1342" s="18" t="s">
        <v>68</v>
      </c>
      <c r="BL1342">
        <v>0</v>
      </c>
      <c r="BM1342">
        <v>0</v>
      </c>
      <c r="BN1342">
        <v>0</v>
      </c>
      <c r="BO1342">
        <v>1</v>
      </c>
      <c r="BP1342">
        <v>0</v>
      </c>
      <c r="BQ1342">
        <v>0</v>
      </c>
      <c r="BR1342" s="18">
        <v>0</v>
      </c>
      <c r="BS1342">
        <v>0</v>
      </c>
      <c r="BT1342">
        <v>1</v>
      </c>
      <c r="BU1342" s="18">
        <v>0</v>
      </c>
      <c r="BV1342" t="s">
        <v>397</v>
      </c>
      <c r="BW1342" t="s">
        <v>397</v>
      </c>
      <c r="CB1342" s="18"/>
      <c r="CD1342" s="18"/>
      <c r="CE1342" s="18"/>
      <c r="CH1342" s="18"/>
      <c r="CJ1342" s="18"/>
      <c r="CU1342" s="18"/>
      <c r="CV1342" t="s">
        <v>397</v>
      </c>
      <c r="CW1342" t="s">
        <v>397</v>
      </c>
      <c r="CX1342" t="s">
        <v>397</v>
      </c>
      <c r="CY1342" s="25" t="s">
        <v>397</v>
      </c>
    </row>
    <row r="1343" spans="1:103" x14ac:dyDescent="0.25">
      <c r="A1343">
        <v>1345</v>
      </c>
      <c r="B1343">
        <v>146</v>
      </c>
      <c r="C1343" s="25" t="s">
        <v>69</v>
      </c>
      <c r="D1343" s="12">
        <v>10.93</v>
      </c>
      <c r="E1343" s="14"/>
      <c r="F1343" s="7" t="str">
        <f t="shared" si="209"/>
        <v>X</v>
      </c>
      <c r="G1343" s="7">
        <f t="shared" si="210"/>
        <v>10.93</v>
      </c>
      <c r="H1343" s="16">
        <f t="shared" si="211"/>
        <v>10.93</v>
      </c>
      <c r="I1343" s="11" t="str">
        <f t="shared" si="212"/>
        <v>X</v>
      </c>
      <c r="J1343" s="39" t="str">
        <f t="shared" si="213"/>
        <v>X</v>
      </c>
      <c r="K1343" s="39" t="str">
        <f t="shared" si="216"/>
        <v>X</v>
      </c>
      <c r="L1343" s="39" t="str">
        <f t="shared" si="217"/>
        <v>X</v>
      </c>
      <c r="M1343" s="39" t="str">
        <f t="shared" si="214"/>
        <v>X</v>
      </c>
      <c r="N1343" s="42">
        <v>0</v>
      </c>
      <c r="O1343" s="8">
        <v>0</v>
      </c>
      <c r="P1343" s="9">
        <v>0</v>
      </c>
      <c r="Q1343" s="9">
        <v>0</v>
      </c>
      <c r="R1343" s="8">
        <v>0</v>
      </c>
      <c r="S1343" s="9">
        <v>0</v>
      </c>
      <c r="T1343" s="9">
        <v>0</v>
      </c>
      <c r="U1343" s="8">
        <v>0</v>
      </c>
      <c r="V1343" s="9">
        <v>1</v>
      </c>
      <c r="W1343" s="9">
        <v>0</v>
      </c>
      <c r="X1343" s="9">
        <v>0</v>
      </c>
      <c r="Y1343" s="8">
        <v>0</v>
      </c>
      <c r="Z1343" s="9">
        <v>0</v>
      </c>
      <c r="AA1343" s="8"/>
      <c r="AC1343" s="8"/>
      <c r="AJ1343" s="9">
        <f t="shared" si="215"/>
        <v>-1</v>
      </c>
      <c r="AK1343" s="7">
        <v>9</v>
      </c>
      <c r="AO1343" s="8"/>
      <c r="AQ1343" s="31"/>
      <c r="AT1343" s="31"/>
      <c r="AU1343" s="21">
        <v>1989</v>
      </c>
      <c r="AV1343" s="23">
        <f t="shared" si="218"/>
        <v>3.2986347831244354</v>
      </c>
      <c r="BB1343" s="18"/>
      <c r="BD1343" s="54"/>
      <c r="BF1343" s="18"/>
      <c r="BH1343" s="18"/>
      <c r="BJ1343" s="18"/>
      <c r="BK1343" s="18" t="s">
        <v>68</v>
      </c>
      <c r="BL1343">
        <v>0</v>
      </c>
      <c r="BM1343">
        <v>0</v>
      </c>
      <c r="BN1343">
        <v>0</v>
      </c>
      <c r="BO1343">
        <v>1</v>
      </c>
      <c r="BP1343">
        <v>0</v>
      </c>
      <c r="BQ1343">
        <v>0</v>
      </c>
      <c r="BR1343" s="18">
        <v>0</v>
      </c>
      <c r="BS1343">
        <v>0</v>
      </c>
      <c r="BT1343">
        <v>1</v>
      </c>
      <c r="BU1343" s="18">
        <v>0</v>
      </c>
      <c r="BV1343" t="s">
        <v>397</v>
      </c>
      <c r="BW1343" t="s">
        <v>397</v>
      </c>
      <c r="CB1343" s="18"/>
      <c r="CD1343" s="18"/>
      <c r="CE1343" s="18"/>
      <c r="CH1343" s="18"/>
      <c r="CJ1343" s="18"/>
      <c r="CU1343" s="18"/>
      <c r="CV1343" t="s">
        <v>397</v>
      </c>
      <c r="CW1343" t="s">
        <v>397</v>
      </c>
      <c r="CX1343" t="s">
        <v>397</v>
      </c>
      <c r="CY1343" s="25" t="s">
        <v>397</v>
      </c>
    </row>
    <row r="1344" spans="1:103" x14ac:dyDescent="0.25">
      <c r="A1344">
        <v>1346</v>
      </c>
      <c r="B1344">
        <v>146</v>
      </c>
      <c r="C1344" s="25" t="s">
        <v>69</v>
      </c>
      <c r="D1344" s="12">
        <v>10.92</v>
      </c>
      <c r="E1344" s="14"/>
      <c r="F1344" s="7" t="str">
        <f t="shared" si="209"/>
        <v>X</v>
      </c>
      <c r="G1344" s="7">
        <f t="shared" si="210"/>
        <v>10.92</v>
      </c>
      <c r="H1344" s="16">
        <f t="shared" si="211"/>
        <v>10.92</v>
      </c>
      <c r="I1344" s="11" t="str">
        <f t="shared" si="212"/>
        <v>X</v>
      </c>
      <c r="J1344" s="39" t="str">
        <f t="shared" si="213"/>
        <v>X</v>
      </c>
      <c r="K1344" s="39" t="str">
        <f t="shared" si="216"/>
        <v>X</v>
      </c>
      <c r="L1344" s="39" t="str">
        <f t="shared" si="217"/>
        <v>X</v>
      </c>
      <c r="M1344" s="39" t="str">
        <f t="shared" si="214"/>
        <v>X</v>
      </c>
      <c r="N1344" s="42">
        <v>0</v>
      </c>
      <c r="O1344" s="8">
        <v>0</v>
      </c>
      <c r="P1344" s="9">
        <v>0</v>
      </c>
      <c r="Q1344" s="9">
        <v>0</v>
      </c>
      <c r="R1344" s="8">
        <v>0</v>
      </c>
      <c r="S1344" s="9">
        <v>0</v>
      </c>
      <c r="T1344" s="9">
        <v>0</v>
      </c>
      <c r="U1344" s="8">
        <v>0</v>
      </c>
      <c r="V1344" s="9">
        <v>1</v>
      </c>
      <c r="W1344" s="9">
        <v>0</v>
      </c>
      <c r="X1344" s="9">
        <v>0</v>
      </c>
      <c r="Y1344" s="8">
        <v>0</v>
      </c>
      <c r="Z1344" s="9">
        <v>0</v>
      </c>
      <c r="AA1344" s="8"/>
      <c r="AC1344" s="8"/>
      <c r="AJ1344" s="9">
        <f t="shared" si="215"/>
        <v>-1</v>
      </c>
      <c r="AK1344" s="7">
        <v>9.1</v>
      </c>
      <c r="AO1344" s="8"/>
      <c r="AQ1344" s="31"/>
      <c r="AT1344" s="31"/>
      <c r="AU1344" s="21">
        <v>1990</v>
      </c>
      <c r="AV1344" s="23">
        <f t="shared" si="218"/>
        <v>3.2988530764097068</v>
      </c>
      <c r="BB1344" s="18"/>
      <c r="BD1344" s="54"/>
      <c r="BF1344" s="18"/>
      <c r="BH1344" s="18"/>
      <c r="BJ1344" s="18"/>
      <c r="BK1344" s="18" t="s">
        <v>68</v>
      </c>
      <c r="BL1344">
        <v>0</v>
      </c>
      <c r="BM1344">
        <v>0</v>
      </c>
      <c r="BN1344">
        <v>0</v>
      </c>
      <c r="BO1344">
        <v>1</v>
      </c>
      <c r="BP1344">
        <v>0</v>
      </c>
      <c r="BQ1344">
        <v>0</v>
      </c>
      <c r="BR1344" s="18">
        <v>0</v>
      </c>
      <c r="BS1344">
        <v>0</v>
      </c>
      <c r="BT1344">
        <v>1</v>
      </c>
      <c r="BU1344" s="18">
        <v>0</v>
      </c>
      <c r="BV1344" t="s">
        <v>397</v>
      </c>
      <c r="BW1344" t="s">
        <v>397</v>
      </c>
      <c r="CB1344" s="18"/>
      <c r="CD1344" s="18"/>
      <c r="CE1344" s="18"/>
      <c r="CH1344" s="18"/>
      <c r="CJ1344" s="18"/>
      <c r="CU1344" s="18"/>
      <c r="CV1344" t="s">
        <v>397</v>
      </c>
      <c r="CW1344" t="s">
        <v>397</v>
      </c>
      <c r="CX1344" t="s">
        <v>397</v>
      </c>
      <c r="CY1344" s="25" t="s">
        <v>397</v>
      </c>
    </row>
    <row r="1345" spans="1:103" x14ac:dyDescent="0.25">
      <c r="A1345">
        <v>1347</v>
      </c>
      <c r="B1345">
        <v>146</v>
      </c>
      <c r="C1345" s="25" t="s">
        <v>69</v>
      </c>
      <c r="D1345" s="12">
        <v>10.87</v>
      </c>
      <c r="E1345" s="14"/>
      <c r="F1345" s="7" t="str">
        <f t="shared" si="209"/>
        <v>X</v>
      </c>
      <c r="G1345" s="7">
        <f t="shared" si="210"/>
        <v>10.87</v>
      </c>
      <c r="H1345" s="16">
        <f t="shared" si="211"/>
        <v>10.87</v>
      </c>
      <c r="I1345" s="11" t="str">
        <f t="shared" si="212"/>
        <v>X</v>
      </c>
      <c r="J1345" s="39" t="str">
        <f t="shared" si="213"/>
        <v>X</v>
      </c>
      <c r="K1345" s="39" t="str">
        <f t="shared" si="216"/>
        <v>X</v>
      </c>
      <c r="L1345" s="39" t="str">
        <f t="shared" si="217"/>
        <v>X</v>
      </c>
      <c r="M1345" s="39" t="str">
        <f t="shared" si="214"/>
        <v>X</v>
      </c>
      <c r="N1345" s="42">
        <v>0</v>
      </c>
      <c r="O1345" s="8">
        <v>0</v>
      </c>
      <c r="P1345" s="9">
        <v>0</v>
      </c>
      <c r="Q1345" s="9">
        <v>0</v>
      </c>
      <c r="R1345" s="8">
        <v>0</v>
      </c>
      <c r="S1345" s="9">
        <v>0</v>
      </c>
      <c r="T1345" s="9">
        <v>0</v>
      </c>
      <c r="U1345" s="8">
        <v>0</v>
      </c>
      <c r="V1345" s="9">
        <v>1</v>
      </c>
      <c r="W1345" s="9">
        <v>0</v>
      </c>
      <c r="X1345" s="9">
        <v>0</v>
      </c>
      <c r="Y1345" s="8">
        <v>0</v>
      </c>
      <c r="Z1345" s="9">
        <v>0</v>
      </c>
      <c r="AA1345" s="8"/>
      <c r="AC1345" s="8"/>
      <c r="AJ1345" s="9">
        <f t="shared" si="215"/>
        <v>-1</v>
      </c>
      <c r="AK1345" s="7">
        <v>9.1999999999999993</v>
      </c>
      <c r="AO1345" s="8"/>
      <c r="AQ1345" s="31"/>
      <c r="AT1345" s="31"/>
      <c r="AU1345" s="21">
        <v>1991</v>
      </c>
      <c r="AV1345" s="23">
        <f t="shared" si="218"/>
        <v>3.2990712600274095</v>
      </c>
      <c r="BB1345" s="18"/>
      <c r="BD1345" s="54"/>
      <c r="BF1345" s="18"/>
      <c r="BH1345" s="18"/>
      <c r="BJ1345" s="18"/>
      <c r="BK1345" s="18" t="s">
        <v>68</v>
      </c>
      <c r="BL1345">
        <v>0</v>
      </c>
      <c r="BM1345">
        <v>0</v>
      </c>
      <c r="BN1345">
        <v>0</v>
      </c>
      <c r="BO1345">
        <v>1</v>
      </c>
      <c r="BP1345">
        <v>0</v>
      </c>
      <c r="BQ1345">
        <v>0</v>
      </c>
      <c r="BR1345" s="18">
        <v>0</v>
      </c>
      <c r="BS1345">
        <v>0</v>
      </c>
      <c r="BT1345">
        <v>1</v>
      </c>
      <c r="BU1345" s="18">
        <v>0</v>
      </c>
      <c r="BV1345" t="s">
        <v>397</v>
      </c>
      <c r="BW1345" t="s">
        <v>397</v>
      </c>
      <c r="CB1345" s="18"/>
      <c r="CD1345" s="18"/>
      <c r="CE1345" s="18"/>
      <c r="CH1345" s="18"/>
      <c r="CJ1345" s="18"/>
      <c r="CU1345" s="18"/>
      <c r="CV1345" t="s">
        <v>397</v>
      </c>
      <c r="CW1345" t="s">
        <v>397</v>
      </c>
      <c r="CX1345" t="s">
        <v>397</v>
      </c>
      <c r="CY1345" s="25" t="s">
        <v>397</v>
      </c>
    </row>
    <row r="1346" spans="1:103" x14ac:dyDescent="0.25">
      <c r="A1346">
        <v>1348</v>
      </c>
      <c r="B1346">
        <v>146</v>
      </c>
      <c r="C1346" s="25" t="s">
        <v>69</v>
      </c>
      <c r="D1346" s="12">
        <v>11.11</v>
      </c>
      <c r="E1346" s="14"/>
      <c r="F1346" s="7" t="str">
        <f t="shared" si="209"/>
        <v>X</v>
      </c>
      <c r="G1346" s="7">
        <f t="shared" si="210"/>
        <v>11.11</v>
      </c>
      <c r="H1346" s="16">
        <f t="shared" si="211"/>
        <v>11.11</v>
      </c>
      <c r="I1346" s="11" t="str">
        <f t="shared" si="212"/>
        <v>X</v>
      </c>
      <c r="J1346" s="39" t="str">
        <f t="shared" si="213"/>
        <v>X</v>
      </c>
      <c r="K1346" s="39" t="str">
        <f t="shared" si="216"/>
        <v>X</v>
      </c>
      <c r="L1346" s="39" t="str">
        <f t="shared" si="217"/>
        <v>X</v>
      </c>
      <c r="M1346" s="39" t="str">
        <f t="shared" si="214"/>
        <v>X</v>
      </c>
      <c r="N1346" s="42">
        <v>0</v>
      </c>
      <c r="O1346" s="8">
        <v>0</v>
      </c>
      <c r="P1346" s="9">
        <v>0</v>
      </c>
      <c r="Q1346" s="9">
        <v>0</v>
      </c>
      <c r="R1346" s="8">
        <v>0</v>
      </c>
      <c r="S1346" s="9">
        <v>0</v>
      </c>
      <c r="T1346" s="9">
        <v>0</v>
      </c>
      <c r="U1346" s="8">
        <v>0</v>
      </c>
      <c r="V1346" s="9">
        <v>1</v>
      </c>
      <c r="W1346" s="9">
        <v>0</v>
      </c>
      <c r="X1346" s="9">
        <v>0</v>
      </c>
      <c r="Y1346" s="8">
        <v>0</v>
      </c>
      <c r="Z1346" s="9">
        <v>0</v>
      </c>
      <c r="AA1346" s="8"/>
      <c r="AC1346" s="8"/>
      <c r="AJ1346" s="9">
        <f t="shared" si="215"/>
        <v>-1</v>
      </c>
      <c r="AK1346" s="7">
        <v>9.1999999999999993</v>
      </c>
      <c r="AO1346" s="8"/>
      <c r="AQ1346" s="31"/>
      <c r="AT1346" s="31"/>
      <c r="AU1346" s="21">
        <v>1992</v>
      </c>
      <c r="AV1346" s="23">
        <f t="shared" si="218"/>
        <v>3.2992893340876801</v>
      </c>
      <c r="BB1346" s="18"/>
      <c r="BD1346" s="54"/>
      <c r="BF1346" s="18"/>
      <c r="BH1346" s="18"/>
      <c r="BJ1346" s="18"/>
      <c r="BK1346" s="18" t="s">
        <v>68</v>
      </c>
      <c r="BL1346">
        <v>0</v>
      </c>
      <c r="BM1346">
        <v>0</v>
      </c>
      <c r="BN1346">
        <v>0</v>
      </c>
      <c r="BO1346">
        <v>1</v>
      </c>
      <c r="BP1346">
        <v>0</v>
      </c>
      <c r="BQ1346">
        <v>0</v>
      </c>
      <c r="BR1346" s="18">
        <v>0</v>
      </c>
      <c r="BS1346">
        <v>0</v>
      </c>
      <c r="BT1346">
        <v>1</v>
      </c>
      <c r="BU1346" s="18">
        <v>0</v>
      </c>
      <c r="BV1346" t="s">
        <v>397</v>
      </c>
      <c r="BW1346" t="s">
        <v>397</v>
      </c>
      <c r="CB1346" s="18"/>
      <c r="CD1346" s="18"/>
      <c r="CE1346" s="18"/>
      <c r="CH1346" s="18"/>
      <c r="CJ1346" s="18"/>
      <c r="CU1346" s="18"/>
      <c r="CV1346" t="s">
        <v>397</v>
      </c>
      <c r="CW1346" t="s">
        <v>397</v>
      </c>
      <c r="CX1346" t="s">
        <v>397</v>
      </c>
      <c r="CY1346" s="25" t="s">
        <v>397</v>
      </c>
    </row>
    <row r="1347" spans="1:103" x14ac:dyDescent="0.25">
      <c r="A1347">
        <v>1349</v>
      </c>
      <c r="B1347">
        <v>146</v>
      </c>
      <c r="C1347" s="25" t="s">
        <v>69</v>
      </c>
      <c r="D1347" s="12">
        <v>10.79</v>
      </c>
      <c r="E1347" s="14"/>
      <c r="F1347" s="7" t="str">
        <f t="shared" si="209"/>
        <v>X</v>
      </c>
      <c r="G1347" s="7">
        <f t="shared" si="210"/>
        <v>10.79</v>
      </c>
      <c r="H1347" s="16">
        <f t="shared" si="211"/>
        <v>10.79</v>
      </c>
      <c r="I1347" s="11" t="str">
        <f t="shared" si="212"/>
        <v>X</v>
      </c>
      <c r="J1347" s="39" t="str">
        <f t="shared" si="213"/>
        <v>X</v>
      </c>
      <c r="K1347" s="39" t="str">
        <f t="shared" si="216"/>
        <v>X</v>
      </c>
      <c r="L1347" s="39" t="str">
        <f t="shared" si="217"/>
        <v>X</v>
      </c>
      <c r="M1347" s="39" t="str">
        <f t="shared" si="214"/>
        <v>X</v>
      </c>
      <c r="N1347" s="42">
        <v>0</v>
      </c>
      <c r="O1347" s="8">
        <v>0</v>
      </c>
      <c r="P1347" s="9">
        <v>0</v>
      </c>
      <c r="Q1347" s="9">
        <v>0</v>
      </c>
      <c r="R1347" s="8">
        <v>0</v>
      </c>
      <c r="S1347" s="9">
        <v>0</v>
      </c>
      <c r="T1347" s="9">
        <v>0</v>
      </c>
      <c r="U1347" s="8">
        <v>0</v>
      </c>
      <c r="V1347" s="9">
        <v>1</v>
      </c>
      <c r="W1347" s="9">
        <v>0</v>
      </c>
      <c r="X1347" s="9">
        <v>0</v>
      </c>
      <c r="Y1347" s="8">
        <v>0</v>
      </c>
      <c r="Z1347" s="9">
        <v>0</v>
      </c>
      <c r="AA1347" s="8"/>
      <c r="AC1347" s="8"/>
      <c r="AJ1347" s="9">
        <f t="shared" si="215"/>
        <v>-1</v>
      </c>
      <c r="AK1347" s="7">
        <v>9.1999999999999993</v>
      </c>
      <c r="AO1347" s="8"/>
      <c r="AQ1347" s="31"/>
      <c r="AT1347" s="31"/>
      <c r="AU1347" s="21">
        <v>1993</v>
      </c>
      <c r="AV1347" s="23">
        <f t="shared" si="218"/>
        <v>3.2995072987004876</v>
      </c>
      <c r="BB1347" s="18"/>
      <c r="BD1347" s="54"/>
      <c r="BF1347" s="18"/>
      <c r="BH1347" s="18"/>
      <c r="BJ1347" s="18"/>
      <c r="BK1347" s="18" t="s">
        <v>68</v>
      </c>
      <c r="BL1347">
        <v>0</v>
      </c>
      <c r="BM1347">
        <v>0</v>
      </c>
      <c r="BN1347">
        <v>0</v>
      </c>
      <c r="BO1347">
        <v>1</v>
      </c>
      <c r="BP1347">
        <v>0</v>
      </c>
      <c r="BQ1347">
        <v>0</v>
      </c>
      <c r="BR1347" s="18">
        <v>0</v>
      </c>
      <c r="BS1347">
        <v>0</v>
      </c>
      <c r="BT1347">
        <v>1</v>
      </c>
      <c r="BU1347" s="18">
        <v>0</v>
      </c>
      <c r="BV1347" t="s">
        <v>397</v>
      </c>
      <c r="BW1347" t="s">
        <v>397</v>
      </c>
      <c r="CB1347" s="18"/>
      <c r="CD1347" s="18"/>
      <c r="CE1347" s="18"/>
      <c r="CH1347" s="18"/>
      <c r="CJ1347" s="18"/>
      <c r="CU1347" s="18"/>
      <c r="CV1347" t="s">
        <v>397</v>
      </c>
      <c r="CW1347" t="s">
        <v>397</v>
      </c>
      <c r="CX1347" t="s">
        <v>397</v>
      </c>
      <c r="CY1347" s="25" t="s">
        <v>397</v>
      </c>
    </row>
    <row r="1348" spans="1:103" x14ac:dyDescent="0.25">
      <c r="A1348">
        <v>1350</v>
      </c>
      <c r="B1348">
        <v>146</v>
      </c>
      <c r="C1348" s="25" t="s">
        <v>69</v>
      </c>
      <c r="D1348" s="12">
        <v>10.93</v>
      </c>
      <c r="E1348" s="14"/>
      <c r="F1348" s="7" t="str">
        <f t="shared" si="209"/>
        <v>X</v>
      </c>
      <c r="G1348" s="7">
        <f t="shared" si="210"/>
        <v>10.93</v>
      </c>
      <c r="H1348" s="16">
        <f t="shared" si="211"/>
        <v>10.93</v>
      </c>
      <c r="I1348" s="11" t="str">
        <f t="shared" si="212"/>
        <v>X</v>
      </c>
      <c r="J1348" s="39" t="str">
        <f t="shared" si="213"/>
        <v>X</v>
      </c>
      <c r="K1348" s="39" t="str">
        <f t="shared" si="216"/>
        <v>X</v>
      </c>
      <c r="L1348" s="39" t="str">
        <f t="shared" si="217"/>
        <v>X</v>
      </c>
      <c r="M1348" s="39" t="str">
        <f t="shared" si="214"/>
        <v>X</v>
      </c>
      <c r="N1348" s="42">
        <v>0</v>
      </c>
      <c r="O1348" s="8">
        <v>0</v>
      </c>
      <c r="P1348" s="9">
        <v>0</v>
      </c>
      <c r="Q1348" s="9">
        <v>0</v>
      </c>
      <c r="R1348" s="8">
        <v>0</v>
      </c>
      <c r="S1348" s="9">
        <v>0</v>
      </c>
      <c r="T1348" s="9">
        <v>0</v>
      </c>
      <c r="U1348" s="8">
        <v>0</v>
      </c>
      <c r="V1348" s="9">
        <v>1</v>
      </c>
      <c r="W1348" s="9">
        <v>0</v>
      </c>
      <c r="X1348" s="9">
        <v>0</v>
      </c>
      <c r="Y1348" s="8">
        <v>0</v>
      </c>
      <c r="Z1348" s="9">
        <v>0</v>
      </c>
      <c r="AA1348" s="8"/>
      <c r="AC1348" s="8"/>
      <c r="AJ1348" s="9">
        <f t="shared" si="215"/>
        <v>-1</v>
      </c>
      <c r="AK1348" s="7">
        <v>9.4</v>
      </c>
      <c r="AO1348" s="8"/>
      <c r="AQ1348" s="31"/>
      <c r="AT1348" s="31"/>
      <c r="AU1348" s="21">
        <v>1994</v>
      </c>
      <c r="AV1348" s="23">
        <f t="shared" si="218"/>
        <v>3.2997251539756367</v>
      </c>
      <c r="BB1348" s="18"/>
      <c r="BD1348" s="54"/>
      <c r="BF1348" s="18"/>
      <c r="BH1348" s="18"/>
      <c r="BJ1348" s="18"/>
      <c r="BK1348" s="18" t="s">
        <v>68</v>
      </c>
      <c r="BL1348">
        <v>0</v>
      </c>
      <c r="BM1348">
        <v>0</v>
      </c>
      <c r="BN1348">
        <v>0</v>
      </c>
      <c r="BO1348">
        <v>1</v>
      </c>
      <c r="BP1348">
        <v>0</v>
      </c>
      <c r="BQ1348">
        <v>0</v>
      </c>
      <c r="BR1348" s="18">
        <v>0</v>
      </c>
      <c r="BS1348">
        <v>0</v>
      </c>
      <c r="BT1348">
        <v>1</v>
      </c>
      <c r="BU1348" s="18">
        <v>0</v>
      </c>
      <c r="BV1348" t="s">
        <v>397</v>
      </c>
      <c r="BW1348" t="s">
        <v>397</v>
      </c>
      <c r="CB1348" s="18"/>
      <c r="CD1348" s="18"/>
      <c r="CE1348" s="18"/>
      <c r="CH1348" s="18"/>
      <c r="CJ1348" s="18"/>
      <c r="CU1348" s="18"/>
      <c r="CV1348" t="s">
        <v>397</v>
      </c>
      <c r="CW1348" t="s">
        <v>397</v>
      </c>
      <c r="CX1348" t="s">
        <v>397</v>
      </c>
      <c r="CY1348" s="25" t="s">
        <v>397</v>
      </c>
    </row>
    <row r="1349" spans="1:103" x14ac:dyDescent="0.25">
      <c r="A1349">
        <v>1351</v>
      </c>
      <c r="B1349">
        <v>146</v>
      </c>
      <c r="C1349" s="25" t="s">
        <v>69</v>
      </c>
      <c r="D1349" s="12">
        <v>10.99</v>
      </c>
      <c r="E1349" s="14"/>
      <c r="F1349" s="7" t="str">
        <f t="shared" si="209"/>
        <v>X</v>
      </c>
      <c r="G1349" s="7">
        <f t="shared" si="210"/>
        <v>10.99</v>
      </c>
      <c r="H1349" s="16">
        <f t="shared" si="211"/>
        <v>10.99</v>
      </c>
      <c r="I1349" s="11" t="str">
        <f t="shared" si="212"/>
        <v>X</v>
      </c>
      <c r="J1349" s="39" t="str">
        <f t="shared" si="213"/>
        <v>X</v>
      </c>
      <c r="K1349" s="39" t="str">
        <f t="shared" si="216"/>
        <v>X</v>
      </c>
      <c r="L1349" s="39" t="str">
        <f t="shared" si="217"/>
        <v>X</v>
      </c>
      <c r="M1349" s="39" t="str">
        <f t="shared" si="214"/>
        <v>X</v>
      </c>
      <c r="N1349" s="42">
        <v>0</v>
      </c>
      <c r="O1349" s="8">
        <v>0</v>
      </c>
      <c r="P1349" s="9">
        <v>0</v>
      </c>
      <c r="Q1349" s="9">
        <v>0</v>
      </c>
      <c r="R1349" s="8">
        <v>0</v>
      </c>
      <c r="S1349" s="9">
        <v>0</v>
      </c>
      <c r="T1349" s="9">
        <v>0</v>
      </c>
      <c r="U1349" s="8">
        <v>0</v>
      </c>
      <c r="V1349" s="9">
        <v>1</v>
      </c>
      <c r="W1349" s="9">
        <v>0</v>
      </c>
      <c r="X1349" s="9">
        <v>0</v>
      </c>
      <c r="Y1349" s="8">
        <v>0</v>
      </c>
      <c r="Z1349" s="9">
        <v>0</v>
      </c>
      <c r="AA1349" s="8"/>
      <c r="AC1349" s="8"/>
      <c r="AJ1349" s="9">
        <f t="shared" si="215"/>
        <v>-1</v>
      </c>
      <c r="AK1349" s="7">
        <v>9.3000000000000007</v>
      </c>
      <c r="AO1349" s="8"/>
      <c r="AQ1349" s="31"/>
      <c r="AT1349" s="31"/>
      <c r="AU1349" s="21">
        <v>1995</v>
      </c>
      <c r="AV1349" s="23">
        <f t="shared" si="218"/>
        <v>3.2999429000227671</v>
      </c>
      <c r="BB1349" s="18"/>
      <c r="BD1349" s="54"/>
      <c r="BF1349" s="18"/>
      <c r="BH1349" s="18"/>
      <c r="BJ1349" s="18"/>
      <c r="BK1349" s="18" t="s">
        <v>68</v>
      </c>
      <c r="BL1349">
        <v>0</v>
      </c>
      <c r="BM1349">
        <v>0</v>
      </c>
      <c r="BN1349">
        <v>0</v>
      </c>
      <c r="BO1349">
        <v>1</v>
      </c>
      <c r="BP1349">
        <v>0</v>
      </c>
      <c r="BQ1349">
        <v>0</v>
      </c>
      <c r="BR1349" s="18">
        <v>0</v>
      </c>
      <c r="BS1349">
        <v>0</v>
      </c>
      <c r="BT1349">
        <v>1</v>
      </c>
      <c r="BU1349" s="18">
        <v>0</v>
      </c>
      <c r="BV1349" t="s">
        <v>397</v>
      </c>
      <c r="BW1349" t="s">
        <v>397</v>
      </c>
      <c r="CB1349" s="18"/>
      <c r="CD1349" s="18"/>
      <c r="CE1349" s="18"/>
      <c r="CH1349" s="18"/>
      <c r="CJ1349" s="18"/>
      <c r="CU1349" s="18"/>
      <c r="CV1349" t="s">
        <v>397</v>
      </c>
      <c r="CW1349" t="s">
        <v>397</v>
      </c>
      <c r="CX1349" t="s">
        <v>397</v>
      </c>
      <c r="CY1349" s="25" t="s">
        <v>397</v>
      </c>
    </row>
    <row r="1350" spans="1:103" x14ac:dyDescent="0.25">
      <c r="A1350">
        <v>1352</v>
      </c>
      <c r="B1350">
        <v>146</v>
      </c>
      <c r="C1350" s="25" t="s">
        <v>69</v>
      </c>
      <c r="D1350" s="12">
        <v>11.31</v>
      </c>
      <c r="E1350" s="14"/>
      <c r="F1350" s="7" t="str">
        <f t="shared" si="209"/>
        <v>X</v>
      </c>
      <c r="G1350" s="7">
        <f t="shared" si="210"/>
        <v>11.31</v>
      </c>
      <c r="H1350" s="16">
        <f t="shared" si="211"/>
        <v>11.31</v>
      </c>
      <c r="I1350" s="11" t="str">
        <f t="shared" si="212"/>
        <v>X</v>
      </c>
      <c r="J1350" s="39" t="str">
        <f t="shared" si="213"/>
        <v>X</v>
      </c>
      <c r="K1350" s="39" t="str">
        <f t="shared" si="216"/>
        <v>X</v>
      </c>
      <c r="L1350" s="39" t="str">
        <f t="shared" si="217"/>
        <v>X</v>
      </c>
      <c r="M1350" s="39" t="str">
        <f t="shared" si="214"/>
        <v>X</v>
      </c>
      <c r="N1350" s="42">
        <v>0</v>
      </c>
      <c r="O1350" s="8">
        <v>0</v>
      </c>
      <c r="P1350" s="9">
        <v>0</v>
      </c>
      <c r="Q1350" s="9">
        <v>0</v>
      </c>
      <c r="R1350" s="8">
        <v>0</v>
      </c>
      <c r="S1350" s="9">
        <v>0</v>
      </c>
      <c r="T1350" s="9">
        <v>0</v>
      </c>
      <c r="U1350" s="8">
        <v>0</v>
      </c>
      <c r="V1350" s="9">
        <v>1</v>
      </c>
      <c r="W1350" s="9">
        <v>0</v>
      </c>
      <c r="X1350" s="9">
        <v>0</v>
      </c>
      <c r="Y1350" s="8">
        <v>0</v>
      </c>
      <c r="Z1350" s="9">
        <v>0</v>
      </c>
      <c r="AA1350" s="8"/>
      <c r="AC1350" s="8"/>
      <c r="AJ1350" s="9">
        <f t="shared" si="215"/>
        <v>-1</v>
      </c>
      <c r="AK1350" s="7">
        <v>9.5</v>
      </c>
      <c r="AO1350" s="8"/>
      <c r="AQ1350" s="31"/>
      <c r="AT1350" s="31"/>
      <c r="AU1350" s="21">
        <v>1996</v>
      </c>
      <c r="AV1350" s="23">
        <f t="shared" si="218"/>
        <v>3.3001605369513523</v>
      </c>
      <c r="BB1350" s="18"/>
      <c r="BD1350" s="54"/>
      <c r="BF1350" s="18"/>
      <c r="BH1350" s="18"/>
      <c r="BJ1350" s="18"/>
      <c r="BK1350" s="18" t="s">
        <v>68</v>
      </c>
      <c r="BL1350">
        <v>0</v>
      </c>
      <c r="BM1350">
        <v>0</v>
      </c>
      <c r="BN1350">
        <v>0</v>
      </c>
      <c r="BO1350">
        <v>1</v>
      </c>
      <c r="BP1350">
        <v>0</v>
      </c>
      <c r="BQ1350">
        <v>0</v>
      </c>
      <c r="BR1350" s="18">
        <v>0</v>
      </c>
      <c r="BS1350">
        <v>0</v>
      </c>
      <c r="BT1350">
        <v>1</v>
      </c>
      <c r="BU1350" s="18">
        <v>0</v>
      </c>
      <c r="BV1350" t="s">
        <v>397</v>
      </c>
      <c r="BW1350" t="s">
        <v>397</v>
      </c>
      <c r="CB1350" s="18"/>
      <c r="CD1350" s="18"/>
      <c r="CE1350" s="18"/>
      <c r="CH1350" s="18"/>
      <c r="CJ1350" s="18"/>
      <c r="CU1350" s="18"/>
      <c r="CV1350" t="s">
        <v>397</v>
      </c>
      <c r="CW1350" t="s">
        <v>397</v>
      </c>
      <c r="CX1350" t="s">
        <v>397</v>
      </c>
      <c r="CY1350" s="25" t="s">
        <v>397</v>
      </c>
    </row>
    <row r="1351" spans="1:103" x14ac:dyDescent="0.25">
      <c r="A1351">
        <v>1353</v>
      </c>
      <c r="B1351">
        <v>146</v>
      </c>
      <c r="C1351" s="25" t="s">
        <v>69</v>
      </c>
      <c r="D1351" s="12">
        <v>12.26</v>
      </c>
      <c r="E1351" s="14"/>
      <c r="F1351" s="7" t="str">
        <f t="shared" si="209"/>
        <v>X</v>
      </c>
      <c r="G1351" s="7">
        <f t="shared" si="210"/>
        <v>12.26</v>
      </c>
      <c r="H1351" s="16">
        <f t="shared" si="211"/>
        <v>12.26</v>
      </c>
      <c r="I1351" s="11" t="str">
        <f t="shared" si="212"/>
        <v>X</v>
      </c>
      <c r="J1351" s="39" t="str">
        <f t="shared" si="213"/>
        <v>X</v>
      </c>
      <c r="K1351" s="39" t="str">
        <f t="shared" si="216"/>
        <v>X</v>
      </c>
      <c r="L1351" s="39" t="str">
        <f t="shared" si="217"/>
        <v>X</v>
      </c>
      <c r="M1351" s="39" t="str">
        <f t="shared" si="214"/>
        <v>X</v>
      </c>
      <c r="N1351" s="42">
        <v>0</v>
      </c>
      <c r="O1351" s="8">
        <v>0</v>
      </c>
      <c r="P1351" s="9">
        <v>0</v>
      </c>
      <c r="Q1351" s="9">
        <v>0</v>
      </c>
      <c r="R1351" s="8">
        <v>0</v>
      </c>
      <c r="S1351" s="9">
        <v>0</v>
      </c>
      <c r="T1351" s="9">
        <v>0</v>
      </c>
      <c r="U1351" s="8">
        <v>0</v>
      </c>
      <c r="V1351" s="9">
        <v>1</v>
      </c>
      <c r="W1351" s="9">
        <v>0</v>
      </c>
      <c r="X1351" s="9">
        <v>0</v>
      </c>
      <c r="Y1351" s="8">
        <v>0</v>
      </c>
      <c r="Z1351" s="9">
        <v>0</v>
      </c>
      <c r="AA1351" s="8"/>
      <c r="AC1351" s="8"/>
      <c r="AJ1351" s="9">
        <f t="shared" si="215"/>
        <v>-1</v>
      </c>
      <c r="AK1351" s="7">
        <v>9.6999999999999993</v>
      </c>
      <c r="AO1351" s="8"/>
      <c r="AQ1351" s="31"/>
      <c r="AT1351" s="31"/>
      <c r="AU1351" s="21">
        <v>1997</v>
      </c>
      <c r="AV1351" s="23">
        <f t="shared" si="218"/>
        <v>3.3003780648707024</v>
      </c>
      <c r="BB1351" s="18"/>
      <c r="BD1351" s="54"/>
      <c r="BF1351" s="18"/>
      <c r="BH1351" s="18"/>
      <c r="BJ1351" s="18"/>
      <c r="BK1351" s="18" t="s">
        <v>68</v>
      </c>
      <c r="BL1351">
        <v>0</v>
      </c>
      <c r="BM1351">
        <v>0</v>
      </c>
      <c r="BN1351">
        <v>0</v>
      </c>
      <c r="BO1351">
        <v>1</v>
      </c>
      <c r="BP1351">
        <v>0</v>
      </c>
      <c r="BQ1351">
        <v>0</v>
      </c>
      <c r="BR1351" s="18">
        <v>0</v>
      </c>
      <c r="BS1351">
        <v>0</v>
      </c>
      <c r="BT1351">
        <v>1</v>
      </c>
      <c r="BU1351" s="18">
        <v>0</v>
      </c>
      <c r="BV1351" t="s">
        <v>397</v>
      </c>
      <c r="BW1351" t="s">
        <v>397</v>
      </c>
      <c r="CB1351" s="18"/>
      <c r="CD1351" s="18"/>
      <c r="CE1351" s="18"/>
      <c r="CH1351" s="18"/>
      <c r="CJ1351" s="18"/>
      <c r="CU1351" s="18"/>
      <c r="CV1351" t="s">
        <v>397</v>
      </c>
      <c r="CW1351" t="s">
        <v>397</v>
      </c>
      <c r="CX1351" t="s">
        <v>397</v>
      </c>
      <c r="CY1351" s="25" t="s">
        <v>397</v>
      </c>
    </row>
    <row r="1352" spans="1:103" x14ac:dyDescent="0.25">
      <c r="A1352">
        <v>1354</v>
      </c>
      <c r="B1352">
        <v>146</v>
      </c>
      <c r="C1352" s="25" t="s">
        <v>69</v>
      </c>
      <c r="D1352" s="12">
        <v>12.75</v>
      </c>
      <c r="E1352" s="14"/>
      <c r="F1352" s="7" t="str">
        <f t="shared" si="209"/>
        <v>X</v>
      </c>
      <c r="G1352" s="7">
        <f t="shared" si="210"/>
        <v>12.75</v>
      </c>
      <c r="H1352" s="16">
        <f t="shared" si="211"/>
        <v>12.75</v>
      </c>
      <c r="I1352" s="11" t="str">
        <f t="shared" si="212"/>
        <v>X</v>
      </c>
      <c r="J1352" s="39" t="str">
        <f t="shared" si="213"/>
        <v>X</v>
      </c>
      <c r="K1352" s="39" t="str">
        <f t="shared" si="216"/>
        <v>X</v>
      </c>
      <c r="L1352" s="39" t="str">
        <f t="shared" si="217"/>
        <v>X</v>
      </c>
      <c r="M1352" s="39" t="str">
        <f t="shared" si="214"/>
        <v>X</v>
      </c>
      <c r="N1352" s="42">
        <v>0</v>
      </c>
      <c r="O1352" s="8">
        <v>0</v>
      </c>
      <c r="P1352" s="9">
        <v>0</v>
      </c>
      <c r="Q1352" s="9">
        <v>0</v>
      </c>
      <c r="R1352" s="8">
        <v>0</v>
      </c>
      <c r="S1352" s="9">
        <v>0</v>
      </c>
      <c r="T1352" s="9">
        <v>0</v>
      </c>
      <c r="U1352" s="8">
        <v>0</v>
      </c>
      <c r="V1352" s="9">
        <v>1</v>
      </c>
      <c r="W1352" s="9">
        <v>0</v>
      </c>
      <c r="X1352" s="9">
        <v>0</v>
      </c>
      <c r="Y1352" s="8">
        <v>0</v>
      </c>
      <c r="Z1352" s="9">
        <v>0</v>
      </c>
      <c r="AA1352" s="8"/>
      <c r="AC1352" s="8"/>
      <c r="AJ1352" s="9">
        <f t="shared" si="215"/>
        <v>-1</v>
      </c>
      <c r="AK1352" s="7">
        <v>9.5</v>
      </c>
      <c r="AO1352" s="8"/>
      <c r="AQ1352" s="31"/>
      <c r="AT1352" s="31"/>
      <c r="AU1352" s="21">
        <v>1998</v>
      </c>
      <c r="AV1352" s="23">
        <f t="shared" si="218"/>
        <v>3.3005954838899636</v>
      </c>
      <c r="BB1352" s="18"/>
      <c r="BD1352" s="54"/>
      <c r="BF1352" s="18"/>
      <c r="BH1352" s="18"/>
      <c r="BJ1352" s="18"/>
      <c r="BK1352" s="18" t="s">
        <v>68</v>
      </c>
      <c r="BL1352">
        <v>0</v>
      </c>
      <c r="BM1352">
        <v>0</v>
      </c>
      <c r="BN1352">
        <v>0</v>
      </c>
      <c r="BO1352">
        <v>1</v>
      </c>
      <c r="BP1352">
        <v>0</v>
      </c>
      <c r="BQ1352">
        <v>0</v>
      </c>
      <c r="BR1352" s="18">
        <v>0</v>
      </c>
      <c r="BS1352">
        <v>0</v>
      </c>
      <c r="BT1352">
        <v>1</v>
      </c>
      <c r="BU1352" s="18">
        <v>0</v>
      </c>
      <c r="BV1352" t="s">
        <v>397</v>
      </c>
      <c r="BW1352" t="s">
        <v>397</v>
      </c>
      <c r="CB1352" s="18"/>
      <c r="CD1352" s="18"/>
      <c r="CE1352" s="18"/>
      <c r="CH1352" s="18"/>
      <c r="CJ1352" s="18"/>
      <c r="CU1352" s="18"/>
      <c r="CV1352" t="s">
        <v>397</v>
      </c>
      <c r="CW1352" t="s">
        <v>397</v>
      </c>
      <c r="CX1352" t="s">
        <v>397</v>
      </c>
      <c r="CY1352" s="25" t="s">
        <v>397</v>
      </c>
    </row>
    <row r="1353" spans="1:103" x14ac:dyDescent="0.25">
      <c r="A1353">
        <v>1355</v>
      </c>
      <c r="B1353">
        <v>147</v>
      </c>
      <c r="C1353" s="25" t="s">
        <v>283</v>
      </c>
      <c r="D1353" s="12">
        <v>3.9</v>
      </c>
      <c r="E1353" s="14"/>
      <c r="F1353" s="7" t="str">
        <f t="shared" si="209"/>
        <v>X</v>
      </c>
      <c r="G1353" s="7">
        <f t="shared" si="210"/>
        <v>3.9</v>
      </c>
      <c r="H1353" s="16">
        <f t="shared" si="211"/>
        <v>3.9</v>
      </c>
      <c r="I1353" s="11" t="str">
        <f t="shared" si="212"/>
        <v>X</v>
      </c>
      <c r="J1353" s="39" t="str">
        <f t="shared" si="213"/>
        <v>X</v>
      </c>
      <c r="K1353" s="39" t="str">
        <f t="shared" si="216"/>
        <v>X</v>
      </c>
      <c r="L1353" s="39" t="str">
        <f t="shared" si="217"/>
        <v>X</v>
      </c>
      <c r="M1353" s="39" t="str">
        <f t="shared" si="214"/>
        <v>X</v>
      </c>
      <c r="N1353" s="42">
        <v>1</v>
      </c>
      <c r="O1353" s="8">
        <v>0</v>
      </c>
      <c r="P1353" s="9">
        <v>0</v>
      </c>
      <c r="Q1353" s="9">
        <v>0</v>
      </c>
      <c r="R1353" s="8">
        <v>0</v>
      </c>
      <c r="S1353" s="9">
        <v>0</v>
      </c>
      <c r="T1353" s="9">
        <v>0</v>
      </c>
      <c r="U1353" s="8">
        <v>0</v>
      </c>
      <c r="V1353" s="9">
        <v>0</v>
      </c>
      <c r="W1353" s="9">
        <v>0</v>
      </c>
      <c r="X1353" s="9">
        <v>0</v>
      </c>
      <c r="Y1353" s="8">
        <v>0</v>
      </c>
      <c r="Z1353" s="9">
        <v>0</v>
      </c>
      <c r="AA1353" s="8"/>
      <c r="AC1353" s="8"/>
      <c r="AJ1353" s="9">
        <f t="shared" si="215"/>
        <v>-1</v>
      </c>
      <c r="AK1353" s="7">
        <v>4</v>
      </c>
      <c r="AO1353" s="8"/>
      <c r="AQ1353" s="31"/>
      <c r="AT1353" s="31"/>
      <c r="AU1353" s="21">
        <v>2007</v>
      </c>
      <c r="AV1353" s="23">
        <f t="shared" si="218"/>
        <v>3.3025473724874854</v>
      </c>
      <c r="BB1353" s="18"/>
      <c r="BD1353" s="54"/>
      <c r="BF1353" s="18"/>
      <c r="BH1353" s="18"/>
      <c r="BJ1353" s="18"/>
      <c r="BK1353" s="18" t="s">
        <v>282</v>
      </c>
      <c r="BL1353">
        <v>0</v>
      </c>
      <c r="BM1353">
        <v>1</v>
      </c>
      <c r="BN1353">
        <v>0</v>
      </c>
      <c r="BO1353">
        <v>0</v>
      </c>
      <c r="BP1353">
        <v>0</v>
      </c>
      <c r="BQ1353">
        <v>0</v>
      </c>
      <c r="BR1353" s="18">
        <v>0</v>
      </c>
      <c r="BS1353">
        <v>0</v>
      </c>
      <c r="BT1353">
        <v>1</v>
      </c>
      <c r="BU1353" s="18">
        <v>0</v>
      </c>
      <c r="BV1353" t="s">
        <v>397</v>
      </c>
      <c r="BW1353" t="s">
        <v>397</v>
      </c>
      <c r="CB1353" s="18"/>
      <c r="CD1353" s="18"/>
      <c r="CE1353" s="18"/>
      <c r="CH1353" s="18"/>
      <c r="CJ1353" s="18"/>
      <c r="CU1353" s="18"/>
      <c r="CV1353" t="s">
        <v>397</v>
      </c>
      <c r="CW1353" t="s">
        <v>397</v>
      </c>
      <c r="CX1353" t="s">
        <v>397</v>
      </c>
      <c r="CY1353" s="25" t="s">
        <v>397</v>
      </c>
    </row>
    <row r="1354" spans="1:103" x14ac:dyDescent="0.25">
      <c r="A1354">
        <v>1356</v>
      </c>
      <c r="B1354">
        <v>148</v>
      </c>
      <c r="C1354" s="25" t="s">
        <v>232</v>
      </c>
      <c r="D1354" s="12">
        <v>12.6</v>
      </c>
      <c r="E1354" s="14"/>
      <c r="F1354" s="7" t="str">
        <f t="shared" si="209"/>
        <v>X</v>
      </c>
      <c r="G1354" s="7">
        <f t="shared" si="210"/>
        <v>12.6</v>
      </c>
      <c r="H1354" s="16">
        <f t="shared" si="211"/>
        <v>12.6</v>
      </c>
      <c r="I1354" s="11" t="str">
        <f t="shared" si="212"/>
        <v>X</v>
      </c>
      <c r="J1354" s="39" t="str">
        <f t="shared" si="213"/>
        <v>X</v>
      </c>
      <c r="K1354" s="39" t="str">
        <f t="shared" si="216"/>
        <v>X</v>
      </c>
      <c r="L1354" s="39" t="str">
        <f t="shared" si="217"/>
        <v>X</v>
      </c>
      <c r="M1354" s="39" t="str">
        <f t="shared" si="214"/>
        <v>X</v>
      </c>
      <c r="N1354" s="42">
        <v>1</v>
      </c>
      <c r="O1354" s="8">
        <v>0</v>
      </c>
      <c r="P1354" s="9">
        <v>0</v>
      </c>
      <c r="Q1354" s="9">
        <v>0</v>
      </c>
      <c r="R1354" s="8">
        <v>0</v>
      </c>
      <c r="S1354" s="9">
        <v>0</v>
      </c>
      <c r="T1354" s="9">
        <v>0</v>
      </c>
      <c r="U1354" s="8">
        <v>0</v>
      </c>
      <c r="V1354" s="9">
        <v>0</v>
      </c>
      <c r="W1354" s="9">
        <v>0</v>
      </c>
      <c r="X1354" s="9">
        <v>0</v>
      </c>
      <c r="Y1354" s="8">
        <v>0</v>
      </c>
      <c r="Z1354" s="9">
        <v>0</v>
      </c>
      <c r="AA1354" s="8"/>
      <c r="AC1354" s="8"/>
      <c r="AJ1354" s="9">
        <f t="shared" si="215"/>
        <v>-1</v>
      </c>
      <c r="AK1354" s="7">
        <v>7.8</v>
      </c>
      <c r="AO1354" s="8"/>
      <c r="AQ1354" s="31"/>
      <c r="AT1354" s="31"/>
      <c r="AU1354" s="21">
        <v>1998</v>
      </c>
      <c r="AV1354" s="23">
        <f t="shared" si="218"/>
        <v>3.3005954838899636</v>
      </c>
      <c r="BB1354" s="18"/>
      <c r="BD1354" s="54"/>
      <c r="BF1354" s="18"/>
      <c r="BH1354" s="18"/>
      <c r="BJ1354" s="18"/>
      <c r="BK1354" s="18" t="s">
        <v>230</v>
      </c>
      <c r="BL1354">
        <v>0</v>
      </c>
      <c r="BM1354">
        <v>1</v>
      </c>
      <c r="BN1354">
        <v>0</v>
      </c>
      <c r="BO1354">
        <v>0</v>
      </c>
      <c r="BP1354">
        <v>0</v>
      </c>
      <c r="BQ1354">
        <v>0</v>
      </c>
      <c r="BR1354" s="18">
        <v>0</v>
      </c>
      <c r="BS1354">
        <v>0</v>
      </c>
      <c r="BT1354">
        <v>1</v>
      </c>
      <c r="BU1354" s="18">
        <v>0</v>
      </c>
      <c r="BV1354" t="s">
        <v>397</v>
      </c>
      <c r="BW1354" t="s">
        <v>397</v>
      </c>
      <c r="CB1354" s="18"/>
      <c r="CD1354" s="18"/>
      <c r="CE1354" s="18"/>
      <c r="CH1354" s="18"/>
      <c r="CJ1354" s="18"/>
      <c r="CU1354" s="18"/>
      <c r="CV1354" t="s">
        <v>397</v>
      </c>
      <c r="CW1354" t="s">
        <v>397</v>
      </c>
      <c r="CX1354" t="s">
        <v>397</v>
      </c>
      <c r="CY1354" s="25" t="s">
        <v>397</v>
      </c>
    </row>
    <row r="1355" spans="1:103" x14ac:dyDescent="0.25">
      <c r="A1355">
        <v>1357</v>
      </c>
      <c r="B1355">
        <v>149</v>
      </c>
      <c r="C1355" s="25" t="s">
        <v>171</v>
      </c>
      <c r="D1355" s="12">
        <v>6</v>
      </c>
      <c r="E1355" s="14"/>
      <c r="F1355" s="7" t="str">
        <f t="shared" si="209"/>
        <v>X</v>
      </c>
      <c r="G1355" s="7">
        <f t="shared" si="210"/>
        <v>6</v>
      </c>
      <c r="H1355" s="16">
        <f t="shared" si="211"/>
        <v>6</v>
      </c>
      <c r="I1355" s="11" t="str">
        <f t="shared" si="212"/>
        <v>X</v>
      </c>
      <c r="J1355" s="39" t="str">
        <f t="shared" si="213"/>
        <v>X</v>
      </c>
      <c r="K1355" s="39" t="str">
        <f t="shared" si="216"/>
        <v>X</v>
      </c>
      <c r="L1355" s="39" t="str">
        <f t="shared" si="217"/>
        <v>X</v>
      </c>
      <c r="M1355" s="39" t="str">
        <f t="shared" si="214"/>
        <v>X</v>
      </c>
      <c r="N1355" s="42">
        <v>0</v>
      </c>
      <c r="O1355" s="8">
        <v>0</v>
      </c>
      <c r="P1355" s="9">
        <v>0</v>
      </c>
      <c r="Q1355" s="9">
        <v>0</v>
      </c>
      <c r="R1355" s="8">
        <v>0</v>
      </c>
      <c r="S1355" s="9">
        <v>0</v>
      </c>
      <c r="T1355" s="9">
        <v>0</v>
      </c>
      <c r="U1355" s="8">
        <v>1</v>
      </c>
      <c r="V1355" s="9">
        <v>0</v>
      </c>
      <c r="W1355" s="9">
        <v>0</v>
      </c>
      <c r="X1355" s="9">
        <v>0</v>
      </c>
      <c r="Y1355" s="8">
        <v>0</v>
      </c>
      <c r="Z1355" s="9">
        <v>0</v>
      </c>
      <c r="AA1355" s="8"/>
      <c r="AC1355" s="8"/>
      <c r="AJ1355" s="9">
        <f t="shared" si="215"/>
        <v>-1</v>
      </c>
      <c r="AK1355" s="7">
        <v>6.1</v>
      </c>
      <c r="AO1355" s="8"/>
      <c r="AQ1355" s="31"/>
      <c r="AT1355" s="31"/>
      <c r="AU1355" s="21">
        <v>1996</v>
      </c>
      <c r="AV1355" s="23">
        <f t="shared" si="218"/>
        <v>3.3001605369513523</v>
      </c>
      <c r="BB1355" s="18"/>
      <c r="BD1355" s="54"/>
      <c r="BF1355" s="18"/>
      <c r="BH1355" s="18"/>
      <c r="BJ1355" s="18"/>
      <c r="BK1355" s="18" t="s">
        <v>170</v>
      </c>
      <c r="BL1355">
        <v>0</v>
      </c>
      <c r="BM1355">
        <v>0</v>
      </c>
      <c r="BN1355">
        <v>0</v>
      </c>
      <c r="BO1355">
        <v>0</v>
      </c>
      <c r="BP1355">
        <v>1</v>
      </c>
      <c r="BQ1355">
        <v>0</v>
      </c>
      <c r="BR1355" s="18">
        <v>0</v>
      </c>
      <c r="BS1355">
        <v>1</v>
      </c>
      <c r="BT1355">
        <v>0</v>
      </c>
      <c r="BU1355" s="18">
        <v>0</v>
      </c>
      <c r="BV1355" t="s">
        <v>397</v>
      </c>
      <c r="BW1355" t="s">
        <v>397</v>
      </c>
      <c r="CB1355" s="18"/>
      <c r="CD1355" s="18"/>
      <c r="CE1355" s="18"/>
      <c r="CH1355" s="18"/>
      <c r="CJ1355" s="18"/>
      <c r="CU1355" s="18"/>
      <c r="CV1355" t="s">
        <v>397</v>
      </c>
      <c r="CW1355" t="s">
        <v>397</v>
      </c>
      <c r="CX1355" t="s">
        <v>397</v>
      </c>
      <c r="CY1355" s="25" t="s">
        <v>397</v>
      </c>
    </row>
    <row r="1356" spans="1:103" x14ac:dyDescent="0.25">
      <c r="A1356">
        <v>1358</v>
      </c>
      <c r="B1356">
        <v>149</v>
      </c>
      <c r="C1356" s="25" t="s">
        <v>171</v>
      </c>
      <c r="D1356" s="12">
        <v>8.3000000000000007</v>
      </c>
      <c r="E1356" s="14"/>
      <c r="F1356" s="7" t="str">
        <f t="shared" si="209"/>
        <v>X</v>
      </c>
      <c r="G1356" s="7">
        <f t="shared" si="210"/>
        <v>8.3000000000000007</v>
      </c>
      <c r="H1356" s="16">
        <f t="shared" si="211"/>
        <v>8.3000000000000007</v>
      </c>
      <c r="I1356" s="11" t="str">
        <f t="shared" si="212"/>
        <v>X</v>
      </c>
      <c r="J1356" s="39" t="str">
        <f t="shared" si="213"/>
        <v>X</v>
      </c>
      <c r="K1356" s="39" t="str">
        <f t="shared" si="216"/>
        <v>X</v>
      </c>
      <c r="L1356" s="39" t="str">
        <f t="shared" si="217"/>
        <v>X</v>
      </c>
      <c r="M1356" s="39" t="str">
        <f t="shared" si="214"/>
        <v>X</v>
      </c>
      <c r="N1356" s="42">
        <v>0</v>
      </c>
      <c r="O1356" s="8">
        <v>0</v>
      </c>
      <c r="P1356" s="9">
        <v>0</v>
      </c>
      <c r="Q1356" s="9">
        <v>0</v>
      </c>
      <c r="R1356" s="8">
        <v>0</v>
      </c>
      <c r="S1356" s="9">
        <v>0</v>
      </c>
      <c r="T1356" s="9">
        <v>0</v>
      </c>
      <c r="U1356" s="8">
        <v>0</v>
      </c>
      <c r="V1356" s="9">
        <v>1</v>
      </c>
      <c r="W1356" s="9">
        <v>0</v>
      </c>
      <c r="X1356" s="9">
        <v>0</v>
      </c>
      <c r="Y1356" s="8">
        <v>0</v>
      </c>
      <c r="Z1356" s="9">
        <v>0</v>
      </c>
      <c r="AA1356" s="8"/>
      <c r="AC1356" s="8"/>
      <c r="AJ1356" s="9">
        <f t="shared" si="215"/>
        <v>-1</v>
      </c>
      <c r="AK1356" s="7">
        <v>6.1</v>
      </c>
      <c r="AO1356" s="8"/>
      <c r="AQ1356" s="31"/>
      <c r="AT1356" s="31"/>
      <c r="AU1356" s="21">
        <v>1996</v>
      </c>
      <c r="AV1356" s="23">
        <f t="shared" si="218"/>
        <v>3.3001605369513523</v>
      </c>
      <c r="BB1356" s="18"/>
      <c r="BD1356" s="54"/>
      <c r="BF1356" s="18"/>
      <c r="BH1356" s="18"/>
      <c r="BJ1356" s="18"/>
      <c r="BK1356" s="18" t="s">
        <v>170</v>
      </c>
      <c r="BL1356">
        <v>0</v>
      </c>
      <c r="BM1356">
        <v>0</v>
      </c>
      <c r="BN1356">
        <v>0</v>
      </c>
      <c r="BO1356">
        <v>0</v>
      </c>
      <c r="BP1356">
        <v>1</v>
      </c>
      <c r="BQ1356">
        <v>0</v>
      </c>
      <c r="BR1356" s="18">
        <v>0</v>
      </c>
      <c r="BS1356">
        <v>1</v>
      </c>
      <c r="BT1356">
        <v>0</v>
      </c>
      <c r="BU1356" s="18">
        <v>0</v>
      </c>
      <c r="BV1356" t="s">
        <v>397</v>
      </c>
      <c r="BW1356" t="s">
        <v>397</v>
      </c>
      <c r="CB1356" s="18"/>
      <c r="CD1356" s="18"/>
      <c r="CE1356" s="18"/>
      <c r="CH1356" s="18"/>
      <c r="CJ1356" s="18"/>
      <c r="CU1356" s="18"/>
      <c r="CV1356" t="s">
        <v>397</v>
      </c>
      <c r="CW1356" t="s">
        <v>397</v>
      </c>
      <c r="CX1356" t="s">
        <v>397</v>
      </c>
      <c r="CY1356" s="25" t="s">
        <v>397</v>
      </c>
    </row>
    <row r="1357" spans="1:103" x14ac:dyDescent="0.25">
      <c r="A1357">
        <v>1359</v>
      </c>
      <c r="B1357">
        <v>150</v>
      </c>
      <c r="C1357" s="25" t="s">
        <v>128</v>
      </c>
      <c r="D1357" s="12">
        <v>5.5</v>
      </c>
      <c r="E1357" s="14"/>
      <c r="F1357" s="7" t="str">
        <f t="shared" si="209"/>
        <v>X</v>
      </c>
      <c r="G1357" s="7">
        <f t="shared" si="210"/>
        <v>5.5</v>
      </c>
      <c r="H1357" s="16">
        <f t="shared" si="211"/>
        <v>5.5</v>
      </c>
      <c r="I1357" s="11" t="str">
        <f t="shared" si="212"/>
        <v>X</v>
      </c>
      <c r="J1357" s="39" t="str">
        <f t="shared" si="213"/>
        <v>X</v>
      </c>
      <c r="K1357" s="39" t="str">
        <f t="shared" si="216"/>
        <v>X</v>
      </c>
      <c r="L1357" s="39" t="str">
        <f t="shared" si="217"/>
        <v>X</v>
      </c>
      <c r="M1357" s="39" t="str">
        <f t="shared" si="214"/>
        <v>X</v>
      </c>
      <c r="N1357" s="42">
        <v>0</v>
      </c>
      <c r="O1357" s="8">
        <v>0</v>
      </c>
      <c r="P1357" s="9">
        <v>0</v>
      </c>
      <c r="Q1357" s="9">
        <v>0</v>
      </c>
      <c r="R1357" s="8">
        <v>0</v>
      </c>
      <c r="S1357" s="9">
        <v>0</v>
      </c>
      <c r="T1357" s="9">
        <v>0</v>
      </c>
      <c r="U1357" s="8">
        <v>1</v>
      </c>
      <c r="V1357" s="9">
        <v>0</v>
      </c>
      <c r="W1357" s="9">
        <v>0</v>
      </c>
      <c r="X1357" s="9">
        <v>0</v>
      </c>
      <c r="Y1357" s="8">
        <v>0</v>
      </c>
      <c r="Z1357" s="9">
        <v>0</v>
      </c>
      <c r="AA1357" s="8"/>
      <c r="AC1357" s="8"/>
      <c r="AJ1357" s="9">
        <f t="shared" si="215"/>
        <v>-1</v>
      </c>
      <c r="AK1357" s="7">
        <v>8.6999999999999993</v>
      </c>
      <c r="AO1357" s="8"/>
      <c r="AQ1357" s="31"/>
      <c r="AT1357" s="31"/>
      <c r="AU1357" s="21">
        <v>1985</v>
      </c>
      <c r="AV1357" s="23">
        <f t="shared" si="218"/>
        <v>3.2977605110991339</v>
      </c>
      <c r="BB1357" s="18"/>
      <c r="BD1357" s="54"/>
      <c r="BF1357" s="18"/>
      <c r="BH1357" s="18"/>
      <c r="BJ1357" s="18"/>
      <c r="BK1357" s="18" t="s">
        <v>125</v>
      </c>
      <c r="BL1357">
        <v>1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 s="18">
        <v>0</v>
      </c>
      <c r="BS1357">
        <v>1</v>
      </c>
      <c r="BT1357">
        <v>0</v>
      </c>
      <c r="BU1357" s="18">
        <v>0</v>
      </c>
      <c r="BV1357" t="s">
        <v>397</v>
      </c>
      <c r="BW1357" t="s">
        <v>397</v>
      </c>
      <c r="CB1357" s="18"/>
      <c r="CD1357" s="18"/>
      <c r="CE1357" s="18"/>
      <c r="CH1357" s="18"/>
      <c r="CJ1357" s="18"/>
      <c r="CU1357" s="18"/>
      <c r="CV1357" t="s">
        <v>397</v>
      </c>
      <c r="CW1357" t="s">
        <v>397</v>
      </c>
      <c r="CX1357" t="s">
        <v>397</v>
      </c>
      <c r="CY1357" s="25" t="s">
        <v>397</v>
      </c>
    </row>
    <row r="1358" spans="1:103" x14ac:dyDescent="0.25">
      <c r="A1358">
        <v>1360</v>
      </c>
      <c r="B1358">
        <v>150</v>
      </c>
      <c r="C1358" s="25" t="s">
        <v>128</v>
      </c>
      <c r="D1358" s="12">
        <v>6.7</v>
      </c>
      <c r="E1358" s="14"/>
      <c r="F1358" s="7" t="str">
        <f t="shared" si="209"/>
        <v>X</v>
      </c>
      <c r="G1358" s="7">
        <f t="shared" si="210"/>
        <v>6.7</v>
      </c>
      <c r="H1358" s="16">
        <f t="shared" si="211"/>
        <v>6.7</v>
      </c>
      <c r="I1358" s="11" t="str">
        <f t="shared" si="212"/>
        <v>X</v>
      </c>
      <c r="J1358" s="39" t="str">
        <f t="shared" si="213"/>
        <v>X</v>
      </c>
      <c r="K1358" s="39" t="str">
        <f t="shared" si="216"/>
        <v>X</v>
      </c>
      <c r="L1358" s="39" t="str">
        <f t="shared" si="217"/>
        <v>X</v>
      </c>
      <c r="M1358" s="39" t="str">
        <f t="shared" si="214"/>
        <v>X</v>
      </c>
      <c r="N1358" s="42">
        <v>0</v>
      </c>
      <c r="O1358" s="8">
        <v>0</v>
      </c>
      <c r="P1358" s="9">
        <v>0</v>
      </c>
      <c r="Q1358" s="9">
        <v>0</v>
      </c>
      <c r="R1358" s="8">
        <v>0</v>
      </c>
      <c r="S1358" s="9">
        <v>0</v>
      </c>
      <c r="T1358" s="9">
        <v>0</v>
      </c>
      <c r="U1358" s="8">
        <v>1</v>
      </c>
      <c r="V1358" s="9">
        <v>0</v>
      </c>
      <c r="W1358" s="9">
        <v>0</v>
      </c>
      <c r="X1358" s="9">
        <v>0</v>
      </c>
      <c r="Y1358" s="8">
        <v>0</v>
      </c>
      <c r="Z1358" s="9">
        <v>0</v>
      </c>
      <c r="AA1358" s="8"/>
      <c r="AC1358" s="8"/>
      <c r="AJ1358" s="9">
        <f t="shared" si="215"/>
        <v>-1</v>
      </c>
      <c r="AK1358" s="7">
        <v>8.8000000000000007</v>
      </c>
      <c r="AO1358" s="8"/>
      <c r="AQ1358" s="31"/>
      <c r="AT1358" s="31"/>
      <c r="AU1358" s="21">
        <v>1986</v>
      </c>
      <c r="AV1358" s="23">
        <f t="shared" si="218"/>
        <v>3.2979792441593623</v>
      </c>
      <c r="BB1358" s="18"/>
      <c r="BD1358" s="54"/>
      <c r="BF1358" s="18"/>
      <c r="BH1358" s="18"/>
      <c r="BJ1358" s="18"/>
      <c r="BK1358" s="18" t="s">
        <v>125</v>
      </c>
      <c r="BL1358">
        <v>1</v>
      </c>
      <c r="BM1358">
        <v>0</v>
      </c>
      <c r="BN1358">
        <v>0</v>
      </c>
      <c r="BO1358">
        <v>0</v>
      </c>
      <c r="BP1358">
        <v>0</v>
      </c>
      <c r="BQ1358">
        <v>0</v>
      </c>
      <c r="BR1358" s="18">
        <v>0</v>
      </c>
      <c r="BS1358">
        <v>1</v>
      </c>
      <c r="BT1358">
        <v>0</v>
      </c>
      <c r="BU1358" s="18">
        <v>0</v>
      </c>
      <c r="BV1358" t="s">
        <v>397</v>
      </c>
      <c r="BW1358" t="s">
        <v>397</v>
      </c>
      <c r="CB1358" s="18"/>
      <c r="CD1358" s="18"/>
      <c r="CE1358" s="18"/>
      <c r="CH1358" s="18"/>
      <c r="CJ1358" s="18"/>
      <c r="CU1358" s="18"/>
      <c r="CV1358" t="s">
        <v>397</v>
      </c>
      <c r="CW1358" t="s">
        <v>397</v>
      </c>
      <c r="CX1358" t="s">
        <v>397</v>
      </c>
      <c r="CY1358" s="25" t="s">
        <v>397</v>
      </c>
    </row>
    <row r="1359" spans="1:103" x14ac:dyDescent="0.25">
      <c r="A1359">
        <v>1361</v>
      </c>
      <c r="B1359">
        <v>150</v>
      </c>
      <c r="C1359" s="25" t="s">
        <v>128</v>
      </c>
      <c r="D1359" s="12">
        <v>7.5</v>
      </c>
      <c r="E1359" s="14"/>
      <c r="F1359" s="7" t="str">
        <f t="shared" ref="F1359:F1422" si="219">IFERROR(D1359/E1359, "X")</f>
        <v>X</v>
      </c>
      <c r="G1359" s="7">
        <f t="shared" ref="G1359:G1422" si="220">D1359-E1359</f>
        <v>7.5</v>
      </c>
      <c r="H1359" s="16">
        <f t="shared" ref="H1359:H1422" si="221">D1359+E1359</f>
        <v>7.5</v>
      </c>
      <c r="I1359" s="11" t="str">
        <f t="shared" ref="I1359:I1422" si="222">IFERROR(F1359/SQRT(F1359^2+AJ1359), "X")</f>
        <v>X</v>
      </c>
      <c r="J1359" s="39" t="str">
        <f t="shared" ref="J1359:J1422" si="223">IFERROR(SQRT((1-I1359^2)/AJ1359), "X")</f>
        <v>X</v>
      </c>
      <c r="K1359" s="39" t="str">
        <f t="shared" si="216"/>
        <v>X</v>
      </c>
      <c r="L1359" s="39" t="str">
        <f t="shared" si="217"/>
        <v>X</v>
      </c>
      <c r="M1359" s="39" t="str">
        <f t="shared" ref="M1359:M1422" si="224">IFERROR(I1359+J1359, "X")</f>
        <v>X</v>
      </c>
      <c r="N1359" s="42">
        <v>0</v>
      </c>
      <c r="O1359" s="8">
        <v>0</v>
      </c>
      <c r="P1359" s="9">
        <v>0</v>
      </c>
      <c r="Q1359" s="9">
        <v>0</v>
      </c>
      <c r="R1359" s="8">
        <v>0</v>
      </c>
      <c r="S1359" s="9">
        <v>0</v>
      </c>
      <c r="T1359" s="9">
        <v>0</v>
      </c>
      <c r="U1359" s="8">
        <v>1</v>
      </c>
      <c r="V1359" s="9">
        <v>0</v>
      </c>
      <c r="W1359" s="9">
        <v>0</v>
      </c>
      <c r="X1359" s="9">
        <v>0</v>
      </c>
      <c r="Y1359" s="8">
        <v>0</v>
      </c>
      <c r="Z1359" s="9">
        <v>0</v>
      </c>
      <c r="AA1359" s="8"/>
      <c r="AC1359" s="8"/>
      <c r="AJ1359" s="9">
        <f t="shared" ref="AJ1359:AJ1422" si="225">IFERROR(AH1359-AI1359-1, "X")</f>
        <v>-1</v>
      </c>
      <c r="AK1359" s="7">
        <v>9.1</v>
      </c>
      <c r="AO1359" s="8"/>
      <c r="AQ1359" s="31"/>
      <c r="AT1359" s="31"/>
      <c r="AU1359" s="21">
        <v>1992</v>
      </c>
      <c r="AV1359" s="23">
        <f t="shared" si="218"/>
        <v>3.2992893340876801</v>
      </c>
      <c r="BB1359" s="18"/>
      <c r="BD1359" s="54"/>
      <c r="BF1359" s="18"/>
      <c r="BH1359" s="18"/>
      <c r="BJ1359" s="18"/>
      <c r="BK1359" s="18" t="s">
        <v>125</v>
      </c>
      <c r="BL1359">
        <v>1</v>
      </c>
      <c r="BM1359">
        <v>0</v>
      </c>
      <c r="BN1359">
        <v>0</v>
      </c>
      <c r="BO1359">
        <v>0</v>
      </c>
      <c r="BP1359">
        <v>0</v>
      </c>
      <c r="BQ1359">
        <v>0</v>
      </c>
      <c r="BR1359" s="18">
        <v>0</v>
      </c>
      <c r="BS1359">
        <v>1</v>
      </c>
      <c r="BT1359">
        <v>0</v>
      </c>
      <c r="BU1359" s="18">
        <v>0</v>
      </c>
      <c r="BV1359" t="s">
        <v>397</v>
      </c>
      <c r="BW1359" t="s">
        <v>397</v>
      </c>
      <c r="CB1359" s="18"/>
      <c r="CD1359" s="18"/>
      <c r="CE1359" s="18"/>
      <c r="CH1359" s="18"/>
      <c r="CJ1359" s="18"/>
      <c r="CU1359" s="18"/>
      <c r="CV1359" t="s">
        <v>397</v>
      </c>
      <c r="CW1359" t="s">
        <v>397</v>
      </c>
      <c r="CX1359" t="s">
        <v>397</v>
      </c>
      <c r="CY1359" s="25" t="s">
        <v>397</v>
      </c>
    </row>
    <row r="1360" spans="1:103" x14ac:dyDescent="0.25">
      <c r="A1360">
        <v>1362</v>
      </c>
      <c r="B1360">
        <v>150</v>
      </c>
      <c r="C1360" s="25" t="s">
        <v>128</v>
      </c>
      <c r="D1360" s="12">
        <v>5.7</v>
      </c>
      <c r="E1360" s="14"/>
      <c r="F1360" s="7" t="str">
        <f t="shared" si="219"/>
        <v>X</v>
      </c>
      <c r="G1360" s="7">
        <f t="shared" si="220"/>
        <v>5.7</v>
      </c>
      <c r="H1360" s="16">
        <f t="shared" si="221"/>
        <v>5.7</v>
      </c>
      <c r="I1360" s="11" t="str">
        <f t="shared" si="222"/>
        <v>X</v>
      </c>
      <c r="J1360" s="39" t="str">
        <f t="shared" si="223"/>
        <v>X</v>
      </c>
      <c r="K1360" s="39" t="str">
        <f t="shared" si="216"/>
        <v>X</v>
      </c>
      <c r="L1360" s="39" t="str">
        <f t="shared" si="217"/>
        <v>X</v>
      </c>
      <c r="M1360" s="39" t="str">
        <f t="shared" si="224"/>
        <v>X</v>
      </c>
      <c r="N1360" s="42">
        <v>0</v>
      </c>
      <c r="O1360" s="8">
        <v>0</v>
      </c>
      <c r="P1360" s="9">
        <v>0</v>
      </c>
      <c r="Q1360" s="9">
        <v>0</v>
      </c>
      <c r="R1360" s="8">
        <v>0</v>
      </c>
      <c r="S1360" s="9">
        <v>0</v>
      </c>
      <c r="T1360" s="9">
        <v>0</v>
      </c>
      <c r="U1360" s="8">
        <v>1</v>
      </c>
      <c r="V1360" s="9">
        <v>0</v>
      </c>
      <c r="W1360" s="9">
        <v>0</v>
      </c>
      <c r="X1360" s="9">
        <v>0</v>
      </c>
      <c r="Y1360" s="8">
        <v>0</v>
      </c>
      <c r="Z1360" s="9">
        <v>0</v>
      </c>
      <c r="AA1360" s="8"/>
      <c r="AC1360" s="8"/>
      <c r="AJ1360" s="9">
        <f t="shared" si="225"/>
        <v>-1</v>
      </c>
      <c r="AK1360" s="7">
        <v>9.1999999999999993</v>
      </c>
      <c r="AO1360" s="8"/>
      <c r="AQ1360" s="31"/>
      <c r="AT1360" s="31"/>
      <c r="AU1360" s="21">
        <v>1993</v>
      </c>
      <c r="AV1360" s="23">
        <f t="shared" si="218"/>
        <v>3.2995072987004876</v>
      </c>
      <c r="BB1360" s="18"/>
      <c r="BD1360" s="54"/>
      <c r="BF1360" s="18"/>
      <c r="BH1360" s="18"/>
      <c r="BJ1360" s="18"/>
      <c r="BK1360" s="18" t="s">
        <v>125</v>
      </c>
      <c r="BL1360">
        <v>1</v>
      </c>
      <c r="BM1360">
        <v>0</v>
      </c>
      <c r="BN1360">
        <v>0</v>
      </c>
      <c r="BO1360">
        <v>0</v>
      </c>
      <c r="BP1360">
        <v>0</v>
      </c>
      <c r="BQ1360">
        <v>0</v>
      </c>
      <c r="BR1360" s="18">
        <v>0</v>
      </c>
      <c r="BS1360">
        <v>1</v>
      </c>
      <c r="BT1360">
        <v>0</v>
      </c>
      <c r="BU1360" s="18">
        <v>0</v>
      </c>
      <c r="BV1360" t="s">
        <v>397</v>
      </c>
      <c r="BW1360" t="s">
        <v>397</v>
      </c>
      <c r="CB1360" s="18"/>
      <c r="CD1360" s="18"/>
      <c r="CE1360" s="18"/>
      <c r="CH1360" s="18"/>
      <c r="CJ1360" s="18"/>
      <c r="CU1360" s="18"/>
      <c r="CV1360" t="s">
        <v>397</v>
      </c>
      <c r="CW1360" t="s">
        <v>397</v>
      </c>
      <c r="CX1360" t="s">
        <v>397</v>
      </c>
      <c r="CY1360" s="25" t="s">
        <v>397</v>
      </c>
    </row>
    <row r="1361" spans="1:103" x14ac:dyDescent="0.25">
      <c r="A1361">
        <v>1363</v>
      </c>
      <c r="B1361">
        <v>150</v>
      </c>
      <c r="C1361" s="25" t="s">
        <v>128</v>
      </c>
      <c r="D1361" s="12">
        <v>5.7</v>
      </c>
      <c r="E1361" s="14"/>
      <c r="F1361" s="7" t="str">
        <f t="shared" si="219"/>
        <v>X</v>
      </c>
      <c r="G1361" s="7">
        <f t="shared" si="220"/>
        <v>5.7</v>
      </c>
      <c r="H1361" s="16">
        <f t="shared" si="221"/>
        <v>5.7</v>
      </c>
      <c r="I1361" s="11" t="str">
        <f t="shared" si="222"/>
        <v>X</v>
      </c>
      <c r="J1361" s="39" t="str">
        <f t="shared" si="223"/>
        <v>X</v>
      </c>
      <c r="K1361" s="39" t="str">
        <f t="shared" si="216"/>
        <v>X</v>
      </c>
      <c r="L1361" s="39" t="str">
        <f t="shared" si="217"/>
        <v>X</v>
      </c>
      <c r="M1361" s="39" t="str">
        <f t="shared" si="224"/>
        <v>X</v>
      </c>
      <c r="N1361" s="42">
        <v>0</v>
      </c>
      <c r="O1361" s="8">
        <v>0</v>
      </c>
      <c r="P1361" s="9">
        <v>0</v>
      </c>
      <c r="Q1361" s="9">
        <v>0</v>
      </c>
      <c r="R1361" s="8">
        <v>0</v>
      </c>
      <c r="S1361" s="9">
        <v>0</v>
      </c>
      <c r="T1361" s="9">
        <v>0</v>
      </c>
      <c r="U1361" s="8">
        <v>1</v>
      </c>
      <c r="V1361" s="9">
        <v>0</v>
      </c>
      <c r="W1361" s="9">
        <v>0</v>
      </c>
      <c r="X1361" s="9">
        <v>0</v>
      </c>
      <c r="Y1361" s="8">
        <v>0</v>
      </c>
      <c r="Z1361" s="9">
        <v>0</v>
      </c>
      <c r="AA1361" s="8"/>
      <c r="AC1361" s="8"/>
      <c r="AJ1361" s="9">
        <f t="shared" si="225"/>
        <v>-1</v>
      </c>
      <c r="AK1361" s="7">
        <v>9.3000000000000007</v>
      </c>
      <c r="AO1361" s="8"/>
      <c r="AQ1361" s="31"/>
      <c r="AT1361" s="31"/>
      <c r="AU1361" s="21">
        <v>1994</v>
      </c>
      <c r="AV1361" s="23">
        <f t="shared" si="218"/>
        <v>3.2997251539756367</v>
      </c>
      <c r="BB1361" s="18"/>
      <c r="BD1361" s="54"/>
      <c r="BF1361" s="18"/>
      <c r="BH1361" s="18"/>
      <c r="BJ1361" s="18"/>
      <c r="BK1361" s="18" t="s">
        <v>125</v>
      </c>
      <c r="BL1361">
        <v>1</v>
      </c>
      <c r="BM1361">
        <v>0</v>
      </c>
      <c r="BN1361">
        <v>0</v>
      </c>
      <c r="BO1361">
        <v>0</v>
      </c>
      <c r="BP1361">
        <v>0</v>
      </c>
      <c r="BQ1361">
        <v>0</v>
      </c>
      <c r="BR1361" s="18">
        <v>0</v>
      </c>
      <c r="BS1361">
        <v>1</v>
      </c>
      <c r="BT1361">
        <v>0</v>
      </c>
      <c r="BU1361" s="18">
        <v>0</v>
      </c>
      <c r="BV1361" t="s">
        <v>397</v>
      </c>
      <c r="BW1361" t="s">
        <v>397</v>
      </c>
      <c r="CB1361" s="18"/>
      <c r="CD1361" s="18"/>
      <c r="CE1361" s="18"/>
      <c r="CH1361" s="18"/>
      <c r="CJ1361" s="18"/>
      <c r="CU1361" s="18"/>
      <c r="CV1361" t="s">
        <v>397</v>
      </c>
      <c r="CW1361" t="s">
        <v>397</v>
      </c>
      <c r="CX1361" t="s">
        <v>397</v>
      </c>
      <c r="CY1361" s="25" t="s">
        <v>397</v>
      </c>
    </row>
    <row r="1362" spans="1:103" x14ac:dyDescent="0.25">
      <c r="A1362">
        <v>1364</v>
      </c>
      <c r="B1362">
        <v>150</v>
      </c>
      <c r="C1362" s="25" t="s">
        <v>128</v>
      </c>
      <c r="D1362" s="12">
        <v>5.8</v>
      </c>
      <c r="E1362" s="14"/>
      <c r="F1362" s="7" t="str">
        <f t="shared" si="219"/>
        <v>X</v>
      </c>
      <c r="G1362" s="7">
        <f t="shared" si="220"/>
        <v>5.8</v>
      </c>
      <c r="H1362" s="16">
        <f t="shared" si="221"/>
        <v>5.8</v>
      </c>
      <c r="I1362" s="11" t="str">
        <f t="shared" si="222"/>
        <v>X</v>
      </c>
      <c r="J1362" s="39" t="str">
        <f t="shared" si="223"/>
        <v>X</v>
      </c>
      <c r="K1362" s="39" t="str">
        <f t="shared" si="216"/>
        <v>X</v>
      </c>
      <c r="L1362" s="39" t="str">
        <f t="shared" si="217"/>
        <v>X</v>
      </c>
      <c r="M1362" s="39" t="str">
        <f t="shared" si="224"/>
        <v>X</v>
      </c>
      <c r="N1362" s="42">
        <v>0</v>
      </c>
      <c r="O1362" s="8">
        <v>0</v>
      </c>
      <c r="P1362" s="9">
        <v>0</v>
      </c>
      <c r="Q1362" s="9">
        <v>0</v>
      </c>
      <c r="R1362" s="8">
        <v>0</v>
      </c>
      <c r="S1362" s="9">
        <v>0</v>
      </c>
      <c r="T1362" s="9">
        <v>0</v>
      </c>
      <c r="U1362" s="8">
        <v>1</v>
      </c>
      <c r="V1362" s="9">
        <v>0</v>
      </c>
      <c r="W1362" s="9">
        <v>0</v>
      </c>
      <c r="X1362" s="9">
        <v>0</v>
      </c>
      <c r="Y1362" s="8">
        <v>0</v>
      </c>
      <c r="Z1362" s="9">
        <v>0</v>
      </c>
      <c r="AA1362" s="8"/>
      <c r="AC1362" s="8"/>
      <c r="AJ1362" s="9">
        <f t="shared" si="225"/>
        <v>-1</v>
      </c>
      <c r="AK1362" s="7">
        <v>9.5</v>
      </c>
      <c r="AO1362" s="8"/>
      <c r="AQ1362" s="31"/>
      <c r="AT1362" s="31"/>
      <c r="AU1362" s="21">
        <v>1996</v>
      </c>
      <c r="AV1362" s="23">
        <f t="shared" si="218"/>
        <v>3.3001605369513523</v>
      </c>
      <c r="BB1362" s="18"/>
      <c r="BD1362" s="54"/>
      <c r="BF1362" s="18"/>
      <c r="BH1362" s="18"/>
      <c r="BJ1362" s="18"/>
      <c r="BK1362" s="18" t="s">
        <v>125</v>
      </c>
      <c r="BL1362">
        <v>1</v>
      </c>
      <c r="BM1362">
        <v>0</v>
      </c>
      <c r="BN1362">
        <v>0</v>
      </c>
      <c r="BO1362">
        <v>0</v>
      </c>
      <c r="BP1362">
        <v>0</v>
      </c>
      <c r="BQ1362">
        <v>0</v>
      </c>
      <c r="BR1362" s="18">
        <v>0</v>
      </c>
      <c r="BS1362">
        <v>1</v>
      </c>
      <c r="BT1362">
        <v>0</v>
      </c>
      <c r="BU1362" s="18">
        <v>0</v>
      </c>
      <c r="BV1362" t="s">
        <v>397</v>
      </c>
      <c r="BW1362" t="s">
        <v>397</v>
      </c>
      <c r="CB1362" s="18"/>
      <c r="CD1362" s="18"/>
      <c r="CE1362" s="18"/>
      <c r="CH1362" s="18"/>
      <c r="CJ1362" s="18"/>
      <c r="CU1362" s="18"/>
      <c r="CV1362" t="s">
        <v>397</v>
      </c>
      <c r="CW1362" t="s">
        <v>397</v>
      </c>
      <c r="CX1362" t="s">
        <v>397</v>
      </c>
      <c r="CY1362" s="25" t="s">
        <v>397</v>
      </c>
    </row>
    <row r="1363" spans="1:103" x14ac:dyDescent="0.25">
      <c r="A1363">
        <v>1365</v>
      </c>
      <c r="B1363">
        <v>150</v>
      </c>
      <c r="C1363" s="25" t="s">
        <v>128</v>
      </c>
      <c r="D1363" s="12">
        <v>5.5</v>
      </c>
      <c r="E1363" s="14"/>
      <c r="F1363" s="7" t="str">
        <f t="shared" si="219"/>
        <v>X</v>
      </c>
      <c r="G1363" s="7">
        <f t="shared" si="220"/>
        <v>5.5</v>
      </c>
      <c r="H1363" s="16">
        <f t="shared" si="221"/>
        <v>5.5</v>
      </c>
      <c r="I1363" s="11" t="str">
        <f t="shared" si="222"/>
        <v>X</v>
      </c>
      <c r="J1363" s="39" t="str">
        <f t="shared" si="223"/>
        <v>X</v>
      </c>
      <c r="K1363" s="39" t="str">
        <f t="shared" si="216"/>
        <v>X</v>
      </c>
      <c r="L1363" s="39" t="str">
        <f t="shared" si="217"/>
        <v>X</v>
      </c>
      <c r="M1363" s="39" t="str">
        <f t="shared" si="224"/>
        <v>X</v>
      </c>
      <c r="N1363" s="42">
        <v>0</v>
      </c>
      <c r="O1363" s="8">
        <v>0</v>
      </c>
      <c r="P1363" s="9">
        <v>0</v>
      </c>
      <c r="Q1363" s="9">
        <v>0</v>
      </c>
      <c r="R1363" s="8">
        <v>0</v>
      </c>
      <c r="S1363" s="9">
        <v>0</v>
      </c>
      <c r="T1363" s="9">
        <v>0</v>
      </c>
      <c r="U1363" s="8">
        <v>1</v>
      </c>
      <c r="V1363" s="9">
        <v>0</v>
      </c>
      <c r="W1363" s="9">
        <v>0</v>
      </c>
      <c r="X1363" s="9">
        <v>0</v>
      </c>
      <c r="Y1363" s="8">
        <v>0</v>
      </c>
      <c r="Z1363" s="9">
        <v>0</v>
      </c>
      <c r="AA1363" s="8"/>
      <c r="AC1363" s="8"/>
      <c r="AJ1363" s="9">
        <f t="shared" si="225"/>
        <v>-1</v>
      </c>
      <c r="AK1363" s="7">
        <v>9.6</v>
      </c>
      <c r="AO1363" s="8"/>
      <c r="AQ1363" s="31"/>
      <c r="AT1363" s="31"/>
      <c r="AU1363" s="21">
        <v>1997</v>
      </c>
      <c r="AV1363" s="23">
        <f t="shared" si="218"/>
        <v>3.3003780648707024</v>
      </c>
      <c r="BB1363" s="18"/>
      <c r="BD1363" s="54"/>
      <c r="BF1363" s="18"/>
      <c r="BH1363" s="18"/>
      <c r="BJ1363" s="18"/>
      <c r="BK1363" s="18" t="s">
        <v>125</v>
      </c>
      <c r="BL1363">
        <v>1</v>
      </c>
      <c r="BM1363">
        <v>0</v>
      </c>
      <c r="BN1363">
        <v>0</v>
      </c>
      <c r="BO1363">
        <v>0</v>
      </c>
      <c r="BP1363">
        <v>0</v>
      </c>
      <c r="BQ1363">
        <v>0</v>
      </c>
      <c r="BR1363" s="18">
        <v>0</v>
      </c>
      <c r="BS1363">
        <v>1</v>
      </c>
      <c r="BT1363">
        <v>0</v>
      </c>
      <c r="BU1363" s="18">
        <v>0</v>
      </c>
      <c r="BV1363" t="s">
        <v>397</v>
      </c>
      <c r="BW1363" t="s">
        <v>397</v>
      </c>
      <c r="CB1363" s="18"/>
      <c r="CD1363" s="18"/>
      <c r="CE1363" s="18"/>
      <c r="CH1363" s="18"/>
      <c r="CJ1363" s="18"/>
      <c r="CU1363" s="18"/>
      <c r="CV1363" t="s">
        <v>397</v>
      </c>
      <c r="CW1363" t="s">
        <v>397</v>
      </c>
      <c r="CX1363" t="s">
        <v>397</v>
      </c>
      <c r="CY1363" s="25" t="s">
        <v>397</v>
      </c>
    </row>
    <row r="1364" spans="1:103" x14ac:dyDescent="0.25">
      <c r="A1364">
        <v>1366</v>
      </c>
      <c r="B1364">
        <v>150</v>
      </c>
      <c r="C1364" s="25" t="s">
        <v>128</v>
      </c>
      <c r="D1364" s="12">
        <v>5.5</v>
      </c>
      <c r="E1364" s="14"/>
      <c r="F1364" s="7" t="str">
        <f t="shared" si="219"/>
        <v>X</v>
      </c>
      <c r="G1364" s="7">
        <f t="shared" si="220"/>
        <v>5.5</v>
      </c>
      <c r="H1364" s="16">
        <f t="shared" si="221"/>
        <v>5.5</v>
      </c>
      <c r="I1364" s="11" t="str">
        <f t="shared" si="222"/>
        <v>X</v>
      </c>
      <c r="J1364" s="39" t="str">
        <f t="shared" si="223"/>
        <v>X</v>
      </c>
      <c r="K1364" s="39" t="str">
        <f t="shared" si="216"/>
        <v>X</v>
      </c>
      <c r="L1364" s="39" t="str">
        <f t="shared" si="217"/>
        <v>X</v>
      </c>
      <c r="M1364" s="39" t="str">
        <f t="shared" si="224"/>
        <v>X</v>
      </c>
      <c r="N1364" s="42">
        <v>0</v>
      </c>
      <c r="O1364" s="8">
        <v>0</v>
      </c>
      <c r="P1364" s="9">
        <v>0</v>
      </c>
      <c r="Q1364" s="9">
        <v>0</v>
      </c>
      <c r="R1364" s="8">
        <v>0</v>
      </c>
      <c r="S1364" s="9">
        <v>0</v>
      </c>
      <c r="T1364" s="9">
        <v>0</v>
      </c>
      <c r="U1364" s="8">
        <v>1</v>
      </c>
      <c r="V1364" s="9">
        <v>0</v>
      </c>
      <c r="W1364" s="9">
        <v>0</v>
      </c>
      <c r="X1364" s="9">
        <v>0</v>
      </c>
      <c r="Y1364" s="8">
        <v>0</v>
      </c>
      <c r="Z1364" s="9">
        <v>0</v>
      </c>
      <c r="AA1364" s="8"/>
      <c r="AC1364" s="8"/>
      <c r="AJ1364" s="9">
        <f t="shared" si="225"/>
        <v>-1</v>
      </c>
      <c r="AK1364" s="7">
        <v>9.6999999999999993</v>
      </c>
      <c r="AO1364" s="8"/>
      <c r="AQ1364" s="31"/>
      <c r="AT1364" s="31"/>
      <c r="AU1364" s="21">
        <v>1998</v>
      </c>
      <c r="AV1364" s="23">
        <f t="shared" si="218"/>
        <v>3.3005954838899636</v>
      </c>
      <c r="BB1364" s="18"/>
      <c r="BD1364" s="54"/>
      <c r="BF1364" s="18"/>
      <c r="BH1364" s="18"/>
      <c r="BJ1364" s="18"/>
      <c r="BK1364" s="18" t="s">
        <v>125</v>
      </c>
      <c r="BL1364">
        <v>1</v>
      </c>
      <c r="BM1364">
        <v>0</v>
      </c>
      <c r="BN1364">
        <v>0</v>
      </c>
      <c r="BO1364">
        <v>0</v>
      </c>
      <c r="BP1364">
        <v>0</v>
      </c>
      <c r="BQ1364">
        <v>0</v>
      </c>
      <c r="BR1364" s="18">
        <v>0</v>
      </c>
      <c r="BS1364">
        <v>1</v>
      </c>
      <c r="BT1364">
        <v>0</v>
      </c>
      <c r="BU1364" s="18">
        <v>0</v>
      </c>
      <c r="BV1364" t="s">
        <v>397</v>
      </c>
      <c r="BW1364" t="s">
        <v>397</v>
      </c>
      <c r="CB1364" s="18"/>
      <c r="CD1364" s="18"/>
      <c r="CE1364" s="18"/>
      <c r="CH1364" s="18"/>
      <c r="CJ1364" s="18"/>
      <c r="CU1364" s="18"/>
      <c r="CV1364" t="s">
        <v>397</v>
      </c>
      <c r="CW1364" t="s">
        <v>397</v>
      </c>
      <c r="CX1364" t="s">
        <v>397</v>
      </c>
      <c r="CY1364" s="25" t="s">
        <v>397</v>
      </c>
    </row>
    <row r="1365" spans="1:103" x14ac:dyDescent="0.25">
      <c r="A1365">
        <v>1367</v>
      </c>
      <c r="B1365">
        <v>150</v>
      </c>
      <c r="C1365" s="25" t="s">
        <v>128</v>
      </c>
      <c r="D1365" s="12">
        <v>7</v>
      </c>
      <c r="E1365" s="14"/>
      <c r="F1365" s="7" t="str">
        <f t="shared" si="219"/>
        <v>X</v>
      </c>
      <c r="G1365" s="7">
        <f t="shared" si="220"/>
        <v>7</v>
      </c>
      <c r="H1365" s="16">
        <f t="shared" si="221"/>
        <v>7</v>
      </c>
      <c r="I1365" s="11" t="str">
        <f t="shared" si="222"/>
        <v>X</v>
      </c>
      <c r="J1365" s="39" t="str">
        <f t="shared" si="223"/>
        <v>X</v>
      </c>
      <c r="K1365" s="39" t="str">
        <f t="shared" si="216"/>
        <v>X</v>
      </c>
      <c r="L1365" s="39" t="str">
        <f t="shared" si="217"/>
        <v>X</v>
      </c>
      <c r="M1365" s="39" t="str">
        <f t="shared" si="224"/>
        <v>X</v>
      </c>
      <c r="N1365" s="42">
        <v>0</v>
      </c>
      <c r="O1365" s="8">
        <v>0</v>
      </c>
      <c r="P1365" s="9">
        <v>0</v>
      </c>
      <c r="Q1365" s="9">
        <v>0</v>
      </c>
      <c r="R1365" s="8">
        <v>0</v>
      </c>
      <c r="S1365" s="9">
        <v>0</v>
      </c>
      <c r="T1365" s="9">
        <v>0</v>
      </c>
      <c r="U1365" s="8">
        <v>1</v>
      </c>
      <c r="V1365" s="9">
        <v>0</v>
      </c>
      <c r="W1365" s="9">
        <v>0</v>
      </c>
      <c r="X1365" s="9">
        <v>0</v>
      </c>
      <c r="Y1365" s="8">
        <v>0</v>
      </c>
      <c r="Z1365" s="9">
        <v>0</v>
      </c>
      <c r="AA1365" s="8"/>
      <c r="AC1365" s="8"/>
      <c r="AJ1365" s="9">
        <f t="shared" si="225"/>
        <v>-1</v>
      </c>
      <c r="AK1365" s="7">
        <v>9.9</v>
      </c>
      <c r="AO1365" s="8"/>
      <c r="AQ1365" s="31"/>
      <c r="AT1365" s="31"/>
      <c r="AU1365" s="21">
        <v>2000</v>
      </c>
      <c r="AV1365" s="23">
        <f t="shared" si="218"/>
        <v>3.3010299956639813</v>
      </c>
      <c r="BB1365" s="18"/>
      <c r="BD1365" s="54"/>
      <c r="BF1365" s="18"/>
      <c r="BH1365" s="18"/>
      <c r="BJ1365" s="18"/>
      <c r="BK1365" s="18" t="s">
        <v>125</v>
      </c>
      <c r="BL1365">
        <v>1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 s="18">
        <v>0</v>
      </c>
      <c r="BS1365">
        <v>1</v>
      </c>
      <c r="BT1365">
        <v>0</v>
      </c>
      <c r="BU1365" s="18">
        <v>0</v>
      </c>
      <c r="BV1365" t="s">
        <v>397</v>
      </c>
      <c r="BW1365" t="s">
        <v>397</v>
      </c>
      <c r="CB1365" s="18"/>
      <c r="CD1365" s="18"/>
      <c r="CE1365" s="18"/>
      <c r="CH1365" s="18"/>
      <c r="CJ1365" s="18"/>
      <c r="CU1365" s="18"/>
      <c r="CV1365" t="s">
        <v>397</v>
      </c>
      <c r="CW1365" t="s">
        <v>397</v>
      </c>
      <c r="CX1365" t="s">
        <v>397</v>
      </c>
      <c r="CY1365" s="25" t="s">
        <v>397</v>
      </c>
    </row>
    <row r="1366" spans="1:103" x14ac:dyDescent="0.25">
      <c r="A1366">
        <v>1368</v>
      </c>
      <c r="B1366">
        <v>150</v>
      </c>
      <c r="C1366" s="25" t="s">
        <v>128</v>
      </c>
      <c r="D1366" s="12">
        <v>5.4</v>
      </c>
      <c r="E1366" s="14"/>
      <c r="F1366" s="7" t="str">
        <f t="shared" si="219"/>
        <v>X</v>
      </c>
      <c r="G1366" s="7">
        <f t="shared" si="220"/>
        <v>5.4</v>
      </c>
      <c r="H1366" s="16">
        <f t="shared" si="221"/>
        <v>5.4</v>
      </c>
      <c r="I1366" s="11" t="str">
        <f t="shared" si="222"/>
        <v>X</v>
      </c>
      <c r="J1366" s="39" t="str">
        <f t="shared" si="223"/>
        <v>X</v>
      </c>
      <c r="K1366" s="39" t="str">
        <f t="shared" si="216"/>
        <v>X</v>
      </c>
      <c r="L1366" s="39" t="str">
        <f t="shared" si="217"/>
        <v>X</v>
      </c>
      <c r="M1366" s="39" t="str">
        <f t="shared" si="224"/>
        <v>X</v>
      </c>
      <c r="N1366" s="42">
        <v>0</v>
      </c>
      <c r="O1366" s="8">
        <v>0</v>
      </c>
      <c r="P1366" s="9">
        <v>0</v>
      </c>
      <c r="Q1366" s="9">
        <v>0</v>
      </c>
      <c r="R1366" s="8">
        <v>0</v>
      </c>
      <c r="S1366" s="9">
        <v>0</v>
      </c>
      <c r="T1366" s="9">
        <v>0</v>
      </c>
      <c r="U1366" s="8">
        <v>1</v>
      </c>
      <c r="V1366" s="9">
        <v>0</v>
      </c>
      <c r="W1366" s="9">
        <v>0</v>
      </c>
      <c r="X1366" s="9">
        <v>0</v>
      </c>
      <c r="Y1366" s="8">
        <v>0</v>
      </c>
      <c r="Z1366" s="9">
        <v>0</v>
      </c>
      <c r="AA1366" s="8"/>
      <c r="AC1366" s="8"/>
      <c r="AJ1366" s="9">
        <f t="shared" si="225"/>
        <v>-1</v>
      </c>
      <c r="AK1366" s="7">
        <v>10.199999999999999</v>
      </c>
      <c r="AO1366" s="8"/>
      <c r="AQ1366" s="31"/>
      <c r="AT1366" s="31"/>
      <c r="AU1366" s="21">
        <v>2001</v>
      </c>
      <c r="AV1366" s="23">
        <f t="shared" si="218"/>
        <v>3.3012470886362113</v>
      </c>
      <c r="BB1366" s="18"/>
      <c r="BD1366" s="54"/>
      <c r="BF1366" s="18"/>
      <c r="BH1366" s="18"/>
      <c r="BJ1366" s="18"/>
      <c r="BK1366" s="18" t="s">
        <v>125</v>
      </c>
      <c r="BL1366">
        <v>1</v>
      </c>
      <c r="BM1366">
        <v>0</v>
      </c>
      <c r="BN1366">
        <v>0</v>
      </c>
      <c r="BO1366">
        <v>0</v>
      </c>
      <c r="BP1366">
        <v>0</v>
      </c>
      <c r="BQ1366">
        <v>0</v>
      </c>
      <c r="BR1366" s="18">
        <v>0</v>
      </c>
      <c r="BS1366">
        <v>1</v>
      </c>
      <c r="BT1366">
        <v>0</v>
      </c>
      <c r="BU1366" s="18">
        <v>0</v>
      </c>
      <c r="BV1366" t="s">
        <v>397</v>
      </c>
      <c r="BW1366" t="s">
        <v>397</v>
      </c>
      <c r="CB1366" s="18"/>
      <c r="CD1366" s="18"/>
      <c r="CE1366" s="18"/>
      <c r="CH1366" s="18"/>
      <c r="CJ1366" s="18"/>
      <c r="CU1366" s="18"/>
      <c r="CV1366" t="s">
        <v>397</v>
      </c>
      <c r="CW1366" t="s">
        <v>397</v>
      </c>
      <c r="CX1366" t="s">
        <v>397</v>
      </c>
      <c r="CY1366" s="25" t="s">
        <v>397</v>
      </c>
    </row>
    <row r="1367" spans="1:103" x14ac:dyDescent="0.25">
      <c r="A1367">
        <v>1369</v>
      </c>
      <c r="B1367">
        <v>150</v>
      </c>
      <c r="C1367" s="25" t="s">
        <v>128</v>
      </c>
      <c r="D1367" s="12">
        <v>6.1</v>
      </c>
      <c r="E1367" s="14"/>
      <c r="F1367" s="7" t="str">
        <f t="shared" si="219"/>
        <v>X</v>
      </c>
      <c r="G1367" s="7">
        <f t="shared" si="220"/>
        <v>6.1</v>
      </c>
      <c r="H1367" s="16">
        <f t="shared" si="221"/>
        <v>6.1</v>
      </c>
      <c r="I1367" s="11" t="str">
        <f t="shared" si="222"/>
        <v>X</v>
      </c>
      <c r="J1367" s="39" t="str">
        <f t="shared" si="223"/>
        <v>X</v>
      </c>
      <c r="K1367" s="39" t="str">
        <f t="shared" si="216"/>
        <v>X</v>
      </c>
      <c r="L1367" s="39" t="str">
        <f t="shared" si="217"/>
        <v>X</v>
      </c>
      <c r="M1367" s="39" t="str">
        <f t="shared" si="224"/>
        <v>X</v>
      </c>
      <c r="N1367" s="42">
        <v>0</v>
      </c>
      <c r="O1367" s="8">
        <v>0</v>
      </c>
      <c r="P1367" s="9">
        <v>0</v>
      </c>
      <c r="Q1367" s="9">
        <v>0</v>
      </c>
      <c r="R1367" s="8">
        <v>0</v>
      </c>
      <c r="S1367" s="9">
        <v>0</v>
      </c>
      <c r="T1367" s="9">
        <v>0</v>
      </c>
      <c r="U1367" s="8">
        <v>1</v>
      </c>
      <c r="V1367" s="9">
        <v>0</v>
      </c>
      <c r="W1367" s="9">
        <v>0</v>
      </c>
      <c r="X1367" s="9">
        <v>0</v>
      </c>
      <c r="Y1367" s="8">
        <v>0</v>
      </c>
      <c r="Z1367" s="9">
        <v>0</v>
      </c>
      <c r="AA1367" s="8"/>
      <c r="AC1367" s="8"/>
      <c r="AJ1367" s="9">
        <f t="shared" si="225"/>
        <v>-1</v>
      </c>
      <c r="AK1367" s="7">
        <v>10.7</v>
      </c>
      <c r="AO1367" s="8"/>
      <c r="AQ1367" s="31"/>
      <c r="AT1367" s="31"/>
      <c r="AU1367" s="21">
        <v>2003</v>
      </c>
      <c r="AV1367" s="23">
        <f t="shared" si="218"/>
        <v>3.3016809492935764</v>
      </c>
      <c r="BB1367" s="18"/>
      <c r="BD1367" s="54"/>
      <c r="BF1367" s="18"/>
      <c r="BH1367" s="18"/>
      <c r="BJ1367" s="18"/>
      <c r="BK1367" s="18" t="s">
        <v>125</v>
      </c>
      <c r="BL1367">
        <v>1</v>
      </c>
      <c r="BM1367">
        <v>0</v>
      </c>
      <c r="BN1367">
        <v>0</v>
      </c>
      <c r="BO1367">
        <v>0</v>
      </c>
      <c r="BP1367">
        <v>0</v>
      </c>
      <c r="BQ1367">
        <v>0</v>
      </c>
      <c r="BR1367" s="18">
        <v>0</v>
      </c>
      <c r="BS1367">
        <v>1</v>
      </c>
      <c r="BT1367">
        <v>0</v>
      </c>
      <c r="BU1367" s="18">
        <v>0</v>
      </c>
      <c r="BV1367" t="s">
        <v>397</v>
      </c>
      <c r="BW1367" t="s">
        <v>397</v>
      </c>
      <c r="CB1367" s="18"/>
      <c r="CD1367" s="18"/>
      <c r="CE1367" s="18"/>
      <c r="CH1367" s="18"/>
      <c r="CJ1367" s="18"/>
      <c r="CU1367" s="18"/>
      <c r="CV1367" t="s">
        <v>397</v>
      </c>
      <c r="CW1367" t="s">
        <v>397</v>
      </c>
      <c r="CX1367" t="s">
        <v>397</v>
      </c>
      <c r="CY1367" s="25" t="s">
        <v>397</v>
      </c>
    </row>
    <row r="1368" spans="1:103" x14ac:dyDescent="0.25">
      <c r="A1368">
        <v>1370</v>
      </c>
      <c r="B1368">
        <v>150</v>
      </c>
      <c r="C1368" s="25" t="s">
        <v>128</v>
      </c>
      <c r="D1368" s="12">
        <v>6.4</v>
      </c>
      <c r="E1368" s="14"/>
      <c r="F1368" s="7" t="str">
        <f t="shared" si="219"/>
        <v>X</v>
      </c>
      <c r="G1368" s="7">
        <f t="shared" si="220"/>
        <v>6.4</v>
      </c>
      <c r="H1368" s="16">
        <f t="shared" si="221"/>
        <v>6.4</v>
      </c>
      <c r="I1368" s="11" t="str">
        <f t="shared" si="222"/>
        <v>X</v>
      </c>
      <c r="J1368" s="39" t="str">
        <f t="shared" si="223"/>
        <v>X</v>
      </c>
      <c r="K1368" s="39" t="str">
        <f t="shared" si="216"/>
        <v>X</v>
      </c>
      <c r="L1368" s="39" t="str">
        <f t="shared" si="217"/>
        <v>X</v>
      </c>
      <c r="M1368" s="39" t="str">
        <f t="shared" si="224"/>
        <v>X</v>
      </c>
      <c r="N1368" s="42">
        <v>0</v>
      </c>
      <c r="O1368" s="8">
        <v>0</v>
      </c>
      <c r="P1368" s="9">
        <v>0</v>
      </c>
      <c r="Q1368" s="9">
        <v>0</v>
      </c>
      <c r="R1368" s="8">
        <v>0</v>
      </c>
      <c r="S1368" s="9">
        <v>0</v>
      </c>
      <c r="T1368" s="9">
        <v>0</v>
      </c>
      <c r="U1368" s="8">
        <v>1</v>
      </c>
      <c r="V1368" s="9">
        <v>0</v>
      </c>
      <c r="W1368" s="9">
        <v>0</v>
      </c>
      <c r="X1368" s="9">
        <v>0</v>
      </c>
      <c r="Y1368" s="8">
        <v>0</v>
      </c>
      <c r="Z1368" s="9">
        <v>0</v>
      </c>
      <c r="AA1368" s="8"/>
      <c r="AC1368" s="8"/>
      <c r="AJ1368" s="9">
        <f t="shared" si="225"/>
        <v>-1</v>
      </c>
      <c r="AK1368" s="7">
        <v>10.9</v>
      </c>
      <c r="AO1368" s="8"/>
      <c r="AQ1368" s="31"/>
      <c r="AT1368" s="31"/>
      <c r="AU1368" s="21">
        <v>2004</v>
      </c>
      <c r="AV1368" s="23">
        <f t="shared" si="218"/>
        <v>3.301897717195208</v>
      </c>
      <c r="BB1368" s="18"/>
      <c r="BD1368" s="54"/>
      <c r="BF1368" s="18"/>
      <c r="BH1368" s="18"/>
      <c r="BJ1368" s="18"/>
      <c r="BK1368" s="18" t="s">
        <v>125</v>
      </c>
      <c r="BL1368">
        <v>1</v>
      </c>
      <c r="BM1368">
        <v>0</v>
      </c>
      <c r="BN1368">
        <v>0</v>
      </c>
      <c r="BO1368">
        <v>0</v>
      </c>
      <c r="BP1368">
        <v>0</v>
      </c>
      <c r="BQ1368">
        <v>0</v>
      </c>
      <c r="BR1368" s="18">
        <v>0</v>
      </c>
      <c r="BS1368">
        <v>1</v>
      </c>
      <c r="BT1368">
        <v>0</v>
      </c>
      <c r="BU1368" s="18">
        <v>0</v>
      </c>
      <c r="BV1368" t="s">
        <v>397</v>
      </c>
      <c r="BW1368" t="s">
        <v>397</v>
      </c>
      <c r="CB1368" s="18"/>
      <c r="CD1368" s="18"/>
      <c r="CE1368" s="18"/>
      <c r="CH1368" s="18"/>
      <c r="CJ1368" s="18"/>
      <c r="CU1368" s="18"/>
      <c r="CV1368" t="s">
        <v>397</v>
      </c>
      <c r="CW1368" t="s">
        <v>397</v>
      </c>
      <c r="CX1368" t="s">
        <v>397</v>
      </c>
      <c r="CY1368" s="25" t="s">
        <v>397</v>
      </c>
    </row>
    <row r="1369" spans="1:103" x14ac:dyDescent="0.25">
      <c r="A1369">
        <v>1371</v>
      </c>
      <c r="B1369">
        <v>150</v>
      </c>
      <c r="C1369" s="25" t="s">
        <v>128</v>
      </c>
      <c r="D1369" s="12">
        <v>7</v>
      </c>
      <c r="E1369" s="14"/>
      <c r="F1369" s="7" t="str">
        <f t="shared" si="219"/>
        <v>X</v>
      </c>
      <c r="G1369" s="7">
        <f t="shared" si="220"/>
        <v>7</v>
      </c>
      <c r="H1369" s="16">
        <f t="shared" si="221"/>
        <v>7</v>
      </c>
      <c r="I1369" s="11" t="str">
        <f t="shared" si="222"/>
        <v>X</v>
      </c>
      <c r="J1369" s="39" t="str">
        <f t="shared" si="223"/>
        <v>X</v>
      </c>
      <c r="K1369" s="39" t="str">
        <f t="shared" si="216"/>
        <v>X</v>
      </c>
      <c r="L1369" s="39" t="str">
        <f t="shared" si="217"/>
        <v>X</v>
      </c>
      <c r="M1369" s="39" t="str">
        <f t="shared" si="224"/>
        <v>X</v>
      </c>
      <c r="N1369" s="42">
        <v>0</v>
      </c>
      <c r="O1369" s="8">
        <v>0</v>
      </c>
      <c r="P1369" s="9">
        <v>0</v>
      </c>
      <c r="Q1369" s="9">
        <v>0</v>
      </c>
      <c r="R1369" s="8">
        <v>0</v>
      </c>
      <c r="S1369" s="9">
        <v>0</v>
      </c>
      <c r="T1369" s="9">
        <v>0</v>
      </c>
      <c r="U1369" s="8">
        <v>1</v>
      </c>
      <c r="V1369" s="9">
        <v>0</v>
      </c>
      <c r="W1369" s="9">
        <v>0</v>
      </c>
      <c r="X1369" s="9">
        <v>0</v>
      </c>
      <c r="Y1369" s="8">
        <v>0</v>
      </c>
      <c r="Z1369" s="9">
        <v>0</v>
      </c>
      <c r="AA1369" s="8"/>
      <c r="AC1369" s="8"/>
      <c r="AJ1369" s="9">
        <f t="shared" si="225"/>
        <v>-1</v>
      </c>
      <c r="AK1369" s="7">
        <v>11.1</v>
      </c>
      <c r="AO1369" s="8"/>
      <c r="AQ1369" s="31"/>
      <c r="AT1369" s="31"/>
      <c r="AU1369" s="21">
        <v>2005</v>
      </c>
      <c r="AV1369" s="23">
        <f t="shared" si="218"/>
        <v>3.3021143769562009</v>
      </c>
      <c r="BB1369" s="18"/>
      <c r="BD1369" s="54"/>
      <c r="BF1369" s="18"/>
      <c r="BH1369" s="18"/>
      <c r="BJ1369" s="18"/>
      <c r="BK1369" s="18" t="s">
        <v>125</v>
      </c>
      <c r="BL1369">
        <v>1</v>
      </c>
      <c r="BM1369">
        <v>0</v>
      </c>
      <c r="BN1369">
        <v>0</v>
      </c>
      <c r="BO1369">
        <v>0</v>
      </c>
      <c r="BP1369">
        <v>0</v>
      </c>
      <c r="BQ1369">
        <v>0</v>
      </c>
      <c r="BR1369" s="18">
        <v>0</v>
      </c>
      <c r="BS1369">
        <v>1</v>
      </c>
      <c r="BT1369">
        <v>0</v>
      </c>
      <c r="BU1369" s="18">
        <v>0</v>
      </c>
      <c r="BV1369" t="s">
        <v>397</v>
      </c>
      <c r="BW1369" t="s">
        <v>397</v>
      </c>
      <c r="CB1369" s="18"/>
      <c r="CD1369" s="18"/>
      <c r="CE1369" s="18"/>
      <c r="CH1369" s="18"/>
      <c r="CJ1369" s="18"/>
      <c r="CU1369" s="18"/>
      <c r="CV1369" t="s">
        <v>397</v>
      </c>
      <c r="CW1369" t="s">
        <v>397</v>
      </c>
      <c r="CX1369" t="s">
        <v>397</v>
      </c>
      <c r="CY1369" s="25" t="s">
        <v>397</v>
      </c>
    </row>
    <row r="1370" spans="1:103" x14ac:dyDescent="0.25">
      <c r="A1370">
        <v>1372</v>
      </c>
      <c r="B1370">
        <v>150</v>
      </c>
      <c r="C1370" s="25" t="s">
        <v>128</v>
      </c>
      <c r="D1370" s="12">
        <v>6.2</v>
      </c>
      <c r="E1370" s="14"/>
      <c r="F1370" s="7" t="str">
        <f t="shared" si="219"/>
        <v>X</v>
      </c>
      <c r="G1370" s="7">
        <f t="shared" si="220"/>
        <v>6.2</v>
      </c>
      <c r="H1370" s="16">
        <f t="shared" si="221"/>
        <v>6.2</v>
      </c>
      <c r="I1370" s="11" t="str">
        <f t="shared" si="222"/>
        <v>X</v>
      </c>
      <c r="J1370" s="39" t="str">
        <f t="shared" si="223"/>
        <v>X</v>
      </c>
      <c r="K1370" s="39" t="str">
        <f t="shared" si="216"/>
        <v>X</v>
      </c>
      <c r="L1370" s="39" t="str">
        <f t="shared" si="217"/>
        <v>X</v>
      </c>
      <c r="M1370" s="39" t="str">
        <f t="shared" si="224"/>
        <v>X</v>
      </c>
      <c r="N1370" s="42">
        <v>0</v>
      </c>
      <c r="O1370" s="8">
        <v>0</v>
      </c>
      <c r="P1370" s="9">
        <v>0</v>
      </c>
      <c r="Q1370" s="9">
        <v>0</v>
      </c>
      <c r="R1370" s="8">
        <v>0</v>
      </c>
      <c r="S1370" s="9">
        <v>0</v>
      </c>
      <c r="T1370" s="9">
        <v>0</v>
      </c>
      <c r="U1370" s="8">
        <v>1</v>
      </c>
      <c r="V1370" s="9">
        <v>0</v>
      </c>
      <c r="W1370" s="9">
        <v>0</v>
      </c>
      <c r="X1370" s="9">
        <v>0</v>
      </c>
      <c r="Y1370" s="8">
        <v>0</v>
      </c>
      <c r="Z1370" s="9">
        <v>0</v>
      </c>
      <c r="AA1370" s="8"/>
      <c r="AC1370" s="8"/>
      <c r="AJ1370" s="9">
        <f t="shared" si="225"/>
        <v>-1</v>
      </c>
      <c r="AK1370" s="7">
        <v>11.3</v>
      </c>
      <c r="AO1370" s="8"/>
      <c r="AQ1370" s="31"/>
      <c r="AT1370" s="31"/>
      <c r="AU1370" s="21">
        <v>2006</v>
      </c>
      <c r="AV1370" s="23">
        <f t="shared" si="218"/>
        <v>3.3023309286843991</v>
      </c>
      <c r="BB1370" s="18"/>
      <c r="BD1370" s="54"/>
      <c r="BF1370" s="18"/>
      <c r="BH1370" s="18"/>
      <c r="BJ1370" s="18"/>
      <c r="BK1370" s="18" t="s">
        <v>125</v>
      </c>
      <c r="BL1370">
        <v>1</v>
      </c>
      <c r="BM1370">
        <v>0</v>
      </c>
      <c r="BN1370">
        <v>0</v>
      </c>
      <c r="BO1370">
        <v>0</v>
      </c>
      <c r="BP1370">
        <v>0</v>
      </c>
      <c r="BQ1370">
        <v>0</v>
      </c>
      <c r="BR1370" s="18">
        <v>0</v>
      </c>
      <c r="BS1370">
        <v>1</v>
      </c>
      <c r="BT1370">
        <v>0</v>
      </c>
      <c r="BU1370" s="18">
        <v>0</v>
      </c>
      <c r="BV1370" t="s">
        <v>397</v>
      </c>
      <c r="BW1370" t="s">
        <v>397</v>
      </c>
      <c r="CB1370" s="18"/>
      <c r="CD1370" s="18"/>
      <c r="CE1370" s="18"/>
      <c r="CH1370" s="18"/>
      <c r="CJ1370" s="18"/>
      <c r="CU1370" s="18"/>
      <c r="CV1370" t="s">
        <v>397</v>
      </c>
      <c r="CW1370" t="s">
        <v>397</v>
      </c>
      <c r="CX1370" t="s">
        <v>397</v>
      </c>
      <c r="CY1370" s="25" t="s">
        <v>397</v>
      </c>
    </row>
    <row r="1371" spans="1:103" x14ac:dyDescent="0.25">
      <c r="A1371">
        <v>1373</v>
      </c>
      <c r="B1371">
        <v>150</v>
      </c>
      <c r="C1371" s="25" t="s">
        <v>128</v>
      </c>
      <c r="D1371" s="12">
        <v>8.3000000000000007</v>
      </c>
      <c r="E1371" s="14"/>
      <c r="F1371" s="7" t="str">
        <f t="shared" si="219"/>
        <v>X</v>
      </c>
      <c r="G1371" s="7">
        <f t="shared" si="220"/>
        <v>8.3000000000000007</v>
      </c>
      <c r="H1371" s="16">
        <f t="shared" si="221"/>
        <v>8.3000000000000007</v>
      </c>
      <c r="I1371" s="11" t="str">
        <f t="shared" si="222"/>
        <v>X</v>
      </c>
      <c r="J1371" s="39" t="str">
        <f t="shared" si="223"/>
        <v>X</v>
      </c>
      <c r="K1371" s="39" t="str">
        <f t="shared" si="216"/>
        <v>X</v>
      </c>
      <c r="L1371" s="39" t="str">
        <f t="shared" si="217"/>
        <v>X</v>
      </c>
      <c r="M1371" s="39" t="str">
        <f t="shared" si="224"/>
        <v>X</v>
      </c>
      <c r="N1371" s="42">
        <v>0</v>
      </c>
      <c r="O1371" s="8">
        <v>0</v>
      </c>
      <c r="P1371" s="9">
        <v>0</v>
      </c>
      <c r="Q1371" s="9">
        <v>0</v>
      </c>
      <c r="R1371" s="8">
        <v>0</v>
      </c>
      <c r="S1371" s="9">
        <v>0</v>
      </c>
      <c r="T1371" s="9">
        <v>0</v>
      </c>
      <c r="U1371" s="8">
        <v>0</v>
      </c>
      <c r="V1371" s="9">
        <v>1</v>
      </c>
      <c r="W1371" s="9">
        <v>0</v>
      </c>
      <c r="X1371" s="9">
        <v>0</v>
      </c>
      <c r="Y1371" s="8">
        <v>0</v>
      </c>
      <c r="Z1371" s="9">
        <v>0</v>
      </c>
      <c r="AA1371" s="8"/>
      <c r="AC1371" s="8"/>
      <c r="AJ1371" s="9">
        <f t="shared" si="225"/>
        <v>-1</v>
      </c>
      <c r="AK1371" s="7">
        <v>8.6999999999999993</v>
      </c>
      <c r="AO1371" s="8"/>
      <c r="AQ1371" s="31"/>
      <c r="AT1371" s="31"/>
      <c r="AU1371" s="21">
        <v>1985</v>
      </c>
      <c r="AV1371" s="23">
        <f t="shared" si="218"/>
        <v>3.2977605110991339</v>
      </c>
      <c r="BB1371" s="18"/>
      <c r="BD1371" s="54"/>
      <c r="BF1371" s="18"/>
      <c r="BH1371" s="18"/>
      <c r="BJ1371" s="18"/>
      <c r="BK1371" s="18" t="s">
        <v>125</v>
      </c>
      <c r="BL1371">
        <v>1</v>
      </c>
      <c r="BM1371">
        <v>0</v>
      </c>
      <c r="BN1371">
        <v>0</v>
      </c>
      <c r="BO1371">
        <v>0</v>
      </c>
      <c r="BP1371">
        <v>0</v>
      </c>
      <c r="BQ1371">
        <v>0</v>
      </c>
      <c r="BR1371" s="18">
        <v>0</v>
      </c>
      <c r="BS1371">
        <v>1</v>
      </c>
      <c r="BT1371">
        <v>0</v>
      </c>
      <c r="BU1371" s="18">
        <v>0</v>
      </c>
      <c r="BV1371" t="s">
        <v>397</v>
      </c>
      <c r="BW1371" t="s">
        <v>397</v>
      </c>
      <c r="CB1371" s="18"/>
      <c r="CD1371" s="18"/>
      <c r="CE1371" s="18"/>
      <c r="CH1371" s="18"/>
      <c r="CJ1371" s="18"/>
      <c r="CU1371" s="18"/>
      <c r="CV1371" t="s">
        <v>397</v>
      </c>
      <c r="CW1371" t="s">
        <v>397</v>
      </c>
      <c r="CX1371" t="s">
        <v>397</v>
      </c>
      <c r="CY1371" s="25" t="s">
        <v>397</v>
      </c>
    </row>
    <row r="1372" spans="1:103" x14ac:dyDescent="0.25">
      <c r="A1372">
        <v>1374</v>
      </c>
      <c r="B1372">
        <v>150</v>
      </c>
      <c r="C1372" s="25" t="s">
        <v>128</v>
      </c>
      <c r="D1372" s="12">
        <v>8.1989999999999998</v>
      </c>
      <c r="E1372" s="14"/>
      <c r="F1372" s="7" t="str">
        <f t="shared" si="219"/>
        <v>X</v>
      </c>
      <c r="G1372" s="7">
        <f t="shared" si="220"/>
        <v>8.1989999999999998</v>
      </c>
      <c r="H1372" s="16">
        <f t="shared" si="221"/>
        <v>8.1989999999999998</v>
      </c>
      <c r="I1372" s="11" t="str">
        <f t="shared" si="222"/>
        <v>X</v>
      </c>
      <c r="J1372" s="39" t="str">
        <f t="shared" si="223"/>
        <v>X</v>
      </c>
      <c r="K1372" s="39" t="str">
        <f t="shared" si="216"/>
        <v>X</v>
      </c>
      <c r="L1372" s="39" t="str">
        <f t="shared" si="217"/>
        <v>X</v>
      </c>
      <c r="M1372" s="39" t="str">
        <f t="shared" si="224"/>
        <v>X</v>
      </c>
      <c r="N1372" s="42">
        <v>0</v>
      </c>
      <c r="O1372" s="8">
        <v>0</v>
      </c>
      <c r="P1372" s="9">
        <v>0</v>
      </c>
      <c r="Q1372" s="9">
        <v>0</v>
      </c>
      <c r="R1372" s="8">
        <v>0</v>
      </c>
      <c r="S1372" s="9">
        <v>0</v>
      </c>
      <c r="T1372" s="9">
        <v>0</v>
      </c>
      <c r="U1372" s="8">
        <v>0</v>
      </c>
      <c r="V1372" s="9">
        <v>1</v>
      </c>
      <c r="W1372" s="9">
        <v>0</v>
      </c>
      <c r="X1372" s="9">
        <v>0</v>
      </c>
      <c r="Y1372" s="8">
        <v>0</v>
      </c>
      <c r="Z1372" s="9">
        <v>0</v>
      </c>
      <c r="AA1372" s="8"/>
      <c r="AC1372" s="8"/>
      <c r="AJ1372" s="9">
        <f t="shared" si="225"/>
        <v>-1</v>
      </c>
      <c r="AK1372" s="7">
        <v>8.8000000000000007</v>
      </c>
      <c r="AO1372" s="8"/>
      <c r="AQ1372" s="31"/>
      <c r="AT1372" s="31"/>
      <c r="AU1372" s="21">
        <v>1986</v>
      </c>
      <c r="AV1372" s="23">
        <f t="shared" si="218"/>
        <v>3.2979792441593623</v>
      </c>
      <c r="BB1372" s="18"/>
      <c r="BD1372" s="54"/>
      <c r="BF1372" s="18"/>
      <c r="BH1372" s="18"/>
      <c r="BJ1372" s="18"/>
      <c r="BK1372" s="18" t="s">
        <v>125</v>
      </c>
      <c r="BL1372">
        <v>1</v>
      </c>
      <c r="BM1372">
        <v>0</v>
      </c>
      <c r="BN1372">
        <v>0</v>
      </c>
      <c r="BO1372">
        <v>0</v>
      </c>
      <c r="BP1372">
        <v>0</v>
      </c>
      <c r="BQ1372">
        <v>0</v>
      </c>
      <c r="BR1372" s="18">
        <v>0</v>
      </c>
      <c r="BS1372">
        <v>1</v>
      </c>
      <c r="BT1372">
        <v>0</v>
      </c>
      <c r="BU1372" s="18">
        <v>0</v>
      </c>
      <c r="BV1372" t="s">
        <v>397</v>
      </c>
      <c r="BW1372" t="s">
        <v>397</v>
      </c>
      <c r="CB1372" s="18"/>
      <c r="CD1372" s="18"/>
      <c r="CE1372" s="18"/>
      <c r="CH1372" s="18"/>
      <c r="CJ1372" s="18"/>
      <c r="CU1372" s="18"/>
      <c r="CV1372" t="s">
        <v>397</v>
      </c>
      <c r="CW1372" t="s">
        <v>397</v>
      </c>
      <c r="CX1372" t="s">
        <v>397</v>
      </c>
      <c r="CY1372" s="25" t="s">
        <v>397</v>
      </c>
    </row>
    <row r="1373" spans="1:103" x14ac:dyDescent="0.25">
      <c r="A1373">
        <v>1375</v>
      </c>
      <c r="B1373">
        <v>150</v>
      </c>
      <c r="C1373" s="25" t="s">
        <v>128</v>
      </c>
      <c r="D1373" s="12">
        <v>8.1</v>
      </c>
      <c r="E1373" s="14"/>
      <c r="F1373" s="7" t="str">
        <f t="shared" si="219"/>
        <v>X</v>
      </c>
      <c r="G1373" s="7">
        <f t="shared" si="220"/>
        <v>8.1</v>
      </c>
      <c r="H1373" s="16">
        <f t="shared" si="221"/>
        <v>8.1</v>
      </c>
      <c r="I1373" s="11" t="str">
        <f t="shared" si="222"/>
        <v>X</v>
      </c>
      <c r="J1373" s="39" t="str">
        <f t="shared" si="223"/>
        <v>X</v>
      </c>
      <c r="K1373" s="39" t="str">
        <f t="shared" si="216"/>
        <v>X</v>
      </c>
      <c r="L1373" s="39" t="str">
        <f t="shared" si="217"/>
        <v>X</v>
      </c>
      <c r="M1373" s="39" t="str">
        <f t="shared" si="224"/>
        <v>X</v>
      </c>
      <c r="N1373" s="42">
        <v>0</v>
      </c>
      <c r="O1373" s="8">
        <v>0</v>
      </c>
      <c r="P1373" s="9">
        <v>0</v>
      </c>
      <c r="Q1373" s="9">
        <v>0</v>
      </c>
      <c r="R1373" s="8">
        <v>0</v>
      </c>
      <c r="S1373" s="9">
        <v>0</v>
      </c>
      <c r="T1373" s="9">
        <v>0</v>
      </c>
      <c r="U1373" s="8">
        <v>0</v>
      </c>
      <c r="V1373" s="9">
        <v>1</v>
      </c>
      <c r="W1373" s="9">
        <v>0</v>
      </c>
      <c r="X1373" s="9">
        <v>0</v>
      </c>
      <c r="Y1373" s="8">
        <v>0</v>
      </c>
      <c r="Z1373" s="9">
        <v>0</v>
      </c>
      <c r="AA1373" s="8"/>
      <c r="AC1373" s="8"/>
      <c r="AJ1373" s="9">
        <f t="shared" si="225"/>
        <v>-1</v>
      </c>
      <c r="AK1373" s="7">
        <v>9.1</v>
      </c>
      <c r="AO1373" s="8"/>
      <c r="AQ1373" s="31"/>
      <c r="AT1373" s="31"/>
      <c r="AU1373" s="21">
        <v>1992</v>
      </c>
      <c r="AV1373" s="23">
        <f t="shared" si="218"/>
        <v>3.2992893340876801</v>
      </c>
      <c r="BB1373" s="18"/>
      <c r="BD1373" s="54"/>
      <c r="BF1373" s="18"/>
      <c r="BH1373" s="18"/>
      <c r="BJ1373" s="18"/>
      <c r="BK1373" s="18" t="s">
        <v>125</v>
      </c>
      <c r="BL1373">
        <v>1</v>
      </c>
      <c r="BM1373">
        <v>0</v>
      </c>
      <c r="BN1373">
        <v>0</v>
      </c>
      <c r="BO1373">
        <v>0</v>
      </c>
      <c r="BP1373">
        <v>0</v>
      </c>
      <c r="BQ1373">
        <v>0</v>
      </c>
      <c r="BR1373" s="18">
        <v>0</v>
      </c>
      <c r="BS1373">
        <v>1</v>
      </c>
      <c r="BT1373">
        <v>0</v>
      </c>
      <c r="BU1373" s="18">
        <v>0</v>
      </c>
      <c r="BV1373" t="s">
        <v>397</v>
      </c>
      <c r="BW1373" t="s">
        <v>397</v>
      </c>
      <c r="CB1373" s="18"/>
      <c r="CD1373" s="18"/>
      <c r="CE1373" s="18"/>
      <c r="CH1373" s="18"/>
      <c r="CJ1373" s="18"/>
      <c r="CU1373" s="18"/>
      <c r="CV1373" t="s">
        <v>397</v>
      </c>
      <c r="CW1373" t="s">
        <v>397</v>
      </c>
      <c r="CX1373" t="s">
        <v>397</v>
      </c>
      <c r="CY1373" s="25" t="s">
        <v>397</v>
      </c>
    </row>
    <row r="1374" spans="1:103" x14ac:dyDescent="0.25">
      <c r="A1374">
        <v>1376</v>
      </c>
      <c r="B1374">
        <v>150</v>
      </c>
      <c r="C1374" s="25" t="s">
        <v>128</v>
      </c>
      <c r="D1374" s="12">
        <v>7.5</v>
      </c>
      <c r="E1374" s="14"/>
      <c r="F1374" s="7" t="str">
        <f t="shared" si="219"/>
        <v>X</v>
      </c>
      <c r="G1374" s="7">
        <f t="shared" si="220"/>
        <v>7.5</v>
      </c>
      <c r="H1374" s="16">
        <f t="shared" si="221"/>
        <v>7.5</v>
      </c>
      <c r="I1374" s="11" t="str">
        <f t="shared" si="222"/>
        <v>X</v>
      </c>
      <c r="J1374" s="39" t="str">
        <f t="shared" si="223"/>
        <v>X</v>
      </c>
      <c r="K1374" s="39" t="str">
        <f t="shared" si="216"/>
        <v>X</v>
      </c>
      <c r="L1374" s="39" t="str">
        <f t="shared" si="217"/>
        <v>X</v>
      </c>
      <c r="M1374" s="39" t="str">
        <f t="shared" si="224"/>
        <v>X</v>
      </c>
      <c r="N1374" s="42">
        <v>0</v>
      </c>
      <c r="O1374" s="8">
        <v>0</v>
      </c>
      <c r="P1374" s="9">
        <v>0</v>
      </c>
      <c r="Q1374" s="9">
        <v>0</v>
      </c>
      <c r="R1374" s="8">
        <v>0</v>
      </c>
      <c r="S1374" s="9">
        <v>0</v>
      </c>
      <c r="T1374" s="9">
        <v>0</v>
      </c>
      <c r="U1374" s="8">
        <v>0</v>
      </c>
      <c r="V1374" s="9">
        <v>1</v>
      </c>
      <c r="W1374" s="9">
        <v>0</v>
      </c>
      <c r="X1374" s="9">
        <v>0</v>
      </c>
      <c r="Y1374" s="8">
        <v>0</v>
      </c>
      <c r="Z1374" s="9">
        <v>0</v>
      </c>
      <c r="AA1374" s="8"/>
      <c r="AC1374" s="8"/>
      <c r="AJ1374" s="9">
        <f t="shared" si="225"/>
        <v>-1</v>
      </c>
      <c r="AK1374" s="7">
        <v>9.1999999999999993</v>
      </c>
      <c r="AO1374" s="8"/>
      <c r="AQ1374" s="31"/>
      <c r="AT1374" s="31"/>
      <c r="AU1374" s="21">
        <v>1993</v>
      </c>
      <c r="AV1374" s="23">
        <f t="shared" si="218"/>
        <v>3.2995072987004876</v>
      </c>
      <c r="BB1374" s="18"/>
      <c r="BD1374" s="54"/>
      <c r="BF1374" s="18"/>
      <c r="BH1374" s="18"/>
      <c r="BJ1374" s="18"/>
      <c r="BK1374" s="18" t="s">
        <v>125</v>
      </c>
      <c r="BL1374">
        <v>1</v>
      </c>
      <c r="BM1374">
        <v>0</v>
      </c>
      <c r="BN1374">
        <v>0</v>
      </c>
      <c r="BO1374">
        <v>0</v>
      </c>
      <c r="BP1374">
        <v>0</v>
      </c>
      <c r="BQ1374">
        <v>0</v>
      </c>
      <c r="BR1374" s="18">
        <v>0</v>
      </c>
      <c r="BS1374">
        <v>1</v>
      </c>
      <c r="BT1374">
        <v>0</v>
      </c>
      <c r="BU1374" s="18">
        <v>0</v>
      </c>
      <c r="BV1374" t="s">
        <v>397</v>
      </c>
      <c r="BW1374" t="s">
        <v>397</v>
      </c>
      <c r="CB1374" s="18"/>
      <c r="CD1374" s="18"/>
      <c r="CE1374" s="18"/>
      <c r="CH1374" s="18"/>
      <c r="CJ1374" s="18"/>
      <c r="CU1374" s="18"/>
      <c r="CV1374" t="s">
        <v>397</v>
      </c>
      <c r="CW1374" t="s">
        <v>397</v>
      </c>
      <c r="CX1374" t="s">
        <v>397</v>
      </c>
      <c r="CY1374" s="25" t="s">
        <v>397</v>
      </c>
    </row>
    <row r="1375" spans="1:103" x14ac:dyDescent="0.25">
      <c r="A1375">
        <v>1377</v>
      </c>
      <c r="B1375">
        <v>150</v>
      </c>
      <c r="C1375" s="25" t="s">
        <v>128</v>
      </c>
      <c r="D1375" s="12">
        <v>8.1989999999999998</v>
      </c>
      <c r="E1375" s="14"/>
      <c r="F1375" s="7" t="str">
        <f t="shared" si="219"/>
        <v>X</v>
      </c>
      <c r="G1375" s="7">
        <f t="shared" si="220"/>
        <v>8.1989999999999998</v>
      </c>
      <c r="H1375" s="16">
        <f t="shared" si="221"/>
        <v>8.1989999999999998</v>
      </c>
      <c r="I1375" s="11" t="str">
        <f t="shared" si="222"/>
        <v>X</v>
      </c>
      <c r="J1375" s="39" t="str">
        <f t="shared" si="223"/>
        <v>X</v>
      </c>
      <c r="K1375" s="39" t="str">
        <f t="shared" si="216"/>
        <v>X</v>
      </c>
      <c r="L1375" s="39" t="str">
        <f t="shared" si="217"/>
        <v>X</v>
      </c>
      <c r="M1375" s="39" t="str">
        <f t="shared" si="224"/>
        <v>X</v>
      </c>
      <c r="N1375" s="42">
        <v>0</v>
      </c>
      <c r="O1375" s="8">
        <v>0</v>
      </c>
      <c r="P1375" s="9">
        <v>0</v>
      </c>
      <c r="Q1375" s="9">
        <v>0</v>
      </c>
      <c r="R1375" s="8">
        <v>0</v>
      </c>
      <c r="S1375" s="9">
        <v>0</v>
      </c>
      <c r="T1375" s="9">
        <v>0</v>
      </c>
      <c r="U1375" s="8">
        <v>0</v>
      </c>
      <c r="V1375" s="9">
        <v>1</v>
      </c>
      <c r="W1375" s="9">
        <v>0</v>
      </c>
      <c r="X1375" s="9">
        <v>0</v>
      </c>
      <c r="Y1375" s="8">
        <v>0</v>
      </c>
      <c r="Z1375" s="9">
        <v>0</v>
      </c>
      <c r="AA1375" s="8"/>
      <c r="AC1375" s="8"/>
      <c r="AJ1375" s="9">
        <f t="shared" si="225"/>
        <v>-1</v>
      </c>
      <c r="AK1375" s="7">
        <v>9.3000000000000007</v>
      </c>
      <c r="AO1375" s="8"/>
      <c r="AQ1375" s="31"/>
      <c r="AT1375" s="31"/>
      <c r="AU1375" s="21">
        <v>1994</v>
      </c>
      <c r="AV1375" s="23">
        <f t="shared" si="218"/>
        <v>3.2997251539756367</v>
      </c>
      <c r="BB1375" s="18"/>
      <c r="BD1375" s="54"/>
      <c r="BF1375" s="18"/>
      <c r="BH1375" s="18"/>
      <c r="BJ1375" s="18"/>
      <c r="BK1375" s="18" t="s">
        <v>125</v>
      </c>
      <c r="BL1375">
        <v>1</v>
      </c>
      <c r="BM1375">
        <v>0</v>
      </c>
      <c r="BN1375">
        <v>0</v>
      </c>
      <c r="BO1375">
        <v>0</v>
      </c>
      <c r="BP1375">
        <v>0</v>
      </c>
      <c r="BQ1375">
        <v>0</v>
      </c>
      <c r="BR1375" s="18">
        <v>0</v>
      </c>
      <c r="BS1375">
        <v>1</v>
      </c>
      <c r="BT1375">
        <v>0</v>
      </c>
      <c r="BU1375" s="18">
        <v>0</v>
      </c>
      <c r="BV1375" t="s">
        <v>397</v>
      </c>
      <c r="BW1375" t="s">
        <v>397</v>
      </c>
      <c r="CB1375" s="18"/>
      <c r="CD1375" s="18"/>
      <c r="CE1375" s="18"/>
      <c r="CH1375" s="18"/>
      <c r="CJ1375" s="18"/>
      <c r="CU1375" s="18"/>
      <c r="CV1375" t="s">
        <v>397</v>
      </c>
      <c r="CW1375" t="s">
        <v>397</v>
      </c>
      <c r="CX1375" t="s">
        <v>397</v>
      </c>
      <c r="CY1375" s="25" t="s">
        <v>397</v>
      </c>
    </row>
    <row r="1376" spans="1:103" x14ac:dyDescent="0.25">
      <c r="A1376">
        <v>1378</v>
      </c>
      <c r="B1376">
        <v>150</v>
      </c>
      <c r="C1376" s="25" t="s">
        <v>128</v>
      </c>
      <c r="D1376" s="12">
        <v>8.3000000000000007</v>
      </c>
      <c r="E1376" s="14"/>
      <c r="F1376" s="7" t="str">
        <f t="shared" si="219"/>
        <v>X</v>
      </c>
      <c r="G1376" s="7">
        <f t="shared" si="220"/>
        <v>8.3000000000000007</v>
      </c>
      <c r="H1376" s="16">
        <f t="shared" si="221"/>
        <v>8.3000000000000007</v>
      </c>
      <c r="I1376" s="11" t="str">
        <f t="shared" si="222"/>
        <v>X</v>
      </c>
      <c r="J1376" s="39" t="str">
        <f t="shared" si="223"/>
        <v>X</v>
      </c>
      <c r="K1376" s="39" t="str">
        <f t="shared" ref="K1376:K1439" si="226">IFERROR(1/J1376, "X")</f>
        <v>X</v>
      </c>
      <c r="L1376" s="39" t="str">
        <f t="shared" ref="L1376:L1439" si="227">IFERROR(I1376-J1376, "X")</f>
        <v>X</v>
      </c>
      <c r="M1376" s="39" t="str">
        <f t="shared" si="224"/>
        <v>X</v>
      </c>
      <c r="N1376" s="42">
        <v>0</v>
      </c>
      <c r="O1376" s="8">
        <v>0</v>
      </c>
      <c r="P1376" s="9">
        <v>0</v>
      </c>
      <c r="Q1376" s="9">
        <v>0</v>
      </c>
      <c r="R1376" s="8">
        <v>0</v>
      </c>
      <c r="S1376" s="9">
        <v>0</v>
      </c>
      <c r="T1376" s="9">
        <v>0</v>
      </c>
      <c r="U1376" s="8">
        <v>0</v>
      </c>
      <c r="V1376" s="9">
        <v>1</v>
      </c>
      <c r="W1376" s="9">
        <v>0</v>
      </c>
      <c r="X1376" s="9">
        <v>0</v>
      </c>
      <c r="Y1376" s="8">
        <v>0</v>
      </c>
      <c r="Z1376" s="9">
        <v>0</v>
      </c>
      <c r="AA1376" s="8"/>
      <c r="AC1376" s="8"/>
      <c r="AJ1376" s="9">
        <f t="shared" si="225"/>
        <v>-1</v>
      </c>
      <c r="AK1376" s="7">
        <v>9.5</v>
      </c>
      <c r="AO1376" s="8"/>
      <c r="AQ1376" s="31"/>
      <c r="AT1376" s="31"/>
      <c r="AU1376" s="21">
        <v>1996</v>
      </c>
      <c r="AV1376" s="23">
        <f t="shared" ref="AV1376:AV1439" si="228">LOG(AU1376)</f>
        <v>3.3001605369513523</v>
      </c>
      <c r="BB1376" s="18"/>
      <c r="BD1376" s="54"/>
      <c r="BF1376" s="18"/>
      <c r="BH1376" s="18"/>
      <c r="BJ1376" s="18"/>
      <c r="BK1376" s="18" t="s">
        <v>125</v>
      </c>
      <c r="BL1376">
        <v>1</v>
      </c>
      <c r="BM1376">
        <v>0</v>
      </c>
      <c r="BN1376">
        <v>0</v>
      </c>
      <c r="BO1376">
        <v>0</v>
      </c>
      <c r="BP1376">
        <v>0</v>
      </c>
      <c r="BQ1376">
        <v>0</v>
      </c>
      <c r="BR1376" s="18">
        <v>0</v>
      </c>
      <c r="BS1376">
        <v>1</v>
      </c>
      <c r="BT1376">
        <v>0</v>
      </c>
      <c r="BU1376" s="18">
        <v>0</v>
      </c>
      <c r="BV1376" t="s">
        <v>397</v>
      </c>
      <c r="BW1376" t="s">
        <v>397</v>
      </c>
      <c r="CB1376" s="18"/>
      <c r="CD1376" s="18"/>
      <c r="CE1376" s="18"/>
      <c r="CH1376" s="18"/>
      <c r="CJ1376" s="18"/>
      <c r="CU1376" s="18"/>
      <c r="CV1376" t="s">
        <v>397</v>
      </c>
      <c r="CW1376" t="s">
        <v>397</v>
      </c>
      <c r="CX1376" t="s">
        <v>397</v>
      </c>
      <c r="CY1376" s="25" t="s">
        <v>397</v>
      </c>
    </row>
    <row r="1377" spans="1:103" x14ac:dyDescent="0.25">
      <c r="A1377">
        <v>1379</v>
      </c>
      <c r="B1377">
        <v>150</v>
      </c>
      <c r="C1377" s="25" t="s">
        <v>128</v>
      </c>
      <c r="D1377" s="12">
        <v>7.8</v>
      </c>
      <c r="E1377" s="14"/>
      <c r="F1377" s="7" t="str">
        <f t="shared" si="219"/>
        <v>X</v>
      </c>
      <c r="G1377" s="7">
        <f t="shared" si="220"/>
        <v>7.8</v>
      </c>
      <c r="H1377" s="16">
        <f t="shared" si="221"/>
        <v>7.8</v>
      </c>
      <c r="I1377" s="11" t="str">
        <f t="shared" si="222"/>
        <v>X</v>
      </c>
      <c r="J1377" s="39" t="str">
        <f t="shared" si="223"/>
        <v>X</v>
      </c>
      <c r="K1377" s="39" t="str">
        <f t="shared" si="226"/>
        <v>X</v>
      </c>
      <c r="L1377" s="39" t="str">
        <f t="shared" si="227"/>
        <v>X</v>
      </c>
      <c r="M1377" s="39" t="str">
        <f t="shared" si="224"/>
        <v>X</v>
      </c>
      <c r="N1377" s="42">
        <v>0</v>
      </c>
      <c r="O1377" s="8">
        <v>0</v>
      </c>
      <c r="P1377" s="9">
        <v>0</v>
      </c>
      <c r="Q1377" s="9">
        <v>0</v>
      </c>
      <c r="R1377" s="8">
        <v>0</v>
      </c>
      <c r="S1377" s="9">
        <v>0</v>
      </c>
      <c r="T1377" s="9">
        <v>0</v>
      </c>
      <c r="U1377" s="8">
        <v>0</v>
      </c>
      <c r="V1377" s="9">
        <v>1</v>
      </c>
      <c r="W1377" s="9">
        <v>0</v>
      </c>
      <c r="X1377" s="9">
        <v>0</v>
      </c>
      <c r="Y1377" s="8">
        <v>0</v>
      </c>
      <c r="Z1377" s="9">
        <v>0</v>
      </c>
      <c r="AA1377" s="8"/>
      <c r="AC1377" s="8"/>
      <c r="AJ1377" s="9">
        <f t="shared" si="225"/>
        <v>-1</v>
      </c>
      <c r="AK1377" s="7">
        <v>9.6</v>
      </c>
      <c r="AO1377" s="8"/>
      <c r="AQ1377" s="31"/>
      <c r="AT1377" s="31"/>
      <c r="AU1377" s="21">
        <v>1997</v>
      </c>
      <c r="AV1377" s="23">
        <f t="shared" si="228"/>
        <v>3.3003780648707024</v>
      </c>
      <c r="BB1377" s="18"/>
      <c r="BD1377" s="54"/>
      <c r="BF1377" s="18"/>
      <c r="BH1377" s="18"/>
      <c r="BJ1377" s="18"/>
      <c r="BK1377" s="18" t="s">
        <v>125</v>
      </c>
      <c r="BL1377">
        <v>1</v>
      </c>
      <c r="BM1377">
        <v>0</v>
      </c>
      <c r="BN1377">
        <v>0</v>
      </c>
      <c r="BO1377">
        <v>0</v>
      </c>
      <c r="BP1377">
        <v>0</v>
      </c>
      <c r="BQ1377">
        <v>0</v>
      </c>
      <c r="BR1377" s="18">
        <v>0</v>
      </c>
      <c r="BS1377">
        <v>1</v>
      </c>
      <c r="BT1377">
        <v>0</v>
      </c>
      <c r="BU1377" s="18">
        <v>0</v>
      </c>
      <c r="BV1377" t="s">
        <v>397</v>
      </c>
      <c r="BW1377" t="s">
        <v>397</v>
      </c>
      <c r="CB1377" s="18"/>
      <c r="CD1377" s="18"/>
      <c r="CE1377" s="18"/>
      <c r="CH1377" s="18"/>
      <c r="CJ1377" s="18"/>
      <c r="CU1377" s="18"/>
      <c r="CV1377" t="s">
        <v>397</v>
      </c>
      <c r="CW1377" t="s">
        <v>397</v>
      </c>
      <c r="CX1377" t="s">
        <v>397</v>
      </c>
      <c r="CY1377" s="25" t="s">
        <v>397</v>
      </c>
    </row>
    <row r="1378" spans="1:103" x14ac:dyDescent="0.25">
      <c r="A1378">
        <v>1380</v>
      </c>
      <c r="B1378">
        <v>150</v>
      </c>
      <c r="C1378" s="25" t="s">
        <v>128</v>
      </c>
      <c r="D1378" s="12">
        <v>8.4</v>
      </c>
      <c r="E1378" s="14"/>
      <c r="F1378" s="7" t="str">
        <f t="shared" si="219"/>
        <v>X</v>
      </c>
      <c r="G1378" s="7">
        <f t="shared" si="220"/>
        <v>8.4</v>
      </c>
      <c r="H1378" s="16">
        <f t="shared" si="221"/>
        <v>8.4</v>
      </c>
      <c r="I1378" s="11" t="str">
        <f t="shared" si="222"/>
        <v>X</v>
      </c>
      <c r="J1378" s="39" t="str">
        <f t="shared" si="223"/>
        <v>X</v>
      </c>
      <c r="K1378" s="39" t="str">
        <f t="shared" si="226"/>
        <v>X</v>
      </c>
      <c r="L1378" s="39" t="str">
        <f t="shared" si="227"/>
        <v>X</v>
      </c>
      <c r="M1378" s="39" t="str">
        <f t="shared" si="224"/>
        <v>X</v>
      </c>
      <c r="N1378" s="42">
        <v>0</v>
      </c>
      <c r="O1378" s="8">
        <v>0</v>
      </c>
      <c r="P1378" s="9">
        <v>0</v>
      </c>
      <c r="Q1378" s="9">
        <v>0</v>
      </c>
      <c r="R1378" s="8">
        <v>0</v>
      </c>
      <c r="S1378" s="9">
        <v>0</v>
      </c>
      <c r="T1378" s="9">
        <v>0</v>
      </c>
      <c r="U1378" s="8">
        <v>0</v>
      </c>
      <c r="V1378" s="9">
        <v>1</v>
      </c>
      <c r="W1378" s="9">
        <v>0</v>
      </c>
      <c r="X1378" s="9">
        <v>0</v>
      </c>
      <c r="Y1378" s="8">
        <v>0</v>
      </c>
      <c r="Z1378" s="9">
        <v>0</v>
      </c>
      <c r="AA1378" s="8"/>
      <c r="AC1378" s="8"/>
      <c r="AJ1378" s="9">
        <f t="shared" si="225"/>
        <v>-1</v>
      </c>
      <c r="AK1378" s="7">
        <v>9.6999999999999993</v>
      </c>
      <c r="AO1378" s="8"/>
      <c r="AQ1378" s="31"/>
      <c r="AT1378" s="31"/>
      <c r="AU1378" s="21">
        <v>1998</v>
      </c>
      <c r="AV1378" s="23">
        <f t="shared" si="228"/>
        <v>3.3005954838899636</v>
      </c>
      <c r="BB1378" s="18"/>
      <c r="BD1378" s="54"/>
      <c r="BF1378" s="18"/>
      <c r="BH1378" s="18"/>
      <c r="BJ1378" s="18"/>
      <c r="BK1378" s="18" t="s">
        <v>125</v>
      </c>
      <c r="BL1378">
        <v>1</v>
      </c>
      <c r="BM1378">
        <v>0</v>
      </c>
      <c r="BN1378">
        <v>0</v>
      </c>
      <c r="BO1378">
        <v>0</v>
      </c>
      <c r="BP1378">
        <v>0</v>
      </c>
      <c r="BQ1378">
        <v>0</v>
      </c>
      <c r="BR1378" s="18">
        <v>0</v>
      </c>
      <c r="BS1378">
        <v>1</v>
      </c>
      <c r="BT1378">
        <v>0</v>
      </c>
      <c r="BU1378" s="18">
        <v>0</v>
      </c>
      <c r="BV1378" t="s">
        <v>397</v>
      </c>
      <c r="BW1378" t="s">
        <v>397</v>
      </c>
      <c r="CB1378" s="18"/>
      <c r="CD1378" s="18"/>
      <c r="CE1378" s="18"/>
      <c r="CH1378" s="18"/>
      <c r="CJ1378" s="18"/>
      <c r="CU1378" s="18"/>
      <c r="CV1378" t="s">
        <v>397</v>
      </c>
      <c r="CW1378" t="s">
        <v>397</v>
      </c>
      <c r="CX1378" t="s">
        <v>397</v>
      </c>
      <c r="CY1378" s="25" t="s">
        <v>397</v>
      </c>
    </row>
    <row r="1379" spans="1:103" x14ac:dyDescent="0.25">
      <c r="A1379">
        <v>1381</v>
      </c>
      <c r="B1379">
        <v>150</v>
      </c>
      <c r="C1379" s="25" t="s">
        <v>128</v>
      </c>
      <c r="D1379" s="12">
        <v>8</v>
      </c>
      <c r="E1379" s="14"/>
      <c r="F1379" s="7" t="str">
        <f t="shared" si="219"/>
        <v>X</v>
      </c>
      <c r="G1379" s="7">
        <f t="shared" si="220"/>
        <v>8</v>
      </c>
      <c r="H1379" s="16">
        <f t="shared" si="221"/>
        <v>8</v>
      </c>
      <c r="I1379" s="11" t="str">
        <f t="shared" si="222"/>
        <v>X</v>
      </c>
      <c r="J1379" s="39" t="str">
        <f t="shared" si="223"/>
        <v>X</v>
      </c>
      <c r="K1379" s="39" t="str">
        <f t="shared" si="226"/>
        <v>X</v>
      </c>
      <c r="L1379" s="39" t="str">
        <f t="shared" si="227"/>
        <v>X</v>
      </c>
      <c r="M1379" s="39" t="str">
        <f t="shared" si="224"/>
        <v>X</v>
      </c>
      <c r="N1379" s="42">
        <v>0</v>
      </c>
      <c r="O1379" s="8">
        <v>0</v>
      </c>
      <c r="P1379" s="9">
        <v>0</v>
      </c>
      <c r="Q1379" s="9">
        <v>0</v>
      </c>
      <c r="R1379" s="8">
        <v>0</v>
      </c>
      <c r="S1379" s="9">
        <v>0</v>
      </c>
      <c r="T1379" s="9">
        <v>0</v>
      </c>
      <c r="U1379" s="8">
        <v>0</v>
      </c>
      <c r="V1379" s="9">
        <v>1</v>
      </c>
      <c r="W1379" s="9">
        <v>0</v>
      </c>
      <c r="X1379" s="9">
        <v>0</v>
      </c>
      <c r="Y1379" s="8">
        <v>0</v>
      </c>
      <c r="Z1379" s="9">
        <v>0</v>
      </c>
      <c r="AA1379" s="8"/>
      <c r="AC1379" s="8"/>
      <c r="AJ1379" s="9">
        <f t="shared" si="225"/>
        <v>-1</v>
      </c>
      <c r="AK1379" s="7">
        <v>9.9</v>
      </c>
      <c r="AO1379" s="8"/>
      <c r="AQ1379" s="31"/>
      <c r="AT1379" s="31"/>
      <c r="AU1379" s="21">
        <v>2000</v>
      </c>
      <c r="AV1379" s="23">
        <f t="shared" si="228"/>
        <v>3.3010299956639813</v>
      </c>
      <c r="BB1379" s="18"/>
      <c r="BD1379" s="54"/>
      <c r="BF1379" s="18"/>
      <c r="BH1379" s="18"/>
      <c r="BJ1379" s="18"/>
      <c r="BK1379" s="18" t="s">
        <v>125</v>
      </c>
      <c r="BL1379">
        <v>1</v>
      </c>
      <c r="BM1379">
        <v>0</v>
      </c>
      <c r="BN1379">
        <v>0</v>
      </c>
      <c r="BO1379">
        <v>0</v>
      </c>
      <c r="BP1379">
        <v>0</v>
      </c>
      <c r="BQ1379">
        <v>0</v>
      </c>
      <c r="BR1379" s="18">
        <v>0</v>
      </c>
      <c r="BS1379">
        <v>1</v>
      </c>
      <c r="BT1379">
        <v>0</v>
      </c>
      <c r="BU1379" s="18">
        <v>0</v>
      </c>
      <c r="BV1379" t="s">
        <v>397</v>
      </c>
      <c r="BW1379" t="s">
        <v>397</v>
      </c>
      <c r="CB1379" s="18"/>
      <c r="CD1379" s="18"/>
      <c r="CE1379" s="18"/>
      <c r="CH1379" s="18"/>
      <c r="CJ1379" s="18"/>
      <c r="CU1379" s="18"/>
      <c r="CV1379" t="s">
        <v>397</v>
      </c>
      <c r="CW1379" t="s">
        <v>397</v>
      </c>
      <c r="CX1379" t="s">
        <v>397</v>
      </c>
      <c r="CY1379" s="25" t="s">
        <v>397</v>
      </c>
    </row>
    <row r="1380" spans="1:103" x14ac:dyDescent="0.25">
      <c r="A1380">
        <v>1382</v>
      </c>
      <c r="B1380">
        <v>150</v>
      </c>
      <c r="C1380" s="25" t="s">
        <v>128</v>
      </c>
      <c r="D1380" s="12">
        <v>9.1989999999999998</v>
      </c>
      <c r="E1380" s="14"/>
      <c r="F1380" s="7" t="str">
        <f t="shared" si="219"/>
        <v>X</v>
      </c>
      <c r="G1380" s="7">
        <f t="shared" si="220"/>
        <v>9.1989999999999998</v>
      </c>
      <c r="H1380" s="16">
        <f t="shared" si="221"/>
        <v>9.1989999999999998</v>
      </c>
      <c r="I1380" s="11" t="str">
        <f t="shared" si="222"/>
        <v>X</v>
      </c>
      <c r="J1380" s="39" t="str">
        <f t="shared" si="223"/>
        <v>X</v>
      </c>
      <c r="K1380" s="39" t="str">
        <f t="shared" si="226"/>
        <v>X</v>
      </c>
      <c r="L1380" s="39" t="str">
        <f t="shared" si="227"/>
        <v>X</v>
      </c>
      <c r="M1380" s="39" t="str">
        <f t="shared" si="224"/>
        <v>X</v>
      </c>
      <c r="N1380" s="42">
        <v>0</v>
      </c>
      <c r="O1380" s="8">
        <v>0</v>
      </c>
      <c r="P1380" s="9">
        <v>0</v>
      </c>
      <c r="Q1380" s="9">
        <v>0</v>
      </c>
      <c r="R1380" s="8">
        <v>0</v>
      </c>
      <c r="S1380" s="9">
        <v>0</v>
      </c>
      <c r="T1380" s="9">
        <v>0</v>
      </c>
      <c r="U1380" s="8">
        <v>0</v>
      </c>
      <c r="V1380" s="9">
        <v>1</v>
      </c>
      <c r="W1380" s="9">
        <v>0</v>
      </c>
      <c r="X1380" s="9">
        <v>0</v>
      </c>
      <c r="Y1380" s="8">
        <v>0</v>
      </c>
      <c r="Z1380" s="9">
        <v>0</v>
      </c>
      <c r="AA1380" s="8"/>
      <c r="AC1380" s="8"/>
      <c r="AJ1380" s="9">
        <f t="shared" si="225"/>
        <v>-1</v>
      </c>
      <c r="AK1380" s="7">
        <v>10.199999999999999</v>
      </c>
      <c r="AO1380" s="8"/>
      <c r="AQ1380" s="31"/>
      <c r="AT1380" s="31"/>
      <c r="AU1380" s="21">
        <v>2001</v>
      </c>
      <c r="AV1380" s="23">
        <f t="shared" si="228"/>
        <v>3.3012470886362113</v>
      </c>
      <c r="BB1380" s="18"/>
      <c r="BD1380" s="54"/>
      <c r="BF1380" s="18"/>
      <c r="BH1380" s="18"/>
      <c r="BJ1380" s="18"/>
      <c r="BK1380" s="18" t="s">
        <v>125</v>
      </c>
      <c r="BL1380">
        <v>1</v>
      </c>
      <c r="BM1380">
        <v>0</v>
      </c>
      <c r="BN1380">
        <v>0</v>
      </c>
      <c r="BO1380">
        <v>0</v>
      </c>
      <c r="BP1380">
        <v>0</v>
      </c>
      <c r="BQ1380">
        <v>0</v>
      </c>
      <c r="BR1380" s="18">
        <v>0</v>
      </c>
      <c r="BS1380">
        <v>1</v>
      </c>
      <c r="BT1380">
        <v>0</v>
      </c>
      <c r="BU1380" s="18">
        <v>0</v>
      </c>
      <c r="BV1380" t="s">
        <v>397</v>
      </c>
      <c r="BW1380" t="s">
        <v>397</v>
      </c>
      <c r="CB1380" s="18"/>
      <c r="CD1380" s="18"/>
      <c r="CE1380" s="18"/>
      <c r="CH1380" s="18"/>
      <c r="CJ1380" s="18"/>
      <c r="CU1380" s="18"/>
      <c r="CV1380" t="s">
        <v>397</v>
      </c>
      <c r="CW1380" t="s">
        <v>397</v>
      </c>
      <c r="CX1380" t="s">
        <v>397</v>
      </c>
      <c r="CY1380" s="25" t="s">
        <v>397</v>
      </c>
    </row>
    <row r="1381" spans="1:103" x14ac:dyDescent="0.25">
      <c r="A1381">
        <v>1383</v>
      </c>
      <c r="B1381">
        <v>150</v>
      </c>
      <c r="C1381" s="25" t="s">
        <v>128</v>
      </c>
      <c r="D1381" s="12">
        <v>8.3000000000000007</v>
      </c>
      <c r="E1381" s="14"/>
      <c r="F1381" s="7" t="str">
        <f t="shared" si="219"/>
        <v>X</v>
      </c>
      <c r="G1381" s="7">
        <f t="shared" si="220"/>
        <v>8.3000000000000007</v>
      </c>
      <c r="H1381" s="16">
        <f t="shared" si="221"/>
        <v>8.3000000000000007</v>
      </c>
      <c r="I1381" s="11" t="str">
        <f t="shared" si="222"/>
        <v>X</v>
      </c>
      <c r="J1381" s="39" t="str">
        <f t="shared" si="223"/>
        <v>X</v>
      </c>
      <c r="K1381" s="39" t="str">
        <f t="shared" si="226"/>
        <v>X</v>
      </c>
      <c r="L1381" s="39" t="str">
        <f t="shared" si="227"/>
        <v>X</v>
      </c>
      <c r="M1381" s="39" t="str">
        <f t="shared" si="224"/>
        <v>X</v>
      </c>
      <c r="N1381" s="42">
        <v>0</v>
      </c>
      <c r="O1381" s="8">
        <v>0</v>
      </c>
      <c r="P1381" s="9">
        <v>0</v>
      </c>
      <c r="Q1381" s="9">
        <v>0</v>
      </c>
      <c r="R1381" s="8">
        <v>0</v>
      </c>
      <c r="S1381" s="9">
        <v>0</v>
      </c>
      <c r="T1381" s="9">
        <v>0</v>
      </c>
      <c r="U1381" s="8">
        <v>0</v>
      </c>
      <c r="V1381" s="9">
        <v>1</v>
      </c>
      <c r="W1381" s="9">
        <v>0</v>
      </c>
      <c r="X1381" s="9">
        <v>0</v>
      </c>
      <c r="Y1381" s="8">
        <v>0</v>
      </c>
      <c r="Z1381" s="9">
        <v>0</v>
      </c>
      <c r="AA1381" s="8"/>
      <c r="AC1381" s="8"/>
      <c r="AJ1381" s="9">
        <f t="shared" si="225"/>
        <v>-1</v>
      </c>
      <c r="AK1381" s="7">
        <v>10.7</v>
      </c>
      <c r="AO1381" s="8"/>
      <c r="AQ1381" s="31"/>
      <c r="AT1381" s="31"/>
      <c r="AU1381" s="21">
        <v>2003</v>
      </c>
      <c r="AV1381" s="23">
        <f t="shared" si="228"/>
        <v>3.3016809492935764</v>
      </c>
      <c r="BB1381" s="18"/>
      <c r="BD1381" s="54"/>
      <c r="BF1381" s="18"/>
      <c r="BH1381" s="18"/>
      <c r="BJ1381" s="18"/>
      <c r="BK1381" s="18" t="s">
        <v>125</v>
      </c>
      <c r="BL1381">
        <v>1</v>
      </c>
      <c r="BM1381">
        <v>0</v>
      </c>
      <c r="BN1381">
        <v>0</v>
      </c>
      <c r="BO1381">
        <v>0</v>
      </c>
      <c r="BP1381">
        <v>0</v>
      </c>
      <c r="BQ1381">
        <v>0</v>
      </c>
      <c r="BR1381" s="18">
        <v>0</v>
      </c>
      <c r="BS1381">
        <v>1</v>
      </c>
      <c r="BT1381">
        <v>0</v>
      </c>
      <c r="BU1381" s="18">
        <v>0</v>
      </c>
      <c r="BV1381" t="s">
        <v>397</v>
      </c>
      <c r="BW1381" t="s">
        <v>397</v>
      </c>
      <c r="CB1381" s="18"/>
      <c r="CD1381" s="18"/>
      <c r="CE1381" s="18"/>
      <c r="CH1381" s="18"/>
      <c r="CJ1381" s="18"/>
      <c r="CU1381" s="18"/>
      <c r="CV1381" t="s">
        <v>397</v>
      </c>
      <c r="CW1381" t="s">
        <v>397</v>
      </c>
      <c r="CX1381" t="s">
        <v>397</v>
      </c>
      <c r="CY1381" s="25" t="s">
        <v>397</v>
      </c>
    </row>
    <row r="1382" spans="1:103" x14ac:dyDescent="0.25">
      <c r="A1382">
        <v>1384</v>
      </c>
      <c r="B1382">
        <v>150</v>
      </c>
      <c r="C1382" s="25" t="s">
        <v>128</v>
      </c>
      <c r="D1382" s="12">
        <v>9</v>
      </c>
      <c r="E1382" s="14"/>
      <c r="F1382" s="7" t="str">
        <f t="shared" si="219"/>
        <v>X</v>
      </c>
      <c r="G1382" s="7">
        <f t="shared" si="220"/>
        <v>9</v>
      </c>
      <c r="H1382" s="16">
        <f t="shared" si="221"/>
        <v>9</v>
      </c>
      <c r="I1382" s="11" t="str">
        <f t="shared" si="222"/>
        <v>X</v>
      </c>
      <c r="J1382" s="39" t="str">
        <f t="shared" si="223"/>
        <v>X</v>
      </c>
      <c r="K1382" s="39" t="str">
        <f t="shared" si="226"/>
        <v>X</v>
      </c>
      <c r="L1382" s="39" t="str">
        <f t="shared" si="227"/>
        <v>X</v>
      </c>
      <c r="M1382" s="39" t="str">
        <f t="shared" si="224"/>
        <v>X</v>
      </c>
      <c r="N1382" s="42">
        <v>0</v>
      </c>
      <c r="O1382" s="8">
        <v>0</v>
      </c>
      <c r="P1382" s="9">
        <v>0</v>
      </c>
      <c r="Q1382" s="9">
        <v>0</v>
      </c>
      <c r="R1382" s="8">
        <v>0</v>
      </c>
      <c r="S1382" s="9">
        <v>0</v>
      </c>
      <c r="T1382" s="9">
        <v>0</v>
      </c>
      <c r="U1382" s="8">
        <v>0</v>
      </c>
      <c r="V1382" s="9">
        <v>1</v>
      </c>
      <c r="W1382" s="9">
        <v>0</v>
      </c>
      <c r="X1382" s="9">
        <v>0</v>
      </c>
      <c r="Y1382" s="8">
        <v>0</v>
      </c>
      <c r="Z1382" s="9">
        <v>0</v>
      </c>
      <c r="AA1382" s="8"/>
      <c r="AC1382" s="8"/>
      <c r="AJ1382" s="9">
        <f t="shared" si="225"/>
        <v>-1</v>
      </c>
      <c r="AK1382" s="7">
        <v>10.9</v>
      </c>
      <c r="AO1382" s="8"/>
      <c r="AQ1382" s="31"/>
      <c r="AT1382" s="31"/>
      <c r="AU1382" s="21">
        <v>2004</v>
      </c>
      <c r="AV1382" s="23">
        <f t="shared" si="228"/>
        <v>3.301897717195208</v>
      </c>
      <c r="BB1382" s="18"/>
      <c r="BD1382" s="54"/>
      <c r="BF1382" s="18"/>
      <c r="BH1382" s="18"/>
      <c r="BJ1382" s="18"/>
      <c r="BK1382" s="18" t="s">
        <v>125</v>
      </c>
      <c r="BL1382">
        <v>1</v>
      </c>
      <c r="BM1382">
        <v>0</v>
      </c>
      <c r="BN1382">
        <v>0</v>
      </c>
      <c r="BO1382">
        <v>0</v>
      </c>
      <c r="BP1382">
        <v>0</v>
      </c>
      <c r="BQ1382">
        <v>0</v>
      </c>
      <c r="BR1382" s="18">
        <v>0</v>
      </c>
      <c r="BS1382">
        <v>1</v>
      </c>
      <c r="BT1382">
        <v>0</v>
      </c>
      <c r="BU1382" s="18">
        <v>0</v>
      </c>
      <c r="BV1382" t="s">
        <v>397</v>
      </c>
      <c r="BW1382" t="s">
        <v>397</v>
      </c>
      <c r="CB1382" s="18"/>
      <c r="CD1382" s="18"/>
      <c r="CE1382" s="18"/>
      <c r="CH1382" s="18"/>
      <c r="CJ1382" s="18"/>
      <c r="CU1382" s="18"/>
      <c r="CV1382" t="s">
        <v>397</v>
      </c>
      <c r="CW1382" t="s">
        <v>397</v>
      </c>
      <c r="CX1382" t="s">
        <v>397</v>
      </c>
      <c r="CY1382" s="25" t="s">
        <v>397</v>
      </c>
    </row>
    <row r="1383" spans="1:103" x14ac:dyDescent="0.25">
      <c r="A1383">
        <v>1385</v>
      </c>
      <c r="B1383">
        <v>150</v>
      </c>
      <c r="C1383" s="25" t="s">
        <v>128</v>
      </c>
      <c r="D1383" s="12">
        <v>8</v>
      </c>
      <c r="E1383" s="14"/>
      <c r="F1383" s="7" t="str">
        <f t="shared" si="219"/>
        <v>X</v>
      </c>
      <c r="G1383" s="7">
        <f t="shared" si="220"/>
        <v>8</v>
      </c>
      <c r="H1383" s="16">
        <f t="shared" si="221"/>
        <v>8</v>
      </c>
      <c r="I1383" s="11" t="str">
        <f t="shared" si="222"/>
        <v>X</v>
      </c>
      <c r="J1383" s="39" t="str">
        <f t="shared" si="223"/>
        <v>X</v>
      </c>
      <c r="K1383" s="39" t="str">
        <f t="shared" si="226"/>
        <v>X</v>
      </c>
      <c r="L1383" s="39" t="str">
        <f t="shared" si="227"/>
        <v>X</v>
      </c>
      <c r="M1383" s="39" t="str">
        <f t="shared" si="224"/>
        <v>X</v>
      </c>
      <c r="N1383" s="42">
        <v>0</v>
      </c>
      <c r="O1383" s="8">
        <v>0</v>
      </c>
      <c r="P1383" s="9">
        <v>0</v>
      </c>
      <c r="Q1383" s="9">
        <v>0</v>
      </c>
      <c r="R1383" s="8">
        <v>0</v>
      </c>
      <c r="S1383" s="9">
        <v>0</v>
      </c>
      <c r="T1383" s="9">
        <v>0</v>
      </c>
      <c r="U1383" s="8">
        <v>0</v>
      </c>
      <c r="V1383" s="9">
        <v>1</v>
      </c>
      <c r="W1383" s="9">
        <v>0</v>
      </c>
      <c r="X1383" s="9">
        <v>0</v>
      </c>
      <c r="Y1383" s="8">
        <v>0</v>
      </c>
      <c r="Z1383" s="9">
        <v>0</v>
      </c>
      <c r="AA1383" s="8"/>
      <c r="AC1383" s="8"/>
      <c r="AJ1383" s="9">
        <f t="shared" si="225"/>
        <v>-1</v>
      </c>
      <c r="AK1383" s="7">
        <v>11.1</v>
      </c>
      <c r="AO1383" s="8"/>
      <c r="AQ1383" s="31"/>
      <c r="AT1383" s="31"/>
      <c r="AU1383" s="21">
        <v>2005</v>
      </c>
      <c r="AV1383" s="23">
        <f t="shared" si="228"/>
        <v>3.3021143769562009</v>
      </c>
      <c r="BB1383" s="18"/>
      <c r="BD1383" s="54"/>
      <c r="BF1383" s="18"/>
      <c r="BH1383" s="18"/>
      <c r="BJ1383" s="18"/>
      <c r="BK1383" s="18" t="s">
        <v>125</v>
      </c>
      <c r="BL1383">
        <v>1</v>
      </c>
      <c r="BM1383">
        <v>0</v>
      </c>
      <c r="BN1383">
        <v>0</v>
      </c>
      <c r="BO1383">
        <v>0</v>
      </c>
      <c r="BP1383">
        <v>0</v>
      </c>
      <c r="BQ1383">
        <v>0</v>
      </c>
      <c r="BR1383" s="18">
        <v>0</v>
      </c>
      <c r="BS1383">
        <v>1</v>
      </c>
      <c r="BT1383">
        <v>0</v>
      </c>
      <c r="BU1383" s="18">
        <v>0</v>
      </c>
      <c r="BV1383" t="s">
        <v>397</v>
      </c>
      <c r="BW1383" t="s">
        <v>397</v>
      </c>
      <c r="CB1383" s="18"/>
      <c r="CD1383" s="18"/>
      <c r="CE1383" s="18"/>
      <c r="CH1383" s="18"/>
      <c r="CJ1383" s="18"/>
      <c r="CU1383" s="18"/>
      <c r="CV1383" t="s">
        <v>397</v>
      </c>
      <c r="CW1383" t="s">
        <v>397</v>
      </c>
      <c r="CX1383" t="s">
        <v>397</v>
      </c>
      <c r="CY1383" s="25" t="s">
        <v>397</v>
      </c>
    </row>
    <row r="1384" spans="1:103" x14ac:dyDescent="0.25">
      <c r="A1384">
        <v>1386</v>
      </c>
      <c r="B1384">
        <v>150</v>
      </c>
      <c r="C1384" s="25" t="s">
        <v>128</v>
      </c>
      <c r="D1384" s="12">
        <v>8.6989999999999998</v>
      </c>
      <c r="E1384" s="14"/>
      <c r="F1384" s="7" t="str">
        <f t="shared" si="219"/>
        <v>X</v>
      </c>
      <c r="G1384" s="7">
        <f t="shared" si="220"/>
        <v>8.6989999999999998</v>
      </c>
      <c r="H1384" s="16">
        <f t="shared" si="221"/>
        <v>8.6989999999999998</v>
      </c>
      <c r="I1384" s="11" t="str">
        <f t="shared" si="222"/>
        <v>X</v>
      </c>
      <c r="J1384" s="39" t="str">
        <f t="shared" si="223"/>
        <v>X</v>
      </c>
      <c r="K1384" s="39" t="str">
        <f t="shared" si="226"/>
        <v>X</v>
      </c>
      <c r="L1384" s="39" t="str">
        <f t="shared" si="227"/>
        <v>X</v>
      </c>
      <c r="M1384" s="39" t="str">
        <f t="shared" si="224"/>
        <v>X</v>
      </c>
      <c r="N1384" s="42">
        <v>0</v>
      </c>
      <c r="O1384" s="8">
        <v>0</v>
      </c>
      <c r="P1384" s="9">
        <v>0</v>
      </c>
      <c r="Q1384" s="9">
        <v>0</v>
      </c>
      <c r="R1384" s="8">
        <v>0</v>
      </c>
      <c r="S1384" s="9">
        <v>0</v>
      </c>
      <c r="T1384" s="9">
        <v>0</v>
      </c>
      <c r="U1384" s="8">
        <v>0</v>
      </c>
      <c r="V1384" s="9">
        <v>1</v>
      </c>
      <c r="W1384" s="9">
        <v>0</v>
      </c>
      <c r="X1384" s="9">
        <v>0</v>
      </c>
      <c r="Y1384" s="8">
        <v>0</v>
      </c>
      <c r="Z1384" s="9">
        <v>0</v>
      </c>
      <c r="AA1384" s="8"/>
      <c r="AC1384" s="8"/>
      <c r="AJ1384" s="9">
        <f t="shared" si="225"/>
        <v>-1</v>
      </c>
      <c r="AK1384" s="7">
        <v>11.3</v>
      </c>
      <c r="AO1384" s="8"/>
      <c r="AQ1384" s="31"/>
      <c r="AT1384" s="31"/>
      <c r="AU1384" s="21">
        <v>2006</v>
      </c>
      <c r="AV1384" s="23">
        <f t="shared" si="228"/>
        <v>3.3023309286843991</v>
      </c>
      <c r="BB1384" s="18"/>
      <c r="BD1384" s="54"/>
      <c r="BF1384" s="18"/>
      <c r="BH1384" s="18"/>
      <c r="BJ1384" s="18"/>
      <c r="BK1384" s="18" t="s">
        <v>125</v>
      </c>
      <c r="BL1384">
        <v>1</v>
      </c>
      <c r="BM1384">
        <v>0</v>
      </c>
      <c r="BN1384">
        <v>0</v>
      </c>
      <c r="BO1384">
        <v>0</v>
      </c>
      <c r="BP1384">
        <v>0</v>
      </c>
      <c r="BQ1384">
        <v>0</v>
      </c>
      <c r="BR1384" s="18">
        <v>0</v>
      </c>
      <c r="BS1384">
        <v>1</v>
      </c>
      <c r="BT1384">
        <v>0</v>
      </c>
      <c r="BU1384" s="18">
        <v>0</v>
      </c>
      <c r="BV1384" t="s">
        <v>397</v>
      </c>
      <c r="BW1384" t="s">
        <v>397</v>
      </c>
      <c r="CB1384" s="18"/>
      <c r="CD1384" s="18"/>
      <c r="CE1384" s="18"/>
      <c r="CH1384" s="18"/>
      <c r="CJ1384" s="18"/>
      <c r="CU1384" s="18"/>
      <c r="CV1384" t="s">
        <v>397</v>
      </c>
      <c r="CW1384" t="s">
        <v>397</v>
      </c>
      <c r="CX1384" t="s">
        <v>397</v>
      </c>
      <c r="CY1384" s="25" t="s">
        <v>397</v>
      </c>
    </row>
    <row r="1385" spans="1:103" x14ac:dyDescent="0.25">
      <c r="A1385">
        <v>1387</v>
      </c>
      <c r="B1385">
        <v>151</v>
      </c>
      <c r="C1385" s="25" t="s">
        <v>129</v>
      </c>
      <c r="D1385" s="12">
        <v>6.8</v>
      </c>
      <c r="E1385" s="14"/>
      <c r="F1385" s="7" t="str">
        <f t="shared" si="219"/>
        <v>X</v>
      </c>
      <c r="G1385" s="7">
        <f t="shared" si="220"/>
        <v>6.8</v>
      </c>
      <c r="H1385" s="16">
        <f t="shared" si="221"/>
        <v>6.8</v>
      </c>
      <c r="I1385" s="11" t="str">
        <f t="shared" si="222"/>
        <v>X</v>
      </c>
      <c r="J1385" s="39" t="str">
        <f t="shared" si="223"/>
        <v>X</v>
      </c>
      <c r="K1385" s="39" t="str">
        <f t="shared" si="226"/>
        <v>X</v>
      </c>
      <c r="L1385" s="39" t="str">
        <f t="shared" si="227"/>
        <v>X</v>
      </c>
      <c r="M1385" s="39" t="str">
        <f t="shared" si="224"/>
        <v>X</v>
      </c>
      <c r="N1385" s="42">
        <v>1</v>
      </c>
      <c r="O1385" s="8">
        <v>0</v>
      </c>
      <c r="P1385" s="9">
        <v>0</v>
      </c>
      <c r="Q1385" s="9">
        <v>0</v>
      </c>
      <c r="R1385" s="8">
        <v>0</v>
      </c>
      <c r="S1385" s="9">
        <v>0</v>
      </c>
      <c r="T1385" s="9">
        <v>0</v>
      </c>
      <c r="U1385" s="8">
        <v>0</v>
      </c>
      <c r="V1385" s="9">
        <v>0</v>
      </c>
      <c r="W1385" s="9">
        <v>0</v>
      </c>
      <c r="X1385" s="9">
        <v>0</v>
      </c>
      <c r="Y1385" s="8">
        <v>0</v>
      </c>
      <c r="Z1385" s="9">
        <v>0</v>
      </c>
      <c r="AA1385" s="8"/>
      <c r="AC1385" s="8"/>
      <c r="AJ1385" s="9">
        <f t="shared" si="225"/>
        <v>-1</v>
      </c>
      <c r="AK1385" s="7">
        <v>11.8</v>
      </c>
      <c r="AO1385" s="8"/>
      <c r="AQ1385" s="31"/>
      <c r="AT1385" s="31"/>
      <c r="AU1385" s="21">
        <v>1987</v>
      </c>
      <c r="AV1385" s="23">
        <f t="shared" si="228"/>
        <v>3.2981978671098151</v>
      </c>
      <c r="BB1385" s="18"/>
      <c r="BD1385" s="54"/>
      <c r="BF1385" s="18"/>
      <c r="BH1385" s="18"/>
      <c r="BJ1385" s="18"/>
      <c r="BK1385" s="18" t="s">
        <v>125</v>
      </c>
      <c r="BL1385">
        <v>1</v>
      </c>
      <c r="BM1385">
        <v>0</v>
      </c>
      <c r="BN1385">
        <v>0</v>
      </c>
      <c r="BO1385">
        <v>0</v>
      </c>
      <c r="BP1385">
        <v>0</v>
      </c>
      <c r="BQ1385">
        <v>0</v>
      </c>
      <c r="BR1385" s="18">
        <v>0</v>
      </c>
      <c r="BS1385">
        <v>1</v>
      </c>
      <c r="BT1385">
        <v>0</v>
      </c>
      <c r="BU1385" s="18">
        <v>0</v>
      </c>
      <c r="BV1385" t="s">
        <v>397</v>
      </c>
      <c r="BW1385" t="s">
        <v>397</v>
      </c>
      <c r="CB1385" s="18"/>
      <c r="CD1385" s="18"/>
      <c r="CE1385" s="18"/>
      <c r="CH1385" s="18"/>
      <c r="CJ1385" s="18"/>
      <c r="CU1385" s="18"/>
      <c r="CV1385" t="s">
        <v>397</v>
      </c>
      <c r="CW1385" t="s">
        <v>397</v>
      </c>
      <c r="CX1385" t="s">
        <v>397</v>
      </c>
      <c r="CY1385" s="25" t="s">
        <v>397</v>
      </c>
    </row>
    <row r="1386" spans="1:103" x14ac:dyDescent="0.25">
      <c r="A1386">
        <v>1388</v>
      </c>
      <c r="B1386">
        <v>151</v>
      </c>
      <c r="C1386" s="25" t="s">
        <v>129</v>
      </c>
      <c r="D1386" s="12">
        <v>6.5</v>
      </c>
      <c r="E1386" s="14"/>
      <c r="F1386" s="7" t="str">
        <f t="shared" si="219"/>
        <v>X</v>
      </c>
      <c r="G1386" s="7">
        <f t="shared" si="220"/>
        <v>6.5</v>
      </c>
      <c r="H1386" s="16">
        <f t="shared" si="221"/>
        <v>6.5</v>
      </c>
      <c r="I1386" s="11" t="str">
        <f t="shared" si="222"/>
        <v>X</v>
      </c>
      <c r="J1386" s="39" t="str">
        <f t="shared" si="223"/>
        <v>X</v>
      </c>
      <c r="K1386" s="39" t="str">
        <f t="shared" si="226"/>
        <v>X</v>
      </c>
      <c r="L1386" s="39" t="str">
        <f t="shared" si="227"/>
        <v>X</v>
      </c>
      <c r="M1386" s="39" t="str">
        <f t="shared" si="224"/>
        <v>X</v>
      </c>
      <c r="N1386" s="42">
        <v>0</v>
      </c>
      <c r="O1386" s="8">
        <v>0</v>
      </c>
      <c r="P1386" s="9">
        <v>0</v>
      </c>
      <c r="Q1386" s="9">
        <v>0</v>
      </c>
      <c r="R1386" s="8">
        <v>0</v>
      </c>
      <c r="S1386" s="9">
        <v>0</v>
      </c>
      <c r="T1386" s="9">
        <v>0</v>
      </c>
      <c r="U1386" s="8">
        <v>1</v>
      </c>
      <c r="V1386" s="9">
        <v>0</v>
      </c>
      <c r="W1386" s="9">
        <v>0</v>
      </c>
      <c r="X1386" s="9">
        <v>0</v>
      </c>
      <c r="Y1386" s="8">
        <v>0</v>
      </c>
      <c r="Z1386" s="9">
        <v>0</v>
      </c>
      <c r="AA1386" s="8"/>
      <c r="AC1386" s="8"/>
      <c r="AJ1386" s="9">
        <f t="shared" si="225"/>
        <v>-1</v>
      </c>
      <c r="AK1386" s="7">
        <v>11.8</v>
      </c>
      <c r="AO1386" s="8"/>
      <c r="AQ1386" s="31"/>
      <c r="AT1386" s="31"/>
      <c r="AU1386" s="21">
        <v>1987</v>
      </c>
      <c r="AV1386" s="23">
        <f t="shared" si="228"/>
        <v>3.2981978671098151</v>
      </c>
      <c r="BB1386" s="18"/>
      <c r="BD1386" s="54"/>
      <c r="BF1386" s="18"/>
      <c r="BH1386" s="18"/>
      <c r="BJ1386" s="18"/>
      <c r="BK1386" s="18" t="s">
        <v>125</v>
      </c>
      <c r="BL1386">
        <v>1</v>
      </c>
      <c r="BM1386">
        <v>0</v>
      </c>
      <c r="BN1386">
        <v>0</v>
      </c>
      <c r="BO1386">
        <v>0</v>
      </c>
      <c r="BP1386">
        <v>0</v>
      </c>
      <c r="BQ1386">
        <v>0</v>
      </c>
      <c r="BR1386" s="18">
        <v>0</v>
      </c>
      <c r="BS1386">
        <v>1</v>
      </c>
      <c r="BT1386">
        <v>0</v>
      </c>
      <c r="BU1386" s="18">
        <v>0</v>
      </c>
      <c r="BV1386" t="s">
        <v>397</v>
      </c>
      <c r="BW1386" t="s">
        <v>397</v>
      </c>
      <c r="CB1386" s="18"/>
      <c r="CD1386" s="18"/>
      <c r="CE1386" s="18"/>
      <c r="CH1386" s="18"/>
      <c r="CJ1386" s="18"/>
      <c r="CU1386" s="18"/>
      <c r="CV1386" t="s">
        <v>397</v>
      </c>
      <c r="CW1386" t="s">
        <v>397</v>
      </c>
      <c r="CX1386" t="s">
        <v>397</v>
      </c>
      <c r="CY1386" s="25" t="s">
        <v>397</v>
      </c>
    </row>
    <row r="1387" spans="1:103" x14ac:dyDescent="0.25">
      <c r="A1387">
        <v>1389</v>
      </c>
      <c r="B1387">
        <v>151</v>
      </c>
      <c r="C1387" s="25" t="s">
        <v>129</v>
      </c>
      <c r="D1387" s="12">
        <v>8.4</v>
      </c>
      <c r="E1387" s="14"/>
      <c r="F1387" s="7" t="str">
        <f t="shared" si="219"/>
        <v>X</v>
      </c>
      <c r="G1387" s="7">
        <f t="shared" si="220"/>
        <v>8.4</v>
      </c>
      <c r="H1387" s="16">
        <f t="shared" si="221"/>
        <v>8.4</v>
      </c>
      <c r="I1387" s="11" t="str">
        <f t="shared" si="222"/>
        <v>X</v>
      </c>
      <c r="J1387" s="39" t="str">
        <f t="shared" si="223"/>
        <v>X</v>
      </c>
      <c r="K1387" s="39" t="str">
        <f t="shared" si="226"/>
        <v>X</v>
      </c>
      <c r="L1387" s="39" t="str">
        <f t="shared" si="227"/>
        <v>X</v>
      </c>
      <c r="M1387" s="39" t="str">
        <f t="shared" si="224"/>
        <v>X</v>
      </c>
      <c r="N1387" s="42">
        <v>0</v>
      </c>
      <c r="O1387" s="8">
        <v>0</v>
      </c>
      <c r="P1387" s="9">
        <v>0</v>
      </c>
      <c r="Q1387" s="9">
        <v>0</v>
      </c>
      <c r="R1387" s="8">
        <v>0</v>
      </c>
      <c r="S1387" s="9">
        <v>0</v>
      </c>
      <c r="T1387" s="9">
        <v>0</v>
      </c>
      <c r="U1387" s="8">
        <v>0</v>
      </c>
      <c r="V1387" s="9">
        <v>1</v>
      </c>
      <c r="W1387" s="9">
        <v>0</v>
      </c>
      <c r="X1387" s="9">
        <v>0</v>
      </c>
      <c r="Y1387" s="8">
        <v>0</v>
      </c>
      <c r="Z1387" s="9">
        <v>0</v>
      </c>
      <c r="AA1387" s="8"/>
      <c r="AC1387" s="8"/>
      <c r="AJ1387" s="9">
        <f t="shared" si="225"/>
        <v>-1</v>
      </c>
      <c r="AK1387" s="7">
        <v>11.8</v>
      </c>
      <c r="AO1387" s="8"/>
      <c r="AQ1387" s="31"/>
      <c r="AT1387" s="31"/>
      <c r="AU1387" s="21">
        <v>1987</v>
      </c>
      <c r="AV1387" s="23">
        <f t="shared" si="228"/>
        <v>3.2981978671098151</v>
      </c>
      <c r="BB1387" s="18"/>
      <c r="BD1387" s="54"/>
      <c r="BF1387" s="18"/>
      <c r="BH1387" s="18"/>
      <c r="BJ1387" s="18"/>
      <c r="BK1387" s="18" t="s">
        <v>125</v>
      </c>
      <c r="BL1387">
        <v>1</v>
      </c>
      <c r="BM1387">
        <v>0</v>
      </c>
      <c r="BN1387">
        <v>0</v>
      </c>
      <c r="BO1387">
        <v>0</v>
      </c>
      <c r="BP1387">
        <v>0</v>
      </c>
      <c r="BQ1387">
        <v>0</v>
      </c>
      <c r="BR1387" s="18">
        <v>0</v>
      </c>
      <c r="BS1387">
        <v>1</v>
      </c>
      <c r="BT1387">
        <v>0</v>
      </c>
      <c r="BU1387" s="18">
        <v>0</v>
      </c>
      <c r="BV1387" t="s">
        <v>397</v>
      </c>
      <c r="BW1387" t="s">
        <v>397</v>
      </c>
      <c r="CB1387" s="18"/>
      <c r="CD1387" s="18"/>
      <c r="CE1387" s="18"/>
      <c r="CH1387" s="18"/>
      <c r="CJ1387" s="18"/>
      <c r="CU1387" s="18"/>
      <c r="CV1387" t="s">
        <v>397</v>
      </c>
      <c r="CW1387" t="s">
        <v>397</v>
      </c>
      <c r="CX1387" t="s">
        <v>397</v>
      </c>
      <c r="CY1387" s="25" t="s">
        <v>397</v>
      </c>
    </row>
    <row r="1388" spans="1:103" x14ac:dyDescent="0.25">
      <c r="A1388">
        <v>1390</v>
      </c>
      <c r="B1388">
        <v>152</v>
      </c>
      <c r="C1388" s="25" t="s">
        <v>131</v>
      </c>
      <c r="D1388" s="12">
        <v>8.6</v>
      </c>
      <c r="E1388" s="14"/>
      <c r="F1388" s="7" t="str">
        <f t="shared" si="219"/>
        <v>X</v>
      </c>
      <c r="G1388" s="7">
        <f t="shared" si="220"/>
        <v>8.6</v>
      </c>
      <c r="H1388" s="16">
        <f t="shared" si="221"/>
        <v>8.6</v>
      </c>
      <c r="I1388" s="11" t="str">
        <f t="shared" si="222"/>
        <v>X</v>
      </c>
      <c r="J1388" s="39" t="str">
        <f t="shared" si="223"/>
        <v>X</v>
      </c>
      <c r="K1388" s="39" t="str">
        <f t="shared" si="226"/>
        <v>X</v>
      </c>
      <c r="L1388" s="39" t="str">
        <f t="shared" si="227"/>
        <v>X</v>
      </c>
      <c r="M1388" s="39" t="str">
        <f t="shared" si="224"/>
        <v>X</v>
      </c>
      <c r="N1388" s="42">
        <v>1</v>
      </c>
      <c r="O1388" s="8">
        <v>0</v>
      </c>
      <c r="P1388" s="9">
        <v>0</v>
      </c>
      <c r="Q1388" s="9">
        <v>0</v>
      </c>
      <c r="R1388" s="8">
        <v>0</v>
      </c>
      <c r="S1388" s="9">
        <v>0</v>
      </c>
      <c r="T1388" s="9">
        <v>0</v>
      </c>
      <c r="U1388" s="8">
        <v>0</v>
      </c>
      <c r="V1388" s="9">
        <v>0</v>
      </c>
      <c r="W1388" s="9">
        <v>0</v>
      </c>
      <c r="X1388" s="9">
        <v>0</v>
      </c>
      <c r="Y1388" s="8">
        <v>0</v>
      </c>
      <c r="Z1388" s="9">
        <v>0</v>
      </c>
      <c r="AA1388" s="8"/>
      <c r="AC1388" s="8"/>
      <c r="AJ1388" s="9">
        <f t="shared" si="225"/>
        <v>-1</v>
      </c>
      <c r="AK1388" s="7">
        <v>9.4</v>
      </c>
      <c r="AO1388" s="8"/>
      <c r="AQ1388" s="31"/>
      <c r="AT1388" s="31"/>
      <c r="AU1388" s="21">
        <v>1995</v>
      </c>
      <c r="AV1388" s="23">
        <f t="shared" si="228"/>
        <v>3.2999429000227671</v>
      </c>
      <c r="BB1388" s="18"/>
      <c r="BD1388" s="54"/>
      <c r="BF1388" s="18"/>
      <c r="BH1388" s="18"/>
      <c r="BJ1388" s="18"/>
      <c r="BK1388" s="18" t="s">
        <v>125</v>
      </c>
      <c r="BL1388">
        <v>1</v>
      </c>
      <c r="BM1388">
        <v>0</v>
      </c>
      <c r="BN1388">
        <v>0</v>
      </c>
      <c r="BO1388">
        <v>0</v>
      </c>
      <c r="BP1388">
        <v>0</v>
      </c>
      <c r="BQ1388">
        <v>0</v>
      </c>
      <c r="BR1388" s="18">
        <v>0</v>
      </c>
      <c r="BS1388">
        <v>1</v>
      </c>
      <c r="BT1388">
        <v>0</v>
      </c>
      <c r="BU1388" s="18">
        <v>0</v>
      </c>
      <c r="BV1388" t="s">
        <v>397</v>
      </c>
      <c r="BW1388" t="s">
        <v>397</v>
      </c>
      <c r="CB1388" s="18"/>
      <c r="CD1388" s="18"/>
      <c r="CE1388" s="18"/>
      <c r="CH1388" s="18"/>
      <c r="CJ1388" s="18"/>
      <c r="CU1388" s="18"/>
      <c r="CV1388" t="s">
        <v>397</v>
      </c>
      <c r="CW1388" t="s">
        <v>397</v>
      </c>
      <c r="CX1388" t="s">
        <v>397</v>
      </c>
      <c r="CY1388" s="25" t="s">
        <v>397</v>
      </c>
    </row>
    <row r="1389" spans="1:103" x14ac:dyDescent="0.25">
      <c r="A1389">
        <v>1391</v>
      </c>
      <c r="B1389">
        <v>152</v>
      </c>
      <c r="C1389" s="25" t="s">
        <v>131</v>
      </c>
      <c r="D1389" s="12">
        <v>5.5</v>
      </c>
      <c r="E1389" s="14"/>
      <c r="F1389" s="7" t="str">
        <f t="shared" si="219"/>
        <v>X</v>
      </c>
      <c r="G1389" s="7">
        <f t="shared" si="220"/>
        <v>5.5</v>
      </c>
      <c r="H1389" s="16">
        <f t="shared" si="221"/>
        <v>5.5</v>
      </c>
      <c r="I1389" s="11" t="str">
        <f t="shared" si="222"/>
        <v>X</v>
      </c>
      <c r="J1389" s="39" t="str">
        <f t="shared" si="223"/>
        <v>X</v>
      </c>
      <c r="K1389" s="39" t="str">
        <f t="shared" si="226"/>
        <v>X</v>
      </c>
      <c r="L1389" s="39" t="str">
        <f t="shared" si="227"/>
        <v>X</v>
      </c>
      <c r="M1389" s="39" t="str">
        <f t="shared" si="224"/>
        <v>X</v>
      </c>
      <c r="N1389" s="42">
        <v>0</v>
      </c>
      <c r="O1389" s="8">
        <v>0</v>
      </c>
      <c r="P1389" s="9">
        <v>0</v>
      </c>
      <c r="Q1389" s="9">
        <v>0</v>
      </c>
      <c r="R1389" s="8">
        <v>0</v>
      </c>
      <c r="S1389" s="9">
        <v>0</v>
      </c>
      <c r="T1389" s="9">
        <v>0</v>
      </c>
      <c r="U1389" s="8">
        <v>1</v>
      </c>
      <c r="V1389" s="9">
        <v>0</v>
      </c>
      <c r="W1389" s="9">
        <v>0</v>
      </c>
      <c r="X1389" s="9">
        <v>0</v>
      </c>
      <c r="Y1389" s="8">
        <v>0</v>
      </c>
      <c r="Z1389" s="9">
        <v>0</v>
      </c>
      <c r="AA1389" s="8"/>
      <c r="AC1389" s="8"/>
      <c r="AJ1389" s="9">
        <f t="shared" si="225"/>
        <v>-1</v>
      </c>
      <c r="AK1389" s="7">
        <v>9.4</v>
      </c>
      <c r="AO1389" s="8"/>
      <c r="AQ1389" s="31"/>
      <c r="AT1389" s="31"/>
      <c r="AU1389" s="21">
        <v>1995</v>
      </c>
      <c r="AV1389" s="23">
        <f t="shared" si="228"/>
        <v>3.2999429000227671</v>
      </c>
      <c r="BB1389" s="18"/>
      <c r="BD1389" s="54"/>
      <c r="BF1389" s="18"/>
      <c r="BH1389" s="18"/>
      <c r="BJ1389" s="18"/>
      <c r="BK1389" s="18" t="s">
        <v>125</v>
      </c>
      <c r="BL1389">
        <v>1</v>
      </c>
      <c r="BM1389">
        <v>0</v>
      </c>
      <c r="BN1389">
        <v>0</v>
      </c>
      <c r="BO1389">
        <v>0</v>
      </c>
      <c r="BP1389">
        <v>0</v>
      </c>
      <c r="BQ1389">
        <v>0</v>
      </c>
      <c r="BR1389" s="18">
        <v>0</v>
      </c>
      <c r="BS1389">
        <v>1</v>
      </c>
      <c r="BT1389">
        <v>0</v>
      </c>
      <c r="BU1389" s="18">
        <v>0</v>
      </c>
      <c r="BV1389" t="s">
        <v>397</v>
      </c>
      <c r="BW1389" t="s">
        <v>397</v>
      </c>
      <c r="CB1389" s="18"/>
      <c r="CD1389" s="18"/>
      <c r="CE1389" s="18"/>
      <c r="CH1389" s="18"/>
      <c r="CJ1389" s="18"/>
      <c r="CU1389" s="18"/>
      <c r="CV1389" t="s">
        <v>397</v>
      </c>
      <c r="CW1389" t="s">
        <v>397</v>
      </c>
      <c r="CX1389" t="s">
        <v>397</v>
      </c>
      <c r="CY1389" s="25" t="s">
        <v>397</v>
      </c>
    </row>
    <row r="1390" spans="1:103" x14ac:dyDescent="0.25">
      <c r="A1390">
        <v>1392</v>
      </c>
      <c r="B1390">
        <v>152</v>
      </c>
      <c r="C1390" s="25" t="s">
        <v>131</v>
      </c>
      <c r="D1390" s="12">
        <v>7.9</v>
      </c>
      <c r="E1390" s="14"/>
      <c r="F1390" s="7" t="str">
        <f t="shared" si="219"/>
        <v>X</v>
      </c>
      <c r="G1390" s="7">
        <f t="shared" si="220"/>
        <v>7.9</v>
      </c>
      <c r="H1390" s="16">
        <f t="shared" si="221"/>
        <v>7.9</v>
      </c>
      <c r="I1390" s="11" t="str">
        <f t="shared" si="222"/>
        <v>X</v>
      </c>
      <c r="J1390" s="39" t="str">
        <f t="shared" si="223"/>
        <v>X</v>
      </c>
      <c r="K1390" s="39" t="str">
        <f t="shared" si="226"/>
        <v>X</v>
      </c>
      <c r="L1390" s="39" t="str">
        <f t="shared" si="227"/>
        <v>X</v>
      </c>
      <c r="M1390" s="39" t="str">
        <f t="shared" si="224"/>
        <v>X</v>
      </c>
      <c r="N1390" s="42">
        <v>0</v>
      </c>
      <c r="O1390" s="8">
        <v>0</v>
      </c>
      <c r="P1390" s="9">
        <v>0</v>
      </c>
      <c r="Q1390" s="9">
        <v>0</v>
      </c>
      <c r="R1390" s="8">
        <v>0</v>
      </c>
      <c r="S1390" s="9">
        <v>0</v>
      </c>
      <c r="T1390" s="9">
        <v>0</v>
      </c>
      <c r="U1390" s="8">
        <v>0</v>
      </c>
      <c r="V1390" s="9">
        <v>1</v>
      </c>
      <c r="W1390" s="9">
        <v>0</v>
      </c>
      <c r="X1390" s="9">
        <v>0</v>
      </c>
      <c r="Y1390" s="8">
        <v>0</v>
      </c>
      <c r="Z1390" s="9">
        <v>0</v>
      </c>
      <c r="AA1390" s="8"/>
      <c r="AC1390" s="8"/>
      <c r="AJ1390" s="9">
        <f t="shared" si="225"/>
        <v>-1</v>
      </c>
      <c r="AK1390" s="7">
        <v>9.4</v>
      </c>
      <c r="AO1390" s="8"/>
      <c r="AQ1390" s="31"/>
      <c r="AT1390" s="31"/>
      <c r="AU1390" s="21">
        <v>1995</v>
      </c>
      <c r="AV1390" s="23">
        <f t="shared" si="228"/>
        <v>3.2999429000227671</v>
      </c>
      <c r="BB1390" s="18"/>
      <c r="BD1390" s="54"/>
      <c r="BF1390" s="18"/>
      <c r="BH1390" s="18"/>
      <c r="BJ1390" s="18"/>
      <c r="BK1390" s="18" t="s">
        <v>125</v>
      </c>
      <c r="BL1390">
        <v>1</v>
      </c>
      <c r="BM1390">
        <v>0</v>
      </c>
      <c r="BN1390">
        <v>0</v>
      </c>
      <c r="BO1390">
        <v>0</v>
      </c>
      <c r="BP1390">
        <v>0</v>
      </c>
      <c r="BQ1390">
        <v>0</v>
      </c>
      <c r="BR1390" s="18">
        <v>0</v>
      </c>
      <c r="BS1390">
        <v>1</v>
      </c>
      <c r="BT1390">
        <v>0</v>
      </c>
      <c r="BU1390" s="18">
        <v>0</v>
      </c>
      <c r="BV1390" t="s">
        <v>397</v>
      </c>
      <c r="BW1390" t="s">
        <v>397</v>
      </c>
      <c r="CB1390" s="18"/>
      <c r="CD1390" s="18"/>
      <c r="CE1390" s="18"/>
      <c r="CH1390" s="18"/>
      <c r="CJ1390" s="18"/>
      <c r="CU1390" s="18"/>
      <c r="CV1390" t="s">
        <v>397</v>
      </c>
      <c r="CW1390" t="s">
        <v>397</v>
      </c>
      <c r="CX1390" t="s">
        <v>397</v>
      </c>
      <c r="CY1390" s="25" t="s">
        <v>397</v>
      </c>
    </row>
    <row r="1391" spans="1:103" x14ac:dyDescent="0.25">
      <c r="A1391">
        <v>1393</v>
      </c>
      <c r="B1391">
        <v>153</v>
      </c>
      <c r="C1391" s="25" t="s">
        <v>43</v>
      </c>
      <c r="D1391" s="12">
        <v>12</v>
      </c>
      <c r="E1391" s="14"/>
      <c r="F1391" s="7" t="str">
        <f t="shared" si="219"/>
        <v>X</v>
      </c>
      <c r="G1391" s="7">
        <f t="shared" si="220"/>
        <v>12</v>
      </c>
      <c r="H1391" s="16">
        <f t="shared" si="221"/>
        <v>12</v>
      </c>
      <c r="I1391" s="11" t="str">
        <f t="shared" si="222"/>
        <v>X</v>
      </c>
      <c r="J1391" s="39" t="str">
        <f t="shared" si="223"/>
        <v>X</v>
      </c>
      <c r="K1391" s="39" t="str">
        <f t="shared" si="226"/>
        <v>X</v>
      </c>
      <c r="L1391" s="39" t="str">
        <f t="shared" si="227"/>
        <v>X</v>
      </c>
      <c r="M1391" s="39" t="str">
        <f t="shared" si="224"/>
        <v>X</v>
      </c>
      <c r="N1391" s="42">
        <v>1</v>
      </c>
      <c r="O1391" s="8">
        <v>0</v>
      </c>
      <c r="P1391" s="9">
        <v>0</v>
      </c>
      <c r="Q1391" s="9">
        <v>0</v>
      </c>
      <c r="R1391" s="8">
        <v>0</v>
      </c>
      <c r="S1391" s="9">
        <v>0</v>
      </c>
      <c r="T1391" s="9">
        <v>0</v>
      </c>
      <c r="U1391" s="8">
        <v>0</v>
      </c>
      <c r="V1391" s="9">
        <v>0</v>
      </c>
      <c r="W1391" s="9">
        <v>0</v>
      </c>
      <c r="X1391" s="9">
        <v>0</v>
      </c>
      <c r="Y1391" s="8">
        <v>0</v>
      </c>
      <c r="Z1391" s="9">
        <v>0</v>
      </c>
      <c r="AA1391" s="8"/>
      <c r="AC1391" s="8"/>
      <c r="AJ1391" s="9">
        <f t="shared" si="225"/>
        <v>-1</v>
      </c>
      <c r="AK1391" s="7">
        <v>8.1</v>
      </c>
      <c r="AO1391" s="8"/>
      <c r="AQ1391" s="31"/>
      <c r="AT1391" s="31"/>
      <c r="AU1391" s="21">
        <v>1994</v>
      </c>
      <c r="AV1391" s="23">
        <f t="shared" si="228"/>
        <v>3.2997251539756367</v>
      </c>
      <c r="BB1391" s="18"/>
      <c r="BD1391" s="54"/>
      <c r="BF1391" s="18"/>
      <c r="BH1391" s="18"/>
      <c r="BJ1391" s="18"/>
      <c r="BK1391" s="18" t="s">
        <v>42</v>
      </c>
      <c r="BL1391">
        <v>0</v>
      </c>
      <c r="BM1391">
        <v>0</v>
      </c>
      <c r="BN1391">
        <v>0</v>
      </c>
      <c r="BO1391">
        <v>0</v>
      </c>
      <c r="BP1391">
        <v>0</v>
      </c>
      <c r="BQ1391">
        <v>0</v>
      </c>
      <c r="BR1391" s="18">
        <v>1</v>
      </c>
      <c r="BS1391">
        <v>0</v>
      </c>
      <c r="BT1391">
        <v>1</v>
      </c>
      <c r="BU1391" s="18">
        <v>0</v>
      </c>
      <c r="BV1391" t="s">
        <v>397</v>
      </c>
      <c r="BW1391" t="s">
        <v>397</v>
      </c>
      <c r="CB1391" s="18"/>
      <c r="CD1391" s="18"/>
      <c r="CE1391" s="18"/>
      <c r="CH1391" s="18"/>
      <c r="CJ1391" s="18"/>
      <c r="CU1391" s="18"/>
      <c r="CV1391" t="s">
        <v>397</v>
      </c>
      <c r="CW1391" t="s">
        <v>397</v>
      </c>
      <c r="CX1391" t="s">
        <v>397</v>
      </c>
      <c r="CY1391" s="25" t="s">
        <v>397</v>
      </c>
    </row>
    <row r="1392" spans="1:103" x14ac:dyDescent="0.25">
      <c r="A1392">
        <v>1394</v>
      </c>
      <c r="B1392">
        <v>153</v>
      </c>
      <c r="C1392" s="25" t="s">
        <v>43</v>
      </c>
      <c r="D1392" s="12">
        <v>16</v>
      </c>
      <c r="E1392" s="14"/>
      <c r="F1392" s="7" t="str">
        <f t="shared" si="219"/>
        <v>X</v>
      </c>
      <c r="G1392" s="7">
        <f t="shared" si="220"/>
        <v>16</v>
      </c>
      <c r="H1392" s="16">
        <f t="shared" si="221"/>
        <v>16</v>
      </c>
      <c r="I1392" s="11" t="str">
        <f t="shared" si="222"/>
        <v>X</v>
      </c>
      <c r="J1392" s="39" t="str">
        <f t="shared" si="223"/>
        <v>X</v>
      </c>
      <c r="K1392" s="39" t="str">
        <f t="shared" si="226"/>
        <v>X</v>
      </c>
      <c r="L1392" s="39" t="str">
        <f t="shared" si="227"/>
        <v>X</v>
      </c>
      <c r="M1392" s="39" t="str">
        <f t="shared" si="224"/>
        <v>X</v>
      </c>
      <c r="N1392" s="42">
        <v>1</v>
      </c>
      <c r="O1392" s="8">
        <v>0</v>
      </c>
      <c r="P1392" s="9">
        <v>0</v>
      </c>
      <c r="Q1392" s="9">
        <v>0</v>
      </c>
      <c r="R1392" s="8">
        <v>0</v>
      </c>
      <c r="S1392" s="9">
        <v>0</v>
      </c>
      <c r="T1392" s="9">
        <v>0</v>
      </c>
      <c r="U1392" s="8">
        <v>0</v>
      </c>
      <c r="V1392" s="9">
        <v>0</v>
      </c>
      <c r="W1392" s="9">
        <v>0</v>
      </c>
      <c r="X1392" s="9">
        <v>0</v>
      </c>
      <c r="Y1392" s="8">
        <v>0</v>
      </c>
      <c r="Z1392" s="9">
        <v>0</v>
      </c>
      <c r="AA1392" s="8"/>
      <c r="AC1392" s="8"/>
      <c r="AJ1392" s="9">
        <f t="shared" si="225"/>
        <v>-1</v>
      </c>
      <c r="AK1392" s="7">
        <v>8.1999999999999993</v>
      </c>
      <c r="AO1392" s="8"/>
      <c r="AQ1392" s="31"/>
      <c r="AT1392" s="31"/>
      <c r="AU1392" s="21">
        <v>1995</v>
      </c>
      <c r="AV1392" s="23">
        <f t="shared" si="228"/>
        <v>3.2999429000227671</v>
      </c>
      <c r="BB1392" s="18"/>
      <c r="BD1392" s="54"/>
      <c r="BF1392" s="18"/>
      <c r="BH1392" s="18"/>
      <c r="BJ1392" s="18"/>
      <c r="BK1392" s="18" t="s">
        <v>42</v>
      </c>
      <c r="BL1392">
        <v>0</v>
      </c>
      <c r="BM1392">
        <v>0</v>
      </c>
      <c r="BN1392">
        <v>0</v>
      </c>
      <c r="BO1392">
        <v>0</v>
      </c>
      <c r="BP1392">
        <v>0</v>
      </c>
      <c r="BQ1392">
        <v>0</v>
      </c>
      <c r="BR1392" s="18">
        <v>1</v>
      </c>
      <c r="BS1392">
        <v>0</v>
      </c>
      <c r="BT1392">
        <v>1</v>
      </c>
      <c r="BU1392" s="18">
        <v>0</v>
      </c>
      <c r="BV1392" t="s">
        <v>397</v>
      </c>
      <c r="BW1392" t="s">
        <v>397</v>
      </c>
      <c r="CB1392" s="18"/>
      <c r="CD1392" s="18"/>
      <c r="CE1392" s="18"/>
      <c r="CH1392" s="18"/>
      <c r="CJ1392" s="18"/>
      <c r="CU1392" s="18"/>
      <c r="CV1392" t="s">
        <v>397</v>
      </c>
      <c r="CW1392" t="s">
        <v>397</v>
      </c>
      <c r="CX1392" t="s">
        <v>397</v>
      </c>
      <c r="CY1392" s="25" t="s">
        <v>397</v>
      </c>
    </row>
    <row r="1393" spans="1:103" x14ac:dyDescent="0.25">
      <c r="A1393">
        <v>1395</v>
      </c>
      <c r="B1393">
        <v>153</v>
      </c>
      <c r="C1393" s="25" t="s">
        <v>43</v>
      </c>
      <c r="D1393" s="12">
        <v>20</v>
      </c>
      <c r="E1393" s="14"/>
      <c r="F1393" s="7" t="str">
        <f t="shared" si="219"/>
        <v>X</v>
      </c>
      <c r="G1393" s="7">
        <f t="shared" si="220"/>
        <v>20</v>
      </c>
      <c r="H1393" s="16">
        <f t="shared" si="221"/>
        <v>20</v>
      </c>
      <c r="I1393" s="11" t="str">
        <f t="shared" si="222"/>
        <v>X</v>
      </c>
      <c r="J1393" s="39" t="str">
        <f t="shared" si="223"/>
        <v>X</v>
      </c>
      <c r="K1393" s="39" t="str">
        <f t="shared" si="226"/>
        <v>X</v>
      </c>
      <c r="L1393" s="39" t="str">
        <f t="shared" si="227"/>
        <v>X</v>
      </c>
      <c r="M1393" s="39" t="str">
        <f t="shared" si="224"/>
        <v>X</v>
      </c>
      <c r="N1393" s="42">
        <v>0</v>
      </c>
      <c r="O1393" s="8">
        <v>1</v>
      </c>
      <c r="P1393" s="9">
        <v>0</v>
      </c>
      <c r="Q1393" s="9">
        <v>0</v>
      </c>
      <c r="R1393" s="8">
        <v>0</v>
      </c>
      <c r="S1393" s="9">
        <v>0</v>
      </c>
      <c r="T1393" s="9">
        <v>0</v>
      </c>
      <c r="U1393" s="8">
        <v>0</v>
      </c>
      <c r="V1393" s="9">
        <v>0</v>
      </c>
      <c r="W1393" s="9">
        <v>0</v>
      </c>
      <c r="X1393" s="9">
        <v>0</v>
      </c>
      <c r="Y1393" s="8">
        <v>0</v>
      </c>
      <c r="Z1393" s="9">
        <v>0</v>
      </c>
      <c r="AA1393" s="8"/>
      <c r="AC1393" s="8"/>
      <c r="AJ1393" s="9">
        <f t="shared" si="225"/>
        <v>-1</v>
      </c>
      <c r="AK1393" s="7">
        <v>8.1</v>
      </c>
      <c r="AO1393" s="8"/>
      <c r="AQ1393" s="31"/>
      <c r="AT1393" s="31"/>
      <c r="AU1393" s="21">
        <v>1994</v>
      </c>
      <c r="AV1393" s="23">
        <f t="shared" si="228"/>
        <v>3.2997251539756367</v>
      </c>
      <c r="BB1393" s="18"/>
      <c r="BD1393" s="54"/>
      <c r="BF1393" s="18"/>
      <c r="BH1393" s="18"/>
      <c r="BJ1393" s="18"/>
      <c r="BK1393" s="18" t="s">
        <v>42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R1393" s="18">
        <v>1</v>
      </c>
      <c r="BS1393">
        <v>0</v>
      </c>
      <c r="BT1393">
        <v>1</v>
      </c>
      <c r="BU1393" s="18">
        <v>0</v>
      </c>
      <c r="BV1393" t="s">
        <v>397</v>
      </c>
      <c r="BW1393" t="s">
        <v>397</v>
      </c>
      <c r="CB1393" s="18"/>
      <c r="CD1393" s="18"/>
      <c r="CE1393" s="18"/>
      <c r="CH1393" s="18"/>
      <c r="CJ1393" s="18"/>
      <c r="CU1393" s="18"/>
      <c r="CV1393" t="s">
        <v>397</v>
      </c>
      <c r="CW1393" t="s">
        <v>397</v>
      </c>
      <c r="CX1393" t="s">
        <v>397</v>
      </c>
      <c r="CY1393" s="25" t="s">
        <v>397</v>
      </c>
    </row>
    <row r="1394" spans="1:103" x14ac:dyDescent="0.25">
      <c r="A1394">
        <v>1396</v>
      </c>
      <c r="B1394">
        <v>153</v>
      </c>
      <c r="C1394" s="25" t="s">
        <v>43</v>
      </c>
      <c r="D1394" s="12">
        <v>40</v>
      </c>
      <c r="E1394" s="14"/>
      <c r="F1394" s="7" t="str">
        <f t="shared" si="219"/>
        <v>X</v>
      </c>
      <c r="G1394" s="7">
        <f t="shared" si="220"/>
        <v>40</v>
      </c>
      <c r="H1394" s="16">
        <f t="shared" si="221"/>
        <v>40</v>
      </c>
      <c r="I1394" s="11" t="str">
        <f t="shared" si="222"/>
        <v>X</v>
      </c>
      <c r="J1394" s="39" t="str">
        <f t="shared" si="223"/>
        <v>X</v>
      </c>
      <c r="K1394" s="39" t="str">
        <f t="shared" si="226"/>
        <v>X</v>
      </c>
      <c r="L1394" s="39" t="str">
        <f t="shared" si="227"/>
        <v>X</v>
      </c>
      <c r="M1394" s="39" t="str">
        <f t="shared" si="224"/>
        <v>X</v>
      </c>
      <c r="N1394" s="42">
        <v>0</v>
      </c>
      <c r="O1394" s="8">
        <v>0</v>
      </c>
      <c r="P1394" s="9">
        <v>1</v>
      </c>
      <c r="Q1394" s="9">
        <v>0</v>
      </c>
      <c r="R1394" s="8">
        <v>0</v>
      </c>
      <c r="S1394" s="9">
        <v>0</v>
      </c>
      <c r="T1394" s="9">
        <v>0</v>
      </c>
      <c r="U1394" s="8">
        <v>0</v>
      </c>
      <c r="V1394" s="9">
        <v>0</v>
      </c>
      <c r="W1394" s="9">
        <v>0</v>
      </c>
      <c r="X1394" s="9">
        <v>0</v>
      </c>
      <c r="Y1394" s="8">
        <v>0</v>
      </c>
      <c r="Z1394" s="9">
        <v>0</v>
      </c>
      <c r="AA1394" s="8"/>
      <c r="AC1394" s="8"/>
      <c r="AJ1394" s="9">
        <f t="shared" si="225"/>
        <v>-1</v>
      </c>
      <c r="AK1394" s="7">
        <v>8.1</v>
      </c>
      <c r="AO1394" s="8"/>
      <c r="AQ1394" s="31"/>
      <c r="AT1394" s="31"/>
      <c r="AU1394" s="21">
        <v>1994</v>
      </c>
      <c r="AV1394" s="23">
        <f t="shared" si="228"/>
        <v>3.2997251539756367</v>
      </c>
      <c r="BB1394" s="18"/>
      <c r="BD1394" s="54"/>
      <c r="BF1394" s="18"/>
      <c r="BH1394" s="18"/>
      <c r="BJ1394" s="18"/>
      <c r="BK1394" s="18" t="s">
        <v>42</v>
      </c>
      <c r="BL1394">
        <v>0</v>
      </c>
      <c r="BM1394">
        <v>0</v>
      </c>
      <c r="BN1394">
        <v>0</v>
      </c>
      <c r="BO1394">
        <v>0</v>
      </c>
      <c r="BP1394">
        <v>0</v>
      </c>
      <c r="BQ1394">
        <v>0</v>
      </c>
      <c r="BR1394" s="18">
        <v>1</v>
      </c>
      <c r="BS1394">
        <v>0</v>
      </c>
      <c r="BT1394">
        <v>1</v>
      </c>
      <c r="BU1394" s="18">
        <v>0</v>
      </c>
      <c r="BV1394" t="s">
        <v>397</v>
      </c>
      <c r="BW1394" t="s">
        <v>397</v>
      </c>
      <c r="CB1394" s="18"/>
      <c r="CD1394" s="18"/>
      <c r="CE1394" s="18"/>
      <c r="CH1394" s="18"/>
      <c r="CJ1394" s="18"/>
      <c r="CU1394" s="18"/>
      <c r="CV1394" t="s">
        <v>397</v>
      </c>
      <c r="CW1394" t="s">
        <v>397</v>
      </c>
      <c r="CX1394" t="s">
        <v>397</v>
      </c>
      <c r="CY1394" s="25" t="s">
        <v>397</v>
      </c>
    </row>
    <row r="1395" spans="1:103" x14ac:dyDescent="0.25">
      <c r="A1395">
        <v>1397</v>
      </c>
      <c r="B1395">
        <v>153</v>
      </c>
      <c r="C1395" s="25" t="s">
        <v>43</v>
      </c>
      <c r="D1395" s="12">
        <v>5</v>
      </c>
      <c r="E1395" s="14"/>
      <c r="F1395" s="7" t="str">
        <f t="shared" si="219"/>
        <v>X</v>
      </c>
      <c r="G1395" s="7">
        <f t="shared" si="220"/>
        <v>5</v>
      </c>
      <c r="H1395" s="16">
        <f t="shared" si="221"/>
        <v>5</v>
      </c>
      <c r="I1395" s="11" t="str">
        <f t="shared" si="222"/>
        <v>X</v>
      </c>
      <c r="J1395" s="39" t="str">
        <f t="shared" si="223"/>
        <v>X</v>
      </c>
      <c r="K1395" s="39" t="str">
        <f t="shared" si="226"/>
        <v>X</v>
      </c>
      <c r="L1395" s="39" t="str">
        <f t="shared" si="227"/>
        <v>X</v>
      </c>
      <c r="M1395" s="39" t="str">
        <f t="shared" si="224"/>
        <v>X</v>
      </c>
      <c r="N1395" s="42">
        <v>0</v>
      </c>
      <c r="O1395" s="8">
        <v>0</v>
      </c>
      <c r="P1395" s="9">
        <v>0</v>
      </c>
      <c r="Q1395" s="9">
        <v>1</v>
      </c>
      <c r="R1395" s="8">
        <v>0</v>
      </c>
      <c r="S1395" s="9">
        <v>0</v>
      </c>
      <c r="T1395" s="9">
        <v>0</v>
      </c>
      <c r="U1395" s="8">
        <v>0</v>
      </c>
      <c r="V1395" s="9">
        <v>0</v>
      </c>
      <c r="W1395" s="9">
        <v>0</v>
      </c>
      <c r="X1395" s="9">
        <v>0</v>
      </c>
      <c r="Y1395" s="8">
        <v>0</v>
      </c>
      <c r="Z1395" s="9">
        <v>0</v>
      </c>
      <c r="AA1395" s="8"/>
      <c r="AC1395" s="8"/>
      <c r="AJ1395" s="9">
        <f t="shared" si="225"/>
        <v>-1</v>
      </c>
      <c r="AK1395" s="7">
        <v>8.1</v>
      </c>
      <c r="AO1395" s="8"/>
      <c r="AQ1395" s="31"/>
      <c r="AT1395" s="31"/>
      <c r="AU1395" s="21">
        <v>1994</v>
      </c>
      <c r="AV1395" s="23">
        <f t="shared" si="228"/>
        <v>3.2997251539756367</v>
      </c>
      <c r="BB1395" s="18"/>
      <c r="BD1395" s="54"/>
      <c r="BF1395" s="18"/>
      <c r="BH1395" s="18"/>
      <c r="BJ1395" s="18"/>
      <c r="BK1395" s="18" t="s">
        <v>42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R1395" s="18">
        <v>1</v>
      </c>
      <c r="BS1395">
        <v>0</v>
      </c>
      <c r="BT1395">
        <v>1</v>
      </c>
      <c r="BU1395" s="18">
        <v>0</v>
      </c>
      <c r="BV1395" t="s">
        <v>397</v>
      </c>
      <c r="BW1395" t="s">
        <v>397</v>
      </c>
      <c r="CB1395" s="18"/>
      <c r="CD1395" s="18"/>
      <c r="CE1395" s="18"/>
      <c r="CH1395" s="18"/>
      <c r="CJ1395" s="18"/>
      <c r="CU1395" s="18"/>
      <c r="CV1395" t="s">
        <v>397</v>
      </c>
      <c r="CW1395" t="s">
        <v>397</v>
      </c>
      <c r="CX1395" t="s">
        <v>397</v>
      </c>
      <c r="CY1395" s="25" t="s">
        <v>397</v>
      </c>
    </row>
    <row r="1396" spans="1:103" x14ac:dyDescent="0.25">
      <c r="A1396">
        <v>1398</v>
      </c>
      <c r="B1396">
        <v>153</v>
      </c>
      <c r="C1396" s="25" t="s">
        <v>43</v>
      </c>
      <c r="D1396" s="12">
        <v>12</v>
      </c>
      <c r="E1396" s="14"/>
      <c r="F1396" s="7" t="str">
        <f t="shared" si="219"/>
        <v>X</v>
      </c>
      <c r="G1396" s="7">
        <f t="shared" si="220"/>
        <v>12</v>
      </c>
      <c r="H1396" s="16">
        <f t="shared" si="221"/>
        <v>12</v>
      </c>
      <c r="I1396" s="11" t="str">
        <f t="shared" si="222"/>
        <v>X</v>
      </c>
      <c r="J1396" s="39" t="str">
        <f t="shared" si="223"/>
        <v>X</v>
      </c>
      <c r="K1396" s="39" t="str">
        <f t="shared" si="226"/>
        <v>X</v>
      </c>
      <c r="L1396" s="39" t="str">
        <f t="shared" si="227"/>
        <v>X</v>
      </c>
      <c r="M1396" s="39" t="str">
        <f t="shared" si="224"/>
        <v>X</v>
      </c>
      <c r="N1396" s="42">
        <v>0</v>
      </c>
      <c r="O1396" s="8">
        <v>0</v>
      </c>
      <c r="P1396" s="9">
        <v>0</v>
      </c>
      <c r="Q1396" s="9">
        <v>0</v>
      </c>
      <c r="R1396" s="8">
        <v>0</v>
      </c>
      <c r="S1396" s="9">
        <v>0</v>
      </c>
      <c r="T1396" s="9">
        <v>0</v>
      </c>
      <c r="U1396" s="8">
        <v>1</v>
      </c>
      <c r="V1396" s="9">
        <v>0</v>
      </c>
      <c r="W1396" s="9">
        <v>0</v>
      </c>
      <c r="X1396" s="9">
        <v>0</v>
      </c>
      <c r="Y1396" s="8">
        <v>0</v>
      </c>
      <c r="Z1396" s="9">
        <v>0</v>
      </c>
      <c r="AA1396" s="8"/>
      <c r="AC1396" s="8"/>
      <c r="AJ1396" s="9">
        <f t="shared" si="225"/>
        <v>-1</v>
      </c>
      <c r="AK1396" s="7">
        <v>8.1</v>
      </c>
      <c r="AO1396" s="8"/>
      <c r="AQ1396" s="31"/>
      <c r="AT1396" s="31"/>
      <c r="AU1396" s="21">
        <v>1994</v>
      </c>
      <c r="AV1396" s="23">
        <f t="shared" si="228"/>
        <v>3.2997251539756367</v>
      </c>
      <c r="BB1396" s="18"/>
      <c r="BD1396" s="54"/>
      <c r="BF1396" s="18"/>
      <c r="BH1396" s="18"/>
      <c r="BJ1396" s="18"/>
      <c r="BK1396" s="18" t="s">
        <v>42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R1396" s="18">
        <v>1</v>
      </c>
      <c r="BS1396">
        <v>0</v>
      </c>
      <c r="BT1396">
        <v>1</v>
      </c>
      <c r="BU1396" s="18">
        <v>0</v>
      </c>
      <c r="BV1396" t="s">
        <v>397</v>
      </c>
      <c r="BW1396" t="s">
        <v>397</v>
      </c>
      <c r="CB1396" s="18"/>
      <c r="CD1396" s="18"/>
      <c r="CE1396" s="18"/>
      <c r="CH1396" s="18"/>
      <c r="CJ1396" s="18"/>
      <c r="CU1396" s="18"/>
      <c r="CV1396" t="s">
        <v>397</v>
      </c>
      <c r="CW1396" t="s">
        <v>397</v>
      </c>
      <c r="CX1396" t="s">
        <v>397</v>
      </c>
      <c r="CY1396" s="25" t="s">
        <v>397</v>
      </c>
    </row>
    <row r="1397" spans="1:103" x14ac:dyDescent="0.25">
      <c r="A1397">
        <v>1399</v>
      </c>
      <c r="B1397">
        <v>153</v>
      </c>
      <c r="C1397" s="25" t="s">
        <v>43</v>
      </c>
      <c r="D1397" s="12">
        <v>18</v>
      </c>
      <c r="E1397" s="14"/>
      <c r="F1397" s="7" t="str">
        <f t="shared" si="219"/>
        <v>X</v>
      </c>
      <c r="G1397" s="7">
        <f t="shared" si="220"/>
        <v>18</v>
      </c>
      <c r="H1397" s="16">
        <f t="shared" si="221"/>
        <v>18</v>
      </c>
      <c r="I1397" s="11" t="str">
        <f t="shared" si="222"/>
        <v>X</v>
      </c>
      <c r="J1397" s="39" t="str">
        <f t="shared" si="223"/>
        <v>X</v>
      </c>
      <c r="K1397" s="39" t="str">
        <f t="shared" si="226"/>
        <v>X</v>
      </c>
      <c r="L1397" s="39" t="str">
        <f t="shared" si="227"/>
        <v>X</v>
      </c>
      <c r="M1397" s="39" t="str">
        <f t="shared" si="224"/>
        <v>X</v>
      </c>
      <c r="N1397" s="42">
        <v>0</v>
      </c>
      <c r="O1397" s="8">
        <v>0</v>
      </c>
      <c r="P1397" s="9">
        <v>0</v>
      </c>
      <c r="Q1397" s="9">
        <v>0</v>
      </c>
      <c r="R1397" s="8">
        <v>0</v>
      </c>
      <c r="S1397" s="9">
        <v>0</v>
      </c>
      <c r="T1397" s="9">
        <v>0</v>
      </c>
      <c r="U1397" s="8">
        <v>0</v>
      </c>
      <c r="V1397" s="9">
        <v>1</v>
      </c>
      <c r="W1397" s="9">
        <v>0</v>
      </c>
      <c r="X1397" s="9">
        <v>0</v>
      </c>
      <c r="Y1397" s="8">
        <v>0</v>
      </c>
      <c r="Z1397" s="9">
        <v>0</v>
      </c>
      <c r="AA1397" s="8"/>
      <c r="AC1397" s="8"/>
      <c r="AJ1397" s="9">
        <f t="shared" si="225"/>
        <v>-1</v>
      </c>
      <c r="AK1397" s="7">
        <v>8.1</v>
      </c>
      <c r="AO1397" s="8"/>
      <c r="AQ1397" s="31"/>
      <c r="AT1397" s="31"/>
      <c r="AU1397" s="21">
        <v>1994</v>
      </c>
      <c r="AV1397" s="23">
        <f t="shared" si="228"/>
        <v>3.2997251539756367</v>
      </c>
      <c r="BB1397" s="18"/>
      <c r="BD1397" s="54"/>
      <c r="BF1397" s="18"/>
      <c r="BH1397" s="18"/>
      <c r="BJ1397" s="18"/>
      <c r="BK1397" s="18" t="s">
        <v>42</v>
      </c>
      <c r="BL1397">
        <v>0</v>
      </c>
      <c r="BM1397">
        <v>0</v>
      </c>
      <c r="BN1397">
        <v>0</v>
      </c>
      <c r="BO1397">
        <v>0</v>
      </c>
      <c r="BP1397">
        <v>0</v>
      </c>
      <c r="BQ1397">
        <v>0</v>
      </c>
      <c r="BR1397" s="18">
        <v>1</v>
      </c>
      <c r="BS1397">
        <v>0</v>
      </c>
      <c r="BT1397">
        <v>1</v>
      </c>
      <c r="BU1397" s="18">
        <v>0</v>
      </c>
      <c r="BV1397" t="s">
        <v>397</v>
      </c>
      <c r="BW1397" t="s">
        <v>397</v>
      </c>
      <c r="CB1397" s="18"/>
      <c r="CD1397" s="18"/>
      <c r="CE1397" s="18"/>
      <c r="CH1397" s="18"/>
      <c r="CJ1397" s="18"/>
      <c r="CU1397" s="18"/>
      <c r="CV1397" t="s">
        <v>397</v>
      </c>
      <c r="CW1397" t="s">
        <v>397</v>
      </c>
      <c r="CX1397" t="s">
        <v>397</v>
      </c>
      <c r="CY1397" s="25" t="s">
        <v>397</v>
      </c>
    </row>
    <row r="1398" spans="1:103" x14ac:dyDescent="0.25">
      <c r="A1398">
        <v>1400</v>
      </c>
      <c r="B1398">
        <v>154</v>
      </c>
      <c r="C1398" s="25" t="s">
        <v>44</v>
      </c>
      <c r="D1398" s="12">
        <v>15.4</v>
      </c>
      <c r="E1398" s="14"/>
      <c r="F1398" s="7" t="str">
        <f t="shared" si="219"/>
        <v>X</v>
      </c>
      <c r="G1398" s="7">
        <f t="shared" si="220"/>
        <v>15.4</v>
      </c>
      <c r="H1398" s="16">
        <f t="shared" si="221"/>
        <v>15.4</v>
      </c>
      <c r="I1398" s="11" t="str">
        <f t="shared" si="222"/>
        <v>X</v>
      </c>
      <c r="J1398" s="39" t="str">
        <f t="shared" si="223"/>
        <v>X</v>
      </c>
      <c r="K1398" s="39" t="str">
        <f t="shared" si="226"/>
        <v>X</v>
      </c>
      <c r="L1398" s="39" t="str">
        <f t="shared" si="227"/>
        <v>X</v>
      </c>
      <c r="M1398" s="39" t="str">
        <f t="shared" si="224"/>
        <v>X</v>
      </c>
      <c r="N1398" s="42">
        <v>0</v>
      </c>
      <c r="O1398" s="8">
        <v>0</v>
      </c>
      <c r="P1398" s="9">
        <v>0</v>
      </c>
      <c r="Q1398" s="9">
        <v>0</v>
      </c>
      <c r="R1398" s="8">
        <v>0</v>
      </c>
      <c r="S1398" s="9">
        <v>0</v>
      </c>
      <c r="T1398" s="9">
        <v>0</v>
      </c>
      <c r="U1398" s="8">
        <v>1</v>
      </c>
      <c r="V1398" s="9">
        <v>0</v>
      </c>
      <c r="W1398" s="9">
        <v>0</v>
      </c>
      <c r="X1398" s="9">
        <v>0</v>
      </c>
      <c r="Y1398" s="8">
        <v>0</v>
      </c>
      <c r="Z1398" s="9">
        <v>0</v>
      </c>
      <c r="AA1398" s="8"/>
      <c r="AC1398" s="8"/>
      <c r="AJ1398" s="9">
        <f t="shared" si="225"/>
        <v>-1</v>
      </c>
      <c r="AK1398" s="7">
        <v>9.1999999999999993</v>
      </c>
      <c r="AO1398" s="8"/>
      <c r="AQ1398" s="31"/>
      <c r="AT1398" s="31"/>
      <c r="AU1398" s="21">
        <v>2004</v>
      </c>
      <c r="AV1398" s="23">
        <f t="shared" si="228"/>
        <v>3.301897717195208</v>
      </c>
      <c r="BB1398" s="18"/>
      <c r="BD1398" s="54"/>
      <c r="BF1398" s="18"/>
      <c r="BH1398" s="18"/>
      <c r="BJ1398" s="18"/>
      <c r="BK1398" s="18" t="s">
        <v>42</v>
      </c>
      <c r="BL1398">
        <v>0</v>
      </c>
      <c r="BM1398">
        <v>0</v>
      </c>
      <c r="BN1398">
        <v>0</v>
      </c>
      <c r="BO1398">
        <v>0</v>
      </c>
      <c r="BP1398">
        <v>0</v>
      </c>
      <c r="BQ1398">
        <v>0</v>
      </c>
      <c r="BR1398" s="18">
        <v>1</v>
      </c>
      <c r="BS1398">
        <v>0</v>
      </c>
      <c r="BT1398">
        <v>1</v>
      </c>
      <c r="BU1398" s="18">
        <v>0</v>
      </c>
      <c r="BV1398" t="s">
        <v>397</v>
      </c>
      <c r="BW1398" t="s">
        <v>397</v>
      </c>
      <c r="CB1398" s="18"/>
      <c r="CD1398" s="18"/>
      <c r="CE1398" s="18"/>
      <c r="CH1398" s="18"/>
      <c r="CJ1398" s="18"/>
      <c r="CU1398" s="18"/>
      <c r="CV1398" t="s">
        <v>397</v>
      </c>
      <c r="CW1398" t="s">
        <v>397</v>
      </c>
      <c r="CX1398" t="s">
        <v>397</v>
      </c>
      <c r="CY1398" s="25" t="s">
        <v>397</v>
      </c>
    </row>
    <row r="1399" spans="1:103" x14ac:dyDescent="0.25">
      <c r="A1399">
        <v>1401</v>
      </c>
      <c r="B1399">
        <v>154</v>
      </c>
      <c r="C1399" s="25" t="s">
        <v>44</v>
      </c>
      <c r="D1399" s="12">
        <v>15.2</v>
      </c>
      <c r="E1399" s="14"/>
      <c r="F1399" s="7" t="str">
        <f t="shared" si="219"/>
        <v>X</v>
      </c>
      <c r="G1399" s="7">
        <f t="shared" si="220"/>
        <v>15.2</v>
      </c>
      <c r="H1399" s="16">
        <f t="shared" si="221"/>
        <v>15.2</v>
      </c>
      <c r="I1399" s="11" t="str">
        <f t="shared" si="222"/>
        <v>X</v>
      </c>
      <c r="J1399" s="39" t="str">
        <f t="shared" si="223"/>
        <v>X</v>
      </c>
      <c r="K1399" s="39" t="str">
        <f t="shared" si="226"/>
        <v>X</v>
      </c>
      <c r="L1399" s="39" t="str">
        <f t="shared" si="227"/>
        <v>X</v>
      </c>
      <c r="M1399" s="39" t="str">
        <f t="shared" si="224"/>
        <v>X</v>
      </c>
      <c r="N1399" s="42">
        <v>0</v>
      </c>
      <c r="O1399" s="8">
        <v>0</v>
      </c>
      <c r="P1399" s="9">
        <v>0</v>
      </c>
      <c r="Q1399" s="9">
        <v>0</v>
      </c>
      <c r="R1399" s="8">
        <v>0</v>
      </c>
      <c r="S1399" s="9">
        <v>0</v>
      </c>
      <c r="T1399" s="9">
        <v>0</v>
      </c>
      <c r="U1399" s="8">
        <v>0</v>
      </c>
      <c r="V1399" s="9">
        <v>1</v>
      </c>
      <c r="W1399" s="9">
        <v>0</v>
      </c>
      <c r="X1399" s="9">
        <v>0</v>
      </c>
      <c r="Y1399" s="8">
        <v>0</v>
      </c>
      <c r="Z1399" s="9">
        <v>0</v>
      </c>
      <c r="AA1399" s="8"/>
      <c r="AC1399" s="8"/>
      <c r="AJ1399" s="9">
        <f t="shared" si="225"/>
        <v>-1</v>
      </c>
      <c r="AK1399" s="7">
        <v>9.1999999999999993</v>
      </c>
      <c r="AO1399" s="8"/>
      <c r="AQ1399" s="31"/>
      <c r="AT1399" s="31"/>
      <c r="AU1399" s="21">
        <v>2004</v>
      </c>
      <c r="AV1399" s="23">
        <f t="shared" si="228"/>
        <v>3.301897717195208</v>
      </c>
      <c r="BB1399" s="18"/>
      <c r="BD1399" s="54"/>
      <c r="BF1399" s="18"/>
      <c r="BH1399" s="18"/>
      <c r="BJ1399" s="18"/>
      <c r="BK1399" s="18" t="s">
        <v>42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R1399" s="18">
        <v>1</v>
      </c>
      <c r="BS1399">
        <v>0</v>
      </c>
      <c r="BT1399">
        <v>1</v>
      </c>
      <c r="BU1399" s="18">
        <v>0</v>
      </c>
      <c r="BV1399" t="s">
        <v>397</v>
      </c>
      <c r="BW1399" t="s">
        <v>397</v>
      </c>
      <c r="CB1399" s="18"/>
      <c r="CD1399" s="18"/>
      <c r="CE1399" s="18"/>
      <c r="CH1399" s="18"/>
      <c r="CJ1399" s="18"/>
      <c r="CU1399" s="18"/>
      <c r="CV1399" t="s">
        <v>397</v>
      </c>
      <c r="CW1399" t="s">
        <v>397</v>
      </c>
      <c r="CX1399" t="s">
        <v>397</v>
      </c>
      <c r="CY1399" s="25" t="s">
        <v>397</v>
      </c>
    </row>
    <row r="1400" spans="1:103" x14ac:dyDescent="0.25">
      <c r="A1400">
        <v>1402</v>
      </c>
      <c r="B1400">
        <v>155</v>
      </c>
      <c r="C1400" s="25" t="s">
        <v>151</v>
      </c>
      <c r="D1400" s="12">
        <v>10.7</v>
      </c>
      <c r="E1400" s="14"/>
      <c r="F1400" s="7" t="str">
        <f t="shared" si="219"/>
        <v>X</v>
      </c>
      <c r="G1400" s="7">
        <f t="shared" si="220"/>
        <v>10.7</v>
      </c>
      <c r="H1400" s="16">
        <f t="shared" si="221"/>
        <v>10.7</v>
      </c>
      <c r="I1400" s="11" t="str">
        <f t="shared" si="222"/>
        <v>X</v>
      </c>
      <c r="J1400" s="39" t="str">
        <f t="shared" si="223"/>
        <v>X</v>
      </c>
      <c r="K1400" s="39" t="str">
        <f t="shared" si="226"/>
        <v>X</v>
      </c>
      <c r="L1400" s="39" t="str">
        <f t="shared" si="227"/>
        <v>X</v>
      </c>
      <c r="M1400" s="39" t="str">
        <f t="shared" si="224"/>
        <v>X</v>
      </c>
      <c r="N1400" s="42">
        <v>1</v>
      </c>
      <c r="O1400" s="8">
        <v>0</v>
      </c>
      <c r="P1400" s="9">
        <v>0</v>
      </c>
      <c r="Q1400" s="9">
        <v>0</v>
      </c>
      <c r="R1400" s="8">
        <v>0</v>
      </c>
      <c r="S1400" s="9">
        <v>0</v>
      </c>
      <c r="T1400" s="9">
        <v>0</v>
      </c>
      <c r="U1400" s="8">
        <v>0</v>
      </c>
      <c r="V1400" s="9">
        <v>0</v>
      </c>
      <c r="W1400" s="9">
        <v>0</v>
      </c>
      <c r="X1400" s="9">
        <v>0</v>
      </c>
      <c r="Y1400" s="8">
        <v>0</v>
      </c>
      <c r="Z1400" s="9">
        <v>0</v>
      </c>
      <c r="AA1400" s="8"/>
      <c r="AC1400" s="8"/>
      <c r="AJ1400" s="9">
        <f t="shared" si="225"/>
        <v>-1</v>
      </c>
      <c r="AK1400" s="7">
        <v>8.6</v>
      </c>
      <c r="AO1400" s="8"/>
      <c r="AQ1400" s="31"/>
      <c r="AT1400" s="31"/>
      <c r="AU1400" s="21">
        <v>2007</v>
      </c>
      <c r="AV1400" s="23">
        <f t="shared" si="228"/>
        <v>3.3025473724874854</v>
      </c>
      <c r="BB1400" s="18"/>
      <c r="BD1400" s="54"/>
      <c r="BF1400" s="18"/>
      <c r="BH1400" s="18"/>
      <c r="BJ1400" s="18"/>
      <c r="BK1400" s="18" t="s">
        <v>149</v>
      </c>
      <c r="BL1400">
        <v>0</v>
      </c>
      <c r="BM1400">
        <v>1</v>
      </c>
      <c r="BN1400">
        <v>0</v>
      </c>
      <c r="BO1400">
        <v>0</v>
      </c>
      <c r="BP1400">
        <v>0</v>
      </c>
      <c r="BQ1400">
        <v>0</v>
      </c>
      <c r="BR1400" s="18">
        <v>0</v>
      </c>
      <c r="BS1400">
        <v>0</v>
      </c>
      <c r="BT1400">
        <v>1</v>
      </c>
      <c r="BU1400" s="18">
        <v>0</v>
      </c>
      <c r="BV1400" t="s">
        <v>397</v>
      </c>
      <c r="BW1400" t="s">
        <v>397</v>
      </c>
      <c r="CB1400" s="18"/>
      <c r="CD1400" s="18"/>
      <c r="CE1400" s="18"/>
      <c r="CH1400" s="18"/>
      <c r="CJ1400" s="18"/>
      <c r="CU1400" s="18"/>
      <c r="CV1400" t="s">
        <v>397</v>
      </c>
      <c r="CW1400" t="s">
        <v>397</v>
      </c>
      <c r="CX1400" t="s">
        <v>397</v>
      </c>
      <c r="CY1400" s="25" t="s">
        <v>397</v>
      </c>
    </row>
    <row r="1401" spans="1:103" x14ac:dyDescent="0.25">
      <c r="A1401">
        <v>1403</v>
      </c>
      <c r="B1401">
        <v>156</v>
      </c>
      <c r="C1401" s="25" t="s">
        <v>78</v>
      </c>
      <c r="D1401" s="12">
        <v>10.1</v>
      </c>
      <c r="E1401" s="14"/>
      <c r="F1401" s="7" t="str">
        <f t="shared" si="219"/>
        <v>X</v>
      </c>
      <c r="G1401" s="7">
        <f t="shared" si="220"/>
        <v>10.1</v>
      </c>
      <c r="H1401" s="16">
        <f t="shared" si="221"/>
        <v>10.1</v>
      </c>
      <c r="I1401" s="11" t="str">
        <f t="shared" si="222"/>
        <v>X</v>
      </c>
      <c r="J1401" s="39" t="str">
        <f t="shared" si="223"/>
        <v>X</v>
      </c>
      <c r="K1401" s="39" t="str">
        <f t="shared" si="226"/>
        <v>X</v>
      </c>
      <c r="L1401" s="39" t="str">
        <f t="shared" si="227"/>
        <v>X</v>
      </c>
      <c r="M1401" s="39" t="str">
        <f t="shared" si="224"/>
        <v>X</v>
      </c>
      <c r="N1401" s="42">
        <v>1</v>
      </c>
      <c r="O1401" s="8">
        <v>0</v>
      </c>
      <c r="P1401" s="9">
        <v>0</v>
      </c>
      <c r="Q1401" s="9">
        <v>0</v>
      </c>
      <c r="R1401" s="8">
        <v>0</v>
      </c>
      <c r="S1401" s="9">
        <v>0</v>
      </c>
      <c r="T1401" s="9">
        <v>0</v>
      </c>
      <c r="U1401" s="8">
        <v>0</v>
      </c>
      <c r="V1401" s="9">
        <v>0</v>
      </c>
      <c r="W1401" s="9">
        <v>0</v>
      </c>
      <c r="X1401" s="9">
        <v>0</v>
      </c>
      <c r="Y1401" s="8">
        <v>0</v>
      </c>
      <c r="Z1401" s="9">
        <v>0</v>
      </c>
      <c r="AA1401" s="8"/>
      <c r="AC1401" s="8"/>
      <c r="AJ1401" s="9">
        <f t="shared" si="225"/>
        <v>-1</v>
      </c>
      <c r="AK1401" s="7">
        <v>8.3000000000000007</v>
      </c>
      <c r="AO1401" s="8"/>
      <c r="AQ1401" s="31"/>
      <c r="AT1401" s="31"/>
      <c r="AU1401" s="21">
        <v>2001</v>
      </c>
      <c r="AV1401" s="23">
        <f t="shared" si="228"/>
        <v>3.3012470886362113</v>
      </c>
      <c r="BB1401" s="18"/>
      <c r="BD1401" s="54"/>
      <c r="BF1401" s="18"/>
      <c r="BH1401" s="18"/>
      <c r="BJ1401" s="18"/>
      <c r="BK1401" s="18" t="s">
        <v>76</v>
      </c>
      <c r="BL1401">
        <v>0</v>
      </c>
      <c r="BM1401">
        <v>1</v>
      </c>
      <c r="BN1401">
        <v>0</v>
      </c>
      <c r="BO1401">
        <v>0</v>
      </c>
      <c r="BP1401">
        <v>0</v>
      </c>
      <c r="BQ1401">
        <v>0</v>
      </c>
      <c r="BR1401" s="18">
        <v>0</v>
      </c>
      <c r="BS1401">
        <v>1</v>
      </c>
      <c r="BT1401">
        <v>0</v>
      </c>
      <c r="BU1401" s="18">
        <v>0</v>
      </c>
      <c r="BV1401" t="s">
        <v>397</v>
      </c>
      <c r="BW1401" t="s">
        <v>397</v>
      </c>
      <c r="CB1401" s="18"/>
      <c r="CD1401" s="18"/>
      <c r="CE1401" s="18"/>
      <c r="CH1401" s="18"/>
      <c r="CJ1401" s="18"/>
      <c r="CU1401" s="18"/>
      <c r="CV1401" t="s">
        <v>397</v>
      </c>
      <c r="CW1401" t="s">
        <v>397</v>
      </c>
      <c r="CX1401" t="s">
        <v>397</v>
      </c>
      <c r="CY1401" s="25" t="s">
        <v>397</v>
      </c>
    </row>
    <row r="1402" spans="1:103" x14ac:dyDescent="0.25">
      <c r="A1402">
        <v>1404</v>
      </c>
      <c r="B1402">
        <v>157</v>
      </c>
      <c r="C1402" s="25" t="s">
        <v>293</v>
      </c>
      <c r="D1402" s="12">
        <v>7</v>
      </c>
      <c r="E1402" s="14"/>
      <c r="F1402" s="7" t="str">
        <f t="shared" si="219"/>
        <v>X</v>
      </c>
      <c r="G1402" s="7">
        <f t="shared" si="220"/>
        <v>7</v>
      </c>
      <c r="H1402" s="16">
        <f t="shared" si="221"/>
        <v>7</v>
      </c>
      <c r="I1402" s="11" t="str">
        <f t="shared" si="222"/>
        <v>X</v>
      </c>
      <c r="J1402" s="39" t="str">
        <f t="shared" si="223"/>
        <v>X</v>
      </c>
      <c r="K1402" s="39" t="str">
        <f t="shared" si="226"/>
        <v>X</v>
      </c>
      <c r="L1402" s="39" t="str">
        <f t="shared" si="227"/>
        <v>X</v>
      </c>
      <c r="M1402" s="39" t="str">
        <f t="shared" si="224"/>
        <v>X</v>
      </c>
      <c r="N1402" s="42">
        <v>1</v>
      </c>
      <c r="O1402" s="8">
        <v>0</v>
      </c>
      <c r="P1402" s="9">
        <v>0</v>
      </c>
      <c r="Q1402" s="9">
        <v>0</v>
      </c>
      <c r="R1402" s="8">
        <v>0</v>
      </c>
      <c r="S1402" s="9">
        <v>0</v>
      </c>
      <c r="T1402" s="9">
        <v>0</v>
      </c>
      <c r="U1402" s="8">
        <v>0</v>
      </c>
      <c r="V1402" s="9">
        <v>0</v>
      </c>
      <c r="W1402" s="9">
        <v>0</v>
      </c>
      <c r="X1402" s="9">
        <v>0</v>
      </c>
      <c r="Y1402" s="8">
        <v>0</v>
      </c>
      <c r="Z1402" s="9">
        <v>0</v>
      </c>
      <c r="AA1402" s="8"/>
      <c r="AC1402" s="8"/>
      <c r="AJ1402" s="9">
        <f t="shared" si="225"/>
        <v>-1</v>
      </c>
      <c r="AK1402" s="7">
        <v>11</v>
      </c>
      <c r="AO1402" s="8"/>
      <c r="AQ1402" s="31"/>
      <c r="AT1402" s="31"/>
      <c r="AU1402" s="21">
        <v>2006</v>
      </c>
      <c r="AV1402" s="23">
        <f t="shared" si="228"/>
        <v>3.3023309286843991</v>
      </c>
      <c r="BB1402" s="18"/>
      <c r="BD1402" s="54"/>
      <c r="BF1402" s="18"/>
      <c r="BH1402" s="18"/>
      <c r="BJ1402" s="18"/>
      <c r="BK1402" s="18" t="s">
        <v>292</v>
      </c>
      <c r="BL1402">
        <v>0</v>
      </c>
      <c r="BM1402">
        <v>0</v>
      </c>
      <c r="BN1402">
        <v>0</v>
      </c>
      <c r="BO1402">
        <v>0</v>
      </c>
      <c r="BP1402">
        <v>1</v>
      </c>
      <c r="BQ1402">
        <v>0</v>
      </c>
      <c r="BR1402" s="18">
        <v>0</v>
      </c>
      <c r="BS1402">
        <v>1</v>
      </c>
      <c r="BT1402">
        <v>0</v>
      </c>
      <c r="BU1402" s="18">
        <v>0</v>
      </c>
      <c r="BV1402" t="s">
        <v>397</v>
      </c>
      <c r="BW1402" t="s">
        <v>397</v>
      </c>
      <c r="CB1402" s="18"/>
      <c r="CD1402" s="18"/>
      <c r="CE1402" s="18"/>
      <c r="CH1402" s="18"/>
      <c r="CJ1402" s="18"/>
      <c r="CU1402" s="18"/>
      <c r="CV1402" t="s">
        <v>397</v>
      </c>
      <c r="CW1402" t="s">
        <v>397</v>
      </c>
      <c r="CX1402" t="s">
        <v>397</v>
      </c>
      <c r="CY1402" s="25" t="s">
        <v>397</v>
      </c>
    </row>
    <row r="1403" spans="1:103" x14ac:dyDescent="0.25">
      <c r="A1403">
        <v>1405</v>
      </c>
      <c r="B1403">
        <v>158</v>
      </c>
      <c r="C1403" s="25" t="s">
        <v>281</v>
      </c>
      <c r="D1403" s="12">
        <v>13.76</v>
      </c>
      <c r="E1403" s="14"/>
      <c r="F1403" s="7" t="str">
        <f t="shared" si="219"/>
        <v>X</v>
      </c>
      <c r="G1403" s="7">
        <f t="shared" si="220"/>
        <v>13.76</v>
      </c>
      <c r="H1403" s="16">
        <f t="shared" si="221"/>
        <v>13.76</v>
      </c>
      <c r="I1403" s="11" t="str">
        <f t="shared" si="222"/>
        <v>X</v>
      </c>
      <c r="J1403" s="39" t="str">
        <f t="shared" si="223"/>
        <v>X</v>
      </c>
      <c r="K1403" s="39" t="str">
        <f t="shared" si="226"/>
        <v>X</v>
      </c>
      <c r="L1403" s="39" t="str">
        <f t="shared" si="227"/>
        <v>X</v>
      </c>
      <c r="M1403" s="39" t="str">
        <f t="shared" si="224"/>
        <v>X</v>
      </c>
      <c r="N1403" s="42">
        <v>1</v>
      </c>
      <c r="O1403" s="8">
        <v>0</v>
      </c>
      <c r="P1403" s="9">
        <v>0</v>
      </c>
      <c r="Q1403" s="9">
        <v>0</v>
      </c>
      <c r="R1403" s="8">
        <v>0</v>
      </c>
      <c r="S1403" s="9">
        <v>0</v>
      </c>
      <c r="T1403" s="9">
        <v>0</v>
      </c>
      <c r="U1403" s="8">
        <v>0</v>
      </c>
      <c r="V1403" s="9">
        <v>0</v>
      </c>
      <c r="W1403" s="9">
        <v>0</v>
      </c>
      <c r="X1403" s="9">
        <v>0</v>
      </c>
      <c r="Y1403" s="8">
        <v>0</v>
      </c>
      <c r="Z1403" s="9">
        <v>0</v>
      </c>
      <c r="AA1403" s="8"/>
      <c r="AC1403" s="8"/>
      <c r="AJ1403" s="9">
        <f t="shared" si="225"/>
        <v>-1</v>
      </c>
      <c r="AK1403" s="7">
        <v>9.81</v>
      </c>
      <c r="AO1403" s="8"/>
      <c r="AQ1403" s="31"/>
      <c r="AT1403" s="31"/>
      <c r="AU1403" s="21">
        <v>2007</v>
      </c>
      <c r="AV1403" s="23">
        <f t="shared" si="228"/>
        <v>3.3025473724874854</v>
      </c>
      <c r="BB1403" s="18"/>
      <c r="BD1403" s="54"/>
      <c r="BF1403" s="18"/>
      <c r="BH1403" s="18"/>
      <c r="BJ1403" s="18"/>
      <c r="BK1403" s="18" t="s">
        <v>279</v>
      </c>
      <c r="BL1403">
        <v>0</v>
      </c>
      <c r="BM1403">
        <v>1</v>
      </c>
      <c r="BN1403">
        <v>0</v>
      </c>
      <c r="BO1403">
        <v>0</v>
      </c>
      <c r="BP1403">
        <v>0</v>
      </c>
      <c r="BQ1403">
        <v>0</v>
      </c>
      <c r="BR1403" s="18">
        <v>0</v>
      </c>
      <c r="BS1403">
        <v>0</v>
      </c>
      <c r="BT1403">
        <v>1</v>
      </c>
      <c r="BU1403" s="18">
        <v>0</v>
      </c>
      <c r="BV1403" t="s">
        <v>397</v>
      </c>
      <c r="BW1403" t="s">
        <v>397</v>
      </c>
      <c r="CB1403" s="18"/>
      <c r="CD1403" s="18"/>
      <c r="CE1403" s="18"/>
      <c r="CH1403" s="18"/>
      <c r="CJ1403" s="18"/>
      <c r="CU1403" s="18"/>
      <c r="CV1403" t="s">
        <v>397</v>
      </c>
      <c r="CW1403" t="s">
        <v>397</v>
      </c>
      <c r="CX1403" t="s">
        <v>397</v>
      </c>
      <c r="CY1403" s="25" t="s">
        <v>397</v>
      </c>
    </row>
    <row r="1404" spans="1:103" x14ac:dyDescent="0.25">
      <c r="A1404">
        <v>1406</v>
      </c>
      <c r="B1404">
        <v>158</v>
      </c>
      <c r="C1404" s="25" t="s">
        <v>281</v>
      </c>
      <c r="D1404" s="12">
        <v>13.37</v>
      </c>
      <c r="E1404" s="14"/>
      <c r="F1404" s="7" t="str">
        <f t="shared" si="219"/>
        <v>X</v>
      </c>
      <c r="G1404" s="7">
        <f t="shared" si="220"/>
        <v>13.37</v>
      </c>
      <c r="H1404" s="16">
        <f t="shared" si="221"/>
        <v>13.37</v>
      </c>
      <c r="I1404" s="11" t="str">
        <f t="shared" si="222"/>
        <v>X</v>
      </c>
      <c r="J1404" s="39" t="str">
        <f t="shared" si="223"/>
        <v>X</v>
      </c>
      <c r="K1404" s="39" t="str">
        <f t="shared" si="226"/>
        <v>X</v>
      </c>
      <c r="L1404" s="39" t="str">
        <f t="shared" si="227"/>
        <v>X</v>
      </c>
      <c r="M1404" s="39" t="str">
        <f t="shared" si="224"/>
        <v>X</v>
      </c>
      <c r="N1404" s="42">
        <v>1</v>
      </c>
      <c r="O1404" s="8">
        <v>0</v>
      </c>
      <c r="P1404" s="9">
        <v>0</v>
      </c>
      <c r="Q1404" s="9">
        <v>0</v>
      </c>
      <c r="R1404" s="8">
        <v>0</v>
      </c>
      <c r="S1404" s="9">
        <v>0</v>
      </c>
      <c r="T1404" s="9">
        <v>0</v>
      </c>
      <c r="U1404" s="8">
        <v>0</v>
      </c>
      <c r="V1404" s="9">
        <v>0</v>
      </c>
      <c r="W1404" s="9">
        <v>0</v>
      </c>
      <c r="X1404" s="9">
        <v>0</v>
      </c>
      <c r="Y1404" s="8">
        <v>0</v>
      </c>
      <c r="Z1404" s="9">
        <v>0</v>
      </c>
      <c r="AA1404" s="8"/>
      <c r="AC1404" s="8"/>
      <c r="AJ1404" s="9">
        <f t="shared" si="225"/>
        <v>-1</v>
      </c>
      <c r="AK1404" s="7">
        <v>9.89</v>
      </c>
      <c r="AO1404" s="8"/>
      <c r="AQ1404" s="31"/>
      <c r="AT1404" s="31"/>
      <c r="AU1404" s="21">
        <v>2008</v>
      </c>
      <c r="AV1404" s="23">
        <f t="shared" si="228"/>
        <v>3.3027637084729817</v>
      </c>
      <c r="BB1404" s="18"/>
      <c r="BD1404" s="54"/>
      <c r="BF1404" s="18"/>
      <c r="BH1404" s="18"/>
      <c r="BJ1404" s="18"/>
      <c r="BK1404" s="18" t="s">
        <v>279</v>
      </c>
      <c r="BL1404">
        <v>0</v>
      </c>
      <c r="BM1404">
        <v>1</v>
      </c>
      <c r="BN1404">
        <v>0</v>
      </c>
      <c r="BO1404">
        <v>0</v>
      </c>
      <c r="BP1404">
        <v>0</v>
      </c>
      <c r="BQ1404">
        <v>0</v>
      </c>
      <c r="BR1404" s="18">
        <v>0</v>
      </c>
      <c r="BS1404">
        <v>0</v>
      </c>
      <c r="BT1404">
        <v>1</v>
      </c>
      <c r="BU1404" s="18">
        <v>0</v>
      </c>
      <c r="BV1404" t="s">
        <v>397</v>
      </c>
      <c r="BW1404" t="s">
        <v>397</v>
      </c>
      <c r="CB1404" s="18"/>
      <c r="CD1404" s="18"/>
      <c r="CE1404" s="18"/>
      <c r="CH1404" s="18"/>
      <c r="CJ1404" s="18"/>
      <c r="CU1404" s="18"/>
      <c r="CV1404" t="s">
        <v>397</v>
      </c>
      <c r="CW1404" t="s">
        <v>397</v>
      </c>
      <c r="CX1404" t="s">
        <v>397</v>
      </c>
      <c r="CY1404" s="25" t="s">
        <v>397</v>
      </c>
    </row>
    <row r="1405" spans="1:103" x14ac:dyDescent="0.25">
      <c r="A1405">
        <v>1407</v>
      </c>
      <c r="B1405">
        <v>158</v>
      </c>
      <c r="C1405" s="25" t="s">
        <v>281</v>
      </c>
      <c r="D1405" s="12">
        <v>13.22</v>
      </c>
      <c r="E1405" s="14"/>
      <c r="F1405" s="7" t="str">
        <f t="shared" si="219"/>
        <v>X</v>
      </c>
      <c r="G1405" s="7">
        <f t="shared" si="220"/>
        <v>13.22</v>
      </c>
      <c r="H1405" s="16">
        <f t="shared" si="221"/>
        <v>13.22</v>
      </c>
      <c r="I1405" s="11" t="str">
        <f t="shared" si="222"/>
        <v>X</v>
      </c>
      <c r="J1405" s="39" t="str">
        <f t="shared" si="223"/>
        <v>X</v>
      </c>
      <c r="K1405" s="39" t="str">
        <f t="shared" si="226"/>
        <v>X</v>
      </c>
      <c r="L1405" s="39" t="str">
        <f t="shared" si="227"/>
        <v>X</v>
      </c>
      <c r="M1405" s="39" t="str">
        <f t="shared" si="224"/>
        <v>X</v>
      </c>
      <c r="N1405" s="42">
        <v>1</v>
      </c>
      <c r="O1405" s="8">
        <v>0</v>
      </c>
      <c r="P1405" s="9">
        <v>0</v>
      </c>
      <c r="Q1405" s="9">
        <v>0</v>
      </c>
      <c r="R1405" s="8">
        <v>0</v>
      </c>
      <c r="S1405" s="9">
        <v>0</v>
      </c>
      <c r="T1405" s="9">
        <v>0</v>
      </c>
      <c r="U1405" s="8">
        <v>0</v>
      </c>
      <c r="V1405" s="9">
        <v>0</v>
      </c>
      <c r="W1405" s="9">
        <v>0</v>
      </c>
      <c r="X1405" s="9">
        <v>0</v>
      </c>
      <c r="Y1405" s="8">
        <v>0</v>
      </c>
      <c r="Z1405" s="9">
        <v>0</v>
      </c>
      <c r="AA1405" s="8"/>
      <c r="AC1405" s="8"/>
      <c r="AJ1405" s="9">
        <f t="shared" si="225"/>
        <v>-1</v>
      </c>
      <c r="AK1405" s="7">
        <v>9.9600000000000009</v>
      </c>
      <c r="AO1405" s="8"/>
      <c r="AQ1405" s="31"/>
      <c r="AT1405" s="31"/>
      <c r="AU1405" s="21">
        <v>2009</v>
      </c>
      <c r="AV1405" s="23">
        <f t="shared" si="228"/>
        <v>3.3029799367482493</v>
      </c>
      <c r="BB1405" s="18"/>
      <c r="BD1405" s="54"/>
      <c r="BF1405" s="18"/>
      <c r="BH1405" s="18"/>
      <c r="BJ1405" s="18"/>
      <c r="BK1405" s="18" t="s">
        <v>279</v>
      </c>
      <c r="BL1405">
        <v>0</v>
      </c>
      <c r="BM1405">
        <v>1</v>
      </c>
      <c r="BN1405">
        <v>0</v>
      </c>
      <c r="BO1405">
        <v>0</v>
      </c>
      <c r="BP1405">
        <v>0</v>
      </c>
      <c r="BQ1405">
        <v>0</v>
      </c>
      <c r="BR1405" s="18">
        <v>0</v>
      </c>
      <c r="BS1405">
        <v>0</v>
      </c>
      <c r="BT1405">
        <v>1</v>
      </c>
      <c r="BU1405" s="18">
        <v>0</v>
      </c>
      <c r="BV1405" t="s">
        <v>397</v>
      </c>
      <c r="BW1405" t="s">
        <v>397</v>
      </c>
      <c r="CB1405" s="18"/>
      <c r="CD1405" s="18"/>
      <c r="CE1405" s="18"/>
      <c r="CH1405" s="18"/>
      <c r="CJ1405" s="18"/>
      <c r="CU1405" s="18"/>
      <c r="CV1405" t="s">
        <v>397</v>
      </c>
      <c r="CW1405" t="s">
        <v>397</v>
      </c>
      <c r="CX1405" t="s">
        <v>397</v>
      </c>
      <c r="CY1405" s="25" t="s">
        <v>397</v>
      </c>
    </row>
    <row r="1406" spans="1:103" x14ac:dyDescent="0.25">
      <c r="A1406">
        <v>1408</v>
      </c>
      <c r="B1406">
        <v>158</v>
      </c>
      <c r="C1406" s="25" t="s">
        <v>281</v>
      </c>
      <c r="D1406" s="12">
        <v>12.63</v>
      </c>
      <c r="E1406" s="14"/>
      <c r="F1406" s="7" t="str">
        <f t="shared" si="219"/>
        <v>X</v>
      </c>
      <c r="G1406" s="7">
        <f t="shared" si="220"/>
        <v>12.63</v>
      </c>
      <c r="H1406" s="16">
        <f t="shared" si="221"/>
        <v>12.63</v>
      </c>
      <c r="I1406" s="11" t="str">
        <f t="shared" si="222"/>
        <v>X</v>
      </c>
      <c r="J1406" s="39" t="str">
        <f t="shared" si="223"/>
        <v>X</v>
      </c>
      <c r="K1406" s="39" t="str">
        <f t="shared" si="226"/>
        <v>X</v>
      </c>
      <c r="L1406" s="39" t="str">
        <f t="shared" si="227"/>
        <v>X</v>
      </c>
      <c r="M1406" s="39" t="str">
        <f t="shared" si="224"/>
        <v>X</v>
      </c>
      <c r="N1406" s="42">
        <v>1</v>
      </c>
      <c r="O1406" s="8">
        <v>0</v>
      </c>
      <c r="P1406" s="9">
        <v>0</v>
      </c>
      <c r="Q1406" s="9">
        <v>0</v>
      </c>
      <c r="R1406" s="8">
        <v>0</v>
      </c>
      <c r="S1406" s="9">
        <v>0</v>
      </c>
      <c r="T1406" s="9">
        <v>0</v>
      </c>
      <c r="U1406" s="8">
        <v>0</v>
      </c>
      <c r="V1406" s="9">
        <v>0</v>
      </c>
      <c r="W1406" s="9">
        <v>0</v>
      </c>
      <c r="X1406" s="9">
        <v>0</v>
      </c>
      <c r="Y1406" s="8">
        <v>0</v>
      </c>
      <c r="Z1406" s="9">
        <v>0</v>
      </c>
      <c r="AA1406" s="8"/>
      <c r="AC1406" s="8"/>
      <c r="AJ1406" s="9">
        <f t="shared" si="225"/>
        <v>-1</v>
      </c>
      <c r="AK1406" s="7">
        <v>10.029999999999999</v>
      </c>
      <c r="AO1406" s="8"/>
      <c r="AQ1406" s="31"/>
      <c r="AT1406" s="31"/>
      <c r="AU1406" s="21">
        <v>2010</v>
      </c>
      <c r="AV1406" s="23">
        <f t="shared" si="228"/>
        <v>3.3031960574204891</v>
      </c>
      <c r="BB1406" s="18"/>
      <c r="BD1406" s="54"/>
      <c r="BF1406" s="18"/>
      <c r="BH1406" s="18"/>
      <c r="BJ1406" s="18"/>
      <c r="BK1406" s="18" t="s">
        <v>279</v>
      </c>
      <c r="BL1406">
        <v>0</v>
      </c>
      <c r="BM1406">
        <v>1</v>
      </c>
      <c r="BN1406">
        <v>0</v>
      </c>
      <c r="BO1406">
        <v>0</v>
      </c>
      <c r="BP1406">
        <v>0</v>
      </c>
      <c r="BQ1406">
        <v>0</v>
      </c>
      <c r="BR1406" s="18">
        <v>0</v>
      </c>
      <c r="BS1406">
        <v>0</v>
      </c>
      <c r="BT1406">
        <v>1</v>
      </c>
      <c r="BU1406" s="18">
        <v>0</v>
      </c>
      <c r="BV1406" t="s">
        <v>397</v>
      </c>
      <c r="BW1406" t="s">
        <v>397</v>
      </c>
      <c r="CB1406" s="18"/>
      <c r="CD1406" s="18"/>
      <c r="CE1406" s="18"/>
      <c r="CH1406" s="18"/>
      <c r="CJ1406" s="18"/>
      <c r="CU1406" s="18"/>
      <c r="CV1406" t="s">
        <v>397</v>
      </c>
      <c r="CW1406" t="s">
        <v>397</v>
      </c>
      <c r="CX1406" t="s">
        <v>397</v>
      </c>
      <c r="CY1406" s="25" t="s">
        <v>397</v>
      </c>
    </row>
    <row r="1407" spans="1:103" x14ac:dyDescent="0.25">
      <c r="A1407">
        <v>1409</v>
      </c>
      <c r="B1407">
        <v>158</v>
      </c>
      <c r="C1407" s="25" t="s">
        <v>281</v>
      </c>
      <c r="D1407" s="12">
        <v>2.2999999999999998</v>
      </c>
      <c r="E1407" s="14"/>
      <c r="F1407" s="7" t="str">
        <f t="shared" si="219"/>
        <v>X</v>
      </c>
      <c r="G1407" s="7">
        <f t="shared" si="220"/>
        <v>2.2999999999999998</v>
      </c>
      <c r="H1407" s="16">
        <f t="shared" si="221"/>
        <v>2.2999999999999998</v>
      </c>
      <c r="I1407" s="11" t="str">
        <f t="shared" si="222"/>
        <v>X</v>
      </c>
      <c r="J1407" s="39" t="str">
        <f t="shared" si="223"/>
        <v>X</v>
      </c>
      <c r="K1407" s="39" t="str">
        <f t="shared" si="226"/>
        <v>X</v>
      </c>
      <c r="L1407" s="39" t="str">
        <f t="shared" si="227"/>
        <v>X</v>
      </c>
      <c r="M1407" s="39" t="str">
        <f t="shared" si="224"/>
        <v>X</v>
      </c>
      <c r="N1407" s="42">
        <v>0</v>
      </c>
      <c r="O1407" s="8">
        <v>1</v>
      </c>
      <c r="P1407" s="9">
        <v>0</v>
      </c>
      <c r="Q1407" s="9">
        <v>0</v>
      </c>
      <c r="R1407" s="8">
        <v>0</v>
      </c>
      <c r="S1407" s="9">
        <v>0</v>
      </c>
      <c r="T1407" s="9">
        <v>0</v>
      </c>
      <c r="U1407" s="8">
        <v>0</v>
      </c>
      <c r="V1407" s="9">
        <v>0</v>
      </c>
      <c r="W1407" s="9">
        <v>0</v>
      </c>
      <c r="X1407" s="9">
        <v>0</v>
      </c>
      <c r="Y1407" s="8">
        <v>0</v>
      </c>
      <c r="Z1407" s="9">
        <v>0</v>
      </c>
      <c r="AA1407" s="8"/>
      <c r="AC1407" s="8"/>
      <c r="AJ1407" s="9">
        <f t="shared" si="225"/>
        <v>-1</v>
      </c>
      <c r="AK1407" s="7">
        <v>9.81</v>
      </c>
      <c r="AO1407" s="8"/>
      <c r="AQ1407" s="31"/>
      <c r="AT1407" s="31"/>
      <c r="AU1407" s="21">
        <v>2007</v>
      </c>
      <c r="AV1407" s="23">
        <f t="shared" si="228"/>
        <v>3.3025473724874854</v>
      </c>
      <c r="BB1407" s="18"/>
      <c r="BD1407" s="54"/>
      <c r="BF1407" s="18"/>
      <c r="BH1407" s="18"/>
      <c r="BJ1407" s="18"/>
      <c r="BK1407" s="18" t="s">
        <v>279</v>
      </c>
      <c r="BL1407">
        <v>0</v>
      </c>
      <c r="BM1407">
        <v>1</v>
      </c>
      <c r="BN1407">
        <v>0</v>
      </c>
      <c r="BO1407">
        <v>0</v>
      </c>
      <c r="BP1407">
        <v>0</v>
      </c>
      <c r="BQ1407">
        <v>0</v>
      </c>
      <c r="BR1407" s="18">
        <v>0</v>
      </c>
      <c r="BS1407">
        <v>0</v>
      </c>
      <c r="BT1407">
        <v>1</v>
      </c>
      <c r="BU1407" s="18">
        <v>0</v>
      </c>
      <c r="BV1407" t="s">
        <v>397</v>
      </c>
      <c r="BW1407" t="s">
        <v>397</v>
      </c>
      <c r="CB1407" s="18"/>
      <c r="CD1407" s="18"/>
      <c r="CE1407" s="18"/>
      <c r="CH1407" s="18"/>
      <c r="CJ1407" s="18"/>
      <c r="CU1407" s="18"/>
      <c r="CV1407" t="s">
        <v>397</v>
      </c>
      <c r="CW1407" t="s">
        <v>397</v>
      </c>
      <c r="CX1407" t="s">
        <v>397</v>
      </c>
      <c r="CY1407" s="25" t="s">
        <v>397</v>
      </c>
    </row>
    <row r="1408" spans="1:103" x14ac:dyDescent="0.25">
      <c r="A1408">
        <v>1410</v>
      </c>
      <c r="B1408">
        <v>158</v>
      </c>
      <c r="C1408" s="25" t="s">
        <v>281</v>
      </c>
      <c r="D1408" s="12">
        <v>2.2000000000000002</v>
      </c>
      <c r="E1408" s="14"/>
      <c r="F1408" s="7" t="str">
        <f t="shared" si="219"/>
        <v>X</v>
      </c>
      <c r="G1408" s="7">
        <f t="shared" si="220"/>
        <v>2.2000000000000002</v>
      </c>
      <c r="H1408" s="16">
        <f t="shared" si="221"/>
        <v>2.2000000000000002</v>
      </c>
      <c r="I1408" s="11" t="str">
        <f t="shared" si="222"/>
        <v>X</v>
      </c>
      <c r="J1408" s="39" t="str">
        <f t="shared" si="223"/>
        <v>X</v>
      </c>
      <c r="K1408" s="39" t="str">
        <f t="shared" si="226"/>
        <v>X</v>
      </c>
      <c r="L1408" s="39" t="str">
        <f t="shared" si="227"/>
        <v>X</v>
      </c>
      <c r="M1408" s="39" t="str">
        <f t="shared" si="224"/>
        <v>X</v>
      </c>
      <c r="N1408" s="42">
        <v>0</v>
      </c>
      <c r="O1408" s="8">
        <v>1</v>
      </c>
      <c r="P1408" s="9">
        <v>0</v>
      </c>
      <c r="Q1408" s="9">
        <v>0</v>
      </c>
      <c r="R1408" s="8">
        <v>0</v>
      </c>
      <c r="S1408" s="9">
        <v>0</v>
      </c>
      <c r="T1408" s="9">
        <v>0</v>
      </c>
      <c r="U1408" s="8">
        <v>0</v>
      </c>
      <c r="V1408" s="9">
        <v>0</v>
      </c>
      <c r="W1408" s="9">
        <v>0</v>
      </c>
      <c r="X1408" s="9">
        <v>0</v>
      </c>
      <c r="Y1408" s="8">
        <v>0</v>
      </c>
      <c r="Z1408" s="9">
        <v>0</v>
      </c>
      <c r="AA1408" s="8"/>
      <c r="AC1408" s="8"/>
      <c r="AJ1408" s="9">
        <f t="shared" si="225"/>
        <v>-1</v>
      </c>
      <c r="AK1408" s="7">
        <v>9.89</v>
      </c>
      <c r="AO1408" s="8"/>
      <c r="AQ1408" s="31"/>
      <c r="AT1408" s="31"/>
      <c r="AU1408" s="21">
        <v>2008</v>
      </c>
      <c r="AV1408" s="23">
        <f t="shared" si="228"/>
        <v>3.3027637084729817</v>
      </c>
      <c r="BB1408" s="18"/>
      <c r="BD1408" s="54"/>
      <c r="BF1408" s="18"/>
      <c r="BH1408" s="18"/>
      <c r="BJ1408" s="18"/>
      <c r="BK1408" s="18" t="s">
        <v>279</v>
      </c>
      <c r="BL1408">
        <v>0</v>
      </c>
      <c r="BM1408">
        <v>1</v>
      </c>
      <c r="BN1408">
        <v>0</v>
      </c>
      <c r="BO1408">
        <v>0</v>
      </c>
      <c r="BP1408">
        <v>0</v>
      </c>
      <c r="BQ1408">
        <v>0</v>
      </c>
      <c r="BR1408" s="18">
        <v>0</v>
      </c>
      <c r="BS1408">
        <v>0</v>
      </c>
      <c r="BT1408">
        <v>1</v>
      </c>
      <c r="BU1408" s="18">
        <v>0</v>
      </c>
      <c r="BV1408" t="s">
        <v>397</v>
      </c>
      <c r="BW1408" t="s">
        <v>397</v>
      </c>
      <c r="CB1408" s="18"/>
      <c r="CD1408" s="18"/>
      <c r="CE1408" s="18"/>
      <c r="CH1408" s="18"/>
      <c r="CJ1408" s="18"/>
      <c r="CU1408" s="18"/>
      <c r="CV1408" t="s">
        <v>397</v>
      </c>
      <c r="CW1408" t="s">
        <v>397</v>
      </c>
      <c r="CX1408" t="s">
        <v>397</v>
      </c>
      <c r="CY1408" s="25" t="s">
        <v>397</v>
      </c>
    </row>
    <row r="1409" spans="1:103" x14ac:dyDescent="0.25">
      <c r="A1409">
        <v>1411</v>
      </c>
      <c r="B1409">
        <v>158</v>
      </c>
      <c r="C1409" s="25" t="s">
        <v>281</v>
      </c>
      <c r="D1409" s="12">
        <v>1.9</v>
      </c>
      <c r="E1409" s="14"/>
      <c r="F1409" s="7" t="str">
        <f t="shared" si="219"/>
        <v>X</v>
      </c>
      <c r="G1409" s="7">
        <f t="shared" si="220"/>
        <v>1.9</v>
      </c>
      <c r="H1409" s="16">
        <f t="shared" si="221"/>
        <v>1.9</v>
      </c>
      <c r="I1409" s="11" t="str">
        <f t="shared" si="222"/>
        <v>X</v>
      </c>
      <c r="J1409" s="39" t="str">
        <f t="shared" si="223"/>
        <v>X</v>
      </c>
      <c r="K1409" s="39" t="str">
        <f t="shared" si="226"/>
        <v>X</v>
      </c>
      <c r="L1409" s="39" t="str">
        <f t="shared" si="227"/>
        <v>X</v>
      </c>
      <c r="M1409" s="39" t="str">
        <f t="shared" si="224"/>
        <v>X</v>
      </c>
      <c r="N1409" s="42">
        <v>0</v>
      </c>
      <c r="O1409" s="8">
        <v>1</v>
      </c>
      <c r="P1409" s="9">
        <v>0</v>
      </c>
      <c r="Q1409" s="9">
        <v>0</v>
      </c>
      <c r="R1409" s="8">
        <v>0</v>
      </c>
      <c r="S1409" s="9">
        <v>0</v>
      </c>
      <c r="T1409" s="9">
        <v>0</v>
      </c>
      <c r="U1409" s="8">
        <v>0</v>
      </c>
      <c r="V1409" s="9">
        <v>0</v>
      </c>
      <c r="W1409" s="9">
        <v>0</v>
      </c>
      <c r="X1409" s="9">
        <v>0</v>
      </c>
      <c r="Y1409" s="8">
        <v>0</v>
      </c>
      <c r="Z1409" s="9">
        <v>0</v>
      </c>
      <c r="AA1409" s="8"/>
      <c r="AC1409" s="8"/>
      <c r="AJ1409" s="9">
        <f t="shared" si="225"/>
        <v>-1</v>
      </c>
      <c r="AK1409" s="7">
        <v>9.9600000000000009</v>
      </c>
      <c r="AO1409" s="8"/>
      <c r="AQ1409" s="31"/>
      <c r="AT1409" s="31"/>
      <c r="AU1409" s="21">
        <v>2009</v>
      </c>
      <c r="AV1409" s="23">
        <f t="shared" si="228"/>
        <v>3.3029799367482493</v>
      </c>
      <c r="BB1409" s="18"/>
      <c r="BD1409" s="54"/>
      <c r="BF1409" s="18"/>
      <c r="BH1409" s="18"/>
      <c r="BJ1409" s="18"/>
      <c r="BK1409" s="18" t="s">
        <v>279</v>
      </c>
      <c r="BL1409">
        <v>0</v>
      </c>
      <c r="BM1409">
        <v>1</v>
      </c>
      <c r="BN1409">
        <v>0</v>
      </c>
      <c r="BO1409">
        <v>0</v>
      </c>
      <c r="BP1409">
        <v>0</v>
      </c>
      <c r="BQ1409">
        <v>0</v>
      </c>
      <c r="BR1409" s="18">
        <v>0</v>
      </c>
      <c r="BS1409">
        <v>0</v>
      </c>
      <c r="BT1409">
        <v>1</v>
      </c>
      <c r="BU1409" s="18">
        <v>0</v>
      </c>
      <c r="BV1409" t="s">
        <v>397</v>
      </c>
      <c r="BW1409" t="s">
        <v>397</v>
      </c>
      <c r="CB1409" s="18"/>
      <c r="CD1409" s="18"/>
      <c r="CE1409" s="18"/>
      <c r="CH1409" s="18"/>
      <c r="CJ1409" s="18"/>
      <c r="CU1409" s="18"/>
      <c r="CV1409" t="s">
        <v>397</v>
      </c>
      <c r="CW1409" t="s">
        <v>397</v>
      </c>
      <c r="CX1409" t="s">
        <v>397</v>
      </c>
      <c r="CY1409" s="25" t="s">
        <v>397</v>
      </c>
    </row>
    <row r="1410" spans="1:103" x14ac:dyDescent="0.25">
      <c r="A1410">
        <v>1412</v>
      </c>
      <c r="B1410">
        <v>158</v>
      </c>
      <c r="C1410" s="25" t="s">
        <v>281</v>
      </c>
      <c r="D1410" s="12">
        <v>1.8</v>
      </c>
      <c r="E1410" s="14"/>
      <c r="F1410" s="7" t="str">
        <f t="shared" si="219"/>
        <v>X</v>
      </c>
      <c r="G1410" s="7">
        <f t="shared" si="220"/>
        <v>1.8</v>
      </c>
      <c r="H1410" s="16">
        <f t="shared" si="221"/>
        <v>1.8</v>
      </c>
      <c r="I1410" s="11" t="str">
        <f t="shared" si="222"/>
        <v>X</v>
      </c>
      <c r="J1410" s="39" t="str">
        <f t="shared" si="223"/>
        <v>X</v>
      </c>
      <c r="K1410" s="39" t="str">
        <f t="shared" si="226"/>
        <v>X</v>
      </c>
      <c r="L1410" s="39" t="str">
        <f t="shared" si="227"/>
        <v>X</v>
      </c>
      <c r="M1410" s="39" t="str">
        <f t="shared" si="224"/>
        <v>X</v>
      </c>
      <c r="N1410" s="42">
        <v>0</v>
      </c>
      <c r="O1410" s="8">
        <v>1</v>
      </c>
      <c r="P1410" s="9">
        <v>0</v>
      </c>
      <c r="Q1410" s="9">
        <v>0</v>
      </c>
      <c r="R1410" s="8">
        <v>0</v>
      </c>
      <c r="S1410" s="9">
        <v>0</v>
      </c>
      <c r="T1410" s="9">
        <v>0</v>
      </c>
      <c r="U1410" s="8">
        <v>0</v>
      </c>
      <c r="V1410" s="9">
        <v>0</v>
      </c>
      <c r="W1410" s="9">
        <v>0</v>
      </c>
      <c r="X1410" s="9">
        <v>0</v>
      </c>
      <c r="Y1410" s="8">
        <v>0</v>
      </c>
      <c r="Z1410" s="9">
        <v>0</v>
      </c>
      <c r="AA1410" s="8"/>
      <c r="AC1410" s="8"/>
      <c r="AJ1410" s="9">
        <f t="shared" si="225"/>
        <v>-1</v>
      </c>
      <c r="AK1410" s="7">
        <v>10.029999999999999</v>
      </c>
      <c r="AO1410" s="8"/>
      <c r="AQ1410" s="31"/>
      <c r="AT1410" s="31"/>
      <c r="AU1410" s="21">
        <v>2010</v>
      </c>
      <c r="AV1410" s="23">
        <f t="shared" si="228"/>
        <v>3.3031960574204891</v>
      </c>
      <c r="BB1410" s="18"/>
      <c r="BD1410" s="54"/>
      <c r="BF1410" s="18"/>
      <c r="BH1410" s="18"/>
      <c r="BJ1410" s="18"/>
      <c r="BK1410" s="18" t="s">
        <v>279</v>
      </c>
      <c r="BL1410">
        <v>0</v>
      </c>
      <c r="BM1410">
        <v>1</v>
      </c>
      <c r="BN1410">
        <v>0</v>
      </c>
      <c r="BO1410">
        <v>0</v>
      </c>
      <c r="BP1410">
        <v>0</v>
      </c>
      <c r="BQ1410">
        <v>0</v>
      </c>
      <c r="BR1410" s="18">
        <v>0</v>
      </c>
      <c r="BS1410">
        <v>0</v>
      </c>
      <c r="BT1410">
        <v>1</v>
      </c>
      <c r="BU1410" s="18">
        <v>0</v>
      </c>
      <c r="BV1410" t="s">
        <v>397</v>
      </c>
      <c r="BW1410" t="s">
        <v>397</v>
      </c>
      <c r="CB1410" s="18"/>
      <c r="CD1410" s="18"/>
      <c r="CE1410" s="18"/>
      <c r="CH1410" s="18"/>
      <c r="CJ1410" s="18"/>
      <c r="CU1410" s="18"/>
      <c r="CV1410" t="s">
        <v>397</v>
      </c>
      <c r="CW1410" t="s">
        <v>397</v>
      </c>
      <c r="CX1410" t="s">
        <v>397</v>
      </c>
      <c r="CY1410" s="25" t="s">
        <v>397</v>
      </c>
    </row>
    <row r="1411" spans="1:103" x14ac:dyDescent="0.25">
      <c r="A1411">
        <v>1413</v>
      </c>
      <c r="B1411">
        <v>158</v>
      </c>
      <c r="C1411" s="25" t="s">
        <v>281</v>
      </c>
      <c r="D1411" s="12">
        <v>6.2</v>
      </c>
      <c r="E1411" s="14"/>
      <c r="F1411" s="7" t="str">
        <f t="shared" si="219"/>
        <v>X</v>
      </c>
      <c r="G1411" s="7">
        <f t="shared" si="220"/>
        <v>6.2</v>
      </c>
      <c r="H1411" s="16">
        <f t="shared" si="221"/>
        <v>6.2</v>
      </c>
      <c r="I1411" s="11" t="str">
        <f t="shared" si="222"/>
        <v>X</v>
      </c>
      <c r="J1411" s="39" t="str">
        <f t="shared" si="223"/>
        <v>X</v>
      </c>
      <c r="K1411" s="39" t="str">
        <f t="shared" si="226"/>
        <v>X</v>
      </c>
      <c r="L1411" s="39" t="str">
        <f t="shared" si="227"/>
        <v>X</v>
      </c>
      <c r="M1411" s="39" t="str">
        <f t="shared" si="224"/>
        <v>X</v>
      </c>
      <c r="N1411" s="42">
        <v>0</v>
      </c>
      <c r="O1411" s="8">
        <v>0</v>
      </c>
      <c r="P1411" s="9">
        <v>1</v>
      </c>
      <c r="Q1411" s="9">
        <v>0</v>
      </c>
      <c r="R1411" s="8">
        <v>0</v>
      </c>
      <c r="S1411" s="9">
        <v>0</v>
      </c>
      <c r="T1411" s="9">
        <v>0</v>
      </c>
      <c r="U1411" s="8">
        <v>0</v>
      </c>
      <c r="V1411" s="9">
        <v>0</v>
      </c>
      <c r="W1411" s="9">
        <v>0</v>
      </c>
      <c r="X1411" s="9">
        <v>0</v>
      </c>
      <c r="Y1411" s="8">
        <v>0</v>
      </c>
      <c r="Z1411" s="9">
        <v>0</v>
      </c>
      <c r="AA1411" s="8"/>
      <c r="AC1411" s="8"/>
      <c r="AJ1411" s="9">
        <f t="shared" si="225"/>
        <v>-1</v>
      </c>
      <c r="AK1411" s="7">
        <v>9.81</v>
      </c>
      <c r="AO1411" s="8"/>
      <c r="AQ1411" s="31"/>
      <c r="AT1411" s="31"/>
      <c r="AU1411" s="21">
        <v>2007</v>
      </c>
      <c r="AV1411" s="23">
        <f t="shared" si="228"/>
        <v>3.3025473724874854</v>
      </c>
      <c r="BB1411" s="18"/>
      <c r="BD1411" s="54"/>
      <c r="BF1411" s="18"/>
      <c r="BH1411" s="18"/>
      <c r="BJ1411" s="18"/>
      <c r="BK1411" s="18" t="s">
        <v>279</v>
      </c>
      <c r="BL1411">
        <v>0</v>
      </c>
      <c r="BM1411">
        <v>1</v>
      </c>
      <c r="BN1411">
        <v>0</v>
      </c>
      <c r="BO1411">
        <v>0</v>
      </c>
      <c r="BP1411">
        <v>0</v>
      </c>
      <c r="BQ1411">
        <v>0</v>
      </c>
      <c r="BR1411" s="18">
        <v>0</v>
      </c>
      <c r="BS1411">
        <v>0</v>
      </c>
      <c r="BT1411">
        <v>1</v>
      </c>
      <c r="BU1411" s="18">
        <v>0</v>
      </c>
      <c r="BV1411" t="s">
        <v>397</v>
      </c>
      <c r="BW1411" t="s">
        <v>397</v>
      </c>
      <c r="CB1411" s="18"/>
      <c r="CD1411" s="18"/>
      <c r="CE1411" s="18"/>
      <c r="CH1411" s="18"/>
      <c r="CJ1411" s="18"/>
      <c r="CU1411" s="18"/>
      <c r="CV1411" t="s">
        <v>397</v>
      </c>
      <c r="CW1411" t="s">
        <v>397</v>
      </c>
      <c r="CX1411" t="s">
        <v>397</v>
      </c>
      <c r="CY1411" s="25" t="s">
        <v>397</v>
      </c>
    </row>
    <row r="1412" spans="1:103" x14ac:dyDescent="0.25">
      <c r="A1412">
        <v>1414</v>
      </c>
      <c r="B1412">
        <v>158</v>
      </c>
      <c r="C1412" s="25" t="s">
        <v>281</v>
      </c>
      <c r="D1412" s="12">
        <v>5.7</v>
      </c>
      <c r="E1412" s="14"/>
      <c r="F1412" s="7" t="str">
        <f t="shared" si="219"/>
        <v>X</v>
      </c>
      <c r="G1412" s="7">
        <f t="shared" si="220"/>
        <v>5.7</v>
      </c>
      <c r="H1412" s="16">
        <f t="shared" si="221"/>
        <v>5.7</v>
      </c>
      <c r="I1412" s="11" t="str">
        <f t="shared" si="222"/>
        <v>X</v>
      </c>
      <c r="J1412" s="39" t="str">
        <f t="shared" si="223"/>
        <v>X</v>
      </c>
      <c r="K1412" s="39" t="str">
        <f t="shared" si="226"/>
        <v>X</v>
      </c>
      <c r="L1412" s="39" t="str">
        <f t="shared" si="227"/>
        <v>X</v>
      </c>
      <c r="M1412" s="39" t="str">
        <f t="shared" si="224"/>
        <v>X</v>
      </c>
      <c r="N1412" s="42">
        <v>0</v>
      </c>
      <c r="O1412" s="8">
        <v>0</v>
      </c>
      <c r="P1412" s="9">
        <v>1</v>
      </c>
      <c r="Q1412" s="9">
        <v>0</v>
      </c>
      <c r="R1412" s="8">
        <v>0</v>
      </c>
      <c r="S1412" s="9">
        <v>0</v>
      </c>
      <c r="T1412" s="9">
        <v>0</v>
      </c>
      <c r="U1412" s="8">
        <v>0</v>
      </c>
      <c r="V1412" s="9">
        <v>0</v>
      </c>
      <c r="W1412" s="9">
        <v>0</v>
      </c>
      <c r="X1412" s="9">
        <v>0</v>
      </c>
      <c r="Y1412" s="8">
        <v>0</v>
      </c>
      <c r="Z1412" s="9">
        <v>0</v>
      </c>
      <c r="AA1412" s="8"/>
      <c r="AC1412" s="8"/>
      <c r="AJ1412" s="9">
        <f t="shared" si="225"/>
        <v>-1</v>
      </c>
      <c r="AK1412" s="7">
        <v>9.89</v>
      </c>
      <c r="AO1412" s="8"/>
      <c r="AQ1412" s="31"/>
      <c r="AT1412" s="31"/>
      <c r="AU1412" s="21">
        <v>2008</v>
      </c>
      <c r="AV1412" s="23">
        <f t="shared" si="228"/>
        <v>3.3027637084729817</v>
      </c>
      <c r="BB1412" s="18"/>
      <c r="BD1412" s="54"/>
      <c r="BF1412" s="18"/>
      <c r="BH1412" s="18"/>
      <c r="BJ1412" s="18"/>
      <c r="BK1412" s="18" t="s">
        <v>279</v>
      </c>
      <c r="BL1412">
        <v>0</v>
      </c>
      <c r="BM1412">
        <v>1</v>
      </c>
      <c r="BN1412">
        <v>0</v>
      </c>
      <c r="BO1412">
        <v>0</v>
      </c>
      <c r="BP1412">
        <v>0</v>
      </c>
      <c r="BQ1412">
        <v>0</v>
      </c>
      <c r="BR1412" s="18">
        <v>0</v>
      </c>
      <c r="BS1412">
        <v>0</v>
      </c>
      <c r="BT1412">
        <v>1</v>
      </c>
      <c r="BU1412" s="18">
        <v>0</v>
      </c>
      <c r="BV1412" t="s">
        <v>397</v>
      </c>
      <c r="BW1412" t="s">
        <v>397</v>
      </c>
      <c r="CB1412" s="18"/>
      <c r="CD1412" s="18"/>
      <c r="CE1412" s="18"/>
      <c r="CH1412" s="18"/>
      <c r="CJ1412" s="18"/>
      <c r="CU1412" s="18"/>
      <c r="CV1412" t="s">
        <v>397</v>
      </c>
      <c r="CW1412" t="s">
        <v>397</v>
      </c>
      <c r="CX1412" t="s">
        <v>397</v>
      </c>
      <c r="CY1412" s="25" t="s">
        <v>397</v>
      </c>
    </row>
    <row r="1413" spans="1:103" x14ac:dyDescent="0.25">
      <c r="A1413">
        <v>1415</v>
      </c>
      <c r="B1413">
        <v>158</v>
      </c>
      <c r="C1413" s="25" t="s">
        <v>281</v>
      </c>
      <c r="D1413" s="12">
        <v>5.3</v>
      </c>
      <c r="E1413" s="14"/>
      <c r="F1413" s="7" t="str">
        <f t="shared" si="219"/>
        <v>X</v>
      </c>
      <c r="G1413" s="7">
        <f t="shared" si="220"/>
        <v>5.3</v>
      </c>
      <c r="H1413" s="16">
        <f t="shared" si="221"/>
        <v>5.3</v>
      </c>
      <c r="I1413" s="11" t="str">
        <f t="shared" si="222"/>
        <v>X</v>
      </c>
      <c r="J1413" s="39" t="str">
        <f t="shared" si="223"/>
        <v>X</v>
      </c>
      <c r="K1413" s="39" t="str">
        <f t="shared" si="226"/>
        <v>X</v>
      </c>
      <c r="L1413" s="39" t="str">
        <f t="shared" si="227"/>
        <v>X</v>
      </c>
      <c r="M1413" s="39" t="str">
        <f t="shared" si="224"/>
        <v>X</v>
      </c>
      <c r="N1413" s="42">
        <v>0</v>
      </c>
      <c r="O1413" s="8">
        <v>0</v>
      </c>
      <c r="P1413" s="9">
        <v>1</v>
      </c>
      <c r="Q1413" s="9">
        <v>0</v>
      </c>
      <c r="R1413" s="8">
        <v>0</v>
      </c>
      <c r="S1413" s="9">
        <v>0</v>
      </c>
      <c r="T1413" s="9">
        <v>0</v>
      </c>
      <c r="U1413" s="8">
        <v>0</v>
      </c>
      <c r="V1413" s="9">
        <v>0</v>
      </c>
      <c r="W1413" s="9">
        <v>0</v>
      </c>
      <c r="X1413" s="9">
        <v>0</v>
      </c>
      <c r="Y1413" s="8">
        <v>0</v>
      </c>
      <c r="Z1413" s="9">
        <v>0</v>
      </c>
      <c r="AA1413" s="8"/>
      <c r="AC1413" s="8"/>
      <c r="AJ1413" s="9">
        <f t="shared" si="225"/>
        <v>-1</v>
      </c>
      <c r="AK1413" s="7">
        <v>9.9600000000000009</v>
      </c>
      <c r="AO1413" s="8"/>
      <c r="AQ1413" s="31"/>
      <c r="AT1413" s="31"/>
      <c r="AU1413" s="21">
        <v>2009</v>
      </c>
      <c r="AV1413" s="23">
        <f t="shared" si="228"/>
        <v>3.3029799367482493</v>
      </c>
      <c r="BB1413" s="18"/>
      <c r="BD1413" s="54"/>
      <c r="BF1413" s="18"/>
      <c r="BH1413" s="18"/>
      <c r="BJ1413" s="18"/>
      <c r="BK1413" s="18" t="s">
        <v>279</v>
      </c>
      <c r="BL1413">
        <v>0</v>
      </c>
      <c r="BM1413">
        <v>1</v>
      </c>
      <c r="BN1413">
        <v>0</v>
      </c>
      <c r="BO1413">
        <v>0</v>
      </c>
      <c r="BP1413">
        <v>0</v>
      </c>
      <c r="BQ1413">
        <v>0</v>
      </c>
      <c r="BR1413" s="18">
        <v>0</v>
      </c>
      <c r="BS1413">
        <v>0</v>
      </c>
      <c r="BT1413">
        <v>1</v>
      </c>
      <c r="BU1413" s="18">
        <v>0</v>
      </c>
      <c r="BV1413" t="s">
        <v>397</v>
      </c>
      <c r="BW1413" t="s">
        <v>397</v>
      </c>
      <c r="CB1413" s="18"/>
      <c r="CD1413" s="18"/>
      <c r="CE1413" s="18"/>
      <c r="CH1413" s="18"/>
      <c r="CJ1413" s="18"/>
      <c r="CU1413" s="18"/>
      <c r="CV1413" t="s">
        <v>397</v>
      </c>
      <c r="CW1413" t="s">
        <v>397</v>
      </c>
      <c r="CX1413" t="s">
        <v>397</v>
      </c>
      <c r="CY1413" s="25" t="s">
        <v>397</v>
      </c>
    </row>
    <row r="1414" spans="1:103" x14ac:dyDescent="0.25">
      <c r="A1414">
        <v>1416</v>
      </c>
      <c r="B1414">
        <v>158</v>
      </c>
      <c r="C1414" s="25" t="s">
        <v>281</v>
      </c>
      <c r="D1414" s="12">
        <v>5</v>
      </c>
      <c r="E1414" s="14"/>
      <c r="F1414" s="7" t="str">
        <f t="shared" si="219"/>
        <v>X</v>
      </c>
      <c r="G1414" s="7">
        <f t="shared" si="220"/>
        <v>5</v>
      </c>
      <c r="H1414" s="16">
        <f t="shared" si="221"/>
        <v>5</v>
      </c>
      <c r="I1414" s="11" t="str">
        <f t="shared" si="222"/>
        <v>X</v>
      </c>
      <c r="J1414" s="39" t="str">
        <f t="shared" si="223"/>
        <v>X</v>
      </c>
      <c r="K1414" s="39" t="str">
        <f t="shared" si="226"/>
        <v>X</v>
      </c>
      <c r="L1414" s="39" t="str">
        <f t="shared" si="227"/>
        <v>X</v>
      </c>
      <c r="M1414" s="39" t="str">
        <f t="shared" si="224"/>
        <v>X</v>
      </c>
      <c r="N1414" s="42">
        <v>0</v>
      </c>
      <c r="O1414" s="8">
        <v>0</v>
      </c>
      <c r="P1414" s="9">
        <v>1</v>
      </c>
      <c r="Q1414" s="9">
        <v>0</v>
      </c>
      <c r="R1414" s="8">
        <v>0</v>
      </c>
      <c r="S1414" s="9">
        <v>0</v>
      </c>
      <c r="T1414" s="9">
        <v>0</v>
      </c>
      <c r="U1414" s="8">
        <v>0</v>
      </c>
      <c r="V1414" s="9">
        <v>0</v>
      </c>
      <c r="W1414" s="9">
        <v>0</v>
      </c>
      <c r="X1414" s="9">
        <v>0</v>
      </c>
      <c r="Y1414" s="8">
        <v>0</v>
      </c>
      <c r="Z1414" s="9">
        <v>0</v>
      </c>
      <c r="AA1414" s="8"/>
      <c r="AC1414" s="8"/>
      <c r="AJ1414" s="9">
        <f t="shared" si="225"/>
        <v>-1</v>
      </c>
      <c r="AK1414" s="7">
        <v>10.029999999999999</v>
      </c>
      <c r="AO1414" s="8"/>
      <c r="AQ1414" s="31"/>
      <c r="AT1414" s="31"/>
      <c r="AU1414" s="21">
        <v>2010</v>
      </c>
      <c r="AV1414" s="23">
        <f t="shared" si="228"/>
        <v>3.3031960574204891</v>
      </c>
      <c r="BB1414" s="18"/>
      <c r="BD1414" s="54"/>
      <c r="BF1414" s="18"/>
      <c r="BH1414" s="18"/>
      <c r="BJ1414" s="18"/>
      <c r="BK1414" s="18" t="s">
        <v>279</v>
      </c>
      <c r="BL1414">
        <v>0</v>
      </c>
      <c r="BM1414">
        <v>1</v>
      </c>
      <c r="BN1414">
        <v>0</v>
      </c>
      <c r="BO1414">
        <v>0</v>
      </c>
      <c r="BP1414">
        <v>0</v>
      </c>
      <c r="BQ1414">
        <v>0</v>
      </c>
      <c r="BR1414" s="18">
        <v>0</v>
      </c>
      <c r="BS1414">
        <v>0</v>
      </c>
      <c r="BT1414">
        <v>1</v>
      </c>
      <c r="BU1414" s="18">
        <v>0</v>
      </c>
      <c r="BV1414" t="s">
        <v>397</v>
      </c>
      <c r="BW1414" t="s">
        <v>397</v>
      </c>
      <c r="CB1414" s="18"/>
      <c r="CD1414" s="18"/>
      <c r="CE1414" s="18"/>
      <c r="CH1414" s="18"/>
      <c r="CJ1414" s="18"/>
      <c r="CU1414" s="18"/>
      <c r="CV1414" t="s">
        <v>397</v>
      </c>
      <c r="CW1414" t="s">
        <v>397</v>
      </c>
      <c r="CX1414" t="s">
        <v>397</v>
      </c>
      <c r="CY1414" s="25" t="s">
        <v>397</v>
      </c>
    </row>
    <row r="1415" spans="1:103" x14ac:dyDescent="0.25">
      <c r="A1415">
        <v>1417</v>
      </c>
      <c r="B1415">
        <v>158</v>
      </c>
      <c r="C1415" s="25" t="s">
        <v>281</v>
      </c>
      <c r="D1415" s="12">
        <v>21.9</v>
      </c>
      <c r="E1415" s="14"/>
      <c r="F1415" s="7" t="str">
        <f t="shared" si="219"/>
        <v>X</v>
      </c>
      <c r="G1415" s="7">
        <f t="shared" si="220"/>
        <v>21.9</v>
      </c>
      <c r="H1415" s="16">
        <f t="shared" si="221"/>
        <v>21.9</v>
      </c>
      <c r="I1415" s="11" t="str">
        <f t="shared" si="222"/>
        <v>X</v>
      </c>
      <c r="J1415" s="39" t="str">
        <f t="shared" si="223"/>
        <v>X</v>
      </c>
      <c r="K1415" s="39" t="str">
        <f t="shared" si="226"/>
        <v>X</v>
      </c>
      <c r="L1415" s="39" t="str">
        <f t="shared" si="227"/>
        <v>X</v>
      </c>
      <c r="M1415" s="39" t="str">
        <f t="shared" si="224"/>
        <v>X</v>
      </c>
      <c r="N1415" s="42">
        <v>0</v>
      </c>
      <c r="O1415" s="8">
        <v>0</v>
      </c>
      <c r="P1415" s="9">
        <v>0</v>
      </c>
      <c r="Q1415" s="9">
        <v>1</v>
      </c>
      <c r="R1415" s="8">
        <v>0</v>
      </c>
      <c r="S1415" s="9">
        <v>0</v>
      </c>
      <c r="T1415" s="9">
        <v>0</v>
      </c>
      <c r="U1415" s="8">
        <v>0</v>
      </c>
      <c r="V1415" s="9">
        <v>0</v>
      </c>
      <c r="W1415" s="9">
        <v>0</v>
      </c>
      <c r="X1415" s="9">
        <v>0</v>
      </c>
      <c r="Y1415" s="8">
        <v>0</v>
      </c>
      <c r="Z1415" s="9">
        <v>0</v>
      </c>
      <c r="AA1415" s="8"/>
      <c r="AC1415" s="8"/>
      <c r="AJ1415" s="9">
        <f t="shared" si="225"/>
        <v>-1</v>
      </c>
      <c r="AK1415" s="7">
        <v>9.81</v>
      </c>
      <c r="AO1415" s="8"/>
      <c r="AQ1415" s="31"/>
      <c r="AT1415" s="31"/>
      <c r="AU1415" s="21">
        <v>2007</v>
      </c>
      <c r="AV1415" s="23">
        <f t="shared" si="228"/>
        <v>3.3025473724874854</v>
      </c>
      <c r="BB1415" s="18"/>
      <c r="BD1415" s="54"/>
      <c r="BF1415" s="18"/>
      <c r="BH1415" s="18"/>
      <c r="BJ1415" s="18"/>
      <c r="BK1415" s="18" t="s">
        <v>279</v>
      </c>
      <c r="BL1415">
        <v>0</v>
      </c>
      <c r="BM1415">
        <v>1</v>
      </c>
      <c r="BN1415">
        <v>0</v>
      </c>
      <c r="BO1415">
        <v>0</v>
      </c>
      <c r="BP1415">
        <v>0</v>
      </c>
      <c r="BQ1415">
        <v>0</v>
      </c>
      <c r="BR1415" s="18">
        <v>0</v>
      </c>
      <c r="BS1415">
        <v>0</v>
      </c>
      <c r="BT1415">
        <v>1</v>
      </c>
      <c r="BU1415" s="18">
        <v>0</v>
      </c>
      <c r="BV1415" t="s">
        <v>397</v>
      </c>
      <c r="BW1415" t="s">
        <v>397</v>
      </c>
      <c r="CB1415" s="18"/>
      <c r="CD1415" s="18"/>
      <c r="CE1415" s="18"/>
      <c r="CH1415" s="18"/>
      <c r="CJ1415" s="18"/>
      <c r="CU1415" s="18"/>
      <c r="CV1415" t="s">
        <v>397</v>
      </c>
      <c r="CW1415" t="s">
        <v>397</v>
      </c>
      <c r="CX1415" t="s">
        <v>397</v>
      </c>
      <c r="CY1415" s="25" t="s">
        <v>397</v>
      </c>
    </row>
    <row r="1416" spans="1:103" x14ac:dyDescent="0.25">
      <c r="A1416">
        <v>1418</v>
      </c>
      <c r="B1416">
        <v>158</v>
      </c>
      <c r="C1416" s="25" t="s">
        <v>281</v>
      </c>
      <c r="D1416" s="12">
        <v>21.6</v>
      </c>
      <c r="E1416" s="14"/>
      <c r="F1416" s="7" t="str">
        <f t="shared" si="219"/>
        <v>X</v>
      </c>
      <c r="G1416" s="7">
        <f t="shared" si="220"/>
        <v>21.6</v>
      </c>
      <c r="H1416" s="16">
        <f t="shared" si="221"/>
        <v>21.6</v>
      </c>
      <c r="I1416" s="11" t="str">
        <f t="shared" si="222"/>
        <v>X</v>
      </c>
      <c r="J1416" s="39" t="str">
        <f t="shared" si="223"/>
        <v>X</v>
      </c>
      <c r="K1416" s="39" t="str">
        <f t="shared" si="226"/>
        <v>X</v>
      </c>
      <c r="L1416" s="39" t="str">
        <f t="shared" si="227"/>
        <v>X</v>
      </c>
      <c r="M1416" s="39" t="str">
        <f t="shared" si="224"/>
        <v>X</v>
      </c>
      <c r="N1416" s="42">
        <v>0</v>
      </c>
      <c r="O1416" s="8">
        <v>0</v>
      </c>
      <c r="P1416" s="9">
        <v>0</v>
      </c>
      <c r="Q1416" s="9">
        <v>1</v>
      </c>
      <c r="R1416" s="8">
        <v>0</v>
      </c>
      <c r="S1416" s="9">
        <v>0</v>
      </c>
      <c r="T1416" s="9">
        <v>0</v>
      </c>
      <c r="U1416" s="8">
        <v>0</v>
      </c>
      <c r="V1416" s="9">
        <v>0</v>
      </c>
      <c r="W1416" s="9">
        <v>0</v>
      </c>
      <c r="X1416" s="9">
        <v>0</v>
      </c>
      <c r="Y1416" s="8">
        <v>0</v>
      </c>
      <c r="Z1416" s="9">
        <v>0</v>
      </c>
      <c r="AA1416" s="8"/>
      <c r="AC1416" s="8"/>
      <c r="AJ1416" s="9">
        <f t="shared" si="225"/>
        <v>-1</v>
      </c>
      <c r="AK1416" s="7">
        <v>9.89</v>
      </c>
      <c r="AO1416" s="8"/>
      <c r="AQ1416" s="31"/>
      <c r="AT1416" s="31"/>
      <c r="AU1416" s="21">
        <v>2008</v>
      </c>
      <c r="AV1416" s="23">
        <f t="shared" si="228"/>
        <v>3.3027637084729817</v>
      </c>
      <c r="BB1416" s="18"/>
      <c r="BD1416" s="54"/>
      <c r="BF1416" s="18"/>
      <c r="BH1416" s="18"/>
      <c r="BJ1416" s="18"/>
      <c r="BK1416" s="18" t="s">
        <v>279</v>
      </c>
      <c r="BL1416">
        <v>0</v>
      </c>
      <c r="BM1416">
        <v>1</v>
      </c>
      <c r="BN1416">
        <v>0</v>
      </c>
      <c r="BO1416">
        <v>0</v>
      </c>
      <c r="BP1416">
        <v>0</v>
      </c>
      <c r="BQ1416">
        <v>0</v>
      </c>
      <c r="BR1416" s="18">
        <v>0</v>
      </c>
      <c r="BS1416">
        <v>0</v>
      </c>
      <c r="BT1416">
        <v>1</v>
      </c>
      <c r="BU1416" s="18">
        <v>0</v>
      </c>
      <c r="BV1416" t="s">
        <v>397</v>
      </c>
      <c r="BW1416" t="s">
        <v>397</v>
      </c>
      <c r="CB1416" s="18"/>
      <c r="CD1416" s="18"/>
      <c r="CE1416" s="18"/>
      <c r="CH1416" s="18"/>
      <c r="CJ1416" s="18"/>
      <c r="CU1416" s="18"/>
      <c r="CV1416" t="s">
        <v>397</v>
      </c>
      <c r="CW1416" t="s">
        <v>397</v>
      </c>
      <c r="CX1416" t="s">
        <v>397</v>
      </c>
      <c r="CY1416" s="25" t="s">
        <v>397</v>
      </c>
    </row>
    <row r="1417" spans="1:103" x14ac:dyDescent="0.25">
      <c r="A1417">
        <v>1419</v>
      </c>
      <c r="B1417">
        <v>158</v>
      </c>
      <c r="C1417" s="25" t="s">
        <v>281</v>
      </c>
      <c r="D1417" s="12">
        <v>21.6</v>
      </c>
      <c r="E1417" s="14"/>
      <c r="F1417" s="7" t="str">
        <f t="shared" si="219"/>
        <v>X</v>
      </c>
      <c r="G1417" s="7">
        <f t="shared" si="220"/>
        <v>21.6</v>
      </c>
      <c r="H1417" s="16">
        <f t="shared" si="221"/>
        <v>21.6</v>
      </c>
      <c r="I1417" s="11" t="str">
        <f t="shared" si="222"/>
        <v>X</v>
      </c>
      <c r="J1417" s="39" t="str">
        <f t="shared" si="223"/>
        <v>X</v>
      </c>
      <c r="K1417" s="39" t="str">
        <f t="shared" si="226"/>
        <v>X</v>
      </c>
      <c r="L1417" s="39" t="str">
        <f t="shared" si="227"/>
        <v>X</v>
      </c>
      <c r="M1417" s="39" t="str">
        <f t="shared" si="224"/>
        <v>X</v>
      </c>
      <c r="N1417" s="42">
        <v>0</v>
      </c>
      <c r="O1417" s="8">
        <v>0</v>
      </c>
      <c r="P1417" s="9">
        <v>0</v>
      </c>
      <c r="Q1417" s="9">
        <v>1</v>
      </c>
      <c r="R1417" s="8">
        <v>0</v>
      </c>
      <c r="S1417" s="9">
        <v>0</v>
      </c>
      <c r="T1417" s="9">
        <v>0</v>
      </c>
      <c r="U1417" s="8">
        <v>0</v>
      </c>
      <c r="V1417" s="9">
        <v>0</v>
      </c>
      <c r="W1417" s="9">
        <v>0</v>
      </c>
      <c r="X1417" s="9">
        <v>0</v>
      </c>
      <c r="Y1417" s="8">
        <v>0</v>
      </c>
      <c r="Z1417" s="9">
        <v>0</v>
      </c>
      <c r="AA1417" s="8"/>
      <c r="AC1417" s="8"/>
      <c r="AJ1417" s="9">
        <f t="shared" si="225"/>
        <v>-1</v>
      </c>
      <c r="AK1417" s="7">
        <v>9.9600000000000009</v>
      </c>
      <c r="AO1417" s="8"/>
      <c r="AQ1417" s="31"/>
      <c r="AT1417" s="31"/>
      <c r="AU1417" s="21">
        <v>2009</v>
      </c>
      <c r="AV1417" s="23">
        <f t="shared" si="228"/>
        <v>3.3029799367482493</v>
      </c>
      <c r="BB1417" s="18"/>
      <c r="BD1417" s="54"/>
      <c r="BF1417" s="18"/>
      <c r="BH1417" s="18"/>
      <c r="BJ1417" s="18"/>
      <c r="BK1417" s="18" t="s">
        <v>279</v>
      </c>
      <c r="BL1417">
        <v>0</v>
      </c>
      <c r="BM1417">
        <v>1</v>
      </c>
      <c r="BN1417">
        <v>0</v>
      </c>
      <c r="BO1417">
        <v>0</v>
      </c>
      <c r="BP1417">
        <v>0</v>
      </c>
      <c r="BQ1417">
        <v>0</v>
      </c>
      <c r="BR1417" s="18">
        <v>0</v>
      </c>
      <c r="BS1417">
        <v>0</v>
      </c>
      <c r="BT1417">
        <v>1</v>
      </c>
      <c r="BU1417" s="18">
        <v>0</v>
      </c>
      <c r="BV1417" t="s">
        <v>397</v>
      </c>
      <c r="BW1417" t="s">
        <v>397</v>
      </c>
      <c r="CB1417" s="18"/>
      <c r="CD1417" s="18"/>
      <c r="CE1417" s="18"/>
      <c r="CH1417" s="18"/>
      <c r="CJ1417" s="18"/>
      <c r="CU1417" s="18"/>
      <c r="CV1417" t="s">
        <v>397</v>
      </c>
      <c r="CW1417" t="s">
        <v>397</v>
      </c>
      <c r="CX1417" t="s">
        <v>397</v>
      </c>
      <c r="CY1417" s="25" t="s">
        <v>397</v>
      </c>
    </row>
    <row r="1418" spans="1:103" x14ac:dyDescent="0.25">
      <c r="A1418">
        <v>1420</v>
      </c>
      <c r="B1418">
        <v>158</v>
      </c>
      <c r="C1418" s="25" t="s">
        <v>281</v>
      </c>
      <c r="D1418" s="12">
        <v>20.8</v>
      </c>
      <c r="E1418" s="14"/>
      <c r="F1418" s="7" t="str">
        <f t="shared" si="219"/>
        <v>X</v>
      </c>
      <c r="G1418" s="7">
        <f t="shared" si="220"/>
        <v>20.8</v>
      </c>
      <c r="H1418" s="16">
        <f t="shared" si="221"/>
        <v>20.8</v>
      </c>
      <c r="I1418" s="11" t="str">
        <f t="shared" si="222"/>
        <v>X</v>
      </c>
      <c r="J1418" s="39" t="str">
        <f t="shared" si="223"/>
        <v>X</v>
      </c>
      <c r="K1418" s="39" t="str">
        <f t="shared" si="226"/>
        <v>X</v>
      </c>
      <c r="L1418" s="39" t="str">
        <f t="shared" si="227"/>
        <v>X</v>
      </c>
      <c r="M1418" s="39" t="str">
        <f t="shared" si="224"/>
        <v>X</v>
      </c>
      <c r="N1418" s="42">
        <v>0</v>
      </c>
      <c r="O1418" s="8">
        <v>0</v>
      </c>
      <c r="P1418" s="9">
        <v>0</v>
      </c>
      <c r="Q1418" s="9">
        <v>1</v>
      </c>
      <c r="R1418" s="8">
        <v>0</v>
      </c>
      <c r="S1418" s="9">
        <v>0</v>
      </c>
      <c r="T1418" s="9">
        <v>0</v>
      </c>
      <c r="U1418" s="8">
        <v>0</v>
      </c>
      <c r="V1418" s="9">
        <v>0</v>
      </c>
      <c r="W1418" s="9">
        <v>0</v>
      </c>
      <c r="X1418" s="9">
        <v>0</v>
      </c>
      <c r="Y1418" s="8">
        <v>0</v>
      </c>
      <c r="Z1418" s="9">
        <v>0</v>
      </c>
      <c r="AA1418" s="8"/>
      <c r="AC1418" s="8"/>
      <c r="AJ1418" s="9">
        <f t="shared" si="225"/>
        <v>-1</v>
      </c>
      <c r="AK1418" s="7">
        <v>10.029999999999999</v>
      </c>
      <c r="AO1418" s="8"/>
      <c r="AQ1418" s="31"/>
      <c r="AT1418" s="31"/>
      <c r="AU1418" s="21">
        <v>2010</v>
      </c>
      <c r="AV1418" s="23">
        <f t="shared" si="228"/>
        <v>3.3031960574204891</v>
      </c>
      <c r="BB1418" s="18"/>
      <c r="BD1418" s="54"/>
      <c r="BF1418" s="18"/>
      <c r="BH1418" s="18"/>
      <c r="BJ1418" s="18"/>
      <c r="BK1418" s="18" t="s">
        <v>279</v>
      </c>
      <c r="BL1418">
        <v>0</v>
      </c>
      <c r="BM1418">
        <v>1</v>
      </c>
      <c r="BN1418">
        <v>0</v>
      </c>
      <c r="BO1418">
        <v>0</v>
      </c>
      <c r="BP1418">
        <v>0</v>
      </c>
      <c r="BQ1418">
        <v>0</v>
      </c>
      <c r="BR1418" s="18">
        <v>0</v>
      </c>
      <c r="BS1418">
        <v>0</v>
      </c>
      <c r="BT1418">
        <v>1</v>
      </c>
      <c r="BU1418" s="18">
        <v>0</v>
      </c>
      <c r="BV1418" t="s">
        <v>397</v>
      </c>
      <c r="BW1418" t="s">
        <v>397</v>
      </c>
      <c r="CB1418" s="18"/>
      <c r="CD1418" s="18"/>
      <c r="CE1418" s="18"/>
      <c r="CH1418" s="18"/>
      <c r="CJ1418" s="18"/>
      <c r="CU1418" s="18"/>
      <c r="CV1418" t="s">
        <v>397</v>
      </c>
      <c r="CW1418" t="s">
        <v>397</v>
      </c>
      <c r="CX1418" t="s">
        <v>397</v>
      </c>
      <c r="CY1418" s="25" t="s">
        <v>397</v>
      </c>
    </row>
    <row r="1419" spans="1:103" x14ac:dyDescent="0.25">
      <c r="A1419">
        <v>1421</v>
      </c>
      <c r="B1419">
        <v>159</v>
      </c>
      <c r="C1419" s="25" t="s">
        <v>286</v>
      </c>
      <c r="D1419" s="12">
        <v>16</v>
      </c>
      <c r="E1419" s="14"/>
      <c r="F1419" s="7" t="str">
        <f t="shared" si="219"/>
        <v>X</v>
      </c>
      <c r="G1419" s="7">
        <f t="shared" si="220"/>
        <v>16</v>
      </c>
      <c r="H1419" s="16">
        <f t="shared" si="221"/>
        <v>16</v>
      </c>
      <c r="I1419" s="11" t="str">
        <f t="shared" si="222"/>
        <v>X</v>
      </c>
      <c r="J1419" s="39" t="str">
        <f t="shared" si="223"/>
        <v>X</v>
      </c>
      <c r="K1419" s="39" t="str">
        <f t="shared" si="226"/>
        <v>X</v>
      </c>
      <c r="L1419" s="39" t="str">
        <f t="shared" si="227"/>
        <v>X</v>
      </c>
      <c r="M1419" s="39" t="str">
        <f t="shared" si="224"/>
        <v>X</v>
      </c>
      <c r="N1419" s="42">
        <v>0</v>
      </c>
      <c r="O1419" s="8">
        <v>0</v>
      </c>
      <c r="P1419" s="9">
        <v>0</v>
      </c>
      <c r="Q1419" s="9">
        <v>0</v>
      </c>
      <c r="R1419" s="8">
        <v>0</v>
      </c>
      <c r="S1419" s="9">
        <v>0</v>
      </c>
      <c r="T1419" s="9">
        <v>0</v>
      </c>
      <c r="U1419" s="8">
        <v>1</v>
      </c>
      <c r="V1419" s="9">
        <v>0</v>
      </c>
      <c r="W1419" s="9">
        <v>0</v>
      </c>
      <c r="X1419" s="9">
        <v>0</v>
      </c>
      <c r="Y1419" s="8">
        <v>0</v>
      </c>
      <c r="Z1419" s="9">
        <v>0</v>
      </c>
      <c r="AA1419" s="8"/>
      <c r="AC1419" s="8"/>
      <c r="AJ1419" s="9">
        <f t="shared" si="225"/>
        <v>-1</v>
      </c>
      <c r="AK1419" s="7">
        <v>4.5999999999999996</v>
      </c>
      <c r="AO1419" s="8"/>
      <c r="AQ1419" s="31"/>
      <c r="AT1419" s="31"/>
      <c r="AU1419" s="21">
        <v>1987</v>
      </c>
      <c r="AV1419" s="23">
        <f t="shared" si="228"/>
        <v>3.2981978671098151</v>
      </c>
      <c r="BB1419" s="18"/>
      <c r="BD1419" s="54"/>
      <c r="BF1419" s="18"/>
      <c r="BH1419" s="18"/>
      <c r="BJ1419" s="18"/>
      <c r="BK1419" s="18" t="s">
        <v>285</v>
      </c>
      <c r="BL1419">
        <v>0</v>
      </c>
      <c r="BM1419">
        <v>0</v>
      </c>
      <c r="BN1419">
        <v>1</v>
      </c>
      <c r="BO1419">
        <v>0</v>
      </c>
      <c r="BP1419">
        <v>0</v>
      </c>
      <c r="BQ1419">
        <v>0</v>
      </c>
      <c r="BR1419" s="18">
        <v>0</v>
      </c>
      <c r="BS1419">
        <v>0</v>
      </c>
      <c r="BT1419">
        <v>1</v>
      </c>
      <c r="BU1419" s="18">
        <v>0</v>
      </c>
      <c r="BV1419" t="s">
        <v>397</v>
      </c>
      <c r="BW1419" t="s">
        <v>397</v>
      </c>
      <c r="CB1419" s="18"/>
      <c r="CD1419" s="18"/>
      <c r="CE1419" s="18"/>
      <c r="CH1419" s="18"/>
      <c r="CJ1419" s="18"/>
      <c r="CU1419" s="18"/>
      <c r="CV1419" t="s">
        <v>397</v>
      </c>
      <c r="CW1419" t="s">
        <v>397</v>
      </c>
      <c r="CX1419" t="s">
        <v>397</v>
      </c>
      <c r="CY1419" s="25" t="s">
        <v>397</v>
      </c>
    </row>
    <row r="1420" spans="1:103" x14ac:dyDescent="0.25">
      <c r="A1420">
        <v>1422</v>
      </c>
      <c r="B1420">
        <v>159</v>
      </c>
      <c r="C1420" s="25" t="s">
        <v>286</v>
      </c>
      <c r="D1420" s="12">
        <v>16.899999999999999</v>
      </c>
      <c r="E1420" s="14"/>
      <c r="F1420" s="7" t="str">
        <f t="shared" si="219"/>
        <v>X</v>
      </c>
      <c r="G1420" s="7">
        <f t="shared" si="220"/>
        <v>16.899999999999999</v>
      </c>
      <c r="H1420" s="16">
        <f t="shared" si="221"/>
        <v>16.899999999999999</v>
      </c>
      <c r="I1420" s="11" t="str">
        <f t="shared" si="222"/>
        <v>X</v>
      </c>
      <c r="J1420" s="39" t="str">
        <f t="shared" si="223"/>
        <v>X</v>
      </c>
      <c r="K1420" s="39" t="str">
        <f t="shared" si="226"/>
        <v>X</v>
      </c>
      <c r="L1420" s="39" t="str">
        <f t="shared" si="227"/>
        <v>X</v>
      </c>
      <c r="M1420" s="39" t="str">
        <f t="shared" si="224"/>
        <v>X</v>
      </c>
      <c r="N1420" s="42">
        <v>0</v>
      </c>
      <c r="O1420" s="8">
        <v>0</v>
      </c>
      <c r="P1420" s="9">
        <v>0</v>
      </c>
      <c r="Q1420" s="9">
        <v>0</v>
      </c>
      <c r="R1420" s="8">
        <v>0</v>
      </c>
      <c r="S1420" s="9">
        <v>0</v>
      </c>
      <c r="T1420" s="9">
        <v>0</v>
      </c>
      <c r="U1420" s="8">
        <v>1</v>
      </c>
      <c r="V1420" s="9">
        <v>0</v>
      </c>
      <c r="W1420" s="9">
        <v>0</v>
      </c>
      <c r="X1420" s="9">
        <v>0</v>
      </c>
      <c r="Y1420" s="8">
        <v>0</v>
      </c>
      <c r="Z1420" s="9">
        <v>0</v>
      </c>
      <c r="AA1420" s="8"/>
      <c r="AC1420" s="8"/>
      <c r="AJ1420" s="9">
        <f t="shared" si="225"/>
        <v>-1</v>
      </c>
      <c r="AK1420" s="7">
        <v>5</v>
      </c>
      <c r="AO1420" s="8"/>
      <c r="AQ1420" s="31"/>
      <c r="AT1420" s="31"/>
      <c r="AU1420" s="21">
        <v>1989</v>
      </c>
      <c r="AV1420" s="23">
        <f t="shared" si="228"/>
        <v>3.2986347831244354</v>
      </c>
      <c r="BB1420" s="18"/>
      <c r="BD1420" s="54"/>
      <c r="BF1420" s="18"/>
      <c r="BH1420" s="18"/>
      <c r="BJ1420" s="18"/>
      <c r="BK1420" s="18" t="s">
        <v>285</v>
      </c>
      <c r="BL1420">
        <v>0</v>
      </c>
      <c r="BM1420">
        <v>0</v>
      </c>
      <c r="BN1420">
        <v>1</v>
      </c>
      <c r="BO1420">
        <v>0</v>
      </c>
      <c r="BP1420">
        <v>0</v>
      </c>
      <c r="BQ1420">
        <v>0</v>
      </c>
      <c r="BR1420" s="18">
        <v>0</v>
      </c>
      <c r="BS1420">
        <v>0</v>
      </c>
      <c r="BT1420">
        <v>1</v>
      </c>
      <c r="BU1420" s="18">
        <v>0</v>
      </c>
      <c r="BV1420" t="s">
        <v>397</v>
      </c>
      <c r="BW1420" t="s">
        <v>397</v>
      </c>
      <c r="CB1420" s="18"/>
      <c r="CD1420" s="18"/>
      <c r="CE1420" s="18"/>
      <c r="CH1420" s="18"/>
      <c r="CJ1420" s="18"/>
      <c r="CU1420" s="18"/>
      <c r="CV1420" t="s">
        <v>397</v>
      </c>
      <c r="CW1420" t="s">
        <v>397</v>
      </c>
      <c r="CX1420" t="s">
        <v>397</v>
      </c>
      <c r="CY1420" s="25" t="s">
        <v>397</v>
      </c>
    </row>
    <row r="1421" spans="1:103" x14ac:dyDescent="0.25">
      <c r="A1421">
        <v>1423</v>
      </c>
      <c r="B1421">
        <v>159</v>
      </c>
      <c r="C1421" s="25" t="s">
        <v>286</v>
      </c>
      <c r="D1421" s="12">
        <v>13.4</v>
      </c>
      <c r="E1421" s="14"/>
      <c r="F1421" s="7" t="str">
        <f t="shared" si="219"/>
        <v>X</v>
      </c>
      <c r="G1421" s="7">
        <f t="shared" si="220"/>
        <v>13.4</v>
      </c>
      <c r="H1421" s="16">
        <f t="shared" si="221"/>
        <v>13.4</v>
      </c>
      <c r="I1421" s="11" t="str">
        <f t="shared" si="222"/>
        <v>X</v>
      </c>
      <c r="J1421" s="39" t="str">
        <f t="shared" si="223"/>
        <v>X</v>
      </c>
      <c r="K1421" s="39" t="str">
        <f t="shared" si="226"/>
        <v>X</v>
      </c>
      <c r="L1421" s="39" t="str">
        <f t="shared" si="227"/>
        <v>X</v>
      </c>
      <c r="M1421" s="39" t="str">
        <f t="shared" si="224"/>
        <v>X</v>
      </c>
      <c r="N1421" s="42">
        <v>0</v>
      </c>
      <c r="O1421" s="8">
        <v>0</v>
      </c>
      <c r="P1421" s="9">
        <v>0</v>
      </c>
      <c r="Q1421" s="9">
        <v>0</v>
      </c>
      <c r="R1421" s="8">
        <v>0</v>
      </c>
      <c r="S1421" s="9">
        <v>0</v>
      </c>
      <c r="T1421" s="9">
        <v>0</v>
      </c>
      <c r="U1421" s="8">
        <v>0</v>
      </c>
      <c r="V1421" s="9">
        <v>1</v>
      </c>
      <c r="W1421" s="9">
        <v>0</v>
      </c>
      <c r="X1421" s="9">
        <v>0</v>
      </c>
      <c r="Y1421" s="8">
        <v>0</v>
      </c>
      <c r="Z1421" s="9">
        <v>0</v>
      </c>
      <c r="AA1421" s="8"/>
      <c r="AC1421" s="8"/>
      <c r="AJ1421" s="9">
        <f t="shared" si="225"/>
        <v>-1</v>
      </c>
      <c r="AK1421" s="7">
        <v>4.5999999999999996</v>
      </c>
      <c r="AO1421" s="8"/>
      <c r="AQ1421" s="31"/>
      <c r="AT1421" s="31"/>
      <c r="AU1421" s="21">
        <v>1987</v>
      </c>
      <c r="AV1421" s="23">
        <f t="shared" si="228"/>
        <v>3.2981978671098151</v>
      </c>
      <c r="BB1421" s="18"/>
      <c r="BD1421" s="54"/>
      <c r="BF1421" s="18"/>
      <c r="BH1421" s="18"/>
      <c r="BJ1421" s="18"/>
      <c r="BK1421" s="18" t="s">
        <v>285</v>
      </c>
      <c r="BL1421">
        <v>0</v>
      </c>
      <c r="BM1421">
        <v>0</v>
      </c>
      <c r="BN1421">
        <v>1</v>
      </c>
      <c r="BO1421">
        <v>0</v>
      </c>
      <c r="BP1421">
        <v>0</v>
      </c>
      <c r="BQ1421">
        <v>0</v>
      </c>
      <c r="BR1421" s="18">
        <v>0</v>
      </c>
      <c r="BS1421">
        <v>0</v>
      </c>
      <c r="BT1421">
        <v>1</v>
      </c>
      <c r="BU1421" s="18">
        <v>0</v>
      </c>
      <c r="BV1421" t="s">
        <v>397</v>
      </c>
      <c r="BW1421" t="s">
        <v>397</v>
      </c>
      <c r="CB1421" s="18"/>
      <c r="CD1421" s="18"/>
      <c r="CE1421" s="18"/>
      <c r="CH1421" s="18"/>
      <c r="CJ1421" s="18"/>
      <c r="CU1421" s="18"/>
      <c r="CV1421" t="s">
        <v>397</v>
      </c>
      <c r="CW1421" t="s">
        <v>397</v>
      </c>
      <c r="CX1421" t="s">
        <v>397</v>
      </c>
      <c r="CY1421" s="25" t="s">
        <v>397</v>
      </c>
    </row>
    <row r="1422" spans="1:103" x14ac:dyDescent="0.25">
      <c r="A1422">
        <v>1424</v>
      </c>
      <c r="B1422">
        <v>159</v>
      </c>
      <c r="C1422" s="25" t="s">
        <v>286</v>
      </c>
      <c r="D1422" s="12">
        <v>14.7</v>
      </c>
      <c r="E1422" s="14"/>
      <c r="F1422" s="7" t="str">
        <f t="shared" si="219"/>
        <v>X</v>
      </c>
      <c r="G1422" s="7">
        <f t="shared" si="220"/>
        <v>14.7</v>
      </c>
      <c r="H1422" s="16">
        <f t="shared" si="221"/>
        <v>14.7</v>
      </c>
      <c r="I1422" s="11" t="str">
        <f t="shared" si="222"/>
        <v>X</v>
      </c>
      <c r="J1422" s="39" t="str">
        <f t="shared" si="223"/>
        <v>X</v>
      </c>
      <c r="K1422" s="39" t="str">
        <f t="shared" si="226"/>
        <v>X</v>
      </c>
      <c r="L1422" s="39" t="str">
        <f t="shared" si="227"/>
        <v>X</v>
      </c>
      <c r="M1422" s="39" t="str">
        <f t="shared" si="224"/>
        <v>X</v>
      </c>
      <c r="N1422" s="42">
        <v>0</v>
      </c>
      <c r="O1422" s="8">
        <v>0</v>
      </c>
      <c r="P1422" s="9">
        <v>0</v>
      </c>
      <c r="Q1422" s="9">
        <v>0</v>
      </c>
      <c r="R1422" s="8">
        <v>0</v>
      </c>
      <c r="S1422" s="9">
        <v>0</v>
      </c>
      <c r="T1422" s="9">
        <v>0</v>
      </c>
      <c r="U1422" s="8">
        <v>0</v>
      </c>
      <c r="V1422" s="9">
        <v>1</v>
      </c>
      <c r="W1422" s="9">
        <v>0</v>
      </c>
      <c r="X1422" s="9">
        <v>0</v>
      </c>
      <c r="Y1422" s="8">
        <v>0</v>
      </c>
      <c r="Z1422" s="9">
        <v>0</v>
      </c>
      <c r="AA1422" s="8"/>
      <c r="AC1422" s="8"/>
      <c r="AJ1422" s="9">
        <f t="shared" si="225"/>
        <v>-1</v>
      </c>
      <c r="AK1422" s="7">
        <v>5</v>
      </c>
      <c r="AO1422" s="8"/>
      <c r="AQ1422" s="31"/>
      <c r="AT1422" s="31"/>
      <c r="AU1422" s="21">
        <v>1989</v>
      </c>
      <c r="AV1422" s="23">
        <f t="shared" si="228"/>
        <v>3.2986347831244354</v>
      </c>
      <c r="BB1422" s="18"/>
      <c r="BD1422" s="54"/>
      <c r="BF1422" s="18"/>
      <c r="BH1422" s="18"/>
      <c r="BJ1422" s="18"/>
      <c r="BK1422" s="18" t="s">
        <v>285</v>
      </c>
      <c r="BL1422">
        <v>0</v>
      </c>
      <c r="BM1422">
        <v>0</v>
      </c>
      <c r="BN1422">
        <v>1</v>
      </c>
      <c r="BO1422">
        <v>0</v>
      </c>
      <c r="BP1422">
        <v>0</v>
      </c>
      <c r="BQ1422">
        <v>0</v>
      </c>
      <c r="BR1422" s="18">
        <v>0</v>
      </c>
      <c r="BS1422">
        <v>0</v>
      </c>
      <c r="BT1422">
        <v>1</v>
      </c>
      <c r="BU1422" s="18">
        <v>0</v>
      </c>
      <c r="BV1422" t="s">
        <v>397</v>
      </c>
      <c r="BW1422" t="s">
        <v>397</v>
      </c>
      <c r="CB1422" s="18"/>
      <c r="CD1422" s="18"/>
      <c r="CE1422" s="18"/>
      <c r="CH1422" s="18"/>
      <c r="CJ1422" s="18"/>
      <c r="CU1422" s="18"/>
      <c r="CV1422" t="s">
        <v>397</v>
      </c>
      <c r="CW1422" t="s">
        <v>397</v>
      </c>
      <c r="CX1422" t="s">
        <v>397</v>
      </c>
      <c r="CY1422" s="25" t="s">
        <v>397</v>
      </c>
    </row>
    <row r="1423" spans="1:103" x14ac:dyDescent="0.25">
      <c r="A1423">
        <v>1425</v>
      </c>
      <c r="B1423">
        <v>160</v>
      </c>
      <c r="C1423" s="25" t="s">
        <v>287</v>
      </c>
      <c r="D1423" s="12">
        <v>13.5</v>
      </c>
      <c r="E1423" s="14"/>
      <c r="F1423" s="7" t="str">
        <f t="shared" ref="F1423:F1486" si="229">IFERROR(D1423/E1423, "X")</f>
        <v>X</v>
      </c>
      <c r="G1423" s="7">
        <f t="shared" ref="G1423:G1486" si="230">D1423-E1423</f>
        <v>13.5</v>
      </c>
      <c r="H1423" s="16">
        <f t="shared" ref="H1423:H1486" si="231">D1423+E1423</f>
        <v>13.5</v>
      </c>
      <c r="I1423" s="11" t="str">
        <f t="shared" ref="I1423:I1486" si="232">IFERROR(F1423/SQRT(F1423^2+AJ1423), "X")</f>
        <v>X</v>
      </c>
      <c r="J1423" s="39" t="str">
        <f t="shared" ref="J1423:J1486" si="233">IFERROR(SQRT((1-I1423^2)/AJ1423), "X")</f>
        <v>X</v>
      </c>
      <c r="K1423" s="39" t="str">
        <f t="shared" si="226"/>
        <v>X</v>
      </c>
      <c r="L1423" s="39" t="str">
        <f t="shared" si="227"/>
        <v>X</v>
      </c>
      <c r="M1423" s="39" t="str">
        <f t="shared" ref="M1423:M1486" si="234">IFERROR(I1423+J1423, "X")</f>
        <v>X</v>
      </c>
      <c r="N1423" s="42">
        <v>1</v>
      </c>
      <c r="O1423" s="8">
        <v>0</v>
      </c>
      <c r="P1423" s="9">
        <v>0</v>
      </c>
      <c r="Q1423" s="9">
        <v>0</v>
      </c>
      <c r="R1423" s="8">
        <v>0</v>
      </c>
      <c r="S1423" s="9">
        <v>0</v>
      </c>
      <c r="T1423" s="9">
        <v>0</v>
      </c>
      <c r="U1423" s="8">
        <v>0</v>
      </c>
      <c r="V1423" s="9">
        <v>0</v>
      </c>
      <c r="W1423" s="9">
        <v>0</v>
      </c>
      <c r="X1423" s="9">
        <v>0</v>
      </c>
      <c r="Y1423" s="8">
        <v>0</v>
      </c>
      <c r="Z1423" s="9">
        <v>0</v>
      </c>
      <c r="AA1423" s="8"/>
      <c r="AC1423" s="8"/>
      <c r="AJ1423" s="9">
        <f t="shared" ref="AJ1423:AJ1486" si="235">IFERROR(AH1423-AI1423-1, "X")</f>
        <v>-1</v>
      </c>
      <c r="AK1423" s="7">
        <v>7.5</v>
      </c>
      <c r="AO1423" s="8"/>
      <c r="AQ1423" s="31"/>
      <c r="AT1423" s="31"/>
      <c r="AU1423" s="21">
        <v>1994</v>
      </c>
      <c r="AV1423" s="23">
        <f t="shared" si="228"/>
        <v>3.2997251539756367</v>
      </c>
      <c r="BB1423" s="18"/>
      <c r="BD1423" s="54"/>
      <c r="BF1423" s="18"/>
      <c r="BH1423" s="18"/>
      <c r="BJ1423" s="18"/>
      <c r="BK1423" s="18" t="s">
        <v>285</v>
      </c>
      <c r="BL1423">
        <v>0</v>
      </c>
      <c r="BM1423">
        <v>0</v>
      </c>
      <c r="BN1423">
        <v>1</v>
      </c>
      <c r="BO1423">
        <v>0</v>
      </c>
      <c r="BP1423">
        <v>0</v>
      </c>
      <c r="BQ1423">
        <v>0</v>
      </c>
      <c r="BR1423" s="18">
        <v>0</v>
      </c>
      <c r="BS1423">
        <v>0</v>
      </c>
      <c r="BT1423">
        <v>1</v>
      </c>
      <c r="BU1423" s="18">
        <v>0</v>
      </c>
      <c r="BV1423" t="s">
        <v>397</v>
      </c>
      <c r="BW1423" t="s">
        <v>397</v>
      </c>
      <c r="CB1423" s="18"/>
      <c r="CD1423" s="18"/>
      <c r="CE1423" s="18"/>
      <c r="CH1423" s="18"/>
      <c r="CJ1423" s="18"/>
      <c r="CU1423" s="18"/>
      <c r="CV1423" t="s">
        <v>397</v>
      </c>
      <c r="CW1423" t="s">
        <v>397</v>
      </c>
      <c r="CX1423" t="s">
        <v>397</v>
      </c>
      <c r="CY1423" s="25" t="s">
        <v>397</v>
      </c>
    </row>
    <row r="1424" spans="1:103" x14ac:dyDescent="0.25">
      <c r="A1424">
        <v>1426</v>
      </c>
      <c r="B1424">
        <v>160</v>
      </c>
      <c r="C1424" s="25" t="s">
        <v>287</v>
      </c>
      <c r="D1424" s="12">
        <v>11.8</v>
      </c>
      <c r="E1424" s="14"/>
      <c r="F1424" s="7" t="str">
        <f t="shared" si="229"/>
        <v>X</v>
      </c>
      <c r="G1424" s="7">
        <f t="shared" si="230"/>
        <v>11.8</v>
      </c>
      <c r="H1424" s="16">
        <f t="shared" si="231"/>
        <v>11.8</v>
      </c>
      <c r="I1424" s="11" t="str">
        <f t="shared" si="232"/>
        <v>X</v>
      </c>
      <c r="J1424" s="39" t="str">
        <f t="shared" si="233"/>
        <v>X</v>
      </c>
      <c r="K1424" s="39" t="str">
        <f t="shared" si="226"/>
        <v>X</v>
      </c>
      <c r="L1424" s="39" t="str">
        <f t="shared" si="227"/>
        <v>X</v>
      </c>
      <c r="M1424" s="39" t="str">
        <f t="shared" si="234"/>
        <v>X</v>
      </c>
      <c r="N1424" s="42">
        <v>1</v>
      </c>
      <c r="O1424" s="8">
        <v>0</v>
      </c>
      <c r="P1424" s="9">
        <v>0</v>
      </c>
      <c r="Q1424" s="9">
        <v>0</v>
      </c>
      <c r="R1424" s="8">
        <v>0</v>
      </c>
      <c r="S1424" s="9">
        <v>0</v>
      </c>
      <c r="T1424" s="9">
        <v>0</v>
      </c>
      <c r="U1424" s="8">
        <v>0</v>
      </c>
      <c r="V1424" s="9">
        <v>0</v>
      </c>
      <c r="W1424" s="9">
        <v>0</v>
      </c>
      <c r="X1424" s="9">
        <v>0</v>
      </c>
      <c r="Y1424" s="8">
        <v>0</v>
      </c>
      <c r="Z1424" s="9">
        <v>0</v>
      </c>
      <c r="AA1424" s="8"/>
      <c r="AC1424" s="8"/>
      <c r="AJ1424" s="9">
        <f t="shared" si="235"/>
        <v>-1</v>
      </c>
      <c r="AK1424" s="7">
        <v>8</v>
      </c>
      <c r="AO1424" s="8"/>
      <c r="AQ1424" s="31"/>
      <c r="AT1424" s="31"/>
      <c r="AU1424" s="21">
        <v>2002</v>
      </c>
      <c r="AV1424" s="23">
        <f t="shared" si="228"/>
        <v>3.3014640731433</v>
      </c>
      <c r="BB1424" s="18"/>
      <c r="BD1424" s="54"/>
      <c r="BF1424" s="18"/>
      <c r="BH1424" s="18"/>
      <c r="BJ1424" s="18"/>
      <c r="BK1424" s="18" t="s">
        <v>285</v>
      </c>
      <c r="BL1424">
        <v>0</v>
      </c>
      <c r="BM1424">
        <v>0</v>
      </c>
      <c r="BN1424">
        <v>1</v>
      </c>
      <c r="BO1424">
        <v>0</v>
      </c>
      <c r="BP1424">
        <v>0</v>
      </c>
      <c r="BQ1424">
        <v>0</v>
      </c>
      <c r="BR1424" s="18">
        <v>0</v>
      </c>
      <c r="BS1424">
        <v>0</v>
      </c>
      <c r="BT1424">
        <v>1</v>
      </c>
      <c r="BU1424" s="18">
        <v>0</v>
      </c>
      <c r="BV1424" t="s">
        <v>397</v>
      </c>
      <c r="BW1424" t="s">
        <v>397</v>
      </c>
      <c r="CB1424" s="18"/>
      <c r="CD1424" s="18"/>
      <c r="CE1424" s="18"/>
      <c r="CH1424" s="18"/>
      <c r="CJ1424" s="18"/>
      <c r="CU1424" s="18"/>
      <c r="CV1424" t="s">
        <v>397</v>
      </c>
      <c r="CW1424" t="s">
        <v>397</v>
      </c>
      <c r="CX1424" t="s">
        <v>397</v>
      </c>
      <c r="CY1424" s="25" t="s">
        <v>397</v>
      </c>
    </row>
    <row r="1425" spans="1:103" x14ac:dyDescent="0.25">
      <c r="A1425">
        <v>1427</v>
      </c>
      <c r="B1425">
        <v>160</v>
      </c>
      <c r="C1425" s="25" t="s">
        <v>287</v>
      </c>
      <c r="D1425" s="12">
        <v>12.2</v>
      </c>
      <c r="E1425" s="14"/>
      <c r="F1425" s="7" t="str">
        <f t="shared" si="229"/>
        <v>X</v>
      </c>
      <c r="G1425" s="7">
        <f t="shared" si="230"/>
        <v>12.2</v>
      </c>
      <c r="H1425" s="16">
        <f t="shared" si="231"/>
        <v>12.2</v>
      </c>
      <c r="I1425" s="11" t="str">
        <f t="shared" si="232"/>
        <v>X</v>
      </c>
      <c r="J1425" s="39" t="str">
        <f t="shared" si="233"/>
        <v>X</v>
      </c>
      <c r="K1425" s="39" t="str">
        <f t="shared" si="226"/>
        <v>X</v>
      </c>
      <c r="L1425" s="39" t="str">
        <f t="shared" si="227"/>
        <v>X</v>
      </c>
      <c r="M1425" s="39" t="str">
        <f t="shared" si="234"/>
        <v>X</v>
      </c>
      <c r="N1425" s="42">
        <v>1</v>
      </c>
      <c r="O1425" s="8">
        <v>0</v>
      </c>
      <c r="P1425" s="9">
        <v>0</v>
      </c>
      <c r="Q1425" s="9">
        <v>0</v>
      </c>
      <c r="R1425" s="8">
        <v>0</v>
      </c>
      <c r="S1425" s="9">
        <v>0</v>
      </c>
      <c r="T1425" s="9">
        <v>0</v>
      </c>
      <c r="U1425" s="8">
        <v>0</v>
      </c>
      <c r="V1425" s="9">
        <v>0</v>
      </c>
      <c r="W1425" s="9">
        <v>0</v>
      </c>
      <c r="X1425" s="9">
        <v>0</v>
      </c>
      <c r="Y1425" s="8">
        <v>0</v>
      </c>
      <c r="Z1425" s="9">
        <v>0</v>
      </c>
      <c r="AA1425" s="8"/>
      <c r="AC1425" s="8"/>
      <c r="AJ1425" s="9">
        <f t="shared" si="235"/>
        <v>-1</v>
      </c>
      <c r="AK1425" s="7">
        <v>8.4</v>
      </c>
      <c r="AO1425" s="8"/>
      <c r="AQ1425" s="31"/>
      <c r="AT1425" s="31"/>
      <c r="AU1425" s="21">
        <v>2003</v>
      </c>
      <c r="AV1425" s="23">
        <f t="shared" si="228"/>
        <v>3.3016809492935764</v>
      </c>
      <c r="BB1425" s="18"/>
      <c r="BD1425" s="54"/>
      <c r="BF1425" s="18"/>
      <c r="BH1425" s="18"/>
      <c r="BJ1425" s="18"/>
      <c r="BK1425" s="18" t="s">
        <v>285</v>
      </c>
      <c r="BL1425">
        <v>0</v>
      </c>
      <c r="BM1425">
        <v>0</v>
      </c>
      <c r="BN1425">
        <v>1</v>
      </c>
      <c r="BO1425">
        <v>0</v>
      </c>
      <c r="BP1425">
        <v>0</v>
      </c>
      <c r="BQ1425">
        <v>0</v>
      </c>
      <c r="BR1425" s="18">
        <v>0</v>
      </c>
      <c r="BS1425">
        <v>0</v>
      </c>
      <c r="BT1425">
        <v>1</v>
      </c>
      <c r="BU1425" s="18">
        <v>0</v>
      </c>
      <c r="BV1425" t="s">
        <v>397</v>
      </c>
      <c r="BW1425" t="s">
        <v>397</v>
      </c>
      <c r="CB1425" s="18"/>
      <c r="CD1425" s="18"/>
      <c r="CE1425" s="18"/>
      <c r="CH1425" s="18"/>
      <c r="CJ1425" s="18"/>
      <c r="CU1425" s="18"/>
      <c r="CV1425" t="s">
        <v>397</v>
      </c>
      <c r="CW1425" t="s">
        <v>397</v>
      </c>
      <c r="CX1425" t="s">
        <v>397</v>
      </c>
      <c r="CY1425" s="25" t="s">
        <v>397</v>
      </c>
    </row>
    <row r="1426" spans="1:103" x14ac:dyDescent="0.25">
      <c r="A1426">
        <v>1428</v>
      </c>
      <c r="B1426">
        <v>160</v>
      </c>
      <c r="C1426" s="25" t="s">
        <v>287</v>
      </c>
      <c r="D1426" s="12">
        <v>11.7</v>
      </c>
      <c r="E1426" s="14"/>
      <c r="F1426" s="7" t="str">
        <f t="shared" si="229"/>
        <v>X</v>
      </c>
      <c r="G1426" s="7">
        <f t="shared" si="230"/>
        <v>11.7</v>
      </c>
      <c r="H1426" s="16">
        <f t="shared" si="231"/>
        <v>11.7</v>
      </c>
      <c r="I1426" s="11" t="str">
        <f t="shared" si="232"/>
        <v>X</v>
      </c>
      <c r="J1426" s="39" t="str">
        <f t="shared" si="233"/>
        <v>X</v>
      </c>
      <c r="K1426" s="39" t="str">
        <f t="shared" si="226"/>
        <v>X</v>
      </c>
      <c r="L1426" s="39" t="str">
        <f t="shared" si="227"/>
        <v>X</v>
      </c>
      <c r="M1426" s="39" t="str">
        <f t="shared" si="234"/>
        <v>X</v>
      </c>
      <c r="N1426" s="42">
        <v>1</v>
      </c>
      <c r="O1426" s="8">
        <v>0</v>
      </c>
      <c r="P1426" s="9">
        <v>0</v>
      </c>
      <c r="Q1426" s="9">
        <v>0</v>
      </c>
      <c r="R1426" s="8">
        <v>0</v>
      </c>
      <c r="S1426" s="9">
        <v>0</v>
      </c>
      <c r="T1426" s="9">
        <v>0</v>
      </c>
      <c r="U1426" s="8">
        <v>0</v>
      </c>
      <c r="V1426" s="9">
        <v>0</v>
      </c>
      <c r="W1426" s="9">
        <v>0</v>
      </c>
      <c r="X1426" s="9">
        <v>0</v>
      </c>
      <c r="Y1426" s="8">
        <v>0</v>
      </c>
      <c r="Z1426" s="9">
        <v>0</v>
      </c>
      <c r="AA1426" s="8"/>
      <c r="AC1426" s="8"/>
      <c r="AJ1426" s="9">
        <f t="shared" si="235"/>
        <v>-1</v>
      </c>
      <c r="AK1426" s="7">
        <v>8.4</v>
      </c>
      <c r="AO1426" s="8"/>
      <c r="AQ1426" s="31"/>
      <c r="AT1426" s="31"/>
      <c r="AU1426" s="21">
        <v>2004</v>
      </c>
      <c r="AV1426" s="23">
        <f t="shared" si="228"/>
        <v>3.301897717195208</v>
      </c>
      <c r="BB1426" s="18"/>
      <c r="BD1426" s="54"/>
      <c r="BF1426" s="18"/>
      <c r="BH1426" s="18"/>
      <c r="BJ1426" s="18"/>
      <c r="BK1426" s="18" t="s">
        <v>285</v>
      </c>
      <c r="BL1426">
        <v>0</v>
      </c>
      <c r="BM1426">
        <v>0</v>
      </c>
      <c r="BN1426">
        <v>1</v>
      </c>
      <c r="BO1426">
        <v>0</v>
      </c>
      <c r="BP1426">
        <v>0</v>
      </c>
      <c r="BQ1426">
        <v>0</v>
      </c>
      <c r="BR1426" s="18">
        <v>0</v>
      </c>
      <c r="BS1426">
        <v>0</v>
      </c>
      <c r="BT1426">
        <v>1</v>
      </c>
      <c r="BU1426" s="18">
        <v>0</v>
      </c>
      <c r="BV1426" t="s">
        <v>397</v>
      </c>
      <c r="BW1426" t="s">
        <v>397</v>
      </c>
      <c r="CB1426" s="18"/>
      <c r="CD1426" s="18"/>
      <c r="CE1426" s="18"/>
      <c r="CH1426" s="18"/>
      <c r="CJ1426" s="18"/>
      <c r="CU1426" s="18"/>
      <c r="CV1426" t="s">
        <v>397</v>
      </c>
      <c r="CW1426" t="s">
        <v>397</v>
      </c>
      <c r="CX1426" t="s">
        <v>397</v>
      </c>
      <c r="CY1426" s="25" t="s">
        <v>397</v>
      </c>
    </row>
    <row r="1427" spans="1:103" x14ac:dyDescent="0.25">
      <c r="A1427">
        <v>1429</v>
      </c>
      <c r="B1427">
        <v>160</v>
      </c>
      <c r="C1427" s="25" t="s">
        <v>287</v>
      </c>
      <c r="D1427" s="12">
        <v>10.9</v>
      </c>
      <c r="E1427" s="14"/>
      <c r="F1427" s="7" t="str">
        <f t="shared" si="229"/>
        <v>X</v>
      </c>
      <c r="G1427" s="7">
        <f t="shared" si="230"/>
        <v>10.9</v>
      </c>
      <c r="H1427" s="16">
        <f t="shared" si="231"/>
        <v>10.9</v>
      </c>
      <c r="I1427" s="11" t="str">
        <f t="shared" si="232"/>
        <v>X</v>
      </c>
      <c r="J1427" s="39" t="str">
        <f t="shared" si="233"/>
        <v>X</v>
      </c>
      <c r="K1427" s="39" t="str">
        <f t="shared" si="226"/>
        <v>X</v>
      </c>
      <c r="L1427" s="39" t="str">
        <f t="shared" si="227"/>
        <v>X</v>
      </c>
      <c r="M1427" s="39" t="str">
        <f t="shared" si="234"/>
        <v>X</v>
      </c>
      <c r="N1427" s="42">
        <v>1</v>
      </c>
      <c r="O1427" s="8">
        <v>0</v>
      </c>
      <c r="P1427" s="9">
        <v>0</v>
      </c>
      <c r="Q1427" s="9">
        <v>0</v>
      </c>
      <c r="R1427" s="8">
        <v>0</v>
      </c>
      <c r="S1427" s="9">
        <v>0</v>
      </c>
      <c r="T1427" s="9">
        <v>0</v>
      </c>
      <c r="U1427" s="8">
        <v>0</v>
      </c>
      <c r="V1427" s="9">
        <v>0</v>
      </c>
      <c r="W1427" s="9">
        <v>0</v>
      </c>
      <c r="X1427" s="9">
        <v>0</v>
      </c>
      <c r="Y1427" s="8">
        <v>0</v>
      </c>
      <c r="Z1427" s="9">
        <v>0</v>
      </c>
      <c r="AA1427" s="8"/>
      <c r="AC1427" s="8"/>
      <c r="AJ1427" s="9">
        <f t="shared" si="235"/>
        <v>-1</v>
      </c>
      <c r="AK1427" s="7">
        <v>8.3000000000000007</v>
      </c>
      <c r="AO1427" s="8"/>
      <c r="AQ1427" s="31"/>
      <c r="AT1427" s="31"/>
      <c r="AU1427" s="21">
        <v>2005</v>
      </c>
      <c r="AV1427" s="23">
        <f t="shared" si="228"/>
        <v>3.3021143769562009</v>
      </c>
      <c r="BB1427" s="18"/>
      <c r="BD1427" s="54"/>
      <c r="BF1427" s="18"/>
      <c r="BH1427" s="18"/>
      <c r="BJ1427" s="18"/>
      <c r="BK1427" s="18" t="s">
        <v>285</v>
      </c>
      <c r="BL1427">
        <v>0</v>
      </c>
      <c r="BM1427">
        <v>0</v>
      </c>
      <c r="BN1427">
        <v>1</v>
      </c>
      <c r="BO1427">
        <v>0</v>
      </c>
      <c r="BP1427">
        <v>0</v>
      </c>
      <c r="BQ1427">
        <v>0</v>
      </c>
      <c r="BR1427" s="18">
        <v>0</v>
      </c>
      <c r="BS1427">
        <v>0</v>
      </c>
      <c r="BT1427">
        <v>1</v>
      </c>
      <c r="BU1427" s="18">
        <v>0</v>
      </c>
      <c r="BV1427" t="s">
        <v>397</v>
      </c>
      <c r="BW1427" t="s">
        <v>397</v>
      </c>
      <c r="CB1427" s="18"/>
      <c r="CD1427" s="18"/>
      <c r="CE1427" s="18"/>
      <c r="CH1427" s="18"/>
      <c r="CJ1427" s="18"/>
      <c r="CU1427" s="18"/>
      <c r="CV1427" t="s">
        <v>397</v>
      </c>
      <c r="CW1427" t="s">
        <v>397</v>
      </c>
      <c r="CX1427" t="s">
        <v>397</v>
      </c>
      <c r="CY1427" s="25" t="s">
        <v>397</v>
      </c>
    </row>
    <row r="1428" spans="1:103" x14ac:dyDescent="0.25">
      <c r="A1428">
        <v>1430</v>
      </c>
      <c r="B1428">
        <v>160</v>
      </c>
      <c r="C1428" s="25" t="s">
        <v>287</v>
      </c>
      <c r="D1428" s="12">
        <v>1.44</v>
      </c>
      <c r="E1428" s="14"/>
      <c r="F1428" s="7" t="str">
        <f t="shared" si="229"/>
        <v>X</v>
      </c>
      <c r="G1428" s="7">
        <f t="shared" si="230"/>
        <v>1.44</v>
      </c>
      <c r="H1428" s="16">
        <f t="shared" si="231"/>
        <v>1.44</v>
      </c>
      <c r="I1428" s="11" t="str">
        <f t="shared" si="232"/>
        <v>X</v>
      </c>
      <c r="J1428" s="39" t="str">
        <f t="shared" si="233"/>
        <v>X</v>
      </c>
      <c r="K1428" s="39" t="str">
        <f t="shared" si="226"/>
        <v>X</v>
      </c>
      <c r="L1428" s="39" t="str">
        <f t="shared" si="227"/>
        <v>X</v>
      </c>
      <c r="M1428" s="39" t="str">
        <f t="shared" si="234"/>
        <v>X</v>
      </c>
      <c r="N1428" s="42">
        <v>0</v>
      </c>
      <c r="O1428" s="8">
        <v>1</v>
      </c>
      <c r="P1428" s="9">
        <v>0</v>
      </c>
      <c r="Q1428" s="9">
        <v>0</v>
      </c>
      <c r="R1428" s="8">
        <v>0</v>
      </c>
      <c r="S1428" s="9">
        <v>0</v>
      </c>
      <c r="T1428" s="9">
        <v>0</v>
      </c>
      <c r="U1428" s="8">
        <v>0</v>
      </c>
      <c r="V1428" s="9">
        <v>0</v>
      </c>
      <c r="W1428" s="9">
        <v>0</v>
      </c>
      <c r="X1428" s="9">
        <v>0</v>
      </c>
      <c r="Y1428" s="8">
        <v>0</v>
      </c>
      <c r="Z1428" s="9">
        <v>0</v>
      </c>
      <c r="AA1428" s="8"/>
      <c r="AC1428" s="8"/>
      <c r="AJ1428" s="9">
        <f t="shared" si="235"/>
        <v>-1</v>
      </c>
      <c r="AK1428" s="7">
        <v>8</v>
      </c>
      <c r="AO1428" s="8"/>
      <c r="AQ1428" s="31"/>
      <c r="AT1428" s="31"/>
      <c r="AU1428" s="21">
        <v>2002</v>
      </c>
      <c r="AV1428" s="23">
        <f t="shared" si="228"/>
        <v>3.3014640731433</v>
      </c>
      <c r="BB1428" s="18"/>
      <c r="BD1428" s="54"/>
      <c r="BF1428" s="18"/>
      <c r="BH1428" s="18"/>
      <c r="BJ1428" s="18"/>
      <c r="BK1428" s="18" t="s">
        <v>285</v>
      </c>
      <c r="BL1428">
        <v>0</v>
      </c>
      <c r="BM1428">
        <v>0</v>
      </c>
      <c r="BN1428">
        <v>1</v>
      </c>
      <c r="BO1428">
        <v>0</v>
      </c>
      <c r="BP1428">
        <v>0</v>
      </c>
      <c r="BQ1428">
        <v>0</v>
      </c>
      <c r="BR1428" s="18">
        <v>0</v>
      </c>
      <c r="BS1428">
        <v>0</v>
      </c>
      <c r="BT1428">
        <v>1</v>
      </c>
      <c r="BU1428" s="18">
        <v>0</v>
      </c>
      <c r="BV1428" t="s">
        <v>397</v>
      </c>
      <c r="BW1428" t="s">
        <v>397</v>
      </c>
      <c r="CB1428" s="18"/>
      <c r="CD1428" s="18"/>
      <c r="CE1428" s="18"/>
      <c r="CH1428" s="18"/>
      <c r="CJ1428" s="18"/>
      <c r="CU1428" s="18"/>
      <c r="CV1428" t="s">
        <v>397</v>
      </c>
      <c r="CW1428" t="s">
        <v>397</v>
      </c>
      <c r="CX1428" t="s">
        <v>397</v>
      </c>
      <c r="CY1428" s="25" t="s">
        <v>397</v>
      </c>
    </row>
    <row r="1429" spans="1:103" x14ac:dyDescent="0.25">
      <c r="A1429">
        <v>1431</v>
      </c>
      <c r="B1429">
        <v>160</v>
      </c>
      <c r="C1429" s="25" t="s">
        <v>287</v>
      </c>
      <c r="D1429" s="12">
        <v>2.11</v>
      </c>
      <c r="E1429" s="14"/>
      <c r="F1429" s="7" t="str">
        <f t="shared" si="229"/>
        <v>X</v>
      </c>
      <c r="G1429" s="7">
        <f t="shared" si="230"/>
        <v>2.11</v>
      </c>
      <c r="H1429" s="16">
        <f t="shared" si="231"/>
        <v>2.11</v>
      </c>
      <c r="I1429" s="11" t="str">
        <f t="shared" si="232"/>
        <v>X</v>
      </c>
      <c r="J1429" s="39" t="str">
        <f t="shared" si="233"/>
        <v>X</v>
      </c>
      <c r="K1429" s="39" t="str">
        <f t="shared" si="226"/>
        <v>X</v>
      </c>
      <c r="L1429" s="39" t="str">
        <f t="shared" si="227"/>
        <v>X</v>
      </c>
      <c r="M1429" s="39" t="str">
        <f t="shared" si="234"/>
        <v>X</v>
      </c>
      <c r="N1429" s="42">
        <v>0</v>
      </c>
      <c r="O1429" s="8">
        <v>1</v>
      </c>
      <c r="P1429" s="9">
        <v>0</v>
      </c>
      <c r="Q1429" s="9">
        <v>0</v>
      </c>
      <c r="R1429" s="8">
        <v>0</v>
      </c>
      <c r="S1429" s="9">
        <v>0</v>
      </c>
      <c r="T1429" s="9">
        <v>0</v>
      </c>
      <c r="U1429" s="8">
        <v>0</v>
      </c>
      <c r="V1429" s="9">
        <v>0</v>
      </c>
      <c r="W1429" s="9">
        <v>0</v>
      </c>
      <c r="X1429" s="9">
        <v>0</v>
      </c>
      <c r="Y1429" s="8">
        <v>0</v>
      </c>
      <c r="Z1429" s="9">
        <v>0</v>
      </c>
      <c r="AA1429" s="8"/>
      <c r="AC1429" s="8"/>
      <c r="AJ1429" s="9">
        <f t="shared" si="235"/>
        <v>-1</v>
      </c>
      <c r="AK1429" s="7">
        <v>8.4</v>
      </c>
      <c r="AO1429" s="8"/>
      <c r="AQ1429" s="31"/>
      <c r="AT1429" s="31"/>
      <c r="AU1429" s="21">
        <v>2003</v>
      </c>
      <c r="AV1429" s="23">
        <f t="shared" si="228"/>
        <v>3.3016809492935764</v>
      </c>
      <c r="BB1429" s="18"/>
      <c r="BD1429" s="54"/>
      <c r="BF1429" s="18"/>
      <c r="BH1429" s="18"/>
      <c r="BJ1429" s="18"/>
      <c r="BK1429" s="18" t="s">
        <v>285</v>
      </c>
      <c r="BL1429">
        <v>0</v>
      </c>
      <c r="BM1429">
        <v>0</v>
      </c>
      <c r="BN1429">
        <v>1</v>
      </c>
      <c r="BO1429">
        <v>0</v>
      </c>
      <c r="BP1429">
        <v>0</v>
      </c>
      <c r="BQ1429">
        <v>0</v>
      </c>
      <c r="BR1429" s="18">
        <v>0</v>
      </c>
      <c r="BS1429">
        <v>0</v>
      </c>
      <c r="BT1429">
        <v>1</v>
      </c>
      <c r="BU1429" s="18">
        <v>0</v>
      </c>
      <c r="BV1429" t="s">
        <v>397</v>
      </c>
      <c r="BW1429" t="s">
        <v>397</v>
      </c>
      <c r="CB1429" s="18"/>
      <c r="CD1429" s="18"/>
      <c r="CE1429" s="18"/>
      <c r="CH1429" s="18"/>
      <c r="CJ1429" s="18"/>
      <c r="CU1429" s="18"/>
      <c r="CV1429" t="s">
        <v>397</v>
      </c>
      <c r="CW1429" t="s">
        <v>397</v>
      </c>
      <c r="CX1429" t="s">
        <v>397</v>
      </c>
      <c r="CY1429" s="25" t="s">
        <v>397</v>
      </c>
    </row>
    <row r="1430" spans="1:103" x14ac:dyDescent="0.25">
      <c r="A1430">
        <v>1432</v>
      </c>
      <c r="B1430">
        <v>160</v>
      </c>
      <c r="C1430" s="25" t="s">
        <v>287</v>
      </c>
      <c r="D1430" s="12">
        <v>2.4900000000000002</v>
      </c>
      <c r="E1430" s="14"/>
      <c r="F1430" s="7" t="str">
        <f t="shared" si="229"/>
        <v>X</v>
      </c>
      <c r="G1430" s="7">
        <f t="shared" si="230"/>
        <v>2.4900000000000002</v>
      </c>
      <c r="H1430" s="16">
        <f t="shared" si="231"/>
        <v>2.4900000000000002</v>
      </c>
      <c r="I1430" s="11" t="str">
        <f t="shared" si="232"/>
        <v>X</v>
      </c>
      <c r="J1430" s="39" t="str">
        <f t="shared" si="233"/>
        <v>X</v>
      </c>
      <c r="K1430" s="39" t="str">
        <f t="shared" si="226"/>
        <v>X</v>
      </c>
      <c r="L1430" s="39" t="str">
        <f t="shared" si="227"/>
        <v>X</v>
      </c>
      <c r="M1430" s="39" t="str">
        <f t="shared" si="234"/>
        <v>X</v>
      </c>
      <c r="N1430" s="42">
        <v>0</v>
      </c>
      <c r="O1430" s="8">
        <v>1</v>
      </c>
      <c r="P1430" s="9">
        <v>0</v>
      </c>
      <c r="Q1430" s="9">
        <v>0</v>
      </c>
      <c r="R1430" s="8">
        <v>0</v>
      </c>
      <c r="S1430" s="9">
        <v>0</v>
      </c>
      <c r="T1430" s="9">
        <v>0</v>
      </c>
      <c r="U1430" s="8">
        <v>0</v>
      </c>
      <c r="V1430" s="9">
        <v>0</v>
      </c>
      <c r="W1430" s="9">
        <v>0</v>
      </c>
      <c r="X1430" s="9">
        <v>0</v>
      </c>
      <c r="Y1430" s="8">
        <v>0</v>
      </c>
      <c r="Z1430" s="9">
        <v>0</v>
      </c>
      <c r="AA1430" s="8"/>
      <c r="AC1430" s="8"/>
      <c r="AJ1430" s="9">
        <f t="shared" si="235"/>
        <v>-1</v>
      </c>
      <c r="AK1430" s="7">
        <v>8.4</v>
      </c>
      <c r="AO1430" s="8"/>
      <c r="AQ1430" s="31"/>
      <c r="AT1430" s="31"/>
      <c r="AU1430" s="21">
        <v>2004</v>
      </c>
      <c r="AV1430" s="23">
        <f t="shared" si="228"/>
        <v>3.301897717195208</v>
      </c>
      <c r="BB1430" s="18"/>
      <c r="BD1430" s="54"/>
      <c r="BF1430" s="18"/>
      <c r="BH1430" s="18"/>
      <c r="BJ1430" s="18"/>
      <c r="BK1430" s="18" t="s">
        <v>285</v>
      </c>
      <c r="BL1430">
        <v>0</v>
      </c>
      <c r="BM1430">
        <v>0</v>
      </c>
      <c r="BN1430">
        <v>1</v>
      </c>
      <c r="BO1430">
        <v>0</v>
      </c>
      <c r="BP1430">
        <v>0</v>
      </c>
      <c r="BQ1430">
        <v>0</v>
      </c>
      <c r="BR1430" s="18">
        <v>0</v>
      </c>
      <c r="BS1430">
        <v>0</v>
      </c>
      <c r="BT1430">
        <v>1</v>
      </c>
      <c r="BU1430" s="18">
        <v>0</v>
      </c>
      <c r="BV1430" t="s">
        <v>397</v>
      </c>
      <c r="BW1430" t="s">
        <v>397</v>
      </c>
      <c r="CB1430" s="18"/>
      <c r="CD1430" s="18"/>
      <c r="CE1430" s="18"/>
      <c r="CH1430" s="18"/>
      <c r="CJ1430" s="18"/>
      <c r="CU1430" s="18"/>
      <c r="CV1430" t="s">
        <v>397</v>
      </c>
      <c r="CW1430" t="s">
        <v>397</v>
      </c>
      <c r="CX1430" t="s">
        <v>397</v>
      </c>
      <c r="CY1430" s="25" t="s">
        <v>397</v>
      </c>
    </row>
    <row r="1431" spans="1:103" x14ac:dyDescent="0.25">
      <c r="A1431">
        <v>1433</v>
      </c>
      <c r="B1431">
        <v>160</v>
      </c>
      <c r="C1431" s="25" t="s">
        <v>287</v>
      </c>
      <c r="D1431" s="12">
        <v>4.3600000000000003</v>
      </c>
      <c r="E1431" s="14"/>
      <c r="F1431" s="7" t="str">
        <f t="shared" si="229"/>
        <v>X</v>
      </c>
      <c r="G1431" s="7">
        <f t="shared" si="230"/>
        <v>4.3600000000000003</v>
      </c>
      <c r="H1431" s="16">
        <f t="shared" si="231"/>
        <v>4.3600000000000003</v>
      </c>
      <c r="I1431" s="11" t="str">
        <f t="shared" si="232"/>
        <v>X</v>
      </c>
      <c r="J1431" s="39" t="str">
        <f t="shared" si="233"/>
        <v>X</v>
      </c>
      <c r="K1431" s="39" t="str">
        <f t="shared" si="226"/>
        <v>X</v>
      </c>
      <c r="L1431" s="39" t="str">
        <f t="shared" si="227"/>
        <v>X</v>
      </c>
      <c r="M1431" s="39" t="str">
        <f t="shared" si="234"/>
        <v>X</v>
      </c>
      <c r="N1431" s="42">
        <v>0</v>
      </c>
      <c r="O1431" s="8">
        <v>1</v>
      </c>
      <c r="P1431" s="9">
        <v>0</v>
      </c>
      <c r="Q1431" s="9">
        <v>0</v>
      </c>
      <c r="R1431" s="8">
        <v>0</v>
      </c>
      <c r="S1431" s="9">
        <v>0</v>
      </c>
      <c r="T1431" s="9">
        <v>0</v>
      </c>
      <c r="U1431" s="8">
        <v>0</v>
      </c>
      <c r="V1431" s="9">
        <v>0</v>
      </c>
      <c r="W1431" s="9">
        <v>0</v>
      </c>
      <c r="X1431" s="9">
        <v>0</v>
      </c>
      <c r="Y1431" s="8">
        <v>0</v>
      </c>
      <c r="Z1431" s="9">
        <v>0</v>
      </c>
      <c r="AA1431" s="8"/>
      <c r="AC1431" s="8"/>
      <c r="AJ1431" s="9">
        <f t="shared" si="235"/>
        <v>-1</v>
      </c>
      <c r="AK1431" s="7">
        <v>8.3000000000000007</v>
      </c>
      <c r="AO1431" s="8"/>
      <c r="AQ1431" s="31"/>
      <c r="AT1431" s="31"/>
      <c r="AU1431" s="21">
        <v>2005</v>
      </c>
      <c r="AV1431" s="23">
        <f t="shared" si="228"/>
        <v>3.3021143769562009</v>
      </c>
      <c r="BB1431" s="18"/>
      <c r="BD1431" s="54"/>
      <c r="BF1431" s="18"/>
      <c r="BH1431" s="18"/>
      <c r="BJ1431" s="18"/>
      <c r="BK1431" s="18" t="s">
        <v>285</v>
      </c>
      <c r="BL1431">
        <v>0</v>
      </c>
      <c r="BM1431">
        <v>0</v>
      </c>
      <c r="BN1431">
        <v>1</v>
      </c>
      <c r="BO1431">
        <v>0</v>
      </c>
      <c r="BP1431">
        <v>0</v>
      </c>
      <c r="BQ1431">
        <v>0</v>
      </c>
      <c r="BR1431" s="18">
        <v>0</v>
      </c>
      <c r="BS1431">
        <v>0</v>
      </c>
      <c r="BT1431">
        <v>1</v>
      </c>
      <c r="BU1431" s="18">
        <v>0</v>
      </c>
      <c r="BV1431" t="s">
        <v>397</v>
      </c>
      <c r="BW1431" t="s">
        <v>397</v>
      </c>
      <c r="CB1431" s="18"/>
      <c r="CD1431" s="18"/>
      <c r="CE1431" s="18"/>
      <c r="CH1431" s="18"/>
      <c r="CJ1431" s="18"/>
      <c r="CU1431" s="18"/>
      <c r="CV1431" t="s">
        <v>397</v>
      </c>
      <c r="CW1431" t="s">
        <v>397</v>
      </c>
      <c r="CX1431" t="s">
        <v>397</v>
      </c>
      <c r="CY1431" s="25" t="s">
        <v>397</v>
      </c>
    </row>
    <row r="1432" spans="1:103" x14ac:dyDescent="0.25">
      <c r="A1432">
        <v>1434</v>
      </c>
      <c r="B1432">
        <v>160</v>
      </c>
      <c r="C1432" s="25" t="s">
        <v>287</v>
      </c>
      <c r="D1432" s="12">
        <v>14.88</v>
      </c>
      <c r="E1432" s="14"/>
      <c r="F1432" s="7" t="str">
        <f t="shared" si="229"/>
        <v>X</v>
      </c>
      <c r="G1432" s="7">
        <f t="shared" si="230"/>
        <v>14.88</v>
      </c>
      <c r="H1432" s="16">
        <f t="shared" si="231"/>
        <v>14.88</v>
      </c>
      <c r="I1432" s="11" t="str">
        <f t="shared" si="232"/>
        <v>X</v>
      </c>
      <c r="J1432" s="39" t="str">
        <f t="shared" si="233"/>
        <v>X</v>
      </c>
      <c r="K1432" s="39" t="str">
        <f t="shared" si="226"/>
        <v>X</v>
      </c>
      <c r="L1432" s="39" t="str">
        <f t="shared" si="227"/>
        <v>X</v>
      </c>
      <c r="M1432" s="39" t="str">
        <f t="shared" si="234"/>
        <v>X</v>
      </c>
      <c r="N1432" s="42">
        <v>0</v>
      </c>
      <c r="O1432" s="8">
        <v>0</v>
      </c>
      <c r="P1432" s="9">
        <v>1</v>
      </c>
      <c r="Q1432" s="9">
        <v>0</v>
      </c>
      <c r="R1432" s="8">
        <v>0</v>
      </c>
      <c r="S1432" s="9">
        <v>0</v>
      </c>
      <c r="T1432" s="9">
        <v>0</v>
      </c>
      <c r="U1432" s="8">
        <v>0</v>
      </c>
      <c r="V1432" s="9">
        <v>0</v>
      </c>
      <c r="W1432" s="9">
        <v>0</v>
      </c>
      <c r="X1432" s="9">
        <v>0</v>
      </c>
      <c r="Y1432" s="8">
        <v>0</v>
      </c>
      <c r="Z1432" s="9">
        <v>0</v>
      </c>
      <c r="AA1432" s="8"/>
      <c r="AC1432" s="8"/>
      <c r="AJ1432" s="9">
        <f t="shared" si="235"/>
        <v>-1</v>
      </c>
      <c r="AK1432" s="7">
        <v>8</v>
      </c>
      <c r="AO1432" s="8"/>
      <c r="AQ1432" s="31"/>
      <c r="AT1432" s="31"/>
      <c r="AU1432" s="21">
        <v>2002</v>
      </c>
      <c r="AV1432" s="23">
        <f t="shared" si="228"/>
        <v>3.3014640731433</v>
      </c>
      <c r="BB1432" s="18"/>
      <c r="BD1432" s="54"/>
      <c r="BF1432" s="18"/>
      <c r="BH1432" s="18"/>
      <c r="BJ1432" s="18"/>
      <c r="BK1432" s="18" t="s">
        <v>285</v>
      </c>
      <c r="BL1432">
        <v>0</v>
      </c>
      <c r="BM1432">
        <v>0</v>
      </c>
      <c r="BN1432">
        <v>1</v>
      </c>
      <c r="BO1432">
        <v>0</v>
      </c>
      <c r="BP1432">
        <v>0</v>
      </c>
      <c r="BQ1432">
        <v>0</v>
      </c>
      <c r="BR1432" s="18">
        <v>0</v>
      </c>
      <c r="BS1432">
        <v>0</v>
      </c>
      <c r="BT1432">
        <v>1</v>
      </c>
      <c r="BU1432" s="18">
        <v>0</v>
      </c>
      <c r="BV1432" t="s">
        <v>397</v>
      </c>
      <c r="BW1432" t="s">
        <v>397</v>
      </c>
      <c r="CB1432" s="18"/>
      <c r="CD1432" s="18"/>
      <c r="CE1432" s="18"/>
      <c r="CH1432" s="18"/>
      <c r="CJ1432" s="18"/>
      <c r="CU1432" s="18"/>
      <c r="CV1432" t="s">
        <v>397</v>
      </c>
      <c r="CW1432" t="s">
        <v>397</v>
      </c>
      <c r="CX1432" t="s">
        <v>397</v>
      </c>
      <c r="CY1432" s="25" t="s">
        <v>397</v>
      </c>
    </row>
    <row r="1433" spans="1:103" x14ac:dyDescent="0.25">
      <c r="A1433">
        <v>1435</v>
      </c>
      <c r="B1433">
        <v>160</v>
      </c>
      <c r="C1433" s="25" t="s">
        <v>287</v>
      </c>
      <c r="D1433" s="12">
        <v>13.03</v>
      </c>
      <c r="E1433" s="14"/>
      <c r="F1433" s="7" t="str">
        <f t="shared" si="229"/>
        <v>X</v>
      </c>
      <c r="G1433" s="7">
        <f t="shared" si="230"/>
        <v>13.03</v>
      </c>
      <c r="H1433" s="16">
        <f t="shared" si="231"/>
        <v>13.03</v>
      </c>
      <c r="I1433" s="11" t="str">
        <f t="shared" si="232"/>
        <v>X</v>
      </c>
      <c r="J1433" s="39" t="str">
        <f t="shared" si="233"/>
        <v>X</v>
      </c>
      <c r="K1433" s="39" t="str">
        <f t="shared" si="226"/>
        <v>X</v>
      </c>
      <c r="L1433" s="39" t="str">
        <f t="shared" si="227"/>
        <v>X</v>
      </c>
      <c r="M1433" s="39" t="str">
        <f t="shared" si="234"/>
        <v>X</v>
      </c>
      <c r="N1433" s="42">
        <v>0</v>
      </c>
      <c r="O1433" s="8">
        <v>0</v>
      </c>
      <c r="P1433" s="9">
        <v>1</v>
      </c>
      <c r="Q1433" s="9">
        <v>0</v>
      </c>
      <c r="R1433" s="8">
        <v>0</v>
      </c>
      <c r="S1433" s="9">
        <v>0</v>
      </c>
      <c r="T1433" s="9">
        <v>0</v>
      </c>
      <c r="U1433" s="8">
        <v>0</v>
      </c>
      <c r="V1433" s="9">
        <v>0</v>
      </c>
      <c r="W1433" s="9">
        <v>0</v>
      </c>
      <c r="X1433" s="9">
        <v>0</v>
      </c>
      <c r="Y1433" s="8">
        <v>0</v>
      </c>
      <c r="Z1433" s="9">
        <v>0</v>
      </c>
      <c r="AA1433" s="8"/>
      <c r="AC1433" s="8"/>
      <c r="AJ1433" s="9">
        <f t="shared" si="235"/>
        <v>-1</v>
      </c>
      <c r="AK1433" s="7">
        <v>8.4</v>
      </c>
      <c r="AO1433" s="8"/>
      <c r="AQ1433" s="31"/>
      <c r="AT1433" s="31"/>
      <c r="AU1433" s="21">
        <v>2003</v>
      </c>
      <c r="AV1433" s="23">
        <f t="shared" si="228"/>
        <v>3.3016809492935764</v>
      </c>
      <c r="BB1433" s="18"/>
      <c r="BD1433" s="54"/>
      <c r="BF1433" s="18"/>
      <c r="BH1433" s="18"/>
      <c r="BJ1433" s="18"/>
      <c r="BK1433" s="18" t="s">
        <v>285</v>
      </c>
      <c r="BL1433">
        <v>0</v>
      </c>
      <c r="BM1433">
        <v>0</v>
      </c>
      <c r="BN1433">
        <v>1</v>
      </c>
      <c r="BO1433">
        <v>0</v>
      </c>
      <c r="BP1433">
        <v>0</v>
      </c>
      <c r="BQ1433">
        <v>0</v>
      </c>
      <c r="BR1433" s="18">
        <v>0</v>
      </c>
      <c r="BS1433">
        <v>0</v>
      </c>
      <c r="BT1433">
        <v>1</v>
      </c>
      <c r="BU1433" s="18">
        <v>0</v>
      </c>
      <c r="BV1433" t="s">
        <v>397</v>
      </c>
      <c r="BW1433" t="s">
        <v>397</v>
      </c>
      <c r="CB1433" s="18"/>
      <c r="CD1433" s="18"/>
      <c r="CE1433" s="18"/>
      <c r="CH1433" s="18"/>
      <c r="CJ1433" s="18"/>
      <c r="CU1433" s="18"/>
      <c r="CV1433" t="s">
        <v>397</v>
      </c>
      <c r="CW1433" t="s">
        <v>397</v>
      </c>
      <c r="CX1433" t="s">
        <v>397</v>
      </c>
      <c r="CY1433" s="25" t="s">
        <v>397</v>
      </c>
    </row>
    <row r="1434" spans="1:103" x14ac:dyDescent="0.25">
      <c r="A1434">
        <v>1436</v>
      </c>
      <c r="B1434">
        <v>160</v>
      </c>
      <c r="C1434" s="25" t="s">
        <v>287</v>
      </c>
      <c r="D1434" s="12">
        <v>14.79</v>
      </c>
      <c r="E1434" s="14"/>
      <c r="F1434" s="7" t="str">
        <f t="shared" si="229"/>
        <v>X</v>
      </c>
      <c r="G1434" s="7">
        <f t="shared" si="230"/>
        <v>14.79</v>
      </c>
      <c r="H1434" s="16">
        <f t="shared" si="231"/>
        <v>14.79</v>
      </c>
      <c r="I1434" s="11" t="str">
        <f t="shared" si="232"/>
        <v>X</v>
      </c>
      <c r="J1434" s="39" t="str">
        <f t="shared" si="233"/>
        <v>X</v>
      </c>
      <c r="K1434" s="39" t="str">
        <f t="shared" si="226"/>
        <v>X</v>
      </c>
      <c r="L1434" s="39" t="str">
        <f t="shared" si="227"/>
        <v>X</v>
      </c>
      <c r="M1434" s="39" t="str">
        <f t="shared" si="234"/>
        <v>X</v>
      </c>
      <c r="N1434" s="42">
        <v>0</v>
      </c>
      <c r="O1434" s="8">
        <v>0</v>
      </c>
      <c r="P1434" s="9">
        <v>1</v>
      </c>
      <c r="Q1434" s="9">
        <v>0</v>
      </c>
      <c r="R1434" s="8">
        <v>0</v>
      </c>
      <c r="S1434" s="9">
        <v>0</v>
      </c>
      <c r="T1434" s="9">
        <v>0</v>
      </c>
      <c r="U1434" s="8">
        <v>0</v>
      </c>
      <c r="V1434" s="9">
        <v>0</v>
      </c>
      <c r="W1434" s="9">
        <v>0</v>
      </c>
      <c r="X1434" s="9">
        <v>0</v>
      </c>
      <c r="Y1434" s="8">
        <v>0</v>
      </c>
      <c r="Z1434" s="9">
        <v>0</v>
      </c>
      <c r="AA1434" s="8"/>
      <c r="AC1434" s="8"/>
      <c r="AJ1434" s="9">
        <f t="shared" si="235"/>
        <v>-1</v>
      </c>
      <c r="AK1434" s="7">
        <v>8.4</v>
      </c>
      <c r="AO1434" s="8"/>
      <c r="AQ1434" s="31"/>
      <c r="AT1434" s="31"/>
      <c r="AU1434" s="21">
        <v>2004</v>
      </c>
      <c r="AV1434" s="23">
        <f t="shared" si="228"/>
        <v>3.301897717195208</v>
      </c>
      <c r="BB1434" s="18"/>
      <c r="BD1434" s="54"/>
      <c r="BF1434" s="18"/>
      <c r="BH1434" s="18"/>
      <c r="BJ1434" s="18"/>
      <c r="BK1434" s="18" t="s">
        <v>285</v>
      </c>
      <c r="BL1434">
        <v>0</v>
      </c>
      <c r="BM1434">
        <v>0</v>
      </c>
      <c r="BN1434">
        <v>1</v>
      </c>
      <c r="BO1434">
        <v>0</v>
      </c>
      <c r="BP1434">
        <v>0</v>
      </c>
      <c r="BQ1434">
        <v>0</v>
      </c>
      <c r="BR1434" s="18">
        <v>0</v>
      </c>
      <c r="BS1434">
        <v>0</v>
      </c>
      <c r="BT1434">
        <v>1</v>
      </c>
      <c r="BU1434" s="18">
        <v>0</v>
      </c>
      <c r="BV1434" t="s">
        <v>397</v>
      </c>
      <c r="BW1434" t="s">
        <v>397</v>
      </c>
      <c r="CB1434" s="18"/>
      <c r="CD1434" s="18"/>
      <c r="CE1434" s="18"/>
      <c r="CH1434" s="18"/>
      <c r="CJ1434" s="18"/>
      <c r="CU1434" s="18"/>
      <c r="CV1434" t="s">
        <v>397</v>
      </c>
      <c r="CW1434" t="s">
        <v>397</v>
      </c>
      <c r="CX1434" t="s">
        <v>397</v>
      </c>
      <c r="CY1434" s="25" t="s">
        <v>397</v>
      </c>
    </row>
    <row r="1435" spans="1:103" x14ac:dyDescent="0.25">
      <c r="A1435">
        <v>1437</v>
      </c>
      <c r="B1435">
        <v>160</v>
      </c>
      <c r="C1435" s="25" t="s">
        <v>287</v>
      </c>
      <c r="D1435" s="12">
        <v>9.4499999999999993</v>
      </c>
      <c r="E1435" s="14"/>
      <c r="F1435" s="7" t="str">
        <f t="shared" si="229"/>
        <v>X</v>
      </c>
      <c r="G1435" s="7">
        <f t="shared" si="230"/>
        <v>9.4499999999999993</v>
      </c>
      <c r="H1435" s="16">
        <f t="shared" si="231"/>
        <v>9.4499999999999993</v>
      </c>
      <c r="I1435" s="11" t="str">
        <f t="shared" si="232"/>
        <v>X</v>
      </c>
      <c r="J1435" s="39" t="str">
        <f t="shared" si="233"/>
        <v>X</v>
      </c>
      <c r="K1435" s="39" t="str">
        <f t="shared" si="226"/>
        <v>X</v>
      </c>
      <c r="L1435" s="39" t="str">
        <f t="shared" si="227"/>
        <v>X</v>
      </c>
      <c r="M1435" s="39" t="str">
        <f t="shared" si="234"/>
        <v>X</v>
      </c>
      <c r="N1435" s="42">
        <v>0</v>
      </c>
      <c r="O1435" s="8">
        <v>0</v>
      </c>
      <c r="P1435" s="9">
        <v>1</v>
      </c>
      <c r="Q1435" s="9">
        <v>0</v>
      </c>
      <c r="R1435" s="8">
        <v>0</v>
      </c>
      <c r="S1435" s="9">
        <v>0</v>
      </c>
      <c r="T1435" s="9">
        <v>0</v>
      </c>
      <c r="U1435" s="8">
        <v>0</v>
      </c>
      <c r="V1435" s="9">
        <v>0</v>
      </c>
      <c r="W1435" s="9">
        <v>0</v>
      </c>
      <c r="X1435" s="9">
        <v>0</v>
      </c>
      <c r="Y1435" s="8">
        <v>0</v>
      </c>
      <c r="Z1435" s="9">
        <v>0</v>
      </c>
      <c r="AA1435" s="8"/>
      <c r="AC1435" s="8"/>
      <c r="AJ1435" s="9">
        <f t="shared" si="235"/>
        <v>-1</v>
      </c>
      <c r="AK1435" s="7">
        <v>8.3000000000000007</v>
      </c>
      <c r="AO1435" s="8"/>
      <c r="AQ1435" s="31"/>
      <c r="AT1435" s="31"/>
      <c r="AU1435" s="21">
        <v>2005</v>
      </c>
      <c r="AV1435" s="23">
        <f t="shared" si="228"/>
        <v>3.3021143769562009</v>
      </c>
      <c r="BB1435" s="18"/>
      <c r="BD1435" s="54"/>
      <c r="BF1435" s="18"/>
      <c r="BH1435" s="18"/>
      <c r="BJ1435" s="18"/>
      <c r="BK1435" s="18" t="s">
        <v>285</v>
      </c>
      <c r="BL1435">
        <v>0</v>
      </c>
      <c r="BM1435">
        <v>0</v>
      </c>
      <c r="BN1435">
        <v>1</v>
      </c>
      <c r="BO1435">
        <v>0</v>
      </c>
      <c r="BP1435">
        <v>0</v>
      </c>
      <c r="BQ1435">
        <v>0</v>
      </c>
      <c r="BR1435" s="18">
        <v>0</v>
      </c>
      <c r="BS1435">
        <v>0</v>
      </c>
      <c r="BT1435">
        <v>1</v>
      </c>
      <c r="BU1435" s="18">
        <v>0</v>
      </c>
      <c r="BV1435" t="s">
        <v>397</v>
      </c>
      <c r="BW1435" t="s">
        <v>397</v>
      </c>
      <c r="CB1435" s="18"/>
      <c r="CD1435" s="18"/>
      <c r="CE1435" s="18"/>
      <c r="CH1435" s="18"/>
      <c r="CJ1435" s="18"/>
      <c r="CU1435" s="18"/>
      <c r="CV1435" t="s">
        <v>397</v>
      </c>
      <c r="CW1435" t="s">
        <v>397</v>
      </c>
      <c r="CX1435" t="s">
        <v>397</v>
      </c>
      <c r="CY1435" s="25" t="s">
        <v>397</v>
      </c>
    </row>
    <row r="1436" spans="1:103" x14ac:dyDescent="0.25">
      <c r="A1436">
        <v>1438</v>
      </c>
      <c r="B1436">
        <v>160</v>
      </c>
      <c r="C1436" s="25" t="s">
        <v>287</v>
      </c>
      <c r="D1436" s="12">
        <v>20.32</v>
      </c>
      <c r="E1436" s="14"/>
      <c r="F1436" s="7" t="str">
        <f t="shared" si="229"/>
        <v>X</v>
      </c>
      <c r="G1436" s="7">
        <f t="shared" si="230"/>
        <v>20.32</v>
      </c>
      <c r="H1436" s="16">
        <f t="shared" si="231"/>
        <v>20.32</v>
      </c>
      <c r="I1436" s="11" t="str">
        <f t="shared" si="232"/>
        <v>X</v>
      </c>
      <c r="J1436" s="39" t="str">
        <f t="shared" si="233"/>
        <v>X</v>
      </c>
      <c r="K1436" s="39" t="str">
        <f t="shared" si="226"/>
        <v>X</v>
      </c>
      <c r="L1436" s="39" t="str">
        <f t="shared" si="227"/>
        <v>X</v>
      </c>
      <c r="M1436" s="39" t="str">
        <f t="shared" si="234"/>
        <v>X</v>
      </c>
      <c r="N1436" s="42">
        <v>0</v>
      </c>
      <c r="O1436" s="8">
        <v>0</v>
      </c>
      <c r="P1436" s="9">
        <v>0</v>
      </c>
      <c r="Q1436" s="9">
        <v>1</v>
      </c>
      <c r="R1436" s="8">
        <v>0</v>
      </c>
      <c r="S1436" s="9">
        <v>0</v>
      </c>
      <c r="T1436" s="9">
        <v>0</v>
      </c>
      <c r="U1436" s="8">
        <v>0</v>
      </c>
      <c r="V1436" s="9">
        <v>0</v>
      </c>
      <c r="W1436" s="9">
        <v>0</v>
      </c>
      <c r="X1436" s="9">
        <v>0</v>
      </c>
      <c r="Y1436" s="8">
        <v>0</v>
      </c>
      <c r="Z1436" s="9">
        <v>0</v>
      </c>
      <c r="AA1436" s="8"/>
      <c r="AC1436" s="8"/>
      <c r="AJ1436" s="9">
        <f t="shared" si="235"/>
        <v>-1</v>
      </c>
      <c r="AK1436" s="7">
        <v>8</v>
      </c>
      <c r="AO1436" s="8"/>
      <c r="AQ1436" s="31"/>
      <c r="AT1436" s="31"/>
      <c r="AU1436" s="21">
        <v>2002</v>
      </c>
      <c r="AV1436" s="23">
        <f t="shared" si="228"/>
        <v>3.3014640731433</v>
      </c>
      <c r="BB1436" s="18"/>
      <c r="BD1436" s="54"/>
      <c r="BF1436" s="18"/>
      <c r="BH1436" s="18"/>
      <c r="BJ1436" s="18"/>
      <c r="BK1436" s="18" t="s">
        <v>285</v>
      </c>
      <c r="BL1436">
        <v>0</v>
      </c>
      <c r="BM1436">
        <v>0</v>
      </c>
      <c r="BN1436">
        <v>1</v>
      </c>
      <c r="BO1436">
        <v>0</v>
      </c>
      <c r="BP1436">
        <v>0</v>
      </c>
      <c r="BQ1436">
        <v>0</v>
      </c>
      <c r="BR1436" s="18">
        <v>0</v>
      </c>
      <c r="BS1436">
        <v>0</v>
      </c>
      <c r="BT1436">
        <v>1</v>
      </c>
      <c r="BU1436" s="18">
        <v>0</v>
      </c>
      <c r="BV1436" t="s">
        <v>397</v>
      </c>
      <c r="BW1436" t="s">
        <v>397</v>
      </c>
      <c r="CB1436" s="18"/>
      <c r="CD1436" s="18"/>
      <c r="CE1436" s="18"/>
      <c r="CH1436" s="18"/>
      <c r="CJ1436" s="18"/>
      <c r="CU1436" s="18"/>
      <c r="CV1436" t="s">
        <v>397</v>
      </c>
      <c r="CW1436" t="s">
        <v>397</v>
      </c>
      <c r="CX1436" t="s">
        <v>397</v>
      </c>
      <c r="CY1436" s="25" t="s">
        <v>397</v>
      </c>
    </row>
    <row r="1437" spans="1:103" x14ac:dyDescent="0.25">
      <c r="A1437">
        <v>1439</v>
      </c>
      <c r="B1437">
        <v>160</v>
      </c>
      <c r="C1437" s="25" t="s">
        <v>287</v>
      </c>
      <c r="D1437" s="12">
        <v>21.63</v>
      </c>
      <c r="E1437" s="14"/>
      <c r="F1437" s="7" t="str">
        <f t="shared" si="229"/>
        <v>X</v>
      </c>
      <c r="G1437" s="7">
        <f t="shared" si="230"/>
        <v>21.63</v>
      </c>
      <c r="H1437" s="16">
        <f t="shared" si="231"/>
        <v>21.63</v>
      </c>
      <c r="I1437" s="11" t="str">
        <f t="shared" si="232"/>
        <v>X</v>
      </c>
      <c r="J1437" s="39" t="str">
        <f t="shared" si="233"/>
        <v>X</v>
      </c>
      <c r="K1437" s="39" t="str">
        <f t="shared" si="226"/>
        <v>X</v>
      </c>
      <c r="L1437" s="39" t="str">
        <f t="shared" si="227"/>
        <v>X</v>
      </c>
      <c r="M1437" s="39" t="str">
        <f t="shared" si="234"/>
        <v>X</v>
      </c>
      <c r="N1437" s="42">
        <v>0</v>
      </c>
      <c r="O1437" s="8">
        <v>0</v>
      </c>
      <c r="P1437" s="9">
        <v>0</v>
      </c>
      <c r="Q1437" s="9">
        <v>1</v>
      </c>
      <c r="R1437" s="8">
        <v>0</v>
      </c>
      <c r="S1437" s="9">
        <v>0</v>
      </c>
      <c r="T1437" s="9">
        <v>0</v>
      </c>
      <c r="U1437" s="8">
        <v>0</v>
      </c>
      <c r="V1437" s="9">
        <v>0</v>
      </c>
      <c r="W1437" s="9">
        <v>0</v>
      </c>
      <c r="X1437" s="9">
        <v>0</v>
      </c>
      <c r="Y1437" s="8">
        <v>0</v>
      </c>
      <c r="Z1437" s="9">
        <v>0</v>
      </c>
      <c r="AA1437" s="8"/>
      <c r="AC1437" s="8"/>
      <c r="AJ1437" s="9">
        <f t="shared" si="235"/>
        <v>-1</v>
      </c>
      <c r="AK1437" s="7">
        <v>8.4</v>
      </c>
      <c r="AO1437" s="8"/>
      <c r="AQ1437" s="31"/>
      <c r="AT1437" s="31"/>
      <c r="AU1437" s="21">
        <v>2003</v>
      </c>
      <c r="AV1437" s="23">
        <f t="shared" si="228"/>
        <v>3.3016809492935764</v>
      </c>
      <c r="BB1437" s="18"/>
      <c r="BD1437" s="54"/>
      <c r="BF1437" s="18"/>
      <c r="BH1437" s="18"/>
      <c r="BJ1437" s="18"/>
      <c r="BK1437" s="18" t="s">
        <v>285</v>
      </c>
      <c r="BL1437">
        <v>0</v>
      </c>
      <c r="BM1437">
        <v>0</v>
      </c>
      <c r="BN1437">
        <v>1</v>
      </c>
      <c r="BO1437">
        <v>0</v>
      </c>
      <c r="BP1437">
        <v>0</v>
      </c>
      <c r="BQ1437">
        <v>0</v>
      </c>
      <c r="BR1437" s="18">
        <v>0</v>
      </c>
      <c r="BS1437">
        <v>0</v>
      </c>
      <c r="BT1437">
        <v>1</v>
      </c>
      <c r="BU1437" s="18">
        <v>0</v>
      </c>
      <c r="BV1437" t="s">
        <v>397</v>
      </c>
      <c r="BW1437" t="s">
        <v>397</v>
      </c>
      <c r="CB1437" s="18"/>
      <c r="CD1437" s="18"/>
      <c r="CE1437" s="18"/>
      <c r="CH1437" s="18"/>
      <c r="CJ1437" s="18"/>
      <c r="CU1437" s="18"/>
      <c r="CV1437" t="s">
        <v>397</v>
      </c>
      <c r="CW1437" t="s">
        <v>397</v>
      </c>
      <c r="CX1437" t="s">
        <v>397</v>
      </c>
      <c r="CY1437" s="25" t="s">
        <v>397</v>
      </c>
    </row>
    <row r="1438" spans="1:103" x14ac:dyDescent="0.25">
      <c r="A1438">
        <v>1440</v>
      </c>
      <c r="B1438">
        <v>160</v>
      </c>
      <c r="C1438" s="25" t="s">
        <v>287</v>
      </c>
      <c r="D1438" s="12">
        <v>17.29</v>
      </c>
      <c r="E1438" s="14"/>
      <c r="F1438" s="7" t="str">
        <f t="shared" si="229"/>
        <v>X</v>
      </c>
      <c r="G1438" s="7">
        <f t="shared" si="230"/>
        <v>17.29</v>
      </c>
      <c r="H1438" s="16">
        <f t="shared" si="231"/>
        <v>17.29</v>
      </c>
      <c r="I1438" s="11" t="str">
        <f t="shared" si="232"/>
        <v>X</v>
      </c>
      <c r="J1438" s="39" t="str">
        <f t="shared" si="233"/>
        <v>X</v>
      </c>
      <c r="K1438" s="39" t="str">
        <f t="shared" si="226"/>
        <v>X</v>
      </c>
      <c r="L1438" s="39" t="str">
        <f t="shared" si="227"/>
        <v>X</v>
      </c>
      <c r="M1438" s="39" t="str">
        <f t="shared" si="234"/>
        <v>X</v>
      </c>
      <c r="N1438" s="42">
        <v>0</v>
      </c>
      <c r="O1438" s="8">
        <v>0</v>
      </c>
      <c r="P1438" s="9">
        <v>0</v>
      </c>
      <c r="Q1438" s="9">
        <v>1</v>
      </c>
      <c r="R1438" s="8">
        <v>0</v>
      </c>
      <c r="S1438" s="9">
        <v>0</v>
      </c>
      <c r="T1438" s="9">
        <v>0</v>
      </c>
      <c r="U1438" s="8">
        <v>0</v>
      </c>
      <c r="V1438" s="9">
        <v>0</v>
      </c>
      <c r="W1438" s="9">
        <v>0</v>
      </c>
      <c r="X1438" s="9">
        <v>0</v>
      </c>
      <c r="Y1438" s="8">
        <v>0</v>
      </c>
      <c r="Z1438" s="9">
        <v>0</v>
      </c>
      <c r="AA1438" s="8"/>
      <c r="AC1438" s="8"/>
      <c r="AJ1438" s="9">
        <f t="shared" si="235"/>
        <v>-1</v>
      </c>
      <c r="AK1438" s="7">
        <v>8.4</v>
      </c>
      <c r="AO1438" s="8"/>
      <c r="AQ1438" s="31"/>
      <c r="AT1438" s="31"/>
      <c r="AU1438" s="21">
        <v>2004</v>
      </c>
      <c r="AV1438" s="23">
        <f t="shared" si="228"/>
        <v>3.301897717195208</v>
      </c>
      <c r="BB1438" s="18"/>
      <c r="BD1438" s="54"/>
      <c r="BF1438" s="18"/>
      <c r="BH1438" s="18"/>
      <c r="BJ1438" s="18"/>
      <c r="BK1438" s="18" t="s">
        <v>285</v>
      </c>
      <c r="BL1438">
        <v>0</v>
      </c>
      <c r="BM1438">
        <v>0</v>
      </c>
      <c r="BN1438">
        <v>1</v>
      </c>
      <c r="BO1438">
        <v>0</v>
      </c>
      <c r="BP1438">
        <v>0</v>
      </c>
      <c r="BQ1438">
        <v>0</v>
      </c>
      <c r="BR1438" s="18">
        <v>0</v>
      </c>
      <c r="BS1438">
        <v>0</v>
      </c>
      <c r="BT1438">
        <v>1</v>
      </c>
      <c r="BU1438" s="18">
        <v>0</v>
      </c>
      <c r="BV1438" t="s">
        <v>397</v>
      </c>
      <c r="BW1438" t="s">
        <v>397</v>
      </c>
      <c r="CB1438" s="18"/>
      <c r="CD1438" s="18"/>
      <c r="CE1438" s="18"/>
      <c r="CH1438" s="18"/>
      <c r="CJ1438" s="18"/>
      <c r="CU1438" s="18"/>
      <c r="CV1438" t="s">
        <v>397</v>
      </c>
      <c r="CW1438" t="s">
        <v>397</v>
      </c>
      <c r="CX1438" t="s">
        <v>397</v>
      </c>
      <c r="CY1438" s="25" t="s">
        <v>397</v>
      </c>
    </row>
    <row r="1439" spans="1:103" x14ac:dyDescent="0.25">
      <c r="A1439">
        <v>1441</v>
      </c>
      <c r="B1439">
        <v>160</v>
      </c>
      <c r="C1439" s="25" t="s">
        <v>287</v>
      </c>
      <c r="D1439" s="12">
        <v>22.54</v>
      </c>
      <c r="E1439" s="14"/>
      <c r="F1439" s="7" t="str">
        <f t="shared" si="229"/>
        <v>X</v>
      </c>
      <c r="G1439" s="7">
        <f t="shared" si="230"/>
        <v>22.54</v>
      </c>
      <c r="H1439" s="16">
        <f t="shared" si="231"/>
        <v>22.54</v>
      </c>
      <c r="I1439" s="11" t="str">
        <f t="shared" si="232"/>
        <v>X</v>
      </c>
      <c r="J1439" s="39" t="str">
        <f t="shared" si="233"/>
        <v>X</v>
      </c>
      <c r="K1439" s="39" t="str">
        <f t="shared" si="226"/>
        <v>X</v>
      </c>
      <c r="L1439" s="39" t="str">
        <f t="shared" si="227"/>
        <v>X</v>
      </c>
      <c r="M1439" s="39" t="str">
        <f t="shared" si="234"/>
        <v>X</v>
      </c>
      <c r="N1439" s="42">
        <v>0</v>
      </c>
      <c r="O1439" s="8">
        <v>0</v>
      </c>
      <c r="P1439" s="9">
        <v>0</v>
      </c>
      <c r="Q1439" s="9">
        <v>1</v>
      </c>
      <c r="R1439" s="8">
        <v>0</v>
      </c>
      <c r="S1439" s="9">
        <v>0</v>
      </c>
      <c r="T1439" s="9">
        <v>0</v>
      </c>
      <c r="U1439" s="8">
        <v>0</v>
      </c>
      <c r="V1439" s="9">
        <v>0</v>
      </c>
      <c r="W1439" s="9">
        <v>0</v>
      </c>
      <c r="X1439" s="9">
        <v>0</v>
      </c>
      <c r="Y1439" s="8">
        <v>0</v>
      </c>
      <c r="Z1439" s="9">
        <v>0</v>
      </c>
      <c r="AA1439" s="8"/>
      <c r="AC1439" s="8"/>
      <c r="AJ1439" s="9">
        <f t="shared" si="235"/>
        <v>-1</v>
      </c>
      <c r="AK1439" s="7">
        <v>8.3000000000000007</v>
      </c>
      <c r="AO1439" s="8"/>
      <c r="AQ1439" s="31"/>
      <c r="AT1439" s="31"/>
      <c r="AU1439" s="21">
        <v>2005</v>
      </c>
      <c r="AV1439" s="23">
        <f t="shared" si="228"/>
        <v>3.3021143769562009</v>
      </c>
      <c r="BB1439" s="18"/>
      <c r="BD1439" s="54"/>
      <c r="BF1439" s="18"/>
      <c r="BH1439" s="18"/>
      <c r="BJ1439" s="18"/>
      <c r="BK1439" s="18" t="s">
        <v>285</v>
      </c>
      <c r="BL1439">
        <v>0</v>
      </c>
      <c r="BM1439">
        <v>0</v>
      </c>
      <c r="BN1439">
        <v>1</v>
      </c>
      <c r="BO1439">
        <v>0</v>
      </c>
      <c r="BP1439">
        <v>0</v>
      </c>
      <c r="BQ1439">
        <v>0</v>
      </c>
      <c r="BR1439" s="18">
        <v>0</v>
      </c>
      <c r="BS1439">
        <v>0</v>
      </c>
      <c r="BT1439">
        <v>1</v>
      </c>
      <c r="BU1439" s="18">
        <v>0</v>
      </c>
      <c r="BV1439" t="s">
        <v>397</v>
      </c>
      <c r="BW1439" t="s">
        <v>397</v>
      </c>
      <c r="CB1439" s="18"/>
      <c r="CD1439" s="18"/>
      <c r="CE1439" s="18"/>
      <c r="CH1439" s="18"/>
      <c r="CJ1439" s="18"/>
      <c r="CU1439" s="18"/>
      <c r="CV1439" t="s">
        <v>397</v>
      </c>
      <c r="CW1439" t="s">
        <v>397</v>
      </c>
      <c r="CX1439" t="s">
        <v>397</v>
      </c>
      <c r="CY1439" s="25" t="s">
        <v>397</v>
      </c>
    </row>
    <row r="1440" spans="1:103" x14ac:dyDescent="0.25">
      <c r="A1440">
        <v>1442</v>
      </c>
      <c r="B1440">
        <v>160</v>
      </c>
      <c r="C1440" s="25" t="s">
        <v>287</v>
      </c>
      <c r="D1440" s="12">
        <v>12.36</v>
      </c>
      <c r="E1440" s="14"/>
      <c r="F1440" s="7" t="str">
        <f t="shared" si="229"/>
        <v>X</v>
      </c>
      <c r="G1440" s="7">
        <f t="shared" si="230"/>
        <v>12.36</v>
      </c>
      <c r="H1440" s="16">
        <f t="shared" si="231"/>
        <v>12.36</v>
      </c>
      <c r="I1440" s="11" t="str">
        <f t="shared" si="232"/>
        <v>X</v>
      </c>
      <c r="J1440" s="39" t="str">
        <f t="shared" si="233"/>
        <v>X</v>
      </c>
      <c r="K1440" s="39" t="str">
        <f t="shared" ref="K1440:K1503" si="236">IFERROR(1/J1440, "X")</f>
        <v>X</v>
      </c>
      <c r="L1440" s="39" t="str">
        <f t="shared" ref="L1440:L1503" si="237">IFERROR(I1440-J1440, "X")</f>
        <v>X</v>
      </c>
      <c r="M1440" s="39" t="str">
        <f t="shared" si="234"/>
        <v>X</v>
      </c>
      <c r="N1440" s="42">
        <v>0</v>
      </c>
      <c r="O1440" s="8">
        <v>0</v>
      </c>
      <c r="P1440" s="9">
        <v>0</v>
      </c>
      <c r="Q1440" s="9">
        <v>0</v>
      </c>
      <c r="R1440" s="8">
        <v>0</v>
      </c>
      <c r="S1440" s="9">
        <v>0</v>
      </c>
      <c r="T1440" s="9">
        <v>0</v>
      </c>
      <c r="U1440" s="8">
        <v>1</v>
      </c>
      <c r="V1440" s="9">
        <v>0</v>
      </c>
      <c r="W1440" s="9">
        <v>0</v>
      </c>
      <c r="X1440" s="9">
        <v>0</v>
      </c>
      <c r="Y1440" s="8">
        <v>0</v>
      </c>
      <c r="Z1440" s="9">
        <v>0</v>
      </c>
      <c r="AA1440" s="8"/>
      <c r="AC1440" s="8"/>
      <c r="AJ1440" s="9">
        <f t="shared" si="235"/>
        <v>-1</v>
      </c>
      <c r="AK1440" s="7">
        <v>7.5</v>
      </c>
      <c r="AO1440" s="8"/>
      <c r="AQ1440" s="31"/>
      <c r="AT1440" s="31"/>
      <c r="AU1440" s="21">
        <v>1994</v>
      </c>
      <c r="AV1440" s="23">
        <f t="shared" ref="AV1440:AV1503" si="238">LOG(AU1440)</f>
        <v>3.2997251539756367</v>
      </c>
      <c r="BB1440" s="18"/>
      <c r="BD1440" s="54"/>
      <c r="BF1440" s="18"/>
      <c r="BH1440" s="18"/>
      <c r="BJ1440" s="18"/>
      <c r="BK1440" s="18" t="s">
        <v>285</v>
      </c>
      <c r="BL1440">
        <v>0</v>
      </c>
      <c r="BM1440">
        <v>0</v>
      </c>
      <c r="BN1440">
        <v>1</v>
      </c>
      <c r="BO1440">
        <v>0</v>
      </c>
      <c r="BP1440">
        <v>0</v>
      </c>
      <c r="BQ1440">
        <v>0</v>
      </c>
      <c r="BR1440" s="18">
        <v>0</v>
      </c>
      <c r="BS1440">
        <v>0</v>
      </c>
      <c r="BT1440">
        <v>1</v>
      </c>
      <c r="BU1440" s="18">
        <v>0</v>
      </c>
      <c r="BV1440" t="s">
        <v>397</v>
      </c>
      <c r="BW1440" t="s">
        <v>397</v>
      </c>
      <c r="CB1440" s="18"/>
      <c r="CD1440" s="18"/>
      <c r="CE1440" s="18"/>
      <c r="CH1440" s="18"/>
      <c r="CJ1440" s="18"/>
      <c r="CU1440" s="18"/>
      <c r="CV1440" t="s">
        <v>397</v>
      </c>
      <c r="CW1440" t="s">
        <v>397</v>
      </c>
      <c r="CX1440" t="s">
        <v>397</v>
      </c>
      <c r="CY1440" s="25" t="s">
        <v>397</v>
      </c>
    </row>
    <row r="1441" spans="1:103" x14ac:dyDescent="0.25">
      <c r="A1441">
        <v>1443</v>
      </c>
      <c r="B1441">
        <v>160</v>
      </c>
      <c r="C1441" s="25" t="s">
        <v>287</v>
      </c>
      <c r="D1441" s="12">
        <v>11.45</v>
      </c>
      <c r="E1441" s="14"/>
      <c r="F1441" s="7" t="str">
        <f t="shared" si="229"/>
        <v>X</v>
      </c>
      <c r="G1441" s="7">
        <f t="shared" si="230"/>
        <v>11.45</v>
      </c>
      <c r="H1441" s="16">
        <f t="shared" si="231"/>
        <v>11.45</v>
      </c>
      <c r="I1441" s="11" t="str">
        <f t="shared" si="232"/>
        <v>X</v>
      </c>
      <c r="J1441" s="39" t="str">
        <f t="shared" si="233"/>
        <v>X</v>
      </c>
      <c r="K1441" s="39" t="str">
        <f t="shared" si="236"/>
        <v>X</v>
      </c>
      <c r="L1441" s="39" t="str">
        <f t="shared" si="237"/>
        <v>X</v>
      </c>
      <c r="M1441" s="39" t="str">
        <f t="shared" si="234"/>
        <v>X</v>
      </c>
      <c r="N1441" s="42">
        <v>0</v>
      </c>
      <c r="O1441" s="8">
        <v>0</v>
      </c>
      <c r="P1441" s="9">
        <v>0</v>
      </c>
      <c r="Q1441" s="9">
        <v>0</v>
      </c>
      <c r="R1441" s="8">
        <v>0</v>
      </c>
      <c r="S1441" s="9">
        <v>0</v>
      </c>
      <c r="T1441" s="9">
        <v>0</v>
      </c>
      <c r="U1441" s="8">
        <v>1</v>
      </c>
      <c r="V1441" s="9">
        <v>0</v>
      </c>
      <c r="W1441" s="9">
        <v>0</v>
      </c>
      <c r="X1441" s="9">
        <v>0</v>
      </c>
      <c r="Y1441" s="8">
        <v>0</v>
      </c>
      <c r="Z1441" s="9">
        <v>0</v>
      </c>
      <c r="AA1441" s="8"/>
      <c r="AC1441" s="8"/>
      <c r="AJ1441" s="9">
        <f t="shared" si="235"/>
        <v>-1</v>
      </c>
      <c r="AK1441" s="7">
        <v>8</v>
      </c>
      <c r="AO1441" s="8"/>
      <c r="AQ1441" s="31"/>
      <c r="AT1441" s="31"/>
      <c r="AU1441" s="21">
        <v>2002</v>
      </c>
      <c r="AV1441" s="23">
        <f t="shared" si="238"/>
        <v>3.3014640731433</v>
      </c>
      <c r="BB1441" s="18"/>
      <c r="BD1441" s="54"/>
      <c r="BF1441" s="18"/>
      <c r="BH1441" s="18"/>
      <c r="BJ1441" s="18"/>
      <c r="BK1441" s="18" t="s">
        <v>285</v>
      </c>
      <c r="BL1441">
        <v>0</v>
      </c>
      <c r="BM1441">
        <v>0</v>
      </c>
      <c r="BN1441">
        <v>1</v>
      </c>
      <c r="BO1441">
        <v>0</v>
      </c>
      <c r="BP1441">
        <v>0</v>
      </c>
      <c r="BQ1441">
        <v>0</v>
      </c>
      <c r="BR1441" s="18">
        <v>0</v>
      </c>
      <c r="BS1441">
        <v>0</v>
      </c>
      <c r="BT1441">
        <v>1</v>
      </c>
      <c r="BU1441" s="18">
        <v>0</v>
      </c>
      <c r="BV1441" t="s">
        <v>397</v>
      </c>
      <c r="BW1441" t="s">
        <v>397</v>
      </c>
      <c r="CB1441" s="18"/>
      <c r="CD1441" s="18"/>
      <c r="CE1441" s="18"/>
      <c r="CH1441" s="18"/>
      <c r="CJ1441" s="18"/>
      <c r="CU1441" s="18"/>
      <c r="CV1441" t="s">
        <v>397</v>
      </c>
      <c r="CW1441" t="s">
        <v>397</v>
      </c>
      <c r="CX1441" t="s">
        <v>397</v>
      </c>
      <c r="CY1441" s="25" t="s">
        <v>397</v>
      </c>
    </row>
    <row r="1442" spans="1:103" x14ac:dyDescent="0.25">
      <c r="A1442">
        <v>1444</v>
      </c>
      <c r="B1442">
        <v>160</v>
      </c>
      <c r="C1442" s="25" t="s">
        <v>287</v>
      </c>
      <c r="D1442" s="12">
        <v>11.7</v>
      </c>
      <c r="E1442" s="14"/>
      <c r="F1442" s="7" t="str">
        <f t="shared" si="229"/>
        <v>X</v>
      </c>
      <c r="G1442" s="7">
        <f t="shared" si="230"/>
        <v>11.7</v>
      </c>
      <c r="H1442" s="16">
        <f t="shared" si="231"/>
        <v>11.7</v>
      </c>
      <c r="I1442" s="11" t="str">
        <f t="shared" si="232"/>
        <v>X</v>
      </c>
      <c r="J1442" s="39" t="str">
        <f t="shared" si="233"/>
        <v>X</v>
      </c>
      <c r="K1442" s="39" t="str">
        <f t="shared" si="236"/>
        <v>X</v>
      </c>
      <c r="L1442" s="39" t="str">
        <f t="shared" si="237"/>
        <v>X</v>
      </c>
      <c r="M1442" s="39" t="str">
        <f t="shared" si="234"/>
        <v>X</v>
      </c>
      <c r="N1442" s="42">
        <v>0</v>
      </c>
      <c r="O1442" s="8">
        <v>0</v>
      </c>
      <c r="P1442" s="9">
        <v>0</v>
      </c>
      <c r="Q1442" s="9">
        <v>0</v>
      </c>
      <c r="R1442" s="8">
        <v>0</v>
      </c>
      <c r="S1442" s="9">
        <v>0</v>
      </c>
      <c r="T1442" s="9">
        <v>0</v>
      </c>
      <c r="U1442" s="8">
        <v>1</v>
      </c>
      <c r="V1442" s="9">
        <v>0</v>
      </c>
      <c r="W1442" s="9">
        <v>0</v>
      </c>
      <c r="X1442" s="9">
        <v>0</v>
      </c>
      <c r="Y1442" s="8">
        <v>0</v>
      </c>
      <c r="Z1442" s="9">
        <v>0</v>
      </c>
      <c r="AA1442" s="8"/>
      <c r="AC1442" s="8"/>
      <c r="AJ1442" s="9">
        <f t="shared" si="235"/>
        <v>-1</v>
      </c>
      <c r="AK1442" s="7">
        <v>8.4</v>
      </c>
      <c r="AO1442" s="8"/>
      <c r="AQ1442" s="31"/>
      <c r="AT1442" s="31"/>
      <c r="AU1442" s="21">
        <v>2003</v>
      </c>
      <c r="AV1442" s="23">
        <f t="shared" si="238"/>
        <v>3.3016809492935764</v>
      </c>
      <c r="BB1442" s="18"/>
      <c r="BD1442" s="54"/>
      <c r="BF1442" s="18"/>
      <c r="BH1442" s="18"/>
      <c r="BJ1442" s="18"/>
      <c r="BK1442" s="18" t="s">
        <v>285</v>
      </c>
      <c r="BL1442">
        <v>0</v>
      </c>
      <c r="BM1442">
        <v>0</v>
      </c>
      <c r="BN1442">
        <v>1</v>
      </c>
      <c r="BO1442">
        <v>0</v>
      </c>
      <c r="BP1442">
        <v>0</v>
      </c>
      <c r="BQ1442">
        <v>0</v>
      </c>
      <c r="BR1442" s="18">
        <v>0</v>
      </c>
      <c r="BS1442">
        <v>0</v>
      </c>
      <c r="BT1442">
        <v>1</v>
      </c>
      <c r="BU1442" s="18">
        <v>0</v>
      </c>
      <c r="BV1442" t="s">
        <v>397</v>
      </c>
      <c r="BW1442" t="s">
        <v>397</v>
      </c>
      <c r="CB1442" s="18"/>
      <c r="CD1442" s="18"/>
      <c r="CE1442" s="18"/>
      <c r="CH1442" s="18"/>
      <c r="CJ1442" s="18"/>
      <c r="CU1442" s="18"/>
      <c r="CV1442" t="s">
        <v>397</v>
      </c>
      <c r="CW1442" t="s">
        <v>397</v>
      </c>
      <c r="CX1442" t="s">
        <v>397</v>
      </c>
      <c r="CY1442" s="25" t="s">
        <v>397</v>
      </c>
    </row>
    <row r="1443" spans="1:103" x14ac:dyDescent="0.25">
      <c r="A1443">
        <v>1445</v>
      </c>
      <c r="B1443">
        <v>160</v>
      </c>
      <c r="C1443" s="25" t="s">
        <v>287</v>
      </c>
      <c r="D1443" s="12">
        <v>10.92</v>
      </c>
      <c r="E1443" s="14"/>
      <c r="F1443" s="7" t="str">
        <f t="shared" si="229"/>
        <v>X</v>
      </c>
      <c r="G1443" s="7">
        <f t="shared" si="230"/>
        <v>10.92</v>
      </c>
      <c r="H1443" s="16">
        <f t="shared" si="231"/>
        <v>10.92</v>
      </c>
      <c r="I1443" s="11" t="str">
        <f t="shared" si="232"/>
        <v>X</v>
      </c>
      <c r="J1443" s="39" t="str">
        <f t="shared" si="233"/>
        <v>X</v>
      </c>
      <c r="K1443" s="39" t="str">
        <f t="shared" si="236"/>
        <v>X</v>
      </c>
      <c r="L1443" s="39" t="str">
        <f t="shared" si="237"/>
        <v>X</v>
      </c>
      <c r="M1443" s="39" t="str">
        <f t="shared" si="234"/>
        <v>X</v>
      </c>
      <c r="N1443" s="42">
        <v>0</v>
      </c>
      <c r="O1443" s="8">
        <v>0</v>
      </c>
      <c r="P1443" s="9">
        <v>0</v>
      </c>
      <c r="Q1443" s="9">
        <v>0</v>
      </c>
      <c r="R1443" s="8">
        <v>0</v>
      </c>
      <c r="S1443" s="9">
        <v>0</v>
      </c>
      <c r="T1443" s="9">
        <v>0</v>
      </c>
      <c r="U1443" s="8">
        <v>1</v>
      </c>
      <c r="V1443" s="9">
        <v>0</v>
      </c>
      <c r="W1443" s="9">
        <v>0</v>
      </c>
      <c r="X1443" s="9">
        <v>0</v>
      </c>
      <c r="Y1443" s="8">
        <v>0</v>
      </c>
      <c r="Z1443" s="9">
        <v>0</v>
      </c>
      <c r="AA1443" s="8"/>
      <c r="AC1443" s="8"/>
      <c r="AJ1443" s="9">
        <f t="shared" si="235"/>
        <v>-1</v>
      </c>
      <c r="AK1443" s="7">
        <v>8.4</v>
      </c>
      <c r="AO1443" s="8"/>
      <c r="AQ1443" s="31"/>
      <c r="AT1443" s="31"/>
      <c r="AU1443" s="21">
        <v>2004</v>
      </c>
      <c r="AV1443" s="23">
        <f t="shared" si="238"/>
        <v>3.301897717195208</v>
      </c>
      <c r="BB1443" s="18"/>
      <c r="BD1443" s="54"/>
      <c r="BF1443" s="18"/>
      <c r="BH1443" s="18"/>
      <c r="BJ1443" s="18"/>
      <c r="BK1443" s="18" t="s">
        <v>285</v>
      </c>
      <c r="BL1443">
        <v>0</v>
      </c>
      <c r="BM1443">
        <v>0</v>
      </c>
      <c r="BN1443">
        <v>1</v>
      </c>
      <c r="BO1443">
        <v>0</v>
      </c>
      <c r="BP1443">
        <v>0</v>
      </c>
      <c r="BQ1443">
        <v>0</v>
      </c>
      <c r="BR1443" s="18">
        <v>0</v>
      </c>
      <c r="BS1443">
        <v>0</v>
      </c>
      <c r="BT1443">
        <v>1</v>
      </c>
      <c r="BU1443" s="18">
        <v>0</v>
      </c>
      <c r="BV1443" t="s">
        <v>397</v>
      </c>
      <c r="BW1443" t="s">
        <v>397</v>
      </c>
      <c r="CB1443" s="18"/>
      <c r="CD1443" s="18"/>
      <c r="CE1443" s="18"/>
      <c r="CH1443" s="18"/>
      <c r="CJ1443" s="18"/>
      <c r="CU1443" s="18"/>
      <c r="CV1443" t="s">
        <v>397</v>
      </c>
      <c r="CW1443" t="s">
        <v>397</v>
      </c>
      <c r="CX1443" t="s">
        <v>397</v>
      </c>
      <c r="CY1443" s="25" t="s">
        <v>397</v>
      </c>
    </row>
    <row r="1444" spans="1:103" x14ac:dyDescent="0.25">
      <c r="A1444">
        <v>1446</v>
      </c>
      <c r="B1444">
        <v>160</v>
      </c>
      <c r="C1444" s="25" t="s">
        <v>287</v>
      </c>
      <c r="D1444" s="12">
        <v>10.07</v>
      </c>
      <c r="E1444" s="14"/>
      <c r="F1444" s="7" t="str">
        <f t="shared" si="229"/>
        <v>X</v>
      </c>
      <c r="G1444" s="7">
        <f t="shared" si="230"/>
        <v>10.07</v>
      </c>
      <c r="H1444" s="16">
        <f t="shared" si="231"/>
        <v>10.07</v>
      </c>
      <c r="I1444" s="11" t="str">
        <f t="shared" si="232"/>
        <v>X</v>
      </c>
      <c r="J1444" s="39" t="str">
        <f t="shared" si="233"/>
        <v>X</v>
      </c>
      <c r="K1444" s="39" t="str">
        <f t="shared" si="236"/>
        <v>X</v>
      </c>
      <c r="L1444" s="39" t="str">
        <f t="shared" si="237"/>
        <v>X</v>
      </c>
      <c r="M1444" s="39" t="str">
        <f t="shared" si="234"/>
        <v>X</v>
      </c>
      <c r="N1444" s="42">
        <v>0</v>
      </c>
      <c r="O1444" s="8">
        <v>0</v>
      </c>
      <c r="P1444" s="9">
        <v>0</v>
      </c>
      <c r="Q1444" s="9">
        <v>0</v>
      </c>
      <c r="R1444" s="8">
        <v>0</v>
      </c>
      <c r="S1444" s="9">
        <v>0</v>
      </c>
      <c r="T1444" s="9">
        <v>0</v>
      </c>
      <c r="U1444" s="8">
        <v>1</v>
      </c>
      <c r="V1444" s="9">
        <v>0</v>
      </c>
      <c r="W1444" s="9">
        <v>0</v>
      </c>
      <c r="X1444" s="9">
        <v>0</v>
      </c>
      <c r="Y1444" s="8">
        <v>0</v>
      </c>
      <c r="Z1444" s="9">
        <v>0</v>
      </c>
      <c r="AA1444" s="8"/>
      <c r="AC1444" s="8"/>
      <c r="AJ1444" s="9">
        <f t="shared" si="235"/>
        <v>-1</v>
      </c>
      <c r="AK1444" s="7">
        <v>8.3000000000000007</v>
      </c>
      <c r="AO1444" s="8"/>
      <c r="AQ1444" s="31"/>
      <c r="AT1444" s="31"/>
      <c r="AU1444" s="21">
        <v>2005</v>
      </c>
      <c r="AV1444" s="23">
        <f t="shared" si="238"/>
        <v>3.3021143769562009</v>
      </c>
      <c r="BB1444" s="18"/>
      <c r="BD1444" s="54"/>
      <c r="BF1444" s="18"/>
      <c r="BH1444" s="18"/>
      <c r="BJ1444" s="18"/>
      <c r="BK1444" s="18" t="s">
        <v>285</v>
      </c>
      <c r="BL1444">
        <v>0</v>
      </c>
      <c r="BM1444">
        <v>0</v>
      </c>
      <c r="BN1444">
        <v>1</v>
      </c>
      <c r="BO1444">
        <v>0</v>
      </c>
      <c r="BP1444">
        <v>0</v>
      </c>
      <c r="BQ1444">
        <v>0</v>
      </c>
      <c r="BR1444" s="18">
        <v>0</v>
      </c>
      <c r="BS1444">
        <v>0</v>
      </c>
      <c r="BT1444">
        <v>1</v>
      </c>
      <c r="BU1444" s="18">
        <v>0</v>
      </c>
      <c r="BV1444" t="s">
        <v>397</v>
      </c>
      <c r="BW1444" t="s">
        <v>397</v>
      </c>
      <c r="CB1444" s="18"/>
      <c r="CD1444" s="18"/>
      <c r="CE1444" s="18"/>
      <c r="CH1444" s="18"/>
      <c r="CJ1444" s="18"/>
      <c r="CU1444" s="18"/>
      <c r="CV1444" t="s">
        <v>397</v>
      </c>
      <c r="CW1444" t="s">
        <v>397</v>
      </c>
      <c r="CX1444" t="s">
        <v>397</v>
      </c>
      <c r="CY1444" s="25" t="s">
        <v>397</v>
      </c>
    </row>
    <row r="1445" spans="1:103" x14ac:dyDescent="0.25">
      <c r="A1445">
        <v>1447</v>
      </c>
      <c r="B1445">
        <v>160</v>
      </c>
      <c r="C1445" s="25" t="s">
        <v>287</v>
      </c>
      <c r="D1445" s="12">
        <v>17.8</v>
      </c>
      <c r="E1445" s="14"/>
      <c r="F1445" s="7" t="str">
        <f t="shared" si="229"/>
        <v>X</v>
      </c>
      <c r="G1445" s="7">
        <f t="shared" si="230"/>
        <v>17.8</v>
      </c>
      <c r="H1445" s="16">
        <f t="shared" si="231"/>
        <v>17.8</v>
      </c>
      <c r="I1445" s="11" t="str">
        <f t="shared" si="232"/>
        <v>X</v>
      </c>
      <c r="J1445" s="39" t="str">
        <f t="shared" si="233"/>
        <v>X</v>
      </c>
      <c r="K1445" s="39" t="str">
        <f t="shared" si="236"/>
        <v>X</v>
      </c>
      <c r="L1445" s="39" t="str">
        <f t="shared" si="237"/>
        <v>X</v>
      </c>
      <c r="M1445" s="39" t="str">
        <f t="shared" si="234"/>
        <v>X</v>
      </c>
      <c r="N1445" s="42">
        <v>0</v>
      </c>
      <c r="O1445" s="8">
        <v>0</v>
      </c>
      <c r="P1445" s="9">
        <v>0</v>
      </c>
      <c r="Q1445" s="9">
        <v>0</v>
      </c>
      <c r="R1445" s="8">
        <v>0</v>
      </c>
      <c r="S1445" s="9">
        <v>0</v>
      </c>
      <c r="T1445" s="9">
        <v>0</v>
      </c>
      <c r="U1445" s="8">
        <v>0</v>
      </c>
      <c r="V1445" s="9">
        <v>1</v>
      </c>
      <c r="W1445" s="9">
        <v>0</v>
      </c>
      <c r="X1445" s="9">
        <v>0</v>
      </c>
      <c r="Y1445" s="8">
        <v>0</v>
      </c>
      <c r="Z1445" s="9">
        <v>0</v>
      </c>
      <c r="AA1445" s="8"/>
      <c r="AC1445" s="8"/>
      <c r="AJ1445" s="9">
        <f t="shared" si="235"/>
        <v>-1</v>
      </c>
      <c r="AK1445" s="7">
        <v>7.5</v>
      </c>
      <c r="AO1445" s="8"/>
      <c r="AQ1445" s="31"/>
      <c r="AT1445" s="31"/>
      <c r="AU1445" s="21">
        <v>1994</v>
      </c>
      <c r="AV1445" s="23">
        <f t="shared" si="238"/>
        <v>3.2997251539756367</v>
      </c>
      <c r="BB1445" s="18"/>
      <c r="BD1445" s="54"/>
      <c r="BF1445" s="18"/>
      <c r="BH1445" s="18"/>
      <c r="BJ1445" s="18"/>
      <c r="BK1445" s="18" t="s">
        <v>285</v>
      </c>
      <c r="BL1445">
        <v>0</v>
      </c>
      <c r="BM1445">
        <v>0</v>
      </c>
      <c r="BN1445">
        <v>1</v>
      </c>
      <c r="BO1445">
        <v>0</v>
      </c>
      <c r="BP1445">
        <v>0</v>
      </c>
      <c r="BQ1445">
        <v>0</v>
      </c>
      <c r="BR1445" s="18">
        <v>0</v>
      </c>
      <c r="BS1445">
        <v>0</v>
      </c>
      <c r="BT1445">
        <v>1</v>
      </c>
      <c r="BU1445" s="18">
        <v>0</v>
      </c>
      <c r="BV1445" t="s">
        <v>397</v>
      </c>
      <c r="BW1445" t="s">
        <v>397</v>
      </c>
      <c r="CB1445" s="18"/>
      <c r="CD1445" s="18"/>
      <c r="CE1445" s="18"/>
      <c r="CH1445" s="18"/>
      <c r="CJ1445" s="18"/>
      <c r="CU1445" s="18"/>
      <c r="CV1445" t="s">
        <v>397</v>
      </c>
      <c r="CW1445" t="s">
        <v>397</v>
      </c>
      <c r="CX1445" t="s">
        <v>397</v>
      </c>
      <c r="CY1445" s="25" t="s">
        <v>397</v>
      </c>
    </row>
    <row r="1446" spans="1:103" x14ac:dyDescent="0.25">
      <c r="A1446">
        <v>1448</v>
      </c>
      <c r="B1446">
        <v>160</v>
      </c>
      <c r="C1446" s="25" t="s">
        <v>287</v>
      </c>
      <c r="D1446" s="12">
        <v>13.13</v>
      </c>
      <c r="E1446" s="14"/>
      <c r="F1446" s="7" t="str">
        <f t="shared" si="229"/>
        <v>X</v>
      </c>
      <c r="G1446" s="7">
        <f t="shared" si="230"/>
        <v>13.13</v>
      </c>
      <c r="H1446" s="16">
        <f t="shared" si="231"/>
        <v>13.13</v>
      </c>
      <c r="I1446" s="11" t="str">
        <f t="shared" si="232"/>
        <v>X</v>
      </c>
      <c r="J1446" s="39" t="str">
        <f t="shared" si="233"/>
        <v>X</v>
      </c>
      <c r="K1446" s="39" t="str">
        <f t="shared" si="236"/>
        <v>X</v>
      </c>
      <c r="L1446" s="39" t="str">
        <f t="shared" si="237"/>
        <v>X</v>
      </c>
      <c r="M1446" s="39" t="str">
        <f t="shared" si="234"/>
        <v>X</v>
      </c>
      <c r="N1446" s="42">
        <v>0</v>
      </c>
      <c r="O1446" s="8">
        <v>0</v>
      </c>
      <c r="P1446" s="9">
        <v>0</v>
      </c>
      <c r="Q1446" s="9">
        <v>0</v>
      </c>
      <c r="R1446" s="8">
        <v>0</v>
      </c>
      <c r="S1446" s="9">
        <v>0</v>
      </c>
      <c r="T1446" s="9">
        <v>0</v>
      </c>
      <c r="U1446" s="8">
        <v>0</v>
      </c>
      <c r="V1446" s="9">
        <v>1</v>
      </c>
      <c r="W1446" s="9">
        <v>0</v>
      </c>
      <c r="X1446" s="9">
        <v>0</v>
      </c>
      <c r="Y1446" s="8">
        <v>0</v>
      </c>
      <c r="Z1446" s="9">
        <v>0</v>
      </c>
      <c r="AA1446" s="8"/>
      <c r="AC1446" s="8"/>
      <c r="AJ1446" s="9">
        <f t="shared" si="235"/>
        <v>-1</v>
      </c>
      <c r="AK1446" s="7">
        <v>8</v>
      </c>
      <c r="AO1446" s="8"/>
      <c r="AQ1446" s="31"/>
      <c r="AT1446" s="31"/>
      <c r="AU1446" s="21">
        <v>2002</v>
      </c>
      <c r="AV1446" s="23">
        <f t="shared" si="238"/>
        <v>3.3014640731433</v>
      </c>
      <c r="BB1446" s="18"/>
      <c r="BD1446" s="54"/>
      <c r="BF1446" s="18"/>
      <c r="BH1446" s="18"/>
      <c r="BJ1446" s="18"/>
      <c r="BK1446" s="18" t="s">
        <v>285</v>
      </c>
      <c r="BL1446">
        <v>0</v>
      </c>
      <c r="BM1446">
        <v>0</v>
      </c>
      <c r="BN1446">
        <v>1</v>
      </c>
      <c r="BO1446">
        <v>0</v>
      </c>
      <c r="BP1446">
        <v>0</v>
      </c>
      <c r="BQ1446">
        <v>0</v>
      </c>
      <c r="BR1446" s="18">
        <v>0</v>
      </c>
      <c r="BS1446">
        <v>0</v>
      </c>
      <c r="BT1446">
        <v>1</v>
      </c>
      <c r="BU1446" s="18">
        <v>0</v>
      </c>
      <c r="BV1446" t="s">
        <v>397</v>
      </c>
      <c r="BW1446" t="s">
        <v>397</v>
      </c>
      <c r="CB1446" s="18"/>
      <c r="CD1446" s="18"/>
      <c r="CE1446" s="18"/>
      <c r="CH1446" s="18"/>
      <c r="CJ1446" s="18"/>
      <c r="CU1446" s="18"/>
      <c r="CV1446" t="s">
        <v>397</v>
      </c>
      <c r="CW1446" t="s">
        <v>397</v>
      </c>
      <c r="CX1446" t="s">
        <v>397</v>
      </c>
      <c r="CY1446" s="25" t="s">
        <v>397</v>
      </c>
    </row>
    <row r="1447" spans="1:103" x14ac:dyDescent="0.25">
      <c r="A1447">
        <v>1449</v>
      </c>
      <c r="B1447">
        <v>160</v>
      </c>
      <c r="C1447" s="25" t="s">
        <v>287</v>
      </c>
      <c r="D1447" s="12">
        <v>13.5</v>
      </c>
      <c r="E1447" s="14"/>
      <c r="F1447" s="7" t="str">
        <f t="shared" si="229"/>
        <v>X</v>
      </c>
      <c r="G1447" s="7">
        <f t="shared" si="230"/>
        <v>13.5</v>
      </c>
      <c r="H1447" s="16">
        <f t="shared" si="231"/>
        <v>13.5</v>
      </c>
      <c r="I1447" s="11" t="str">
        <f t="shared" si="232"/>
        <v>X</v>
      </c>
      <c r="J1447" s="39" t="str">
        <f t="shared" si="233"/>
        <v>X</v>
      </c>
      <c r="K1447" s="39" t="str">
        <f t="shared" si="236"/>
        <v>X</v>
      </c>
      <c r="L1447" s="39" t="str">
        <f t="shared" si="237"/>
        <v>X</v>
      </c>
      <c r="M1447" s="39" t="str">
        <f t="shared" si="234"/>
        <v>X</v>
      </c>
      <c r="N1447" s="42">
        <v>0</v>
      </c>
      <c r="O1447" s="8">
        <v>0</v>
      </c>
      <c r="P1447" s="9">
        <v>0</v>
      </c>
      <c r="Q1447" s="9">
        <v>0</v>
      </c>
      <c r="R1447" s="8">
        <v>0</v>
      </c>
      <c r="S1447" s="9">
        <v>0</v>
      </c>
      <c r="T1447" s="9">
        <v>0</v>
      </c>
      <c r="U1447" s="8">
        <v>0</v>
      </c>
      <c r="V1447" s="9">
        <v>1</v>
      </c>
      <c r="W1447" s="9">
        <v>0</v>
      </c>
      <c r="X1447" s="9">
        <v>0</v>
      </c>
      <c r="Y1447" s="8">
        <v>0</v>
      </c>
      <c r="Z1447" s="9">
        <v>0</v>
      </c>
      <c r="AA1447" s="8"/>
      <c r="AC1447" s="8"/>
      <c r="AJ1447" s="9">
        <f t="shared" si="235"/>
        <v>-1</v>
      </c>
      <c r="AK1447" s="7">
        <v>8.4</v>
      </c>
      <c r="AO1447" s="8"/>
      <c r="AQ1447" s="31"/>
      <c r="AT1447" s="31"/>
      <c r="AU1447" s="21">
        <v>2003</v>
      </c>
      <c r="AV1447" s="23">
        <f t="shared" si="238"/>
        <v>3.3016809492935764</v>
      </c>
      <c r="BB1447" s="18"/>
      <c r="BD1447" s="54"/>
      <c r="BF1447" s="18"/>
      <c r="BH1447" s="18"/>
      <c r="BJ1447" s="18"/>
      <c r="BK1447" s="18" t="s">
        <v>285</v>
      </c>
      <c r="BL1447">
        <v>0</v>
      </c>
      <c r="BM1447">
        <v>0</v>
      </c>
      <c r="BN1447">
        <v>1</v>
      </c>
      <c r="BO1447">
        <v>0</v>
      </c>
      <c r="BP1447">
        <v>0</v>
      </c>
      <c r="BQ1447">
        <v>0</v>
      </c>
      <c r="BR1447" s="18">
        <v>0</v>
      </c>
      <c r="BS1447">
        <v>0</v>
      </c>
      <c r="BT1447">
        <v>1</v>
      </c>
      <c r="BU1447" s="18">
        <v>0</v>
      </c>
      <c r="BV1447" t="s">
        <v>397</v>
      </c>
      <c r="BW1447" t="s">
        <v>397</v>
      </c>
      <c r="CB1447" s="18"/>
      <c r="CD1447" s="18"/>
      <c r="CE1447" s="18"/>
      <c r="CH1447" s="18"/>
      <c r="CJ1447" s="18"/>
      <c r="CU1447" s="18"/>
      <c r="CV1447" t="s">
        <v>397</v>
      </c>
      <c r="CW1447" t="s">
        <v>397</v>
      </c>
      <c r="CX1447" t="s">
        <v>397</v>
      </c>
      <c r="CY1447" s="25" t="s">
        <v>397</v>
      </c>
    </row>
    <row r="1448" spans="1:103" x14ac:dyDescent="0.25">
      <c r="A1448">
        <v>1450</v>
      </c>
      <c r="B1448">
        <v>160</v>
      </c>
      <c r="C1448" s="25" t="s">
        <v>287</v>
      </c>
      <c r="D1448" s="12">
        <v>13.7</v>
      </c>
      <c r="E1448" s="14"/>
      <c r="F1448" s="7" t="str">
        <f t="shared" si="229"/>
        <v>X</v>
      </c>
      <c r="G1448" s="7">
        <f t="shared" si="230"/>
        <v>13.7</v>
      </c>
      <c r="H1448" s="16">
        <f t="shared" si="231"/>
        <v>13.7</v>
      </c>
      <c r="I1448" s="11" t="str">
        <f t="shared" si="232"/>
        <v>X</v>
      </c>
      <c r="J1448" s="39" t="str">
        <f t="shared" si="233"/>
        <v>X</v>
      </c>
      <c r="K1448" s="39" t="str">
        <f t="shared" si="236"/>
        <v>X</v>
      </c>
      <c r="L1448" s="39" t="str">
        <f t="shared" si="237"/>
        <v>X</v>
      </c>
      <c r="M1448" s="39" t="str">
        <f t="shared" si="234"/>
        <v>X</v>
      </c>
      <c r="N1448" s="42">
        <v>0</v>
      </c>
      <c r="O1448" s="8">
        <v>0</v>
      </c>
      <c r="P1448" s="9">
        <v>0</v>
      </c>
      <c r="Q1448" s="9">
        <v>0</v>
      </c>
      <c r="R1448" s="8">
        <v>0</v>
      </c>
      <c r="S1448" s="9">
        <v>0</v>
      </c>
      <c r="T1448" s="9">
        <v>0</v>
      </c>
      <c r="U1448" s="8">
        <v>0</v>
      </c>
      <c r="V1448" s="9">
        <v>1</v>
      </c>
      <c r="W1448" s="9">
        <v>0</v>
      </c>
      <c r="X1448" s="9">
        <v>0</v>
      </c>
      <c r="Y1448" s="8">
        <v>0</v>
      </c>
      <c r="Z1448" s="9">
        <v>0</v>
      </c>
      <c r="AA1448" s="8"/>
      <c r="AC1448" s="8"/>
      <c r="AJ1448" s="9">
        <f t="shared" si="235"/>
        <v>-1</v>
      </c>
      <c r="AK1448" s="7">
        <v>8.4</v>
      </c>
      <c r="AO1448" s="8"/>
      <c r="AQ1448" s="31"/>
      <c r="AT1448" s="31"/>
      <c r="AU1448" s="21">
        <v>2004</v>
      </c>
      <c r="AV1448" s="23">
        <f t="shared" si="238"/>
        <v>3.301897717195208</v>
      </c>
      <c r="BB1448" s="18"/>
      <c r="BD1448" s="54"/>
      <c r="BF1448" s="18"/>
      <c r="BH1448" s="18"/>
      <c r="BJ1448" s="18"/>
      <c r="BK1448" s="18" t="s">
        <v>285</v>
      </c>
      <c r="BL1448">
        <v>0</v>
      </c>
      <c r="BM1448">
        <v>0</v>
      </c>
      <c r="BN1448">
        <v>1</v>
      </c>
      <c r="BO1448">
        <v>0</v>
      </c>
      <c r="BP1448">
        <v>0</v>
      </c>
      <c r="BQ1448">
        <v>0</v>
      </c>
      <c r="BR1448" s="18">
        <v>0</v>
      </c>
      <c r="BS1448">
        <v>0</v>
      </c>
      <c r="BT1448">
        <v>1</v>
      </c>
      <c r="BU1448" s="18">
        <v>0</v>
      </c>
      <c r="BV1448" t="s">
        <v>397</v>
      </c>
      <c r="BW1448" t="s">
        <v>397</v>
      </c>
      <c r="CB1448" s="18"/>
      <c r="CD1448" s="18"/>
      <c r="CE1448" s="18"/>
      <c r="CH1448" s="18"/>
      <c r="CJ1448" s="18"/>
      <c r="CU1448" s="18"/>
      <c r="CV1448" t="s">
        <v>397</v>
      </c>
      <c r="CW1448" t="s">
        <v>397</v>
      </c>
      <c r="CX1448" t="s">
        <v>397</v>
      </c>
      <c r="CY1448" s="25" t="s">
        <v>397</v>
      </c>
    </row>
    <row r="1449" spans="1:103" x14ac:dyDescent="0.25">
      <c r="A1449">
        <v>1451</v>
      </c>
      <c r="B1449">
        <v>160</v>
      </c>
      <c r="C1449" s="25" t="s">
        <v>287</v>
      </c>
      <c r="D1449" s="12">
        <v>12.5</v>
      </c>
      <c r="E1449" s="14"/>
      <c r="F1449" s="7" t="str">
        <f t="shared" si="229"/>
        <v>X</v>
      </c>
      <c r="G1449" s="7">
        <f t="shared" si="230"/>
        <v>12.5</v>
      </c>
      <c r="H1449" s="16">
        <f t="shared" si="231"/>
        <v>12.5</v>
      </c>
      <c r="I1449" s="11" t="str">
        <f t="shared" si="232"/>
        <v>X</v>
      </c>
      <c r="J1449" s="39" t="str">
        <f t="shared" si="233"/>
        <v>X</v>
      </c>
      <c r="K1449" s="39" t="str">
        <f t="shared" si="236"/>
        <v>X</v>
      </c>
      <c r="L1449" s="39" t="str">
        <f t="shared" si="237"/>
        <v>X</v>
      </c>
      <c r="M1449" s="39" t="str">
        <f t="shared" si="234"/>
        <v>X</v>
      </c>
      <c r="N1449" s="42">
        <v>0</v>
      </c>
      <c r="O1449" s="8">
        <v>0</v>
      </c>
      <c r="P1449" s="9">
        <v>0</v>
      </c>
      <c r="Q1449" s="9">
        <v>0</v>
      </c>
      <c r="R1449" s="8">
        <v>0</v>
      </c>
      <c r="S1449" s="9">
        <v>0</v>
      </c>
      <c r="T1449" s="9">
        <v>0</v>
      </c>
      <c r="U1449" s="8">
        <v>0</v>
      </c>
      <c r="V1449" s="9">
        <v>1</v>
      </c>
      <c r="W1449" s="9">
        <v>0</v>
      </c>
      <c r="X1449" s="9">
        <v>0</v>
      </c>
      <c r="Y1449" s="8">
        <v>0</v>
      </c>
      <c r="Z1449" s="9">
        <v>0</v>
      </c>
      <c r="AA1449" s="8"/>
      <c r="AC1449" s="8"/>
      <c r="AJ1449" s="9">
        <f t="shared" si="235"/>
        <v>-1</v>
      </c>
      <c r="AK1449" s="7">
        <v>8.3000000000000007</v>
      </c>
      <c r="AO1449" s="8"/>
      <c r="AQ1449" s="31"/>
      <c r="AT1449" s="31"/>
      <c r="AU1449" s="21">
        <v>2005</v>
      </c>
      <c r="AV1449" s="23">
        <f t="shared" si="238"/>
        <v>3.3021143769562009</v>
      </c>
      <c r="BB1449" s="18"/>
      <c r="BD1449" s="54"/>
      <c r="BF1449" s="18"/>
      <c r="BH1449" s="18"/>
      <c r="BJ1449" s="18"/>
      <c r="BK1449" s="18" t="s">
        <v>285</v>
      </c>
      <c r="BL1449">
        <v>0</v>
      </c>
      <c r="BM1449">
        <v>0</v>
      </c>
      <c r="BN1449">
        <v>1</v>
      </c>
      <c r="BO1449">
        <v>0</v>
      </c>
      <c r="BP1449">
        <v>0</v>
      </c>
      <c r="BQ1449">
        <v>0</v>
      </c>
      <c r="BR1449" s="18">
        <v>0</v>
      </c>
      <c r="BS1449">
        <v>0</v>
      </c>
      <c r="BT1449">
        <v>1</v>
      </c>
      <c r="BU1449" s="18">
        <v>0</v>
      </c>
      <c r="BV1449" t="s">
        <v>397</v>
      </c>
      <c r="BW1449" t="s">
        <v>397</v>
      </c>
      <c r="CB1449" s="18"/>
      <c r="CD1449" s="18"/>
      <c r="CE1449" s="18"/>
      <c r="CH1449" s="18"/>
      <c r="CJ1449" s="18"/>
      <c r="CU1449" s="18"/>
      <c r="CV1449" t="s">
        <v>397</v>
      </c>
      <c r="CW1449" t="s">
        <v>397</v>
      </c>
      <c r="CX1449" t="s">
        <v>397</v>
      </c>
      <c r="CY1449" s="25" t="s">
        <v>397</v>
      </c>
    </row>
    <row r="1450" spans="1:103" x14ac:dyDescent="0.25">
      <c r="A1450">
        <v>1452</v>
      </c>
      <c r="B1450">
        <v>161</v>
      </c>
      <c r="C1450" s="25" t="s">
        <v>288</v>
      </c>
      <c r="D1450" s="12">
        <v>7.6</v>
      </c>
      <c r="E1450" s="14"/>
      <c r="F1450" s="7" t="str">
        <f t="shared" si="229"/>
        <v>X</v>
      </c>
      <c r="G1450" s="7">
        <f t="shared" si="230"/>
        <v>7.6</v>
      </c>
      <c r="H1450" s="16">
        <f t="shared" si="231"/>
        <v>7.6</v>
      </c>
      <c r="I1450" s="11" t="str">
        <f t="shared" si="232"/>
        <v>X</v>
      </c>
      <c r="J1450" s="39" t="str">
        <f t="shared" si="233"/>
        <v>X</v>
      </c>
      <c r="K1450" s="39" t="str">
        <f t="shared" si="236"/>
        <v>X</v>
      </c>
      <c r="L1450" s="39" t="str">
        <f t="shared" si="237"/>
        <v>X</v>
      </c>
      <c r="M1450" s="39" t="str">
        <f t="shared" si="234"/>
        <v>X</v>
      </c>
      <c r="N1450" s="42">
        <v>1</v>
      </c>
      <c r="O1450" s="8">
        <v>0</v>
      </c>
      <c r="P1450" s="9">
        <v>0</v>
      </c>
      <c r="Q1450" s="9">
        <v>0</v>
      </c>
      <c r="R1450" s="8">
        <v>0</v>
      </c>
      <c r="S1450" s="9">
        <v>0</v>
      </c>
      <c r="T1450" s="9">
        <v>0</v>
      </c>
      <c r="U1450" s="8">
        <v>0</v>
      </c>
      <c r="V1450" s="9">
        <v>0</v>
      </c>
      <c r="W1450" s="9">
        <v>0</v>
      </c>
      <c r="X1450" s="9">
        <v>0</v>
      </c>
      <c r="Y1450" s="8">
        <v>0</v>
      </c>
      <c r="Z1450" s="9">
        <v>0</v>
      </c>
      <c r="AA1450" s="8"/>
      <c r="AC1450" s="8"/>
      <c r="AJ1450" s="9">
        <f t="shared" si="235"/>
        <v>-1</v>
      </c>
      <c r="AK1450" s="7">
        <v>5.4</v>
      </c>
      <c r="AO1450" s="8"/>
      <c r="AQ1450" s="31"/>
      <c r="AT1450" s="31"/>
      <c r="AU1450" s="21">
        <v>1995</v>
      </c>
      <c r="AV1450" s="23">
        <f t="shared" si="238"/>
        <v>3.2999429000227671</v>
      </c>
      <c r="BB1450" s="18"/>
      <c r="BD1450" s="54"/>
      <c r="BF1450" s="18"/>
      <c r="BH1450" s="18"/>
      <c r="BJ1450" s="18"/>
      <c r="BK1450" s="18" t="s">
        <v>285</v>
      </c>
      <c r="BL1450">
        <v>0</v>
      </c>
      <c r="BM1450">
        <v>0</v>
      </c>
      <c r="BN1450">
        <v>1</v>
      </c>
      <c r="BO1450">
        <v>0</v>
      </c>
      <c r="BP1450">
        <v>0</v>
      </c>
      <c r="BQ1450">
        <v>0</v>
      </c>
      <c r="BR1450" s="18">
        <v>0</v>
      </c>
      <c r="BS1450">
        <v>0</v>
      </c>
      <c r="BT1450">
        <v>1</v>
      </c>
      <c r="BU1450" s="18">
        <v>0</v>
      </c>
      <c r="BV1450" t="s">
        <v>397</v>
      </c>
      <c r="BW1450" t="s">
        <v>397</v>
      </c>
      <c r="CB1450" s="18"/>
      <c r="CD1450" s="18"/>
      <c r="CE1450" s="18"/>
      <c r="CH1450" s="18"/>
      <c r="CJ1450" s="18"/>
      <c r="CU1450" s="18"/>
      <c r="CV1450" t="s">
        <v>397</v>
      </c>
      <c r="CW1450" t="s">
        <v>397</v>
      </c>
      <c r="CX1450" t="s">
        <v>397</v>
      </c>
      <c r="CY1450" s="25" t="s">
        <v>397</v>
      </c>
    </row>
    <row r="1451" spans="1:103" x14ac:dyDescent="0.25">
      <c r="A1451">
        <v>1453</v>
      </c>
      <c r="B1451">
        <v>161</v>
      </c>
      <c r="C1451" s="25" t="s">
        <v>288</v>
      </c>
      <c r="D1451" s="12">
        <v>4.4000000000000004</v>
      </c>
      <c r="E1451" s="14"/>
      <c r="F1451" s="7" t="str">
        <f t="shared" si="229"/>
        <v>X</v>
      </c>
      <c r="G1451" s="7">
        <f t="shared" si="230"/>
        <v>4.4000000000000004</v>
      </c>
      <c r="H1451" s="16">
        <f t="shared" si="231"/>
        <v>4.4000000000000004</v>
      </c>
      <c r="I1451" s="11" t="str">
        <f t="shared" si="232"/>
        <v>X</v>
      </c>
      <c r="J1451" s="39" t="str">
        <f t="shared" si="233"/>
        <v>X</v>
      </c>
      <c r="K1451" s="39" t="str">
        <f t="shared" si="236"/>
        <v>X</v>
      </c>
      <c r="L1451" s="39" t="str">
        <f t="shared" si="237"/>
        <v>X</v>
      </c>
      <c r="M1451" s="39" t="str">
        <f t="shared" si="234"/>
        <v>X</v>
      </c>
      <c r="N1451" s="42">
        <v>0</v>
      </c>
      <c r="O1451" s="8">
        <v>1</v>
      </c>
      <c r="P1451" s="9">
        <v>0</v>
      </c>
      <c r="Q1451" s="9">
        <v>0</v>
      </c>
      <c r="R1451" s="8">
        <v>0</v>
      </c>
      <c r="S1451" s="9">
        <v>0</v>
      </c>
      <c r="T1451" s="9">
        <v>0</v>
      </c>
      <c r="U1451" s="8">
        <v>0</v>
      </c>
      <c r="V1451" s="9">
        <v>0</v>
      </c>
      <c r="W1451" s="9">
        <v>0</v>
      </c>
      <c r="X1451" s="9">
        <v>0</v>
      </c>
      <c r="Y1451" s="8">
        <v>0</v>
      </c>
      <c r="Z1451" s="9">
        <v>0</v>
      </c>
      <c r="AA1451" s="8"/>
      <c r="AC1451" s="8"/>
      <c r="AJ1451" s="9">
        <f t="shared" si="235"/>
        <v>-1</v>
      </c>
      <c r="AK1451" s="7">
        <v>7</v>
      </c>
      <c r="AO1451" s="8"/>
      <c r="AQ1451" s="31"/>
      <c r="AT1451" s="31"/>
      <c r="AU1451" s="21">
        <v>1994</v>
      </c>
      <c r="AV1451" s="23">
        <f t="shared" si="238"/>
        <v>3.2997251539756367</v>
      </c>
      <c r="BB1451" s="18"/>
      <c r="BD1451" s="54"/>
      <c r="BF1451" s="18"/>
      <c r="BH1451" s="18"/>
      <c r="BJ1451" s="18"/>
      <c r="BK1451" s="18" t="s">
        <v>285</v>
      </c>
      <c r="BL1451">
        <v>0</v>
      </c>
      <c r="BM1451">
        <v>0</v>
      </c>
      <c r="BN1451">
        <v>1</v>
      </c>
      <c r="BO1451">
        <v>0</v>
      </c>
      <c r="BP1451">
        <v>0</v>
      </c>
      <c r="BQ1451">
        <v>0</v>
      </c>
      <c r="BR1451" s="18">
        <v>0</v>
      </c>
      <c r="BS1451">
        <v>0</v>
      </c>
      <c r="BT1451">
        <v>1</v>
      </c>
      <c r="BU1451" s="18">
        <v>0</v>
      </c>
      <c r="BV1451" t="s">
        <v>397</v>
      </c>
      <c r="BW1451" t="s">
        <v>397</v>
      </c>
      <c r="CB1451" s="18"/>
      <c r="CD1451" s="18"/>
      <c r="CE1451" s="18"/>
      <c r="CH1451" s="18"/>
      <c r="CJ1451" s="18"/>
      <c r="CU1451" s="18"/>
      <c r="CV1451" t="s">
        <v>397</v>
      </c>
      <c r="CW1451" t="s">
        <v>397</v>
      </c>
      <c r="CX1451" t="s">
        <v>397</v>
      </c>
      <c r="CY1451" s="25" t="s">
        <v>397</v>
      </c>
    </row>
    <row r="1452" spans="1:103" x14ac:dyDescent="0.25">
      <c r="A1452">
        <v>1454</v>
      </c>
      <c r="B1452">
        <v>161</v>
      </c>
      <c r="C1452" s="25" t="s">
        <v>288</v>
      </c>
      <c r="D1452" s="12">
        <v>3.6</v>
      </c>
      <c r="E1452" s="14"/>
      <c r="F1452" s="7" t="str">
        <f t="shared" si="229"/>
        <v>X</v>
      </c>
      <c r="G1452" s="7">
        <f t="shared" si="230"/>
        <v>3.6</v>
      </c>
      <c r="H1452" s="16">
        <f t="shared" si="231"/>
        <v>3.6</v>
      </c>
      <c r="I1452" s="11" t="str">
        <f t="shared" si="232"/>
        <v>X</v>
      </c>
      <c r="J1452" s="39" t="str">
        <f t="shared" si="233"/>
        <v>X</v>
      </c>
      <c r="K1452" s="39" t="str">
        <f t="shared" si="236"/>
        <v>X</v>
      </c>
      <c r="L1452" s="39" t="str">
        <f t="shared" si="237"/>
        <v>X</v>
      </c>
      <c r="M1452" s="39" t="str">
        <f t="shared" si="234"/>
        <v>X</v>
      </c>
      <c r="N1452" s="42">
        <v>0</v>
      </c>
      <c r="O1452" s="8">
        <v>1</v>
      </c>
      <c r="P1452" s="9">
        <v>0</v>
      </c>
      <c r="Q1452" s="9">
        <v>0</v>
      </c>
      <c r="R1452" s="8">
        <v>0</v>
      </c>
      <c r="S1452" s="9">
        <v>0</v>
      </c>
      <c r="T1452" s="9">
        <v>0</v>
      </c>
      <c r="U1452" s="8">
        <v>0</v>
      </c>
      <c r="V1452" s="9">
        <v>0</v>
      </c>
      <c r="W1452" s="9">
        <v>0</v>
      </c>
      <c r="X1452" s="9">
        <v>0</v>
      </c>
      <c r="Y1452" s="8">
        <v>0</v>
      </c>
      <c r="Z1452" s="9">
        <v>0</v>
      </c>
      <c r="AA1452" s="8"/>
      <c r="AC1452" s="8"/>
      <c r="AJ1452" s="9">
        <f t="shared" si="235"/>
        <v>-1</v>
      </c>
      <c r="AK1452" s="7">
        <v>8</v>
      </c>
      <c r="AO1452" s="8"/>
      <c r="AQ1452" s="31"/>
      <c r="AT1452" s="31"/>
      <c r="AU1452" s="21">
        <v>2002</v>
      </c>
      <c r="AV1452" s="23">
        <f t="shared" si="238"/>
        <v>3.3014640731433</v>
      </c>
      <c r="BB1452" s="18"/>
      <c r="BD1452" s="54"/>
      <c r="BF1452" s="18"/>
      <c r="BH1452" s="18"/>
      <c r="BJ1452" s="18"/>
      <c r="BK1452" s="18" t="s">
        <v>285</v>
      </c>
      <c r="BL1452">
        <v>0</v>
      </c>
      <c r="BM1452">
        <v>0</v>
      </c>
      <c r="BN1452">
        <v>1</v>
      </c>
      <c r="BO1452">
        <v>0</v>
      </c>
      <c r="BP1452">
        <v>0</v>
      </c>
      <c r="BQ1452">
        <v>0</v>
      </c>
      <c r="BR1452" s="18">
        <v>0</v>
      </c>
      <c r="BS1452">
        <v>0</v>
      </c>
      <c r="BT1452">
        <v>1</v>
      </c>
      <c r="BU1452" s="18">
        <v>0</v>
      </c>
      <c r="BV1452" t="s">
        <v>397</v>
      </c>
      <c r="BW1452" t="s">
        <v>397</v>
      </c>
      <c r="CB1452" s="18"/>
      <c r="CD1452" s="18"/>
      <c r="CE1452" s="18"/>
      <c r="CH1452" s="18"/>
      <c r="CJ1452" s="18"/>
      <c r="CU1452" s="18"/>
      <c r="CV1452" t="s">
        <v>397</v>
      </c>
      <c r="CW1452" t="s">
        <v>397</v>
      </c>
      <c r="CX1452" t="s">
        <v>397</v>
      </c>
      <c r="CY1452" s="25" t="s">
        <v>397</v>
      </c>
    </row>
    <row r="1453" spans="1:103" x14ac:dyDescent="0.25">
      <c r="A1453">
        <v>1455</v>
      </c>
      <c r="B1453">
        <v>161</v>
      </c>
      <c r="C1453" s="25" t="s">
        <v>288</v>
      </c>
      <c r="D1453" s="12">
        <v>8.5</v>
      </c>
      <c r="E1453" s="14"/>
      <c r="F1453" s="7" t="str">
        <f t="shared" si="229"/>
        <v>X</v>
      </c>
      <c r="G1453" s="7">
        <f t="shared" si="230"/>
        <v>8.5</v>
      </c>
      <c r="H1453" s="16">
        <f t="shared" si="231"/>
        <v>8.5</v>
      </c>
      <c r="I1453" s="11" t="str">
        <f t="shared" si="232"/>
        <v>X</v>
      </c>
      <c r="J1453" s="39" t="str">
        <f t="shared" si="233"/>
        <v>X</v>
      </c>
      <c r="K1453" s="39" t="str">
        <f t="shared" si="236"/>
        <v>X</v>
      </c>
      <c r="L1453" s="39" t="str">
        <f t="shared" si="237"/>
        <v>X</v>
      </c>
      <c r="M1453" s="39" t="str">
        <f t="shared" si="234"/>
        <v>X</v>
      </c>
      <c r="N1453" s="42">
        <v>0</v>
      </c>
      <c r="O1453" s="8">
        <v>0</v>
      </c>
      <c r="P1453" s="9">
        <v>1</v>
      </c>
      <c r="Q1453" s="9">
        <v>0</v>
      </c>
      <c r="R1453" s="8">
        <v>0</v>
      </c>
      <c r="S1453" s="9">
        <v>0</v>
      </c>
      <c r="T1453" s="9">
        <v>0</v>
      </c>
      <c r="U1453" s="8">
        <v>0</v>
      </c>
      <c r="V1453" s="9">
        <v>0</v>
      </c>
      <c r="W1453" s="9">
        <v>0</v>
      </c>
      <c r="X1453" s="9">
        <v>0</v>
      </c>
      <c r="Y1453" s="8">
        <v>0</v>
      </c>
      <c r="Z1453" s="9">
        <v>0</v>
      </c>
      <c r="AA1453" s="8"/>
      <c r="AC1453" s="8"/>
      <c r="AJ1453" s="9">
        <f t="shared" si="235"/>
        <v>-1</v>
      </c>
      <c r="AK1453" s="7">
        <v>7</v>
      </c>
      <c r="AO1453" s="8"/>
      <c r="AQ1453" s="31"/>
      <c r="AT1453" s="31"/>
      <c r="AU1453" s="21">
        <v>1994</v>
      </c>
      <c r="AV1453" s="23">
        <f t="shared" si="238"/>
        <v>3.2997251539756367</v>
      </c>
      <c r="BB1453" s="18"/>
      <c r="BD1453" s="54"/>
      <c r="BF1453" s="18"/>
      <c r="BH1453" s="18"/>
      <c r="BJ1453" s="18"/>
      <c r="BK1453" s="18" t="s">
        <v>285</v>
      </c>
      <c r="BL1453">
        <v>0</v>
      </c>
      <c r="BM1453">
        <v>0</v>
      </c>
      <c r="BN1453">
        <v>1</v>
      </c>
      <c r="BO1453">
        <v>0</v>
      </c>
      <c r="BP1453">
        <v>0</v>
      </c>
      <c r="BQ1453">
        <v>0</v>
      </c>
      <c r="BR1453" s="18">
        <v>0</v>
      </c>
      <c r="BS1453">
        <v>0</v>
      </c>
      <c r="BT1453">
        <v>1</v>
      </c>
      <c r="BU1453" s="18">
        <v>0</v>
      </c>
      <c r="BV1453" t="s">
        <v>397</v>
      </c>
      <c r="BW1453" t="s">
        <v>397</v>
      </c>
      <c r="CB1453" s="18"/>
      <c r="CD1453" s="18"/>
      <c r="CE1453" s="18"/>
      <c r="CH1453" s="18"/>
      <c r="CJ1453" s="18"/>
      <c r="CU1453" s="18"/>
      <c r="CV1453" t="s">
        <v>397</v>
      </c>
      <c r="CW1453" t="s">
        <v>397</v>
      </c>
      <c r="CX1453" t="s">
        <v>397</v>
      </c>
      <c r="CY1453" s="25" t="s">
        <v>397</v>
      </c>
    </row>
    <row r="1454" spans="1:103" x14ac:dyDescent="0.25">
      <c r="A1454">
        <v>1456</v>
      </c>
      <c r="B1454">
        <v>161</v>
      </c>
      <c r="C1454" s="25" t="s">
        <v>288</v>
      </c>
      <c r="D1454" s="12">
        <v>7.1</v>
      </c>
      <c r="E1454" s="14"/>
      <c r="F1454" s="7" t="str">
        <f t="shared" si="229"/>
        <v>X</v>
      </c>
      <c r="G1454" s="7">
        <f t="shared" si="230"/>
        <v>7.1</v>
      </c>
      <c r="H1454" s="16">
        <f t="shared" si="231"/>
        <v>7.1</v>
      </c>
      <c r="I1454" s="11" t="str">
        <f t="shared" si="232"/>
        <v>X</v>
      </c>
      <c r="J1454" s="39" t="str">
        <f t="shared" si="233"/>
        <v>X</v>
      </c>
      <c r="K1454" s="39" t="str">
        <f t="shared" si="236"/>
        <v>X</v>
      </c>
      <c r="L1454" s="39" t="str">
        <f t="shared" si="237"/>
        <v>X</v>
      </c>
      <c r="M1454" s="39" t="str">
        <f t="shared" si="234"/>
        <v>X</v>
      </c>
      <c r="N1454" s="42">
        <v>0</v>
      </c>
      <c r="O1454" s="8">
        <v>0</v>
      </c>
      <c r="P1454" s="9">
        <v>1</v>
      </c>
      <c r="Q1454" s="9">
        <v>0</v>
      </c>
      <c r="R1454" s="8">
        <v>0</v>
      </c>
      <c r="S1454" s="9">
        <v>0</v>
      </c>
      <c r="T1454" s="9">
        <v>0</v>
      </c>
      <c r="U1454" s="8">
        <v>0</v>
      </c>
      <c r="V1454" s="9">
        <v>0</v>
      </c>
      <c r="W1454" s="9">
        <v>0</v>
      </c>
      <c r="X1454" s="9">
        <v>0</v>
      </c>
      <c r="Y1454" s="8">
        <v>0</v>
      </c>
      <c r="Z1454" s="9">
        <v>0</v>
      </c>
      <c r="AA1454" s="8"/>
      <c r="AC1454" s="8"/>
      <c r="AJ1454" s="9">
        <f t="shared" si="235"/>
        <v>-1</v>
      </c>
      <c r="AK1454" s="7">
        <v>8</v>
      </c>
      <c r="AO1454" s="8"/>
      <c r="AQ1454" s="31"/>
      <c r="AT1454" s="31"/>
      <c r="AU1454" s="21">
        <v>2002</v>
      </c>
      <c r="AV1454" s="23">
        <f t="shared" si="238"/>
        <v>3.3014640731433</v>
      </c>
      <c r="BB1454" s="18"/>
      <c r="BD1454" s="54"/>
      <c r="BF1454" s="18"/>
      <c r="BH1454" s="18"/>
      <c r="BJ1454" s="18"/>
      <c r="BK1454" s="18" t="s">
        <v>285</v>
      </c>
      <c r="BL1454">
        <v>0</v>
      </c>
      <c r="BM1454">
        <v>0</v>
      </c>
      <c r="BN1454">
        <v>1</v>
      </c>
      <c r="BO1454">
        <v>0</v>
      </c>
      <c r="BP1454">
        <v>0</v>
      </c>
      <c r="BQ1454">
        <v>0</v>
      </c>
      <c r="BR1454" s="18">
        <v>0</v>
      </c>
      <c r="BS1454">
        <v>0</v>
      </c>
      <c r="BT1454">
        <v>1</v>
      </c>
      <c r="BU1454" s="18">
        <v>0</v>
      </c>
      <c r="BV1454" t="s">
        <v>397</v>
      </c>
      <c r="BW1454" t="s">
        <v>397</v>
      </c>
      <c r="CB1454" s="18"/>
      <c r="CD1454" s="18"/>
      <c r="CE1454" s="18"/>
      <c r="CH1454" s="18"/>
      <c r="CJ1454" s="18"/>
      <c r="CU1454" s="18"/>
      <c r="CV1454" t="s">
        <v>397</v>
      </c>
      <c r="CW1454" t="s">
        <v>397</v>
      </c>
      <c r="CX1454" t="s">
        <v>397</v>
      </c>
      <c r="CY1454" s="25" t="s">
        <v>397</v>
      </c>
    </row>
    <row r="1455" spans="1:103" x14ac:dyDescent="0.25">
      <c r="A1455">
        <v>1457</v>
      </c>
      <c r="B1455">
        <v>161</v>
      </c>
      <c r="C1455" s="25" t="s">
        <v>288</v>
      </c>
      <c r="D1455" s="12">
        <v>14</v>
      </c>
      <c r="E1455" s="14"/>
      <c r="F1455" s="7" t="str">
        <f t="shared" si="229"/>
        <v>X</v>
      </c>
      <c r="G1455" s="7">
        <f t="shared" si="230"/>
        <v>14</v>
      </c>
      <c r="H1455" s="16">
        <f t="shared" si="231"/>
        <v>14</v>
      </c>
      <c r="I1455" s="11" t="str">
        <f t="shared" si="232"/>
        <v>X</v>
      </c>
      <c r="J1455" s="39" t="str">
        <f t="shared" si="233"/>
        <v>X</v>
      </c>
      <c r="K1455" s="39" t="str">
        <f t="shared" si="236"/>
        <v>X</v>
      </c>
      <c r="L1455" s="39" t="str">
        <f t="shared" si="237"/>
        <v>X</v>
      </c>
      <c r="M1455" s="39" t="str">
        <f t="shared" si="234"/>
        <v>X</v>
      </c>
      <c r="N1455" s="42">
        <v>0</v>
      </c>
      <c r="O1455" s="8">
        <v>0</v>
      </c>
      <c r="P1455" s="9">
        <v>0</v>
      </c>
      <c r="Q1455" s="9">
        <v>1</v>
      </c>
      <c r="R1455" s="8">
        <v>0</v>
      </c>
      <c r="S1455" s="9">
        <v>0</v>
      </c>
      <c r="T1455" s="9">
        <v>0</v>
      </c>
      <c r="U1455" s="8">
        <v>0</v>
      </c>
      <c r="V1455" s="9">
        <v>0</v>
      </c>
      <c r="W1455" s="9">
        <v>0</v>
      </c>
      <c r="X1455" s="9">
        <v>0</v>
      </c>
      <c r="Y1455" s="8">
        <v>0</v>
      </c>
      <c r="Z1455" s="9">
        <v>0</v>
      </c>
      <c r="AA1455" s="8"/>
      <c r="AC1455" s="8"/>
      <c r="AJ1455" s="9">
        <f t="shared" si="235"/>
        <v>-1</v>
      </c>
      <c r="AK1455" s="7">
        <v>7</v>
      </c>
      <c r="AO1455" s="8"/>
      <c r="AQ1455" s="31"/>
      <c r="AT1455" s="31"/>
      <c r="AU1455" s="21">
        <v>1994</v>
      </c>
      <c r="AV1455" s="23">
        <f t="shared" si="238"/>
        <v>3.2997251539756367</v>
      </c>
      <c r="BB1455" s="18"/>
      <c r="BD1455" s="54"/>
      <c r="BF1455" s="18"/>
      <c r="BH1455" s="18"/>
      <c r="BJ1455" s="18"/>
      <c r="BK1455" s="18" t="s">
        <v>285</v>
      </c>
      <c r="BL1455">
        <v>0</v>
      </c>
      <c r="BM1455">
        <v>0</v>
      </c>
      <c r="BN1455">
        <v>1</v>
      </c>
      <c r="BO1455">
        <v>0</v>
      </c>
      <c r="BP1455">
        <v>0</v>
      </c>
      <c r="BQ1455">
        <v>0</v>
      </c>
      <c r="BR1455" s="18">
        <v>0</v>
      </c>
      <c r="BS1455">
        <v>0</v>
      </c>
      <c r="BT1455">
        <v>1</v>
      </c>
      <c r="BU1455" s="18">
        <v>0</v>
      </c>
      <c r="BV1455" t="s">
        <v>397</v>
      </c>
      <c r="BW1455" t="s">
        <v>397</v>
      </c>
      <c r="CB1455" s="18"/>
      <c r="CD1455" s="18"/>
      <c r="CE1455" s="18"/>
      <c r="CH1455" s="18"/>
      <c r="CJ1455" s="18"/>
      <c r="CU1455" s="18"/>
      <c r="CV1455" t="s">
        <v>397</v>
      </c>
      <c r="CW1455" t="s">
        <v>397</v>
      </c>
      <c r="CX1455" t="s">
        <v>397</v>
      </c>
      <c r="CY1455" s="25" t="s">
        <v>397</v>
      </c>
    </row>
    <row r="1456" spans="1:103" x14ac:dyDescent="0.25">
      <c r="A1456">
        <v>1458</v>
      </c>
      <c r="B1456">
        <v>161</v>
      </c>
      <c r="C1456" s="25" t="s">
        <v>288</v>
      </c>
      <c r="D1456" s="12">
        <v>13.1</v>
      </c>
      <c r="E1456" s="14"/>
      <c r="F1456" s="7" t="str">
        <f t="shared" si="229"/>
        <v>X</v>
      </c>
      <c r="G1456" s="7">
        <f t="shared" si="230"/>
        <v>13.1</v>
      </c>
      <c r="H1456" s="16">
        <f t="shared" si="231"/>
        <v>13.1</v>
      </c>
      <c r="I1456" s="11" t="str">
        <f t="shared" si="232"/>
        <v>X</v>
      </c>
      <c r="J1456" s="39" t="str">
        <f t="shared" si="233"/>
        <v>X</v>
      </c>
      <c r="K1456" s="39" t="str">
        <f t="shared" si="236"/>
        <v>X</v>
      </c>
      <c r="L1456" s="39" t="str">
        <f t="shared" si="237"/>
        <v>X</v>
      </c>
      <c r="M1456" s="39" t="str">
        <f t="shared" si="234"/>
        <v>X</v>
      </c>
      <c r="N1456" s="42">
        <v>0</v>
      </c>
      <c r="O1456" s="8">
        <v>0</v>
      </c>
      <c r="P1456" s="9">
        <v>0</v>
      </c>
      <c r="Q1456" s="9">
        <v>1</v>
      </c>
      <c r="R1456" s="8">
        <v>0</v>
      </c>
      <c r="S1456" s="9">
        <v>0</v>
      </c>
      <c r="T1456" s="9">
        <v>0</v>
      </c>
      <c r="U1456" s="8">
        <v>0</v>
      </c>
      <c r="V1456" s="9">
        <v>0</v>
      </c>
      <c r="W1456" s="9">
        <v>0</v>
      </c>
      <c r="X1456" s="9">
        <v>0</v>
      </c>
      <c r="Y1456" s="8">
        <v>0</v>
      </c>
      <c r="Z1456" s="9">
        <v>0</v>
      </c>
      <c r="AA1456" s="8"/>
      <c r="AC1456" s="8"/>
      <c r="AJ1456" s="9">
        <f t="shared" si="235"/>
        <v>-1</v>
      </c>
      <c r="AK1456" s="7">
        <v>8</v>
      </c>
      <c r="AO1456" s="8"/>
      <c r="AQ1456" s="31"/>
      <c r="AT1456" s="31"/>
      <c r="AU1456" s="21">
        <v>2002</v>
      </c>
      <c r="AV1456" s="23">
        <f t="shared" si="238"/>
        <v>3.3014640731433</v>
      </c>
      <c r="BB1456" s="18"/>
      <c r="BD1456" s="54"/>
      <c r="BF1456" s="18"/>
      <c r="BH1456" s="18"/>
      <c r="BJ1456" s="18"/>
      <c r="BK1456" s="18" t="s">
        <v>285</v>
      </c>
      <c r="BL1456">
        <v>0</v>
      </c>
      <c r="BM1456">
        <v>0</v>
      </c>
      <c r="BN1456">
        <v>1</v>
      </c>
      <c r="BO1456">
        <v>0</v>
      </c>
      <c r="BP1456">
        <v>0</v>
      </c>
      <c r="BQ1456">
        <v>0</v>
      </c>
      <c r="BR1456" s="18">
        <v>0</v>
      </c>
      <c r="BS1456">
        <v>0</v>
      </c>
      <c r="BT1456">
        <v>1</v>
      </c>
      <c r="BU1456" s="18">
        <v>0</v>
      </c>
      <c r="BV1456" t="s">
        <v>397</v>
      </c>
      <c r="BW1456" t="s">
        <v>397</v>
      </c>
      <c r="CB1456" s="18"/>
      <c r="CD1456" s="18"/>
      <c r="CE1456" s="18"/>
      <c r="CH1456" s="18"/>
      <c r="CJ1456" s="18"/>
      <c r="CU1456" s="18"/>
      <c r="CV1456" t="s">
        <v>397</v>
      </c>
      <c r="CW1456" t="s">
        <v>397</v>
      </c>
      <c r="CX1456" t="s">
        <v>397</v>
      </c>
      <c r="CY1456" s="25" t="s">
        <v>397</v>
      </c>
    </row>
    <row r="1457" spans="1:103" x14ac:dyDescent="0.25">
      <c r="A1457">
        <v>1459</v>
      </c>
      <c r="B1457">
        <v>161</v>
      </c>
      <c r="C1457" s="25" t="s">
        <v>288</v>
      </c>
      <c r="D1457" s="12">
        <v>7.7</v>
      </c>
      <c r="E1457" s="14"/>
      <c r="F1457" s="7" t="str">
        <f t="shared" si="229"/>
        <v>X</v>
      </c>
      <c r="G1457" s="7">
        <f t="shared" si="230"/>
        <v>7.7</v>
      </c>
      <c r="H1457" s="16">
        <f t="shared" si="231"/>
        <v>7.7</v>
      </c>
      <c r="I1457" s="11" t="str">
        <f t="shared" si="232"/>
        <v>X</v>
      </c>
      <c r="J1457" s="39" t="str">
        <f t="shared" si="233"/>
        <v>X</v>
      </c>
      <c r="K1457" s="39" t="str">
        <f t="shared" si="236"/>
        <v>X</v>
      </c>
      <c r="L1457" s="39" t="str">
        <f t="shared" si="237"/>
        <v>X</v>
      </c>
      <c r="M1457" s="39" t="str">
        <f t="shared" si="234"/>
        <v>X</v>
      </c>
      <c r="N1457" s="42">
        <v>0</v>
      </c>
      <c r="O1457" s="8">
        <v>0</v>
      </c>
      <c r="P1457" s="9">
        <v>0</v>
      </c>
      <c r="Q1457" s="9">
        <v>0</v>
      </c>
      <c r="R1457" s="8">
        <v>0</v>
      </c>
      <c r="S1457" s="9">
        <v>0</v>
      </c>
      <c r="T1457" s="9">
        <v>0</v>
      </c>
      <c r="U1457" s="8">
        <v>1</v>
      </c>
      <c r="V1457" s="9">
        <v>0</v>
      </c>
      <c r="W1457" s="9">
        <v>0</v>
      </c>
      <c r="X1457" s="9">
        <v>0</v>
      </c>
      <c r="Y1457" s="8">
        <v>0</v>
      </c>
      <c r="Z1457" s="9">
        <v>0</v>
      </c>
      <c r="AA1457" s="8"/>
      <c r="AC1457" s="8"/>
      <c r="AJ1457" s="9">
        <f t="shared" si="235"/>
        <v>-1</v>
      </c>
      <c r="AK1457" s="7">
        <v>7</v>
      </c>
      <c r="AO1457" s="8"/>
      <c r="AQ1457" s="31"/>
      <c r="AT1457" s="31"/>
      <c r="AU1457" s="21">
        <v>1994</v>
      </c>
      <c r="AV1457" s="23">
        <f t="shared" si="238"/>
        <v>3.2997251539756367</v>
      </c>
      <c r="BB1457" s="18"/>
      <c r="BD1457" s="54"/>
      <c r="BF1457" s="18"/>
      <c r="BH1457" s="18"/>
      <c r="BJ1457" s="18"/>
      <c r="BK1457" s="18" t="s">
        <v>285</v>
      </c>
      <c r="BL1457">
        <v>0</v>
      </c>
      <c r="BM1457">
        <v>0</v>
      </c>
      <c r="BN1457">
        <v>1</v>
      </c>
      <c r="BO1457">
        <v>0</v>
      </c>
      <c r="BP1457">
        <v>0</v>
      </c>
      <c r="BQ1457">
        <v>0</v>
      </c>
      <c r="BR1457" s="18">
        <v>0</v>
      </c>
      <c r="BS1457">
        <v>0</v>
      </c>
      <c r="BT1457">
        <v>1</v>
      </c>
      <c r="BU1457" s="18">
        <v>0</v>
      </c>
      <c r="BV1457" t="s">
        <v>397</v>
      </c>
      <c r="BW1457" t="s">
        <v>397</v>
      </c>
      <c r="CB1457" s="18"/>
      <c r="CD1457" s="18"/>
      <c r="CE1457" s="18"/>
      <c r="CH1457" s="18"/>
      <c r="CJ1457" s="18"/>
      <c r="CU1457" s="18"/>
      <c r="CV1457" t="s">
        <v>397</v>
      </c>
      <c r="CW1457" t="s">
        <v>397</v>
      </c>
      <c r="CX1457" t="s">
        <v>397</v>
      </c>
      <c r="CY1457" s="25" t="s">
        <v>397</v>
      </c>
    </row>
    <row r="1458" spans="1:103" x14ac:dyDescent="0.25">
      <c r="A1458">
        <v>1460</v>
      </c>
      <c r="B1458">
        <v>161</v>
      </c>
      <c r="C1458" s="25" t="s">
        <v>288</v>
      </c>
      <c r="D1458" s="12">
        <v>7.6</v>
      </c>
      <c r="E1458" s="14"/>
      <c r="F1458" s="7" t="str">
        <f t="shared" si="229"/>
        <v>X</v>
      </c>
      <c r="G1458" s="7">
        <f t="shared" si="230"/>
        <v>7.6</v>
      </c>
      <c r="H1458" s="16">
        <f t="shared" si="231"/>
        <v>7.6</v>
      </c>
      <c r="I1458" s="11" t="str">
        <f t="shared" si="232"/>
        <v>X</v>
      </c>
      <c r="J1458" s="39" t="str">
        <f t="shared" si="233"/>
        <v>X</v>
      </c>
      <c r="K1458" s="39" t="str">
        <f t="shared" si="236"/>
        <v>X</v>
      </c>
      <c r="L1458" s="39" t="str">
        <f t="shared" si="237"/>
        <v>X</v>
      </c>
      <c r="M1458" s="39" t="str">
        <f t="shared" si="234"/>
        <v>X</v>
      </c>
      <c r="N1458" s="42">
        <v>0</v>
      </c>
      <c r="O1458" s="8">
        <v>0</v>
      </c>
      <c r="P1458" s="9">
        <v>0</v>
      </c>
      <c r="Q1458" s="9">
        <v>0</v>
      </c>
      <c r="R1458" s="8">
        <v>0</v>
      </c>
      <c r="S1458" s="9">
        <v>0</v>
      </c>
      <c r="T1458" s="9">
        <v>0</v>
      </c>
      <c r="U1458" s="8">
        <v>1</v>
      </c>
      <c r="V1458" s="9">
        <v>0</v>
      </c>
      <c r="W1458" s="9">
        <v>0</v>
      </c>
      <c r="X1458" s="9">
        <v>0</v>
      </c>
      <c r="Y1458" s="8">
        <v>0</v>
      </c>
      <c r="Z1458" s="9">
        <v>0</v>
      </c>
      <c r="AA1458" s="8"/>
      <c r="AC1458" s="8"/>
      <c r="AJ1458" s="9">
        <f t="shared" si="235"/>
        <v>-1</v>
      </c>
      <c r="AK1458" s="7">
        <v>8</v>
      </c>
      <c r="AO1458" s="8"/>
      <c r="AQ1458" s="31"/>
      <c r="AT1458" s="31"/>
      <c r="AU1458" s="21">
        <v>2002</v>
      </c>
      <c r="AV1458" s="23">
        <f t="shared" si="238"/>
        <v>3.3014640731433</v>
      </c>
      <c r="BB1458" s="18"/>
      <c r="BD1458" s="54"/>
      <c r="BF1458" s="18"/>
      <c r="BH1458" s="18"/>
      <c r="BJ1458" s="18"/>
      <c r="BK1458" s="18" t="s">
        <v>285</v>
      </c>
      <c r="BL1458">
        <v>0</v>
      </c>
      <c r="BM1458">
        <v>0</v>
      </c>
      <c r="BN1458">
        <v>1</v>
      </c>
      <c r="BO1458">
        <v>0</v>
      </c>
      <c r="BP1458">
        <v>0</v>
      </c>
      <c r="BQ1458">
        <v>0</v>
      </c>
      <c r="BR1458" s="18">
        <v>0</v>
      </c>
      <c r="BS1458">
        <v>0</v>
      </c>
      <c r="BT1458">
        <v>1</v>
      </c>
      <c r="BU1458" s="18">
        <v>0</v>
      </c>
      <c r="BV1458" t="s">
        <v>397</v>
      </c>
      <c r="BW1458" t="s">
        <v>397</v>
      </c>
      <c r="CB1458" s="18"/>
      <c r="CD1458" s="18"/>
      <c r="CE1458" s="18"/>
      <c r="CH1458" s="18"/>
      <c r="CJ1458" s="18"/>
      <c r="CU1458" s="18"/>
      <c r="CV1458" t="s">
        <v>397</v>
      </c>
      <c r="CW1458" t="s">
        <v>397</v>
      </c>
      <c r="CX1458" t="s">
        <v>397</v>
      </c>
      <c r="CY1458" s="25" t="s">
        <v>397</v>
      </c>
    </row>
    <row r="1459" spans="1:103" x14ac:dyDescent="0.25">
      <c r="A1459">
        <v>1461</v>
      </c>
      <c r="B1459">
        <v>162</v>
      </c>
      <c r="C1459" s="25" t="s">
        <v>221</v>
      </c>
      <c r="D1459" s="12">
        <v>5.4</v>
      </c>
      <c r="E1459" s="14"/>
      <c r="F1459" s="7" t="str">
        <f t="shared" si="229"/>
        <v>X</v>
      </c>
      <c r="G1459" s="7">
        <f t="shared" si="230"/>
        <v>5.4</v>
      </c>
      <c r="H1459" s="16">
        <f t="shared" si="231"/>
        <v>5.4</v>
      </c>
      <c r="I1459" s="11" t="str">
        <f t="shared" si="232"/>
        <v>X</v>
      </c>
      <c r="J1459" s="39" t="str">
        <f t="shared" si="233"/>
        <v>X</v>
      </c>
      <c r="K1459" s="39" t="str">
        <f t="shared" si="236"/>
        <v>X</v>
      </c>
      <c r="L1459" s="39" t="str">
        <f t="shared" si="237"/>
        <v>X</v>
      </c>
      <c r="M1459" s="39" t="str">
        <f t="shared" si="234"/>
        <v>X</v>
      </c>
      <c r="N1459" s="42">
        <v>1</v>
      </c>
      <c r="O1459" s="8">
        <v>0</v>
      </c>
      <c r="P1459" s="9">
        <v>0</v>
      </c>
      <c r="Q1459" s="9">
        <v>0</v>
      </c>
      <c r="R1459" s="8">
        <v>0</v>
      </c>
      <c r="S1459" s="9">
        <v>0</v>
      </c>
      <c r="T1459" s="9">
        <v>0</v>
      </c>
      <c r="U1459" s="8">
        <v>0</v>
      </c>
      <c r="V1459" s="9">
        <v>0</v>
      </c>
      <c r="W1459" s="9">
        <v>0</v>
      </c>
      <c r="X1459" s="9">
        <v>0</v>
      </c>
      <c r="Y1459" s="8">
        <v>0</v>
      </c>
      <c r="Z1459" s="9">
        <v>0</v>
      </c>
      <c r="AA1459" s="8"/>
      <c r="AC1459" s="8"/>
      <c r="AJ1459" s="9">
        <f t="shared" si="235"/>
        <v>-1</v>
      </c>
      <c r="AK1459" s="7">
        <v>11.7</v>
      </c>
      <c r="AO1459" s="8"/>
      <c r="AQ1459" s="31"/>
      <c r="AT1459" s="31"/>
      <c r="AU1459" s="21">
        <v>2004</v>
      </c>
      <c r="AV1459" s="23">
        <f t="shared" si="238"/>
        <v>3.301897717195208</v>
      </c>
      <c r="BB1459" s="18"/>
      <c r="BD1459" s="54"/>
      <c r="BF1459" s="18"/>
      <c r="BH1459" s="18"/>
      <c r="BJ1459" s="18"/>
      <c r="BK1459" s="18" t="s">
        <v>218</v>
      </c>
      <c r="BL1459">
        <v>0</v>
      </c>
      <c r="BM1459">
        <v>0</v>
      </c>
      <c r="BN1459">
        <v>0</v>
      </c>
      <c r="BO1459">
        <v>0</v>
      </c>
      <c r="BP1459">
        <v>1</v>
      </c>
      <c r="BQ1459">
        <v>0</v>
      </c>
      <c r="BR1459" s="18">
        <v>0</v>
      </c>
      <c r="BS1459">
        <v>0</v>
      </c>
      <c r="BT1459">
        <v>1</v>
      </c>
      <c r="BU1459" s="18">
        <v>0</v>
      </c>
      <c r="BV1459" t="s">
        <v>397</v>
      </c>
      <c r="BW1459" t="s">
        <v>397</v>
      </c>
      <c r="CB1459" s="18"/>
      <c r="CD1459" s="18"/>
      <c r="CE1459" s="18"/>
      <c r="CH1459" s="18"/>
      <c r="CJ1459" s="18"/>
      <c r="CU1459" s="18"/>
      <c r="CV1459" t="s">
        <v>397</v>
      </c>
      <c r="CW1459" t="s">
        <v>397</v>
      </c>
      <c r="CX1459" t="s">
        <v>397</v>
      </c>
      <c r="CY1459" s="25" t="s">
        <v>397</v>
      </c>
    </row>
    <row r="1460" spans="1:103" x14ac:dyDescent="0.25">
      <c r="A1460">
        <v>1462</v>
      </c>
      <c r="B1460">
        <v>162</v>
      </c>
      <c r="C1460" s="25" t="s">
        <v>221</v>
      </c>
      <c r="D1460" s="12">
        <v>4.0999999999999996</v>
      </c>
      <c r="E1460" s="14"/>
      <c r="F1460" s="7" t="str">
        <f t="shared" si="229"/>
        <v>X</v>
      </c>
      <c r="G1460" s="7">
        <f t="shared" si="230"/>
        <v>4.0999999999999996</v>
      </c>
      <c r="H1460" s="16">
        <f t="shared" si="231"/>
        <v>4.0999999999999996</v>
      </c>
      <c r="I1460" s="11" t="str">
        <f t="shared" si="232"/>
        <v>X</v>
      </c>
      <c r="J1460" s="39" t="str">
        <f t="shared" si="233"/>
        <v>X</v>
      </c>
      <c r="K1460" s="39" t="str">
        <f t="shared" si="236"/>
        <v>X</v>
      </c>
      <c r="L1460" s="39" t="str">
        <f t="shared" si="237"/>
        <v>X</v>
      </c>
      <c r="M1460" s="39" t="str">
        <f t="shared" si="234"/>
        <v>X</v>
      </c>
      <c r="N1460" s="42">
        <v>1</v>
      </c>
      <c r="O1460" s="8">
        <v>0</v>
      </c>
      <c r="P1460" s="9">
        <v>0</v>
      </c>
      <c r="Q1460" s="9">
        <v>0</v>
      </c>
      <c r="R1460" s="8">
        <v>0</v>
      </c>
      <c r="S1460" s="9">
        <v>0</v>
      </c>
      <c r="T1460" s="9">
        <v>0</v>
      </c>
      <c r="U1460" s="8">
        <v>0</v>
      </c>
      <c r="V1460" s="9">
        <v>0</v>
      </c>
      <c r="W1460" s="9">
        <v>0</v>
      </c>
      <c r="X1460" s="9">
        <v>0</v>
      </c>
      <c r="Y1460" s="8">
        <v>0</v>
      </c>
      <c r="Z1460" s="9">
        <v>0</v>
      </c>
      <c r="AA1460" s="8"/>
      <c r="AC1460" s="8"/>
      <c r="AJ1460" s="9">
        <f t="shared" si="235"/>
        <v>-1</v>
      </c>
      <c r="AK1460" s="7">
        <v>11.6</v>
      </c>
      <c r="AO1460" s="8"/>
      <c r="AQ1460" s="31"/>
      <c r="AT1460" s="31"/>
      <c r="AU1460" s="21">
        <v>2008</v>
      </c>
      <c r="AV1460" s="23">
        <f t="shared" si="238"/>
        <v>3.3027637084729817</v>
      </c>
      <c r="BB1460" s="18"/>
      <c r="BD1460" s="54"/>
      <c r="BF1460" s="18"/>
      <c r="BH1460" s="18"/>
      <c r="BJ1460" s="18"/>
      <c r="BK1460" s="18" t="s">
        <v>218</v>
      </c>
      <c r="BL1460">
        <v>0</v>
      </c>
      <c r="BM1460">
        <v>0</v>
      </c>
      <c r="BN1460">
        <v>0</v>
      </c>
      <c r="BO1460">
        <v>0</v>
      </c>
      <c r="BP1460">
        <v>1</v>
      </c>
      <c r="BQ1460">
        <v>0</v>
      </c>
      <c r="BR1460" s="18">
        <v>0</v>
      </c>
      <c r="BS1460">
        <v>0</v>
      </c>
      <c r="BT1460">
        <v>1</v>
      </c>
      <c r="BU1460" s="18">
        <v>0</v>
      </c>
      <c r="BV1460" t="s">
        <v>397</v>
      </c>
      <c r="BW1460" t="s">
        <v>397</v>
      </c>
      <c r="CB1460" s="18"/>
      <c r="CD1460" s="18"/>
      <c r="CE1460" s="18"/>
      <c r="CH1460" s="18"/>
      <c r="CJ1460" s="18"/>
      <c r="CU1460" s="18"/>
      <c r="CV1460" t="s">
        <v>397</v>
      </c>
      <c r="CW1460" t="s">
        <v>397</v>
      </c>
      <c r="CX1460" t="s">
        <v>397</v>
      </c>
      <c r="CY1460" s="25" t="s">
        <v>397</v>
      </c>
    </row>
    <row r="1461" spans="1:103" x14ac:dyDescent="0.25">
      <c r="A1461">
        <v>1463</v>
      </c>
      <c r="B1461">
        <v>162</v>
      </c>
      <c r="C1461" s="25" t="s">
        <v>221</v>
      </c>
      <c r="D1461" s="12">
        <v>2.9</v>
      </c>
      <c r="E1461" s="14"/>
      <c r="F1461" s="7" t="str">
        <f t="shared" si="229"/>
        <v>X</v>
      </c>
      <c r="G1461" s="7">
        <f t="shared" si="230"/>
        <v>2.9</v>
      </c>
      <c r="H1461" s="16">
        <f t="shared" si="231"/>
        <v>2.9</v>
      </c>
      <c r="I1461" s="11" t="str">
        <f t="shared" si="232"/>
        <v>X</v>
      </c>
      <c r="J1461" s="39" t="str">
        <f t="shared" si="233"/>
        <v>X</v>
      </c>
      <c r="K1461" s="39" t="str">
        <f t="shared" si="236"/>
        <v>X</v>
      </c>
      <c r="L1461" s="39" t="str">
        <f t="shared" si="237"/>
        <v>X</v>
      </c>
      <c r="M1461" s="39" t="str">
        <f t="shared" si="234"/>
        <v>X</v>
      </c>
      <c r="N1461" s="42">
        <v>0</v>
      </c>
      <c r="O1461" s="8">
        <v>1</v>
      </c>
      <c r="P1461" s="9">
        <v>0</v>
      </c>
      <c r="Q1461" s="9">
        <v>0</v>
      </c>
      <c r="R1461" s="8">
        <v>0</v>
      </c>
      <c r="S1461" s="9">
        <v>0</v>
      </c>
      <c r="T1461" s="9">
        <v>0</v>
      </c>
      <c r="U1461" s="8">
        <v>0</v>
      </c>
      <c r="V1461" s="9">
        <v>0</v>
      </c>
      <c r="W1461" s="9">
        <v>0</v>
      </c>
      <c r="X1461" s="9">
        <v>0</v>
      </c>
      <c r="Y1461" s="8">
        <v>0</v>
      </c>
      <c r="Z1461" s="9">
        <v>0</v>
      </c>
      <c r="AA1461" s="8"/>
      <c r="AC1461" s="8"/>
      <c r="AJ1461" s="9">
        <f t="shared" si="235"/>
        <v>-1</v>
      </c>
      <c r="AK1461" s="7">
        <v>11.7</v>
      </c>
      <c r="AO1461" s="8"/>
      <c r="AQ1461" s="31"/>
      <c r="AT1461" s="31"/>
      <c r="AU1461" s="21">
        <v>2004</v>
      </c>
      <c r="AV1461" s="23">
        <f t="shared" si="238"/>
        <v>3.301897717195208</v>
      </c>
      <c r="BB1461" s="18"/>
      <c r="BD1461" s="54"/>
      <c r="BF1461" s="18"/>
      <c r="BH1461" s="18"/>
      <c r="BJ1461" s="18"/>
      <c r="BK1461" s="18" t="s">
        <v>218</v>
      </c>
      <c r="BL1461">
        <v>0</v>
      </c>
      <c r="BM1461">
        <v>0</v>
      </c>
      <c r="BN1461">
        <v>0</v>
      </c>
      <c r="BO1461">
        <v>0</v>
      </c>
      <c r="BP1461">
        <v>1</v>
      </c>
      <c r="BQ1461">
        <v>0</v>
      </c>
      <c r="BR1461" s="18">
        <v>0</v>
      </c>
      <c r="BS1461">
        <v>0</v>
      </c>
      <c r="BT1461">
        <v>1</v>
      </c>
      <c r="BU1461" s="18">
        <v>0</v>
      </c>
      <c r="BV1461" t="s">
        <v>397</v>
      </c>
      <c r="BW1461" t="s">
        <v>397</v>
      </c>
      <c r="CB1461" s="18"/>
      <c r="CD1461" s="18"/>
      <c r="CE1461" s="18"/>
      <c r="CH1461" s="18"/>
      <c r="CJ1461" s="18"/>
      <c r="CU1461" s="18"/>
      <c r="CV1461" t="s">
        <v>397</v>
      </c>
      <c r="CW1461" t="s">
        <v>397</v>
      </c>
      <c r="CX1461" t="s">
        <v>397</v>
      </c>
      <c r="CY1461" s="25" t="s">
        <v>397</v>
      </c>
    </row>
    <row r="1462" spans="1:103" x14ac:dyDescent="0.25">
      <c r="A1462">
        <v>1464</v>
      </c>
      <c r="B1462">
        <v>162</v>
      </c>
      <c r="C1462" s="25" t="s">
        <v>221</v>
      </c>
      <c r="D1462" s="12">
        <v>1.9</v>
      </c>
      <c r="E1462" s="14"/>
      <c r="F1462" s="7" t="str">
        <f t="shared" si="229"/>
        <v>X</v>
      </c>
      <c r="G1462" s="7">
        <f t="shared" si="230"/>
        <v>1.9</v>
      </c>
      <c r="H1462" s="16">
        <f t="shared" si="231"/>
        <v>1.9</v>
      </c>
      <c r="I1462" s="11" t="str">
        <f t="shared" si="232"/>
        <v>X</v>
      </c>
      <c r="J1462" s="39" t="str">
        <f t="shared" si="233"/>
        <v>X</v>
      </c>
      <c r="K1462" s="39" t="str">
        <f t="shared" si="236"/>
        <v>X</v>
      </c>
      <c r="L1462" s="39" t="str">
        <f t="shared" si="237"/>
        <v>X</v>
      </c>
      <c r="M1462" s="39" t="str">
        <f t="shared" si="234"/>
        <v>X</v>
      </c>
      <c r="N1462" s="42">
        <v>0</v>
      </c>
      <c r="O1462" s="8">
        <v>1</v>
      </c>
      <c r="P1462" s="9">
        <v>0</v>
      </c>
      <c r="Q1462" s="9">
        <v>0</v>
      </c>
      <c r="R1462" s="8">
        <v>0</v>
      </c>
      <c r="S1462" s="9">
        <v>0</v>
      </c>
      <c r="T1462" s="9">
        <v>0</v>
      </c>
      <c r="U1462" s="8">
        <v>0</v>
      </c>
      <c r="V1462" s="9">
        <v>0</v>
      </c>
      <c r="W1462" s="9">
        <v>0</v>
      </c>
      <c r="X1462" s="9">
        <v>0</v>
      </c>
      <c r="Y1462" s="8">
        <v>0</v>
      </c>
      <c r="Z1462" s="9">
        <v>0</v>
      </c>
      <c r="AA1462" s="8"/>
      <c r="AC1462" s="8"/>
      <c r="AJ1462" s="9">
        <f t="shared" si="235"/>
        <v>-1</v>
      </c>
      <c r="AK1462" s="7">
        <v>11.6</v>
      </c>
      <c r="AO1462" s="8"/>
      <c r="AQ1462" s="31"/>
      <c r="AT1462" s="31"/>
      <c r="AU1462" s="21">
        <v>2008</v>
      </c>
      <c r="AV1462" s="23">
        <f t="shared" si="238"/>
        <v>3.3027637084729817</v>
      </c>
      <c r="BB1462" s="18"/>
      <c r="BD1462" s="54"/>
      <c r="BF1462" s="18"/>
      <c r="BH1462" s="18"/>
      <c r="BJ1462" s="18"/>
      <c r="BK1462" s="18" t="s">
        <v>218</v>
      </c>
      <c r="BL1462">
        <v>0</v>
      </c>
      <c r="BM1462">
        <v>0</v>
      </c>
      <c r="BN1462">
        <v>0</v>
      </c>
      <c r="BO1462">
        <v>0</v>
      </c>
      <c r="BP1462">
        <v>1</v>
      </c>
      <c r="BQ1462">
        <v>0</v>
      </c>
      <c r="BR1462" s="18">
        <v>0</v>
      </c>
      <c r="BS1462">
        <v>0</v>
      </c>
      <c r="BT1462">
        <v>1</v>
      </c>
      <c r="BU1462" s="18">
        <v>0</v>
      </c>
      <c r="BV1462" t="s">
        <v>397</v>
      </c>
      <c r="BW1462" t="s">
        <v>397</v>
      </c>
      <c r="CB1462" s="18"/>
      <c r="CD1462" s="18"/>
      <c r="CE1462" s="18"/>
      <c r="CH1462" s="18"/>
      <c r="CJ1462" s="18"/>
      <c r="CU1462" s="18"/>
      <c r="CV1462" t="s">
        <v>397</v>
      </c>
      <c r="CW1462" t="s">
        <v>397</v>
      </c>
      <c r="CX1462" t="s">
        <v>397</v>
      </c>
      <c r="CY1462" s="25" t="s">
        <v>397</v>
      </c>
    </row>
    <row r="1463" spans="1:103" x14ac:dyDescent="0.25">
      <c r="A1463">
        <v>1465</v>
      </c>
      <c r="B1463">
        <v>162</v>
      </c>
      <c r="C1463" s="25" t="s">
        <v>221</v>
      </c>
      <c r="D1463" s="12">
        <v>1</v>
      </c>
      <c r="E1463" s="14"/>
      <c r="F1463" s="7" t="str">
        <f t="shared" si="229"/>
        <v>X</v>
      </c>
      <c r="G1463" s="7">
        <f t="shared" si="230"/>
        <v>1</v>
      </c>
      <c r="H1463" s="16">
        <f t="shared" si="231"/>
        <v>1</v>
      </c>
      <c r="I1463" s="11" t="str">
        <f t="shared" si="232"/>
        <v>X</v>
      </c>
      <c r="J1463" s="39" t="str">
        <f t="shared" si="233"/>
        <v>X</v>
      </c>
      <c r="K1463" s="39" t="str">
        <f t="shared" si="236"/>
        <v>X</v>
      </c>
      <c r="L1463" s="39" t="str">
        <f t="shared" si="237"/>
        <v>X</v>
      </c>
      <c r="M1463" s="39" t="str">
        <f t="shared" si="234"/>
        <v>X</v>
      </c>
      <c r="N1463" s="42">
        <v>0</v>
      </c>
      <c r="O1463" s="8">
        <v>0</v>
      </c>
      <c r="P1463" s="9">
        <v>1</v>
      </c>
      <c r="Q1463" s="9">
        <v>0</v>
      </c>
      <c r="R1463" s="8">
        <v>0</v>
      </c>
      <c r="S1463" s="9">
        <v>0</v>
      </c>
      <c r="T1463" s="9">
        <v>0</v>
      </c>
      <c r="U1463" s="8">
        <v>0</v>
      </c>
      <c r="V1463" s="9">
        <v>0</v>
      </c>
      <c r="W1463" s="9">
        <v>0</v>
      </c>
      <c r="X1463" s="9">
        <v>0</v>
      </c>
      <c r="Y1463" s="8">
        <v>0</v>
      </c>
      <c r="Z1463" s="9">
        <v>0</v>
      </c>
      <c r="AA1463" s="8"/>
      <c r="AC1463" s="8"/>
      <c r="AJ1463" s="9">
        <f t="shared" si="235"/>
        <v>-1</v>
      </c>
      <c r="AK1463" s="7">
        <v>11.7</v>
      </c>
      <c r="AO1463" s="8"/>
      <c r="AQ1463" s="31"/>
      <c r="AT1463" s="31"/>
      <c r="AU1463" s="21">
        <v>2004</v>
      </c>
      <c r="AV1463" s="23">
        <f t="shared" si="238"/>
        <v>3.301897717195208</v>
      </c>
      <c r="BB1463" s="18"/>
      <c r="BD1463" s="54"/>
      <c r="BF1463" s="18"/>
      <c r="BH1463" s="18"/>
      <c r="BJ1463" s="18"/>
      <c r="BK1463" s="18" t="s">
        <v>218</v>
      </c>
      <c r="BL1463">
        <v>0</v>
      </c>
      <c r="BM1463">
        <v>0</v>
      </c>
      <c r="BN1463">
        <v>0</v>
      </c>
      <c r="BO1463">
        <v>0</v>
      </c>
      <c r="BP1463">
        <v>1</v>
      </c>
      <c r="BQ1463">
        <v>0</v>
      </c>
      <c r="BR1463" s="18">
        <v>0</v>
      </c>
      <c r="BS1463">
        <v>0</v>
      </c>
      <c r="BT1463">
        <v>1</v>
      </c>
      <c r="BU1463" s="18">
        <v>0</v>
      </c>
      <c r="BV1463" t="s">
        <v>397</v>
      </c>
      <c r="BW1463" t="s">
        <v>397</v>
      </c>
      <c r="CB1463" s="18"/>
      <c r="CD1463" s="18"/>
      <c r="CE1463" s="18"/>
      <c r="CH1463" s="18"/>
      <c r="CJ1463" s="18"/>
      <c r="CU1463" s="18"/>
      <c r="CV1463" t="s">
        <v>397</v>
      </c>
      <c r="CW1463" t="s">
        <v>397</v>
      </c>
      <c r="CX1463" t="s">
        <v>397</v>
      </c>
      <c r="CY1463" s="25" t="s">
        <v>397</v>
      </c>
    </row>
    <row r="1464" spans="1:103" x14ac:dyDescent="0.25">
      <c r="A1464">
        <v>1466</v>
      </c>
      <c r="B1464">
        <v>162</v>
      </c>
      <c r="C1464" s="25" t="s">
        <v>221</v>
      </c>
      <c r="D1464" s="12">
        <v>1.2</v>
      </c>
      <c r="E1464" s="14"/>
      <c r="F1464" s="7" t="str">
        <f t="shared" si="229"/>
        <v>X</v>
      </c>
      <c r="G1464" s="7">
        <f t="shared" si="230"/>
        <v>1.2</v>
      </c>
      <c r="H1464" s="16">
        <f t="shared" si="231"/>
        <v>1.2</v>
      </c>
      <c r="I1464" s="11" t="str">
        <f t="shared" si="232"/>
        <v>X</v>
      </c>
      <c r="J1464" s="39" t="str">
        <f t="shared" si="233"/>
        <v>X</v>
      </c>
      <c r="K1464" s="39" t="str">
        <f t="shared" si="236"/>
        <v>X</v>
      </c>
      <c r="L1464" s="39" t="str">
        <f t="shared" si="237"/>
        <v>X</v>
      </c>
      <c r="M1464" s="39" t="str">
        <f t="shared" si="234"/>
        <v>X</v>
      </c>
      <c r="N1464" s="42">
        <v>0</v>
      </c>
      <c r="O1464" s="8">
        <v>0</v>
      </c>
      <c r="P1464" s="9">
        <v>1</v>
      </c>
      <c r="Q1464" s="9">
        <v>0</v>
      </c>
      <c r="R1464" s="8">
        <v>0</v>
      </c>
      <c r="S1464" s="9">
        <v>0</v>
      </c>
      <c r="T1464" s="9">
        <v>0</v>
      </c>
      <c r="U1464" s="8">
        <v>0</v>
      </c>
      <c r="V1464" s="9">
        <v>0</v>
      </c>
      <c r="W1464" s="9">
        <v>0</v>
      </c>
      <c r="X1464" s="9">
        <v>0</v>
      </c>
      <c r="Y1464" s="8">
        <v>0</v>
      </c>
      <c r="Z1464" s="9">
        <v>0</v>
      </c>
      <c r="AA1464" s="8"/>
      <c r="AC1464" s="8"/>
      <c r="AJ1464" s="9">
        <f t="shared" si="235"/>
        <v>-1</v>
      </c>
      <c r="AK1464" s="7">
        <v>11.6</v>
      </c>
      <c r="AO1464" s="8"/>
      <c r="AQ1464" s="31"/>
      <c r="AT1464" s="31"/>
      <c r="AU1464" s="21">
        <v>2008</v>
      </c>
      <c r="AV1464" s="23">
        <f t="shared" si="238"/>
        <v>3.3027637084729817</v>
      </c>
      <c r="BB1464" s="18"/>
      <c r="BD1464" s="54"/>
      <c r="BF1464" s="18"/>
      <c r="BH1464" s="18"/>
      <c r="BJ1464" s="18"/>
      <c r="BK1464" s="18" t="s">
        <v>218</v>
      </c>
      <c r="BL1464">
        <v>0</v>
      </c>
      <c r="BM1464">
        <v>0</v>
      </c>
      <c r="BN1464">
        <v>0</v>
      </c>
      <c r="BO1464">
        <v>0</v>
      </c>
      <c r="BP1464">
        <v>1</v>
      </c>
      <c r="BQ1464">
        <v>0</v>
      </c>
      <c r="BR1464" s="18">
        <v>0</v>
      </c>
      <c r="BS1464">
        <v>0</v>
      </c>
      <c r="BT1464">
        <v>1</v>
      </c>
      <c r="BU1464" s="18">
        <v>0</v>
      </c>
      <c r="BV1464" t="s">
        <v>397</v>
      </c>
      <c r="BW1464" t="s">
        <v>397</v>
      </c>
      <c r="CB1464" s="18"/>
      <c r="CD1464" s="18"/>
      <c r="CE1464" s="18"/>
      <c r="CH1464" s="18"/>
      <c r="CJ1464" s="18"/>
      <c r="CU1464" s="18"/>
      <c r="CV1464" t="s">
        <v>397</v>
      </c>
      <c r="CW1464" t="s">
        <v>397</v>
      </c>
      <c r="CX1464" t="s">
        <v>397</v>
      </c>
      <c r="CY1464" s="25" t="s">
        <v>397</v>
      </c>
    </row>
    <row r="1465" spans="1:103" x14ac:dyDescent="0.25">
      <c r="A1465">
        <v>1467</v>
      </c>
      <c r="B1465">
        <v>162</v>
      </c>
      <c r="C1465" s="25" t="s">
        <v>221</v>
      </c>
      <c r="D1465" s="12">
        <v>10.199999999999999</v>
      </c>
      <c r="E1465" s="14"/>
      <c r="F1465" s="7" t="str">
        <f t="shared" si="229"/>
        <v>X</v>
      </c>
      <c r="G1465" s="7">
        <f t="shared" si="230"/>
        <v>10.199999999999999</v>
      </c>
      <c r="H1465" s="16">
        <f t="shared" si="231"/>
        <v>10.199999999999999</v>
      </c>
      <c r="I1465" s="11" t="str">
        <f t="shared" si="232"/>
        <v>X</v>
      </c>
      <c r="J1465" s="39" t="str">
        <f t="shared" si="233"/>
        <v>X</v>
      </c>
      <c r="K1465" s="39" t="str">
        <f t="shared" si="236"/>
        <v>X</v>
      </c>
      <c r="L1465" s="39" t="str">
        <f t="shared" si="237"/>
        <v>X</v>
      </c>
      <c r="M1465" s="39" t="str">
        <f t="shared" si="234"/>
        <v>X</v>
      </c>
      <c r="N1465" s="42">
        <v>0</v>
      </c>
      <c r="O1465" s="8">
        <v>0</v>
      </c>
      <c r="P1465" s="9">
        <v>0</v>
      </c>
      <c r="Q1465" s="9">
        <v>1</v>
      </c>
      <c r="R1465" s="8">
        <v>0</v>
      </c>
      <c r="S1465" s="9">
        <v>0</v>
      </c>
      <c r="T1465" s="9">
        <v>0</v>
      </c>
      <c r="U1465" s="8">
        <v>0</v>
      </c>
      <c r="V1465" s="9">
        <v>0</v>
      </c>
      <c r="W1465" s="9">
        <v>0</v>
      </c>
      <c r="X1465" s="9">
        <v>0</v>
      </c>
      <c r="Y1465" s="8">
        <v>0</v>
      </c>
      <c r="Z1465" s="9">
        <v>0</v>
      </c>
      <c r="AA1465" s="8"/>
      <c r="AC1465" s="8"/>
      <c r="AJ1465" s="9">
        <f t="shared" si="235"/>
        <v>-1</v>
      </c>
      <c r="AK1465" s="7">
        <v>11.7</v>
      </c>
      <c r="AO1465" s="8"/>
      <c r="AQ1465" s="31"/>
      <c r="AT1465" s="31"/>
      <c r="AU1465" s="21">
        <v>2004</v>
      </c>
      <c r="AV1465" s="23">
        <f t="shared" si="238"/>
        <v>3.301897717195208</v>
      </c>
      <c r="BB1465" s="18"/>
      <c r="BD1465" s="54"/>
      <c r="BF1465" s="18"/>
      <c r="BH1465" s="18"/>
      <c r="BJ1465" s="18"/>
      <c r="BK1465" s="18" t="s">
        <v>218</v>
      </c>
      <c r="BL1465">
        <v>0</v>
      </c>
      <c r="BM1465">
        <v>0</v>
      </c>
      <c r="BN1465">
        <v>0</v>
      </c>
      <c r="BO1465">
        <v>0</v>
      </c>
      <c r="BP1465">
        <v>1</v>
      </c>
      <c r="BQ1465">
        <v>0</v>
      </c>
      <c r="BR1465" s="18">
        <v>0</v>
      </c>
      <c r="BS1465">
        <v>0</v>
      </c>
      <c r="BT1465">
        <v>1</v>
      </c>
      <c r="BU1465" s="18">
        <v>0</v>
      </c>
      <c r="BV1465" t="s">
        <v>397</v>
      </c>
      <c r="BW1465" t="s">
        <v>397</v>
      </c>
      <c r="CB1465" s="18"/>
      <c r="CD1465" s="18"/>
      <c r="CE1465" s="18"/>
      <c r="CH1465" s="18"/>
      <c r="CJ1465" s="18"/>
      <c r="CU1465" s="18"/>
      <c r="CV1465" t="s">
        <v>397</v>
      </c>
      <c r="CW1465" t="s">
        <v>397</v>
      </c>
      <c r="CX1465" t="s">
        <v>397</v>
      </c>
      <c r="CY1465" s="25" t="s">
        <v>397</v>
      </c>
    </row>
    <row r="1466" spans="1:103" x14ac:dyDescent="0.25">
      <c r="A1466">
        <v>1468</v>
      </c>
      <c r="B1466">
        <v>162</v>
      </c>
      <c r="C1466" s="25" t="s">
        <v>221</v>
      </c>
      <c r="D1466" s="12">
        <v>8</v>
      </c>
      <c r="E1466" s="14"/>
      <c r="F1466" s="7" t="str">
        <f t="shared" si="229"/>
        <v>X</v>
      </c>
      <c r="G1466" s="7">
        <f t="shared" si="230"/>
        <v>8</v>
      </c>
      <c r="H1466" s="16">
        <f t="shared" si="231"/>
        <v>8</v>
      </c>
      <c r="I1466" s="11" t="str">
        <f t="shared" si="232"/>
        <v>X</v>
      </c>
      <c r="J1466" s="39" t="str">
        <f t="shared" si="233"/>
        <v>X</v>
      </c>
      <c r="K1466" s="39" t="str">
        <f t="shared" si="236"/>
        <v>X</v>
      </c>
      <c r="L1466" s="39" t="str">
        <f t="shared" si="237"/>
        <v>X</v>
      </c>
      <c r="M1466" s="39" t="str">
        <f t="shared" si="234"/>
        <v>X</v>
      </c>
      <c r="N1466" s="42">
        <v>0</v>
      </c>
      <c r="O1466" s="8">
        <v>0</v>
      </c>
      <c r="P1466" s="9">
        <v>0</v>
      </c>
      <c r="Q1466" s="9">
        <v>1</v>
      </c>
      <c r="R1466" s="8">
        <v>0</v>
      </c>
      <c r="S1466" s="9">
        <v>0</v>
      </c>
      <c r="T1466" s="9">
        <v>0</v>
      </c>
      <c r="U1466" s="8">
        <v>0</v>
      </c>
      <c r="V1466" s="9">
        <v>0</v>
      </c>
      <c r="W1466" s="9">
        <v>0</v>
      </c>
      <c r="X1466" s="9">
        <v>0</v>
      </c>
      <c r="Y1466" s="8">
        <v>0</v>
      </c>
      <c r="Z1466" s="9">
        <v>0</v>
      </c>
      <c r="AA1466" s="8"/>
      <c r="AC1466" s="8"/>
      <c r="AJ1466" s="9">
        <f t="shared" si="235"/>
        <v>-1</v>
      </c>
      <c r="AK1466" s="7">
        <v>11.6</v>
      </c>
      <c r="AO1466" s="8"/>
      <c r="AQ1466" s="31"/>
      <c r="AT1466" s="31"/>
      <c r="AU1466" s="21">
        <v>2008</v>
      </c>
      <c r="AV1466" s="23">
        <f t="shared" si="238"/>
        <v>3.3027637084729817</v>
      </c>
      <c r="BB1466" s="18"/>
      <c r="BD1466" s="54"/>
      <c r="BF1466" s="18"/>
      <c r="BH1466" s="18"/>
      <c r="BJ1466" s="18"/>
      <c r="BK1466" s="18" t="s">
        <v>218</v>
      </c>
      <c r="BL1466">
        <v>0</v>
      </c>
      <c r="BM1466">
        <v>0</v>
      </c>
      <c r="BN1466">
        <v>0</v>
      </c>
      <c r="BO1466">
        <v>0</v>
      </c>
      <c r="BP1466">
        <v>1</v>
      </c>
      <c r="BQ1466">
        <v>0</v>
      </c>
      <c r="BR1466" s="18">
        <v>0</v>
      </c>
      <c r="BS1466">
        <v>0</v>
      </c>
      <c r="BT1466">
        <v>1</v>
      </c>
      <c r="BU1466" s="18">
        <v>0</v>
      </c>
      <c r="BV1466" t="s">
        <v>397</v>
      </c>
      <c r="BW1466" t="s">
        <v>397</v>
      </c>
      <c r="CB1466" s="18"/>
      <c r="CD1466" s="18"/>
      <c r="CE1466" s="18"/>
      <c r="CH1466" s="18"/>
      <c r="CJ1466" s="18"/>
      <c r="CU1466" s="18"/>
      <c r="CV1466" t="s">
        <v>397</v>
      </c>
      <c r="CW1466" t="s">
        <v>397</v>
      </c>
      <c r="CX1466" t="s">
        <v>397</v>
      </c>
      <c r="CY1466" s="25" t="s">
        <v>397</v>
      </c>
    </row>
    <row r="1467" spans="1:103" x14ac:dyDescent="0.25">
      <c r="A1467">
        <v>1469</v>
      </c>
      <c r="B1467">
        <v>162</v>
      </c>
      <c r="C1467" s="25" t="s">
        <v>221</v>
      </c>
      <c r="D1467" s="12">
        <v>5</v>
      </c>
      <c r="E1467" s="14"/>
      <c r="F1467" s="7" t="str">
        <f t="shared" si="229"/>
        <v>X</v>
      </c>
      <c r="G1467" s="7">
        <f t="shared" si="230"/>
        <v>5</v>
      </c>
      <c r="H1467" s="16">
        <f t="shared" si="231"/>
        <v>5</v>
      </c>
      <c r="I1467" s="11" t="str">
        <f t="shared" si="232"/>
        <v>X</v>
      </c>
      <c r="J1467" s="39" t="str">
        <f t="shared" si="233"/>
        <v>X</v>
      </c>
      <c r="K1467" s="39" t="str">
        <f t="shared" si="236"/>
        <v>X</v>
      </c>
      <c r="L1467" s="39" t="str">
        <f t="shared" si="237"/>
        <v>X</v>
      </c>
      <c r="M1467" s="39" t="str">
        <f t="shared" si="234"/>
        <v>X</v>
      </c>
      <c r="N1467" s="42">
        <v>0</v>
      </c>
      <c r="O1467" s="8">
        <v>0</v>
      </c>
      <c r="P1467" s="9">
        <v>0</v>
      </c>
      <c r="Q1467" s="9">
        <v>0</v>
      </c>
      <c r="R1467" s="8">
        <v>0</v>
      </c>
      <c r="S1467" s="9">
        <v>0</v>
      </c>
      <c r="T1467" s="9">
        <v>0</v>
      </c>
      <c r="U1467" s="8">
        <v>1</v>
      </c>
      <c r="V1467" s="9">
        <v>0</v>
      </c>
      <c r="W1467" s="9">
        <v>0</v>
      </c>
      <c r="X1467" s="9">
        <v>0</v>
      </c>
      <c r="Y1467" s="8">
        <v>0</v>
      </c>
      <c r="Z1467" s="9">
        <v>0</v>
      </c>
      <c r="AA1467" s="8"/>
      <c r="AC1467" s="8"/>
      <c r="AJ1467" s="9">
        <f t="shared" si="235"/>
        <v>-1</v>
      </c>
      <c r="AK1467" s="7">
        <v>11.7</v>
      </c>
      <c r="AO1467" s="8"/>
      <c r="AQ1467" s="31"/>
      <c r="AT1467" s="31"/>
      <c r="AU1467" s="21">
        <v>2004</v>
      </c>
      <c r="AV1467" s="23">
        <f t="shared" si="238"/>
        <v>3.301897717195208</v>
      </c>
      <c r="BB1467" s="18"/>
      <c r="BD1467" s="54"/>
      <c r="BF1467" s="18"/>
      <c r="BH1467" s="18"/>
      <c r="BJ1467" s="18"/>
      <c r="BK1467" s="18" t="s">
        <v>218</v>
      </c>
      <c r="BL1467">
        <v>0</v>
      </c>
      <c r="BM1467">
        <v>0</v>
      </c>
      <c r="BN1467">
        <v>0</v>
      </c>
      <c r="BO1467">
        <v>0</v>
      </c>
      <c r="BP1467">
        <v>1</v>
      </c>
      <c r="BQ1467">
        <v>0</v>
      </c>
      <c r="BR1467" s="18">
        <v>0</v>
      </c>
      <c r="BS1467">
        <v>0</v>
      </c>
      <c r="BT1467">
        <v>1</v>
      </c>
      <c r="BU1467" s="18">
        <v>0</v>
      </c>
      <c r="BV1467" t="s">
        <v>397</v>
      </c>
      <c r="BW1467" t="s">
        <v>397</v>
      </c>
      <c r="CB1467" s="18"/>
      <c r="CD1467" s="18"/>
      <c r="CE1467" s="18"/>
      <c r="CH1467" s="18"/>
      <c r="CJ1467" s="18"/>
      <c r="CU1467" s="18"/>
      <c r="CV1467" t="s">
        <v>397</v>
      </c>
      <c r="CW1467" t="s">
        <v>397</v>
      </c>
      <c r="CX1467" t="s">
        <v>397</v>
      </c>
      <c r="CY1467" s="25" t="s">
        <v>397</v>
      </c>
    </row>
    <row r="1468" spans="1:103" x14ac:dyDescent="0.25">
      <c r="A1468">
        <v>1470</v>
      </c>
      <c r="B1468">
        <v>162</v>
      </c>
      <c r="C1468" s="25" t="s">
        <v>221</v>
      </c>
      <c r="D1468" s="12">
        <v>3.6</v>
      </c>
      <c r="E1468" s="14"/>
      <c r="F1468" s="7" t="str">
        <f t="shared" si="229"/>
        <v>X</v>
      </c>
      <c r="G1468" s="7">
        <f t="shared" si="230"/>
        <v>3.6</v>
      </c>
      <c r="H1468" s="16">
        <f t="shared" si="231"/>
        <v>3.6</v>
      </c>
      <c r="I1468" s="11" t="str">
        <f t="shared" si="232"/>
        <v>X</v>
      </c>
      <c r="J1468" s="39" t="str">
        <f t="shared" si="233"/>
        <v>X</v>
      </c>
      <c r="K1468" s="39" t="str">
        <f t="shared" si="236"/>
        <v>X</v>
      </c>
      <c r="L1468" s="39" t="str">
        <f t="shared" si="237"/>
        <v>X</v>
      </c>
      <c r="M1468" s="39" t="str">
        <f t="shared" si="234"/>
        <v>X</v>
      </c>
      <c r="N1468" s="42">
        <v>0</v>
      </c>
      <c r="O1468" s="8">
        <v>0</v>
      </c>
      <c r="P1468" s="9">
        <v>0</v>
      </c>
      <c r="Q1468" s="9">
        <v>0</v>
      </c>
      <c r="R1468" s="8">
        <v>0</v>
      </c>
      <c r="S1468" s="9">
        <v>0</v>
      </c>
      <c r="T1468" s="9">
        <v>0</v>
      </c>
      <c r="U1468" s="8">
        <v>1</v>
      </c>
      <c r="V1468" s="9">
        <v>0</v>
      </c>
      <c r="W1468" s="9">
        <v>0</v>
      </c>
      <c r="X1468" s="9">
        <v>0</v>
      </c>
      <c r="Y1468" s="8">
        <v>0</v>
      </c>
      <c r="Z1468" s="9">
        <v>0</v>
      </c>
      <c r="AA1468" s="8"/>
      <c r="AC1468" s="8"/>
      <c r="AJ1468" s="9">
        <f t="shared" si="235"/>
        <v>-1</v>
      </c>
      <c r="AK1468" s="7">
        <v>11.6</v>
      </c>
      <c r="AO1468" s="8"/>
      <c r="AQ1468" s="31"/>
      <c r="AT1468" s="31"/>
      <c r="AU1468" s="21">
        <v>2008</v>
      </c>
      <c r="AV1468" s="23">
        <f t="shared" si="238"/>
        <v>3.3027637084729817</v>
      </c>
      <c r="BB1468" s="18"/>
      <c r="BD1468" s="54"/>
      <c r="BF1468" s="18"/>
      <c r="BH1468" s="18"/>
      <c r="BJ1468" s="18"/>
      <c r="BK1468" s="18" t="s">
        <v>218</v>
      </c>
      <c r="BL1468">
        <v>0</v>
      </c>
      <c r="BM1468">
        <v>0</v>
      </c>
      <c r="BN1468">
        <v>0</v>
      </c>
      <c r="BO1468">
        <v>0</v>
      </c>
      <c r="BP1468">
        <v>1</v>
      </c>
      <c r="BQ1468">
        <v>0</v>
      </c>
      <c r="BR1468" s="18">
        <v>0</v>
      </c>
      <c r="BS1468">
        <v>0</v>
      </c>
      <c r="BT1468">
        <v>1</v>
      </c>
      <c r="BU1468" s="18">
        <v>0</v>
      </c>
      <c r="BV1468" t="s">
        <v>397</v>
      </c>
      <c r="BW1468" t="s">
        <v>397</v>
      </c>
      <c r="CB1468" s="18"/>
      <c r="CD1468" s="18"/>
      <c r="CE1468" s="18"/>
      <c r="CH1468" s="18"/>
      <c r="CJ1468" s="18"/>
      <c r="CU1468" s="18"/>
      <c r="CV1468" t="s">
        <v>397</v>
      </c>
      <c r="CW1468" t="s">
        <v>397</v>
      </c>
      <c r="CX1468" t="s">
        <v>397</v>
      </c>
      <c r="CY1468" s="25" t="s">
        <v>397</v>
      </c>
    </row>
    <row r="1469" spans="1:103" x14ac:dyDescent="0.25">
      <c r="A1469">
        <v>1471</v>
      </c>
      <c r="B1469">
        <v>162</v>
      </c>
      <c r="C1469" s="25" t="s">
        <v>221</v>
      </c>
      <c r="D1469" s="12">
        <v>11.1</v>
      </c>
      <c r="E1469" s="14"/>
      <c r="F1469" s="7" t="str">
        <f t="shared" si="229"/>
        <v>X</v>
      </c>
      <c r="G1469" s="7">
        <f t="shared" si="230"/>
        <v>11.1</v>
      </c>
      <c r="H1469" s="16">
        <f t="shared" si="231"/>
        <v>11.1</v>
      </c>
      <c r="I1469" s="11" t="str">
        <f t="shared" si="232"/>
        <v>X</v>
      </c>
      <c r="J1469" s="39" t="str">
        <f t="shared" si="233"/>
        <v>X</v>
      </c>
      <c r="K1469" s="39" t="str">
        <f t="shared" si="236"/>
        <v>X</v>
      </c>
      <c r="L1469" s="39" t="str">
        <f t="shared" si="237"/>
        <v>X</v>
      </c>
      <c r="M1469" s="39" t="str">
        <f t="shared" si="234"/>
        <v>X</v>
      </c>
      <c r="N1469" s="42">
        <v>0</v>
      </c>
      <c r="O1469" s="8">
        <v>0</v>
      </c>
      <c r="P1469" s="9">
        <v>0</v>
      </c>
      <c r="Q1469" s="9">
        <v>0</v>
      </c>
      <c r="R1469" s="8">
        <v>0</v>
      </c>
      <c r="S1469" s="9">
        <v>0</v>
      </c>
      <c r="T1469" s="9">
        <v>0</v>
      </c>
      <c r="U1469" s="8">
        <v>0</v>
      </c>
      <c r="V1469" s="9">
        <v>1</v>
      </c>
      <c r="W1469" s="9">
        <v>0</v>
      </c>
      <c r="X1469" s="9">
        <v>0</v>
      </c>
      <c r="Y1469" s="8">
        <v>0</v>
      </c>
      <c r="Z1469" s="9">
        <v>0</v>
      </c>
      <c r="AA1469" s="8"/>
      <c r="AC1469" s="8"/>
      <c r="AJ1469" s="9">
        <f t="shared" si="235"/>
        <v>-1</v>
      </c>
      <c r="AK1469" s="7">
        <v>11.7</v>
      </c>
      <c r="AO1469" s="8"/>
      <c r="AQ1469" s="31"/>
      <c r="AT1469" s="31"/>
      <c r="AU1469" s="21">
        <v>2004</v>
      </c>
      <c r="AV1469" s="23">
        <f t="shared" si="238"/>
        <v>3.301897717195208</v>
      </c>
      <c r="BB1469" s="18"/>
      <c r="BD1469" s="54"/>
      <c r="BF1469" s="18"/>
      <c r="BH1469" s="18"/>
      <c r="BJ1469" s="18"/>
      <c r="BK1469" s="18" t="s">
        <v>218</v>
      </c>
      <c r="BL1469">
        <v>0</v>
      </c>
      <c r="BM1469">
        <v>0</v>
      </c>
      <c r="BN1469">
        <v>0</v>
      </c>
      <c r="BO1469">
        <v>0</v>
      </c>
      <c r="BP1469">
        <v>1</v>
      </c>
      <c r="BQ1469">
        <v>0</v>
      </c>
      <c r="BR1469" s="18">
        <v>0</v>
      </c>
      <c r="BS1469">
        <v>0</v>
      </c>
      <c r="BT1469">
        <v>1</v>
      </c>
      <c r="BU1469" s="18">
        <v>0</v>
      </c>
      <c r="BV1469" t="s">
        <v>397</v>
      </c>
      <c r="BW1469" t="s">
        <v>397</v>
      </c>
      <c r="CB1469" s="18"/>
      <c r="CD1469" s="18"/>
      <c r="CE1469" s="18"/>
      <c r="CH1469" s="18"/>
      <c r="CJ1469" s="18"/>
      <c r="CU1469" s="18"/>
      <c r="CV1469" t="s">
        <v>397</v>
      </c>
      <c r="CW1469" t="s">
        <v>397</v>
      </c>
      <c r="CX1469" t="s">
        <v>397</v>
      </c>
      <c r="CY1469" s="25" t="s">
        <v>397</v>
      </c>
    </row>
    <row r="1470" spans="1:103" x14ac:dyDescent="0.25">
      <c r="A1470">
        <v>1472</v>
      </c>
      <c r="B1470">
        <v>162</v>
      </c>
      <c r="C1470" s="25" t="s">
        <v>221</v>
      </c>
      <c r="D1470" s="12">
        <v>10.5</v>
      </c>
      <c r="E1470" s="14"/>
      <c r="F1470" s="7" t="str">
        <f t="shared" si="229"/>
        <v>X</v>
      </c>
      <c r="G1470" s="7">
        <f t="shared" si="230"/>
        <v>10.5</v>
      </c>
      <c r="H1470" s="16">
        <f t="shared" si="231"/>
        <v>10.5</v>
      </c>
      <c r="I1470" s="11" t="str">
        <f t="shared" si="232"/>
        <v>X</v>
      </c>
      <c r="J1470" s="39" t="str">
        <f t="shared" si="233"/>
        <v>X</v>
      </c>
      <c r="K1470" s="39" t="str">
        <f t="shared" si="236"/>
        <v>X</v>
      </c>
      <c r="L1470" s="39" t="str">
        <f t="shared" si="237"/>
        <v>X</v>
      </c>
      <c r="M1470" s="39" t="str">
        <f t="shared" si="234"/>
        <v>X</v>
      </c>
      <c r="N1470" s="42">
        <v>0</v>
      </c>
      <c r="O1470" s="8">
        <v>0</v>
      </c>
      <c r="P1470" s="9">
        <v>0</v>
      </c>
      <c r="Q1470" s="9">
        <v>0</v>
      </c>
      <c r="R1470" s="8">
        <v>0</v>
      </c>
      <c r="S1470" s="9">
        <v>0</v>
      </c>
      <c r="T1470" s="9">
        <v>0</v>
      </c>
      <c r="U1470" s="8">
        <v>0</v>
      </c>
      <c r="V1470" s="9">
        <v>1</v>
      </c>
      <c r="W1470" s="9">
        <v>0</v>
      </c>
      <c r="X1470" s="9">
        <v>0</v>
      </c>
      <c r="Y1470" s="8">
        <v>0</v>
      </c>
      <c r="Z1470" s="9">
        <v>0</v>
      </c>
      <c r="AA1470" s="8"/>
      <c r="AC1470" s="8"/>
      <c r="AJ1470" s="9">
        <f t="shared" si="235"/>
        <v>-1</v>
      </c>
      <c r="AK1470" s="7">
        <v>11.6</v>
      </c>
      <c r="AO1470" s="8"/>
      <c r="AQ1470" s="31"/>
      <c r="AT1470" s="31"/>
      <c r="AU1470" s="21">
        <v>2008</v>
      </c>
      <c r="AV1470" s="23">
        <f t="shared" si="238"/>
        <v>3.3027637084729817</v>
      </c>
      <c r="BB1470" s="18"/>
      <c r="BD1470" s="54"/>
      <c r="BF1470" s="18"/>
      <c r="BH1470" s="18"/>
      <c r="BJ1470" s="18"/>
      <c r="BK1470" s="18" t="s">
        <v>218</v>
      </c>
      <c r="BL1470">
        <v>0</v>
      </c>
      <c r="BM1470">
        <v>0</v>
      </c>
      <c r="BN1470">
        <v>0</v>
      </c>
      <c r="BO1470">
        <v>0</v>
      </c>
      <c r="BP1470">
        <v>1</v>
      </c>
      <c r="BQ1470">
        <v>0</v>
      </c>
      <c r="BR1470" s="18">
        <v>0</v>
      </c>
      <c r="BS1470">
        <v>0</v>
      </c>
      <c r="BT1470">
        <v>1</v>
      </c>
      <c r="BU1470" s="18">
        <v>0</v>
      </c>
      <c r="BV1470" t="s">
        <v>397</v>
      </c>
      <c r="BW1470" t="s">
        <v>397</v>
      </c>
      <c r="CB1470" s="18"/>
      <c r="CD1470" s="18"/>
      <c r="CE1470" s="18"/>
      <c r="CH1470" s="18"/>
      <c r="CJ1470" s="18"/>
      <c r="CU1470" s="18"/>
      <c r="CV1470" t="s">
        <v>397</v>
      </c>
      <c r="CW1470" t="s">
        <v>397</v>
      </c>
      <c r="CX1470" t="s">
        <v>397</v>
      </c>
      <c r="CY1470" s="25" t="s">
        <v>397</v>
      </c>
    </row>
    <row r="1471" spans="1:103" x14ac:dyDescent="0.25">
      <c r="A1471">
        <v>1473</v>
      </c>
      <c r="B1471">
        <v>162</v>
      </c>
      <c r="C1471" s="25" t="s">
        <v>221</v>
      </c>
      <c r="D1471" s="12">
        <v>11.8</v>
      </c>
      <c r="E1471" s="14"/>
      <c r="F1471" s="7" t="str">
        <f t="shared" si="229"/>
        <v>X</v>
      </c>
      <c r="G1471" s="7">
        <f t="shared" si="230"/>
        <v>11.8</v>
      </c>
      <c r="H1471" s="16">
        <f t="shared" si="231"/>
        <v>11.8</v>
      </c>
      <c r="I1471" s="11" t="str">
        <f t="shared" si="232"/>
        <v>X</v>
      </c>
      <c r="J1471" s="39" t="str">
        <f t="shared" si="233"/>
        <v>X</v>
      </c>
      <c r="K1471" s="39" t="str">
        <f t="shared" si="236"/>
        <v>X</v>
      </c>
      <c r="L1471" s="39" t="str">
        <f t="shared" si="237"/>
        <v>X</v>
      </c>
      <c r="M1471" s="39" t="str">
        <f t="shared" si="234"/>
        <v>X</v>
      </c>
      <c r="N1471" s="42">
        <v>1</v>
      </c>
      <c r="O1471" s="8">
        <v>0</v>
      </c>
      <c r="P1471" s="9">
        <v>0</v>
      </c>
      <c r="Q1471" s="9">
        <v>0</v>
      </c>
      <c r="R1471" s="8">
        <v>0</v>
      </c>
      <c r="S1471" s="9">
        <v>0</v>
      </c>
      <c r="T1471" s="9">
        <v>0</v>
      </c>
      <c r="U1471" s="8">
        <v>0</v>
      </c>
      <c r="V1471" s="9">
        <v>0</v>
      </c>
      <c r="W1471" s="9">
        <v>0</v>
      </c>
      <c r="X1471" s="9">
        <v>0</v>
      </c>
      <c r="Y1471" s="8">
        <v>0</v>
      </c>
      <c r="Z1471" s="9">
        <v>0</v>
      </c>
      <c r="AA1471" s="8"/>
      <c r="AC1471" s="8"/>
      <c r="AJ1471" s="9">
        <f t="shared" si="235"/>
        <v>-1</v>
      </c>
      <c r="AK1471" s="7">
        <v>8.8000000000000007</v>
      </c>
      <c r="AO1471" s="8"/>
      <c r="AQ1471" s="31"/>
      <c r="AT1471" s="31"/>
      <c r="AU1471" s="21">
        <v>2008</v>
      </c>
      <c r="AV1471" s="23">
        <f t="shared" si="238"/>
        <v>3.3027637084729817</v>
      </c>
      <c r="BB1471" s="18"/>
      <c r="BD1471" s="54"/>
      <c r="BF1471" s="18"/>
      <c r="BH1471" s="18"/>
      <c r="BJ1471" s="18"/>
      <c r="BK1471" s="18" t="s">
        <v>285</v>
      </c>
      <c r="BL1471">
        <v>0</v>
      </c>
      <c r="BM1471">
        <v>0</v>
      </c>
      <c r="BN1471">
        <v>1</v>
      </c>
      <c r="BO1471">
        <v>0</v>
      </c>
      <c r="BP1471">
        <v>0</v>
      </c>
      <c r="BQ1471">
        <v>0</v>
      </c>
      <c r="BR1471" s="18">
        <v>0</v>
      </c>
      <c r="BS1471">
        <v>0</v>
      </c>
      <c r="BT1471">
        <v>1</v>
      </c>
      <c r="BU1471" s="18">
        <v>0</v>
      </c>
      <c r="BV1471" t="s">
        <v>397</v>
      </c>
      <c r="BW1471" t="s">
        <v>397</v>
      </c>
      <c r="CB1471" s="18"/>
      <c r="CD1471" s="18"/>
      <c r="CE1471" s="18"/>
      <c r="CH1471" s="18"/>
      <c r="CJ1471" s="18"/>
      <c r="CU1471" s="18"/>
      <c r="CV1471" t="s">
        <v>397</v>
      </c>
      <c r="CW1471" t="s">
        <v>397</v>
      </c>
      <c r="CX1471" t="s">
        <v>397</v>
      </c>
      <c r="CY1471" s="25" t="s">
        <v>397</v>
      </c>
    </row>
    <row r="1472" spans="1:103" x14ac:dyDescent="0.25">
      <c r="A1472">
        <v>1474</v>
      </c>
      <c r="B1472">
        <v>162</v>
      </c>
      <c r="C1472" s="25" t="s">
        <v>221</v>
      </c>
      <c r="D1472" s="12">
        <v>4.8</v>
      </c>
      <c r="E1472" s="14"/>
      <c r="F1472" s="7" t="str">
        <f t="shared" si="229"/>
        <v>X</v>
      </c>
      <c r="G1472" s="7">
        <f t="shared" si="230"/>
        <v>4.8</v>
      </c>
      <c r="H1472" s="16">
        <f t="shared" si="231"/>
        <v>4.8</v>
      </c>
      <c r="I1472" s="11" t="str">
        <f t="shared" si="232"/>
        <v>X</v>
      </c>
      <c r="J1472" s="39" t="str">
        <f t="shared" si="233"/>
        <v>X</v>
      </c>
      <c r="K1472" s="39" t="str">
        <f t="shared" si="236"/>
        <v>X</v>
      </c>
      <c r="L1472" s="39" t="str">
        <f t="shared" si="237"/>
        <v>X</v>
      </c>
      <c r="M1472" s="39" t="str">
        <f t="shared" si="234"/>
        <v>X</v>
      </c>
      <c r="N1472" s="42">
        <v>0</v>
      </c>
      <c r="O1472" s="8">
        <v>1</v>
      </c>
      <c r="P1472" s="9">
        <v>0</v>
      </c>
      <c r="Q1472" s="9">
        <v>0</v>
      </c>
      <c r="R1472" s="8">
        <v>0</v>
      </c>
      <c r="S1472" s="9">
        <v>0</v>
      </c>
      <c r="T1472" s="9">
        <v>0</v>
      </c>
      <c r="U1472" s="8">
        <v>0</v>
      </c>
      <c r="V1472" s="9">
        <v>0</v>
      </c>
      <c r="W1472" s="9">
        <v>0</v>
      </c>
      <c r="X1472" s="9">
        <v>0</v>
      </c>
      <c r="Y1472" s="8">
        <v>0</v>
      </c>
      <c r="Z1472" s="9">
        <v>0</v>
      </c>
      <c r="AA1472" s="8"/>
      <c r="AC1472" s="8"/>
      <c r="AJ1472" s="9">
        <f t="shared" si="235"/>
        <v>-1</v>
      </c>
      <c r="AK1472" s="7">
        <v>8.8000000000000007</v>
      </c>
      <c r="AO1472" s="8"/>
      <c r="AQ1472" s="31"/>
      <c r="AT1472" s="31"/>
      <c r="AU1472" s="21">
        <v>2008</v>
      </c>
      <c r="AV1472" s="23">
        <f t="shared" si="238"/>
        <v>3.3027637084729817</v>
      </c>
      <c r="BB1472" s="18"/>
      <c r="BD1472" s="54"/>
      <c r="BF1472" s="18"/>
      <c r="BH1472" s="18"/>
      <c r="BJ1472" s="18"/>
      <c r="BK1472" s="18" t="s">
        <v>285</v>
      </c>
      <c r="BL1472">
        <v>0</v>
      </c>
      <c r="BM1472">
        <v>0</v>
      </c>
      <c r="BN1472">
        <v>1</v>
      </c>
      <c r="BO1472">
        <v>0</v>
      </c>
      <c r="BP1472">
        <v>0</v>
      </c>
      <c r="BQ1472">
        <v>0</v>
      </c>
      <c r="BR1472" s="18">
        <v>0</v>
      </c>
      <c r="BS1472">
        <v>0</v>
      </c>
      <c r="BT1472">
        <v>1</v>
      </c>
      <c r="BU1472" s="18">
        <v>0</v>
      </c>
      <c r="BV1472" t="s">
        <v>397</v>
      </c>
      <c r="BW1472" t="s">
        <v>397</v>
      </c>
      <c r="CB1472" s="18"/>
      <c r="CD1472" s="18"/>
      <c r="CE1472" s="18"/>
      <c r="CH1472" s="18"/>
      <c r="CJ1472" s="18"/>
      <c r="CU1472" s="18"/>
      <c r="CV1472" t="s">
        <v>397</v>
      </c>
      <c r="CW1472" t="s">
        <v>397</v>
      </c>
      <c r="CX1472" t="s">
        <v>397</v>
      </c>
      <c r="CY1472" s="25" t="s">
        <v>397</v>
      </c>
    </row>
    <row r="1473" spans="1:103" x14ac:dyDescent="0.25">
      <c r="A1473">
        <v>1475</v>
      </c>
      <c r="B1473">
        <v>162</v>
      </c>
      <c r="C1473" s="25" t="s">
        <v>221</v>
      </c>
      <c r="D1473" s="12">
        <v>9.4</v>
      </c>
      <c r="E1473" s="14"/>
      <c r="F1473" s="7" t="str">
        <f t="shared" si="229"/>
        <v>X</v>
      </c>
      <c r="G1473" s="7">
        <f t="shared" si="230"/>
        <v>9.4</v>
      </c>
      <c r="H1473" s="16">
        <f t="shared" si="231"/>
        <v>9.4</v>
      </c>
      <c r="I1473" s="11" t="str">
        <f t="shared" si="232"/>
        <v>X</v>
      </c>
      <c r="J1473" s="39" t="str">
        <f t="shared" si="233"/>
        <v>X</v>
      </c>
      <c r="K1473" s="39" t="str">
        <f t="shared" si="236"/>
        <v>X</v>
      </c>
      <c r="L1473" s="39" t="str">
        <f t="shared" si="237"/>
        <v>X</v>
      </c>
      <c r="M1473" s="39" t="str">
        <f t="shared" si="234"/>
        <v>X</v>
      </c>
      <c r="N1473" s="42">
        <v>0</v>
      </c>
      <c r="O1473" s="8">
        <v>0</v>
      </c>
      <c r="P1473" s="9">
        <v>1</v>
      </c>
      <c r="Q1473" s="9">
        <v>0</v>
      </c>
      <c r="R1473" s="8">
        <v>0</v>
      </c>
      <c r="S1473" s="9">
        <v>0</v>
      </c>
      <c r="T1473" s="9">
        <v>0</v>
      </c>
      <c r="U1473" s="8">
        <v>0</v>
      </c>
      <c r="V1473" s="9">
        <v>0</v>
      </c>
      <c r="W1473" s="9">
        <v>0</v>
      </c>
      <c r="X1473" s="9">
        <v>0</v>
      </c>
      <c r="Y1473" s="8">
        <v>0</v>
      </c>
      <c r="Z1473" s="9">
        <v>0</v>
      </c>
      <c r="AA1473" s="8"/>
      <c r="AC1473" s="8"/>
      <c r="AJ1473" s="9">
        <f t="shared" si="235"/>
        <v>-1</v>
      </c>
      <c r="AK1473" s="7">
        <v>8.8000000000000007</v>
      </c>
      <c r="AO1473" s="8"/>
      <c r="AQ1473" s="31"/>
      <c r="AT1473" s="31"/>
      <c r="AU1473" s="21">
        <v>2008</v>
      </c>
      <c r="AV1473" s="23">
        <f t="shared" si="238"/>
        <v>3.3027637084729817</v>
      </c>
      <c r="BB1473" s="18"/>
      <c r="BD1473" s="54"/>
      <c r="BF1473" s="18"/>
      <c r="BH1473" s="18"/>
      <c r="BJ1473" s="18"/>
      <c r="BK1473" s="18" t="s">
        <v>285</v>
      </c>
      <c r="BL1473">
        <v>0</v>
      </c>
      <c r="BM1473">
        <v>0</v>
      </c>
      <c r="BN1473">
        <v>1</v>
      </c>
      <c r="BO1473">
        <v>0</v>
      </c>
      <c r="BP1473">
        <v>0</v>
      </c>
      <c r="BQ1473">
        <v>0</v>
      </c>
      <c r="BR1473" s="18">
        <v>0</v>
      </c>
      <c r="BS1473">
        <v>0</v>
      </c>
      <c r="BT1473">
        <v>1</v>
      </c>
      <c r="BU1473" s="18">
        <v>0</v>
      </c>
      <c r="BV1473" t="s">
        <v>397</v>
      </c>
      <c r="BW1473" t="s">
        <v>397</v>
      </c>
      <c r="CB1473" s="18"/>
      <c r="CD1473" s="18"/>
      <c r="CE1473" s="18"/>
      <c r="CH1473" s="18"/>
      <c r="CJ1473" s="18"/>
      <c r="CU1473" s="18"/>
      <c r="CV1473" t="s">
        <v>397</v>
      </c>
      <c r="CW1473" t="s">
        <v>397</v>
      </c>
      <c r="CX1473" t="s">
        <v>397</v>
      </c>
      <c r="CY1473" s="25" t="s">
        <v>397</v>
      </c>
    </row>
    <row r="1474" spans="1:103" x14ac:dyDescent="0.25">
      <c r="A1474">
        <v>1476</v>
      </c>
      <c r="B1474">
        <v>162</v>
      </c>
      <c r="C1474" s="25" t="s">
        <v>221</v>
      </c>
      <c r="D1474" s="12">
        <v>19.899999999999999</v>
      </c>
      <c r="E1474" s="14"/>
      <c r="F1474" s="7" t="str">
        <f t="shared" si="229"/>
        <v>X</v>
      </c>
      <c r="G1474" s="7">
        <f t="shared" si="230"/>
        <v>19.899999999999999</v>
      </c>
      <c r="H1474" s="16">
        <f t="shared" si="231"/>
        <v>19.899999999999999</v>
      </c>
      <c r="I1474" s="11" t="str">
        <f t="shared" si="232"/>
        <v>X</v>
      </c>
      <c r="J1474" s="39" t="str">
        <f t="shared" si="233"/>
        <v>X</v>
      </c>
      <c r="K1474" s="39" t="str">
        <f t="shared" si="236"/>
        <v>X</v>
      </c>
      <c r="L1474" s="39" t="str">
        <f t="shared" si="237"/>
        <v>X</v>
      </c>
      <c r="M1474" s="39" t="str">
        <f t="shared" si="234"/>
        <v>X</v>
      </c>
      <c r="N1474" s="42">
        <v>0</v>
      </c>
      <c r="O1474" s="8">
        <v>0</v>
      </c>
      <c r="P1474" s="9">
        <v>0</v>
      </c>
      <c r="Q1474" s="9">
        <v>1</v>
      </c>
      <c r="R1474" s="8">
        <v>0</v>
      </c>
      <c r="S1474" s="9">
        <v>0</v>
      </c>
      <c r="T1474" s="9">
        <v>0</v>
      </c>
      <c r="U1474" s="8">
        <v>0</v>
      </c>
      <c r="V1474" s="9">
        <v>0</v>
      </c>
      <c r="W1474" s="9">
        <v>0</v>
      </c>
      <c r="X1474" s="9">
        <v>0</v>
      </c>
      <c r="Y1474" s="8">
        <v>0</v>
      </c>
      <c r="Z1474" s="9">
        <v>0</v>
      </c>
      <c r="AA1474" s="8"/>
      <c r="AC1474" s="8"/>
      <c r="AJ1474" s="9">
        <f t="shared" si="235"/>
        <v>-1</v>
      </c>
      <c r="AK1474" s="7">
        <v>8.8000000000000007</v>
      </c>
      <c r="AO1474" s="8"/>
      <c r="AQ1474" s="31"/>
      <c r="AT1474" s="31"/>
      <c r="AU1474" s="21">
        <v>2008</v>
      </c>
      <c r="AV1474" s="23">
        <f t="shared" si="238"/>
        <v>3.3027637084729817</v>
      </c>
      <c r="BB1474" s="18"/>
      <c r="BD1474" s="54"/>
      <c r="BF1474" s="18"/>
      <c r="BH1474" s="18"/>
      <c r="BJ1474" s="18"/>
      <c r="BK1474" s="18" t="s">
        <v>285</v>
      </c>
      <c r="BL1474">
        <v>0</v>
      </c>
      <c r="BM1474">
        <v>0</v>
      </c>
      <c r="BN1474">
        <v>1</v>
      </c>
      <c r="BO1474">
        <v>0</v>
      </c>
      <c r="BP1474">
        <v>0</v>
      </c>
      <c r="BQ1474">
        <v>0</v>
      </c>
      <c r="BR1474" s="18">
        <v>0</v>
      </c>
      <c r="BS1474">
        <v>0</v>
      </c>
      <c r="BT1474">
        <v>1</v>
      </c>
      <c r="BU1474" s="18">
        <v>0</v>
      </c>
      <c r="BV1474" t="s">
        <v>397</v>
      </c>
      <c r="BW1474" t="s">
        <v>397</v>
      </c>
      <c r="CB1474" s="18"/>
      <c r="CD1474" s="18"/>
      <c r="CE1474" s="18"/>
      <c r="CH1474" s="18"/>
      <c r="CJ1474" s="18"/>
      <c r="CU1474" s="18"/>
      <c r="CV1474" t="s">
        <v>397</v>
      </c>
      <c r="CW1474" t="s">
        <v>397</v>
      </c>
      <c r="CX1474" t="s">
        <v>397</v>
      </c>
      <c r="CY1474" s="25" t="s">
        <v>397</v>
      </c>
    </row>
    <row r="1475" spans="1:103" x14ac:dyDescent="0.25">
      <c r="A1475">
        <v>1477</v>
      </c>
      <c r="B1475">
        <v>162</v>
      </c>
      <c r="C1475" s="25" t="s">
        <v>221</v>
      </c>
      <c r="D1475" s="12">
        <v>10.9</v>
      </c>
      <c r="E1475" s="14"/>
      <c r="F1475" s="7" t="str">
        <f t="shared" si="229"/>
        <v>X</v>
      </c>
      <c r="G1475" s="7">
        <f t="shared" si="230"/>
        <v>10.9</v>
      </c>
      <c r="H1475" s="16">
        <f t="shared" si="231"/>
        <v>10.9</v>
      </c>
      <c r="I1475" s="11" t="str">
        <f t="shared" si="232"/>
        <v>X</v>
      </c>
      <c r="J1475" s="39" t="str">
        <f t="shared" si="233"/>
        <v>X</v>
      </c>
      <c r="K1475" s="39" t="str">
        <f t="shared" si="236"/>
        <v>X</v>
      </c>
      <c r="L1475" s="39" t="str">
        <f t="shared" si="237"/>
        <v>X</v>
      </c>
      <c r="M1475" s="39" t="str">
        <f t="shared" si="234"/>
        <v>X</v>
      </c>
      <c r="N1475" s="42">
        <v>0</v>
      </c>
      <c r="O1475" s="8">
        <v>0</v>
      </c>
      <c r="P1475" s="9">
        <v>0</v>
      </c>
      <c r="Q1475" s="9">
        <v>0</v>
      </c>
      <c r="R1475" s="8">
        <v>0</v>
      </c>
      <c r="S1475" s="9">
        <v>0</v>
      </c>
      <c r="T1475" s="9">
        <v>0</v>
      </c>
      <c r="U1475" s="8">
        <v>1</v>
      </c>
      <c r="V1475" s="9">
        <v>0</v>
      </c>
      <c r="W1475" s="9">
        <v>0</v>
      </c>
      <c r="X1475" s="9">
        <v>0</v>
      </c>
      <c r="Y1475" s="8">
        <v>0</v>
      </c>
      <c r="Z1475" s="9">
        <v>0</v>
      </c>
      <c r="AA1475" s="8"/>
      <c r="AC1475" s="8"/>
      <c r="AJ1475" s="9">
        <f t="shared" si="235"/>
        <v>-1</v>
      </c>
      <c r="AK1475" s="7">
        <v>8.8000000000000007</v>
      </c>
      <c r="AO1475" s="8"/>
      <c r="AQ1475" s="31"/>
      <c r="AT1475" s="31"/>
      <c r="AU1475" s="21">
        <v>2008</v>
      </c>
      <c r="AV1475" s="23">
        <f t="shared" si="238"/>
        <v>3.3027637084729817</v>
      </c>
      <c r="BB1475" s="18"/>
      <c r="BD1475" s="54"/>
      <c r="BF1475" s="18"/>
      <c r="BH1475" s="18"/>
      <c r="BJ1475" s="18"/>
      <c r="BK1475" s="18" t="s">
        <v>285</v>
      </c>
      <c r="BL1475">
        <v>0</v>
      </c>
      <c r="BM1475">
        <v>0</v>
      </c>
      <c r="BN1475">
        <v>1</v>
      </c>
      <c r="BO1475">
        <v>0</v>
      </c>
      <c r="BP1475">
        <v>0</v>
      </c>
      <c r="BQ1475">
        <v>0</v>
      </c>
      <c r="BR1475" s="18">
        <v>0</v>
      </c>
      <c r="BS1475">
        <v>0</v>
      </c>
      <c r="BT1475">
        <v>1</v>
      </c>
      <c r="BU1475" s="18">
        <v>0</v>
      </c>
      <c r="BV1475" t="s">
        <v>397</v>
      </c>
      <c r="BW1475" t="s">
        <v>397</v>
      </c>
      <c r="CB1475" s="18"/>
      <c r="CD1475" s="18"/>
      <c r="CE1475" s="18"/>
      <c r="CH1475" s="18"/>
      <c r="CJ1475" s="18"/>
      <c r="CU1475" s="18"/>
      <c r="CV1475" t="s">
        <v>397</v>
      </c>
      <c r="CW1475" t="s">
        <v>397</v>
      </c>
      <c r="CX1475" t="s">
        <v>397</v>
      </c>
      <c r="CY1475" s="25" t="s">
        <v>397</v>
      </c>
    </row>
    <row r="1476" spans="1:103" x14ac:dyDescent="0.25">
      <c r="A1476">
        <v>1478</v>
      </c>
      <c r="B1476">
        <v>162</v>
      </c>
      <c r="C1476" s="25" t="s">
        <v>221</v>
      </c>
      <c r="D1476" s="12">
        <v>14.1</v>
      </c>
      <c r="E1476" s="14"/>
      <c r="F1476" s="7" t="str">
        <f t="shared" si="229"/>
        <v>X</v>
      </c>
      <c r="G1476" s="7">
        <f t="shared" si="230"/>
        <v>14.1</v>
      </c>
      <c r="H1476" s="16">
        <f t="shared" si="231"/>
        <v>14.1</v>
      </c>
      <c r="I1476" s="11" t="str">
        <f t="shared" si="232"/>
        <v>X</v>
      </c>
      <c r="J1476" s="39" t="str">
        <f t="shared" si="233"/>
        <v>X</v>
      </c>
      <c r="K1476" s="39" t="str">
        <f t="shared" si="236"/>
        <v>X</v>
      </c>
      <c r="L1476" s="39" t="str">
        <f t="shared" si="237"/>
        <v>X</v>
      </c>
      <c r="M1476" s="39" t="str">
        <f t="shared" si="234"/>
        <v>X</v>
      </c>
      <c r="N1476" s="42">
        <v>0</v>
      </c>
      <c r="O1476" s="8">
        <v>0</v>
      </c>
      <c r="P1476" s="9">
        <v>0</v>
      </c>
      <c r="Q1476" s="9">
        <v>0</v>
      </c>
      <c r="R1476" s="8">
        <v>0</v>
      </c>
      <c r="S1476" s="9">
        <v>0</v>
      </c>
      <c r="T1476" s="9">
        <v>0</v>
      </c>
      <c r="U1476" s="8">
        <v>0</v>
      </c>
      <c r="V1476" s="9">
        <v>1</v>
      </c>
      <c r="W1476" s="9">
        <v>0</v>
      </c>
      <c r="X1476" s="9">
        <v>0</v>
      </c>
      <c r="Y1476" s="8">
        <v>0</v>
      </c>
      <c r="Z1476" s="9">
        <v>0</v>
      </c>
      <c r="AA1476" s="8"/>
      <c r="AC1476" s="8"/>
      <c r="AJ1476" s="9">
        <f t="shared" si="235"/>
        <v>-1</v>
      </c>
      <c r="AK1476" s="7">
        <v>8.8000000000000007</v>
      </c>
      <c r="AO1476" s="8"/>
      <c r="AQ1476" s="31"/>
      <c r="AT1476" s="31"/>
      <c r="AU1476" s="21">
        <v>2008</v>
      </c>
      <c r="AV1476" s="23">
        <f t="shared" si="238"/>
        <v>3.3027637084729817</v>
      </c>
      <c r="BB1476" s="18"/>
      <c r="BD1476" s="54"/>
      <c r="BF1476" s="18"/>
      <c r="BH1476" s="18"/>
      <c r="BJ1476" s="18"/>
      <c r="BK1476" s="18" t="s">
        <v>285</v>
      </c>
      <c r="BL1476">
        <v>0</v>
      </c>
      <c r="BM1476">
        <v>0</v>
      </c>
      <c r="BN1476">
        <v>1</v>
      </c>
      <c r="BO1476">
        <v>0</v>
      </c>
      <c r="BP1476">
        <v>0</v>
      </c>
      <c r="BQ1476">
        <v>0</v>
      </c>
      <c r="BR1476" s="18">
        <v>0</v>
      </c>
      <c r="BS1476">
        <v>0</v>
      </c>
      <c r="BT1476">
        <v>1</v>
      </c>
      <c r="BU1476" s="18">
        <v>0</v>
      </c>
      <c r="BV1476" t="s">
        <v>397</v>
      </c>
      <c r="BW1476" t="s">
        <v>397</v>
      </c>
      <c r="CB1476" s="18"/>
      <c r="CD1476" s="18"/>
      <c r="CE1476" s="18"/>
      <c r="CH1476" s="18"/>
      <c r="CJ1476" s="18"/>
      <c r="CU1476" s="18"/>
      <c r="CV1476" t="s">
        <v>397</v>
      </c>
      <c r="CW1476" t="s">
        <v>397</v>
      </c>
      <c r="CX1476" t="s">
        <v>397</v>
      </c>
      <c r="CY1476" s="25" t="s">
        <v>397</v>
      </c>
    </row>
    <row r="1477" spans="1:103" x14ac:dyDescent="0.25">
      <c r="A1477">
        <v>1479</v>
      </c>
      <c r="B1477">
        <v>163</v>
      </c>
      <c r="C1477" s="25" t="s">
        <v>29</v>
      </c>
      <c r="D1477" s="12">
        <v>10</v>
      </c>
      <c r="E1477" s="14"/>
      <c r="F1477" s="7" t="str">
        <f t="shared" si="229"/>
        <v>X</v>
      </c>
      <c r="G1477" s="7">
        <f t="shared" si="230"/>
        <v>10</v>
      </c>
      <c r="H1477" s="16">
        <f t="shared" si="231"/>
        <v>10</v>
      </c>
      <c r="I1477" s="11" t="str">
        <f t="shared" si="232"/>
        <v>X</v>
      </c>
      <c r="J1477" s="39" t="str">
        <f t="shared" si="233"/>
        <v>X</v>
      </c>
      <c r="K1477" s="39" t="str">
        <f t="shared" si="236"/>
        <v>X</v>
      </c>
      <c r="L1477" s="39" t="str">
        <f t="shared" si="237"/>
        <v>X</v>
      </c>
      <c r="M1477" s="39" t="str">
        <f t="shared" si="234"/>
        <v>X</v>
      </c>
      <c r="N1477" s="42">
        <v>1</v>
      </c>
      <c r="O1477" s="8">
        <v>0</v>
      </c>
      <c r="P1477" s="9">
        <v>0</v>
      </c>
      <c r="Q1477" s="9">
        <v>0</v>
      </c>
      <c r="R1477" s="8">
        <v>0</v>
      </c>
      <c r="S1477" s="9">
        <v>0</v>
      </c>
      <c r="T1477" s="9">
        <v>0</v>
      </c>
      <c r="U1477" s="8">
        <v>0</v>
      </c>
      <c r="V1477" s="9">
        <v>0</v>
      </c>
      <c r="W1477" s="9">
        <v>0</v>
      </c>
      <c r="X1477" s="9">
        <v>0</v>
      </c>
      <c r="Y1477" s="8">
        <v>0</v>
      </c>
      <c r="Z1477" s="9">
        <v>0</v>
      </c>
      <c r="AA1477" s="8"/>
      <c r="AC1477" s="8"/>
      <c r="AJ1477" s="9">
        <f t="shared" si="235"/>
        <v>-1</v>
      </c>
      <c r="AK1477" s="7">
        <v>5.2</v>
      </c>
      <c r="AO1477" s="8"/>
      <c r="AQ1477" s="31"/>
      <c r="AT1477" s="31"/>
      <c r="AU1477" s="21">
        <v>2006</v>
      </c>
      <c r="AV1477" s="23">
        <f t="shared" si="238"/>
        <v>3.3023309286843991</v>
      </c>
      <c r="BB1477" s="18"/>
      <c r="BD1477" s="54"/>
      <c r="BF1477" s="18"/>
      <c r="BH1477" s="18"/>
      <c r="BJ1477" s="18"/>
      <c r="BK1477" s="18" t="s">
        <v>27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1</v>
      </c>
      <c r="BR1477" s="18">
        <v>0</v>
      </c>
      <c r="BS1477">
        <v>0</v>
      </c>
      <c r="BT1477">
        <v>1</v>
      </c>
      <c r="BU1477" s="18">
        <v>0</v>
      </c>
      <c r="BV1477" t="s">
        <v>397</v>
      </c>
      <c r="BW1477" t="s">
        <v>397</v>
      </c>
      <c r="CB1477" s="18"/>
      <c r="CD1477" s="18"/>
      <c r="CE1477" s="18"/>
      <c r="CH1477" s="18"/>
      <c r="CJ1477" s="18"/>
      <c r="CU1477" s="18"/>
      <c r="CV1477" t="s">
        <v>397</v>
      </c>
      <c r="CW1477" t="s">
        <v>397</v>
      </c>
      <c r="CX1477" t="s">
        <v>397</v>
      </c>
      <c r="CY1477" s="25" t="s">
        <v>397</v>
      </c>
    </row>
    <row r="1478" spans="1:103" x14ac:dyDescent="0.25">
      <c r="A1478">
        <v>1480</v>
      </c>
      <c r="B1478">
        <v>163</v>
      </c>
      <c r="C1478" s="25" t="s">
        <v>29</v>
      </c>
      <c r="D1478" s="12">
        <v>11</v>
      </c>
      <c r="E1478" s="14"/>
      <c r="F1478" s="7" t="str">
        <f t="shared" si="229"/>
        <v>X</v>
      </c>
      <c r="G1478" s="7">
        <f t="shared" si="230"/>
        <v>11</v>
      </c>
      <c r="H1478" s="16">
        <f t="shared" si="231"/>
        <v>11</v>
      </c>
      <c r="I1478" s="11" t="str">
        <f t="shared" si="232"/>
        <v>X</v>
      </c>
      <c r="J1478" s="39" t="str">
        <f t="shared" si="233"/>
        <v>X</v>
      </c>
      <c r="K1478" s="39" t="str">
        <f t="shared" si="236"/>
        <v>X</v>
      </c>
      <c r="L1478" s="39" t="str">
        <f t="shared" si="237"/>
        <v>X</v>
      </c>
      <c r="M1478" s="39" t="str">
        <f t="shared" si="234"/>
        <v>X</v>
      </c>
      <c r="N1478" s="42">
        <v>1</v>
      </c>
      <c r="O1478" s="8">
        <v>0</v>
      </c>
      <c r="P1478" s="9">
        <v>0</v>
      </c>
      <c r="Q1478" s="9">
        <v>0</v>
      </c>
      <c r="R1478" s="8">
        <v>0</v>
      </c>
      <c r="S1478" s="9">
        <v>0</v>
      </c>
      <c r="T1478" s="9">
        <v>0</v>
      </c>
      <c r="U1478" s="8">
        <v>0</v>
      </c>
      <c r="V1478" s="9">
        <v>0</v>
      </c>
      <c r="W1478" s="9">
        <v>0</v>
      </c>
      <c r="X1478" s="9">
        <v>0</v>
      </c>
      <c r="Y1478" s="8">
        <v>0</v>
      </c>
      <c r="Z1478" s="9">
        <v>0</v>
      </c>
      <c r="AA1478" s="8"/>
      <c r="AC1478" s="8"/>
      <c r="AJ1478" s="9">
        <f t="shared" si="235"/>
        <v>-1</v>
      </c>
      <c r="AK1478" s="7">
        <v>11</v>
      </c>
      <c r="AO1478" s="8"/>
      <c r="AQ1478" s="31"/>
      <c r="AT1478" s="31"/>
      <c r="AU1478" s="21">
        <v>2001</v>
      </c>
      <c r="AV1478" s="23">
        <f t="shared" si="238"/>
        <v>3.3012470886362113</v>
      </c>
      <c r="BB1478" s="18"/>
      <c r="BD1478" s="54"/>
      <c r="BF1478" s="18"/>
      <c r="BH1478" s="18"/>
      <c r="BJ1478" s="18"/>
      <c r="BK1478" s="18" t="s">
        <v>59</v>
      </c>
      <c r="BL1478">
        <v>1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 s="18">
        <v>0</v>
      </c>
      <c r="BS1478">
        <v>1</v>
      </c>
      <c r="BT1478">
        <v>0</v>
      </c>
      <c r="BU1478" s="18">
        <v>0</v>
      </c>
      <c r="BV1478" t="s">
        <v>397</v>
      </c>
      <c r="BW1478" t="s">
        <v>397</v>
      </c>
      <c r="CB1478" s="18"/>
      <c r="CD1478" s="18"/>
      <c r="CE1478" s="18"/>
      <c r="CH1478" s="18"/>
      <c r="CJ1478" s="18"/>
      <c r="CU1478" s="18"/>
      <c r="CV1478" t="s">
        <v>397</v>
      </c>
      <c r="CW1478" t="s">
        <v>397</v>
      </c>
      <c r="CX1478" t="s">
        <v>397</v>
      </c>
      <c r="CY1478" s="25" t="s">
        <v>397</v>
      </c>
    </row>
    <row r="1479" spans="1:103" x14ac:dyDescent="0.25">
      <c r="A1479">
        <v>1481</v>
      </c>
      <c r="B1479">
        <v>164</v>
      </c>
      <c r="C1479" s="25" t="s">
        <v>70</v>
      </c>
      <c r="D1479" s="12">
        <v>12.3</v>
      </c>
      <c r="E1479" s="14"/>
      <c r="F1479" s="7" t="str">
        <f t="shared" si="229"/>
        <v>X</v>
      </c>
      <c r="G1479" s="7">
        <f t="shared" si="230"/>
        <v>12.3</v>
      </c>
      <c r="H1479" s="16">
        <f t="shared" si="231"/>
        <v>12.3</v>
      </c>
      <c r="I1479" s="11" t="str">
        <f t="shared" si="232"/>
        <v>X</v>
      </c>
      <c r="J1479" s="39" t="str">
        <f t="shared" si="233"/>
        <v>X</v>
      </c>
      <c r="K1479" s="39" t="str">
        <f t="shared" si="236"/>
        <v>X</v>
      </c>
      <c r="L1479" s="39" t="str">
        <f t="shared" si="237"/>
        <v>X</v>
      </c>
      <c r="M1479" s="39" t="str">
        <f t="shared" si="234"/>
        <v>X</v>
      </c>
      <c r="N1479" s="42">
        <v>1</v>
      </c>
      <c r="O1479" s="8">
        <v>0</v>
      </c>
      <c r="P1479" s="9">
        <v>0</v>
      </c>
      <c r="Q1479" s="9">
        <v>0</v>
      </c>
      <c r="R1479" s="8">
        <v>0</v>
      </c>
      <c r="S1479" s="9">
        <v>0</v>
      </c>
      <c r="T1479" s="9">
        <v>0</v>
      </c>
      <c r="U1479" s="8">
        <v>0</v>
      </c>
      <c r="V1479" s="9">
        <v>0</v>
      </c>
      <c r="W1479" s="9">
        <v>0</v>
      </c>
      <c r="X1479" s="9">
        <v>0</v>
      </c>
      <c r="Y1479" s="8">
        <v>0</v>
      </c>
      <c r="Z1479" s="9">
        <v>0</v>
      </c>
      <c r="AA1479" s="8"/>
      <c r="AC1479" s="8"/>
      <c r="AJ1479" s="9">
        <f t="shared" si="235"/>
        <v>-1</v>
      </c>
      <c r="AK1479" s="7">
        <v>9.6</v>
      </c>
      <c r="AO1479" s="8"/>
      <c r="AQ1479" s="31"/>
      <c r="AT1479" s="31"/>
      <c r="AU1479" s="21">
        <v>1999</v>
      </c>
      <c r="AV1479" s="23">
        <f t="shared" si="238"/>
        <v>3.3008127941181171</v>
      </c>
      <c r="BB1479" s="18"/>
      <c r="BD1479" s="54"/>
      <c r="BF1479" s="18"/>
      <c r="BH1479" s="18"/>
      <c r="BJ1479" s="18"/>
      <c r="BK1479" s="18" t="s">
        <v>68</v>
      </c>
      <c r="BL1479">
        <v>0</v>
      </c>
      <c r="BM1479">
        <v>0</v>
      </c>
      <c r="BN1479">
        <v>0</v>
      </c>
      <c r="BO1479">
        <v>1</v>
      </c>
      <c r="BP1479">
        <v>0</v>
      </c>
      <c r="BQ1479">
        <v>0</v>
      </c>
      <c r="BR1479" s="18">
        <v>0</v>
      </c>
      <c r="BS1479">
        <v>0</v>
      </c>
      <c r="BT1479">
        <v>1</v>
      </c>
      <c r="BU1479" s="18">
        <v>0</v>
      </c>
      <c r="BV1479" t="s">
        <v>397</v>
      </c>
      <c r="BW1479" t="s">
        <v>397</v>
      </c>
      <c r="CB1479" s="18"/>
      <c r="CD1479" s="18"/>
      <c r="CE1479" s="18"/>
      <c r="CH1479" s="18"/>
      <c r="CJ1479" s="18"/>
      <c r="CU1479" s="18"/>
      <c r="CV1479" t="s">
        <v>397</v>
      </c>
      <c r="CW1479" t="s">
        <v>397</v>
      </c>
      <c r="CX1479" t="s">
        <v>397</v>
      </c>
      <c r="CY1479" s="25" t="s">
        <v>397</v>
      </c>
    </row>
    <row r="1480" spans="1:103" x14ac:dyDescent="0.25">
      <c r="A1480">
        <v>1482</v>
      </c>
      <c r="B1480">
        <v>164</v>
      </c>
      <c r="C1480" s="25" t="s">
        <v>70</v>
      </c>
      <c r="D1480" s="12">
        <v>12.9</v>
      </c>
      <c r="E1480" s="14"/>
      <c r="F1480" s="7" t="str">
        <f t="shared" si="229"/>
        <v>X</v>
      </c>
      <c r="G1480" s="7">
        <f t="shared" si="230"/>
        <v>12.9</v>
      </c>
      <c r="H1480" s="16">
        <f t="shared" si="231"/>
        <v>12.9</v>
      </c>
      <c r="I1480" s="11" t="str">
        <f t="shared" si="232"/>
        <v>X</v>
      </c>
      <c r="J1480" s="39" t="str">
        <f t="shared" si="233"/>
        <v>X</v>
      </c>
      <c r="K1480" s="39" t="str">
        <f t="shared" si="236"/>
        <v>X</v>
      </c>
      <c r="L1480" s="39" t="str">
        <f t="shared" si="237"/>
        <v>X</v>
      </c>
      <c r="M1480" s="39" t="str">
        <f t="shared" si="234"/>
        <v>X</v>
      </c>
      <c r="N1480" s="42">
        <v>1</v>
      </c>
      <c r="O1480" s="8">
        <v>0</v>
      </c>
      <c r="P1480" s="9">
        <v>0</v>
      </c>
      <c r="Q1480" s="9">
        <v>0</v>
      </c>
      <c r="R1480" s="8">
        <v>0</v>
      </c>
      <c r="S1480" s="9">
        <v>0</v>
      </c>
      <c r="T1480" s="9">
        <v>0</v>
      </c>
      <c r="U1480" s="8">
        <v>0</v>
      </c>
      <c r="V1480" s="9">
        <v>0</v>
      </c>
      <c r="W1480" s="9">
        <v>0</v>
      </c>
      <c r="X1480" s="9">
        <v>0</v>
      </c>
      <c r="Y1480" s="8">
        <v>0</v>
      </c>
      <c r="Z1480" s="9">
        <v>0</v>
      </c>
      <c r="AA1480" s="8"/>
      <c r="AC1480" s="8"/>
      <c r="AJ1480" s="9">
        <f t="shared" si="235"/>
        <v>-1</v>
      </c>
      <c r="AK1480" s="7">
        <v>9.8000000000000007</v>
      </c>
      <c r="AO1480" s="8"/>
      <c r="AQ1480" s="31"/>
      <c r="AT1480" s="31"/>
      <c r="AU1480" s="21">
        <v>2000</v>
      </c>
      <c r="AV1480" s="23">
        <f t="shared" si="238"/>
        <v>3.3010299956639813</v>
      </c>
      <c r="BB1480" s="18"/>
      <c r="BD1480" s="54"/>
      <c r="BF1480" s="18"/>
      <c r="BH1480" s="18"/>
      <c r="BJ1480" s="18"/>
      <c r="BK1480" s="18" t="s">
        <v>68</v>
      </c>
      <c r="BL1480">
        <v>0</v>
      </c>
      <c r="BM1480">
        <v>0</v>
      </c>
      <c r="BN1480">
        <v>0</v>
      </c>
      <c r="BO1480">
        <v>1</v>
      </c>
      <c r="BP1480">
        <v>0</v>
      </c>
      <c r="BQ1480">
        <v>0</v>
      </c>
      <c r="BR1480" s="18">
        <v>0</v>
      </c>
      <c r="BS1480">
        <v>0</v>
      </c>
      <c r="BT1480">
        <v>1</v>
      </c>
      <c r="BU1480" s="18">
        <v>0</v>
      </c>
      <c r="BV1480" t="s">
        <v>397</v>
      </c>
      <c r="BW1480" t="s">
        <v>397</v>
      </c>
      <c r="CB1480" s="18"/>
      <c r="CD1480" s="18"/>
      <c r="CE1480" s="18"/>
      <c r="CH1480" s="18"/>
      <c r="CJ1480" s="18"/>
      <c r="CU1480" s="18"/>
      <c r="CV1480" t="s">
        <v>397</v>
      </c>
      <c r="CW1480" t="s">
        <v>397</v>
      </c>
      <c r="CX1480" t="s">
        <v>397</v>
      </c>
      <c r="CY1480" s="25" t="s">
        <v>397</v>
      </c>
    </row>
    <row r="1481" spans="1:103" x14ac:dyDescent="0.25">
      <c r="A1481">
        <v>1483</v>
      </c>
      <c r="B1481">
        <v>164</v>
      </c>
      <c r="C1481" s="25" t="s">
        <v>70</v>
      </c>
      <c r="D1481" s="12">
        <v>13.5</v>
      </c>
      <c r="E1481" s="14"/>
      <c r="F1481" s="7" t="str">
        <f t="shared" si="229"/>
        <v>X</v>
      </c>
      <c r="G1481" s="7">
        <f t="shared" si="230"/>
        <v>13.5</v>
      </c>
      <c r="H1481" s="16">
        <f t="shared" si="231"/>
        <v>13.5</v>
      </c>
      <c r="I1481" s="11" t="str">
        <f t="shared" si="232"/>
        <v>X</v>
      </c>
      <c r="J1481" s="39" t="str">
        <f t="shared" si="233"/>
        <v>X</v>
      </c>
      <c r="K1481" s="39" t="str">
        <f t="shared" si="236"/>
        <v>X</v>
      </c>
      <c r="L1481" s="39" t="str">
        <f t="shared" si="237"/>
        <v>X</v>
      </c>
      <c r="M1481" s="39" t="str">
        <f t="shared" si="234"/>
        <v>X</v>
      </c>
      <c r="N1481" s="42">
        <v>1</v>
      </c>
      <c r="O1481" s="8">
        <v>0</v>
      </c>
      <c r="P1481" s="9">
        <v>0</v>
      </c>
      <c r="Q1481" s="9">
        <v>0</v>
      </c>
      <c r="R1481" s="8">
        <v>0</v>
      </c>
      <c r="S1481" s="9">
        <v>0</v>
      </c>
      <c r="T1481" s="9">
        <v>0</v>
      </c>
      <c r="U1481" s="8">
        <v>0</v>
      </c>
      <c r="V1481" s="9">
        <v>0</v>
      </c>
      <c r="W1481" s="9">
        <v>0</v>
      </c>
      <c r="X1481" s="9">
        <v>0</v>
      </c>
      <c r="Y1481" s="8">
        <v>0</v>
      </c>
      <c r="Z1481" s="9">
        <v>0</v>
      </c>
      <c r="AA1481" s="8"/>
      <c r="AC1481" s="8"/>
      <c r="AJ1481" s="9">
        <f t="shared" si="235"/>
        <v>-1</v>
      </c>
      <c r="AK1481" s="7">
        <v>9.9</v>
      </c>
      <c r="AO1481" s="8"/>
      <c r="AQ1481" s="31"/>
      <c r="AT1481" s="31"/>
      <c r="AU1481" s="21">
        <v>2001</v>
      </c>
      <c r="AV1481" s="23">
        <f t="shared" si="238"/>
        <v>3.3012470886362113</v>
      </c>
      <c r="BB1481" s="18"/>
      <c r="BD1481" s="54"/>
      <c r="BF1481" s="18"/>
      <c r="BH1481" s="18"/>
      <c r="BJ1481" s="18"/>
      <c r="BK1481" s="18" t="s">
        <v>68</v>
      </c>
      <c r="BL1481">
        <v>0</v>
      </c>
      <c r="BM1481">
        <v>0</v>
      </c>
      <c r="BN1481">
        <v>0</v>
      </c>
      <c r="BO1481">
        <v>1</v>
      </c>
      <c r="BP1481">
        <v>0</v>
      </c>
      <c r="BQ1481">
        <v>0</v>
      </c>
      <c r="BR1481" s="18">
        <v>0</v>
      </c>
      <c r="BS1481">
        <v>0</v>
      </c>
      <c r="BT1481">
        <v>1</v>
      </c>
      <c r="BU1481" s="18">
        <v>0</v>
      </c>
      <c r="BV1481" t="s">
        <v>397</v>
      </c>
      <c r="BW1481" t="s">
        <v>397</v>
      </c>
      <c r="CB1481" s="18"/>
      <c r="CD1481" s="18"/>
      <c r="CE1481" s="18"/>
      <c r="CH1481" s="18"/>
      <c r="CJ1481" s="18"/>
      <c r="CU1481" s="18"/>
      <c r="CV1481" t="s">
        <v>397</v>
      </c>
      <c r="CW1481" t="s">
        <v>397</v>
      </c>
      <c r="CX1481" t="s">
        <v>397</v>
      </c>
      <c r="CY1481" s="25" t="s">
        <v>397</v>
      </c>
    </row>
    <row r="1482" spans="1:103" x14ac:dyDescent="0.25">
      <c r="A1482">
        <v>1484</v>
      </c>
      <c r="B1482">
        <v>164</v>
      </c>
      <c r="C1482" s="25" t="s">
        <v>70</v>
      </c>
      <c r="D1482" s="12">
        <v>13.4</v>
      </c>
      <c r="E1482" s="14"/>
      <c r="F1482" s="7" t="str">
        <f t="shared" si="229"/>
        <v>X</v>
      </c>
      <c r="G1482" s="7">
        <f t="shared" si="230"/>
        <v>13.4</v>
      </c>
      <c r="H1482" s="16">
        <f t="shared" si="231"/>
        <v>13.4</v>
      </c>
      <c r="I1482" s="11" t="str">
        <f t="shared" si="232"/>
        <v>X</v>
      </c>
      <c r="J1482" s="39" t="str">
        <f t="shared" si="233"/>
        <v>X</v>
      </c>
      <c r="K1482" s="39" t="str">
        <f t="shared" si="236"/>
        <v>X</v>
      </c>
      <c r="L1482" s="39" t="str">
        <f t="shared" si="237"/>
        <v>X</v>
      </c>
      <c r="M1482" s="39" t="str">
        <f t="shared" si="234"/>
        <v>X</v>
      </c>
      <c r="N1482" s="42">
        <v>1</v>
      </c>
      <c r="O1482" s="8">
        <v>0</v>
      </c>
      <c r="P1482" s="9">
        <v>0</v>
      </c>
      <c r="Q1482" s="9">
        <v>0</v>
      </c>
      <c r="R1482" s="8">
        <v>0</v>
      </c>
      <c r="S1482" s="9">
        <v>0</v>
      </c>
      <c r="T1482" s="9">
        <v>0</v>
      </c>
      <c r="U1482" s="8">
        <v>0</v>
      </c>
      <c r="V1482" s="9">
        <v>0</v>
      </c>
      <c r="W1482" s="9">
        <v>0</v>
      </c>
      <c r="X1482" s="9">
        <v>0</v>
      </c>
      <c r="Y1482" s="8">
        <v>0</v>
      </c>
      <c r="Z1482" s="9">
        <v>0</v>
      </c>
      <c r="AA1482" s="8"/>
      <c r="AC1482" s="8"/>
      <c r="AJ1482" s="9">
        <f t="shared" si="235"/>
        <v>-1</v>
      </c>
      <c r="AK1482" s="7">
        <v>10.199999999999999</v>
      </c>
      <c r="AO1482" s="8"/>
      <c r="AQ1482" s="31"/>
      <c r="AT1482" s="31"/>
      <c r="AU1482" s="21">
        <v>2002</v>
      </c>
      <c r="AV1482" s="23">
        <f t="shared" si="238"/>
        <v>3.3014640731433</v>
      </c>
      <c r="BB1482" s="18"/>
      <c r="BD1482" s="54"/>
      <c r="BF1482" s="18"/>
      <c r="BH1482" s="18"/>
      <c r="BJ1482" s="18"/>
      <c r="BK1482" s="18" t="s">
        <v>68</v>
      </c>
      <c r="BL1482">
        <v>0</v>
      </c>
      <c r="BM1482">
        <v>0</v>
      </c>
      <c r="BN1482">
        <v>0</v>
      </c>
      <c r="BO1482">
        <v>1</v>
      </c>
      <c r="BP1482">
        <v>0</v>
      </c>
      <c r="BQ1482">
        <v>0</v>
      </c>
      <c r="BR1482" s="18">
        <v>0</v>
      </c>
      <c r="BS1482">
        <v>0</v>
      </c>
      <c r="BT1482">
        <v>1</v>
      </c>
      <c r="BU1482" s="18">
        <v>0</v>
      </c>
      <c r="BV1482" t="s">
        <v>397</v>
      </c>
      <c r="BW1482" t="s">
        <v>397</v>
      </c>
      <c r="CB1482" s="18"/>
      <c r="CD1482" s="18"/>
      <c r="CE1482" s="18"/>
      <c r="CH1482" s="18"/>
      <c r="CJ1482" s="18"/>
      <c r="CU1482" s="18"/>
      <c r="CV1482" t="s">
        <v>397</v>
      </c>
      <c r="CW1482" t="s">
        <v>397</v>
      </c>
      <c r="CX1482" t="s">
        <v>397</v>
      </c>
      <c r="CY1482" s="25" t="s">
        <v>397</v>
      </c>
    </row>
    <row r="1483" spans="1:103" x14ac:dyDescent="0.25">
      <c r="A1483">
        <v>1485</v>
      </c>
      <c r="B1483">
        <v>164</v>
      </c>
      <c r="C1483" s="25" t="s">
        <v>70</v>
      </c>
      <c r="D1483" s="12">
        <v>12.9</v>
      </c>
      <c r="E1483" s="14"/>
      <c r="F1483" s="7" t="str">
        <f t="shared" si="229"/>
        <v>X</v>
      </c>
      <c r="G1483" s="7">
        <f t="shared" si="230"/>
        <v>12.9</v>
      </c>
      <c r="H1483" s="16">
        <f t="shared" si="231"/>
        <v>12.9</v>
      </c>
      <c r="I1483" s="11" t="str">
        <f t="shared" si="232"/>
        <v>X</v>
      </c>
      <c r="J1483" s="39" t="str">
        <f t="shared" si="233"/>
        <v>X</v>
      </c>
      <c r="K1483" s="39" t="str">
        <f t="shared" si="236"/>
        <v>X</v>
      </c>
      <c r="L1483" s="39" t="str">
        <f t="shared" si="237"/>
        <v>X</v>
      </c>
      <c r="M1483" s="39" t="str">
        <f t="shared" si="234"/>
        <v>X</v>
      </c>
      <c r="N1483" s="42">
        <v>1</v>
      </c>
      <c r="O1483" s="8">
        <v>0</v>
      </c>
      <c r="P1483" s="9">
        <v>0</v>
      </c>
      <c r="Q1483" s="9">
        <v>0</v>
      </c>
      <c r="R1483" s="8">
        <v>0</v>
      </c>
      <c r="S1483" s="9">
        <v>0</v>
      </c>
      <c r="T1483" s="9">
        <v>0</v>
      </c>
      <c r="U1483" s="8">
        <v>0</v>
      </c>
      <c r="V1483" s="9">
        <v>0</v>
      </c>
      <c r="W1483" s="9">
        <v>0</v>
      </c>
      <c r="X1483" s="9">
        <v>0</v>
      </c>
      <c r="Y1483" s="8">
        <v>0</v>
      </c>
      <c r="Z1483" s="9">
        <v>0</v>
      </c>
      <c r="AA1483" s="8"/>
      <c r="AC1483" s="8"/>
      <c r="AJ1483" s="9">
        <f t="shared" si="235"/>
        <v>-1</v>
      </c>
      <c r="AK1483" s="7">
        <v>10.199999999999999</v>
      </c>
      <c r="AO1483" s="8"/>
      <c r="AQ1483" s="31"/>
      <c r="AT1483" s="31"/>
      <c r="AU1483" s="21">
        <v>2003</v>
      </c>
      <c r="AV1483" s="23">
        <f t="shared" si="238"/>
        <v>3.3016809492935764</v>
      </c>
      <c r="BB1483" s="18"/>
      <c r="BD1483" s="54"/>
      <c r="BF1483" s="18"/>
      <c r="BH1483" s="18"/>
      <c r="BJ1483" s="18"/>
      <c r="BK1483" s="18" t="s">
        <v>68</v>
      </c>
      <c r="BL1483">
        <v>0</v>
      </c>
      <c r="BM1483">
        <v>0</v>
      </c>
      <c r="BN1483">
        <v>0</v>
      </c>
      <c r="BO1483">
        <v>1</v>
      </c>
      <c r="BP1483">
        <v>0</v>
      </c>
      <c r="BQ1483">
        <v>0</v>
      </c>
      <c r="BR1483" s="18">
        <v>0</v>
      </c>
      <c r="BS1483">
        <v>0</v>
      </c>
      <c r="BT1483">
        <v>1</v>
      </c>
      <c r="BU1483" s="18">
        <v>0</v>
      </c>
      <c r="BV1483" t="s">
        <v>397</v>
      </c>
      <c r="BW1483" t="s">
        <v>397</v>
      </c>
      <c r="CB1483" s="18"/>
      <c r="CD1483" s="18"/>
      <c r="CE1483" s="18"/>
      <c r="CH1483" s="18"/>
      <c r="CJ1483" s="18"/>
      <c r="CU1483" s="18"/>
      <c r="CV1483" t="s">
        <v>397</v>
      </c>
      <c r="CW1483" t="s">
        <v>397</v>
      </c>
      <c r="CX1483" t="s">
        <v>397</v>
      </c>
      <c r="CY1483" s="25" t="s">
        <v>397</v>
      </c>
    </row>
    <row r="1484" spans="1:103" x14ac:dyDescent="0.25">
      <c r="A1484">
        <v>1486</v>
      </c>
      <c r="B1484">
        <v>164</v>
      </c>
      <c r="C1484" s="25" t="s">
        <v>70</v>
      </c>
      <c r="D1484" s="12">
        <v>12.7</v>
      </c>
      <c r="E1484" s="14"/>
      <c r="F1484" s="7" t="str">
        <f t="shared" si="229"/>
        <v>X</v>
      </c>
      <c r="G1484" s="7">
        <f t="shared" si="230"/>
        <v>12.7</v>
      </c>
      <c r="H1484" s="16">
        <f t="shared" si="231"/>
        <v>12.7</v>
      </c>
      <c r="I1484" s="11" t="str">
        <f t="shared" si="232"/>
        <v>X</v>
      </c>
      <c r="J1484" s="39" t="str">
        <f t="shared" si="233"/>
        <v>X</v>
      </c>
      <c r="K1484" s="39" t="str">
        <f t="shared" si="236"/>
        <v>X</v>
      </c>
      <c r="L1484" s="39" t="str">
        <f t="shared" si="237"/>
        <v>X</v>
      </c>
      <c r="M1484" s="39" t="str">
        <f t="shared" si="234"/>
        <v>X</v>
      </c>
      <c r="N1484" s="42">
        <v>1</v>
      </c>
      <c r="O1484" s="8">
        <v>0</v>
      </c>
      <c r="P1484" s="9">
        <v>0</v>
      </c>
      <c r="Q1484" s="9">
        <v>0</v>
      </c>
      <c r="R1484" s="8">
        <v>0</v>
      </c>
      <c r="S1484" s="9">
        <v>0</v>
      </c>
      <c r="T1484" s="9">
        <v>0</v>
      </c>
      <c r="U1484" s="8">
        <v>0</v>
      </c>
      <c r="V1484" s="9">
        <v>0</v>
      </c>
      <c r="W1484" s="9">
        <v>0</v>
      </c>
      <c r="X1484" s="9">
        <v>0</v>
      </c>
      <c r="Y1484" s="8">
        <v>0</v>
      </c>
      <c r="Z1484" s="9">
        <v>0</v>
      </c>
      <c r="AA1484" s="8"/>
      <c r="AC1484" s="8"/>
      <c r="AJ1484" s="9">
        <f t="shared" si="235"/>
        <v>-1</v>
      </c>
      <c r="AK1484" s="7">
        <v>10.3</v>
      </c>
      <c r="AO1484" s="8"/>
      <c r="AQ1484" s="31"/>
      <c r="AT1484" s="31"/>
      <c r="AU1484" s="21">
        <v>2004</v>
      </c>
      <c r="AV1484" s="23">
        <f t="shared" si="238"/>
        <v>3.301897717195208</v>
      </c>
      <c r="BB1484" s="18"/>
      <c r="BD1484" s="54"/>
      <c r="BF1484" s="18"/>
      <c r="BH1484" s="18"/>
      <c r="BJ1484" s="18"/>
      <c r="BK1484" s="18" t="s">
        <v>68</v>
      </c>
      <c r="BL1484">
        <v>0</v>
      </c>
      <c r="BM1484">
        <v>0</v>
      </c>
      <c r="BN1484">
        <v>0</v>
      </c>
      <c r="BO1484">
        <v>1</v>
      </c>
      <c r="BP1484">
        <v>0</v>
      </c>
      <c r="BQ1484">
        <v>0</v>
      </c>
      <c r="BR1484" s="18">
        <v>0</v>
      </c>
      <c r="BS1484">
        <v>0</v>
      </c>
      <c r="BT1484">
        <v>1</v>
      </c>
      <c r="BU1484" s="18">
        <v>0</v>
      </c>
      <c r="BV1484" t="s">
        <v>397</v>
      </c>
      <c r="BW1484" t="s">
        <v>397</v>
      </c>
      <c r="CB1484" s="18"/>
      <c r="CD1484" s="18"/>
      <c r="CE1484" s="18"/>
      <c r="CH1484" s="18"/>
      <c r="CJ1484" s="18"/>
      <c r="CU1484" s="18"/>
      <c r="CV1484" t="s">
        <v>397</v>
      </c>
      <c r="CW1484" t="s">
        <v>397</v>
      </c>
      <c r="CX1484" t="s">
        <v>397</v>
      </c>
      <c r="CY1484" s="25" t="s">
        <v>397</v>
      </c>
    </row>
    <row r="1485" spans="1:103" x14ac:dyDescent="0.25">
      <c r="A1485">
        <v>1487</v>
      </c>
      <c r="B1485">
        <v>164</v>
      </c>
      <c r="C1485" s="25" t="s">
        <v>70</v>
      </c>
      <c r="D1485" s="12">
        <v>12.6</v>
      </c>
      <c r="E1485" s="14"/>
      <c r="F1485" s="7" t="str">
        <f t="shared" si="229"/>
        <v>X</v>
      </c>
      <c r="G1485" s="7">
        <f t="shared" si="230"/>
        <v>12.6</v>
      </c>
      <c r="H1485" s="16">
        <f t="shared" si="231"/>
        <v>12.6</v>
      </c>
      <c r="I1485" s="11" t="str">
        <f t="shared" si="232"/>
        <v>X</v>
      </c>
      <c r="J1485" s="39" t="str">
        <f t="shared" si="233"/>
        <v>X</v>
      </c>
      <c r="K1485" s="39" t="str">
        <f t="shared" si="236"/>
        <v>X</v>
      </c>
      <c r="L1485" s="39" t="str">
        <f t="shared" si="237"/>
        <v>X</v>
      </c>
      <c r="M1485" s="39" t="str">
        <f t="shared" si="234"/>
        <v>X</v>
      </c>
      <c r="N1485" s="42">
        <v>1</v>
      </c>
      <c r="O1485" s="8">
        <v>0</v>
      </c>
      <c r="P1485" s="9">
        <v>0</v>
      </c>
      <c r="Q1485" s="9">
        <v>0</v>
      </c>
      <c r="R1485" s="8">
        <v>0</v>
      </c>
      <c r="S1485" s="9">
        <v>0</v>
      </c>
      <c r="T1485" s="9">
        <v>0</v>
      </c>
      <c r="U1485" s="8">
        <v>0</v>
      </c>
      <c r="V1485" s="9">
        <v>0</v>
      </c>
      <c r="W1485" s="9">
        <v>0</v>
      </c>
      <c r="X1485" s="9">
        <v>0</v>
      </c>
      <c r="Y1485" s="8">
        <v>0</v>
      </c>
      <c r="Z1485" s="9">
        <v>0</v>
      </c>
      <c r="AA1485" s="8"/>
      <c r="AC1485" s="8"/>
      <c r="AJ1485" s="9">
        <f t="shared" si="235"/>
        <v>-1</v>
      </c>
      <c r="AK1485" s="7">
        <v>10.5</v>
      </c>
      <c r="AO1485" s="8"/>
      <c r="AQ1485" s="31"/>
      <c r="AT1485" s="31"/>
      <c r="AU1485" s="21">
        <v>2005</v>
      </c>
      <c r="AV1485" s="23">
        <f t="shared" si="238"/>
        <v>3.3021143769562009</v>
      </c>
      <c r="BB1485" s="18"/>
      <c r="BD1485" s="54"/>
      <c r="BF1485" s="18"/>
      <c r="BH1485" s="18"/>
      <c r="BJ1485" s="18"/>
      <c r="BK1485" s="18" t="s">
        <v>68</v>
      </c>
      <c r="BL1485">
        <v>0</v>
      </c>
      <c r="BM1485">
        <v>0</v>
      </c>
      <c r="BN1485">
        <v>0</v>
      </c>
      <c r="BO1485">
        <v>1</v>
      </c>
      <c r="BP1485">
        <v>0</v>
      </c>
      <c r="BQ1485">
        <v>0</v>
      </c>
      <c r="BR1485" s="18">
        <v>0</v>
      </c>
      <c r="BS1485">
        <v>0</v>
      </c>
      <c r="BT1485">
        <v>1</v>
      </c>
      <c r="BU1485" s="18">
        <v>0</v>
      </c>
      <c r="BV1485" t="s">
        <v>397</v>
      </c>
      <c r="BW1485" t="s">
        <v>397</v>
      </c>
      <c r="CB1485" s="18"/>
      <c r="CD1485" s="18"/>
      <c r="CE1485" s="18"/>
      <c r="CH1485" s="18"/>
      <c r="CJ1485" s="18"/>
      <c r="CU1485" s="18"/>
      <c r="CV1485" t="s">
        <v>397</v>
      </c>
      <c r="CW1485" t="s">
        <v>397</v>
      </c>
      <c r="CX1485" t="s">
        <v>397</v>
      </c>
      <c r="CY1485" s="25" t="s">
        <v>397</v>
      </c>
    </row>
    <row r="1486" spans="1:103" x14ac:dyDescent="0.25">
      <c r="A1486">
        <v>1488</v>
      </c>
      <c r="B1486">
        <v>164</v>
      </c>
      <c r="C1486" s="25" t="s">
        <v>70</v>
      </c>
      <c r="D1486" s="12">
        <v>12.6</v>
      </c>
      <c r="E1486" s="14"/>
      <c r="F1486" s="7" t="str">
        <f t="shared" si="229"/>
        <v>X</v>
      </c>
      <c r="G1486" s="7">
        <f t="shared" si="230"/>
        <v>12.6</v>
      </c>
      <c r="H1486" s="16">
        <f t="shared" si="231"/>
        <v>12.6</v>
      </c>
      <c r="I1486" s="11" t="str">
        <f t="shared" si="232"/>
        <v>X</v>
      </c>
      <c r="J1486" s="39" t="str">
        <f t="shared" si="233"/>
        <v>X</v>
      </c>
      <c r="K1486" s="39" t="str">
        <f t="shared" si="236"/>
        <v>X</v>
      </c>
      <c r="L1486" s="39" t="str">
        <f t="shared" si="237"/>
        <v>X</v>
      </c>
      <c r="M1486" s="39" t="str">
        <f t="shared" si="234"/>
        <v>X</v>
      </c>
      <c r="N1486" s="42">
        <v>1</v>
      </c>
      <c r="O1486" s="8">
        <v>0</v>
      </c>
      <c r="P1486" s="9">
        <v>0</v>
      </c>
      <c r="Q1486" s="9">
        <v>0</v>
      </c>
      <c r="R1486" s="8">
        <v>0</v>
      </c>
      <c r="S1486" s="9">
        <v>0</v>
      </c>
      <c r="T1486" s="9">
        <v>0</v>
      </c>
      <c r="U1486" s="8">
        <v>0</v>
      </c>
      <c r="V1486" s="9">
        <v>0</v>
      </c>
      <c r="W1486" s="9">
        <v>0</v>
      </c>
      <c r="X1486" s="9">
        <v>0</v>
      </c>
      <c r="Y1486" s="8">
        <v>0</v>
      </c>
      <c r="Z1486" s="9">
        <v>0</v>
      </c>
      <c r="AA1486" s="8"/>
      <c r="AC1486" s="8"/>
      <c r="AJ1486" s="9">
        <f t="shared" si="235"/>
        <v>-1</v>
      </c>
      <c r="AK1486" s="7">
        <v>10.7</v>
      </c>
      <c r="AO1486" s="8"/>
      <c r="AQ1486" s="31"/>
      <c r="AT1486" s="31"/>
      <c r="AU1486" s="21">
        <v>2007</v>
      </c>
      <c r="AV1486" s="23">
        <f t="shared" si="238"/>
        <v>3.3025473724874854</v>
      </c>
      <c r="BB1486" s="18"/>
      <c r="BD1486" s="54"/>
      <c r="BF1486" s="18"/>
      <c r="BH1486" s="18"/>
      <c r="BJ1486" s="18"/>
      <c r="BK1486" s="18" t="s">
        <v>68</v>
      </c>
      <c r="BL1486">
        <v>0</v>
      </c>
      <c r="BM1486">
        <v>0</v>
      </c>
      <c r="BN1486">
        <v>0</v>
      </c>
      <c r="BO1486">
        <v>1</v>
      </c>
      <c r="BP1486">
        <v>0</v>
      </c>
      <c r="BQ1486">
        <v>0</v>
      </c>
      <c r="BR1486" s="18">
        <v>0</v>
      </c>
      <c r="BS1486">
        <v>0</v>
      </c>
      <c r="BT1486">
        <v>1</v>
      </c>
      <c r="BU1486" s="18">
        <v>0</v>
      </c>
      <c r="BV1486" t="s">
        <v>397</v>
      </c>
      <c r="BW1486" t="s">
        <v>397</v>
      </c>
      <c r="CB1486" s="18"/>
      <c r="CD1486" s="18"/>
      <c r="CE1486" s="18"/>
      <c r="CH1486" s="18"/>
      <c r="CJ1486" s="18"/>
      <c r="CU1486" s="18"/>
      <c r="CV1486" t="s">
        <v>397</v>
      </c>
      <c r="CW1486" t="s">
        <v>397</v>
      </c>
      <c r="CX1486" t="s">
        <v>397</v>
      </c>
      <c r="CY1486" s="25" t="s">
        <v>397</v>
      </c>
    </row>
    <row r="1487" spans="1:103" x14ac:dyDescent="0.25">
      <c r="A1487">
        <v>1489</v>
      </c>
      <c r="B1487">
        <v>164</v>
      </c>
      <c r="C1487" s="25" t="s">
        <v>70</v>
      </c>
      <c r="D1487" s="12">
        <v>12.2</v>
      </c>
      <c r="E1487" s="14"/>
      <c r="F1487" s="7" t="str">
        <f t="shared" ref="F1487:F1550" si="239">IFERROR(D1487/E1487, "X")</f>
        <v>X</v>
      </c>
      <c r="G1487" s="7">
        <f t="shared" ref="G1487:G1550" si="240">D1487-E1487</f>
        <v>12.2</v>
      </c>
      <c r="H1487" s="16">
        <f t="shared" ref="H1487:H1550" si="241">D1487+E1487</f>
        <v>12.2</v>
      </c>
      <c r="I1487" s="11" t="str">
        <f t="shared" ref="I1487:I1550" si="242">IFERROR(F1487/SQRT(F1487^2+AJ1487), "X")</f>
        <v>X</v>
      </c>
      <c r="J1487" s="39" t="str">
        <f t="shared" ref="J1487:J1550" si="243">IFERROR(SQRT((1-I1487^2)/AJ1487), "X")</f>
        <v>X</v>
      </c>
      <c r="K1487" s="39" t="str">
        <f t="shared" si="236"/>
        <v>X</v>
      </c>
      <c r="L1487" s="39" t="str">
        <f t="shared" si="237"/>
        <v>X</v>
      </c>
      <c r="M1487" s="39" t="str">
        <f t="shared" ref="M1487:M1550" si="244">IFERROR(I1487+J1487, "X")</f>
        <v>X</v>
      </c>
      <c r="N1487" s="42">
        <v>1</v>
      </c>
      <c r="O1487" s="8">
        <v>0</v>
      </c>
      <c r="P1487" s="9">
        <v>0</v>
      </c>
      <c r="Q1487" s="9">
        <v>0</v>
      </c>
      <c r="R1487" s="8">
        <v>0</v>
      </c>
      <c r="S1487" s="9">
        <v>0</v>
      </c>
      <c r="T1487" s="9">
        <v>0</v>
      </c>
      <c r="U1487" s="8">
        <v>0</v>
      </c>
      <c r="V1487" s="9">
        <v>0</v>
      </c>
      <c r="W1487" s="9">
        <v>0</v>
      </c>
      <c r="X1487" s="9">
        <v>0</v>
      </c>
      <c r="Y1487" s="8">
        <v>0</v>
      </c>
      <c r="Z1487" s="9">
        <v>0</v>
      </c>
      <c r="AA1487" s="8"/>
      <c r="AC1487" s="8"/>
      <c r="AJ1487" s="9">
        <f t="shared" ref="AJ1487:AJ1550" si="245">IFERROR(AH1487-AI1487-1, "X")</f>
        <v>-1</v>
      </c>
      <c r="AK1487" s="7">
        <v>11.1</v>
      </c>
      <c r="AO1487" s="8"/>
      <c r="AQ1487" s="31"/>
      <c r="AT1487" s="31"/>
      <c r="AU1487" s="21">
        <v>2008</v>
      </c>
      <c r="AV1487" s="23">
        <f t="shared" si="238"/>
        <v>3.3027637084729817</v>
      </c>
      <c r="BB1487" s="18"/>
      <c r="BD1487" s="54"/>
      <c r="BF1487" s="18"/>
      <c r="BH1487" s="18"/>
      <c r="BJ1487" s="18"/>
      <c r="BK1487" s="18" t="s">
        <v>68</v>
      </c>
      <c r="BL1487">
        <v>0</v>
      </c>
      <c r="BM1487">
        <v>0</v>
      </c>
      <c r="BN1487">
        <v>0</v>
      </c>
      <c r="BO1487">
        <v>1</v>
      </c>
      <c r="BP1487">
        <v>0</v>
      </c>
      <c r="BQ1487">
        <v>0</v>
      </c>
      <c r="BR1487" s="18">
        <v>0</v>
      </c>
      <c r="BS1487">
        <v>0</v>
      </c>
      <c r="BT1487">
        <v>1</v>
      </c>
      <c r="BU1487" s="18">
        <v>0</v>
      </c>
      <c r="BV1487" t="s">
        <v>397</v>
      </c>
      <c r="BW1487" t="s">
        <v>397</v>
      </c>
      <c r="CB1487" s="18"/>
      <c r="CD1487" s="18"/>
      <c r="CE1487" s="18"/>
      <c r="CH1487" s="18"/>
      <c r="CJ1487" s="18"/>
      <c r="CU1487" s="18"/>
      <c r="CV1487" t="s">
        <v>397</v>
      </c>
      <c r="CW1487" t="s">
        <v>397</v>
      </c>
      <c r="CX1487" t="s">
        <v>397</v>
      </c>
      <c r="CY1487" s="25" t="s">
        <v>397</v>
      </c>
    </row>
    <row r="1488" spans="1:103" x14ac:dyDescent="0.25">
      <c r="A1488">
        <v>1490</v>
      </c>
      <c r="B1488">
        <v>164</v>
      </c>
      <c r="C1488" s="25" t="s">
        <v>70</v>
      </c>
      <c r="D1488" s="12">
        <v>12.3</v>
      </c>
      <c r="E1488" s="14"/>
      <c r="F1488" s="7" t="str">
        <f t="shared" si="239"/>
        <v>X</v>
      </c>
      <c r="G1488" s="7">
        <f t="shared" si="240"/>
        <v>12.3</v>
      </c>
      <c r="H1488" s="16">
        <f t="shared" si="241"/>
        <v>12.3</v>
      </c>
      <c r="I1488" s="11" t="str">
        <f t="shared" si="242"/>
        <v>X</v>
      </c>
      <c r="J1488" s="39" t="str">
        <f t="shared" si="243"/>
        <v>X</v>
      </c>
      <c r="K1488" s="39" t="str">
        <f t="shared" si="236"/>
        <v>X</v>
      </c>
      <c r="L1488" s="39" t="str">
        <f t="shared" si="237"/>
        <v>X</v>
      </c>
      <c r="M1488" s="39" t="str">
        <f t="shared" si="244"/>
        <v>X</v>
      </c>
      <c r="N1488" s="42">
        <v>1</v>
      </c>
      <c r="O1488" s="8">
        <v>0</v>
      </c>
      <c r="P1488" s="9">
        <v>0</v>
      </c>
      <c r="Q1488" s="9">
        <v>0</v>
      </c>
      <c r="R1488" s="8">
        <v>0</v>
      </c>
      <c r="S1488" s="9">
        <v>0</v>
      </c>
      <c r="T1488" s="9">
        <v>0</v>
      </c>
      <c r="U1488" s="8">
        <v>0</v>
      </c>
      <c r="V1488" s="9">
        <v>0</v>
      </c>
      <c r="W1488" s="9">
        <v>0</v>
      </c>
      <c r="X1488" s="9">
        <v>0</v>
      </c>
      <c r="Y1488" s="8">
        <v>0</v>
      </c>
      <c r="Z1488" s="9">
        <v>0</v>
      </c>
      <c r="AA1488" s="8"/>
      <c r="AC1488" s="8"/>
      <c r="AJ1488" s="9">
        <f t="shared" si="245"/>
        <v>-1</v>
      </c>
      <c r="AK1488" s="7">
        <v>10.9</v>
      </c>
      <c r="AO1488" s="8"/>
      <c r="AQ1488" s="31"/>
      <c r="AT1488" s="31"/>
      <c r="AU1488" s="21">
        <v>2009</v>
      </c>
      <c r="AV1488" s="23">
        <f t="shared" si="238"/>
        <v>3.3029799367482493</v>
      </c>
      <c r="BB1488" s="18"/>
      <c r="BD1488" s="54"/>
      <c r="BF1488" s="18"/>
      <c r="BH1488" s="18"/>
      <c r="BJ1488" s="18"/>
      <c r="BK1488" s="18" t="s">
        <v>68</v>
      </c>
      <c r="BL1488">
        <v>0</v>
      </c>
      <c r="BM1488">
        <v>0</v>
      </c>
      <c r="BN1488">
        <v>0</v>
      </c>
      <c r="BO1488">
        <v>1</v>
      </c>
      <c r="BP1488">
        <v>0</v>
      </c>
      <c r="BQ1488">
        <v>0</v>
      </c>
      <c r="BR1488" s="18">
        <v>0</v>
      </c>
      <c r="BS1488">
        <v>0</v>
      </c>
      <c r="BT1488">
        <v>1</v>
      </c>
      <c r="BU1488" s="18">
        <v>0</v>
      </c>
      <c r="BV1488" t="s">
        <v>397</v>
      </c>
      <c r="BW1488" t="s">
        <v>397</v>
      </c>
      <c r="CB1488" s="18"/>
      <c r="CD1488" s="18"/>
      <c r="CE1488" s="18"/>
      <c r="CH1488" s="18"/>
      <c r="CJ1488" s="18"/>
      <c r="CU1488" s="18"/>
      <c r="CV1488" t="s">
        <v>397</v>
      </c>
      <c r="CW1488" t="s">
        <v>397</v>
      </c>
      <c r="CX1488" t="s">
        <v>397</v>
      </c>
      <c r="CY1488" s="25" t="s">
        <v>397</v>
      </c>
    </row>
    <row r="1489" spans="1:103" x14ac:dyDescent="0.25">
      <c r="A1489">
        <v>1491</v>
      </c>
      <c r="B1489">
        <v>164</v>
      </c>
      <c r="C1489" s="25" t="s">
        <v>70</v>
      </c>
      <c r="D1489" s="12">
        <v>12.3</v>
      </c>
      <c r="E1489" s="14"/>
      <c r="F1489" s="7" t="str">
        <f t="shared" si="239"/>
        <v>X</v>
      </c>
      <c r="G1489" s="7">
        <f t="shared" si="240"/>
        <v>12.3</v>
      </c>
      <c r="H1489" s="16">
        <f t="shared" si="241"/>
        <v>12.3</v>
      </c>
      <c r="I1489" s="11" t="str">
        <f t="shared" si="242"/>
        <v>X</v>
      </c>
      <c r="J1489" s="39" t="str">
        <f t="shared" si="243"/>
        <v>X</v>
      </c>
      <c r="K1489" s="39" t="str">
        <f t="shared" si="236"/>
        <v>X</v>
      </c>
      <c r="L1489" s="39" t="str">
        <f t="shared" si="237"/>
        <v>X</v>
      </c>
      <c r="M1489" s="39" t="str">
        <f t="shared" si="244"/>
        <v>X</v>
      </c>
      <c r="N1489" s="42">
        <v>1</v>
      </c>
      <c r="O1489" s="8">
        <v>0</v>
      </c>
      <c r="P1489" s="9">
        <v>0</v>
      </c>
      <c r="Q1489" s="9">
        <v>0</v>
      </c>
      <c r="R1489" s="8">
        <v>0</v>
      </c>
      <c r="S1489" s="9">
        <v>0</v>
      </c>
      <c r="T1489" s="9">
        <v>0</v>
      </c>
      <c r="U1489" s="8">
        <v>0</v>
      </c>
      <c r="V1489" s="9">
        <v>0</v>
      </c>
      <c r="W1489" s="9">
        <v>0</v>
      </c>
      <c r="X1489" s="9">
        <v>0</v>
      </c>
      <c r="Y1489" s="8">
        <v>0</v>
      </c>
      <c r="Z1489" s="9">
        <v>0</v>
      </c>
      <c r="AA1489" s="8"/>
      <c r="AC1489" s="8"/>
      <c r="AJ1489" s="9">
        <f t="shared" si="245"/>
        <v>-1</v>
      </c>
      <c r="AK1489" s="7">
        <v>11.1</v>
      </c>
      <c r="AO1489" s="8"/>
      <c r="AQ1489" s="31"/>
      <c r="AT1489" s="31"/>
      <c r="AU1489" s="21">
        <v>2010</v>
      </c>
      <c r="AV1489" s="23">
        <f t="shared" si="238"/>
        <v>3.3031960574204891</v>
      </c>
      <c r="BB1489" s="18"/>
      <c r="BD1489" s="54"/>
      <c r="BF1489" s="18"/>
      <c r="BH1489" s="18"/>
      <c r="BJ1489" s="18"/>
      <c r="BK1489" s="18" t="s">
        <v>68</v>
      </c>
      <c r="BL1489">
        <v>0</v>
      </c>
      <c r="BM1489">
        <v>0</v>
      </c>
      <c r="BN1489">
        <v>0</v>
      </c>
      <c r="BO1489">
        <v>1</v>
      </c>
      <c r="BP1489">
        <v>0</v>
      </c>
      <c r="BQ1489">
        <v>0</v>
      </c>
      <c r="BR1489" s="18">
        <v>0</v>
      </c>
      <c r="BS1489">
        <v>0</v>
      </c>
      <c r="BT1489">
        <v>1</v>
      </c>
      <c r="BU1489" s="18">
        <v>0</v>
      </c>
      <c r="BV1489" t="s">
        <v>397</v>
      </c>
      <c r="BW1489" t="s">
        <v>397</v>
      </c>
      <c r="CB1489" s="18"/>
      <c r="CD1489" s="18"/>
      <c r="CE1489" s="18"/>
      <c r="CH1489" s="18"/>
      <c r="CJ1489" s="18"/>
      <c r="CU1489" s="18"/>
      <c r="CV1489" t="s">
        <v>397</v>
      </c>
      <c r="CW1489" t="s">
        <v>397</v>
      </c>
      <c r="CX1489" t="s">
        <v>397</v>
      </c>
      <c r="CY1489" s="25" t="s">
        <v>397</v>
      </c>
    </row>
    <row r="1490" spans="1:103" x14ac:dyDescent="0.25">
      <c r="A1490">
        <v>1492</v>
      </c>
      <c r="B1490">
        <v>164</v>
      </c>
      <c r="C1490" s="25" t="s">
        <v>70</v>
      </c>
      <c r="D1490" s="12">
        <v>11.7</v>
      </c>
      <c r="E1490" s="14"/>
      <c r="F1490" s="7" t="str">
        <f t="shared" si="239"/>
        <v>X</v>
      </c>
      <c r="G1490" s="7">
        <f t="shared" si="240"/>
        <v>11.7</v>
      </c>
      <c r="H1490" s="16">
        <f t="shared" si="241"/>
        <v>11.7</v>
      </c>
      <c r="I1490" s="11" t="str">
        <f t="shared" si="242"/>
        <v>X</v>
      </c>
      <c r="J1490" s="39" t="str">
        <f t="shared" si="243"/>
        <v>X</v>
      </c>
      <c r="K1490" s="39" t="str">
        <f t="shared" si="236"/>
        <v>X</v>
      </c>
      <c r="L1490" s="39" t="str">
        <f t="shared" si="237"/>
        <v>X</v>
      </c>
      <c r="M1490" s="39" t="str">
        <f t="shared" si="244"/>
        <v>X</v>
      </c>
      <c r="N1490" s="42">
        <v>1</v>
      </c>
      <c r="O1490" s="8">
        <v>0</v>
      </c>
      <c r="P1490" s="9">
        <v>0</v>
      </c>
      <c r="Q1490" s="9">
        <v>0</v>
      </c>
      <c r="R1490" s="8">
        <v>0</v>
      </c>
      <c r="S1490" s="9">
        <v>0</v>
      </c>
      <c r="T1490" s="9">
        <v>0</v>
      </c>
      <c r="U1490" s="8">
        <v>0</v>
      </c>
      <c r="V1490" s="9">
        <v>0</v>
      </c>
      <c r="W1490" s="9">
        <v>0</v>
      </c>
      <c r="X1490" s="9">
        <v>0</v>
      </c>
      <c r="Y1490" s="8">
        <v>0</v>
      </c>
      <c r="Z1490" s="9">
        <v>0</v>
      </c>
      <c r="AA1490" s="8"/>
      <c r="AC1490" s="8"/>
      <c r="AJ1490" s="9">
        <f t="shared" si="245"/>
        <v>-1</v>
      </c>
      <c r="AK1490" s="7">
        <v>11.3</v>
      </c>
      <c r="AO1490" s="8"/>
      <c r="AQ1490" s="31"/>
      <c r="AT1490" s="31"/>
      <c r="AU1490" s="21">
        <v>2011</v>
      </c>
      <c r="AV1490" s="23">
        <f t="shared" si="238"/>
        <v>3.303412070596742</v>
      </c>
      <c r="BB1490" s="18"/>
      <c r="BD1490" s="54"/>
      <c r="BF1490" s="18"/>
      <c r="BH1490" s="18"/>
      <c r="BJ1490" s="18"/>
      <c r="BK1490" s="18" t="s">
        <v>68</v>
      </c>
      <c r="BL1490">
        <v>0</v>
      </c>
      <c r="BM1490">
        <v>0</v>
      </c>
      <c r="BN1490">
        <v>0</v>
      </c>
      <c r="BO1490">
        <v>1</v>
      </c>
      <c r="BP1490">
        <v>0</v>
      </c>
      <c r="BQ1490">
        <v>0</v>
      </c>
      <c r="BR1490" s="18">
        <v>0</v>
      </c>
      <c r="BS1490">
        <v>0</v>
      </c>
      <c r="BT1490">
        <v>1</v>
      </c>
      <c r="BU1490" s="18">
        <v>0</v>
      </c>
      <c r="BV1490" t="s">
        <v>397</v>
      </c>
      <c r="BW1490" t="s">
        <v>397</v>
      </c>
      <c r="CB1490" s="18"/>
      <c r="CD1490" s="18"/>
      <c r="CE1490" s="18"/>
      <c r="CH1490" s="18"/>
      <c r="CJ1490" s="18"/>
      <c r="CU1490" s="18"/>
      <c r="CV1490" t="s">
        <v>397</v>
      </c>
      <c r="CW1490" t="s">
        <v>397</v>
      </c>
      <c r="CX1490" t="s">
        <v>397</v>
      </c>
      <c r="CY1490" s="25" t="s">
        <v>397</v>
      </c>
    </row>
    <row r="1491" spans="1:103" x14ac:dyDescent="0.25">
      <c r="A1491">
        <v>1493</v>
      </c>
      <c r="B1491">
        <v>164</v>
      </c>
      <c r="C1491" s="25" t="s">
        <v>70</v>
      </c>
      <c r="D1491" s="12">
        <v>11.4</v>
      </c>
      <c r="E1491" s="14"/>
      <c r="F1491" s="7" t="str">
        <f t="shared" si="239"/>
        <v>X</v>
      </c>
      <c r="G1491" s="7">
        <f t="shared" si="240"/>
        <v>11.4</v>
      </c>
      <c r="H1491" s="16">
        <f t="shared" si="241"/>
        <v>11.4</v>
      </c>
      <c r="I1491" s="11" t="str">
        <f t="shared" si="242"/>
        <v>X</v>
      </c>
      <c r="J1491" s="39" t="str">
        <f t="shared" si="243"/>
        <v>X</v>
      </c>
      <c r="K1491" s="39" t="str">
        <f t="shared" si="236"/>
        <v>X</v>
      </c>
      <c r="L1491" s="39" t="str">
        <f t="shared" si="237"/>
        <v>X</v>
      </c>
      <c r="M1491" s="39" t="str">
        <f t="shared" si="244"/>
        <v>X</v>
      </c>
      <c r="N1491" s="42">
        <v>1</v>
      </c>
      <c r="O1491" s="8">
        <v>0</v>
      </c>
      <c r="P1491" s="9">
        <v>0</v>
      </c>
      <c r="Q1491" s="9">
        <v>0</v>
      </c>
      <c r="R1491" s="8">
        <v>0</v>
      </c>
      <c r="S1491" s="9">
        <v>0</v>
      </c>
      <c r="T1491" s="9">
        <v>0</v>
      </c>
      <c r="U1491" s="8">
        <v>0</v>
      </c>
      <c r="V1491" s="9">
        <v>0</v>
      </c>
      <c r="W1491" s="9">
        <v>0</v>
      </c>
      <c r="X1491" s="9">
        <v>0</v>
      </c>
      <c r="Y1491" s="8">
        <v>0</v>
      </c>
      <c r="Z1491" s="9">
        <v>0</v>
      </c>
      <c r="AA1491" s="8"/>
      <c r="AC1491" s="8"/>
      <c r="AJ1491" s="9">
        <f t="shared" si="245"/>
        <v>-1</v>
      </c>
      <c r="AK1491" s="7">
        <v>11.4</v>
      </c>
      <c r="AO1491" s="8"/>
      <c r="AQ1491" s="31"/>
      <c r="AT1491" s="31"/>
      <c r="AU1491" s="21">
        <v>2012</v>
      </c>
      <c r="AV1491" s="23">
        <f t="shared" si="238"/>
        <v>3.3036279763838898</v>
      </c>
      <c r="BB1491" s="18"/>
      <c r="BD1491" s="54"/>
      <c r="BF1491" s="18"/>
      <c r="BH1491" s="18"/>
      <c r="BJ1491" s="18"/>
      <c r="BK1491" s="18" t="s">
        <v>68</v>
      </c>
      <c r="BL1491">
        <v>0</v>
      </c>
      <c r="BM1491">
        <v>0</v>
      </c>
      <c r="BN1491">
        <v>0</v>
      </c>
      <c r="BO1491">
        <v>1</v>
      </c>
      <c r="BP1491">
        <v>0</v>
      </c>
      <c r="BQ1491">
        <v>0</v>
      </c>
      <c r="BR1491" s="18">
        <v>0</v>
      </c>
      <c r="BS1491">
        <v>0</v>
      </c>
      <c r="BT1491">
        <v>1</v>
      </c>
      <c r="BU1491" s="18">
        <v>0</v>
      </c>
      <c r="BV1491" t="s">
        <v>397</v>
      </c>
      <c r="BW1491" t="s">
        <v>397</v>
      </c>
      <c r="CB1491" s="18"/>
      <c r="CD1491" s="18"/>
      <c r="CE1491" s="18"/>
      <c r="CH1491" s="18"/>
      <c r="CJ1491" s="18"/>
      <c r="CU1491" s="18"/>
      <c r="CV1491" t="s">
        <v>397</v>
      </c>
      <c r="CW1491" t="s">
        <v>397</v>
      </c>
      <c r="CX1491" t="s">
        <v>397</v>
      </c>
      <c r="CY1491" s="25" t="s">
        <v>397</v>
      </c>
    </row>
    <row r="1492" spans="1:103" x14ac:dyDescent="0.25">
      <c r="A1492">
        <v>1494</v>
      </c>
      <c r="B1492">
        <v>164</v>
      </c>
      <c r="C1492" s="25" t="s">
        <v>70</v>
      </c>
      <c r="D1492" s="12">
        <v>11.2</v>
      </c>
      <c r="E1492" s="14"/>
      <c r="F1492" s="7" t="str">
        <f t="shared" si="239"/>
        <v>X</v>
      </c>
      <c r="G1492" s="7">
        <f t="shared" si="240"/>
        <v>11.2</v>
      </c>
      <c r="H1492" s="16">
        <f t="shared" si="241"/>
        <v>11.2</v>
      </c>
      <c r="I1492" s="11" t="str">
        <f t="shared" si="242"/>
        <v>X</v>
      </c>
      <c r="J1492" s="39" t="str">
        <f t="shared" si="243"/>
        <v>X</v>
      </c>
      <c r="K1492" s="39" t="str">
        <f t="shared" si="236"/>
        <v>X</v>
      </c>
      <c r="L1492" s="39" t="str">
        <f t="shared" si="237"/>
        <v>X</v>
      </c>
      <c r="M1492" s="39" t="str">
        <f t="shared" si="244"/>
        <v>X</v>
      </c>
      <c r="N1492" s="42">
        <v>1</v>
      </c>
      <c r="O1492" s="8">
        <v>0</v>
      </c>
      <c r="P1492" s="9">
        <v>0</v>
      </c>
      <c r="Q1492" s="9">
        <v>0</v>
      </c>
      <c r="R1492" s="8">
        <v>0</v>
      </c>
      <c r="S1492" s="9">
        <v>0</v>
      </c>
      <c r="T1492" s="9">
        <v>0</v>
      </c>
      <c r="U1492" s="8">
        <v>0</v>
      </c>
      <c r="V1492" s="9">
        <v>0</v>
      </c>
      <c r="W1492" s="9">
        <v>0</v>
      </c>
      <c r="X1492" s="9">
        <v>0</v>
      </c>
      <c r="Y1492" s="8">
        <v>0</v>
      </c>
      <c r="Z1492" s="9">
        <v>0</v>
      </c>
      <c r="AA1492" s="8"/>
      <c r="AC1492" s="8"/>
      <c r="AJ1492" s="9">
        <f t="shared" si="245"/>
        <v>-1</v>
      </c>
      <c r="AK1492" s="7">
        <v>11.6</v>
      </c>
      <c r="AO1492" s="8"/>
      <c r="AQ1492" s="31"/>
      <c r="AT1492" s="31"/>
      <c r="AU1492" s="21">
        <v>2013</v>
      </c>
      <c r="AV1492" s="23">
        <f t="shared" si="238"/>
        <v>3.3038437748886547</v>
      </c>
      <c r="BB1492" s="18"/>
      <c r="BD1492" s="54"/>
      <c r="BF1492" s="18"/>
      <c r="BH1492" s="18"/>
      <c r="BJ1492" s="18"/>
      <c r="BK1492" s="18" t="s">
        <v>68</v>
      </c>
      <c r="BL1492">
        <v>0</v>
      </c>
      <c r="BM1492">
        <v>0</v>
      </c>
      <c r="BN1492">
        <v>0</v>
      </c>
      <c r="BO1492">
        <v>1</v>
      </c>
      <c r="BP1492">
        <v>0</v>
      </c>
      <c r="BQ1492">
        <v>0</v>
      </c>
      <c r="BR1492" s="18">
        <v>0</v>
      </c>
      <c r="BS1492">
        <v>0</v>
      </c>
      <c r="BT1492">
        <v>1</v>
      </c>
      <c r="BU1492" s="18">
        <v>0</v>
      </c>
      <c r="BV1492" t="s">
        <v>397</v>
      </c>
      <c r="BW1492" t="s">
        <v>397</v>
      </c>
      <c r="CB1492" s="18"/>
      <c r="CD1492" s="18"/>
      <c r="CE1492" s="18"/>
      <c r="CH1492" s="18"/>
      <c r="CJ1492" s="18"/>
      <c r="CU1492" s="18"/>
      <c r="CV1492" t="s">
        <v>397</v>
      </c>
      <c r="CW1492" t="s">
        <v>397</v>
      </c>
      <c r="CX1492" t="s">
        <v>397</v>
      </c>
      <c r="CY1492" s="25" t="s">
        <v>397</v>
      </c>
    </row>
    <row r="1493" spans="1:103" x14ac:dyDescent="0.25">
      <c r="A1493">
        <v>1495</v>
      </c>
      <c r="B1493">
        <v>164</v>
      </c>
      <c r="C1493" s="25" t="s">
        <v>70</v>
      </c>
      <c r="D1493" s="12">
        <v>11.3</v>
      </c>
      <c r="E1493" s="14"/>
      <c r="F1493" s="7" t="str">
        <f t="shared" si="239"/>
        <v>X</v>
      </c>
      <c r="G1493" s="7">
        <f t="shared" si="240"/>
        <v>11.3</v>
      </c>
      <c r="H1493" s="16">
        <f t="shared" si="241"/>
        <v>11.3</v>
      </c>
      <c r="I1493" s="11" t="str">
        <f t="shared" si="242"/>
        <v>X</v>
      </c>
      <c r="J1493" s="39" t="str">
        <f t="shared" si="243"/>
        <v>X</v>
      </c>
      <c r="K1493" s="39" t="str">
        <f t="shared" si="236"/>
        <v>X</v>
      </c>
      <c r="L1493" s="39" t="str">
        <f t="shared" si="237"/>
        <v>X</v>
      </c>
      <c r="M1493" s="39" t="str">
        <f t="shared" si="244"/>
        <v>X</v>
      </c>
      <c r="N1493" s="42">
        <v>1</v>
      </c>
      <c r="O1493" s="8">
        <v>0</v>
      </c>
      <c r="P1493" s="9">
        <v>0</v>
      </c>
      <c r="Q1493" s="9">
        <v>0</v>
      </c>
      <c r="R1493" s="8">
        <v>0</v>
      </c>
      <c r="S1493" s="9">
        <v>0</v>
      </c>
      <c r="T1493" s="9">
        <v>0</v>
      </c>
      <c r="U1493" s="8">
        <v>0</v>
      </c>
      <c r="V1493" s="9">
        <v>0</v>
      </c>
      <c r="W1493" s="9">
        <v>0</v>
      </c>
      <c r="X1493" s="9">
        <v>0</v>
      </c>
      <c r="Y1493" s="8">
        <v>0</v>
      </c>
      <c r="Z1493" s="9">
        <v>0</v>
      </c>
      <c r="AA1493" s="8"/>
      <c r="AC1493" s="8"/>
      <c r="AJ1493" s="9">
        <f t="shared" si="245"/>
        <v>-1</v>
      </c>
      <c r="AK1493" s="7">
        <v>11.7</v>
      </c>
      <c r="AO1493" s="8"/>
      <c r="AQ1493" s="31"/>
      <c r="AT1493" s="31"/>
      <c r="AU1493" s="21">
        <v>2014</v>
      </c>
      <c r="AV1493" s="23">
        <f t="shared" si="238"/>
        <v>3.3040594662175993</v>
      </c>
      <c r="BB1493" s="18"/>
      <c r="BD1493" s="54"/>
      <c r="BF1493" s="18"/>
      <c r="BH1493" s="18"/>
      <c r="BJ1493" s="18"/>
      <c r="BK1493" s="18" t="s">
        <v>68</v>
      </c>
      <c r="BL1493">
        <v>0</v>
      </c>
      <c r="BM1493">
        <v>0</v>
      </c>
      <c r="BN1493">
        <v>0</v>
      </c>
      <c r="BO1493">
        <v>1</v>
      </c>
      <c r="BP1493">
        <v>0</v>
      </c>
      <c r="BQ1493">
        <v>0</v>
      </c>
      <c r="BR1493" s="18">
        <v>0</v>
      </c>
      <c r="BS1493">
        <v>0</v>
      </c>
      <c r="BT1493">
        <v>1</v>
      </c>
      <c r="BU1493" s="18">
        <v>0</v>
      </c>
      <c r="BV1493" t="s">
        <v>397</v>
      </c>
      <c r="BW1493" t="s">
        <v>397</v>
      </c>
      <c r="CB1493" s="18"/>
      <c r="CD1493" s="18"/>
      <c r="CE1493" s="18"/>
      <c r="CH1493" s="18"/>
      <c r="CJ1493" s="18"/>
      <c r="CU1493" s="18"/>
      <c r="CV1493" t="s">
        <v>397</v>
      </c>
      <c r="CW1493" t="s">
        <v>397</v>
      </c>
      <c r="CX1493" t="s">
        <v>397</v>
      </c>
      <c r="CY1493" s="25" t="s">
        <v>397</v>
      </c>
    </row>
    <row r="1494" spans="1:103" x14ac:dyDescent="0.25">
      <c r="A1494">
        <v>1496</v>
      </c>
      <c r="B1494">
        <v>164</v>
      </c>
      <c r="C1494" s="25" t="s">
        <v>70</v>
      </c>
      <c r="D1494" s="12">
        <v>12.4</v>
      </c>
      <c r="E1494" s="14"/>
      <c r="F1494" s="7" t="str">
        <f t="shared" si="239"/>
        <v>X</v>
      </c>
      <c r="G1494" s="7">
        <f t="shared" si="240"/>
        <v>12.4</v>
      </c>
      <c r="H1494" s="16">
        <f t="shared" si="241"/>
        <v>12.4</v>
      </c>
      <c r="I1494" s="11" t="str">
        <f t="shared" si="242"/>
        <v>X</v>
      </c>
      <c r="J1494" s="39" t="str">
        <f t="shared" si="243"/>
        <v>X</v>
      </c>
      <c r="K1494" s="39" t="str">
        <f t="shared" si="236"/>
        <v>X</v>
      </c>
      <c r="L1494" s="39" t="str">
        <f t="shared" si="237"/>
        <v>X</v>
      </c>
      <c r="M1494" s="39" t="str">
        <f t="shared" si="244"/>
        <v>X</v>
      </c>
      <c r="N1494" s="42">
        <v>0</v>
      </c>
      <c r="O1494" s="8">
        <v>0</v>
      </c>
      <c r="P1494" s="9">
        <v>0</v>
      </c>
      <c r="Q1494" s="9">
        <v>0</v>
      </c>
      <c r="R1494" s="8">
        <v>0</v>
      </c>
      <c r="S1494" s="9">
        <v>0</v>
      </c>
      <c r="T1494" s="9">
        <v>0</v>
      </c>
      <c r="U1494" s="8">
        <v>1</v>
      </c>
      <c r="V1494" s="9">
        <v>0</v>
      </c>
      <c r="W1494" s="9">
        <v>0</v>
      </c>
      <c r="X1494" s="9">
        <v>0</v>
      </c>
      <c r="Y1494" s="8">
        <v>0</v>
      </c>
      <c r="Z1494" s="9">
        <v>0</v>
      </c>
      <c r="AA1494" s="8"/>
      <c r="AC1494" s="8"/>
      <c r="AJ1494" s="9">
        <f t="shared" si="245"/>
        <v>-1</v>
      </c>
      <c r="AK1494" s="7">
        <v>9.6</v>
      </c>
      <c r="AO1494" s="8"/>
      <c r="AQ1494" s="31"/>
      <c r="AT1494" s="31"/>
      <c r="AU1494" s="21">
        <v>1999</v>
      </c>
      <c r="AV1494" s="23">
        <f t="shared" si="238"/>
        <v>3.3008127941181171</v>
      </c>
      <c r="BB1494" s="18"/>
      <c r="BD1494" s="54"/>
      <c r="BF1494" s="18"/>
      <c r="BH1494" s="18"/>
      <c r="BJ1494" s="18"/>
      <c r="BK1494" s="18" t="s">
        <v>68</v>
      </c>
      <c r="BL1494">
        <v>0</v>
      </c>
      <c r="BM1494">
        <v>0</v>
      </c>
      <c r="BN1494">
        <v>0</v>
      </c>
      <c r="BO1494">
        <v>1</v>
      </c>
      <c r="BP1494">
        <v>0</v>
      </c>
      <c r="BQ1494">
        <v>0</v>
      </c>
      <c r="BR1494" s="18">
        <v>0</v>
      </c>
      <c r="BS1494">
        <v>0</v>
      </c>
      <c r="BT1494">
        <v>1</v>
      </c>
      <c r="BU1494" s="18">
        <v>0</v>
      </c>
      <c r="BV1494" t="s">
        <v>397</v>
      </c>
      <c r="BW1494" t="s">
        <v>397</v>
      </c>
      <c r="CB1494" s="18"/>
      <c r="CD1494" s="18"/>
      <c r="CE1494" s="18"/>
      <c r="CH1494" s="18"/>
      <c r="CJ1494" s="18"/>
      <c r="CU1494" s="18"/>
      <c r="CV1494" t="s">
        <v>397</v>
      </c>
      <c r="CW1494" t="s">
        <v>397</v>
      </c>
      <c r="CX1494" t="s">
        <v>397</v>
      </c>
      <c r="CY1494" s="25" t="s">
        <v>397</v>
      </c>
    </row>
    <row r="1495" spans="1:103" x14ac:dyDescent="0.25">
      <c r="A1495">
        <v>1497</v>
      </c>
      <c r="B1495">
        <v>164</v>
      </c>
      <c r="C1495" s="25" t="s">
        <v>70</v>
      </c>
      <c r="D1495" s="12">
        <v>13.2</v>
      </c>
      <c r="E1495" s="14"/>
      <c r="F1495" s="7" t="str">
        <f t="shared" si="239"/>
        <v>X</v>
      </c>
      <c r="G1495" s="7">
        <f t="shared" si="240"/>
        <v>13.2</v>
      </c>
      <c r="H1495" s="16">
        <f t="shared" si="241"/>
        <v>13.2</v>
      </c>
      <c r="I1495" s="11" t="str">
        <f t="shared" si="242"/>
        <v>X</v>
      </c>
      <c r="J1495" s="39" t="str">
        <f t="shared" si="243"/>
        <v>X</v>
      </c>
      <c r="K1495" s="39" t="str">
        <f t="shared" si="236"/>
        <v>X</v>
      </c>
      <c r="L1495" s="39" t="str">
        <f t="shared" si="237"/>
        <v>X</v>
      </c>
      <c r="M1495" s="39" t="str">
        <f t="shared" si="244"/>
        <v>X</v>
      </c>
      <c r="N1495" s="42">
        <v>0</v>
      </c>
      <c r="O1495" s="8">
        <v>0</v>
      </c>
      <c r="P1495" s="9">
        <v>0</v>
      </c>
      <c r="Q1495" s="9">
        <v>0</v>
      </c>
      <c r="R1495" s="8">
        <v>0</v>
      </c>
      <c r="S1495" s="9">
        <v>0</v>
      </c>
      <c r="T1495" s="9">
        <v>0</v>
      </c>
      <c r="U1495" s="8">
        <v>1</v>
      </c>
      <c r="V1495" s="9">
        <v>0</v>
      </c>
      <c r="W1495" s="9">
        <v>0</v>
      </c>
      <c r="X1495" s="9">
        <v>0</v>
      </c>
      <c r="Y1495" s="8">
        <v>0</v>
      </c>
      <c r="Z1495" s="9">
        <v>0</v>
      </c>
      <c r="AA1495" s="8"/>
      <c r="AC1495" s="8"/>
      <c r="AJ1495" s="9">
        <f t="shared" si="245"/>
        <v>-1</v>
      </c>
      <c r="AK1495" s="7">
        <v>9.8000000000000007</v>
      </c>
      <c r="AO1495" s="8"/>
      <c r="AQ1495" s="31"/>
      <c r="AT1495" s="31"/>
      <c r="AU1495" s="21">
        <v>2000</v>
      </c>
      <c r="AV1495" s="23">
        <f t="shared" si="238"/>
        <v>3.3010299956639813</v>
      </c>
      <c r="BB1495" s="18"/>
      <c r="BD1495" s="54"/>
      <c r="BF1495" s="18"/>
      <c r="BH1495" s="18"/>
      <c r="BJ1495" s="18"/>
      <c r="BK1495" s="18" t="s">
        <v>68</v>
      </c>
      <c r="BL1495">
        <v>0</v>
      </c>
      <c r="BM1495">
        <v>0</v>
      </c>
      <c r="BN1495">
        <v>0</v>
      </c>
      <c r="BO1495">
        <v>1</v>
      </c>
      <c r="BP1495">
        <v>0</v>
      </c>
      <c r="BQ1495">
        <v>0</v>
      </c>
      <c r="BR1495" s="18">
        <v>0</v>
      </c>
      <c r="BS1495">
        <v>0</v>
      </c>
      <c r="BT1495">
        <v>1</v>
      </c>
      <c r="BU1495" s="18">
        <v>0</v>
      </c>
      <c r="BV1495" t="s">
        <v>397</v>
      </c>
      <c r="BW1495" t="s">
        <v>397</v>
      </c>
      <c r="CB1495" s="18"/>
      <c r="CD1495" s="18"/>
      <c r="CE1495" s="18"/>
      <c r="CH1495" s="18"/>
      <c r="CJ1495" s="18"/>
      <c r="CU1495" s="18"/>
      <c r="CV1495" t="s">
        <v>397</v>
      </c>
      <c r="CW1495" t="s">
        <v>397</v>
      </c>
      <c r="CX1495" t="s">
        <v>397</v>
      </c>
      <c r="CY1495" s="25" t="s">
        <v>397</v>
      </c>
    </row>
    <row r="1496" spans="1:103" x14ac:dyDescent="0.25">
      <c r="A1496">
        <v>1498</v>
      </c>
      <c r="B1496">
        <v>164</v>
      </c>
      <c r="C1496" s="25" t="s">
        <v>70</v>
      </c>
      <c r="D1496" s="12">
        <v>13.9</v>
      </c>
      <c r="E1496" s="14"/>
      <c r="F1496" s="7" t="str">
        <f t="shared" si="239"/>
        <v>X</v>
      </c>
      <c r="G1496" s="7">
        <f t="shared" si="240"/>
        <v>13.9</v>
      </c>
      <c r="H1496" s="16">
        <f t="shared" si="241"/>
        <v>13.9</v>
      </c>
      <c r="I1496" s="11" t="str">
        <f t="shared" si="242"/>
        <v>X</v>
      </c>
      <c r="J1496" s="39" t="str">
        <f t="shared" si="243"/>
        <v>X</v>
      </c>
      <c r="K1496" s="39" t="str">
        <f t="shared" si="236"/>
        <v>X</v>
      </c>
      <c r="L1496" s="39" t="str">
        <f t="shared" si="237"/>
        <v>X</v>
      </c>
      <c r="M1496" s="39" t="str">
        <f t="shared" si="244"/>
        <v>X</v>
      </c>
      <c r="N1496" s="42">
        <v>0</v>
      </c>
      <c r="O1496" s="8">
        <v>0</v>
      </c>
      <c r="P1496" s="9">
        <v>0</v>
      </c>
      <c r="Q1496" s="9">
        <v>0</v>
      </c>
      <c r="R1496" s="8">
        <v>0</v>
      </c>
      <c r="S1496" s="9">
        <v>0</v>
      </c>
      <c r="T1496" s="9">
        <v>0</v>
      </c>
      <c r="U1496" s="8">
        <v>1</v>
      </c>
      <c r="V1496" s="9">
        <v>0</v>
      </c>
      <c r="W1496" s="9">
        <v>0</v>
      </c>
      <c r="X1496" s="9">
        <v>0</v>
      </c>
      <c r="Y1496" s="8">
        <v>0</v>
      </c>
      <c r="Z1496" s="9">
        <v>0</v>
      </c>
      <c r="AA1496" s="8"/>
      <c r="AC1496" s="8"/>
      <c r="AJ1496" s="9">
        <f t="shared" si="245"/>
        <v>-1</v>
      </c>
      <c r="AK1496" s="7">
        <v>9.9</v>
      </c>
      <c r="AO1496" s="8"/>
      <c r="AQ1496" s="31"/>
      <c r="AT1496" s="31"/>
      <c r="AU1496" s="21">
        <v>2001</v>
      </c>
      <c r="AV1496" s="23">
        <f t="shared" si="238"/>
        <v>3.3012470886362113</v>
      </c>
      <c r="BB1496" s="18"/>
      <c r="BD1496" s="54"/>
      <c r="BF1496" s="18"/>
      <c r="BH1496" s="18"/>
      <c r="BJ1496" s="18"/>
      <c r="BK1496" s="18" t="s">
        <v>68</v>
      </c>
      <c r="BL1496">
        <v>0</v>
      </c>
      <c r="BM1496">
        <v>0</v>
      </c>
      <c r="BN1496">
        <v>0</v>
      </c>
      <c r="BO1496">
        <v>1</v>
      </c>
      <c r="BP1496">
        <v>0</v>
      </c>
      <c r="BQ1496">
        <v>0</v>
      </c>
      <c r="BR1496" s="18">
        <v>0</v>
      </c>
      <c r="BS1496">
        <v>0</v>
      </c>
      <c r="BT1496">
        <v>1</v>
      </c>
      <c r="BU1496" s="18">
        <v>0</v>
      </c>
      <c r="BV1496" t="s">
        <v>397</v>
      </c>
      <c r="BW1496" t="s">
        <v>397</v>
      </c>
      <c r="CB1496" s="18"/>
      <c r="CD1496" s="18"/>
      <c r="CE1496" s="18"/>
      <c r="CH1496" s="18"/>
      <c r="CJ1496" s="18"/>
      <c r="CU1496" s="18"/>
      <c r="CV1496" t="s">
        <v>397</v>
      </c>
      <c r="CW1496" t="s">
        <v>397</v>
      </c>
      <c r="CX1496" t="s">
        <v>397</v>
      </c>
      <c r="CY1496" s="25" t="s">
        <v>397</v>
      </c>
    </row>
    <row r="1497" spans="1:103" x14ac:dyDescent="0.25">
      <c r="A1497">
        <v>1499</v>
      </c>
      <c r="B1497">
        <v>164</v>
      </c>
      <c r="C1497" s="25" t="s">
        <v>70</v>
      </c>
      <c r="D1497" s="12">
        <v>13.8</v>
      </c>
      <c r="E1497" s="14"/>
      <c r="F1497" s="7" t="str">
        <f t="shared" si="239"/>
        <v>X</v>
      </c>
      <c r="G1497" s="7">
        <f t="shared" si="240"/>
        <v>13.8</v>
      </c>
      <c r="H1497" s="16">
        <f t="shared" si="241"/>
        <v>13.8</v>
      </c>
      <c r="I1497" s="11" t="str">
        <f t="shared" si="242"/>
        <v>X</v>
      </c>
      <c r="J1497" s="39" t="str">
        <f t="shared" si="243"/>
        <v>X</v>
      </c>
      <c r="K1497" s="39" t="str">
        <f t="shared" si="236"/>
        <v>X</v>
      </c>
      <c r="L1497" s="39" t="str">
        <f t="shared" si="237"/>
        <v>X</v>
      </c>
      <c r="M1497" s="39" t="str">
        <f t="shared" si="244"/>
        <v>X</v>
      </c>
      <c r="N1497" s="42">
        <v>0</v>
      </c>
      <c r="O1497" s="8">
        <v>0</v>
      </c>
      <c r="P1497" s="9">
        <v>0</v>
      </c>
      <c r="Q1497" s="9">
        <v>0</v>
      </c>
      <c r="R1497" s="8">
        <v>0</v>
      </c>
      <c r="S1497" s="9">
        <v>0</v>
      </c>
      <c r="T1497" s="9">
        <v>0</v>
      </c>
      <c r="U1497" s="8">
        <v>1</v>
      </c>
      <c r="V1497" s="9">
        <v>0</v>
      </c>
      <c r="W1497" s="9">
        <v>0</v>
      </c>
      <c r="X1497" s="9">
        <v>0</v>
      </c>
      <c r="Y1497" s="8">
        <v>0</v>
      </c>
      <c r="Z1497" s="9">
        <v>0</v>
      </c>
      <c r="AA1497" s="8"/>
      <c r="AC1497" s="8"/>
      <c r="AJ1497" s="9">
        <f t="shared" si="245"/>
        <v>-1</v>
      </c>
      <c r="AK1497" s="7">
        <v>10.199999999999999</v>
      </c>
      <c r="AO1497" s="8"/>
      <c r="AQ1497" s="31"/>
      <c r="AT1497" s="31"/>
      <c r="AU1497" s="21">
        <v>2002</v>
      </c>
      <c r="AV1497" s="23">
        <f t="shared" si="238"/>
        <v>3.3014640731433</v>
      </c>
      <c r="BB1497" s="18"/>
      <c r="BD1497" s="54"/>
      <c r="BF1497" s="18"/>
      <c r="BH1497" s="18"/>
      <c r="BJ1497" s="18"/>
      <c r="BK1497" s="18" t="s">
        <v>68</v>
      </c>
      <c r="BL1497">
        <v>0</v>
      </c>
      <c r="BM1497">
        <v>0</v>
      </c>
      <c r="BN1497">
        <v>0</v>
      </c>
      <c r="BO1497">
        <v>1</v>
      </c>
      <c r="BP1497">
        <v>0</v>
      </c>
      <c r="BQ1497">
        <v>0</v>
      </c>
      <c r="BR1497" s="18">
        <v>0</v>
      </c>
      <c r="BS1497">
        <v>0</v>
      </c>
      <c r="BT1497">
        <v>1</v>
      </c>
      <c r="BU1497" s="18">
        <v>0</v>
      </c>
      <c r="BV1497" t="s">
        <v>397</v>
      </c>
      <c r="BW1497" t="s">
        <v>397</v>
      </c>
      <c r="CB1497" s="18"/>
      <c r="CD1497" s="18"/>
      <c r="CE1497" s="18"/>
      <c r="CH1497" s="18"/>
      <c r="CJ1497" s="18"/>
      <c r="CU1497" s="18"/>
      <c r="CV1497" t="s">
        <v>397</v>
      </c>
      <c r="CW1497" t="s">
        <v>397</v>
      </c>
      <c r="CX1497" t="s">
        <v>397</v>
      </c>
      <c r="CY1497" s="25" t="s">
        <v>397</v>
      </c>
    </row>
    <row r="1498" spans="1:103" x14ac:dyDescent="0.25">
      <c r="A1498">
        <v>1500</v>
      </c>
      <c r="B1498">
        <v>164</v>
      </c>
      <c r="C1498" s="25" t="s">
        <v>70</v>
      </c>
      <c r="D1498" s="12">
        <v>12.9</v>
      </c>
      <c r="E1498" s="14"/>
      <c r="F1498" s="7" t="str">
        <f t="shared" si="239"/>
        <v>X</v>
      </c>
      <c r="G1498" s="7">
        <f t="shared" si="240"/>
        <v>12.9</v>
      </c>
      <c r="H1498" s="16">
        <f t="shared" si="241"/>
        <v>12.9</v>
      </c>
      <c r="I1498" s="11" t="str">
        <f t="shared" si="242"/>
        <v>X</v>
      </c>
      <c r="J1498" s="39" t="str">
        <f t="shared" si="243"/>
        <v>X</v>
      </c>
      <c r="K1498" s="39" t="str">
        <f t="shared" si="236"/>
        <v>X</v>
      </c>
      <c r="L1498" s="39" t="str">
        <f t="shared" si="237"/>
        <v>X</v>
      </c>
      <c r="M1498" s="39" t="str">
        <f t="shared" si="244"/>
        <v>X</v>
      </c>
      <c r="N1498" s="42">
        <v>0</v>
      </c>
      <c r="O1498" s="8">
        <v>0</v>
      </c>
      <c r="P1498" s="9">
        <v>0</v>
      </c>
      <c r="Q1498" s="9">
        <v>0</v>
      </c>
      <c r="R1498" s="8">
        <v>0</v>
      </c>
      <c r="S1498" s="9">
        <v>0</v>
      </c>
      <c r="T1498" s="9">
        <v>0</v>
      </c>
      <c r="U1498" s="8">
        <v>1</v>
      </c>
      <c r="V1498" s="9">
        <v>0</v>
      </c>
      <c r="W1498" s="9">
        <v>0</v>
      </c>
      <c r="X1498" s="9">
        <v>0</v>
      </c>
      <c r="Y1498" s="8">
        <v>0</v>
      </c>
      <c r="Z1498" s="9">
        <v>0</v>
      </c>
      <c r="AA1498" s="8"/>
      <c r="AC1498" s="8"/>
      <c r="AJ1498" s="9">
        <f t="shared" si="245"/>
        <v>-1</v>
      </c>
      <c r="AK1498" s="7">
        <v>10.199999999999999</v>
      </c>
      <c r="AO1498" s="8"/>
      <c r="AQ1498" s="31"/>
      <c r="AT1498" s="31"/>
      <c r="AU1498" s="21">
        <v>2003</v>
      </c>
      <c r="AV1498" s="23">
        <f t="shared" si="238"/>
        <v>3.3016809492935764</v>
      </c>
      <c r="BB1498" s="18"/>
      <c r="BD1498" s="54"/>
      <c r="BF1498" s="18"/>
      <c r="BH1498" s="18"/>
      <c r="BJ1498" s="18"/>
      <c r="BK1498" s="18" t="s">
        <v>68</v>
      </c>
      <c r="BL1498">
        <v>0</v>
      </c>
      <c r="BM1498">
        <v>0</v>
      </c>
      <c r="BN1498">
        <v>0</v>
      </c>
      <c r="BO1498">
        <v>1</v>
      </c>
      <c r="BP1498">
        <v>0</v>
      </c>
      <c r="BQ1498">
        <v>0</v>
      </c>
      <c r="BR1498" s="18">
        <v>0</v>
      </c>
      <c r="BS1498">
        <v>0</v>
      </c>
      <c r="BT1498">
        <v>1</v>
      </c>
      <c r="BU1498" s="18">
        <v>0</v>
      </c>
      <c r="BV1498" t="s">
        <v>397</v>
      </c>
      <c r="BW1498" t="s">
        <v>397</v>
      </c>
      <c r="CB1498" s="18"/>
      <c r="CD1498" s="18"/>
      <c r="CE1498" s="18"/>
      <c r="CH1498" s="18"/>
      <c r="CJ1498" s="18"/>
      <c r="CU1498" s="18"/>
      <c r="CV1498" t="s">
        <v>397</v>
      </c>
      <c r="CW1498" t="s">
        <v>397</v>
      </c>
      <c r="CX1498" t="s">
        <v>397</v>
      </c>
      <c r="CY1498" s="25" t="s">
        <v>397</v>
      </c>
    </row>
    <row r="1499" spans="1:103" x14ac:dyDescent="0.25">
      <c r="A1499">
        <v>1501</v>
      </c>
      <c r="B1499">
        <v>164</v>
      </c>
      <c r="C1499" s="25" t="s">
        <v>70</v>
      </c>
      <c r="D1499" s="12">
        <v>12.8</v>
      </c>
      <c r="E1499" s="14"/>
      <c r="F1499" s="7" t="str">
        <f t="shared" si="239"/>
        <v>X</v>
      </c>
      <c r="G1499" s="7">
        <f t="shared" si="240"/>
        <v>12.8</v>
      </c>
      <c r="H1499" s="16">
        <f t="shared" si="241"/>
        <v>12.8</v>
      </c>
      <c r="I1499" s="11" t="str">
        <f t="shared" si="242"/>
        <v>X</v>
      </c>
      <c r="J1499" s="39" t="str">
        <f t="shared" si="243"/>
        <v>X</v>
      </c>
      <c r="K1499" s="39" t="str">
        <f t="shared" si="236"/>
        <v>X</v>
      </c>
      <c r="L1499" s="39" t="str">
        <f t="shared" si="237"/>
        <v>X</v>
      </c>
      <c r="M1499" s="39" t="str">
        <f t="shared" si="244"/>
        <v>X</v>
      </c>
      <c r="N1499" s="42">
        <v>0</v>
      </c>
      <c r="O1499" s="8">
        <v>0</v>
      </c>
      <c r="P1499" s="9">
        <v>0</v>
      </c>
      <c r="Q1499" s="9">
        <v>0</v>
      </c>
      <c r="R1499" s="8">
        <v>0</v>
      </c>
      <c r="S1499" s="9">
        <v>0</v>
      </c>
      <c r="T1499" s="9">
        <v>0</v>
      </c>
      <c r="U1499" s="8">
        <v>1</v>
      </c>
      <c r="V1499" s="9">
        <v>0</v>
      </c>
      <c r="W1499" s="9">
        <v>0</v>
      </c>
      <c r="X1499" s="9">
        <v>0</v>
      </c>
      <c r="Y1499" s="8">
        <v>0</v>
      </c>
      <c r="Z1499" s="9">
        <v>0</v>
      </c>
      <c r="AA1499" s="8"/>
      <c r="AC1499" s="8"/>
      <c r="AJ1499" s="9">
        <f t="shared" si="245"/>
        <v>-1</v>
      </c>
      <c r="AK1499" s="7">
        <v>10.3</v>
      </c>
      <c r="AO1499" s="8"/>
      <c r="AQ1499" s="31"/>
      <c r="AT1499" s="31"/>
      <c r="AU1499" s="21">
        <v>2004</v>
      </c>
      <c r="AV1499" s="23">
        <f t="shared" si="238"/>
        <v>3.301897717195208</v>
      </c>
      <c r="BB1499" s="18"/>
      <c r="BD1499" s="54"/>
      <c r="BF1499" s="18"/>
      <c r="BH1499" s="18"/>
      <c r="BJ1499" s="18"/>
      <c r="BK1499" s="18" t="s">
        <v>68</v>
      </c>
      <c r="BL1499">
        <v>0</v>
      </c>
      <c r="BM1499">
        <v>0</v>
      </c>
      <c r="BN1499">
        <v>0</v>
      </c>
      <c r="BO1499">
        <v>1</v>
      </c>
      <c r="BP1499">
        <v>0</v>
      </c>
      <c r="BQ1499">
        <v>0</v>
      </c>
      <c r="BR1499" s="18">
        <v>0</v>
      </c>
      <c r="BS1499">
        <v>0</v>
      </c>
      <c r="BT1499">
        <v>1</v>
      </c>
      <c r="BU1499" s="18">
        <v>0</v>
      </c>
      <c r="BV1499" t="s">
        <v>397</v>
      </c>
      <c r="BW1499" t="s">
        <v>397</v>
      </c>
      <c r="CB1499" s="18"/>
      <c r="CD1499" s="18"/>
      <c r="CE1499" s="18"/>
      <c r="CH1499" s="18"/>
      <c r="CJ1499" s="18"/>
      <c r="CU1499" s="18"/>
      <c r="CV1499" t="s">
        <v>397</v>
      </c>
      <c r="CW1499" t="s">
        <v>397</v>
      </c>
      <c r="CX1499" t="s">
        <v>397</v>
      </c>
      <c r="CY1499" s="25" t="s">
        <v>397</v>
      </c>
    </row>
    <row r="1500" spans="1:103" x14ac:dyDescent="0.25">
      <c r="A1500">
        <v>1502</v>
      </c>
      <c r="B1500">
        <v>164</v>
      </c>
      <c r="C1500" s="25" t="s">
        <v>70</v>
      </c>
      <c r="D1500" s="12">
        <v>12.8</v>
      </c>
      <c r="E1500" s="14"/>
      <c r="F1500" s="7" t="str">
        <f t="shared" si="239"/>
        <v>X</v>
      </c>
      <c r="G1500" s="7">
        <f t="shared" si="240"/>
        <v>12.8</v>
      </c>
      <c r="H1500" s="16">
        <f t="shared" si="241"/>
        <v>12.8</v>
      </c>
      <c r="I1500" s="11" t="str">
        <f t="shared" si="242"/>
        <v>X</v>
      </c>
      <c r="J1500" s="39" t="str">
        <f t="shared" si="243"/>
        <v>X</v>
      </c>
      <c r="K1500" s="39" t="str">
        <f t="shared" si="236"/>
        <v>X</v>
      </c>
      <c r="L1500" s="39" t="str">
        <f t="shared" si="237"/>
        <v>X</v>
      </c>
      <c r="M1500" s="39" t="str">
        <f t="shared" si="244"/>
        <v>X</v>
      </c>
      <c r="N1500" s="42">
        <v>0</v>
      </c>
      <c r="O1500" s="8">
        <v>0</v>
      </c>
      <c r="P1500" s="9">
        <v>0</v>
      </c>
      <c r="Q1500" s="9">
        <v>0</v>
      </c>
      <c r="R1500" s="8">
        <v>0</v>
      </c>
      <c r="S1500" s="9">
        <v>0</v>
      </c>
      <c r="T1500" s="9">
        <v>0</v>
      </c>
      <c r="U1500" s="8">
        <v>1</v>
      </c>
      <c r="V1500" s="9">
        <v>0</v>
      </c>
      <c r="W1500" s="9">
        <v>0</v>
      </c>
      <c r="X1500" s="9">
        <v>0</v>
      </c>
      <c r="Y1500" s="8">
        <v>0</v>
      </c>
      <c r="Z1500" s="9">
        <v>0</v>
      </c>
      <c r="AA1500" s="8"/>
      <c r="AC1500" s="8"/>
      <c r="AJ1500" s="9">
        <f t="shared" si="245"/>
        <v>-1</v>
      </c>
      <c r="AK1500" s="7">
        <v>10.5</v>
      </c>
      <c r="AO1500" s="8"/>
      <c r="AQ1500" s="31"/>
      <c r="AT1500" s="31"/>
      <c r="AU1500" s="21">
        <v>2005</v>
      </c>
      <c r="AV1500" s="23">
        <f t="shared" si="238"/>
        <v>3.3021143769562009</v>
      </c>
      <c r="BB1500" s="18"/>
      <c r="BD1500" s="54"/>
      <c r="BF1500" s="18"/>
      <c r="BH1500" s="18"/>
      <c r="BJ1500" s="18"/>
      <c r="BK1500" s="18" t="s">
        <v>68</v>
      </c>
      <c r="BL1500">
        <v>0</v>
      </c>
      <c r="BM1500">
        <v>0</v>
      </c>
      <c r="BN1500">
        <v>0</v>
      </c>
      <c r="BO1500">
        <v>1</v>
      </c>
      <c r="BP1500">
        <v>0</v>
      </c>
      <c r="BQ1500">
        <v>0</v>
      </c>
      <c r="BR1500" s="18">
        <v>0</v>
      </c>
      <c r="BS1500">
        <v>0</v>
      </c>
      <c r="BT1500">
        <v>1</v>
      </c>
      <c r="BU1500" s="18">
        <v>0</v>
      </c>
      <c r="BV1500" t="s">
        <v>397</v>
      </c>
      <c r="BW1500" t="s">
        <v>397</v>
      </c>
      <c r="CB1500" s="18"/>
      <c r="CD1500" s="18"/>
      <c r="CE1500" s="18"/>
      <c r="CH1500" s="18"/>
      <c r="CJ1500" s="18"/>
      <c r="CU1500" s="18"/>
      <c r="CV1500" t="s">
        <v>397</v>
      </c>
      <c r="CW1500" t="s">
        <v>397</v>
      </c>
      <c r="CX1500" t="s">
        <v>397</v>
      </c>
      <c r="CY1500" s="25" t="s">
        <v>397</v>
      </c>
    </row>
    <row r="1501" spans="1:103" x14ac:dyDescent="0.25">
      <c r="A1501">
        <v>1503</v>
      </c>
      <c r="B1501">
        <v>164</v>
      </c>
      <c r="C1501" s="25" t="s">
        <v>70</v>
      </c>
      <c r="D1501" s="12">
        <v>12.3</v>
      </c>
      <c r="E1501" s="14"/>
      <c r="F1501" s="7" t="str">
        <f t="shared" si="239"/>
        <v>X</v>
      </c>
      <c r="G1501" s="7">
        <f t="shared" si="240"/>
        <v>12.3</v>
      </c>
      <c r="H1501" s="16">
        <f t="shared" si="241"/>
        <v>12.3</v>
      </c>
      <c r="I1501" s="11" t="str">
        <f t="shared" si="242"/>
        <v>X</v>
      </c>
      <c r="J1501" s="39" t="str">
        <f t="shared" si="243"/>
        <v>X</v>
      </c>
      <c r="K1501" s="39" t="str">
        <f t="shared" si="236"/>
        <v>X</v>
      </c>
      <c r="L1501" s="39" t="str">
        <f t="shared" si="237"/>
        <v>X</v>
      </c>
      <c r="M1501" s="39" t="str">
        <f t="shared" si="244"/>
        <v>X</v>
      </c>
      <c r="N1501" s="42">
        <v>0</v>
      </c>
      <c r="O1501" s="8">
        <v>0</v>
      </c>
      <c r="P1501" s="9">
        <v>0</v>
      </c>
      <c r="Q1501" s="9">
        <v>0</v>
      </c>
      <c r="R1501" s="8">
        <v>0</v>
      </c>
      <c r="S1501" s="9">
        <v>0</v>
      </c>
      <c r="T1501" s="9">
        <v>0</v>
      </c>
      <c r="U1501" s="8">
        <v>1</v>
      </c>
      <c r="V1501" s="9">
        <v>0</v>
      </c>
      <c r="W1501" s="9">
        <v>0</v>
      </c>
      <c r="X1501" s="9">
        <v>0</v>
      </c>
      <c r="Y1501" s="8">
        <v>0</v>
      </c>
      <c r="Z1501" s="9">
        <v>0</v>
      </c>
      <c r="AA1501" s="8"/>
      <c r="AC1501" s="8"/>
      <c r="AJ1501" s="9">
        <f t="shared" si="245"/>
        <v>-1</v>
      </c>
      <c r="AK1501" s="7">
        <v>10.7</v>
      </c>
      <c r="AO1501" s="8"/>
      <c r="AQ1501" s="31"/>
      <c r="AT1501" s="31"/>
      <c r="AU1501" s="21">
        <v>2007</v>
      </c>
      <c r="AV1501" s="23">
        <f t="shared" si="238"/>
        <v>3.3025473724874854</v>
      </c>
      <c r="BB1501" s="18"/>
      <c r="BD1501" s="54"/>
      <c r="BF1501" s="18"/>
      <c r="BH1501" s="18"/>
      <c r="BJ1501" s="18"/>
      <c r="BK1501" s="18" t="s">
        <v>68</v>
      </c>
      <c r="BL1501">
        <v>0</v>
      </c>
      <c r="BM1501">
        <v>0</v>
      </c>
      <c r="BN1501">
        <v>0</v>
      </c>
      <c r="BO1501">
        <v>1</v>
      </c>
      <c r="BP1501">
        <v>0</v>
      </c>
      <c r="BQ1501">
        <v>0</v>
      </c>
      <c r="BR1501" s="18">
        <v>0</v>
      </c>
      <c r="BS1501">
        <v>0</v>
      </c>
      <c r="BT1501">
        <v>1</v>
      </c>
      <c r="BU1501" s="18">
        <v>0</v>
      </c>
      <c r="BV1501" t="s">
        <v>397</v>
      </c>
      <c r="BW1501" t="s">
        <v>397</v>
      </c>
      <c r="CB1501" s="18"/>
      <c r="CD1501" s="18"/>
      <c r="CE1501" s="18"/>
      <c r="CH1501" s="18"/>
      <c r="CJ1501" s="18"/>
      <c r="CU1501" s="18"/>
      <c r="CV1501" t="s">
        <v>397</v>
      </c>
      <c r="CW1501" t="s">
        <v>397</v>
      </c>
      <c r="CX1501" t="s">
        <v>397</v>
      </c>
      <c r="CY1501" s="25" t="s">
        <v>397</v>
      </c>
    </row>
    <row r="1502" spans="1:103" x14ac:dyDescent="0.25">
      <c r="A1502">
        <v>1504</v>
      </c>
      <c r="B1502">
        <v>164</v>
      </c>
      <c r="C1502" s="25" t="s">
        <v>70</v>
      </c>
      <c r="D1502" s="12">
        <v>12.1</v>
      </c>
      <c r="E1502" s="14"/>
      <c r="F1502" s="7" t="str">
        <f t="shared" si="239"/>
        <v>X</v>
      </c>
      <c r="G1502" s="7">
        <f t="shared" si="240"/>
        <v>12.1</v>
      </c>
      <c r="H1502" s="16">
        <f t="shared" si="241"/>
        <v>12.1</v>
      </c>
      <c r="I1502" s="11" t="str">
        <f t="shared" si="242"/>
        <v>X</v>
      </c>
      <c r="J1502" s="39" t="str">
        <f t="shared" si="243"/>
        <v>X</v>
      </c>
      <c r="K1502" s="39" t="str">
        <f t="shared" si="236"/>
        <v>X</v>
      </c>
      <c r="L1502" s="39" t="str">
        <f t="shared" si="237"/>
        <v>X</v>
      </c>
      <c r="M1502" s="39" t="str">
        <f t="shared" si="244"/>
        <v>X</v>
      </c>
      <c r="N1502" s="42">
        <v>0</v>
      </c>
      <c r="O1502" s="8">
        <v>0</v>
      </c>
      <c r="P1502" s="9">
        <v>0</v>
      </c>
      <c r="Q1502" s="9">
        <v>0</v>
      </c>
      <c r="R1502" s="8">
        <v>0</v>
      </c>
      <c r="S1502" s="9">
        <v>0</v>
      </c>
      <c r="T1502" s="9">
        <v>0</v>
      </c>
      <c r="U1502" s="8">
        <v>1</v>
      </c>
      <c r="V1502" s="9">
        <v>0</v>
      </c>
      <c r="W1502" s="9">
        <v>0</v>
      </c>
      <c r="X1502" s="9">
        <v>0</v>
      </c>
      <c r="Y1502" s="8">
        <v>0</v>
      </c>
      <c r="Z1502" s="9">
        <v>0</v>
      </c>
      <c r="AA1502" s="8"/>
      <c r="AC1502" s="8"/>
      <c r="AJ1502" s="9">
        <f t="shared" si="245"/>
        <v>-1</v>
      </c>
      <c r="AK1502" s="7">
        <v>11.1</v>
      </c>
      <c r="AO1502" s="8"/>
      <c r="AQ1502" s="31"/>
      <c r="AT1502" s="31"/>
      <c r="AU1502" s="21">
        <v>2008</v>
      </c>
      <c r="AV1502" s="23">
        <f t="shared" si="238"/>
        <v>3.3027637084729817</v>
      </c>
      <c r="BB1502" s="18"/>
      <c r="BD1502" s="54"/>
      <c r="BF1502" s="18"/>
      <c r="BH1502" s="18"/>
      <c r="BJ1502" s="18"/>
      <c r="BK1502" s="18" t="s">
        <v>68</v>
      </c>
      <c r="BL1502">
        <v>0</v>
      </c>
      <c r="BM1502">
        <v>0</v>
      </c>
      <c r="BN1502">
        <v>0</v>
      </c>
      <c r="BO1502">
        <v>1</v>
      </c>
      <c r="BP1502">
        <v>0</v>
      </c>
      <c r="BQ1502">
        <v>0</v>
      </c>
      <c r="BR1502" s="18">
        <v>0</v>
      </c>
      <c r="BS1502">
        <v>0</v>
      </c>
      <c r="BT1502">
        <v>1</v>
      </c>
      <c r="BU1502" s="18">
        <v>0</v>
      </c>
      <c r="BV1502" t="s">
        <v>397</v>
      </c>
      <c r="BW1502" t="s">
        <v>397</v>
      </c>
      <c r="CB1502" s="18"/>
      <c r="CD1502" s="18"/>
      <c r="CE1502" s="18"/>
      <c r="CH1502" s="18"/>
      <c r="CJ1502" s="18"/>
      <c r="CU1502" s="18"/>
      <c r="CV1502" t="s">
        <v>397</v>
      </c>
      <c r="CW1502" t="s">
        <v>397</v>
      </c>
      <c r="CX1502" t="s">
        <v>397</v>
      </c>
      <c r="CY1502" s="25" t="s">
        <v>397</v>
      </c>
    </row>
    <row r="1503" spans="1:103" x14ac:dyDescent="0.25">
      <c r="A1503">
        <v>1505</v>
      </c>
      <c r="B1503">
        <v>164</v>
      </c>
      <c r="C1503" s="25" t="s">
        <v>70</v>
      </c>
      <c r="D1503" s="12">
        <v>12.1</v>
      </c>
      <c r="E1503" s="14"/>
      <c r="F1503" s="7" t="str">
        <f t="shared" si="239"/>
        <v>X</v>
      </c>
      <c r="G1503" s="7">
        <f t="shared" si="240"/>
        <v>12.1</v>
      </c>
      <c r="H1503" s="16">
        <f t="shared" si="241"/>
        <v>12.1</v>
      </c>
      <c r="I1503" s="11" t="str">
        <f t="shared" si="242"/>
        <v>X</v>
      </c>
      <c r="J1503" s="39" t="str">
        <f t="shared" si="243"/>
        <v>X</v>
      </c>
      <c r="K1503" s="39" t="str">
        <f t="shared" si="236"/>
        <v>X</v>
      </c>
      <c r="L1503" s="39" t="str">
        <f t="shared" si="237"/>
        <v>X</v>
      </c>
      <c r="M1503" s="39" t="str">
        <f t="shared" si="244"/>
        <v>X</v>
      </c>
      <c r="N1503" s="42">
        <v>0</v>
      </c>
      <c r="O1503" s="8">
        <v>0</v>
      </c>
      <c r="P1503" s="9">
        <v>0</v>
      </c>
      <c r="Q1503" s="9">
        <v>0</v>
      </c>
      <c r="R1503" s="8">
        <v>0</v>
      </c>
      <c r="S1503" s="9">
        <v>0</v>
      </c>
      <c r="T1503" s="9">
        <v>0</v>
      </c>
      <c r="U1503" s="8">
        <v>1</v>
      </c>
      <c r="V1503" s="9">
        <v>0</v>
      </c>
      <c r="W1503" s="9">
        <v>0</v>
      </c>
      <c r="X1503" s="9">
        <v>0</v>
      </c>
      <c r="Y1503" s="8">
        <v>0</v>
      </c>
      <c r="Z1503" s="9">
        <v>0</v>
      </c>
      <c r="AA1503" s="8"/>
      <c r="AC1503" s="8"/>
      <c r="AJ1503" s="9">
        <f t="shared" si="245"/>
        <v>-1</v>
      </c>
      <c r="AK1503" s="7">
        <v>10.9</v>
      </c>
      <c r="AO1503" s="8"/>
      <c r="AQ1503" s="31"/>
      <c r="AT1503" s="31"/>
      <c r="AU1503" s="21">
        <v>2009</v>
      </c>
      <c r="AV1503" s="23">
        <f t="shared" si="238"/>
        <v>3.3029799367482493</v>
      </c>
      <c r="BB1503" s="18"/>
      <c r="BD1503" s="54"/>
      <c r="BF1503" s="18"/>
      <c r="BH1503" s="18"/>
      <c r="BJ1503" s="18"/>
      <c r="BK1503" s="18" t="s">
        <v>68</v>
      </c>
      <c r="BL1503">
        <v>0</v>
      </c>
      <c r="BM1503">
        <v>0</v>
      </c>
      <c r="BN1503">
        <v>0</v>
      </c>
      <c r="BO1503">
        <v>1</v>
      </c>
      <c r="BP1503">
        <v>0</v>
      </c>
      <c r="BQ1503">
        <v>0</v>
      </c>
      <c r="BR1503" s="18">
        <v>0</v>
      </c>
      <c r="BS1503">
        <v>0</v>
      </c>
      <c r="BT1503">
        <v>1</v>
      </c>
      <c r="BU1503" s="18">
        <v>0</v>
      </c>
      <c r="BV1503" t="s">
        <v>397</v>
      </c>
      <c r="BW1503" t="s">
        <v>397</v>
      </c>
      <c r="CB1503" s="18"/>
      <c r="CD1503" s="18"/>
      <c r="CE1503" s="18"/>
      <c r="CH1503" s="18"/>
      <c r="CJ1503" s="18"/>
      <c r="CU1503" s="18"/>
      <c r="CV1503" t="s">
        <v>397</v>
      </c>
      <c r="CW1503" t="s">
        <v>397</v>
      </c>
      <c r="CX1503" t="s">
        <v>397</v>
      </c>
      <c r="CY1503" s="25" t="s">
        <v>397</v>
      </c>
    </row>
    <row r="1504" spans="1:103" x14ac:dyDescent="0.25">
      <c r="A1504">
        <v>1506</v>
      </c>
      <c r="B1504">
        <v>164</v>
      </c>
      <c r="C1504" s="25" t="s">
        <v>70</v>
      </c>
      <c r="D1504" s="12">
        <v>11.9</v>
      </c>
      <c r="E1504" s="14"/>
      <c r="F1504" s="7" t="str">
        <f t="shared" si="239"/>
        <v>X</v>
      </c>
      <c r="G1504" s="7">
        <f t="shared" si="240"/>
        <v>11.9</v>
      </c>
      <c r="H1504" s="16">
        <f t="shared" si="241"/>
        <v>11.9</v>
      </c>
      <c r="I1504" s="11" t="str">
        <f t="shared" si="242"/>
        <v>X</v>
      </c>
      <c r="J1504" s="39" t="str">
        <f t="shared" si="243"/>
        <v>X</v>
      </c>
      <c r="K1504" s="39" t="str">
        <f t="shared" ref="K1504:K1566" si="246">IFERROR(1/J1504, "X")</f>
        <v>X</v>
      </c>
      <c r="L1504" s="39" t="str">
        <f t="shared" ref="L1504:L1566" si="247">IFERROR(I1504-J1504, "X")</f>
        <v>X</v>
      </c>
      <c r="M1504" s="39" t="str">
        <f t="shared" si="244"/>
        <v>X</v>
      </c>
      <c r="N1504" s="42">
        <v>0</v>
      </c>
      <c r="O1504" s="8">
        <v>0</v>
      </c>
      <c r="P1504" s="9">
        <v>0</v>
      </c>
      <c r="Q1504" s="9">
        <v>0</v>
      </c>
      <c r="R1504" s="8">
        <v>0</v>
      </c>
      <c r="S1504" s="9">
        <v>0</v>
      </c>
      <c r="T1504" s="9">
        <v>0</v>
      </c>
      <c r="U1504" s="8">
        <v>1</v>
      </c>
      <c r="V1504" s="9">
        <v>0</v>
      </c>
      <c r="W1504" s="9">
        <v>0</v>
      </c>
      <c r="X1504" s="9">
        <v>0</v>
      </c>
      <c r="Y1504" s="8">
        <v>0</v>
      </c>
      <c r="Z1504" s="9">
        <v>0</v>
      </c>
      <c r="AA1504" s="8"/>
      <c r="AC1504" s="8"/>
      <c r="AJ1504" s="9">
        <f t="shared" si="245"/>
        <v>-1</v>
      </c>
      <c r="AK1504" s="7">
        <v>11.1</v>
      </c>
      <c r="AO1504" s="8"/>
      <c r="AQ1504" s="31"/>
      <c r="AT1504" s="31"/>
      <c r="AU1504" s="21">
        <v>2010</v>
      </c>
      <c r="AV1504" s="23">
        <f t="shared" ref="AV1504:AV1566" si="248">LOG(AU1504)</f>
        <v>3.3031960574204891</v>
      </c>
      <c r="BB1504" s="18"/>
      <c r="BD1504" s="54"/>
      <c r="BF1504" s="18"/>
      <c r="BH1504" s="18"/>
      <c r="BJ1504" s="18"/>
      <c r="BK1504" s="18" t="s">
        <v>68</v>
      </c>
      <c r="BL1504">
        <v>0</v>
      </c>
      <c r="BM1504">
        <v>0</v>
      </c>
      <c r="BN1504">
        <v>0</v>
      </c>
      <c r="BO1504">
        <v>1</v>
      </c>
      <c r="BP1504">
        <v>0</v>
      </c>
      <c r="BQ1504">
        <v>0</v>
      </c>
      <c r="BR1504" s="18">
        <v>0</v>
      </c>
      <c r="BS1504">
        <v>0</v>
      </c>
      <c r="BT1504">
        <v>1</v>
      </c>
      <c r="BU1504" s="18">
        <v>0</v>
      </c>
      <c r="BV1504" t="s">
        <v>397</v>
      </c>
      <c r="BW1504" t="s">
        <v>397</v>
      </c>
      <c r="CB1504" s="18"/>
      <c r="CD1504" s="18"/>
      <c r="CE1504" s="18"/>
      <c r="CH1504" s="18"/>
      <c r="CJ1504" s="18"/>
      <c r="CU1504" s="18"/>
      <c r="CV1504" t="s">
        <v>397</v>
      </c>
      <c r="CW1504" t="s">
        <v>397</v>
      </c>
      <c r="CX1504" t="s">
        <v>397</v>
      </c>
      <c r="CY1504" s="25" t="s">
        <v>397</v>
      </c>
    </row>
    <row r="1505" spans="1:103" x14ac:dyDescent="0.25">
      <c r="A1505">
        <v>1507</v>
      </c>
      <c r="B1505">
        <v>164</v>
      </c>
      <c r="C1505" s="25" t="s">
        <v>70</v>
      </c>
      <c r="D1505" s="12">
        <v>10.9</v>
      </c>
      <c r="E1505" s="14"/>
      <c r="F1505" s="7" t="str">
        <f t="shared" si="239"/>
        <v>X</v>
      </c>
      <c r="G1505" s="7">
        <f t="shared" si="240"/>
        <v>10.9</v>
      </c>
      <c r="H1505" s="16">
        <f t="shared" si="241"/>
        <v>10.9</v>
      </c>
      <c r="I1505" s="11" t="str">
        <f t="shared" si="242"/>
        <v>X</v>
      </c>
      <c r="J1505" s="39" t="str">
        <f t="shared" si="243"/>
        <v>X</v>
      </c>
      <c r="K1505" s="39" t="str">
        <f t="shared" si="246"/>
        <v>X</v>
      </c>
      <c r="L1505" s="39" t="str">
        <f t="shared" si="247"/>
        <v>X</v>
      </c>
      <c r="M1505" s="39" t="str">
        <f t="shared" si="244"/>
        <v>X</v>
      </c>
      <c r="N1505" s="42">
        <v>0</v>
      </c>
      <c r="O1505" s="8">
        <v>0</v>
      </c>
      <c r="P1505" s="9">
        <v>0</v>
      </c>
      <c r="Q1505" s="9">
        <v>0</v>
      </c>
      <c r="R1505" s="8">
        <v>0</v>
      </c>
      <c r="S1505" s="9">
        <v>0</v>
      </c>
      <c r="T1505" s="9">
        <v>0</v>
      </c>
      <c r="U1505" s="8">
        <v>1</v>
      </c>
      <c r="V1505" s="9">
        <v>0</v>
      </c>
      <c r="W1505" s="9">
        <v>0</v>
      </c>
      <c r="X1505" s="9">
        <v>0</v>
      </c>
      <c r="Y1505" s="8">
        <v>0</v>
      </c>
      <c r="Z1505" s="9">
        <v>0</v>
      </c>
      <c r="AA1505" s="8"/>
      <c r="AC1505" s="8"/>
      <c r="AJ1505" s="9">
        <f t="shared" si="245"/>
        <v>-1</v>
      </c>
      <c r="AK1505" s="7">
        <v>11.3</v>
      </c>
      <c r="AO1505" s="8"/>
      <c r="AQ1505" s="31"/>
      <c r="AT1505" s="31"/>
      <c r="AU1505" s="21">
        <v>2011</v>
      </c>
      <c r="AV1505" s="23">
        <f t="shared" si="248"/>
        <v>3.303412070596742</v>
      </c>
      <c r="BB1505" s="18"/>
      <c r="BD1505" s="54"/>
      <c r="BF1505" s="18"/>
      <c r="BH1505" s="18"/>
      <c r="BJ1505" s="18"/>
      <c r="BK1505" s="18" t="s">
        <v>68</v>
      </c>
      <c r="BL1505">
        <v>0</v>
      </c>
      <c r="BM1505">
        <v>0</v>
      </c>
      <c r="BN1505">
        <v>0</v>
      </c>
      <c r="BO1505">
        <v>1</v>
      </c>
      <c r="BP1505">
        <v>0</v>
      </c>
      <c r="BQ1505">
        <v>0</v>
      </c>
      <c r="BR1505" s="18">
        <v>0</v>
      </c>
      <c r="BS1505">
        <v>0</v>
      </c>
      <c r="BT1505">
        <v>1</v>
      </c>
      <c r="BU1505" s="18">
        <v>0</v>
      </c>
      <c r="BV1505" t="s">
        <v>397</v>
      </c>
      <c r="BW1505" t="s">
        <v>397</v>
      </c>
      <c r="CB1505" s="18"/>
      <c r="CD1505" s="18"/>
      <c r="CE1505" s="18"/>
      <c r="CH1505" s="18"/>
      <c r="CJ1505" s="18"/>
      <c r="CU1505" s="18"/>
      <c r="CV1505" t="s">
        <v>397</v>
      </c>
      <c r="CW1505" t="s">
        <v>397</v>
      </c>
      <c r="CX1505" t="s">
        <v>397</v>
      </c>
      <c r="CY1505" s="25" t="s">
        <v>397</v>
      </c>
    </row>
    <row r="1506" spans="1:103" x14ac:dyDescent="0.25">
      <c r="A1506">
        <v>1508</v>
      </c>
      <c r="B1506">
        <v>164</v>
      </c>
      <c r="C1506" s="25" t="s">
        <v>70</v>
      </c>
      <c r="D1506" s="12">
        <v>10.9</v>
      </c>
      <c r="E1506" s="14"/>
      <c r="F1506" s="7" t="str">
        <f t="shared" si="239"/>
        <v>X</v>
      </c>
      <c r="G1506" s="7">
        <f t="shared" si="240"/>
        <v>10.9</v>
      </c>
      <c r="H1506" s="16">
        <f t="shared" si="241"/>
        <v>10.9</v>
      </c>
      <c r="I1506" s="11" t="str">
        <f t="shared" si="242"/>
        <v>X</v>
      </c>
      <c r="J1506" s="39" t="str">
        <f t="shared" si="243"/>
        <v>X</v>
      </c>
      <c r="K1506" s="39" t="str">
        <f t="shared" si="246"/>
        <v>X</v>
      </c>
      <c r="L1506" s="39" t="str">
        <f t="shared" si="247"/>
        <v>X</v>
      </c>
      <c r="M1506" s="39" t="str">
        <f t="shared" si="244"/>
        <v>X</v>
      </c>
      <c r="N1506" s="42">
        <v>0</v>
      </c>
      <c r="O1506" s="8">
        <v>0</v>
      </c>
      <c r="P1506" s="9">
        <v>0</v>
      </c>
      <c r="Q1506" s="9">
        <v>0</v>
      </c>
      <c r="R1506" s="8">
        <v>0</v>
      </c>
      <c r="S1506" s="9">
        <v>0</v>
      </c>
      <c r="T1506" s="9">
        <v>0</v>
      </c>
      <c r="U1506" s="8">
        <v>1</v>
      </c>
      <c r="V1506" s="9">
        <v>0</v>
      </c>
      <c r="W1506" s="9">
        <v>0</v>
      </c>
      <c r="X1506" s="9">
        <v>0</v>
      </c>
      <c r="Y1506" s="8">
        <v>0</v>
      </c>
      <c r="Z1506" s="9">
        <v>0</v>
      </c>
      <c r="AA1506" s="8"/>
      <c r="AC1506" s="8"/>
      <c r="AJ1506" s="9">
        <f t="shared" si="245"/>
        <v>-1</v>
      </c>
      <c r="AK1506" s="7">
        <v>11.4</v>
      </c>
      <c r="AO1506" s="8"/>
      <c r="AQ1506" s="31"/>
      <c r="AT1506" s="31"/>
      <c r="AU1506" s="21">
        <v>2012</v>
      </c>
      <c r="AV1506" s="23">
        <f t="shared" si="248"/>
        <v>3.3036279763838898</v>
      </c>
      <c r="BB1506" s="18"/>
      <c r="BD1506" s="54"/>
      <c r="BF1506" s="18"/>
      <c r="BH1506" s="18"/>
      <c r="BJ1506" s="18"/>
      <c r="BK1506" s="18" t="s">
        <v>68</v>
      </c>
      <c r="BL1506">
        <v>0</v>
      </c>
      <c r="BM1506">
        <v>0</v>
      </c>
      <c r="BN1506">
        <v>0</v>
      </c>
      <c r="BO1506">
        <v>1</v>
      </c>
      <c r="BP1506">
        <v>0</v>
      </c>
      <c r="BQ1506">
        <v>0</v>
      </c>
      <c r="BR1506" s="18">
        <v>0</v>
      </c>
      <c r="BS1506">
        <v>0</v>
      </c>
      <c r="BT1506">
        <v>1</v>
      </c>
      <c r="BU1506" s="18">
        <v>0</v>
      </c>
      <c r="BV1506" t="s">
        <v>397</v>
      </c>
      <c r="BW1506" t="s">
        <v>397</v>
      </c>
      <c r="CB1506" s="18"/>
      <c r="CD1506" s="18"/>
      <c r="CE1506" s="18"/>
      <c r="CH1506" s="18"/>
      <c r="CJ1506" s="18"/>
      <c r="CU1506" s="18"/>
      <c r="CV1506" t="s">
        <v>397</v>
      </c>
      <c r="CW1506" t="s">
        <v>397</v>
      </c>
      <c r="CX1506" t="s">
        <v>397</v>
      </c>
      <c r="CY1506" s="25" t="s">
        <v>397</v>
      </c>
    </row>
    <row r="1507" spans="1:103" x14ac:dyDescent="0.25">
      <c r="A1507">
        <v>1509</v>
      </c>
      <c r="B1507">
        <v>164</v>
      </c>
      <c r="C1507" s="25" t="s">
        <v>70</v>
      </c>
      <c r="D1507" s="12">
        <v>10.8</v>
      </c>
      <c r="E1507" s="14"/>
      <c r="F1507" s="7" t="str">
        <f t="shared" si="239"/>
        <v>X</v>
      </c>
      <c r="G1507" s="7">
        <f t="shared" si="240"/>
        <v>10.8</v>
      </c>
      <c r="H1507" s="16">
        <f t="shared" si="241"/>
        <v>10.8</v>
      </c>
      <c r="I1507" s="11" t="str">
        <f t="shared" si="242"/>
        <v>X</v>
      </c>
      <c r="J1507" s="39" t="str">
        <f t="shared" si="243"/>
        <v>X</v>
      </c>
      <c r="K1507" s="39" t="str">
        <f t="shared" si="246"/>
        <v>X</v>
      </c>
      <c r="L1507" s="39" t="str">
        <f t="shared" si="247"/>
        <v>X</v>
      </c>
      <c r="M1507" s="39" t="str">
        <f t="shared" si="244"/>
        <v>X</v>
      </c>
      <c r="N1507" s="42">
        <v>0</v>
      </c>
      <c r="O1507" s="8">
        <v>0</v>
      </c>
      <c r="P1507" s="9">
        <v>0</v>
      </c>
      <c r="Q1507" s="9">
        <v>0</v>
      </c>
      <c r="R1507" s="8">
        <v>0</v>
      </c>
      <c r="S1507" s="9">
        <v>0</v>
      </c>
      <c r="T1507" s="9">
        <v>0</v>
      </c>
      <c r="U1507" s="8">
        <v>1</v>
      </c>
      <c r="V1507" s="9">
        <v>0</v>
      </c>
      <c r="W1507" s="9">
        <v>0</v>
      </c>
      <c r="X1507" s="9">
        <v>0</v>
      </c>
      <c r="Y1507" s="8">
        <v>0</v>
      </c>
      <c r="Z1507" s="9">
        <v>0</v>
      </c>
      <c r="AA1507" s="8"/>
      <c r="AC1507" s="8"/>
      <c r="AJ1507" s="9">
        <f t="shared" si="245"/>
        <v>-1</v>
      </c>
      <c r="AK1507" s="7">
        <v>11.6</v>
      </c>
      <c r="AO1507" s="8"/>
      <c r="AQ1507" s="31"/>
      <c r="AT1507" s="31"/>
      <c r="AU1507" s="21">
        <v>2013</v>
      </c>
      <c r="AV1507" s="23">
        <f t="shared" si="248"/>
        <v>3.3038437748886547</v>
      </c>
      <c r="BB1507" s="18"/>
      <c r="BD1507" s="54"/>
      <c r="BF1507" s="18"/>
      <c r="BH1507" s="18"/>
      <c r="BJ1507" s="18"/>
      <c r="BK1507" s="18" t="s">
        <v>68</v>
      </c>
      <c r="BL1507">
        <v>0</v>
      </c>
      <c r="BM1507">
        <v>0</v>
      </c>
      <c r="BN1507">
        <v>0</v>
      </c>
      <c r="BO1507">
        <v>1</v>
      </c>
      <c r="BP1507">
        <v>0</v>
      </c>
      <c r="BQ1507">
        <v>0</v>
      </c>
      <c r="BR1507" s="18">
        <v>0</v>
      </c>
      <c r="BS1507">
        <v>0</v>
      </c>
      <c r="BT1507">
        <v>1</v>
      </c>
      <c r="BU1507" s="18">
        <v>0</v>
      </c>
      <c r="BV1507" t="s">
        <v>397</v>
      </c>
      <c r="BW1507" t="s">
        <v>397</v>
      </c>
      <c r="CB1507" s="18"/>
      <c r="CD1507" s="18"/>
      <c r="CE1507" s="18"/>
      <c r="CH1507" s="18"/>
      <c r="CJ1507" s="18"/>
      <c r="CU1507" s="18"/>
      <c r="CV1507" t="s">
        <v>397</v>
      </c>
      <c r="CW1507" t="s">
        <v>397</v>
      </c>
      <c r="CX1507" t="s">
        <v>397</v>
      </c>
      <c r="CY1507" s="25" t="s">
        <v>397</v>
      </c>
    </row>
    <row r="1508" spans="1:103" x14ac:dyDescent="0.25">
      <c r="A1508">
        <v>1510</v>
      </c>
      <c r="B1508">
        <v>164</v>
      </c>
      <c r="C1508" s="25" t="s">
        <v>70</v>
      </c>
      <c r="D1508" s="12">
        <v>10.5</v>
      </c>
      <c r="E1508" s="14"/>
      <c r="F1508" s="7" t="str">
        <f t="shared" si="239"/>
        <v>X</v>
      </c>
      <c r="G1508" s="7">
        <f t="shared" si="240"/>
        <v>10.5</v>
      </c>
      <c r="H1508" s="16">
        <f t="shared" si="241"/>
        <v>10.5</v>
      </c>
      <c r="I1508" s="11" t="str">
        <f t="shared" si="242"/>
        <v>X</v>
      </c>
      <c r="J1508" s="39" t="str">
        <f t="shared" si="243"/>
        <v>X</v>
      </c>
      <c r="K1508" s="39" t="str">
        <f t="shared" si="246"/>
        <v>X</v>
      </c>
      <c r="L1508" s="39" t="str">
        <f t="shared" si="247"/>
        <v>X</v>
      </c>
      <c r="M1508" s="39" t="str">
        <f t="shared" si="244"/>
        <v>X</v>
      </c>
      <c r="N1508" s="42">
        <v>0</v>
      </c>
      <c r="O1508" s="8">
        <v>0</v>
      </c>
      <c r="P1508" s="9">
        <v>0</v>
      </c>
      <c r="Q1508" s="9">
        <v>0</v>
      </c>
      <c r="R1508" s="8">
        <v>0</v>
      </c>
      <c r="S1508" s="9">
        <v>0</v>
      </c>
      <c r="T1508" s="9">
        <v>0</v>
      </c>
      <c r="U1508" s="8">
        <v>1</v>
      </c>
      <c r="V1508" s="9">
        <v>0</v>
      </c>
      <c r="W1508" s="9">
        <v>0</v>
      </c>
      <c r="X1508" s="9">
        <v>0</v>
      </c>
      <c r="Y1508" s="8">
        <v>0</v>
      </c>
      <c r="Z1508" s="9">
        <v>0</v>
      </c>
      <c r="AA1508" s="8"/>
      <c r="AC1508" s="8"/>
      <c r="AJ1508" s="9">
        <f t="shared" si="245"/>
        <v>-1</v>
      </c>
      <c r="AK1508" s="7">
        <v>11.7</v>
      </c>
      <c r="AO1508" s="8"/>
      <c r="AQ1508" s="31"/>
      <c r="AT1508" s="31"/>
      <c r="AU1508" s="21">
        <v>2014</v>
      </c>
      <c r="AV1508" s="23">
        <f t="shared" si="248"/>
        <v>3.3040594662175993</v>
      </c>
      <c r="BB1508" s="18"/>
      <c r="BD1508" s="54"/>
      <c r="BF1508" s="18"/>
      <c r="BH1508" s="18"/>
      <c r="BJ1508" s="18"/>
      <c r="BK1508" s="18" t="s">
        <v>68</v>
      </c>
      <c r="BL1508">
        <v>0</v>
      </c>
      <c r="BM1508">
        <v>0</v>
      </c>
      <c r="BN1508">
        <v>0</v>
      </c>
      <c r="BO1508">
        <v>1</v>
      </c>
      <c r="BP1508">
        <v>0</v>
      </c>
      <c r="BQ1508">
        <v>0</v>
      </c>
      <c r="BR1508" s="18">
        <v>0</v>
      </c>
      <c r="BS1508">
        <v>0</v>
      </c>
      <c r="BT1508">
        <v>1</v>
      </c>
      <c r="BU1508" s="18">
        <v>0</v>
      </c>
      <c r="BV1508" t="s">
        <v>397</v>
      </c>
      <c r="BW1508" t="s">
        <v>397</v>
      </c>
      <c r="CB1508" s="18"/>
      <c r="CD1508" s="18"/>
      <c r="CE1508" s="18"/>
      <c r="CH1508" s="18"/>
      <c r="CJ1508" s="18"/>
      <c r="CU1508" s="18"/>
      <c r="CV1508" t="s">
        <v>397</v>
      </c>
      <c r="CW1508" t="s">
        <v>397</v>
      </c>
      <c r="CX1508" t="s">
        <v>397</v>
      </c>
      <c r="CY1508" s="25" t="s">
        <v>397</v>
      </c>
    </row>
    <row r="1509" spans="1:103" x14ac:dyDescent="0.25">
      <c r="A1509">
        <v>1511</v>
      </c>
      <c r="B1509">
        <v>164</v>
      </c>
      <c r="C1509" s="25" t="s">
        <v>70</v>
      </c>
      <c r="D1509" s="12">
        <v>11.89</v>
      </c>
      <c r="E1509" s="14"/>
      <c r="F1509" s="7" t="str">
        <f t="shared" si="239"/>
        <v>X</v>
      </c>
      <c r="G1509" s="7">
        <f t="shared" si="240"/>
        <v>11.89</v>
      </c>
      <c r="H1509" s="16">
        <f t="shared" si="241"/>
        <v>11.89</v>
      </c>
      <c r="I1509" s="11" t="str">
        <f t="shared" si="242"/>
        <v>X</v>
      </c>
      <c r="J1509" s="39" t="str">
        <f t="shared" si="243"/>
        <v>X</v>
      </c>
      <c r="K1509" s="39" t="str">
        <f t="shared" si="246"/>
        <v>X</v>
      </c>
      <c r="L1509" s="39" t="str">
        <f t="shared" si="247"/>
        <v>X</v>
      </c>
      <c r="M1509" s="39" t="str">
        <f t="shared" si="244"/>
        <v>X</v>
      </c>
      <c r="N1509" s="42">
        <v>0</v>
      </c>
      <c r="O1509" s="8">
        <v>0</v>
      </c>
      <c r="P1509" s="9">
        <v>0</v>
      </c>
      <c r="Q1509" s="9">
        <v>0</v>
      </c>
      <c r="R1509" s="8">
        <v>0</v>
      </c>
      <c r="S1509" s="9">
        <v>0</v>
      </c>
      <c r="T1509" s="9">
        <v>0</v>
      </c>
      <c r="U1509" s="8">
        <v>0</v>
      </c>
      <c r="V1509" s="9">
        <v>1</v>
      </c>
      <c r="W1509" s="9">
        <v>0</v>
      </c>
      <c r="X1509" s="9">
        <v>0</v>
      </c>
      <c r="Y1509" s="8">
        <v>0</v>
      </c>
      <c r="Z1509" s="9">
        <v>0</v>
      </c>
      <c r="AA1509" s="8"/>
      <c r="AC1509" s="8"/>
      <c r="AJ1509" s="9">
        <f t="shared" si="245"/>
        <v>-1</v>
      </c>
      <c r="AK1509" s="7">
        <v>9.6</v>
      </c>
      <c r="AO1509" s="8"/>
      <c r="AQ1509" s="31"/>
      <c r="AT1509" s="31"/>
      <c r="AU1509" s="21">
        <v>1999</v>
      </c>
      <c r="AV1509" s="23">
        <f t="shared" si="248"/>
        <v>3.3008127941181171</v>
      </c>
      <c r="BB1509" s="18"/>
      <c r="BD1509" s="54"/>
      <c r="BF1509" s="18"/>
      <c r="BH1509" s="18"/>
      <c r="BJ1509" s="18"/>
      <c r="BK1509" s="18" t="s">
        <v>68</v>
      </c>
      <c r="BL1509">
        <v>0</v>
      </c>
      <c r="BM1509">
        <v>0</v>
      </c>
      <c r="BN1509">
        <v>0</v>
      </c>
      <c r="BO1509">
        <v>1</v>
      </c>
      <c r="BP1509">
        <v>0</v>
      </c>
      <c r="BQ1509">
        <v>0</v>
      </c>
      <c r="BR1509" s="18">
        <v>0</v>
      </c>
      <c r="BS1509">
        <v>0</v>
      </c>
      <c r="BT1509">
        <v>1</v>
      </c>
      <c r="BU1509" s="18">
        <v>0</v>
      </c>
      <c r="BV1509" t="s">
        <v>397</v>
      </c>
      <c r="BW1509" t="s">
        <v>397</v>
      </c>
      <c r="CB1509" s="18"/>
      <c r="CD1509" s="18"/>
      <c r="CE1509" s="18"/>
      <c r="CH1509" s="18"/>
      <c r="CJ1509" s="18"/>
      <c r="CU1509" s="18"/>
      <c r="CV1509" t="s">
        <v>397</v>
      </c>
      <c r="CW1509" t="s">
        <v>397</v>
      </c>
      <c r="CX1509" t="s">
        <v>397</v>
      </c>
      <c r="CY1509" s="25" t="s">
        <v>397</v>
      </c>
    </row>
    <row r="1510" spans="1:103" x14ac:dyDescent="0.25">
      <c r="A1510">
        <v>1512</v>
      </c>
      <c r="B1510">
        <v>164</v>
      </c>
      <c r="C1510" s="25" t="s">
        <v>70</v>
      </c>
      <c r="D1510" s="12">
        <v>12.4</v>
      </c>
      <c r="E1510" s="14"/>
      <c r="F1510" s="7" t="str">
        <f t="shared" si="239"/>
        <v>X</v>
      </c>
      <c r="G1510" s="7">
        <f t="shared" si="240"/>
        <v>12.4</v>
      </c>
      <c r="H1510" s="16">
        <f t="shared" si="241"/>
        <v>12.4</v>
      </c>
      <c r="I1510" s="11" t="str">
        <f t="shared" si="242"/>
        <v>X</v>
      </c>
      <c r="J1510" s="39" t="str">
        <f t="shared" si="243"/>
        <v>X</v>
      </c>
      <c r="K1510" s="39" t="str">
        <f t="shared" si="246"/>
        <v>X</v>
      </c>
      <c r="L1510" s="39" t="str">
        <f t="shared" si="247"/>
        <v>X</v>
      </c>
      <c r="M1510" s="39" t="str">
        <f t="shared" si="244"/>
        <v>X</v>
      </c>
      <c r="N1510" s="42">
        <v>0</v>
      </c>
      <c r="O1510" s="8">
        <v>0</v>
      </c>
      <c r="P1510" s="9">
        <v>0</v>
      </c>
      <c r="Q1510" s="9">
        <v>0</v>
      </c>
      <c r="R1510" s="8">
        <v>0</v>
      </c>
      <c r="S1510" s="9">
        <v>0</v>
      </c>
      <c r="T1510" s="9">
        <v>0</v>
      </c>
      <c r="U1510" s="8">
        <v>0</v>
      </c>
      <c r="V1510" s="9">
        <v>1</v>
      </c>
      <c r="W1510" s="9">
        <v>0</v>
      </c>
      <c r="X1510" s="9">
        <v>0</v>
      </c>
      <c r="Y1510" s="8">
        <v>0</v>
      </c>
      <c r="Z1510" s="9">
        <v>0</v>
      </c>
      <c r="AA1510" s="8"/>
      <c r="AC1510" s="8"/>
      <c r="AJ1510" s="9">
        <f t="shared" si="245"/>
        <v>-1</v>
      </c>
      <c r="AK1510" s="7">
        <v>9.8000000000000007</v>
      </c>
      <c r="AO1510" s="8"/>
      <c r="AQ1510" s="31"/>
      <c r="AT1510" s="31"/>
      <c r="AU1510" s="21">
        <v>2000</v>
      </c>
      <c r="AV1510" s="23">
        <f t="shared" si="248"/>
        <v>3.3010299956639813</v>
      </c>
      <c r="BB1510" s="18"/>
      <c r="BD1510" s="54"/>
      <c r="BF1510" s="18"/>
      <c r="BH1510" s="18"/>
      <c r="BJ1510" s="18"/>
      <c r="BK1510" s="18" t="s">
        <v>68</v>
      </c>
      <c r="BL1510">
        <v>0</v>
      </c>
      <c r="BM1510">
        <v>0</v>
      </c>
      <c r="BN1510">
        <v>0</v>
      </c>
      <c r="BO1510">
        <v>1</v>
      </c>
      <c r="BP1510">
        <v>0</v>
      </c>
      <c r="BQ1510">
        <v>0</v>
      </c>
      <c r="BR1510" s="18">
        <v>0</v>
      </c>
      <c r="BS1510">
        <v>0</v>
      </c>
      <c r="BT1510">
        <v>1</v>
      </c>
      <c r="BU1510" s="18">
        <v>0</v>
      </c>
      <c r="BV1510" t="s">
        <v>397</v>
      </c>
      <c r="BW1510" t="s">
        <v>397</v>
      </c>
      <c r="CB1510" s="18"/>
      <c r="CD1510" s="18"/>
      <c r="CE1510" s="18"/>
      <c r="CH1510" s="18"/>
      <c r="CJ1510" s="18"/>
      <c r="CU1510" s="18"/>
      <c r="CV1510" t="s">
        <v>397</v>
      </c>
      <c r="CW1510" t="s">
        <v>397</v>
      </c>
      <c r="CX1510" t="s">
        <v>397</v>
      </c>
      <c r="CY1510" s="25" t="s">
        <v>397</v>
      </c>
    </row>
    <row r="1511" spans="1:103" x14ac:dyDescent="0.25">
      <c r="A1511">
        <v>1513</v>
      </c>
      <c r="B1511">
        <v>164</v>
      </c>
      <c r="C1511" s="25" t="s">
        <v>70</v>
      </c>
      <c r="D1511" s="12">
        <v>13</v>
      </c>
      <c r="E1511" s="14"/>
      <c r="F1511" s="7" t="str">
        <f t="shared" si="239"/>
        <v>X</v>
      </c>
      <c r="G1511" s="7">
        <f t="shared" si="240"/>
        <v>13</v>
      </c>
      <c r="H1511" s="16">
        <f t="shared" si="241"/>
        <v>13</v>
      </c>
      <c r="I1511" s="11" t="str">
        <f t="shared" si="242"/>
        <v>X</v>
      </c>
      <c r="J1511" s="39" t="str">
        <f t="shared" si="243"/>
        <v>X</v>
      </c>
      <c r="K1511" s="39" t="str">
        <f t="shared" si="246"/>
        <v>X</v>
      </c>
      <c r="L1511" s="39" t="str">
        <f t="shared" si="247"/>
        <v>X</v>
      </c>
      <c r="M1511" s="39" t="str">
        <f t="shared" si="244"/>
        <v>X</v>
      </c>
      <c r="N1511" s="42">
        <v>0</v>
      </c>
      <c r="O1511" s="8">
        <v>0</v>
      </c>
      <c r="P1511" s="9">
        <v>0</v>
      </c>
      <c r="Q1511" s="9">
        <v>0</v>
      </c>
      <c r="R1511" s="8">
        <v>0</v>
      </c>
      <c r="S1511" s="9">
        <v>0</v>
      </c>
      <c r="T1511" s="9">
        <v>0</v>
      </c>
      <c r="U1511" s="8">
        <v>0</v>
      </c>
      <c r="V1511" s="9">
        <v>1</v>
      </c>
      <c r="W1511" s="9">
        <v>0</v>
      </c>
      <c r="X1511" s="9">
        <v>0</v>
      </c>
      <c r="Y1511" s="8">
        <v>0</v>
      </c>
      <c r="Z1511" s="9">
        <v>0</v>
      </c>
      <c r="AA1511" s="8"/>
      <c r="AC1511" s="8"/>
      <c r="AJ1511" s="9">
        <f t="shared" si="245"/>
        <v>-1</v>
      </c>
      <c r="AK1511" s="7">
        <v>9.9</v>
      </c>
      <c r="AO1511" s="8"/>
      <c r="AQ1511" s="31"/>
      <c r="AT1511" s="31"/>
      <c r="AU1511" s="21">
        <v>2001</v>
      </c>
      <c r="AV1511" s="23">
        <f t="shared" si="248"/>
        <v>3.3012470886362113</v>
      </c>
      <c r="BB1511" s="18"/>
      <c r="BD1511" s="54"/>
      <c r="BF1511" s="18"/>
      <c r="BH1511" s="18"/>
      <c r="BJ1511" s="18"/>
      <c r="BK1511" s="18" t="s">
        <v>68</v>
      </c>
      <c r="BL1511">
        <v>0</v>
      </c>
      <c r="BM1511">
        <v>0</v>
      </c>
      <c r="BN1511">
        <v>0</v>
      </c>
      <c r="BO1511">
        <v>1</v>
      </c>
      <c r="BP1511">
        <v>0</v>
      </c>
      <c r="BQ1511">
        <v>0</v>
      </c>
      <c r="BR1511" s="18">
        <v>0</v>
      </c>
      <c r="BS1511">
        <v>0</v>
      </c>
      <c r="BT1511">
        <v>1</v>
      </c>
      <c r="BU1511" s="18">
        <v>0</v>
      </c>
      <c r="BV1511" t="s">
        <v>397</v>
      </c>
      <c r="BW1511" t="s">
        <v>397</v>
      </c>
      <c r="CB1511" s="18"/>
      <c r="CD1511" s="18"/>
      <c r="CE1511" s="18"/>
      <c r="CH1511" s="18"/>
      <c r="CJ1511" s="18"/>
      <c r="CU1511" s="18"/>
      <c r="CV1511" t="s">
        <v>397</v>
      </c>
      <c r="CW1511" t="s">
        <v>397</v>
      </c>
      <c r="CX1511" t="s">
        <v>397</v>
      </c>
      <c r="CY1511" s="25" t="s">
        <v>397</v>
      </c>
    </row>
    <row r="1512" spans="1:103" x14ac:dyDescent="0.25">
      <c r="A1512">
        <v>1514</v>
      </c>
      <c r="B1512">
        <v>164</v>
      </c>
      <c r="C1512" s="25" t="s">
        <v>70</v>
      </c>
      <c r="D1512" s="12">
        <v>12.9</v>
      </c>
      <c r="E1512" s="14"/>
      <c r="F1512" s="7" t="str">
        <f t="shared" si="239"/>
        <v>X</v>
      </c>
      <c r="G1512" s="7">
        <f t="shared" si="240"/>
        <v>12.9</v>
      </c>
      <c r="H1512" s="16">
        <f t="shared" si="241"/>
        <v>12.9</v>
      </c>
      <c r="I1512" s="11" t="str">
        <f t="shared" si="242"/>
        <v>X</v>
      </c>
      <c r="J1512" s="39" t="str">
        <f t="shared" si="243"/>
        <v>X</v>
      </c>
      <c r="K1512" s="39" t="str">
        <f t="shared" si="246"/>
        <v>X</v>
      </c>
      <c r="L1512" s="39" t="str">
        <f t="shared" si="247"/>
        <v>X</v>
      </c>
      <c r="M1512" s="39" t="str">
        <f t="shared" si="244"/>
        <v>X</v>
      </c>
      <c r="N1512" s="42">
        <v>0</v>
      </c>
      <c r="O1512" s="8">
        <v>0</v>
      </c>
      <c r="P1512" s="9">
        <v>0</v>
      </c>
      <c r="Q1512" s="9">
        <v>0</v>
      </c>
      <c r="R1512" s="8">
        <v>0</v>
      </c>
      <c r="S1512" s="9">
        <v>0</v>
      </c>
      <c r="T1512" s="9">
        <v>0</v>
      </c>
      <c r="U1512" s="8">
        <v>0</v>
      </c>
      <c r="V1512" s="9">
        <v>1</v>
      </c>
      <c r="W1512" s="9">
        <v>0</v>
      </c>
      <c r="X1512" s="9">
        <v>0</v>
      </c>
      <c r="Y1512" s="8">
        <v>0</v>
      </c>
      <c r="Z1512" s="9">
        <v>0</v>
      </c>
      <c r="AA1512" s="8"/>
      <c r="AC1512" s="8"/>
      <c r="AJ1512" s="9">
        <f t="shared" si="245"/>
        <v>-1</v>
      </c>
      <c r="AK1512" s="7">
        <v>10.199999999999999</v>
      </c>
      <c r="AO1512" s="8"/>
      <c r="AQ1512" s="31"/>
      <c r="AT1512" s="31"/>
      <c r="AU1512" s="21">
        <v>2002</v>
      </c>
      <c r="AV1512" s="23">
        <f t="shared" si="248"/>
        <v>3.3014640731433</v>
      </c>
      <c r="BB1512" s="18"/>
      <c r="BD1512" s="54"/>
      <c r="BF1512" s="18"/>
      <c r="BH1512" s="18"/>
      <c r="BJ1512" s="18"/>
      <c r="BK1512" s="18" t="s">
        <v>68</v>
      </c>
      <c r="BL1512">
        <v>0</v>
      </c>
      <c r="BM1512">
        <v>0</v>
      </c>
      <c r="BN1512">
        <v>0</v>
      </c>
      <c r="BO1512">
        <v>1</v>
      </c>
      <c r="BP1512">
        <v>0</v>
      </c>
      <c r="BQ1512">
        <v>0</v>
      </c>
      <c r="BR1512" s="18">
        <v>0</v>
      </c>
      <c r="BS1512">
        <v>0</v>
      </c>
      <c r="BT1512">
        <v>1</v>
      </c>
      <c r="BU1512" s="18">
        <v>0</v>
      </c>
      <c r="BV1512" t="s">
        <v>397</v>
      </c>
      <c r="BW1512" t="s">
        <v>397</v>
      </c>
      <c r="CB1512" s="18"/>
      <c r="CD1512" s="18"/>
      <c r="CE1512" s="18"/>
      <c r="CH1512" s="18"/>
      <c r="CJ1512" s="18"/>
      <c r="CU1512" s="18"/>
      <c r="CV1512" t="s">
        <v>397</v>
      </c>
      <c r="CW1512" t="s">
        <v>397</v>
      </c>
      <c r="CX1512" t="s">
        <v>397</v>
      </c>
      <c r="CY1512" s="25" t="s">
        <v>397</v>
      </c>
    </row>
    <row r="1513" spans="1:103" x14ac:dyDescent="0.25">
      <c r="A1513">
        <v>1515</v>
      </c>
      <c r="B1513">
        <v>164</v>
      </c>
      <c r="C1513" s="25" t="s">
        <v>70</v>
      </c>
      <c r="D1513" s="12">
        <v>12.8</v>
      </c>
      <c r="E1513" s="14"/>
      <c r="F1513" s="7" t="str">
        <f t="shared" si="239"/>
        <v>X</v>
      </c>
      <c r="G1513" s="7">
        <f t="shared" si="240"/>
        <v>12.8</v>
      </c>
      <c r="H1513" s="16">
        <f t="shared" si="241"/>
        <v>12.8</v>
      </c>
      <c r="I1513" s="11" t="str">
        <f t="shared" si="242"/>
        <v>X</v>
      </c>
      <c r="J1513" s="39" t="str">
        <f t="shared" si="243"/>
        <v>X</v>
      </c>
      <c r="K1513" s="39" t="str">
        <f t="shared" si="246"/>
        <v>X</v>
      </c>
      <c r="L1513" s="39" t="str">
        <f t="shared" si="247"/>
        <v>X</v>
      </c>
      <c r="M1513" s="39" t="str">
        <f t="shared" si="244"/>
        <v>X</v>
      </c>
      <c r="N1513" s="42">
        <v>0</v>
      </c>
      <c r="O1513" s="8">
        <v>0</v>
      </c>
      <c r="P1513" s="9">
        <v>0</v>
      </c>
      <c r="Q1513" s="9">
        <v>0</v>
      </c>
      <c r="R1513" s="8">
        <v>0</v>
      </c>
      <c r="S1513" s="9">
        <v>0</v>
      </c>
      <c r="T1513" s="9">
        <v>0</v>
      </c>
      <c r="U1513" s="8">
        <v>0</v>
      </c>
      <c r="V1513" s="9">
        <v>1</v>
      </c>
      <c r="W1513" s="9">
        <v>0</v>
      </c>
      <c r="X1513" s="9">
        <v>0</v>
      </c>
      <c r="Y1513" s="8">
        <v>0</v>
      </c>
      <c r="Z1513" s="9">
        <v>0</v>
      </c>
      <c r="AA1513" s="8"/>
      <c r="AC1513" s="8"/>
      <c r="AJ1513" s="9">
        <f t="shared" si="245"/>
        <v>-1</v>
      </c>
      <c r="AK1513" s="7">
        <v>10.199999999999999</v>
      </c>
      <c r="AO1513" s="8"/>
      <c r="AQ1513" s="31"/>
      <c r="AT1513" s="31"/>
      <c r="AU1513" s="21">
        <v>2003</v>
      </c>
      <c r="AV1513" s="23">
        <f t="shared" si="248"/>
        <v>3.3016809492935764</v>
      </c>
      <c r="BB1513" s="18"/>
      <c r="BD1513" s="54"/>
      <c r="BF1513" s="18"/>
      <c r="BH1513" s="18"/>
      <c r="BJ1513" s="18"/>
      <c r="BK1513" s="18" t="s">
        <v>68</v>
      </c>
      <c r="BL1513">
        <v>0</v>
      </c>
      <c r="BM1513">
        <v>0</v>
      </c>
      <c r="BN1513">
        <v>0</v>
      </c>
      <c r="BO1513">
        <v>1</v>
      </c>
      <c r="BP1513">
        <v>0</v>
      </c>
      <c r="BQ1513">
        <v>0</v>
      </c>
      <c r="BR1513" s="18">
        <v>0</v>
      </c>
      <c r="BS1513">
        <v>0</v>
      </c>
      <c r="BT1513">
        <v>1</v>
      </c>
      <c r="BU1513" s="18">
        <v>0</v>
      </c>
      <c r="BV1513" t="s">
        <v>397</v>
      </c>
      <c r="BW1513" t="s">
        <v>397</v>
      </c>
      <c r="CB1513" s="18"/>
      <c r="CD1513" s="18"/>
      <c r="CE1513" s="18"/>
      <c r="CH1513" s="18"/>
      <c r="CJ1513" s="18"/>
      <c r="CU1513" s="18"/>
      <c r="CV1513" t="s">
        <v>397</v>
      </c>
      <c r="CW1513" t="s">
        <v>397</v>
      </c>
      <c r="CX1513" t="s">
        <v>397</v>
      </c>
      <c r="CY1513" s="25" t="s">
        <v>397</v>
      </c>
    </row>
    <row r="1514" spans="1:103" x14ac:dyDescent="0.25">
      <c r="A1514">
        <v>1516</v>
      </c>
      <c r="B1514">
        <v>164</v>
      </c>
      <c r="C1514" s="25" t="s">
        <v>70</v>
      </c>
      <c r="D1514" s="12">
        <v>12.5</v>
      </c>
      <c r="E1514" s="14"/>
      <c r="F1514" s="7" t="str">
        <f t="shared" si="239"/>
        <v>X</v>
      </c>
      <c r="G1514" s="7">
        <f t="shared" si="240"/>
        <v>12.5</v>
      </c>
      <c r="H1514" s="16">
        <f t="shared" si="241"/>
        <v>12.5</v>
      </c>
      <c r="I1514" s="11" t="str">
        <f t="shared" si="242"/>
        <v>X</v>
      </c>
      <c r="J1514" s="39" t="str">
        <f t="shared" si="243"/>
        <v>X</v>
      </c>
      <c r="K1514" s="39" t="str">
        <f t="shared" si="246"/>
        <v>X</v>
      </c>
      <c r="L1514" s="39" t="str">
        <f t="shared" si="247"/>
        <v>X</v>
      </c>
      <c r="M1514" s="39" t="str">
        <f t="shared" si="244"/>
        <v>X</v>
      </c>
      <c r="N1514" s="42">
        <v>0</v>
      </c>
      <c r="O1514" s="8">
        <v>0</v>
      </c>
      <c r="P1514" s="9">
        <v>0</v>
      </c>
      <c r="Q1514" s="9">
        <v>0</v>
      </c>
      <c r="R1514" s="8">
        <v>0</v>
      </c>
      <c r="S1514" s="9">
        <v>0</v>
      </c>
      <c r="T1514" s="9">
        <v>0</v>
      </c>
      <c r="U1514" s="8">
        <v>0</v>
      </c>
      <c r="V1514" s="9">
        <v>1</v>
      </c>
      <c r="W1514" s="9">
        <v>0</v>
      </c>
      <c r="X1514" s="9">
        <v>0</v>
      </c>
      <c r="Y1514" s="8">
        <v>0</v>
      </c>
      <c r="Z1514" s="9">
        <v>0</v>
      </c>
      <c r="AA1514" s="8"/>
      <c r="AC1514" s="8"/>
      <c r="AJ1514" s="9">
        <f t="shared" si="245"/>
        <v>-1</v>
      </c>
      <c r="AK1514" s="7">
        <v>10.3</v>
      </c>
      <c r="AO1514" s="8"/>
      <c r="AQ1514" s="31"/>
      <c r="AT1514" s="31"/>
      <c r="AU1514" s="21">
        <v>2004</v>
      </c>
      <c r="AV1514" s="23">
        <f t="shared" si="248"/>
        <v>3.301897717195208</v>
      </c>
      <c r="BB1514" s="18"/>
      <c r="BD1514" s="54"/>
      <c r="BF1514" s="18"/>
      <c r="BH1514" s="18"/>
      <c r="BJ1514" s="18"/>
      <c r="BK1514" s="18" t="s">
        <v>68</v>
      </c>
      <c r="BL1514">
        <v>0</v>
      </c>
      <c r="BM1514">
        <v>0</v>
      </c>
      <c r="BN1514">
        <v>0</v>
      </c>
      <c r="BO1514">
        <v>1</v>
      </c>
      <c r="BP1514">
        <v>0</v>
      </c>
      <c r="BQ1514">
        <v>0</v>
      </c>
      <c r="BR1514" s="18">
        <v>0</v>
      </c>
      <c r="BS1514">
        <v>0</v>
      </c>
      <c r="BT1514">
        <v>1</v>
      </c>
      <c r="BU1514" s="18">
        <v>0</v>
      </c>
      <c r="BV1514" t="s">
        <v>397</v>
      </c>
      <c r="BW1514" t="s">
        <v>397</v>
      </c>
      <c r="CB1514" s="18"/>
      <c r="CD1514" s="18"/>
      <c r="CE1514" s="18"/>
      <c r="CH1514" s="18"/>
      <c r="CJ1514" s="18"/>
      <c r="CU1514" s="18"/>
      <c r="CV1514" t="s">
        <v>397</v>
      </c>
      <c r="CW1514" t="s">
        <v>397</v>
      </c>
      <c r="CX1514" t="s">
        <v>397</v>
      </c>
      <c r="CY1514" s="25" t="s">
        <v>397</v>
      </c>
    </row>
    <row r="1515" spans="1:103" x14ac:dyDescent="0.25">
      <c r="A1515">
        <v>1517</v>
      </c>
      <c r="B1515">
        <v>164</v>
      </c>
      <c r="C1515" s="25" t="s">
        <v>70</v>
      </c>
      <c r="D1515" s="12">
        <v>12.4</v>
      </c>
      <c r="E1515" s="14"/>
      <c r="F1515" s="7" t="str">
        <f t="shared" si="239"/>
        <v>X</v>
      </c>
      <c r="G1515" s="7">
        <f t="shared" si="240"/>
        <v>12.4</v>
      </c>
      <c r="H1515" s="16">
        <f t="shared" si="241"/>
        <v>12.4</v>
      </c>
      <c r="I1515" s="11" t="str">
        <f t="shared" si="242"/>
        <v>X</v>
      </c>
      <c r="J1515" s="39" t="str">
        <f t="shared" si="243"/>
        <v>X</v>
      </c>
      <c r="K1515" s="39" t="str">
        <f t="shared" si="246"/>
        <v>X</v>
      </c>
      <c r="L1515" s="39" t="str">
        <f t="shared" si="247"/>
        <v>X</v>
      </c>
      <c r="M1515" s="39" t="str">
        <f t="shared" si="244"/>
        <v>X</v>
      </c>
      <c r="N1515" s="42">
        <v>0</v>
      </c>
      <c r="O1515" s="8">
        <v>0</v>
      </c>
      <c r="P1515" s="9">
        <v>0</v>
      </c>
      <c r="Q1515" s="9">
        <v>0</v>
      </c>
      <c r="R1515" s="8">
        <v>0</v>
      </c>
      <c r="S1515" s="9">
        <v>0</v>
      </c>
      <c r="T1515" s="9">
        <v>0</v>
      </c>
      <c r="U1515" s="8">
        <v>0</v>
      </c>
      <c r="V1515" s="9">
        <v>1</v>
      </c>
      <c r="W1515" s="9">
        <v>0</v>
      </c>
      <c r="X1515" s="9">
        <v>0</v>
      </c>
      <c r="Y1515" s="8">
        <v>0</v>
      </c>
      <c r="Z1515" s="9">
        <v>0</v>
      </c>
      <c r="AA1515" s="8"/>
      <c r="AC1515" s="8"/>
      <c r="AJ1515" s="9">
        <f t="shared" si="245"/>
        <v>-1</v>
      </c>
      <c r="AK1515" s="7">
        <v>10.5</v>
      </c>
      <c r="AO1515" s="8"/>
      <c r="AQ1515" s="31"/>
      <c r="AT1515" s="31"/>
      <c r="AU1515" s="21">
        <v>2005</v>
      </c>
      <c r="AV1515" s="23">
        <f t="shared" si="248"/>
        <v>3.3021143769562009</v>
      </c>
      <c r="BB1515" s="18"/>
      <c r="BD1515" s="54"/>
      <c r="BF1515" s="18"/>
      <c r="BH1515" s="18"/>
      <c r="BJ1515" s="18"/>
      <c r="BK1515" s="18" t="s">
        <v>68</v>
      </c>
      <c r="BL1515">
        <v>0</v>
      </c>
      <c r="BM1515">
        <v>0</v>
      </c>
      <c r="BN1515">
        <v>0</v>
      </c>
      <c r="BO1515">
        <v>1</v>
      </c>
      <c r="BP1515">
        <v>0</v>
      </c>
      <c r="BQ1515">
        <v>0</v>
      </c>
      <c r="BR1515" s="18">
        <v>0</v>
      </c>
      <c r="BS1515">
        <v>0</v>
      </c>
      <c r="BT1515">
        <v>1</v>
      </c>
      <c r="BU1515" s="18">
        <v>0</v>
      </c>
      <c r="BV1515" t="s">
        <v>397</v>
      </c>
      <c r="BW1515" t="s">
        <v>397</v>
      </c>
      <c r="CB1515" s="18"/>
      <c r="CD1515" s="18"/>
      <c r="CE1515" s="18"/>
      <c r="CH1515" s="18"/>
      <c r="CJ1515" s="18"/>
      <c r="CU1515" s="18"/>
      <c r="CV1515" t="s">
        <v>397</v>
      </c>
      <c r="CW1515" t="s">
        <v>397</v>
      </c>
      <c r="CX1515" t="s">
        <v>397</v>
      </c>
      <c r="CY1515" s="25" t="s">
        <v>397</v>
      </c>
    </row>
    <row r="1516" spans="1:103" x14ac:dyDescent="0.25">
      <c r="A1516">
        <v>1518</v>
      </c>
      <c r="B1516">
        <v>164</v>
      </c>
      <c r="C1516" s="25" t="s">
        <v>70</v>
      </c>
      <c r="D1516" s="12">
        <v>12.9</v>
      </c>
      <c r="E1516" s="14"/>
      <c r="F1516" s="7" t="str">
        <f t="shared" si="239"/>
        <v>X</v>
      </c>
      <c r="G1516" s="7">
        <f t="shared" si="240"/>
        <v>12.9</v>
      </c>
      <c r="H1516" s="16">
        <f t="shared" si="241"/>
        <v>12.9</v>
      </c>
      <c r="I1516" s="11" t="str">
        <f t="shared" si="242"/>
        <v>X</v>
      </c>
      <c r="J1516" s="39" t="str">
        <f t="shared" si="243"/>
        <v>X</v>
      </c>
      <c r="K1516" s="39" t="str">
        <f t="shared" si="246"/>
        <v>X</v>
      </c>
      <c r="L1516" s="39" t="str">
        <f t="shared" si="247"/>
        <v>X</v>
      </c>
      <c r="M1516" s="39" t="str">
        <f t="shared" si="244"/>
        <v>X</v>
      </c>
      <c r="N1516" s="42">
        <v>0</v>
      </c>
      <c r="O1516" s="8">
        <v>0</v>
      </c>
      <c r="P1516" s="9">
        <v>0</v>
      </c>
      <c r="Q1516" s="9">
        <v>0</v>
      </c>
      <c r="R1516" s="8">
        <v>0</v>
      </c>
      <c r="S1516" s="9">
        <v>0</v>
      </c>
      <c r="T1516" s="9">
        <v>0</v>
      </c>
      <c r="U1516" s="8">
        <v>0</v>
      </c>
      <c r="V1516" s="9">
        <v>1</v>
      </c>
      <c r="W1516" s="9">
        <v>0</v>
      </c>
      <c r="X1516" s="9">
        <v>0</v>
      </c>
      <c r="Y1516" s="8">
        <v>0</v>
      </c>
      <c r="Z1516" s="9">
        <v>0</v>
      </c>
      <c r="AA1516" s="8"/>
      <c r="AC1516" s="8"/>
      <c r="AJ1516" s="9">
        <f t="shared" si="245"/>
        <v>-1</v>
      </c>
      <c r="AK1516" s="7">
        <v>10.7</v>
      </c>
      <c r="AO1516" s="8"/>
      <c r="AQ1516" s="31"/>
      <c r="AT1516" s="31"/>
      <c r="AU1516" s="21">
        <v>2007</v>
      </c>
      <c r="AV1516" s="23">
        <f t="shared" si="248"/>
        <v>3.3025473724874854</v>
      </c>
      <c r="BB1516" s="18"/>
      <c r="BD1516" s="54"/>
      <c r="BF1516" s="18"/>
      <c r="BH1516" s="18"/>
      <c r="BJ1516" s="18"/>
      <c r="BK1516" s="18" t="s">
        <v>68</v>
      </c>
      <c r="BL1516">
        <v>0</v>
      </c>
      <c r="BM1516">
        <v>0</v>
      </c>
      <c r="BN1516">
        <v>0</v>
      </c>
      <c r="BO1516">
        <v>1</v>
      </c>
      <c r="BP1516">
        <v>0</v>
      </c>
      <c r="BQ1516">
        <v>0</v>
      </c>
      <c r="BR1516" s="18">
        <v>0</v>
      </c>
      <c r="BS1516">
        <v>0</v>
      </c>
      <c r="BT1516">
        <v>1</v>
      </c>
      <c r="BU1516" s="18">
        <v>0</v>
      </c>
      <c r="BV1516" t="s">
        <v>397</v>
      </c>
      <c r="BW1516" t="s">
        <v>397</v>
      </c>
      <c r="CB1516" s="18"/>
      <c r="CD1516" s="18"/>
      <c r="CE1516" s="18"/>
      <c r="CH1516" s="18"/>
      <c r="CJ1516" s="18"/>
      <c r="CU1516" s="18"/>
      <c r="CV1516" t="s">
        <v>397</v>
      </c>
      <c r="CW1516" t="s">
        <v>397</v>
      </c>
      <c r="CX1516" t="s">
        <v>397</v>
      </c>
      <c r="CY1516" s="25" t="s">
        <v>397</v>
      </c>
    </row>
    <row r="1517" spans="1:103" x14ac:dyDescent="0.25">
      <c r="A1517">
        <v>1519</v>
      </c>
      <c r="B1517">
        <v>164</v>
      </c>
      <c r="C1517" s="25" t="s">
        <v>70</v>
      </c>
      <c r="D1517" s="12">
        <v>12.3</v>
      </c>
      <c r="E1517" s="14"/>
      <c r="F1517" s="7" t="str">
        <f t="shared" si="239"/>
        <v>X</v>
      </c>
      <c r="G1517" s="7">
        <f t="shared" si="240"/>
        <v>12.3</v>
      </c>
      <c r="H1517" s="16">
        <f t="shared" si="241"/>
        <v>12.3</v>
      </c>
      <c r="I1517" s="11" t="str">
        <f t="shared" si="242"/>
        <v>X</v>
      </c>
      <c r="J1517" s="39" t="str">
        <f t="shared" si="243"/>
        <v>X</v>
      </c>
      <c r="K1517" s="39" t="str">
        <f t="shared" si="246"/>
        <v>X</v>
      </c>
      <c r="L1517" s="39" t="str">
        <f t="shared" si="247"/>
        <v>X</v>
      </c>
      <c r="M1517" s="39" t="str">
        <f t="shared" si="244"/>
        <v>X</v>
      </c>
      <c r="N1517" s="42">
        <v>0</v>
      </c>
      <c r="O1517" s="8">
        <v>0</v>
      </c>
      <c r="P1517" s="9">
        <v>0</v>
      </c>
      <c r="Q1517" s="9">
        <v>0</v>
      </c>
      <c r="R1517" s="8">
        <v>0</v>
      </c>
      <c r="S1517" s="9">
        <v>0</v>
      </c>
      <c r="T1517" s="9">
        <v>0</v>
      </c>
      <c r="U1517" s="8">
        <v>0</v>
      </c>
      <c r="V1517" s="9">
        <v>1</v>
      </c>
      <c r="W1517" s="9">
        <v>0</v>
      </c>
      <c r="X1517" s="9">
        <v>0</v>
      </c>
      <c r="Y1517" s="8">
        <v>0</v>
      </c>
      <c r="Z1517" s="9">
        <v>0</v>
      </c>
      <c r="AA1517" s="8"/>
      <c r="AC1517" s="8"/>
      <c r="AJ1517" s="9">
        <f t="shared" si="245"/>
        <v>-1</v>
      </c>
      <c r="AK1517" s="7">
        <v>11.1</v>
      </c>
      <c r="AO1517" s="8"/>
      <c r="AQ1517" s="31"/>
      <c r="AT1517" s="31"/>
      <c r="AU1517" s="21">
        <v>2008</v>
      </c>
      <c r="AV1517" s="23">
        <f t="shared" si="248"/>
        <v>3.3027637084729817</v>
      </c>
      <c r="BB1517" s="18"/>
      <c r="BD1517" s="54"/>
      <c r="BF1517" s="18"/>
      <c r="BH1517" s="18"/>
      <c r="BJ1517" s="18"/>
      <c r="BK1517" s="18" t="s">
        <v>68</v>
      </c>
      <c r="BL1517">
        <v>0</v>
      </c>
      <c r="BM1517">
        <v>0</v>
      </c>
      <c r="BN1517">
        <v>0</v>
      </c>
      <c r="BO1517">
        <v>1</v>
      </c>
      <c r="BP1517">
        <v>0</v>
      </c>
      <c r="BQ1517">
        <v>0</v>
      </c>
      <c r="BR1517" s="18">
        <v>0</v>
      </c>
      <c r="BS1517">
        <v>0</v>
      </c>
      <c r="BT1517">
        <v>1</v>
      </c>
      <c r="BU1517" s="18">
        <v>0</v>
      </c>
      <c r="BV1517" t="s">
        <v>397</v>
      </c>
      <c r="BW1517" t="s">
        <v>397</v>
      </c>
      <c r="CB1517" s="18"/>
      <c r="CD1517" s="18"/>
      <c r="CE1517" s="18"/>
      <c r="CH1517" s="18"/>
      <c r="CJ1517" s="18"/>
      <c r="CU1517" s="18"/>
      <c r="CV1517" t="s">
        <v>397</v>
      </c>
      <c r="CW1517" t="s">
        <v>397</v>
      </c>
      <c r="CX1517" t="s">
        <v>397</v>
      </c>
      <c r="CY1517" s="25" t="s">
        <v>397</v>
      </c>
    </row>
    <row r="1518" spans="1:103" x14ac:dyDescent="0.25">
      <c r="A1518">
        <v>1520</v>
      </c>
      <c r="B1518">
        <v>164</v>
      </c>
      <c r="C1518" s="25" t="s">
        <v>70</v>
      </c>
      <c r="D1518" s="12">
        <v>12.5</v>
      </c>
      <c r="E1518" s="14"/>
      <c r="F1518" s="7" t="str">
        <f t="shared" si="239"/>
        <v>X</v>
      </c>
      <c r="G1518" s="7">
        <f t="shared" si="240"/>
        <v>12.5</v>
      </c>
      <c r="H1518" s="16">
        <f t="shared" si="241"/>
        <v>12.5</v>
      </c>
      <c r="I1518" s="11" t="str">
        <f t="shared" si="242"/>
        <v>X</v>
      </c>
      <c r="J1518" s="39" t="str">
        <f t="shared" si="243"/>
        <v>X</v>
      </c>
      <c r="K1518" s="39" t="str">
        <f t="shared" si="246"/>
        <v>X</v>
      </c>
      <c r="L1518" s="39" t="str">
        <f t="shared" si="247"/>
        <v>X</v>
      </c>
      <c r="M1518" s="39" t="str">
        <f t="shared" si="244"/>
        <v>X</v>
      </c>
      <c r="N1518" s="42">
        <v>0</v>
      </c>
      <c r="O1518" s="8">
        <v>0</v>
      </c>
      <c r="P1518" s="9">
        <v>0</v>
      </c>
      <c r="Q1518" s="9">
        <v>0</v>
      </c>
      <c r="R1518" s="8">
        <v>0</v>
      </c>
      <c r="S1518" s="9">
        <v>0</v>
      </c>
      <c r="T1518" s="9">
        <v>0</v>
      </c>
      <c r="U1518" s="8">
        <v>0</v>
      </c>
      <c r="V1518" s="9">
        <v>1</v>
      </c>
      <c r="W1518" s="9">
        <v>0</v>
      </c>
      <c r="X1518" s="9">
        <v>0</v>
      </c>
      <c r="Y1518" s="8">
        <v>0</v>
      </c>
      <c r="Z1518" s="9">
        <v>0</v>
      </c>
      <c r="AA1518" s="8"/>
      <c r="AC1518" s="8"/>
      <c r="AJ1518" s="9">
        <f t="shared" si="245"/>
        <v>-1</v>
      </c>
      <c r="AK1518" s="7">
        <v>10.9</v>
      </c>
      <c r="AO1518" s="8"/>
      <c r="AQ1518" s="31"/>
      <c r="AT1518" s="31"/>
      <c r="AU1518" s="21">
        <v>2009</v>
      </c>
      <c r="AV1518" s="23">
        <f t="shared" si="248"/>
        <v>3.3029799367482493</v>
      </c>
      <c r="BB1518" s="18"/>
      <c r="BD1518" s="54"/>
      <c r="BF1518" s="18"/>
      <c r="BH1518" s="18"/>
      <c r="BJ1518" s="18"/>
      <c r="BK1518" s="18" t="s">
        <v>68</v>
      </c>
      <c r="BL1518">
        <v>0</v>
      </c>
      <c r="BM1518">
        <v>0</v>
      </c>
      <c r="BN1518">
        <v>0</v>
      </c>
      <c r="BO1518">
        <v>1</v>
      </c>
      <c r="BP1518">
        <v>0</v>
      </c>
      <c r="BQ1518">
        <v>0</v>
      </c>
      <c r="BR1518" s="18">
        <v>0</v>
      </c>
      <c r="BS1518">
        <v>0</v>
      </c>
      <c r="BT1518">
        <v>1</v>
      </c>
      <c r="BU1518" s="18">
        <v>0</v>
      </c>
      <c r="BV1518" t="s">
        <v>397</v>
      </c>
      <c r="BW1518" t="s">
        <v>397</v>
      </c>
      <c r="CB1518" s="18"/>
      <c r="CD1518" s="18"/>
      <c r="CE1518" s="18"/>
      <c r="CH1518" s="18"/>
      <c r="CJ1518" s="18"/>
      <c r="CU1518" s="18"/>
      <c r="CV1518" t="s">
        <v>397</v>
      </c>
      <c r="CW1518" t="s">
        <v>397</v>
      </c>
      <c r="CX1518" t="s">
        <v>397</v>
      </c>
      <c r="CY1518" s="25" t="s">
        <v>397</v>
      </c>
    </row>
    <row r="1519" spans="1:103" x14ac:dyDescent="0.25">
      <c r="A1519">
        <v>1521</v>
      </c>
      <c r="B1519">
        <v>164</v>
      </c>
      <c r="C1519" s="25" t="s">
        <v>70</v>
      </c>
      <c r="D1519" s="12">
        <v>12.6</v>
      </c>
      <c r="E1519" s="14"/>
      <c r="F1519" s="7" t="str">
        <f t="shared" si="239"/>
        <v>X</v>
      </c>
      <c r="G1519" s="7">
        <f t="shared" si="240"/>
        <v>12.6</v>
      </c>
      <c r="H1519" s="16">
        <f t="shared" si="241"/>
        <v>12.6</v>
      </c>
      <c r="I1519" s="11" t="str">
        <f t="shared" si="242"/>
        <v>X</v>
      </c>
      <c r="J1519" s="39" t="str">
        <f t="shared" si="243"/>
        <v>X</v>
      </c>
      <c r="K1519" s="39" t="str">
        <f t="shared" si="246"/>
        <v>X</v>
      </c>
      <c r="L1519" s="39" t="str">
        <f t="shared" si="247"/>
        <v>X</v>
      </c>
      <c r="M1519" s="39" t="str">
        <f t="shared" si="244"/>
        <v>X</v>
      </c>
      <c r="N1519" s="42">
        <v>0</v>
      </c>
      <c r="O1519" s="8">
        <v>0</v>
      </c>
      <c r="P1519" s="9">
        <v>0</v>
      </c>
      <c r="Q1519" s="9">
        <v>0</v>
      </c>
      <c r="R1519" s="8">
        <v>0</v>
      </c>
      <c r="S1519" s="9">
        <v>0</v>
      </c>
      <c r="T1519" s="9">
        <v>0</v>
      </c>
      <c r="U1519" s="8">
        <v>0</v>
      </c>
      <c r="V1519" s="9">
        <v>1</v>
      </c>
      <c r="W1519" s="9">
        <v>0</v>
      </c>
      <c r="X1519" s="9">
        <v>0</v>
      </c>
      <c r="Y1519" s="8">
        <v>0</v>
      </c>
      <c r="Z1519" s="9">
        <v>0</v>
      </c>
      <c r="AA1519" s="8"/>
      <c r="AC1519" s="8"/>
      <c r="AJ1519" s="9">
        <f t="shared" si="245"/>
        <v>-1</v>
      </c>
      <c r="AK1519" s="7">
        <v>11.1</v>
      </c>
      <c r="AO1519" s="8"/>
      <c r="AQ1519" s="31"/>
      <c r="AT1519" s="31"/>
      <c r="AU1519" s="21">
        <v>2010</v>
      </c>
      <c r="AV1519" s="23">
        <f t="shared" si="248"/>
        <v>3.3031960574204891</v>
      </c>
      <c r="BB1519" s="18"/>
      <c r="BD1519" s="54"/>
      <c r="BF1519" s="18"/>
      <c r="BH1519" s="18"/>
      <c r="BJ1519" s="18"/>
      <c r="BK1519" s="18" t="s">
        <v>68</v>
      </c>
      <c r="BL1519">
        <v>0</v>
      </c>
      <c r="BM1519">
        <v>0</v>
      </c>
      <c r="BN1519">
        <v>0</v>
      </c>
      <c r="BO1519">
        <v>1</v>
      </c>
      <c r="BP1519">
        <v>0</v>
      </c>
      <c r="BQ1519">
        <v>0</v>
      </c>
      <c r="BR1519" s="18">
        <v>0</v>
      </c>
      <c r="BS1519">
        <v>0</v>
      </c>
      <c r="BT1519">
        <v>1</v>
      </c>
      <c r="BU1519" s="18">
        <v>0</v>
      </c>
      <c r="BV1519" t="s">
        <v>397</v>
      </c>
      <c r="BW1519" t="s">
        <v>397</v>
      </c>
      <c r="CB1519" s="18"/>
      <c r="CD1519" s="18"/>
      <c r="CE1519" s="18"/>
      <c r="CH1519" s="18"/>
      <c r="CJ1519" s="18"/>
      <c r="CU1519" s="18"/>
      <c r="CV1519" t="s">
        <v>397</v>
      </c>
      <c r="CW1519" t="s">
        <v>397</v>
      </c>
      <c r="CX1519" t="s">
        <v>397</v>
      </c>
      <c r="CY1519" s="25" t="s">
        <v>397</v>
      </c>
    </row>
    <row r="1520" spans="1:103" x14ac:dyDescent="0.25">
      <c r="A1520">
        <v>1522</v>
      </c>
      <c r="B1520">
        <v>164</v>
      </c>
      <c r="C1520" s="25" t="s">
        <v>70</v>
      </c>
      <c r="D1520" s="12">
        <v>12.7</v>
      </c>
      <c r="E1520" s="14"/>
      <c r="F1520" s="7" t="str">
        <f t="shared" si="239"/>
        <v>X</v>
      </c>
      <c r="G1520" s="7">
        <f t="shared" si="240"/>
        <v>12.7</v>
      </c>
      <c r="H1520" s="16">
        <f t="shared" si="241"/>
        <v>12.7</v>
      </c>
      <c r="I1520" s="11" t="str">
        <f t="shared" si="242"/>
        <v>X</v>
      </c>
      <c r="J1520" s="39" t="str">
        <f t="shared" si="243"/>
        <v>X</v>
      </c>
      <c r="K1520" s="39" t="str">
        <f t="shared" si="246"/>
        <v>X</v>
      </c>
      <c r="L1520" s="39" t="str">
        <f t="shared" si="247"/>
        <v>X</v>
      </c>
      <c r="M1520" s="39" t="str">
        <f t="shared" si="244"/>
        <v>X</v>
      </c>
      <c r="N1520" s="42">
        <v>0</v>
      </c>
      <c r="O1520" s="8">
        <v>0</v>
      </c>
      <c r="P1520" s="9">
        <v>0</v>
      </c>
      <c r="Q1520" s="9">
        <v>0</v>
      </c>
      <c r="R1520" s="8">
        <v>0</v>
      </c>
      <c r="S1520" s="9">
        <v>0</v>
      </c>
      <c r="T1520" s="9">
        <v>0</v>
      </c>
      <c r="U1520" s="8">
        <v>0</v>
      </c>
      <c r="V1520" s="9">
        <v>1</v>
      </c>
      <c r="W1520" s="9">
        <v>0</v>
      </c>
      <c r="X1520" s="9">
        <v>0</v>
      </c>
      <c r="Y1520" s="8">
        <v>0</v>
      </c>
      <c r="Z1520" s="9">
        <v>0</v>
      </c>
      <c r="AA1520" s="8"/>
      <c r="AC1520" s="8"/>
      <c r="AJ1520" s="9">
        <f t="shared" si="245"/>
        <v>-1</v>
      </c>
      <c r="AK1520" s="7">
        <v>11.3</v>
      </c>
      <c r="AO1520" s="8"/>
      <c r="AQ1520" s="31"/>
      <c r="AT1520" s="31"/>
      <c r="AU1520" s="21">
        <v>2011</v>
      </c>
      <c r="AV1520" s="23">
        <f t="shared" si="248"/>
        <v>3.303412070596742</v>
      </c>
      <c r="BB1520" s="18"/>
      <c r="BD1520" s="54"/>
      <c r="BF1520" s="18"/>
      <c r="BH1520" s="18"/>
      <c r="BJ1520" s="18"/>
      <c r="BK1520" s="18" t="s">
        <v>68</v>
      </c>
      <c r="BL1520">
        <v>0</v>
      </c>
      <c r="BM1520">
        <v>0</v>
      </c>
      <c r="BN1520">
        <v>0</v>
      </c>
      <c r="BO1520">
        <v>1</v>
      </c>
      <c r="BP1520">
        <v>0</v>
      </c>
      <c r="BQ1520">
        <v>0</v>
      </c>
      <c r="BR1520" s="18">
        <v>0</v>
      </c>
      <c r="BS1520">
        <v>0</v>
      </c>
      <c r="BT1520">
        <v>1</v>
      </c>
      <c r="BU1520" s="18">
        <v>0</v>
      </c>
      <c r="BV1520" t="s">
        <v>397</v>
      </c>
      <c r="BW1520" t="s">
        <v>397</v>
      </c>
      <c r="CB1520" s="18"/>
      <c r="CD1520" s="18"/>
      <c r="CE1520" s="18"/>
      <c r="CH1520" s="18"/>
      <c r="CJ1520" s="18"/>
      <c r="CU1520" s="18"/>
      <c r="CV1520" t="s">
        <v>397</v>
      </c>
      <c r="CW1520" t="s">
        <v>397</v>
      </c>
      <c r="CX1520" t="s">
        <v>397</v>
      </c>
      <c r="CY1520" s="25" t="s">
        <v>397</v>
      </c>
    </row>
    <row r="1521" spans="1:103" x14ac:dyDescent="0.25">
      <c r="A1521">
        <v>1523</v>
      </c>
      <c r="B1521">
        <v>164</v>
      </c>
      <c r="C1521" s="25" t="s">
        <v>70</v>
      </c>
      <c r="D1521" s="12">
        <v>11.89</v>
      </c>
      <c r="E1521" s="14"/>
      <c r="F1521" s="7" t="str">
        <f t="shared" si="239"/>
        <v>X</v>
      </c>
      <c r="G1521" s="7">
        <f t="shared" si="240"/>
        <v>11.89</v>
      </c>
      <c r="H1521" s="16">
        <f t="shared" si="241"/>
        <v>11.89</v>
      </c>
      <c r="I1521" s="11" t="str">
        <f t="shared" si="242"/>
        <v>X</v>
      </c>
      <c r="J1521" s="39" t="str">
        <f t="shared" si="243"/>
        <v>X</v>
      </c>
      <c r="K1521" s="39" t="str">
        <f t="shared" si="246"/>
        <v>X</v>
      </c>
      <c r="L1521" s="39" t="str">
        <f t="shared" si="247"/>
        <v>X</v>
      </c>
      <c r="M1521" s="39" t="str">
        <f t="shared" si="244"/>
        <v>X</v>
      </c>
      <c r="N1521" s="42">
        <v>0</v>
      </c>
      <c r="O1521" s="8">
        <v>0</v>
      </c>
      <c r="P1521" s="9">
        <v>0</v>
      </c>
      <c r="Q1521" s="9">
        <v>0</v>
      </c>
      <c r="R1521" s="8">
        <v>0</v>
      </c>
      <c r="S1521" s="9">
        <v>0</v>
      </c>
      <c r="T1521" s="9">
        <v>0</v>
      </c>
      <c r="U1521" s="8">
        <v>0</v>
      </c>
      <c r="V1521" s="9">
        <v>1</v>
      </c>
      <c r="W1521" s="9">
        <v>0</v>
      </c>
      <c r="X1521" s="9">
        <v>0</v>
      </c>
      <c r="Y1521" s="8">
        <v>0</v>
      </c>
      <c r="Z1521" s="9">
        <v>0</v>
      </c>
      <c r="AA1521" s="8"/>
      <c r="AC1521" s="8"/>
      <c r="AJ1521" s="9">
        <f t="shared" si="245"/>
        <v>-1</v>
      </c>
      <c r="AK1521" s="7">
        <v>11.4</v>
      </c>
      <c r="AO1521" s="8"/>
      <c r="AQ1521" s="31"/>
      <c r="AT1521" s="31"/>
      <c r="AU1521" s="21">
        <v>2012</v>
      </c>
      <c r="AV1521" s="23">
        <f t="shared" si="248"/>
        <v>3.3036279763838898</v>
      </c>
      <c r="BB1521" s="18"/>
      <c r="BD1521" s="54"/>
      <c r="BF1521" s="18"/>
      <c r="BH1521" s="18"/>
      <c r="BJ1521" s="18"/>
      <c r="BK1521" s="18" t="s">
        <v>68</v>
      </c>
      <c r="BL1521">
        <v>0</v>
      </c>
      <c r="BM1521">
        <v>0</v>
      </c>
      <c r="BN1521">
        <v>0</v>
      </c>
      <c r="BO1521">
        <v>1</v>
      </c>
      <c r="BP1521">
        <v>0</v>
      </c>
      <c r="BQ1521">
        <v>0</v>
      </c>
      <c r="BR1521" s="18">
        <v>0</v>
      </c>
      <c r="BS1521">
        <v>0</v>
      </c>
      <c r="BT1521">
        <v>1</v>
      </c>
      <c r="BU1521" s="18">
        <v>0</v>
      </c>
      <c r="BV1521" t="s">
        <v>397</v>
      </c>
      <c r="BW1521" t="s">
        <v>397</v>
      </c>
      <c r="CB1521" s="18"/>
      <c r="CD1521" s="18"/>
      <c r="CE1521" s="18"/>
      <c r="CH1521" s="18"/>
      <c r="CJ1521" s="18"/>
      <c r="CU1521" s="18"/>
      <c r="CV1521" t="s">
        <v>397</v>
      </c>
      <c r="CW1521" t="s">
        <v>397</v>
      </c>
      <c r="CX1521" t="s">
        <v>397</v>
      </c>
      <c r="CY1521" s="25" t="s">
        <v>397</v>
      </c>
    </row>
    <row r="1522" spans="1:103" x14ac:dyDescent="0.25">
      <c r="A1522">
        <v>1524</v>
      </c>
      <c r="B1522">
        <v>164</v>
      </c>
      <c r="C1522" s="25" t="s">
        <v>70</v>
      </c>
      <c r="D1522" s="12">
        <v>11.7</v>
      </c>
      <c r="E1522" s="14"/>
      <c r="F1522" s="7" t="str">
        <f t="shared" si="239"/>
        <v>X</v>
      </c>
      <c r="G1522" s="7">
        <f t="shared" si="240"/>
        <v>11.7</v>
      </c>
      <c r="H1522" s="16">
        <f t="shared" si="241"/>
        <v>11.7</v>
      </c>
      <c r="I1522" s="11" t="str">
        <f t="shared" si="242"/>
        <v>X</v>
      </c>
      <c r="J1522" s="39" t="str">
        <f t="shared" si="243"/>
        <v>X</v>
      </c>
      <c r="K1522" s="39" t="str">
        <f t="shared" si="246"/>
        <v>X</v>
      </c>
      <c r="L1522" s="39" t="str">
        <f t="shared" si="247"/>
        <v>X</v>
      </c>
      <c r="M1522" s="39" t="str">
        <f t="shared" si="244"/>
        <v>X</v>
      </c>
      <c r="N1522" s="42">
        <v>0</v>
      </c>
      <c r="O1522" s="8">
        <v>0</v>
      </c>
      <c r="P1522" s="9">
        <v>0</v>
      </c>
      <c r="Q1522" s="9">
        <v>0</v>
      </c>
      <c r="R1522" s="8">
        <v>0</v>
      </c>
      <c r="S1522" s="9">
        <v>0</v>
      </c>
      <c r="T1522" s="9">
        <v>0</v>
      </c>
      <c r="U1522" s="8">
        <v>0</v>
      </c>
      <c r="V1522" s="9">
        <v>1</v>
      </c>
      <c r="W1522" s="9">
        <v>0</v>
      </c>
      <c r="X1522" s="9">
        <v>0</v>
      </c>
      <c r="Y1522" s="8">
        <v>0</v>
      </c>
      <c r="Z1522" s="9">
        <v>0</v>
      </c>
      <c r="AA1522" s="8"/>
      <c r="AC1522" s="8"/>
      <c r="AJ1522" s="9">
        <f t="shared" si="245"/>
        <v>-1</v>
      </c>
      <c r="AK1522" s="7">
        <v>11.6</v>
      </c>
      <c r="AO1522" s="8"/>
      <c r="AQ1522" s="31"/>
      <c r="AT1522" s="31"/>
      <c r="AU1522" s="21">
        <v>2013</v>
      </c>
      <c r="AV1522" s="23">
        <f t="shared" si="248"/>
        <v>3.3038437748886547</v>
      </c>
      <c r="BB1522" s="18"/>
      <c r="BD1522" s="54"/>
      <c r="BF1522" s="18"/>
      <c r="BH1522" s="18"/>
      <c r="BJ1522" s="18"/>
      <c r="BK1522" s="18" t="s">
        <v>68</v>
      </c>
      <c r="BL1522">
        <v>0</v>
      </c>
      <c r="BM1522">
        <v>0</v>
      </c>
      <c r="BN1522">
        <v>0</v>
      </c>
      <c r="BO1522">
        <v>1</v>
      </c>
      <c r="BP1522">
        <v>0</v>
      </c>
      <c r="BQ1522">
        <v>0</v>
      </c>
      <c r="BR1522" s="18">
        <v>0</v>
      </c>
      <c r="BS1522">
        <v>0</v>
      </c>
      <c r="BT1522">
        <v>1</v>
      </c>
      <c r="BU1522" s="18">
        <v>0</v>
      </c>
      <c r="BV1522" t="s">
        <v>397</v>
      </c>
      <c r="BW1522" t="s">
        <v>397</v>
      </c>
      <c r="CB1522" s="18"/>
      <c r="CD1522" s="18"/>
      <c r="CE1522" s="18"/>
      <c r="CH1522" s="18"/>
      <c r="CJ1522" s="18"/>
      <c r="CU1522" s="18"/>
      <c r="CV1522" t="s">
        <v>397</v>
      </c>
      <c r="CW1522" t="s">
        <v>397</v>
      </c>
      <c r="CX1522" t="s">
        <v>397</v>
      </c>
      <c r="CY1522" s="25" t="s">
        <v>397</v>
      </c>
    </row>
    <row r="1523" spans="1:103" x14ac:dyDescent="0.25">
      <c r="A1523">
        <v>1525</v>
      </c>
      <c r="B1523">
        <v>164</v>
      </c>
      <c r="C1523" s="25" t="s">
        <v>70</v>
      </c>
      <c r="D1523" s="12">
        <v>12.2</v>
      </c>
      <c r="E1523" s="14"/>
      <c r="F1523" s="7" t="str">
        <f t="shared" si="239"/>
        <v>X</v>
      </c>
      <c r="G1523" s="7">
        <f t="shared" si="240"/>
        <v>12.2</v>
      </c>
      <c r="H1523" s="16">
        <f t="shared" si="241"/>
        <v>12.2</v>
      </c>
      <c r="I1523" s="11" t="str">
        <f t="shared" si="242"/>
        <v>X</v>
      </c>
      <c r="J1523" s="39" t="str">
        <f t="shared" si="243"/>
        <v>X</v>
      </c>
      <c r="K1523" s="39" t="str">
        <f t="shared" si="246"/>
        <v>X</v>
      </c>
      <c r="L1523" s="39" t="str">
        <f t="shared" si="247"/>
        <v>X</v>
      </c>
      <c r="M1523" s="39" t="str">
        <f t="shared" si="244"/>
        <v>X</v>
      </c>
      <c r="N1523" s="42">
        <v>0</v>
      </c>
      <c r="O1523" s="8">
        <v>0</v>
      </c>
      <c r="P1523" s="9">
        <v>0</v>
      </c>
      <c r="Q1523" s="9">
        <v>0</v>
      </c>
      <c r="R1523" s="8">
        <v>0</v>
      </c>
      <c r="S1523" s="9">
        <v>0</v>
      </c>
      <c r="T1523" s="9">
        <v>0</v>
      </c>
      <c r="U1523" s="8">
        <v>0</v>
      </c>
      <c r="V1523" s="9">
        <v>1</v>
      </c>
      <c r="W1523" s="9">
        <v>0</v>
      </c>
      <c r="X1523" s="9">
        <v>0</v>
      </c>
      <c r="Y1523" s="8">
        <v>0</v>
      </c>
      <c r="Z1523" s="9">
        <v>0</v>
      </c>
      <c r="AA1523" s="8"/>
      <c r="AC1523" s="8"/>
      <c r="AJ1523" s="9">
        <f t="shared" si="245"/>
        <v>-1</v>
      </c>
      <c r="AK1523" s="7">
        <v>11.7</v>
      </c>
      <c r="AO1523" s="8"/>
      <c r="AQ1523" s="31"/>
      <c r="AT1523" s="31"/>
      <c r="AU1523" s="21">
        <v>2014</v>
      </c>
      <c r="AV1523" s="23">
        <f t="shared" si="248"/>
        <v>3.3040594662175993</v>
      </c>
      <c r="BB1523" s="18"/>
      <c r="BD1523" s="54"/>
      <c r="BF1523" s="18"/>
      <c r="BH1523" s="18"/>
      <c r="BJ1523" s="18"/>
      <c r="BK1523" s="18" t="s">
        <v>68</v>
      </c>
      <c r="BL1523">
        <v>0</v>
      </c>
      <c r="BM1523">
        <v>0</v>
      </c>
      <c r="BN1523">
        <v>0</v>
      </c>
      <c r="BO1523">
        <v>1</v>
      </c>
      <c r="BP1523">
        <v>0</v>
      </c>
      <c r="BQ1523">
        <v>0</v>
      </c>
      <c r="BR1523" s="18">
        <v>0</v>
      </c>
      <c r="BS1523">
        <v>0</v>
      </c>
      <c r="BT1523">
        <v>1</v>
      </c>
      <c r="BU1523" s="18">
        <v>0</v>
      </c>
      <c r="BV1523" t="s">
        <v>397</v>
      </c>
      <c r="BW1523" t="s">
        <v>397</v>
      </c>
      <c r="CB1523" s="18"/>
      <c r="CD1523" s="18"/>
      <c r="CE1523" s="18"/>
      <c r="CH1523" s="18"/>
      <c r="CJ1523" s="18"/>
      <c r="CU1523" s="18"/>
      <c r="CV1523" t="s">
        <v>397</v>
      </c>
      <c r="CW1523" t="s">
        <v>397</v>
      </c>
      <c r="CX1523" t="s">
        <v>397</v>
      </c>
      <c r="CY1523" s="25" t="s">
        <v>397</v>
      </c>
    </row>
    <row r="1524" spans="1:103" x14ac:dyDescent="0.25">
      <c r="A1524">
        <v>1526</v>
      </c>
      <c r="B1524">
        <v>166</v>
      </c>
      <c r="C1524" s="25" t="s">
        <v>49</v>
      </c>
      <c r="D1524" s="12">
        <v>4</v>
      </c>
      <c r="E1524" s="14"/>
      <c r="F1524" s="7" t="str">
        <f t="shared" si="239"/>
        <v>X</v>
      </c>
      <c r="G1524" s="7">
        <f t="shared" si="240"/>
        <v>4</v>
      </c>
      <c r="H1524" s="16">
        <f t="shared" si="241"/>
        <v>4</v>
      </c>
      <c r="I1524" s="11" t="str">
        <f t="shared" si="242"/>
        <v>X</v>
      </c>
      <c r="J1524" s="39" t="str">
        <f t="shared" si="243"/>
        <v>X</v>
      </c>
      <c r="K1524" s="39" t="str">
        <f t="shared" si="246"/>
        <v>X</v>
      </c>
      <c r="L1524" s="39" t="str">
        <f t="shared" si="247"/>
        <v>X</v>
      </c>
      <c r="M1524" s="39" t="str">
        <f t="shared" si="244"/>
        <v>X</v>
      </c>
      <c r="N1524" s="42">
        <v>0</v>
      </c>
      <c r="O1524" s="8">
        <v>0</v>
      </c>
      <c r="P1524" s="9">
        <v>0</v>
      </c>
      <c r="Q1524" s="9">
        <v>0</v>
      </c>
      <c r="R1524" s="8">
        <v>0</v>
      </c>
      <c r="S1524" s="9">
        <v>0</v>
      </c>
      <c r="T1524" s="9">
        <v>0</v>
      </c>
      <c r="U1524" s="8">
        <v>1</v>
      </c>
      <c r="V1524" s="9">
        <v>0</v>
      </c>
      <c r="W1524" s="9">
        <v>0</v>
      </c>
      <c r="X1524" s="9">
        <v>0</v>
      </c>
      <c r="Y1524" s="8">
        <v>0</v>
      </c>
      <c r="Z1524" s="9">
        <v>0</v>
      </c>
      <c r="AA1524" s="8"/>
      <c r="AC1524" s="8"/>
      <c r="AJ1524" s="9">
        <f t="shared" si="245"/>
        <v>-1</v>
      </c>
      <c r="AK1524" s="7">
        <v>8.6</v>
      </c>
      <c r="AO1524" s="8"/>
      <c r="AQ1524" s="31"/>
      <c r="AT1524" s="31"/>
      <c r="AU1524" s="21">
        <v>1985</v>
      </c>
      <c r="AV1524" s="23">
        <f t="shared" si="248"/>
        <v>3.2977605110991339</v>
      </c>
      <c r="BB1524" s="18"/>
      <c r="BD1524" s="54"/>
      <c r="BF1524" s="18"/>
      <c r="BH1524" s="18"/>
      <c r="BJ1524" s="18"/>
      <c r="BK1524" s="18" t="s">
        <v>48</v>
      </c>
      <c r="BL1524">
        <v>0</v>
      </c>
      <c r="BM1524">
        <v>0</v>
      </c>
      <c r="BN1524">
        <v>1</v>
      </c>
      <c r="BO1524">
        <v>0</v>
      </c>
      <c r="BP1524">
        <v>0</v>
      </c>
      <c r="BQ1524">
        <v>0</v>
      </c>
      <c r="BR1524" s="18">
        <v>0</v>
      </c>
      <c r="BS1524">
        <v>0</v>
      </c>
      <c r="BT1524">
        <v>1</v>
      </c>
      <c r="BU1524" s="18">
        <v>0</v>
      </c>
      <c r="BV1524" t="s">
        <v>397</v>
      </c>
      <c r="BW1524" t="s">
        <v>397</v>
      </c>
      <c r="CB1524" s="18"/>
      <c r="CD1524" s="18"/>
      <c r="CE1524" s="18"/>
      <c r="CH1524" s="18"/>
      <c r="CJ1524" s="18"/>
      <c r="CU1524" s="18"/>
      <c r="CV1524" t="s">
        <v>397</v>
      </c>
      <c r="CW1524" t="s">
        <v>397</v>
      </c>
      <c r="CX1524" t="s">
        <v>397</v>
      </c>
      <c r="CY1524" s="25" t="s">
        <v>397</v>
      </c>
    </row>
    <row r="1525" spans="1:103" x14ac:dyDescent="0.25">
      <c r="A1525">
        <v>1527</v>
      </c>
      <c r="B1525">
        <v>166</v>
      </c>
      <c r="C1525" s="25" t="s">
        <v>49</v>
      </c>
      <c r="D1525" s="12">
        <v>5.7</v>
      </c>
      <c r="E1525" s="14"/>
      <c r="F1525" s="7" t="str">
        <f t="shared" si="239"/>
        <v>X</v>
      </c>
      <c r="G1525" s="7">
        <f t="shared" si="240"/>
        <v>5.7</v>
      </c>
      <c r="H1525" s="16">
        <f t="shared" si="241"/>
        <v>5.7</v>
      </c>
      <c r="I1525" s="11" t="str">
        <f t="shared" si="242"/>
        <v>X</v>
      </c>
      <c r="J1525" s="39" t="str">
        <f t="shared" si="243"/>
        <v>X</v>
      </c>
      <c r="K1525" s="39" t="str">
        <f t="shared" si="246"/>
        <v>X</v>
      </c>
      <c r="L1525" s="39" t="str">
        <f t="shared" si="247"/>
        <v>X</v>
      </c>
      <c r="M1525" s="39" t="str">
        <f t="shared" si="244"/>
        <v>X</v>
      </c>
      <c r="N1525" s="42">
        <v>0</v>
      </c>
      <c r="O1525" s="8">
        <v>0</v>
      </c>
      <c r="P1525" s="9">
        <v>0</v>
      </c>
      <c r="Q1525" s="9">
        <v>0</v>
      </c>
      <c r="R1525" s="8">
        <v>0</v>
      </c>
      <c r="S1525" s="9">
        <v>0</v>
      </c>
      <c r="T1525" s="9">
        <v>0</v>
      </c>
      <c r="U1525" s="8">
        <v>0</v>
      </c>
      <c r="V1525" s="9">
        <v>1</v>
      </c>
      <c r="W1525" s="9">
        <v>0</v>
      </c>
      <c r="X1525" s="9">
        <v>0</v>
      </c>
      <c r="Y1525" s="8">
        <v>0</v>
      </c>
      <c r="Z1525" s="9">
        <v>0</v>
      </c>
      <c r="AA1525" s="8"/>
      <c r="AC1525" s="8"/>
      <c r="AJ1525" s="9">
        <f t="shared" si="245"/>
        <v>-1</v>
      </c>
      <c r="AK1525" s="7">
        <v>8.6</v>
      </c>
      <c r="AO1525" s="8"/>
      <c r="AQ1525" s="31"/>
      <c r="AT1525" s="31"/>
      <c r="AU1525" s="21">
        <v>1985</v>
      </c>
      <c r="AV1525" s="23">
        <f t="shared" si="248"/>
        <v>3.2977605110991339</v>
      </c>
      <c r="BB1525" s="18"/>
      <c r="BD1525" s="54"/>
      <c r="BF1525" s="18"/>
      <c r="BH1525" s="18"/>
      <c r="BJ1525" s="18"/>
      <c r="BK1525" s="18" t="s">
        <v>48</v>
      </c>
      <c r="BL1525">
        <v>0</v>
      </c>
      <c r="BM1525">
        <v>0</v>
      </c>
      <c r="BN1525">
        <v>1</v>
      </c>
      <c r="BO1525">
        <v>0</v>
      </c>
      <c r="BP1525">
        <v>0</v>
      </c>
      <c r="BQ1525">
        <v>0</v>
      </c>
      <c r="BR1525" s="18">
        <v>0</v>
      </c>
      <c r="BS1525">
        <v>0</v>
      </c>
      <c r="BT1525">
        <v>1</v>
      </c>
      <c r="BU1525" s="18">
        <v>0</v>
      </c>
      <c r="BV1525" t="s">
        <v>397</v>
      </c>
      <c r="BW1525" t="s">
        <v>397</v>
      </c>
      <c r="CB1525" s="18"/>
      <c r="CD1525" s="18"/>
      <c r="CE1525" s="18"/>
      <c r="CH1525" s="18"/>
      <c r="CJ1525" s="18"/>
      <c r="CU1525" s="18"/>
      <c r="CV1525" t="s">
        <v>397</v>
      </c>
      <c r="CW1525" t="s">
        <v>397</v>
      </c>
      <c r="CX1525" t="s">
        <v>397</v>
      </c>
      <c r="CY1525" s="25" t="s">
        <v>397</v>
      </c>
    </row>
    <row r="1526" spans="1:103" x14ac:dyDescent="0.25">
      <c r="A1526">
        <v>1528</v>
      </c>
      <c r="B1526">
        <v>166</v>
      </c>
      <c r="C1526" s="25" t="s">
        <v>49</v>
      </c>
      <c r="D1526" s="12">
        <v>8.5</v>
      </c>
      <c r="E1526" s="14"/>
      <c r="F1526" s="7" t="str">
        <f t="shared" si="239"/>
        <v>X</v>
      </c>
      <c r="G1526" s="7">
        <f t="shared" si="240"/>
        <v>8.5</v>
      </c>
      <c r="H1526" s="16">
        <f t="shared" si="241"/>
        <v>8.5</v>
      </c>
      <c r="I1526" s="11" t="str">
        <f t="shared" si="242"/>
        <v>X</v>
      </c>
      <c r="J1526" s="39" t="str">
        <f t="shared" si="243"/>
        <v>X</v>
      </c>
      <c r="K1526" s="39" t="str">
        <f t="shared" si="246"/>
        <v>X</v>
      </c>
      <c r="L1526" s="39" t="str">
        <f t="shared" si="247"/>
        <v>X</v>
      </c>
      <c r="M1526" s="39" t="str">
        <f t="shared" si="244"/>
        <v>X</v>
      </c>
      <c r="N1526" s="42">
        <v>1</v>
      </c>
      <c r="O1526" s="8">
        <v>0</v>
      </c>
      <c r="P1526" s="9">
        <v>0</v>
      </c>
      <c r="Q1526" s="9">
        <v>0</v>
      </c>
      <c r="R1526" s="8">
        <v>0</v>
      </c>
      <c r="S1526" s="9">
        <v>0</v>
      </c>
      <c r="T1526" s="9">
        <v>0</v>
      </c>
      <c r="U1526" s="8">
        <v>0</v>
      </c>
      <c r="V1526" s="9">
        <v>0</v>
      </c>
      <c r="W1526" s="9">
        <v>0</v>
      </c>
      <c r="X1526" s="9">
        <v>0</v>
      </c>
      <c r="Y1526" s="8">
        <v>0</v>
      </c>
      <c r="Z1526" s="9">
        <v>0</v>
      </c>
      <c r="AA1526" s="8"/>
      <c r="AC1526" s="8"/>
      <c r="AJ1526" s="9">
        <f t="shared" si="245"/>
        <v>-1</v>
      </c>
      <c r="AK1526" s="7">
        <v>10.7</v>
      </c>
      <c r="AO1526" s="8"/>
      <c r="AQ1526" s="31"/>
      <c r="AT1526" s="31"/>
      <c r="AU1526" s="21">
        <v>1995</v>
      </c>
      <c r="AV1526" s="23">
        <f t="shared" si="248"/>
        <v>3.2999429000227671</v>
      </c>
      <c r="BB1526" s="18"/>
      <c r="BD1526" s="54"/>
      <c r="BF1526" s="18"/>
      <c r="BH1526" s="18"/>
      <c r="BJ1526" s="18"/>
      <c r="BK1526" s="18" t="s">
        <v>154</v>
      </c>
      <c r="BL1526">
        <v>1</v>
      </c>
      <c r="BM1526">
        <v>0</v>
      </c>
      <c r="BN1526">
        <v>0</v>
      </c>
      <c r="BO1526">
        <v>0</v>
      </c>
      <c r="BP1526">
        <v>0</v>
      </c>
      <c r="BQ1526">
        <v>0</v>
      </c>
      <c r="BR1526" s="18">
        <v>0</v>
      </c>
      <c r="BS1526">
        <v>1</v>
      </c>
      <c r="BT1526">
        <v>0</v>
      </c>
      <c r="BU1526" s="18">
        <v>0</v>
      </c>
      <c r="BV1526" t="s">
        <v>397</v>
      </c>
      <c r="BW1526" t="s">
        <v>397</v>
      </c>
      <c r="CB1526" s="18"/>
      <c r="CD1526" s="18"/>
      <c r="CE1526" s="18"/>
      <c r="CH1526" s="18"/>
      <c r="CJ1526" s="18"/>
      <c r="CU1526" s="18"/>
      <c r="CV1526" t="s">
        <v>397</v>
      </c>
      <c r="CW1526" t="s">
        <v>397</v>
      </c>
      <c r="CX1526" t="s">
        <v>397</v>
      </c>
      <c r="CY1526" s="25" t="s">
        <v>397</v>
      </c>
    </row>
    <row r="1527" spans="1:103" x14ac:dyDescent="0.25">
      <c r="A1527">
        <v>1529</v>
      </c>
      <c r="B1527">
        <v>166</v>
      </c>
      <c r="C1527" s="25" t="s">
        <v>49</v>
      </c>
      <c r="D1527" s="12">
        <v>7.5</v>
      </c>
      <c r="E1527" s="14"/>
      <c r="F1527" s="7" t="str">
        <f t="shared" si="239"/>
        <v>X</v>
      </c>
      <c r="G1527" s="7">
        <f t="shared" si="240"/>
        <v>7.5</v>
      </c>
      <c r="H1527" s="16">
        <f t="shared" si="241"/>
        <v>7.5</v>
      </c>
      <c r="I1527" s="11" t="str">
        <f t="shared" si="242"/>
        <v>X</v>
      </c>
      <c r="J1527" s="39" t="str">
        <f t="shared" si="243"/>
        <v>X</v>
      </c>
      <c r="K1527" s="39" t="str">
        <f t="shared" si="246"/>
        <v>X</v>
      </c>
      <c r="L1527" s="39" t="str">
        <f t="shared" si="247"/>
        <v>X</v>
      </c>
      <c r="M1527" s="39" t="str">
        <f t="shared" si="244"/>
        <v>X</v>
      </c>
      <c r="N1527" s="42">
        <v>1</v>
      </c>
      <c r="O1527" s="8">
        <v>0</v>
      </c>
      <c r="P1527" s="9">
        <v>0</v>
      </c>
      <c r="Q1527" s="9">
        <v>0</v>
      </c>
      <c r="R1527" s="8">
        <v>0</v>
      </c>
      <c r="S1527" s="9">
        <v>0</v>
      </c>
      <c r="T1527" s="9">
        <v>0</v>
      </c>
      <c r="U1527" s="8">
        <v>0</v>
      </c>
      <c r="V1527" s="9">
        <v>0</v>
      </c>
      <c r="W1527" s="9">
        <v>0</v>
      </c>
      <c r="X1527" s="9">
        <v>0</v>
      </c>
      <c r="Y1527" s="8">
        <v>0</v>
      </c>
      <c r="Z1527" s="9">
        <v>0</v>
      </c>
      <c r="AA1527" s="8"/>
      <c r="AC1527" s="8"/>
      <c r="AJ1527" s="9">
        <f t="shared" si="245"/>
        <v>-1</v>
      </c>
      <c r="AK1527" s="7">
        <v>10.6</v>
      </c>
      <c r="AO1527" s="8"/>
      <c r="AQ1527" s="31"/>
      <c r="AT1527" s="31"/>
      <c r="AU1527" s="21">
        <v>1995</v>
      </c>
      <c r="AV1527" s="23">
        <f t="shared" si="248"/>
        <v>3.2999429000227671</v>
      </c>
      <c r="BB1527" s="18"/>
      <c r="BD1527" s="54"/>
      <c r="BF1527" s="18"/>
      <c r="BH1527" s="18"/>
      <c r="BJ1527" s="18"/>
      <c r="BK1527" s="18" t="s">
        <v>160</v>
      </c>
      <c r="BL1527">
        <v>1</v>
      </c>
      <c r="BM1527">
        <v>0</v>
      </c>
      <c r="BN1527">
        <v>0</v>
      </c>
      <c r="BO1527">
        <v>0</v>
      </c>
      <c r="BP1527">
        <v>0</v>
      </c>
      <c r="BQ1527">
        <v>0</v>
      </c>
      <c r="BR1527" s="18">
        <v>0</v>
      </c>
      <c r="BS1527">
        <v>1</v>
      </c>
      <c r="BT1527">
        <v>0</v>
      </c>
      <c r="BU1527" s="18">
        <v>0</v>
      </c>
      <c r="BV1527" t="s">
        <v>397</v>
      </c>
      <c r="BW1527" t="s">
        <v>397</v>
      </c>
      <c r="CB1527" s="18"/>
      <c r="CD1527" s="18"/>
      <c r="CE1527" s="18"/>
      <c r="CH1527" s="18"/>
      <c r="CJ1527" s="18"/>
      <c r="CU1527" s="18"/>
      <c r="CV1527" t="s">
        <v>397</v>
      </c>
      <c r="CW1527" t="s">
        <v>397</v>
      </c>
      <c r="CX1527" t="s">
        <v>397</v>
      </c>
      <c r="CY1527" s="25" t="s">
        <v>397</v>
      </c>
    </row>
    <row r="1528" spans="1:103" x14ac:dyDescent="0.25">
      <c r="A1528">
        <v>1530</v>
      </c>
      <c r="B1528">
        <v>166</v>
      </c>
      <c r="C1528" s="25" t="s">
        <v>49</v>
      </c>
      <c r="D1528" s="12">
        <v>3.3</v>
      </c>
      <c r="E1528" s="14"/>
      <c r="F1528" s="7" t="str">
        <f t="shared" si="239"/>
        <v>X</v>
      </c>
      <c r="G1528" s="7">
        <f t="shared" si="240"/>
        <v>3.3</v>
      </c>
      <c r="H1528" s="16">
        <f t="shared" si="241"/>
        <v>3.3</v>
      </c>
      <c r="I1528" s="11" t="str">
        <f t="shared" si="242"/>
        <v>X</v>
      </c>
      <c r="J1528" s="39" t="str">
        <f t="shared" si="243"/>
        <v>X</v>
      </c>
      <c r="K1528" s="39" t="str">
        <f t="shared" si="246"/>
        <v>X</v>
      </c>
      <c r="L1528" s="39" t="str">
        <f t="shared" si="247"/>
        <v>X</v>
      </c>
      <c r="M1528" s="39" t="str">
        <f t="shared" si="244"/>
        <v>X</v>
      </c>
      <c r="N1528" s="42">
        <v>1</v>
      </c>
      <c r="O1528" s="8">
        <v>0</v>
      </c>
      <c r="P1528" s="9">
        <v>0</v>
      </c>
      <c r="Q1528" s="9">
        <v>0</v>
      </c>
      <c r="R1528" s="8">
        <v>0</v>
      </c>
      <c r="S1528" s="9">
        <v>0</v>
      </c>
      <c r="T1528" s="9">
        <v>0</v>
      </c>
      <c r="U1528" s="8">
        <v>0</v>
      </c>
      <c r="V1528" s="9">
        <v>0</v>
      </c>
      <c r="W1528" s="9">
        <v>0</v>
      </c>
      <c r="X1528" s="9">
        <v>0</v>
      </c>
      <c r="Y1528" s="8">
        <v>0</v>
      </c>
      <c r="Z1528" s="9">
        <v>0</v>
      </c>
      <c r="AA1528" s="8"/>
      <c r="AC1528" s="8"/>
      <c r="AJ1528" s="9">
        <f t="shared" si="245"/>
        <v>-1</v>
      </c>
      <c r="AK1528" s="7">
        <v>12</v>
      </c>
      <c r="AO1528" s="8"/>
      <c r="AQ1528" s="31"/>
      <c r="AT1528" s="31"/>
      <c r="AU1528" s="21">
        <v>1995</v>
      </c>
      <c r="AV1528" s="23">
        <f t="shared" si="248"/>
        <v>3.2999429000227671</v>
      </c>
      <c r="BB1528" s="18"/>
      <c r="BD1528" s="54"/>
      <c r="BF1528" s="18"/>
      <c r="BH1528" s="18"/>
      <c r="BJ1528" s="18"/>
      <c r="BK1528" s="18" t="s">
        <v>201</v>
      </c>
      <c r="BL1528">
        <v>1</v>
      </c>
      <c r="BM1528">
        <v>0</v>
      </c>
      <c r="BN1528">
        <v>0</v>
      </c>
      <c r="BO1528">
        <v>0</v>
      </c>
      <c r="BP1528">
        <v>0</v>
      </c>
      <c r="BQ1528">
        <v>0</v>
      </c>
      <c r="BR1528" s="18">
        <v>0</v>
      </c>
      <c r="BS1528">
        <v>1</v>
      </c>
      <c r="BT1528">
        <v>0</v>
      </c>
      <c r="BU1528" s="18">
        <v>0</v>
      </c>
      <c r="BV1528" t="s">
        <v>397</v>
      </c>
      <c r="BW1528" t="s">
        <v>397</v>
      </c>
      <c r="CB1528" s="18"/>
      <c r="CD1528" s="18"/>
      <c r="CE1528" s="18"/>
      <c r="CH1528" s="18"/>
      <c r="CJ1528" s="18"/>
      <c r="CU1528" s="18"/>
      <c r="CV1528" t="s">
        <v>397</v>
      </c>
      <c r="CW1528" t="s">
        <v>397</v>
      </c>
      <c r="CX1528" t="s">
        <v>397</v>
      </c>
      <c r="CY1528" s="25" t="s">
        <v>397</v>
      </c>
    </row>
    <row r="1529" spans="1:103" x14ac:dyDescent="0.25">
      <c r="A1529">
        <v>1531</v>
      </c>
      <c r="B1529">
        <v>166</v>
      </c>
      <c r="C1529" s="25" t="s">
        <v>49</v>
      </c>
      <c r="D1529" s="12">
        <v>17.399999999999999</v>
      </c>
      <c r="E1529" s="14"/>
      <c r="F1529" s="7" t="str">
        <f t="shared" si="239"/>
        <v>X</v>
      </c>
      <c r="G1529" s="7">
        <f t="shared" si="240"/>
        <v>17.399999999999999</v>
      </c>
      <c r="H1529" s="16">
        <f t="shared" si="241"/>
        <v>17.399999999999999</v>
      </c>
      <c r="I1529" s="11" t="str">
        <f t="shared" si="242"/>
        <v>X</v>
      </c>
      <c r="J1529" s="39" t="str">
        <f t="shared" si="243"/>
        <v>X</v>
      </c>
      <c r="K1529" s="39" t="str">
        <f t="shared" si="246"/>
        <v>X</v>
      </c>
      <c r="L1529" s="39" t="str">
        <f t="shared" si="247"/>
        <v>X</v>
      </c>
      <c r="M1529" s="39" t="str">
        <f t="shared" si="244"/>
        <v>X</v>
      </c>
      <c r="N1529" s="42">
        <v>1</v>
      </c>
      <c r="O1529" s="8">
        <v>0</v>
      </c>
      <c r="P1529" s="9">
        <v>0</v>
      </c>
      <c r="Q1529" s="9">
        <v>0</v>
      </c>
      <c r="R1529" s="8">
        <v>0</v>
      </c>
      <c r="S1529" s="9">
        <v>0</v>
      </c>
      <c r="T1529" s="9">
        <v>0</v>
      </c>
      <c r="U1529" s="8">
        <v>0</v>
      </c>
      <c r="V1529" s="9">
        <v>0</v>
      </c>
      <c r="W1529" s="9">
        <v>0</v>
      </c>
      <c r="X1529" s="9">
        <v>0</v>
      </c>
      <c r="Y1529" s="8">
        <v>0</v>
      </c>
      <c r="Z1529" s="9">
        <v>0</v>
      </c>
      <c r="AA1529" s="8"/>
      <c r="AC1529" s="8"/>
      <c r="AJ1529" s="9">
        <f t="shared" si="245"/>
        <v>-1</v>
      </c>
      <c r="AK1529" s="7">
        <v>10.6</v>
      </c>
      <c r="AO1529" s="8"/>
      <c r="AQ1529" s="31"/>
      <c r="AT1529" s="31"/>
      <c r="AU1529" s="21">
        <v>1995</v>
      </c>
      <c r="AV1529" s="23">
        <f t="shared" si="248"/>
        <v>3.2999429000227671</v>
      </c>
      <c r="BB1529" s="18"/>
      <c r="BD1529" s="54"/>
      <c r="BF1529" s="18"/>
      <c r="BH1529" s="18"/>
      <c r="BJ1529" s="18"/>
      <c r="BK1529" s="18" t="s">
        <v>211</v>
      </c>
      <c r="BL1529">
        <v>1</v>
      </c>
      <c r="BM1529">
        <v>0</v>
      </c>
      <c r="BN1529">
        <v>0</v>
      </c>
      <c r="BO1529">
        <v>0</v>
      </c>
      <c r="BP1529">
        <v>0</v>
      </c>
      <c r="BQ1529">
        <v>0</v>
      </c>
      <c r="BR1529" s="18">
        <v>0</v>
      </c>
      <c r="BS1529">
        <v>1</v>
      </c>
      <c r="BT1529">
        <v>0</v>
      </c>
      <c r="BU1529" s="18">
        <v>0</v>
      </c>
      <c r="BV1529" t="s">
        <v>397</v>
      </c>
      <c r="BW1529" t="s">
        <v>397</v>
      </c>
      <c r="CB1529" s="18"/>
      <c r="CD1529" s="18"/>
      <c r="CE1529" s="18"/>
      <c r="CH1529" s="18"/>
      <c r="CJ1529" s="18"/>
      <c r="CU1529" s="18"/>
      <c r="CV1529" t="s">
        <v>397</v>
      </c>
      <c r="CW1529" t="s">
        <v>397</v>
      </c>
      <c r="CX1529" t="s">
        <v>397</v>
      </c>
      <c r="CY1529" s="25" t="s">
        <v>397</v>
      </c>
    </row>
    <row r="1530" spans="1:103" x14ac:dyDescent="0.25">
      <c r="A1530">
        <v>1532</v>
      </c>
      <c r="B1530">
        <v>167</v>
      </c>
      <c r="C1530" s="25" t="s">
        <v>14</v>
      </c>
      <c r="D1530" s="12">
        <v>10.9</v>
      </c>
      <c r="E1530" s="14"/>
      <c r="F1530" s="7" t="str">
        <f t="shared" si="239"/>
        <v>X</v>
      </c>
      <c r="G1530" s="7">
        <f t="shared" si="240"/>
        <v>10.9</v>
      </c>
      <c r="H1530" s="16">
        <f t="shared" si="241"/>
        <v>10.9</v>
      </c>
      <c r="I1530" s="11" t="str">
        <f t="shared" si="242"/>
        <v>X</v>
      </c>
      <c r="J1530" s="39" t="str">
        <f t="shared" si="243"/>
        <v>X</v>
      </c>
      <c r="K1530" s="39" t="str">
        <f t="shared" si="246"/>
        <v>X</v>
      </c>
      <c r="L1530" s="39" t="str">
        <f t="shared" si="247"/>
        <v>X</v>
      </c>
      <c r="M1530" s="39" t="str">
        <f t="shared" si="244"/>
        <v>X</v>
      </c>
      <c r="N1530" s="42">
        <v>1</v>
      </c>
      <c r="O1530" s="8">
        <v>0</v>
      </c>
      <c r="P1530" s="9">
        <v>0</v>
      </c>
      <c r="Q1530" s="9">
        <v>0</v>
      </c>
      <c r="R1530" s="8">
        <v>0</v>
      </c>
      <c r="S1530" s="9">
        <v>0</v>
      </c>
      <c r="T1530" s="9">
        <v>0</v>
      </c>
      <c r="U1530" s="8">
        <v>0</v>
      </c>
      <c r="V1530" s="9">
        <v>0</v>
      </c>
      <c r="W1530" s="9">
        <v>0</v>
      </c>
      <c r="X1530" s="9">
        <v>0</v>
      </c>
      <c r="Y1530" s="8">
        <v>0</v>
      </c>
      <c r="Z1530" s="9">
        <v>0</v>
      </c>
      <c r="AA1530" s="8"/>
      <c r="AC1530" s="8"/>
      <c r="AJ1530" s="9">
        <f t="shared" si="245"/>
        <v>-1</v>
      </c>
      <c r="AK1530" s="7">
        <v>11.2</v>
      </c>
      <c r="AO1530" s="8"/>
      <c r="AQ1530" s="31"/>
      <c r="AT1530" s="31"/>
      <c r="AU1530" s="21">
        <v>1985</v>
      </c>
      <c r="AV1530" s="23">
        <f t="shared" si="248"/>
        <v>3.2977605110991339</v>
      </c>
      <c r="BB1530" s="18"/>
      <c r="BD1530" s="54"/>
      <c r="BF1530" s="18"/>
      <c r="BH1530" s="18"/>
      <c r="BJ1530" s="18"/>
      <c r="BK1530" s="18" t="s">
        <v>11</v>
      </c>
      <c r="BL1530">
        <v>1</v>
      </c>
      <c r="BM1530">
        <v>0</v>
      </c>
      <c r="BN1530">
        <v>0</v>
      </c>
      <c r="BO1530">
        <v>0</v>
      </c>
      <c r="BP1530">
        <v>0</v>
      </c>
      <c r="BQ1530">
        <v>0</v>
      </c>
      <c r="BR1530" s="18">
        <v>0</v>
      </c>
      <c r="BS1530">
        <v>1</v>
      </c>
      <c r="BT1530">
        <v>0</v>
      </c>
      <c r="BU1530" s="18">
        <v>0</v>
      </c>
      <c r="BV1530" t="s">
        <v>397</v>
      </c>
      <c r="BW1530" t="s">
        <v>397</v>
      </c>
      <c r="CB1530" s="18"/>
      <c r="CD1530" s="18"/>
      <c r="CE1530" s="18"/>
      <c r="CH1530" s="18"/>
      <c r="CJ1530" s="18"/>
      <c r="CU1530" s="18"/>
      <c r="CV1530" t="s">
        <v>397</v>
      </c>
      <c r="CW1530" t="s">
        <v>397</v>
      </c>
      <c r="CX1530" t="s">
        <v>397</v>
      </c>
      <c r="CY1530" s="25" t="s">
        <v>397</v>
      </c>
    </row>
    <row r="1531" spans="1:103" x14ac:dyDescent="0.25">
      <c r="A1531">
        <v>1533</v>
      </c>
      <c r="B1531">
        <v>167</v>
      </c>
      <c r="C1531" s="25" t="s">
        <v>14</v>
      </c>
      <c r="D1531" s="12">
        <v>5.0999999999999996</v>
      </c>
      <c r="E1531" s="14"/>
      <c r="F1531" s="7" t="str">
        <f t="shared" si="239"/>
        <v>X</v>
      </c>
      <c r="G1531" s="7">
        <f t="shared" si="240"/>
        <v>5.0999999999999996</v>
      </c>
      <c r="H1531" s="16">
        <f t="shared" si="241"/>
        <v>5.0999999999999996</v>
      </c>
      <c r="I1531" s="11" t="str">
        <f t="shared" si="242"/>
        <v>X</v>
      </c>
      <c r="J1531" s="39" t="str">
        <f t="shared" si="243"/>
        <v>X</v>
      </c>
      <c r="K1531" s="39" t="str">
        <f t="shared" si="246"/>
        <v>X</v>
      </c>
      <c r="L1531" s="39" t="str">
        <f t="shared" si="247"/>
        <v>X</v>
      </c>
      <c r="M1531" s="39" t="str">
        <f t="shared" si="244"/>
        <v>X</v>
      </c>
      <c r="N1531" s="42">
        <v>0</v>
      </c>
      <c r="O1531" s="8">
        <v>0</v>
      </c>
      <c r="P1531" s="9">
        <v>0</v>
      </c>
      <c r="Q1531" s="9">
        <v>0</v>
      </c>
      <c r="R1531" s="8">
        <v>0</v>
      </c>
      <c r="S1531" s="9">
        <v>0</v>
      </c>
      <c r="T1531" s="9">
        <v>0</v>
      </c>
      <c r="U1531" s="8">
        <v>1</v>
      </c>
      <c r="V1531" s="9">
        <v>0</v>
      </c>
      <c r="W1531" s="9">
        <v>0</v>
      </c>
      <c r="X1531" s="9">
        <v>0</v>
      </c>
      <c r="Y1531" s="8">
        <v>0</v>
      </c>
      <c r="Z1531" s="9">
        <v>0</v>
      </c>
      <c r="AA1531" s="8"/>
      <c r="AC1531" s="8"/>
      <c r="AJ1531" s="9">
        <f t="shared" si="245"/>
        <v>-1</v>
      </c>
      <c r="AK1531" s="7">
        <v>11.2</v>
      </c>
      <c r="AO1531" s="8"/>
      <c r="AQ1531" s="31"/>
      <c r="AT1531" s="31"/>
      <c r="AU1531" s="21">
        <v>1985</v>
      </c>
      <c r="AV1531" s="23">
        <f t="shared" si="248"/>
        <v>3.2977605110991339</v>
      </c>
      <c r="BB1531" s="18"/>
      <c r="BD1531" s="54"/>
      <c r="BF1531" s="18"/>
      <c r="BH1531" s="18"/>
      <c r="BJ1531" s="18"/>
      <c r="BK1531" s="18" t="s">
        <v>11</v>
      </c>
      <c r="BL1531">
        <v>1</v>
      </c>
      <c r="BM1531">
        <v>0</v>
      </c>
      <c r="BN1531">
        <v>0</v>
      </c>
      <c r="BO1531">
        <v>0</v>
      </c>
      <c r="BP1531">
        <v>0</v>
      </c>
      <c r="BQ1531">
        <v>0</v>
      </c>
      <c r="BR1531" s="18">
        <v>0</v>
      </c>
      <c r="BS1531">
        <v>1</v>
      </c>
      <c r="BT1531">
        <v>0</v>
      </c>
      <c r="BU1531" s="18">
        <v>0</v>
      </c>
      <c r="BV1531" t="s">
        <v>397</v>
      </c>
      <c r="BW1531" t="s">
        <v>397</v>
      </c>
      <c r="CB1531" s="18"/>
      <c r="CD1531" s="18"/>
      <c r="CE1531" s="18"/>
      <c r="CH1531" s="18"/>
      <c r="CJ1531" s="18"/>
      <c r="CU1531" s="18"/>
      <c r="CV1531" t="s">
        <v>397</v>
      </c>
      <c r="CW1531" t="s">
        <v>397</v>
      </c>
      <c r="CX1531" t="s">
        <v>397</v>
      </c>
      <c r="CY1531" s="25" t="s">
        <v>397</v>
      </c>
    </row>
    <row r="1532" spans="1:103" x14ac:dyDescent="0.25">
      <c r="A1532">
        <v>1534</v>
      </c>
      <c r="B1532">
        <v>167</v>
      </c>
      <c r="C1532" s="25" t="s">
        <v>14</v>
      </c>
      <c r="D1532" s="12">
        <v>5.2</v>
      </c>
      <c r="E1532" s="14"/>
      <c r="F1532" s="7" t="str">
        <f t="shared" si="239"/>
        <v>X</v>
      </c>
      <c r="G1532" s="7">
        <f t="shared" si="240"/>
        <v>5.2</v>
      </c>
      <c r="H1532" s="16">
        <f t="shared" si="241"/>
        <v>5.2</v>
      </c>
      <c r="I1532" s="11" t="str">
        <f t="shared" si="242"/>
        <v>X</v>
      </c>
      <c r="J1532" s="39" t="str">
        <f t="shared" si="243"/>
        <v>X</v>
      </c>
      <c r="K1532" s="39" t="str">
        <f t="shared" si="246"/>
        <v>X</v>
      </c>
      <c r="L1532" s="39" t="str">
        <f t="shared" si="247"/>
        <v>X</v>
      </c>
      <c r="M1532" s="39" t="str">
        <f t="shared" si="244"/>
        <v>X</v>
      </c>
      <c r="N1532" s="42">
        <v>0</v>
      </c>
      <c r="O1532" s="8">
        <v>0</v>
      </c>
      <c r="P1532" s="9">
        <v>0</v>
      </c>
      <c r="Q1532" s="9">
        <v>0</v>
      </c>
      <c r="R1532" s="8">
        <v>0</v>
      </c>
      <c r="S1532" s="9">
        <v>0</v>
      </c>
      <c r="T1532" s="9">
        <v>0</v>
      </c>
      <c r="U1532" s="8">
        <v>0</v>
      </c>
      <c r="V1532" s="9">
        <v>1</v>
      </c>
      <c r="W1532" s="9">
        <v>0</v>
      </c>
      <c r="X1532" s="9">
        <v>0</v>
      </c>
      <c r="Y1532" s="8">
        <v>0</v>
      </c>
      <c r="Z1532" s="9">
        <v>0</v>
      </c>
      <c r="AA1532" s="8"/>
      <c r="AC1532" s="8"/>
      <c r="AJ1532" s="9">
        <f t="shared" si="245"/>
        <v>-1</v>
      </c>
      <c r="AK1532" s="7">
        <v>11.2</v>
      </c>
      <c r="AO1532" s="8"/>
      <c r="AQ1532" s="31"/>
      <c r="AT1532" s="31"/>
      <c r="AU1532" s="21">
        <v>1985</v>
      </c>
      <c r="AV1532" s="23">
        <f t="shared" si="248"/>
        <v>3.2977605110991339</v>
      </c>
      <c r="BB1532" s="18"/>
      <c r="BD1532" s="54"/>
      <c r="BF1532" s="18"/>
      <c r="BH1532" s="18"/>
      <c r="BJ1532" s="18"/>
      <c r="BK1532" s="18" t="s">
        <v>11</v>
      </c>
      <c r="BL1532">
        <v>1</v>
      </c>
      <c r="BM1532">
        <v>0</v>
      </c>
      <c r="BN1532">
        <v>0</v>
      </c>
      <c r="BO1532">
        <v>0</v>
      </c>
      <c r="BP1532">
        <v>0</v>
      </c>
      <c r="BQ1532">
        <v>0</v>
      </c>
      <c r="BR1532" s="18">
        <v>0</v>
      </c>
      <c r="BS1532">
        <v>1</v>
      </c>
      <c r="BT1532">
        <v>0</v>
      </c>
      <c r="BU1532" s="18">
        <v>0</v>
      </c>
      <c r="BV1532" t="s">
        <v>397</v>
      </c>
      <c r="BW1532" t="s">
        <v>397</v>
      </c>
      <c r="CB1532" s="18"/>
      <c r="CD1532" s="18"/>
      <c r="CE1532" s="18"/>
      <c r="CH1532" s="18"/>
      <c r="CJ1532" s="18"/>
      <c r="CU1532" s="18"/>
      <c r="CV1532" t="s">
        <v>397</v>
      </c>
      <c r="CW1532" t="s">
        <v>397</v>
      </c>
      <c r="CX1532" t="s">
        <v>397</v>
      </c>
      <c r="CY1532" s="25" t="s">
        <v>397</v>
      </c>
    </row>
    <row r="1533" spans="1:103" x14ac:dyDescent="0.25">
      <c r="A1533">
        <v>1535</v>
      </c>
      <c r="B1533">
        <v>168</v>
      </c>
      <c r="C1533" s="25" t="s">
        <v>83</v>
      </c>
      <c r="D1533" s="12">
        <v>5.8</v>
      </c>
      <c r="E1533" s="14"/>
      <c r="F1533" s="7" t="str">
        <f t="shared" si="239"/>
        <v>X</v>
      </c>
      <c r="G1533" s="7">
        <f t="shared" si="240"/>
        <v>5.8</v>
      </c>
      <c r="H1533" s="16">
        <f t="shared" si="241"/>
        <v>5.8</v>
      </c>
      <c r="I1533" s="11" t="str">
        <f t="shared" si="242"/>
        <v>X</v>
      </c>
      <c r="J1533" s="39" t="str">
        <f t="shared" si="243"/>
        <v>X</v>
      </c>
      <c r="K1533" s="39" t="str">
        <f t="shared" si="246"/>
        <v>X</v>
      </c>
      <c r="L1533" s="39" t="str">
        <f t="shared" si="247"/>
        <v>X</v>
      </c>
      <c r="M1533" s="39" t="str">
        <f t="shared" si="244"/>
        <v>X</v>
      </c>
      <c r="N1533" s="42">
        <v>1</v>
      </c>
      <c r="O1533" s="8">
        <v>0</v>
      </c>
      <c r="P1533" s="9">
        <v>0</v>
      </c>
      <c r="Q1533" s="9">
        <v>0</v>
      </c>
      <c r="R1533" s="8">
        <v>0</v>
      </c>
      <c r="S1533" s="9">
        <v>0</v>
      </c>
      <c r="T1533" s="9">
        <v>0</v>
      </c>
      <c r="U1533" s="8">
        <v>0</v>
      </c>
      <c r="V1533" s="9">
        <v>0</v>
      </c>
      <c r="W1533" s="9">
        <v>0</v>
      </c>
      <c r="X1533" s="9">
        <v>0</v>
      </c>
      <c r="Y1533" s="8">
        <v>0</v>
      </c>
      <c r="Z1533" s="9">
        <v>0</v>
      </c>
      <c r="AA1533" s="8"/>
      <c r="AC1533" s="8"/>
      <c r="AJ1533" s="9">
        <f t="shared" si="245"/>
        <v>-1</v>
      </c>
      <c r="AK1533" s="7">
        <v>12.2</v>
      </c>
      <c r="AO1533" s="8"/>
      <c r="AQ1533" s="31"/>
      <c r="AT1533" s="31"/>
      <c r="AU1533" s="21">
        <v>1996</v>
      </c>
      <c r="AV1533" s="23">
        <f t="shared" si="248"/>
        <v>3.3001605369513523</v>
      </c>
      <c r="BB1533" s="18"/>
      <c r="BD1533" s="54"/>
      <c r="BF1533" s="18"/>
      <c r="BH1533" s="18"/>
      <c r="BJ1533" s="18"/>
      <c r="BK1533" s="18" t="s">
        <v>81</v>
      </c>
      <c r="BL1533">
        <v>1</v>
      </c>
      <c r="BM1533">
        <v>0</v>
      </c>
      <c r="BN1533">
        <v>0</v>
      </c>
      <c r="BO1533">
        <v>0</v>
      </c>
      <c r="BP1533">
        <v>0</v>
      </c>
      <c r="BQ1533">
        <v>0</v>
      </c>
      <c r="BR1533" s="18">
        <v>0</v>
      </c>
      <c r="BS1533">
        <v>1</v>
      </c>
      <c r="BT1533">
        <v>0</v>
      </c>
      <c r="BU1533" s="18">
        <v>0</v>
      </c>
      <c r="BV1533" t="s">
        <v>397</v>
      </c>
      <c r="BW1533" t="s">
        <v>397</v>
      </c>
      <c r="CB1533" s="18"/>
      <c r="CD1533" s="18"/>
      <c r="CE1533" s="18"/>
      <c r="CH1533" s="18"/>
      <c r="CJ1533" s="18"/>
      <c r="CU1533" s="18"/>
      <c r="CV1533" t="s">
        <v>397</v>
      </c>
      <c r="CW1533" t="s">
        <v>397</v>
      </c>
      <c r="CX1533" t="s">
        <v>397</v>
      </c>
      <c r="CY1533" s="25" t="s">
        <v>397</v>
      </c>
    </row>
    <row r="1534" spans="1:103" x14ac:dyDescent="0.25">
      <c r="A1534">
        <v>1536</v>
      </c>
      <c r="B1534">
        <v>168</v>
      </c>
      <c r="C1534" s="25" t="s">
        <v>83</v>
      </c>
      <c r="D1534" s="12">
        <v>6.1</v>
      </c>
      <c r="E1534" s="14"/>
      <c r="F1534" s="7" t="str">
        <f t="shared" si="239"/>
        <v>X</v>
      </c>
      <c r="G1534" s="7">
        <f t="shared" si="240"/>
        <v>6.1</v>
      </c>
      <c r="H1534" s="16">
        <f t="shared" si="241"/>
        <v>6.1</v>
      </c>
      <c r="I1534" s="11" t="str">
        <f t="shared" si="242"/>
        <v>X</v>
      </c>
      <c r="J1534" s="39" t="str">
        <f t="shared" si="243"/>
        <v>X</v>
      </c>
      <c r="K1534" s="39" t="str">
        <f t="shared" si="246"/>
        <v>X</v>
      </c>
      <c r="L1534" s="39" t="str">
        <f t="shared" si="247"/>
        <v>X</v>
      </c>
      <c r="M1534" s="39" t="str">
        <f t="shared" si="244"/>
        <v>X</v>
      </c>
      <c r="N1534" s="42">
        <v>0</v>
      </c>
      <c r="O1534" s="8">
        <v>0</v>
      </c>
      <c r="P1534" s="9">
        <v>0</v>
      </c>
      <c r="Q1534" s="9">
        <v>0</v>
      </c>
      <c r="R1534" s="8">
        <v>0</v>
      </c>
      <c r="S1534" s="9">
        <v>0</v>
      </c>
      <c r="T1534" s="9">
        <v>0</v>
      </c>
      <c r="U1534" s="8">
        <v>1</v>
      </c>
      <c r="V1534" s="9">
        <v>0</v>
      </c>
      <c r="W1534" s="9">
        <v>0</v>
      </c>
      <c r="X1534" s="9">
        <v>0</v>
      </c>
      <c r="Y1534" s="8">
        <v>0</v>
      </c>
      <c r="Z1534" s="9">
        <v>0</v>
      </c>
      <c r="AA1534" s="8"/>
      <c r="AC1534" s="8"/>
      <c r="AJ1534" s="9">
        <f t="shared" si="245"/>
        <v>-1</v>
      </c>
      <c r="AK1534" s="7">
        <v>11.4</v>
      </c>
      <c r="AO1534" s="8"/>
      <c r="AQ1534" s="31"/>
      <c r="AT1534" s="31"/>
      <c r="AU1534" s="21">
        <v>1992</v>
      </c>
      <c r="AV1534" s="23">
        <f t="shared" si="248"/>
        <v>3.2992893340876801</v>
      </c>
      <c r="BB1534" s="18"/>
      <c r="BD1534" s="54"/>
      <c r="BF1534" s="18"/>
      <c r="BH1534" s="18"/>
      <c r="BJ1534" s="18"/>
      <c r="BK1534" s="18" t="s">
        <v>81</v>
      </c>
      <c r="BL1534">
        <v>1</v>
      </c>
      <c r="BM1534">
        <v>0</v>
      </c>
      <c r="BN1534">
        <v>0</v>
      </c>
      <c r="BO1534">
        <v>0</v>
      </c>
      <c r="BP1534">
        <v>0</v>
      </c>
      <c r="BQ1534">
        <v>0</v>
      </c>
      <c r="BR1534" s="18">
        <v>0</v>
      </c>
      <c r="BS1534">
        <v>1</v>
      </c>
      <c r="BT1534">
        <v>0</v>
      </c>
      <c r="BU1534" s="18">
        <v>0</v>
      </c>
      <c r="BV1534" t="s">
        <v>397</v>
      </c>
      <c r="BW1534" t="s">
        <v>397</v>
      </c>
      <c r="CB1534" s="18"/>
      <c r="CD1534" s="18"/>
      <c r="CE1534" s="18"/>
      <c r="CH1534" s="18"/>
      <c r="CJ1534" s="18"/>
      <c r="CU1534" s="18"/>
      <c r="CV1534" t="s">
        <v>397</v>
      </c>
      <c r="CW1534" t="s">
        <v>397</v>
      </c>
      <c r="CX1534" t="s">
        <v>397</v>
      </c>
      <c r="CY1534" s="25" t="s">
        <v>397</v>
      </c>
    </row>
    <row r="1535" spans="1:103" x14ac:dyDescent="0.25">
      <c r="A1535">
        <v>1537</v>
      </c>
      <c r="B1535">
        <v>168</v>
      </c>
      <c r="C1535" s="25" t="s">
        <v>83</v>
      </c>
      <c r="D1535" s="12">
        <v>8.3000000000000007</v>
      </c>
      <c r="E1535" s="14"/>
      <c r="F1535" s="7" t="str">
        <f t="shared" si="239"/>
        <v>X</v>
      </c>
      <c r="G1535" s="7">
        <f t="shared" si="240"/>
        <v>8.3000000000000007</v>
      </c>
      <c r="H1535" s="16">
        <f t="shared" si="241"/>
        <v>8.3000000000000007</v>
      </c>
      <c r="I1535" s="11" t="str">
        <f t="shared" si="242"/>
        <v>X</v>
      </c>
      <c r="J1535" s="39" t="str">
        <f t="shared" si="243"/>
        <v>X</v>
      </c>
      <c r="K1535" s="39" t="str">
        <f t="shared" si="246"/>
        <v>X</v>
      </c>
      <c r="L1535" s="39" t="str">
        <f t="shared" si="247"/>
        <v>X</v>
      </c>
      <c r="M1535" s="39" t="str">
        <f t="shared" si="244"/>
        <v>X</v>
      </c>
      <c r="N1535" s="42">
        <v>0</v>
      </c>
      <c r="O1535" s="8">
        <v>0</v>
      </c>
      <c r="P1535" s="9">
        <v>0</v>
      </c>
      <c r="Q1535" s="9">
        <v>0</v>
      </c>
      <c r="R1535" s="8">
        <v>0</v>
      </c>
      <c r="S1535" s="9">
        <v>0</v>
      </c>
      <c r="T1535" s="9">
        <v>0</v>
      </c>
      <c r="U1535" s="8">
        <v>1</v>
      </c>
      <c r="V1535" s="9">
        <v>0</v>
      </c>
      <c r="W1535" s="9">
        <v>0</v>
      </c>
      <c r="X1535" s="9">
        <v>0</v>
      </c>
      <c r="Y1535" s="8">
        <v>0</v>
      </c>
      <c r="Z1535" s="9">
        <v>0</v>
      </c>
      <c r="AA1535" s="8"/>
      <c r="AC1535" s="8"/>
      <c r="AJ1535" s="9">
        <f t="shared" si="245"/>
        <v>-1</v>
      </c>
      <c r="AK1535" s="7">
        <v>12.2</v>
      </c>
      <c r="AO1535" s="8"/>
      <c r="AQ1535" s="31"/>
      <c r="AT1535" s="31"/>
      <c r="AU1535" s="21">
        <v>1996</v>
      </c>
      <c r="AV1535" s="23">
        <f t="shared" si="248"/>
        <v>3.3001605369513523</v>
      </c>
      <c r="BB1535" s="18"/>
      <c r="BD1535" s="54"/>
      <c r="BF1535" s="18"/>
      <c r="BH1535" s="18"/>
      <c r="BJ1535" s="18"/>
      <c r="BK1535" s="18" t="s">
        <v>81</v>
      </c>
      <c r="BL1535">
        <v>1</v>
      </c>
      <c r="BM1535">
        <v>0</v>
      </c>
      <c r="BN1535">
        <v>0</v>
      </c>
      <c r="BO1535">
        <v>0</v>
      </c>
      <c r="BP1535">
        <v>0</v>
      </c>
      <c r="BQ1535">
        <v>0</v>
      </c>
      <c r="BR1535" s="18">
        <v>0</v>
      </c>
      <c r="BS1535">
        <v>1</v>
      </c>
      <c r="BT1535">
        <v>0</v>
      </c>
      <c r="BU1535" s="18">
        <v>0</v>
      </c>
      <c r="BV1535" t="s">
        <v>397</v>
      </c>
      <c r="BW1535" t="s">
        <v>397</v>
      </c>
      <c r="CB1535" s="18"/>
      <c r="CD1535" s="18"/>
      <c r="CE1535" s="18"/>
      <c r="CH1535" s="18"/>
      <c r="CJ1535" s="18"/>
      <c r="CU1535" s="18"/>
      <c r="CV1535" t="s">
        <v>397</v>
      </c>
      <c r="CW1535" t="s">
        <v>397</v>
      </c>
      <c r="CX1535" t="s">
        <v>397</v>
      </c>
      <c r="CY1535" s="25" t="s">
        <v>397</v>
      </c>
    </row>
    <row r="1536" spans="1:103" x14ac:dyDescent="0.25">
      <c r="A1536">
        <v>1538</v>
      </c>
      <c r="B1536">
        <v>168</v>
      </c>
      <c r="C1536" s="25" t="s">
        <v>83</v>
      </c>
      <c r="D1536" s="12">
        <v>8</v>
      </c>
      <c r="E1536" s="14"/>
      <c r="F1536" s="7" t="str">
        <f t="shared" si="239"/>
        <v>X</v>
      </c>
      <c r="G1536" s="7">
        <f t="shared" si="240"/>
        <v>8</v>
      </c>
      <c r="H1536" s="16">
        <f t="shared" si="241"/>
        <v>8</v>
      </c>
      <c r="I1536" s="11" t="str">
        <f t="shared" si="242"/>
        <v>X</v>
      </c>
      <c r="J1536" s="39" t="str">
        <f t="shared" si="243"/>
        <v>X</v>
      </c>
      <c r="K1536" s="39" t="str">
        <f t="shared" si="246"/>
        <v>X</v>
      </c>
      <c r="L1536" s="39" t="str">
        <f t="shared" si="247"/>
        <v>X</v>
      </c>
      <c r="M1536" s="39" t="str">
        <f t="shared" si="244"/>
        <v>X</v>
      </c>
      <c r="N1536" s="42">
        <v>0</v>
      </c>
      <c r="O1536" s="8">
        <v>0</v>
      </c>
      <c r="P1536" s="9">
        <v>0</v>
      </c>
      <c r="Q1536" s="9">
        <v>0</v>
      </c>
      <c r="R1536" s="8">
        <v>0</v>
      </c>
      <c r="S1536" s="9">
        <v>0</v>
      </c>
      <c r="T1536" s="9">
        <v>0</v>
      </c>
      <c r="U1536" s="8">
        <v>0</v>
      </c>
      <c r="V1536" s="9">
        <v>1</v>
      </c>
      <c r="W1536" s="9">
        <v>0</v>
      </c>
      <c r="X1536" s="9">
        <v>0</v>
      </c>
      <c r="Y1536" s="8">
        <v>0</v>
      </c>
      <c r="Z1536" s="9">
        <v>0</v>
      </c>
      <c r="AA1536" s="8"/>
      <c r="AC1536" s="8"/>
      <c r="AJ1536" s="9">
        <f t="shared" si="245"/>
        <v>-1</v>
      </c>
      <c r="AK1536" s="7">
        <v>11.4</v>
      </c>
      <c r="AO1536" s="8"/>
      <c r="AQ1536" s="31"/>
      <c r="AT1536" s="31"/>
      <c r="AU1536" s="21">
        <v>1992</v>
      </c>
      <c r="AV1536" s="23">
        <f t="shared" si="248"/>
        <v>3.2992893340876801</v>
      </c>
      <c r="BB1536" s="18"/>
      <c r="BD1536" s="54"/>
      <c r="BF1536" s="18"/>
      <c r="BH1536" s="18"/>
      <c r="BJ1536" s="18"/>
      <c r="BK1536" s="18" t="s">
        <v>81</v>
      </c>
      <c r="BL1536">
        <v>1</v>
      </c>
      <c r="BM1536">
        <v>0</v>
      </c>
      <c r="BN1536">
        <v>0</v>
      </c>
      <c r="BO1536">
        <v>0</v>
      </c>
      <c r="BP1536">
        <v>0</v>
      </c>
      <c r="BQ1536">
        <v>0</v>
      </c>
      <c r="BR1536" s="18">
        <v>0</v>
      </c>
      <c r="BS1536">
        <v>1</v>
      </c>
      <c r="BT1536">
        <v>0</v>
      </c>
      <c r="BU1536" s="18">
        <v>0</v>
      </c>
      <c r="BV1536" t="s">
        <v>397</v>
      </c>
      <c r="BW1536" t="s">
        <v>397</v>
      </c>
      <c r="CB1536" s="18"/>
      <c r="CD1536" s="18"/>
      <c r="CE1536" s="18"/>
      <c r="CH1536" s="18"/>
      <c r="CJ1536" s="18"/>
      <c r="CU1536" s="18"/>
      <c r="CV1536" t="s">
        <v>397</v>
      </c>
      <c r="CW1536" t="s">
        <v>397</v>
      </c>
      <c r="CX1536" t="s">
        <v>397</v>
      </c>
      <c r="CY1536" s="25" t="s">
        <v>397</v>
      </c>
    </row>
    <row r="1537" spans="1:103" x14ac:dyDescent="0.25">
      <c r="A1537">
        <v>1539</v>
      </c>
      <c r="B1537">
        <v>168</v>
      </c>
      <c r="C1537" s="25" t="s">
        <v>83</v>
      </c>
      <c r="D1537" s="12">
        <v>9.4</v>
      </c>
      <c r="E1537" s="14"/>
      <c r="F1537" s="7" t="str">
        <f t="shared" si="239"/>
        <v>X</v>
      </c>
      <c r="G1537" s="7">
        <f t="shared" si="240"/>
        <v>9.4</v>
      </c>
      <c r="H1537" s="16">
        <f t="shared" si="241"/>
        <v>9.4</v>
      </c>
      <c r="I1537" s="11" t="str">
        <f t="shared" si="242"/>
        <v>X</v>
      </c>
      <c r="J1537" s="39" t="str">
        <f t="shared" si="243"/>
        <v>X</v>
      </c>
      <c r="K1537" s="39" t="str">
        <f t="shared" si="246"/>
        <v>X</v>
      </c>
      <c r="L1537" s="39" t="str">
        <f t="shared" si="247"/>
        <v>X</v>
      </c>
      <c r="M1537" s="39" t="str">
        <f t="shared" si="244"/>
        <v>X</v>
      </c>
      <c r="N1537" s="42">
        <v>0</v>
      </c>
      <c r="O1537" s="8">
        <v>0</v>
      </c>
      <c r="P1537" s="9">
        <v>0</v>
      </c>
      <c r="Q1537" s="9">
        <v>0</v>
      </c>
      <c r="R1537" s="8">
        <v>0</v>
      </c>
      <c r="S1537" s="9">
        <v>0</v>
      </c>
      <c r="T1537" s="9">
        <v>0</v>
      </c>
      <c r="U1537" s="8">
        <v>0</v>
      </c>
      <c r="V1537" s="9">
        <v>1</v>
      </c>
      <c r="W1537" s="9">
        <v>0</v>
      </c>
      <c r="X1537" s="9">
        <v>0</v>
      </c>
      <c r="Y1537" s="8">
        <v>0</v>
      </c>
      <c r="Z1537" s="9">
        <v>0</v>
      </c>
      <c r="AA1537" s="8"/>
      <c r="AC1537" s="8"/>
      <c r="AJ1537" s="9">
        <f t="shared" si="245"/>
        <v>-1</v>
      </c>
      <c r="AK1537" s="7">
        <v>12.2</v>
      </c>
      <c r="AO1537" s="8"/>
      <c r="AQ1537" s="31"/>
      <c r="AT1537" s="31"/>
      <c r="AU1537" s="21">
        <v>1996</v>
      </c>
      <c r="AV1537" s="23">
        <f t="shared" si="248"/>
        <v>3.3001605369513523</v>
      </c>
      <c r="BB1537" s="18"/>
      <c r="BD1537" s="54"/>
      <c r="BF1537" s="18"/>
      <c r="BH1537" s="18"/>
      <c r="BJ1537" s="18"/>
      <c r="BK1537" s="18" t="s">
        <v>81</v>
      </c>
      <c r="BL1537">
        <v>1</v>
      </c>
      <c r="BM1537">
        <v>0</v>
      </c>
      <c r="BN1537">
        <v>0</v>
      </c>
      <c r="BO1537">
        <v>0</v>
      </c>
      <c r="BP1537">
        <v>0</v>
      </c>
      <c r="BQ1537">
        <v>0</v>
      </c>
      <c r="BR1537" s="18">
        <v>0</v>
      </c>
      <c r="BS1537">
        <v>1</v>
      </c>
      <c r="BT1537">
        <v>0</v>
      </c>
      <c r="BU1537" s="18">
        <v>0</v>
      </c>
      <c r="BV1537" t="s">
        <v>397</v>
      </c>
      <c r="BW1537" t="s">
        <v>397</v>
      </c>
      <c r="CB1537" s="18"/>
      <c r="CD1537" s="18"/>
      <c r="CE1537" s="18"/>
      <c r="CH1537" s="18"/>
      <c r="CJ1537" s="18"/>
      <c r="CU1537" s="18"/>
      <c r="CV1537" t="s">
        <v>397</v>
      </c>
      <c r="CW1537" t="s">
        <v>397</v>
      </c>
      <c r="CX1537" t="s">
        <v>397</v>
      </c>
      <c r="CY1537" s="25" t="s">
        <v>397</v>
      </c>
    </row>
    <row r="1538" spans="1:103" x14ac:dyDescent="0.25">
      <c r="A1538">
        <v>1540</v>
      </c>
      <c r="B1538">
        <v>169</v>
      </c>
      <c r="C1538" s="25" t="s">
        <v>236</v>
      </c>
      <c r="D1538" s="12">
        <v>7.48</v>
      </c>
      <c r="E1538" s="14"/>
      <c r="F1538" s="7" t="str">
        <f t="shared" si="239"/>
        <v>X</v>
      </c>
      <c r="G1538" s="7">
        <f t="shared" si="240"/>
        <v>7.48</v>
      </c>
      <c r="H1538" s="16">
        <f t="shared" si="241"/>
        <v>7.48</v>
      </c>
      <c r="I1538" s="11" t="str">
        <f t="shared" si="242"/>
        <v>X</v>
      </c>
      <c r="J1538" s="39" t="str">
        <f t="shared" si="243"/>
        <v>X</v>
      </c>
      <c r="K1538" s="39" t="str">
        <f t="shared" si="246"/>
        <v>X</v>
      </c>
      <c r="L1538" s="39" t="str">
        <f t="shared" si="247"/>
        <v>X</v>
      </c>
      <c r="M1538" s="39" t="str">
        <f t="shared" si="244"/>
        <v>X</v>
      </c>
      <c r="N1538" s="42">
        <v>1</v>
      </c>
      <c r="O1538" s="8">
        <v>0</v>
      </c>
      <c r="P1538" s="9">
        <v>0</v>
      </c>
      <c r="Q1538" s="9">
        <v>0</v>
      </c>
      <c r="R1538" s="8">
        <v>0</v>
      </c>
      <c r="S1538" s="9">
        <v>0</v>
      </c>
      <c r="T1538" s="9">
        <v>0</v>
      </c>
      <c r="U1538" s="8">
        <v>0</v>
      </c>
      <c r="V1538" s="9">
        <v>0</v>
      </c>
      <c r="W1538" s="9">
        <v>0</v>
      </c>
      <c r="X1538" s="9">
        <v>0</v>
      </c>
      <c r="Y1538" s="8">
        <v>0</v>
      </c>
      <c r="Z1538" s="9">
        <v>0</v>
      </c>
      <c r="AA1538" s="8"/>
      <c r="AC1538" s="8"/>
      <c r="AJ1538" s="9">
        <f t="shared" si="245"/>
        <v>-1</v>
      </c>
      <c r="AK1538" s="7">
        <v>5.5</v>
      </c>
      <c r="AO1538" s="8"/>
      <c r="AQ1538" s="31"/>
      <c r="AT1538" s="31"/>
      <c r="AU1538" s="21">
        <v>1986</v>
      </c>
      <c r="AV1538" s="23">
        <f t="shared" si="248"/>
        <v>3.2979792441593623</v>
      </c>
      <c r="BB1538" s="18"/>
      <c r="BD1538" s="54"/>
      <c r="BF1538" s="18"/>
      <c r="BH1538" s="18"/>
      <c r="BJ1538" s="18"/>
      <c r="BK1538" s="18" t="s">
        <v>235</v>
      </c>
      <c r="BL1538">
        <v>1</v>
      </c>
      <c r="BM1538">
        <v>0</v>
      </c>
      <c r="BN1538">
        <v>0</v>
      </c>
      <c r="BO1538">
        <v>0</v>
      </c>
      <c r="BP1538">
        <v>0</v>
      </c>
      <c r="BQ1538">
        <v>0</v>
      </c>
      <c r="BR1538" s="18">
        <v>0</v>
      </c>
      <c r="BS1538">
        <v>1</v>
      </c>
      <c r="BT1538">
        <v>0</v>
      </c>
      <c r="BU1538" s="18">
        <v>0</v>
      </c>
      <c r="BV1538" t="s">
        <v>397</v>
      </c>
      <c r="BW1538" t="s">
        <v>397</v>
      </c>
      <c r="CB1538" s="18"/>
      <c r="CD1538" s="18"/>
      <c r="CE1538" s="18"/>
      <c r="CH1538" s="18"/>
      <c r="CJ1538" s="18"/>
      <c r="CU1538" s="18"/>
      <c r="CV1538" t="s">
        <v>397</v>
      </c>
      <c r="CW1538" t="s">
        <v>397</v>
      </c>
      <c r="CX1538" t="s">
        <v>397</v>
      </c>
      <c r="CY1538" s="25" t="s">
        <v>397</v>
      </c>
    </row>
    <row r="1539" spans="1:103" x14ac:dyDescent="0.25">
      <c r="A1539">
        <v>1541</v>
      </c>
      <c r="B1539">
        <v>169</v>
      </c>
      <c r="C1539" s="25" t="s">
        <v>236</v>
      </c>
      <c r="D1539" s="12">
        <v>8.15</v>
      </c>
      <c r="E1539" s="14"/>
      <c r="F1539" s="7" t="str">
        <f t="shared" si="239"/>
        <v>X</v>
      </c>
      <c r="G1539" s="7">
        <f t="shared" si="240"/>
        <v>8.15</v>
      </c>
      <c r="H1539" s="16">
        <f t="shared" si="241"/>
        <v>8.15</v>
      </c>
      <c r="I1539" s="11" t="str">
        <f t="shared" si="242"/>
        <v>X</v>
      </c>
      <c r="J1539" s="39" t="str">
        <f t="shared" si="243"/>
        <v>X</v>
      </c>
      <c r="K1539" s="39" t="str">
        <f t="shared" si="246"/>
        <v>X</v>
      </c>
      <c r="L1539" s="39" t="str">
        <f t="shared" si="247"/>
        <v>X</v>
      </c>
      <c r="M1539" s="39" t="str">
        <f t="shared" si="244"/>
        <v>X</v>
      </c>
      <c r="N1539" s="42">
        <v>1</v>
      </c>
      <c r="O1539" s="8">
        <v>0</v>
      </c>
      <c r="P1539" s="9">
        <v>0</v>
      </c>
      <c r="Q1539" s="9">
        <v>0</v>
      </c>
      <c r="R1539" s="8">
        <v>0</v>
      </c>
      <c r="S1539" s="9">
        <v>0</v>
      </c>
      <c r="T1539" s="9">
        <v>0</v>
      </c>
      <c r="U1539" s="8">
        <v>0</v>
      </c>
      <c r="V1539" s="9">
        <v>0</v>
      </c>
      <c r="W1539" s="9">
        <v>0</v>
      </c>
      <c r="X1539" s="9">
        <v>0</v>
      </c>
      <c r="Y1539" s="8">
        <v>0</v>
      </c>
      <c r="Z1539" s="9">
        <v>0</v>
      </c>
      <c r="AA1539" s="8"/>
      <c r="AC1539" s="8"/>
      <c r="AJ1539" s="9">
        <f t="shared" si="245"/>
        <v>-1</v>
      </c>
      <c r="AK1539" s="7">
        <v>6.1</v>
      </c>
      <c r="AO1539" s="8"/>
      <c r="AQ1539" s="31"/>
      <c r="AT1539" s="31"/>
      <c r="AU1539" s="21">
        <v>1992</v>
      </c>
      <c r="AV1539" s="23">
        <f t="shared" si="248"/>
        <v>3.2992893340876801</v>
      </c>
      <c r="BB1539" s="18"/>
      <c r="BD1539" s="54"/>
      <c r="BF1539" s="18"/>
      <c r="BH1539" s="18"/>
      <c r="BJ1539" s="18"/>
      <c r="BK1539" s="18" t="s">
        <v>235</v>
      </c>
      <c r="BL1539">
        <v>1</v>
      </c>
      <c r="BM1539">
        <v>0</v>
      </c>
      <c r="BN1539">
        <v>0</v>
      </c>
      <c r="BO1539">
        <v>0</v>
      </c>
      <c r="BP1539">
        <v>0</v>
      </c>
      <c r="BQ1539">
        <v>0</v>
      </c>
      <c r="BR1539" s="18">
        <v>0</v>
      </c>
      <c r="BS1539">
        <v>1</v>
      </c>
      <c r="BT1539">
        <v>0</v>
      </c>
      <c r="BU1539" s="18">
        <v>0</v>
      </c>
      <c r="BV1539" t="s">
        <v>397</v>
      </c>
      <c r="BW1539" t="s">
        <v>397</v>
      </c>
      <c r="CB1539" s="18"/>
      <c r="CD1539" s="18"/>
      <c r="CE1539" s="18"/>
      <c r="CH1539" s="18"/>
      <c r="CJ1539" s="18"/>
      <c r="CU1539" s="18"/>
      <c r="CV1539" t="s">
        <v>397</v>
      </c>
      <c r="CW1539" t="s">
        <v>397</v>
      </c>
      <c r="CX1539" t="s">
        <v>397</v>
      </c>
      <c r="CY1539" s="25" t="s">
        <v>397</v>
      </c>
    </row>
    <row r="1540" spans="1:103" x14ac:dyDescent="0.25">
      <c r="A1540">
        <v>1542</v>
      </c>
      <c r="B1540">
        <v>170</v>
      </c>
      <c r="C1540" s="25" t="s">
        <v>175</v>
      </c>
      <c r="D1540" s="12">
        <v>7.69</v>
      </c>
      <c r="E1540" s="14"/>
      <c r="F1540" s="7" t="str">
        <f t="shared" si="239"/>
        <v>X</v>
      </c>
      <c r="G1540" s="7">
        <f t="shared" si="240"/>
        <v>7.69</v>
      </c>
      <c r="H1540" s="16">
        <f t="shared" si="241"/>
        <v>7.69</v>
      </c>
      <c r="I1540" s="11" t="str">
        <f t="shared" si="242"/>
        <v>X</v>
      </c>
      <c r="J1540" s="39" t="str">
        <f t="shared" si="243"/>
        <v>X</v>
      </c>
      <c r="K1540" s="39" t="str">
        <f t="shared" si="246"/>
        <v>X</v>
      </c>
      <c r="L1540" s="39" t="str">
        <f t="shared" si="247"/>
        <v>X</v>
      </c>
      <c r="M1540" s="39" t="str">
        <f t="shared" si="244"/>
        <v>X</v>
      </c>
      <c r="N1540" s="42">
        <v>1</v>
      </c>
      <c r="O1540" s="8">
        <v>0</v>
      </c>
      <c r="P1540" s="9">
        <v>0</v>
      </c>
      <c r="Q1540" s="9">
        <v>0</v>
      </c>
      <c r="R1540" s="8">
        <v>0</v>
      </c>
      <c r="S1540" s="9">
        <v>0</v>
      </c>
      <c r="T1540" s="9">
        <v>0</v>
      </c>
      <c r="U1540" s="8">
        <v>0</v>
      </c>
      <c r="V1540" s="9">
        <v>0</v>
      </c>
      <c r="W1540" s="9">
        <v>0</v>
      </c>
      <c r="X1540" s="9">
        <v>0</v>
      </c>
      <c r="Y1540" s="8">
        <v>0</v>
      </c>
      <c r="Z1540" s="9">
        <v>0</v>
      </c>
      <c r="AA1540" s="8"/>
      <c r="AC1540" s="8"/>
      <c r="AJ1540" s="9">
        <f t="shared" si="245"/>
        <v>-1</v>
      </c>
      <c r="AK1540" s="7">
        <v>15.4</v>
      </c>
      <c r="AO1540" s="8"/>
      <c r="AQ1540" s="31"/>
      <c r="AT1540" s="31"/>
      <c r="AU1540" s="21">
        <v>2012</v>
      </c>
      <c r="AV1540" s="23">
        <f t="shared" si="248"/>
        <v>3.3036279763838898</v>
      </c>
      <c r="BB1540" s="18"/>
      <c r="BD1540" s="54"/>
      <c r="BF1540" s="18"/>
      <c r="BH1540" s="18"/>
      <c r="BJ1540" s="18"/>
      <c r="BK1540" s="18" t="s">
        <v>174</v>
      </c>
      <c r="BL1540">
        <v>0</v>
      </c>
      <c r="BM1540">
        <v>0</v>
      </c>
      <c r="BN1540">
        <v>1</v>
      </c>
      <c r="BO1540">
        <v>0</v>
      </c>
      <c r="BP1540">
        <v>0</v>
      </c>
      <c r="BQ1540">
        <v>0</v>
      </c>
      <c r="BR1540" s="18">
        <v>0</v>
      </c>
      <c r="BS1540">
        <v>1</v>
      </c>
      <c r="BT1540">
        <v>0</v>
      </c>
      <c r="BU1540" s="18">
        <v>0</v>
      </c>
      <c r="BV1540" t="s">
        <v>397</v>
      </c>
      <c r="BW1540" t="s">
        <v>397</v>
      </c>
      <c r="CB1540" s="18"/>
      <c r="CD1540" s="18"/>
      <c r="CE1540" s="18"/>
      <c r="CH1540" s="18"/>
      <c r="CJ1540" s="18"/>
      <c r="CU1540" s="18"/>
      <c r="CV1540" t="s">
        <v>397</v>
      </c>
      <c r="CW1540" t="s">
        <v>397</v>
      </c>
      <c r="CX1540" t="s">
        <v>397</v>
      </c>
      <c r="CY1540" s="25" t="s">
        <v>397</v>
      </c>
    </row>
    <row r="1541" spans="1:103" x14ac:dyDescent="0.25">
      <c r="A1541">
        <v>1543</v>
      </c>
      <c r="B1541">
        <v>170</v>
      </c>
      <c r="C1541" s="25" t="s">
        <v>175</v>
      </c>
      <c r="D1541" s="12">
        <v>9.8250000000000011</v>
      </c>
      <c r="E1541" s="14"/>
      <c r="F1541" s="7" t="str">
        <f t="shared" si="239"/>
        <v>X</v>
      </c>
      <c r="G1541" s="7">
        <f t="shared" si="240"/>
        <v>9.8250000000000011</v>
      </c>
      <c r="H1541" s="16">
        <f t="shared" si="241"/>
        <v>9.8250000000000011</v>
      </c>
      <c r="I1541" s="11" t="str">
        <f t="shared" si="242"/>
        <v>X</v>
      </c>
      <c r="J1541" s="39" t="str">
        <f t="shared" si="243"/>
        <v>X</v>
      </c>
      <c r="K1541" s="39" t="str">
        <f t="shared" si="246"/>
        <v>X</v>
      </c>
      <c r="L1541" s="39" t="str">
        <f t="shared" si="247"/>
        <v>X</v>
      </c>
      <c r="M1541" s="39" t="str">
        <f t="shared" si="244"/>
        <v>X</v>
      </c>
      <c r="N1541" s="42">
        <v>0</v>
      </c>
      <c r="O1541" s="8">
        <v>0</v>
      </c>
      <c r="P1541" s="9">
        <v>0</v>
      </c>
      <c r="Q1541" s="9">
        <v>1</v>
      </c>
      <c r="R1541" s="8">
        <v>0</v>
      </c>
      <c r="S1541" s="9">
        <v>0</v>
      </c>
      <c r="T1541" s="9">
        <v>0</v>
      </c>
      <c r="U1541" s="8">
        <v>0</v>
      </c>
      <c r="V1541" s="9">
        <v>0</v>
      </c>
      <c r="W1541" s="9">
        <v>0</v>
      </c>
      <c r="X1541" s="9">
        <v>0</v>
      </c>
      <c r="Y1541" s="8">
        <v>0</v>
      </c>
      <c r="Z1541" s="9">
        <v>0</v>
      </c>
      <c r="AA1541" s="8"/>
      <c r="AC1541" s="8"/>
      <c r="AJ1541" s="9">
        <f t="shared" si="245"/>
        <v>-1</v>
      </c>
      <c r="AK1541" s="7">
        <v>15.4</v>
      </c>
      <c r="AO1541" s="8"/>
      <c r="AQ1541" s="31"/>
      <c r="AT1541" s="31"/>
      <c r="AU1541" s="21">
        <v>2012</v>
      </c>
      <c r="AV1541" s="23">
        <f t="shared" si="248"/>
        <v>3.3036279763838898</v>
      </c>
      <c r="BB1541" s="18"/>
      <c r="BD1541" s="54"/>
      <c r="BF1541" s="18"/>
      <c r="BH1541" s="18"/>
      <c r="BJ1541" s="18"/>
      <c r="BK1541" s="18" t="s">
        <v>174</v>
      </c>
      <c r="BL1541">
        <v>0</v>
      </c>
      <c r="BM1541">
        <v>0</v>
      </c>
      <c r="BN1541">
        <v>1</v>
      </c>
      <c r="BO1541">
        <v>0</v>
      </c>
      <c r="BP1541">
        <v>0</v>
      </c>
      <c r="BQ1541">
        <v>0</v>
      </c>
      <c r="BR1541" s="18">
        <v>0</v>
      </c>
      <c r="BS1541">
        <v>1</v>
      </c>
      <c r="BT1541">
        <v>0</v>
      </c>
      <c r="BU1541" s="18">
        <v>0</v>
      </c>
      <c r="BV1541" t="s">
        <v>397</v>
      </c>
      <c r="BW1541" t="s">
        <v>397</v>
      </c>
      <c r="CB1541" s="18"/>
      <c r="CD1541" s="18"/>
      <c r="CE1541" s="18"/>
      <c r="CH1541" s="18"/>
      <c r="CJ1541" s="18"/>
      <c r="CU1541" s="18"/>
      <c r="CV1541" t="s">
        <v>397</v>
      </c>
      <c r="CW1541" t="s">
        <v>397</v>
      </c>
      <c r="CX1541" t="s">
        <v>397</v>
      </c>
      <c r="CY1541" s="25" t="s">
        <v>397</v>
      </c>
    </row>
    <row r="1542" spans="1:103" x14ac:dyDescent="0.25">
      <c r="A1542">
        <v>1544</v>
      </c>
      <c r="B1542">
        <v>170</v>
      </c>
      <c r="C1542" s="25" t="s">
        <v>175</v>
      </c>
      <c r="D1542" s="12">
        <v>8</v>
      </c>
      <c r="E1542" s="14"/>
      <c r="F1542" s="7" t="str">
        <f t="shared" si="239"/>
        <v>X</v>
      </c>
      <c r="G1542" s="7">
        <f t="shared" si="240"/>
        <v>8</v>
      </c>
      <c r="H1542" s="16">
        <f t="shared" si="241"/>
        <v>8</v>
      </c>
      <c r="I1542" s="11" t="str">
        <f t="shared" si="242"/>
        <v>X</v>
      </c>
      <c r="J1542" s="39" t="str">
        <f t="shared" si="243"/>
        <v>X</v>
      </c>
      <c r="K1542" s="39" t="str">
        <f t="shared" si="246"/>
        <v>X</v>
      </c>
      <c r="L1542" s="39" t="str">
        <f t="shared" si="247"/>
        <v>X</v>
      </c>
      <c r="M1542" s="39" t="str">
        <f t="shared" si="244"/>
        <v>X</v>
      </c>
      <c r="N1542" s="42">
        <v>0</v>
      </c>
      <c r="O1542" s="8">
        <v>0</v>
      </c>
      <c r="P1542" s="9">
        <v>0</v>
      </c>
      <c r="Q1542" s="9">
        <v>0</v>
      </c>
      <c r="R1542" s="8">
        <v>0</v>
      </c>
      <c r="S1542" s="9">
        <v>0</v>
      </c>
      <c r="T1542" s="9">
        <v>0</v>
      </c>
      <c r="U1542" s="8">
        <v>1</v>
      </c>
      <c r="V1542" s="9">
        <v>0</v>
      </c>
      <c r="W1542" s="9">
        <v>0</v>
      </c>
      <c r="X1542" s="9">
        <v>0</v>
      </c>
      <c r="Y1542" s="8">
        <v>0</v>
      </c>
      <c r="Z1542" s="9">
        <v>0</v>
      </c>
      <c r="AA1542" s="8"/>
      <c r="AC1542" s="8"/>
      <c r="AJ1542" s="9">
        <f t="shared" si="245"/>
        <v>-1</v>
      </c>
      <c r="AK1542" s="7">
        <v>15.4</v>
      </c>
      <c r="AO1542" s="8"/>
      <c r="AQ1542" s="31"/>
      <c r="AT1542" s="31"/>
      <c r="AU1542" s="21">
        <v>2012</v>
      </c>
      <c r="AV1542" s="23">
        <f t="shared" si="248"/>
        <v>3.3036279763838898</v>
      </c>
      <c r="BB1542" s="18"/>
      <c r="BD1542" s="54"/>
      <c r="BF1542" s="18"/>
      <c r="BH1542" s="18"/>
      <c r="BJ1542" s="18"/>
      <c r="BK1542" s="18" t="s">
        <v>174</v>
      </c>
      <c r="BL1542">
        <v>0</v>
      </c>
      <c r="BM1542">
        <v>0</v>
      </c>
      <c r="BN1542">
        <v>1</v>
      </c>
      <c r="BO1542">
        <v>0</v>
      </c>
      <c r="BP1542">
        <v>0</v>
      </c>
      <c r="BQ1542">
        <v>0</v>
      </c>
      <c r="BR1542" s="18">
        <v>0</v>
      </c>
      <c r="BS1542">
        <v>1</v>
      </c>
      <c r="BT1542">
        <v>0</v>
      </c>
      <c r="BU1542" s="18">
        <v>0</v>
      </c>
      <c r="BV1542" t="s">
        <v>397</v>
      </c>
      <c r="BW1542" t="s">
        <v>397</v>
      </c>
      <c r="CB1542" s="18"/>
      <c r="CD1542" s="18"/>
      <c r="CE1542" s="18"/>
      <c r="CH1542" s="18"/>
      <c r="CJ1542" s="18"/>
      <c r="CU1542" s="18"/>
      <c r="CV1542" t="s">
        <v>397</v>
      </c>
      <c r="CW1542" t="s">
        <v>397</v>
      </c>
      <c r="CX1542" t="s">
        <v>397</v>
      </c>
      <c r="CY1542" s="25" t="s">
        <v>397</v>
      </c>
    </row>
    <row r="1543" spans="1:103" x14ac:dyDescent="0.25">
      <c r="A1543">
        <v>1545</v>
      </c>
      <c r="B1543">
        <v>170</v>
      </c>
      <c r="C1543" s="25" t="s">
        <v>175</v>
      </c>
      <c r="D1543" s="12">
        <v>10</v>
      </c>
      <c r="E1543" s="14"/>
      <c r="F1543" s="7" t="str">
        <f t="shared" si="239"/>
        <v>X</v>
      </c>
      <c r="G1543" s="7">
        <f t="shared" si="240"/>
        <v>10</v>
      </c>
      <c r="H1543" s="16">
        <f t="shared" si="241"/>
        <v>10</v>
      </c>
      <c r="I1543" s="11" t="str">
        <f t="shared" si="242"/>
        <v>X</v>
      </c>
      <c r="J1543" s="39" t="str">
        <f t="shared" si="243"/>
        <v>X</v>
      </c>
      <c r="K1543" s="39" t="str">
        <f t="shared" si="246"/>
        <v>X</v>
      </c>
      <c r="L1543" s="39" t="str">
        <f t="shared" si="247"/>
        <v>X</v>
      </c>
      <c r="M1543" s="39" t="str">
        <f t="shared" si="244"/>
        <v>X</v>
      </c>
      <c r="N1543" s="42">
        <v>0</v>
      </c>
      <c r="O1543" s="8">
        <v>0</v>
      </c>
      <c r="P1543" s="9">
        <v>0</v>
      </c>
      <c r="Q1543" s="9">
        <v>0</v>
      </c>
      <c r="R1543" s="8">
        <v>0</v>
      </c>
      <c r="S1543" s="9">
        <v>0</v>
      </c>
      <c r="T1543" s="9">
        <v>0</v>
      </c>
      <c r="U1543" s="8">
        <v>0</v>
      </c>
      <c r="V1543" s="9">
        <v>1</v>
      </c>
      <c r="W1543" s="9">
        <v>0</v>
      </c>
      <c r="X1543" s="9">
        <v>0</v>
      </c>
      <c r="Y1543" s="8">
        <v>0</v>
      </c>
      <c r="Z1543" s="9">
        <v>0</v>
      </c>
      <c r="AA1543" s="8"/>
      <c r="AC1543" s="8"/>
      <c r="AJ1543" s="9">
        <f t="shared" si="245"/>
        <v>-1</v>
      </c>
      <c r="AK1543" s="7">
        <v>15.4</v>
      </c>
      <c r="AO1543" s="8"/>
      <c r="AQ1543" s="31"/>
      <c r="AT1543" s="31"/>
      <c r="AU1543" s="21">
        <v>2012</v>
      </c>
      <c r="AV1543" s="23">
        <f t="shared" si="248"/>
        <v>3.3036279763838898</v>
      </c>
      <c r="BB1543" s="18"/>
      <c r="BD1543" s="54"/>
      <c r="BF1543" s="18"/>
      <c r="BH1543" s="18"/>
      <c r="BJ1543" s="18"/>
      <c r="BK1543" s="18" t="s">
        <v>174</v>
      </c>
      <c r="BL1543">
        <v>0</v>
      </c>
      <c r="BM1543">
        <v>0</v>
      </c>
      <c r="BN1543">
        <v>1</v>
      </c>
      <c r="BO1543">
        <v>0</v>
      </c>
      <c r="BP1543">
        <v>0</v>
      </c>
      <c r="BQ1543">
        <v>0</v>
      </c>
      <c r="BR1543" s="18">
        <v>0</v>
      </c>
      <c r="BS1543">
        <v>1</v>
      </c>
      <c r="BT1543">
        <v>0</v>
      </c>
      <c r="BU1543" s="18">
        <v>0</v>
      </c>
      <c r="BV1543" t="s">
        <v>397</v>
      </c>
      <c r="BW1543" t="s">
        <v>397</v>
      </c>
      <c r="CB1543" s="18"/>
      <c r="CD1543" s="18"/>
      <c r="CE1543" s="18"/>
      <c r="CH1543" s="18"/>
      <c r="CJ1543" s="18"/>
      <c r="CU1543" s="18"/>
      <c r="CV1543" t="s">
        <v>397</v>
      </c>
      <c r="CW1543" t="s">
        <v>397</v>
      </c>
      <c r="CX1543" t="s">
        <v>397</v>
      </c>
      <c r="CY1543" s="25" t="s">
        <v>397</v>
      </c>
    </row>
    <row r="1544" spans="1:103" x14ac:dyDescent="0.25">
      <c r="A1544">
        <v>1546</v>
      </c>
      <c r="B1544">
        <v>171</v>
      </c>
      <c r="C1544" s="25" t="s">
        <v>79</v>
      </c>
      <c r="D1544" s="12">
        <v>6.2</v>
      </c>
      <c r="E1544" s="14"/>
      <c r="F1544" s="7" t="str">
        <f t="shared" si="239"/>
        <v>X</v>
      </c>
      <c r="G1544" s="7">
        <f t="shared" si="240"/>
        <v>6.2</v>
      </c>
      <c r="H1544" s="16">
        <f t="shared" si="241"/>
        <v>6.2</v>
      </c>
      <c r="I1544" s="11" t="str">
        <f t="shared" si="242"/>
        <v>X</v>
      </c>
      <c r="J1544" s="39" t="str">
        <f t="shared" si="243"/>
        <v>X</v>
      </c>
      <c r="K1544" s="39" t="str">
        <f t="shared" si="246"/>
        <v>X</v>
      </c>
      <c r="L1544" s="39" t="str">
        <f t="shared" si="247"/>
        <v>X</v>
      </c>
      <c r="M1544" s="39" t="str">
        <f t="shared" si="244"/>
        <v>X</v>
      </c>
      <c r="N1544" s="42">
        <v>0</v>
      </c>
      <c r="O1544" s="8">
        <v>0</v>
      </c>
      <c r="P1544" s="9">
        <v>0</v>
      </c>
      <c r="Q1544" s="9">
        <v>0</v>
      </c>
      <c r="R1544" s="8">
        <v>0</v>
      </c>
      <c r="S1544" s="9">
        <v>0</v>
      </c>
      <c r="T1544" s="9">
        <v>0</v>
      </c>
      <c r="U1544" s="8">
        <v>1</v>
      </c>
      <c r="V1544" s="9">
        <v>0</v>
      </c>
      <c r="W1544" s="9">
        <v>0</v>
      </c>
      <c r="X1544" s="9">
        <v>0</v>
      </c>
      <c r="Y1544" s="8">
        <v>0</v>
      </c>
      <c r="Z1544" s="9">
        <v>0</v>
      </c>
      <c r="AA1544" s="8"/>
      <c r="AC1544" s="8"/>
      <c r="AJ1544" s="9">
        <f t="shared" si="245"/>
        <v>-1</v>
      </c>
      <c r="AK1544" s="7">
        <v>10.5</v>
      </c>
      <c r="AO1544" s="8"/>
      <c r="AQ1544" s="31"/>
      <c r="AT1544" s="31"/>
      <c r="AU1544" s="21">
        <v>2004</v>
      </c>
      <c r="AV1544" s="23">
        <f t="shared" si="248"/>
        <v>3.301897717195208</v>
      </c>
      <c r="BB1544" s="18"/>
      <c r="BD1544" s="54"/>
      <c r="BF1544" s="18"/>
      <c r="BH1544" s="18"/>
      <c r="BJ1544" s="18"/>
      <c r="BK1544" s="18" t="s">
        <v>76</v>
      </c>
      <c r="BL1544">
        <v>0</v>
      </c>
      <c r="BM1544">
        <v>1</v>
      </c>
      <c r="BN1544">
        <v>0</v>
      </c>
      <c r="BO1544">
        <v>0</v>
      </c>
      <c r="BP1544">
        <v>0</v>
      </c>
      <c r="BQ1544">
        <v>0</v>
      </c>
      <c r="BR1544" s="18">
        <v>0</v>
      </c>
      <c r="BS1544">
        <v>1</v>
      </c>
      <c r="BT1544">
        <v>0</v>
      </c>
      <c r="BU1544" s="18">
        <v>0</v>
      </c>
      <c r="BV1544" t="s">
        <v>397</v>
      </c>
      <c r="BW1544" t="s">
        <v>397</v>
      </c>
      <c r="CB1544" s="18"/>
      <c r="CD1544" s="18"/>
      <c r="CE1544" s="18"/>
      <c r="CH1544" s="18"/>
      <c r="CJ1544" s="18"/>
      <c r="CU1544" s="18"/>
      <c r="CV1544" t="s">
        <v>397</v>
      </c>
      <c r="CW1544" t="s">
        <v>397</v>
      </c>
      <c r="CX1544" t="s">
        <v>397</v>
      </c>
      <c r="CY1544" s="25" t="s">
        <v>397</v>
      </c>
    </row>
    <row r="1545" spans="1:103" x14ac:dyDescent="0.25">
      <c r="A1545">
        <v>1547</v>
      </c>
      <c r="B1545">
        <v>171</v>
      </c>
      <c r="C1545" s="25" t="s">
        <v>79</v>
      </c>
      <c r="D1545" s="12">
        <v>7.8</v>
      </c>
      <c r="E1545" s="14"/>
      <c r="F1545" s="7" t="str">
        <f t="shared" si="239"/>
        <v>X</v>
      </c>
      <c r="G1545" s="7">
        <f t="shared" si="240"/>
        <v>7.8</v>
      </c>
      <c r="H1545" s="16">
        <f t="shared" si="241"/>
        <v>7.8</v>
      </c>
      <c r="I1545" s="11" t="str">
        <f t="shared" si="242"/>
        <v>X</v>
      </c>
      <c r="J1545" s="39" t="str">
        <f t="shared" si="243"/>
        <v>X</v>
      </c>
      <c r="K1545" s="39" t="str">
        <f t="shared" si="246"/>
        <v>X</v>
      </c>
      <c r="L1545" s="39" t="str">
        <f t="shared" si="247"/>
        <v>X</v>
      </c>
      <c r="M1545" s="39" t="str">
        <f t="shared" si="244"/>
        <v>X</v>
      </c>
      <c r="N1545" s="42">
        <v>0</v>
      </c>
      <c r="O1545" s="8">
        <v>0</v>
      </c>
      <c r="P1545" s="9">
        <v>0</v>
      </c>
      <c r="Q1545" s="9">
        <v>0</v>
      </c>
      <c r="R1545" s="8">
        <v>0</v>
      </c>
      <c r="S1545" s="9">
        <v>0</v>
      </c>
      <c r="T1545" s="9">
        <v>0</v>
      </c>
      <c r="U1545" s="8">
        <v>0</v>
      </c>
      <c r="V1545" s="9">
        <v>1</v>
      </c>
      <c r="W1545" s="9">
        <v>0</v>
      </c>
      <c r="X1545" s="9">
        <v>0</v>
      </c>
      <c r="Y1545" s="8">
        <v>0</v>
      </c>
      <c r="Z1545" s="9">
        <v>0</v>
      </c>
      <c r="AA1545" s="8"/>
      <c r="AC1545" s="8"/>
      <c r="AJ1545" s="9">
        <f t="shared" si="245"/>
        <v>-1</v>
      </c>
      <c r="AK1545" s="7">
        <v>10.5</v>
      </c>
      <c r="AO1545" s="8"/>
      <c r="AQ1545" s="31"/>
      <c r="AT1545" s="31"/>
      <c r="AU1545" s="21">
        <v>2004</v>
      </c>
      <c r="AV1545" s="23">
        <f t="shared" si="248"/>
        <v>3.301897717195208</v>
      </c>
      <c r="BB1545" s="18"/>
      <c r="BD1545" s="54"/>
      <c r="BF1545" s="18"/>
      <c r="BH1545" s="18"/>
      <c r="BJ1545" s="18"/>
      <c r="BK1545" s="18" t="s">
        <v>76</v>
      </c>
      <c r="BL1545">
        <v>0</v>
      </c>
      <c r="BM1545">
        <v>1</v>
      </c>
      <c r="BN1545">
        <v>0</v>
      </c>
      <c r="BO1545">
        <v>0</v>
      </c>
      <c r="BP1545">
        <v>0</v>
      </c>
      <c r="BQ1545">
        <v>0</v>
      </c>
      <c r="BR1545" s="18">
        <v>0</v>
      </c>
      <c r="BS1545">
        <v>1</v>
      </c>
      <c r="BT1545">
        <v>0</v>
      </c>
      <c r="BU1545" s="18">
        <v>0</v>
      </c>
      <c r="BV1545" t="s">
        <v>397</v>
      </c>
      <c r="BW1545" t="s">
        <v>397</v>
      </c>
      <c r="CB1545" s="18"/>
      <c r="CD1545" s="18"/>
      <c r="CE1545" s="18"/>
      <c r="CH1545" s="18"/>
      <c r="CJ1545" s="18"/>
      <c r="CU1545" s="18"/>
      <c r="CV1545" t="s">
        <v>397</v>
      </c>
      <c r="CW1545" t="s">
        <v>397</v>
      </c>
      <c r="CX1545" t="s">
        <v>397</v>
      </c>
      <c r="CY1545" s="25" t="s">
        <v>397</v>
      </c>
    </row>
    <row r="1546" spans="1:103" x14ac:dyDescent="0.25">
      <c r="A1546">
        <v>1548</v>
      </c>
      <c r="B1546">
        <v>172</v>
      </c>
      <c r="C1546" s="25" t="s">
        <v>77</v>
      </c>
      <c r="D1546" s="12">
        <v>7.6</v>
      </c>
      <c r="E1546" s="14"/>
      <c r="F1546" s="7" t="str">
        <f t="shared" si="239"/>
        <v>X</v>
      </c>
      <c r="G1546" s="7">
        <f t="shared" si="240"/>
        <v>7.6</v>
      </c>
      <c r="H1546" s="16">
        <f t="shared" si="241"/>
        <v>7.6</v>
      </c>
      <c r="I1546" s="11" t="str">
        <f t="shared" si="242"/>
        <v>X</v>
      </c>
      <c r="J1546" s="39" t="str">
        <f t="shared" si="243"/>
        <v>X</v>
      </c>
      <c r="K1546" s="39" t="str">
        <f t="shared" si="246"/>
        <v>X</v>
      </c>
      <c r="L1546" s="39" t="str">
        <f t="shared" si="247"/>
        <v>X</v>
      </c>
      <c r="M1546" s="39" t="str">
        <f t="shared" si="244"/>
        <v>X</v>
      </c>
      <c r="N1546" s="42">
        <v>1</v>
      </c>
      <c r="O1546" s="8">
        <v>0</v>
      </c>
      <c r="P1546" s="9">
        <v>0</v>
      </c>
      <c r="Q1546" s="9">
        <v>0</v>
      </c>
      <c r="R1546" s="8">
        <v>0</v>
      </c>
      <c r="S1546" s="9">
        <v>0</v>
      </c>
      <c r="T1546" s="9">
        <v>0</v>
      </c>
      <c r="U1546" s="8">
        <v>0</v>
      </c>
      <c r="V1546" s="9">
        <v>0</v>
      </c>
      <c r="W1546" s="9">
        <v>0</v>
      </c>
      <c r="X1546" s="9">
        <v>0</v>
      </c>
      <c r="Y1546" s="8">
        <v>0</v>
      </c>
      <c r="Z1546" s="9">
        <v>0</v>
      </c>
      <c r="AA1546" s="8"/>
      <c r="AC1546" s="8"/>
      <c r="AJ1546" s="9">
        <f t="shared" si="245"/>
        <v>-1</v>
      </c>
      <c r="AK1546" s="7">
        <v>9.1</v>
      </c>
      <c r="AO1546" s="8"/>
      <c r="AQ1546" s="31"/>
      <c r="AT1546" s="31"/>
      <c r="AU1546" s="21">
        <v>1996</v>
      </c>
      <c r="AV1546" s="23">
        <f t="shared" si="248"/>
        <v>3.3001605369513523</v>
      </c>
      <c r="BB1546" s="18"/>
      <c r="BD1546" s="54"/>
      <c r="BF1546" s="18"/>
      <c r="BH1546" s="18"/>
      <c r="BJ1546" s="18"/>
      <c r="BK1546" s="18" t="s">
        <v>76</v>
      </c>
      <c r="BL1546">
        <v>0</v>
      </c>
      <c r="BM1546">
        <v>1</v>
      </c>
      <c r="BN1546">
        <v>0</v>
      </c>
      <c r="BO1546">
        <v>0</v>
      </c>
      <c r="BP1546">
        <v>0</v>
      </c>
      <c r="BQ1546">
        <v>0</v>
      </c>
      <c r="BR1546" s="18">
        <v>0</v>
      </c>
      <c r="BS1546">
        <v>1</v>
      </c>
      <c r="BT1546">
        <v>0</v>
      </c>
      <c r="BU1546" s="18">
        <v>0</v>
      </c>
      <c r="BV1546" t="s">
        <v>397</v>
      </c>
      <c r="BW1546" t="s">
        <v>397</v>
      </c>
      <c r="CB1546" s="18"/>
      <c r="CD1546" s="18"/>
      <c r="CE1546" s="18"/>
      <c r="CH1546" s="18"/>
      <c r="CJ1546" s="18"/>
      <c r="CU1546" s="18"/>
      <c r="CV1546" t="s">
        <v>397</v>
      </c>
      <c r="CW1546" t="s">
        <v>397</v>
      </c>
      <c r="CX1546" t="s">
        <v>397</v>
      </c>
      <c r="CY1546" s="25" t="s">
        <v>397</v>
      </c>
    </row>
    <row r="1547" spans="1:103" x14ac:dyDescent="0.25">
      <c r="A1547">
        <v>1549</v>
      </c>
      <c r="B1547">
        <v>172</v>
      </c>
      <c r="C1547" s="25" t="s">
        <v>77</v>
      </c>
      <c r="D1547" s="12">
        <v>4.9000000000000004</v>
      </c>
      <c r="E1547" s="14"/>
      <c r="F1547" s="7" t="str">
        <f t="shared" si="239"/>
        <v>X</v>
      </c>
      <c r="G1547" s="7">
        <f t="shared" si="240"/>
        <v>4.9000000000000004</v>
      </c>
      <c r="H1547" s="16">
        <f t="shared" si="241"/>
        <v>4.9000000000000004</v>
      </c>
      <c r="I1547" s="11" t="str">
        <f t="shared" si="242"/>
        <v>X</v>
      </c>
      <c r="J1547" s="39" t="str">
        <f t="shared" si="243"/>
        <v>X</v>
      </c>
      <c r="K1547" s="39" t="str">
        <f t="shared" si="246"/>
        <v>X</v>
      </c>
      <c r="L1547" s="39" t="str">
        <f t="shared" si="247"/>
        <v>X</v>
      </c>
      <c r="M1547" s="39" t="str">
        <f t="shared" si="244"/>
        <v>X</v>
      </c>
      <c r="N1547" s="42">
        <v>0</v>
      </c>
      <c r="O1547" s="8">
        <v>0</v>
      </c>
      <c r="P1547" s="9">
        <v>0</v>
      </c>
      <c r="Q1547" s="9">
        <v>0</v>
      </c>
      <c r="R1547" s="8">
        <v>0</v>
      </c>
      <c r="S1547" s="9">
        <v>0</v>
      </c>
      <c r="T1547" s="9">
        <v>0</v>
      </c>
      <c r="U1547" s="8">
        <v>1</v>
      </c>
      <c r="V1547" s="9">
        <v>0</v>
      </c>
      <c r="W1547" s="9">
        <v>0</v>
      </c>
      <c r="X1547" s="9">
        <v>0</v>
      </c>
      <c r="Y1547" s="8">
        <v>0</v>
      </c>
      <c r="Z1547" s="9">
        <v>0</v>
      </c>
      <c r="AA1547" s="8"/>
      <c r="AC1547" s="8"/>
      <c r="AJ1547" s="9">
        <f t="shared" si="245"/>
        <v>-1</v>
      </c>
      <c r="AK1547" s="7">
        <v>9.1</v>
      </c>
      <c r="AO1547" s="8"/>
      <c r="AQ1547" s="31"/>
      <c r="AT1547" s="31"/>
      <c r="AU1547" s="21">
        <v>1996</v>
      </c>
      <c r="AV1547" s="23">
        <f t="shared" si="248"/>
        <v>3.3001605369513523</v>
      </c>
      <c r="BB1547" s="18"/>
      <c r="BD1547" s="54"/>
      <c r="BF1547" s="18"/>
      <c r="BH1547" s="18"/>
      <c r="BJ1547" s="18"/>
      <c r="BK1547" s="18" t="s">
        <v>76</v>
      </c>
      <c r="BL1547">
        <v>0</v>
      </c>
      <c r="BM1547">
        <v>1</v>
      </c>
      <c r="BN1547">
        <v>0</v>
      </c>
      <c r="BO1547">
        <v>0</v>
      </c>
      <c r="BP1547">
        <v>0</v>
      </c>
      <c r="BQ1547">
        <v>0</v>
      </c>
      <c r="BR1547" s="18">
        <v>0</v>
      </c>
      <c r="BS1547">
        <v>1</v>
      </c>
      <c r="BT1547">
        <v>0</v>
      </c>
      <c r="BU1547" s="18">
        <v>0</v>
      </c>
      <c r="BV1547" t="s">
        <v>397</v>
      </c>
      <c r="BW1547" t="s">
        <v>397</v>
      </c>
      <c r="CB1547" s="18"/>
      <c r="CD1547" s="18"/>
      <c r="CE1547" s="18"/>
      <c r="CH1547" s="18"/>
      <c r="CJ1547" s="18"/>
      <c r="CU1547" s="18"/>
      <c r="CV1547" t="s">
        <v>397</v>
      </c>
      <c r="CW1547" t="s">
        <v>397</v>
      </c>
      <c r="CX1547" t="s">
        <v>397</v>
      </c>
      <c r="CY1547" s="25" t="s">
        <v>397</v>
      </c>
    </row>
    <row r="1548" spans="1:103" x14ac:dyDescent="0.25">
      <c r="A1548">
        <v>1550</v>
      </c>
      <c r="B1548">
        <v>172</v>
      </c>
      <c r="C1548" s="25" t="s">
        <v>77</v>
      </c>
      <c r="D1548" s="12">
        <v>5.0990000000000002</v>
      </c>
      <c r="E1548" s="14"/>
      <c r="F1548" s="7" t="str">
        <f t="shared" si="239"/>
        <v>X</v>
      </c>
      <c r="G1548" s="7">
        <f t="shared" si="240"/>
        <v>5.0990000000000002</v>
      </c>
      <c r="H1548" s="16">
        <f t="shared" si="241"/>
        <v>5.0990000000000002</v>
      </c>
      <c r="I1548" s="11" t="str">
        <f t="shared" si="242"/>
        <v>X</v>
      </c>
      <c r="J1548" s="39" t="str">
        <f t="shared" si="243"/>
        <v>X</v>
      </c>
      <c r="K1548" s="39" t="str">
        <f t="shared" si="246"/>
        <v>X</v>
      </c>
      <c r="L1548" s="39" t="str">
        <f t="shared" si="247"/>
        <v>X</v>
      </c>
      <c r="M1548" s="39" t="str">
        <f t="shared" si="244"/>
        <v>X</v>
      </c>
      <c r="N1548" s="42">
        <v>0</v>
      </c>
      <c r="O1548" s="8">
        <v>0</v>
      </c>
      <c r="P1548" s="9">
        <v>0</v>
      </c>
      <c r="Q1548" s="9">
        <v>0</v>
      </c>
      <c r="R1548" s="8">
        <v>0</v>
      </c>
      <c r="S1548" s="9">
        <v>0</v>
      </c>
      <c r="T1548" s="9">
        <v>0</v>
      </c>
      <c r="U1548" s="8">
        <v>0</v>
      </c>
      <c r="V1548" s="9">
        <v>1</v>
      </c>
      <c r="W1548" s="9">
        <v>0</v>
      </c>
      <c r="X1548" s="9">
        <v>0</v>
      </c>
      <c r="Y1548" s="8">
        <v>0</v>
      </c>
      <c r="Z1548" s="9">
        <v>0</v>
      </c>
      <c r="AA1548" s="8"/>
      <c r="AC1548" s="8"/>
      <c r="AJ1548" s="9">
        <f t="shared" si="245"/>
        <v>-1</v>
      </c>
      <c r="AK1548" s="7">
        <v>9.1</v>
      </c>
      <c r="AO1548" s="8"/>
      <c r="AQ1548" s="31"/>
      <c r="AT1548" s="31"/>
      <c r="AU1548" s="21">
        <v>1996</v>
      </c>
      <c r="AV1548" s="23">
        <f t="shared" si="248"/>
        <v>3.3001605369513523</v>
      </c>
      <c r="BB1548" s="18"/>
      <c r="BD1548" s="54"/>
      <c r="BF1548" s="18"/>
      <c r="BH1548" s="18"/>
      <c r="BJ1548" s="18"/>
      <c r="BK1548" s="18" t="s">
        <v>76</v>
      </c>
      <c r="BL1548">
        <v>0</v>
      </c>
      <c r="BM1548">
        <v>1</v>
      </c>
      <c r="BN1548">
        <v>0</v>
      </c>
      <c r="BO1548">
        <v>0</v>
      </c>
      <c r="BP1548">
        <v>0</v>
      </c>
      <c r="BQ1548">
        <v>0</v>
      </c>
      <c r="BR1548" s="18">
        <v>0</v>
      </c>
      <c r="BS1548">
        <v>1</v>
      </c>
      <c r="BT1548">
        <v>0</v>
      </c>
      <c r="BU1548" s="18">
        <v>0</v>
      </c>
      <c r="BV1548" t="s">
        <v>397</v>
      </c>
      <c r="BW1548" t="s">
        <v>397</v>
      </c>
      <c r="CB1548" s="18"/>
      <c r="CD1548" s="18"/>
      <c r="CE1548" s="18"/>
      <c r="CH1548" s="18"/>
      <c r="CJ1548" s="18"/>
      <c r="CU1548" s="18"/>
      <c r="CV1548" t="s">
        <v>397</v>
      </c>
      <c r="CW1548" t="s">
        <v>397</v>
      </c>
      <c r="CX1548" t="s">
        <v>397</v>
      </c>
      <c r="CY1548" s="25" t="s">
        <v>397</v>
      </c>
    </row>
    <row r="1549" spans="1:103" x14ac:dyDescent="0.25">
      <c r="A1549">
        <v>1551</v>
      </c>
      <c r="B1549">
        <v>173</v>
      </c>
      <c r="C1549" s="25" t="s">
        <v>97</v>
      </c>
      <c r="D1549" s="12">
        <v>5.46</v>
      </c>
      <c r="E1549" s="14"/>
      <c r="F1549" s="7" t="str">
        <f t="shared" si="239"/>
        <v>X</v>
      </c>
      <c r="G1549" s="7">
        <f t="shared" si="240"/>
        <v>5.46</v>
      </c>
      <c r="H1549" s="16">
        <f t="shared" si="241"/>
        <v>5.46</v>
      </c>
      <c r="I1549" s="11" t="str">
        <f t="shared" si="242"/>
        <v>X</v>
      </c>
      <c r="J1549" s="39" t="str">
        <f t="shared" si="243"/>
        <v>X</v>
      </c>
      <c r="K1549" s="39" t="str">
        <f t="shared" si="246"/>
        <v>X</v>
      </c>
      <c r="L1549" s="39" t="str">
        <f t="shared" si="247"/>
        <v>X</v>
      </c>
      <c r="M1549" s="39" t="str">
        <f t="shared" si="244"/>
        <v>X</v>
      </c>
      <c r="N1549" s="42">
        <v>1</v>
      </c>
      <c r="O1549" s="8">
        <v>0</v>
      </c>
      <c r="P1549" s="9">
        <v>0</v>
      </c>
      <c r="Q1549" s="9">
        <v>0</v>
      </c>
      <c r="R1549" s="8">
        <v>0</v>
      </c>
      <c r="S1549" s="9">
        <v>0</v>
      </c>
      <c r="T1549" s="9">
        <v>0</v>
      </c>
      <c r="U1549" s="8">
        <v>0</v>
      </c>
      <c r="V1549" s="9">
        <v>0</v>
      </c>
      <c r="W1549" s="9">
        <v>0</v>
      </c>
      <c r="X1549" s="9">
        <v>0</v>
      </c>
      <c r="Y1549" s="8">
        <v>0</v>
      </c>
      <c r="Z1549" s="9">
        <v>0</v>
      </c>
      <c r="AA1549" s="8"/>
      <c r="AC1549" s="8"/>
      <c r="AJ1549" s="9">
        <f t="shared" si="245"/>
        <v>-1</v>
      </c>
      <c r="AK1549" s="7">
        <v>5.8</v>
      </c>
      <c r="AO1549" s="8"/>
      <c r="AQ1549" s="31"/>
      <c r="AT1549" s="31"/>
      <c r="AU1549" s="21">
        <v>1988</v>
      </c>
      <c r="AV1549" s="23">
        <f t="shared" si="248"/>
        <v>3.2984163800612945</v>
      </c>
      <c r="BB1549" s="18"/>
      <c r="BD1549" s="54"/>
      <c r="BF1549" s="18"/>
      <c r="BH1549" s="18"/>
      <c r="BJ1549" s="18"/>
      <c r="BK1549" s="18" t="s">
        <v>94</v>
      </c>
      <c r="BL1549">
        <v>0</v>
      </c>
      <c r="BM1549">
        <v>0</v>
      </c>
      <c r="BN1549">
        <v>0</v>
      </c>
      <c r="BO1549">
        <v>0</v>
      </c>
      <c r="BP1549">
        <v>1</v>
      </c>
      <c r="BQ1549">
        <v>0</v>
      </c>
      <c r="BR1549" s="18">
        <v>0</v>
      </c>
      <c r="BS1549">
        <v>0</v>
      </c>
      <c r="BT1549">
        <v>1</v>
      </c>
      <c r="BU1549" s="18">
        <v>0</v>
      </c>
      <c r="BV1549" t="s">
        <v>397</v>
      </c>
      <c r="BW1549" t="s">
        <v>397</v>
      </c>
      <c r="CB1549" s="18"/>
      <c r="CD1549" s="18"/>
      <c r="CE1549" s="18"/>
      <c r="CH1549" s="18"/>
      <c r="CJ1549" s="18"/>
      <c r="CU1549" s="18"/>
      <c r="CV1549" t="s">
        <v>397</v>
      </c>
      <c r="CW1549" t="s">
        <v>397</v>
      </c>
      <c r="CX1549" t="s">
        <v>397</v>
      </c>
      <c r="CY1549" s="25" t="s">
        <v>397</v>
      </c>
    </row>
    <row r="1550" spans="1:103" x14ac:dyDescent="0.25">
      <c r="A1550">
        <v>1552</v>
      </c>
      <c r="B1550">
        <v>173</v>
      </c>
      <c r="C1550" s="25" t="s">
        <v>97</v>
      </c>
      <c r="D1550" s="12">
        <v>2.4500000000000011</v>
      </c>
      <c r="E1550" s="14"/>
      <c r="F1550" s="7" t="str">
        <f t="shared" si="239"/>
        <v>X</v>
      </c>
      <c r="G1550" s="7">
        <f t="shared" si="240"/>
        <v>2.4500000000000011</v>
      </c>
      <c r="H1550" s="16">
        <f t="shared" si="241"/>
        <v>2.4500000000000011</v>
      </c>
      <c r="I1550" s="11" t="str">
        <f t="shared" si="242"/>
        <v>X</v>
      </c>
      <c r="J1550" s="39" t="str">
        <f t="shared" si="243"/>
        <v>X</v>
      </c>
      <c r="K1550" s="39" t="str">
        <f t="shared" si="246"/>
        <v>X</v>
      </c>
      <c r="L1550" s="39" t="str">
        <f t="shared" si="247"/>
        <v>X</v>
      </c>
      <c r="M1550" s="39" t="str">
        <f t="shared" si="244"/>
        <v>X</v>
      </c>
      <c r="N1550" s="42">
        <v>0</v>
      </c>
      <c r="O1550" s="8">
        <v>1</v>
      </c>
      <c r="P1550" s="9">
        <v>0</v>
      </c>
      <c r="Q1550" s="9">
        <v>0</v>
      </c>
      <c r="R1550" s="8">
        <v>0</v>
      </c>
      <c r="S1550" s="9">
        <v>0</v>
      </c>
      <c r="T1550" s="9">
        <v>0</v>
      </c>
      <c r="U1550" s="8">
        <v>0</v>
      </c>
      <c r="V1550" s="9">
        <v>0</v>
      </c>
      <c r="W1550" s="9">
        <v>0</v>
      </c>
      <c r="X1550" s="9">
        <v>0</v>
      </c>
      <c r="Y1550" s="8">
        <v>0</v>
      </c>
      <c r="Z1550" s="9">
        <v>0</v>
      </c>
      <c r="AA1550" s="8"/>
      <c r="AC1550" s="8"/>
      <c r="AJ1550" s="9">
        <f t="shared" si="245"/>
        <v>-1</v>
      </c>
      <c r="AK1550" s="7">
        <v>5.8</v>
      </c>
      <c r="AO1550" s="8"/>
      <c r="AQ1550" s="31"/>
      <c r="AT1550" s="31"/>
      <c r="AU1550" s="21">
        <v>1988</v>
      </c>
      <c r="AV1550" s="23">
        <f t="shared" si="248"/>
        <v>3.2984163800612945</v>
      </c>
      <c r="BB1550" s="18"/>
      <c r="BD1550" s="54"/>
      <c r="BF1550" s="18"/>
      <c r="BH1550" s="18"/>
      <c r="BJ1550" s="18"/>
      <c r="BK1550" s="18" t="s">
        <v>94</v>
      </c>
      <c r="BL1550">
        <v>0</v>
      </c>
      <c r="BM1550">
        <v>0</v>
      </c>
      <c r="BN1550">
        <v>0</v>
      </c>
      <c r="BO1550">
        <v>0</v>
      </c>
      <c r="BP1550">
        <v>1</v>
      </c>
      <c r="BQ1550">
        <v>0</v>
      </c>
      <c r="BR1550" s="18">
        <v>0</v>
      </c>
      <c r="BS1550">
        <v>0</v>
      </c>
      <c r="BT1550">
        <v>1</v>
      </c>
      <c r="BU1550" s="18">
        <v>0</v>
      </c>
      <c r="BV1550" t="s">
        <v>397</v>
      </c>
      <c r="BW1550" t="s">
        <v>397</v>
      </c>
      <c r="CB1550" s="18"/>
      <c r="CD1550" s="18"/>
      <c r="CE1550" s="18"/>
      <c r="CH1550" s="18"/>
      <c r="CJ1550" s="18"/>
      <c r="CU1550" s="18"/>
      <c r="CV1550" t="s">
        <v>397</v>
      </c>
      <c r="CW1550" t="s">
        <v>397</v>
      </c>
      <c r="CX1550" t="s">
        <v>397</v>
      </c>
      <c r="CY1550" s="25" t="s">
        <v>397</v>
      </c>
    </row>
    <row r="1551" spans="1:103" x14ac:dyDescent="0.25">
      <c r="A1551">
        <v>1553</v>
      </c>
      <c r="B1551">
        <v>173</v>
      </c>
      <c r="C1551" s="25" t="s">
        <v>97</v>
      </c>
      <c r="D1551" s="12">
        <v>8.9499999999999993</v>
      </c>
      <c r="E1551" s="14"/>
      <c r="F1551" s="7" t="str">
        <f t="shared" ref="F1551:F1614" si="249">IFERROR(D1551/E1551, "X")</f>
        <v>X</v>
      </c>
      <c r="G1551" s="7">
        <f t="shared" ref="G1551:G1614" si="250">D1551-E1551</f>
        <v>8.9499999999999993</v>
      </c>
      <c r="H1551" s="16">
        <f t="shared" ref="H1551:H1614" si="251">D1551+E1551</f>
        <v>8.9499999999999993</v>
      </c>
      <c r="I1551" s="11" t="str">
        <f t="shared" ref="I1551:I1614" si="252">IFERROR(F1551/SQRT(F1551^2+AJ1551), "X")</f>
        <v>X</v>
      </c>
      <c r="J1551" s="39" t="str">
        <f t="shared" ref="J1551:J1614" si="253">IFERROR(SQRT((1-I1551^2)/AJ1551), "X")</f>
        <v>X</v>
      </c>
      <c r="K1551" s="39" t="str">
        <f t="shared" si="246"/>
        <v>X</v>
      </c>
      <c r="L1551" s="39" t="str">
        <f t="shared" si="247"/>
        <v>X</v>
      </c>
      <c r="M1551" s="39" t="str">
        <f t="shared" ref="M1551:M1614" si="254">IFERROR(I1551+J1551, "X")</f>
        <v>X</v>
      </c>
      <c r="N1551" s="42">
        <v>0</v>
      </c>
      <c r="O1551" s="8">
        <v>0</v>
      </c>
      <c r="P1551" s="9">
        <v>1</v>
      </c>
      <c r="Q1551" s="9">
        <v>0</v>
      </c>
      <c r="R1551" s="8">
        <v>0</v>
      </c>
      <c r="S1551" s="9">
        <v>0</v>
      </c>
      <c r="T1551" s="9">
        <v>0</v>
      </c>
      <c r="U1551" s="8">
        <v>0</v>
      </c>
      <c r="V1551" s="9">
        <v>0</v>
      </c>
      <c r="W1551" s="9">
        <v>0</v>
      </c>
      <c r="X1551" s="9">
        <v>0</v>
      </c>
      <c r="Y1551" s="8">
        <v>0</v>
      </c>
      <c r="Z1551" s="9">
        <v>0</v>
      </c>
      <c r="AA1551" s="8"/>
      <c r="AC1551" s="8"/>
      <c r="AJ1551" s="9">
        <f t="shared" ref="AJ1551:AJ1614" si="255">IFERROR(AH1551-AI1551-1, "X")</f>
        <v>-1</v>
      </c>
      <c r="AK1551" s="7">
        <v>5.8</v>
      </c>
      <c r="AO1551" s="8"/>
      <c r="AQ1551" s="31"/>
      <c r="AT1551" s="31"/>
      <c r="AU1551" s="21">
        <v>1988</v>
      </c>
      <c r="AV1551" s="23">
        <f t="shared" si="248"/>
        <v>3.2984163800612945</v>
      </c>
      <c r="BB1551" s="18"/>
      <c r="BD1551" s="54"/>
      <c r="BF1551" s="18"/>
      <c r="BH1551" s="18"/>
      <c r="BJ1551" s="18"/>
      <c r="BK1551" s="18" t="s">
        <v>94</v>
      </c>
      <c r="BL1551">
        <v>0</v>
      </c>
      <c r="BM1551">
        <v>0</v>
      </c>
      <c r="BN1551">
        <v>0</v>
      </c>
      <c r="BO1551">
        <v>0</v>
      </c>
      <c r="BP1551">
        <v>1</v>
      </c>
      <c r="BQ1551">
        <v>0</v>
      </c>
      <c r="BR1551" s="18">
        <v>0</v>
      </c>
      <c r="BS1551">
        <v>0</v>
      </c>
      <c r="BT1551">
        <v>1</v>
      </c>
      <c r="BU1551" s="18">
        <v>0</v>
      </c>
      <c r="BV1551" t="s">
        <v>397</v>
      </c>
      <c r="BW1551" t="s">
        <v>397</v>
      </c>
      <c r="CB1551" s="18"/>
      <c r="CD1551" s="18"/>
      <c r="CE1551" s="18"/>
      <c r="CH1551" s="18"/>
      <c r="CJ1551" s="18"/>
      <c r="CU1551" s="18"/>
      <c r="CV1551" t="s">
        <v>397</v>
      </c>
      <c r="CW1551" t="s">
        <v>397</v>
      </c>
      <c r="CX1551" t="s">
        <v>397</v>
      </c>
      <c r="CY1551" s="25" t="s">
        <v>397</v>
      </c>
    </row>
    <row r="1552" spans="1:103" x14ac:dyDescent="0.25">
      <c r="A1552">
        <v>1554</v>
      </c>
      <c r="B1552">
        <v>173</v>
      </c>
      <c r="C1552" s="25" t="s">
        <v>97</v>
      </c>
      <c r="D1552" s="12">
        <v>12.25</v>
      </c>
      <c r="E1552" s="14"/>
      <c r="F1552" s="7" t="str">
        <f t="shared" si="249"/>
        <v>X</v>
      </c>
      <c r="G1552" s="7">
        <f t="shared" si="250"/>
        <v>12.25</v>
      </c>
      <c r="H1552" s="16">
        <f t="shared" si="251"/>
        <v>12.25</v>
      </c>
      <c r="I1552" s="11" t="str">
        <f t="shared" si="252"/>
        <v>X</v>
      </c>
      <c r="J1552" s="39" t="str">
        <f t="shared" si="253"/>
        <v>X</v>
      </c>
      <c r="K1552" s="39" t="str">
        <f t="shared" si="246"/>
        <v>X</v>
      </c>
      <c r="L1552" s="39" t="str">
        <f t="shared" si="247"/>
        <v>X</v>
      </c>
      <c r="M1552" s="39" t="str">
        <f t="shared" si="254"/>
        <v>X</v>
      </c>
      <c r="N1552" s="42">
        <v>0</v>
      </c>
      <c r="O1552" s="8">
        <v>0</v>
      </c>
      <c r="P1552" s="9">
        <v>0</v>
      </c>
      <c r="Q1552" s="9">
        <v>1</v>
      </c>
      <c r="R1552" s="8">
        <v>0</v>
      </c>
      <c r="S1552" s="9">
        <v>0</v>
      </c>
      <c r="T1552" s="9">
        <v>0</v>
      </c>
      <c r="U1552" s="8">
        <v>0</v>
      </c>
      <c r="V1552" s="9">
        <v>0</v>
      </c>
      <c r="W1552" s="9">
        <v>0</v>
      </c>
      <c r="X1552" s="9">
        <v>0</v>
      </c>
      <c r="Y1552" s="8">
        <v>0</v>
      </c>
      <c r="Z1552" s="9">
        <v>0</v>
      </c>
      <c r="AA1552" s="8"/>
      <c r="AC1552" s="8"/>
      <c r="AJ1552" s="9">
        <f t="shared" si="255"/>
        <v>-1</v>
      </c>
      <c r="AK1552" s="7">
        <v>5.8</v>
      </c>
      <c r="AO1552" s="8"/>
      <c r="AQ1552" s="31"/>
      <c r="AT1552" s="31"/>
      <c r="AU1552" s="21">
        <v>1988</v>
      </c>
      <c r="AV1552" s="23">
        <f t="shared" si="248"/>
        <v>3.2984163800612945</v>
      </c>
      <c r="BB1552" s="18"/>
      <c r="BD1552" s="54"/>
      <c r="BF1552" s="18"/>
      <c r="BH1552" s="18"/>
      <c r="BJ1552" s="18"/>
      <c r="BK1552" s="18" t="s">
        <v>94</v>
      </c>
      <c r="BL1552">
        <v>0</v>
      </c>
      <c r="BM1552">
        <v>0</v>
      </c>
      <c r="BN1552">
        <v>0</v>
      </c>
      <c r="BO1552">
        <v>0</v>
      </c>
      <c r="BP1552">
        <v>1</v>
      </c>
      <c r="BQ1552">
        <v>0</v>
      </c>
      <c r="BR1552" s="18">
        <v>0</v>
      </c>
      <c r="BS1552">
        <v>0</v>
      </c>
      <c r="BT1552">
        <v>1</v>
      </c>
      <c r="BU1552" s="18">
        <v>0</v>
      </c>
      <c r="BV1552" t="s">
        <v>397</v>
      </c>
      <c r="BW1552" t="s">
        <v>397</v>
      </c>
      <c r="CB1552" s="18"/>
      <c r="CD1552" s="18"/>
      <c r="CE1552" s="18"/>
      <c r="CH1552" s="18"/>
      <c r="CJ1552" s="18"/>
      <c r="CU1552" s="18"/>
      <c r="CV1552" t="s">
        <v>397</v>
      </c>
      <c r="CW1552" t="s">
        <v>397</v>
      </c>
      <c r="CX1552" t="s">
        <v>397</v>
      </c>
      <c r="CY1552" s="25" t="s">
        <v>397</v>
      </c>
    </row>
    <row r="1553" spans="1:103" x14ac:dyDescent="0.25">
      <c r="A1553">
        <v>1555</v>
      </c>
      <c r="B1553">
        <v>174</v>
      </c>
      <c r="C1553" s="25" t="s">
        <v>280</v>
      </c>
      <c r="D1553" s="12">
        <v>15.2</v>
      </c>
      <c r="E1553" s="14"/>
      <c r="F1553" s="7" t="str">
        <f t="shared" si="249"/>
        <v>X</v>
      </c>
      <c r="G1553" s="7">
        <f t="shared" si="250"/>
        <v>15.2</v>
      </c>
      <c r="H1553" s="16">
        <f t="shared" si="251"/>
        <v>15.2</v>
      </c>
      <c r="I1553" s="11" t="str">
        <f t="shared" si="252"/>
        <v>X</v>
      </c>
      <c r="J1553" s="39" t="str">
        <f t="shared" si="253"/>
        <v>X</v>
      </c>
      <c r="K1553" s="39" t="str">
        <f t="shared" si="246"/>
        <v>X</v>
      </c>
      <c r="L1553" s="39" t="str">
        <f t="shared" si="247"/>
        <v>X</v>
      </c>
      <c r="M1553" s="39" t="str">
        <f t="shared" si="254"/>
        <v>X</v>
      </c>
      <c r="N1553" s="42">
        <v>1</v>
      </c>
      <c r="O1553" s="8">
        <v>0</v>
      </c>
      <c r="P1553" s="9">
        <v>0</v>
      </c>
      <c r="Q1553" s="9">
        <v>0</v>
      </c>
      <c r="R1553" s="8">
        <v>0</v>
      </c>
      <c r="S1553" s="9">
        <v>0</v>
      </c>
      <c r="T1553" s="9">
        <v>0</v>
      </c>
      <c r="U1553" s="8">
        <v>0</v>
      </c>
      <c r="V1553" s="9">
        <v>0</v>
      </c>
      <c r="W1553" s="9">
        <v>0</v>
      </c>
      <c r="X1553" s="9">
        <v>0</v>
      </c>
      <c r="Y1553" s="8">
        <v>0</v>
      </c>
      <c r="Z1553" s="9">
        <v>0</v>
      </c>
      <c r="AA1553" s="8"/>
      <c r="AC1553" s="8"/>
      <c r="AJ1553" s="9">
        <f t="shared" si="255"/>
        <v>-1</v>
      </c>
      <c r="AK1553" s="7">
        <v>5.7</v>
      </c>
      <c r="AO1553" s="8"/>
      <c r="AQ1553" s="31"/>
      <c r="AT1553" s="31"/>
      <c r="AU1553" s="21">
        <v>2002</v>
      </c>
      <c r="AV1553" s="23">
        <f t="shared" si="248"/>
        <v>3.3014640731433</v>
      </c>
      <c r="BB1553" s="18"/>
      <c r="BD1553" s="54"/>
      <c r="BF1553" s="18"/>
      <c r="BH1553" s="18"/>
      <c r="BJ1553" s="18"/>
      <c r="BK1553" s="18" t="s">
        <v>279</v>
      </c>
      <c r="BL1553">
        <v>0</v>
      </c>
      <c r="BM1553">
        <v>1</v>
      </c>
      <c r="BN1553">
        <v>0</v>
      </c>
      <c r="BO1553">
        <v>0</v>
      </c>
      <c r="BP1553">
        <v>0</v>
      </c>
      <c r="BQ1553">
        <v>0</v>
      </c>
      <c r="BR1553" s="18">
        <v>0</v>
      </c>
      <c r="BS1553">
        <v>0</v>
      </c>
      <c r="BT1553">
        <v>1</v>
      </c>
      <c r="BU1553" s="18">
        <v>0</v>
      </c>
      <c r="BV1553" t="s">
        <v>397</v>
      </c>
      <c r="BW1553" t="s">
        <v>397</v>
      </c>
      <c r="CB1553" s="18"/>
      <c r="CD1553" s="18"/>
      <c r="CE1553" s="18"/>
      <c r="CH1553" s="18"/>
      <c r="CJ1553" s="18"/>
      <c r="CU1553" s="18"/>
      <c r="CV1553" t="s">
        <v>397</v>
      </c>
      <c r="CW1553" t="s">
        <v>397</v>
      </c>
      <c r="CX1553" t="s">
        <v>397</v>
      </c>
      <c r="CY1553" s="25" t="s">
        <v>397</v>
      </c>
    </row>
    <row r="1554" spans="1:103" x14ac:dyDescent="0.25">
      <c r="A1554">
        <v>1556</v>
      </c>
      <c r="B1554">
        <v>174</v>
      </c>
      <c r="C1554" s="25" t="s">
        <v>280</v>
      </c>
      <c r="D1554" s="12">
        <v>11.5</v>
      </c>
      <c r="E1554" s="14"/>
      <c r="F1554" s="7" t="str">
        <f t="shared" si="249"/>
        <v>X</v>
      </c>
      <c r="G1554" s="7">
        <f t="shared" si="250"/>
        <v>11.5</v>
      </c>
      <c r="H1554" s="16">
        <f t="shared" si="251"/>
        <v>11.5</v>
      </c>
      <c r="I1554" s="11" t="str">
        <f t="shared" si="252"/>
        <v>X</v>
      </c>
      <c r="J1554" s="39" t="str">
        <f t="shared" si="253"/>
        <v>X</v>
      </c>
      <c r="K1554" s="39" t="str">
        <f t="shared" si="246"/>
        <v>X</v>
      </c>
      <c r="L1554" s="39" t="str">
        <f t="shared" si="247"/>
        <v>X</v>
      </c>
      <c r="M1554" s="39" t="str">
        <f t="shared" si="254"/>
        <v>X</v>
      </c>
      <c r="N1554" s="42">
        <v>1</v>
      </c>
      <c r="O1554" s="8">
        <v>0</v>
      </c>
      <c r="P1554" s="9">
        <v>0</v>
      </c>
      <c r="Q1554" s="9">
        <v>0</v>
      </c>
      <c r="R1554" s="8">
        <v>0</v>
      </c>
      <c r="S1554" s="9">
        <v>0</v>
      </c>
      <c r="T1554" s="9">
        <v>0</v>
      </c>
      <c r="U1554" s="8">
        <v>0</v>
      </c>
      <c r="V1554" s="9">
        <v>0</v>
      </c>
      <c r="W1554" s="9">
        <v>0</v>
      </c>
      <c r="X1554" s="9">
        <v>0</v>
      </c>
      <c r="Y1554" s="8">
        <v>0</v>
      </c>
      <c r="Z1554" s="9">
        <v>0</v>
      </c>
      <c r="AA1554" s="8"/>
      <c r="AC1554" s="8"/>
      <c r="AJ1554" s="9">
        <f t="shared" si="255"/>
        <v>-1</v>
      </c>
      <c r="AK1554" s="7">
        <v>7</v>
      </c>
      <c r="AO1554" s="8"/>
      <c r="AQ1554" s="31"/>
      <c r="AT1554" s="31"/>
      <c r="AU1554" s="21">
        <v>2005</v>
      </c>
      <c r="AV1554" s="23">
        <f t="shared" si="248"/>
        <v>3.3021143769562009</v>
      </c>
      <c r="BB1554" s="18"/>
      <c r="BD1554" s="54"/>
      <c r="BF1554" s="18"/>
      <c r="BH1554" s="18"/>
      <c r="BJ1554" s="18"/>
      <c r="BK1554" s="18" t="s">
        <v>279</v>
      </c>
      <c r="BL1554">
        <v>0</v>
      </c>
      <c r="BM1554">
        <v>1</v>
      </c>
      <c r="BN1554">
        <v>0</v>
      </c>
      <c r="BO1554">
        <v>0</v>
      </c>
      <c r="BP1554">
        <v>0</v>
      </c>
      <c r="BQ1554">
        <v>0</v>
      </c>
      <c r="BR1554" s="18">
        <v>0</v>
      </c>
      <c r="BS1554">
        <v>0</v>
      </c>
      <c r="BT1554">
        <v>1</v>
      </c>
      <c r="BU1554" s="18">
        <v>0</v>
      </c>
      <c r="BV1554" t="s">
        <v>397</v>
      </c>
      <c r="BW1554" t="s">
        <v>397</v>
      </c>
      <c r="CB1554" s="18"/>
      <c r="CD1554" s="18"/>
      <c r="CE1554" s="18"/>
      <c r="CH1554" s="18"/>
      <c r="CJ1554" s="18"/>
      <c r="CU1554" s="18"/>
      <c r="CV1554" t="s">
        <v>397</v>
      </c>
      <c r="CW1554" t="s">
        <v>397</v>
      </c>
      <c r="CX1554" t="s">
        <v>397</v>
      </c>
      <c r="CY1554" s="25" t="s">
        <v>397</v>
      </c>
    </row>
    <row r="1555" spans="1:103" x14ac:dyDescent="0.25">
      <c r="A1555">
        <v>1557</v>
      </c>
      <c r="B1555">
        <v>174</v>
      </c>
      <c r="C1555" s="25" t="s">
        <v>280</v>
      </c>
      <c r="D1555" s="12">
        <v>10.7</v>
      </c>
      <c r="E1555" s="14"/>
      <c r="F1555" s="7" t="str">
        <f t="shared" si="249"/>
        <v>X</v>
      </c>
      <c r="G1555" s="7">
        <f t="shared" si="250"/>
        <v>10.7</v>
      </c>
      <c r="H1555" s="16">
        <f t="shared" si="251"/>
        <v>10.7</v>
      </c>
      <c r="I1555" s="11" t="str">
        <f t="shared" si="252"/>
        <v>X</v>
      </c>
      <c r="J1555" s="39" t="str">
        <f t="shared" si="253"/>
        <v>X</v>
      </c>
      <c r="K1555" s="39" t="str">
        <f t="shared" si="246"/>
        <v>X</v>
      </c>
      <c r="L1555" s="39" t="str">
        <f t="shared" si="247"/>
        <v>X</v>
      </c>
      <c r="M1555" s="39" t="str">
        <f t="shared" si="254"/>
        <v>X</v>
      </c>
      <c r="N1555" s="42">
        <v>0</v>
      </c>
      <c r="O1555" s="8">
        <v>0</v>
      </c>
      <c r="P1555" s="9">
        <v>0</v>
      </c>
      <c r="Q1555" s="9">
        <v>0</v>
      </c>
      <c r="R1555" s="8">
        <v>0</v>
      </c>
      <c r="S1555" s="9">
        <v>0</v>
      </c>
      <c r="T1555" s="9">
        <v>0</v>
      </c>
      <c r="U1555" s="8">
        <v>1</v>
      </c>
      <c r="V1555" s="9">
        <v>0</v>
      </c>
      <c r="W1555" s="9">
        <v>0</v>
      </c>
      <c r="X1555" s="9">
        <v>0</v>
      </c>
      <c r="Y1555" s="8">
        <v>0</v>
      </c>
      <c r="Z1555" s="9">
        <v>0</v>
      </c>
      <c r="AA1555" s="8"/>
      <c r="AC1555" s="8"/>
      <c r="AJ1555" s="9">
        <f t="shared" si="255"/>
        <v>-1</v>
      </c>
      <c r="AK1555" s="7">
        <v>7</v>
      </c>
      <c r="AO1555" s="8"/>
      <c r="AQ1555" s="31"/>
      <c r="AT1555" s="31"/>
      <c r="AU1555" s="21">
        <v>2005</v>
      </c>
      <c r="AV1555" s="23">
        <f t="shared" si="248"/>
        <v>3.3021143769562009</v>
      </c>
      <c r="BB1555" s="18"/>
      <c r="BD1555" s="54"/>
      <c r="BF1555" s="18"/>
      <c r="BH1555" s="18"/>
      <c r="BJ1555" s="18"/>
      <c r="BK1555" s="18" t="s">
        <v>279</v>
      </c>
      <c r="BL1555">
        <v>0</v>
      </c>
      <c r="BM1555">
        <v>1</v>
      </c>
      <c r="BN1555">
        <v>0</v>
      </c>
      <c r="BO1555">
        <v>0</v>
      </c>
      <c r="BP1555">
        <v>0</v>
      </c>
      <c r="BQ1555">
        <v>0</v>
      </c>
      <c r="BR1555" s="18">
        <v>0</v>
      </c>
      <c r="BS1555">
        <v>0</v>
      </c>
      <c r="BT1555">
        <v>1</v>
      </c>
      <c r="BU1555" s="18">
        <v>0</v>
      </c>
      <c r="BV1555" t="s">
        <v>397</v>
      </c>
      <c r="BW1555" t="s">
        <v>397</v>
      </c>
      <c r="CB1555" s="18"/>
      <c r="CD1555" s="18"/>
      <c r="CE1555" s="18"/>
      <c r="CH1555" s="18"/>
      <c r="CJ1555" s="18"/>
      <c r="CU1555" s="18"/>
      <c r="CV1555" t="s">
        <v>397</v>
      </c>
      <c r="CW1555" t="s">
        <v>397</v>
      </c>
      <c r="CX1555" t="s">
        <v>397</v>
      </c>
      <c r="CY1555" s="25" t="s">
        <v>397</v>
      </c>
    </row>
    <row r="1556" spans="1:103" x14ac:dyDescent="0.25">
      <c r="A1556">
        <v>1558</v>
      </c>
      <c r="B1556">
        <v>174</v>
      </c>
      <c r="C1556" s="25" t="s">
        <v>280</v>
      </c>
      <c r="D1556" s="12">
        <v>12.9</v>
      </c>
      <c r="E1556" s="14"/>
      <c r="F1556" s="7" t="str">
        <f t="shared" si="249"/>
        <v>X</v>
      </c>
      <c r="G1556" s="7">
        <f t="shared" si="250"/>
        <v>12.9</v>
      </c>
      <c r="H1556" s="16">
        <f t="shared" si="251"/>
        <v>12.9</v>
      </c>
      <c r="I1556" s="11" t="str">
        <f t="shared" si="252"/>
        <v>X</v>
      </c>
      <c r="J1556" s="39" t="str">
        <f t="shared" si="253"/>
        <v>X</v>
      </c>
      <c r="K1556" s="39" t="str">
        <f t="shared" si="246"/>
        <v>X</v>
      </c>
      <c r="L1556" s="39" t="str">
        <f t="shared" si="247"/>
        <v>X</v>
      </c>
      <c r="M1556" s="39" t="str">
        <f t="shared" si="254"/>
        <v>X</v>
      </c>
      <c r="N1556" s="42">
        <v>0</v>
      </c>
      <c r="O1556" s="8">
        <v>0</v>
      </c>
      <c r="P1556" s="9">
        <v>0</v>
      </c>
      <c r="Q1556" s="9">
        <v>0</v>
      </c>
      <c r="R1556" s="8">
        <v>0</v>
      </c>
      <c r="S1556" s="9">
        <v>0</v>
      </c>
      <c r="T1556" s="9">
        <v>0</v>
      </c>
      <c r="U1556" s="8">
        <v>0</v>
      </c>
      <c r="V1556" s="9">
        <v>1</v>
      </c>
      <c r="W1556" s="9">
        <v>0</v>
      </c>
      <c r="X1556" s="9">
        <v>0</v>
      </c>
      <c r="Y1556" s="8">
        <v>0</v>
      </c>
      <c r="Z1556" s="9">
        <v>0</v>
      </c>
      <c r="AA1556" s="8"/>
      <c r="AC1556" s="8"/>
      <c r="AJ1556" s="9">
        <f t="shared" si="255"/>
        <v>-1</v>
      </c>
      <c r="AK1556" s="7">
        <v>7</v>
      </c>
      <c r="AO1556" s="8"/>
      <c r="AQ1556" s="31"/>
      <c r="AT1556" s="31"/>
      <c r="AU1556" s="21">
        <v>2005</v>
      </c>
      <c r="AV1556" s="23">
        <f t="shared" si="248"/>
        <v>3.3021143769562009</v>
      </c>
      <c r="BB1556" s="18"/>
      <c r="BD1556" s="54"/>
      <c r="BF1556" s="18"/>
      <c r="BH1556" s="18"/>
      <c r="BJ1556" s="18"/>
      <c r="BK1556" s="18" t="s">
        <v>279</v>
      </c>
      <c r="BL1556">
        <v>0</v>
      </c>
      <c r="BM1556">
        <v>1</v>
      </c>
      <c r="BN1556">
        <v>0</v>
      </c>
      <c r="BO1556">
        <v>0</v>
      </c>
      <c r="BP1556">
        <v>0</v>
      </c>
      <c r="BQ1556">
        <v>0</v>
      </c>
      <c r="BR1556" s="18">
        <v>0</v>
      </c>
      <c r="BS1556">
        <v>0</v>
      </c>
      <c r="BT1556">
        <v>1</v>
      </c>
      <c r="BU1556" s="18">
        <v>0</v>
      </c>
      <c r="BV1556" t="s">
        <v>397</v>
      </c>
      <c r="BW1556" t="s">
        <v>397</v>
      </c>
      <c r="CB1556" s="18"/>
      <c r="CD1556" s="18"/>
      <c r="CE1556" s="18"/>
      <c r="CH1556" s="18"/>
      <c r="CJ1556" s="18"/>
      <c r="CU1556" s="18"/>
      <c r="CV1556" t="s">
        <v>397</v>
      </c>
      <c r="CW1556" t="s">
        <v>397</v>
      </c>
      <c r="CX1556" t="s">
        <v>397</v>
      </c>
      <c r="CY1556" s="25" t="s">
        <v>397</v>
      </c>
    </row>
    <row r="1557" spans="1:103" x14ac:dyDescent="0.25">
      <c r="A1557">
        <v>1559</v>
      </c>
      <c r="B1557">
        <v>175</v>
      </c>
      <c r="C1557" s="25" t="s">
        <v>272</v>
      </c>
      <c r="D1557" s="12">
        <v>7.5</v>
      </c>
      <c r="E1557" s="14"/>
      <c r="F1557" s="7" t="str">
        <f t="shared" si="249"/>
        <v>X</v>
      </c>
      <c r="G1557" s="7">
        <f t="shared" si="250"/>
        <v>7.5</v>
      </c>
      <c r="H1557" s="16">
        <f t="shared" si="251"/>
        <v>7.5</v>
      </c>
      <c r="I1557" s="11" t="str">
        <f t="shared" si="252"/>
        <v>X</v>
      </c>
      <c r="J1557" s="39" t="str">
        <f t="shared" si="253"/>
        <v>X</v>
      </c>
      <c r="K1557" s="39" t="str">
        <f t="shared" si="246"/>
        <v>X</v>
      </c>
      <c r="L1557" s="39" t="str">
        <f t="shared" si="247"/>
        <v>X</v>
      </c>
      <c r="M1557" s="39" t="str">
        <f t="shared" si="254"/>
        <v>X</v>
      </c>
      <c r="N1557" s="42">
        <v>1</v>
      </c>
      <c r="O1557" s="8">
        <v>0</v>
      </c>
      <c r="P1557" s="9">
        <v>0</v>
      </c>
      <c r="Q1557" s="9">
        <v>0</v>
      </c>
      <c r="R1557" s="8">
        <v>0</v>
      </c>
      <c r="S1557" s="9">
        <v>0</v>
      </c>
      <c r="T1557" s="9">
        <v>0</v>
      </c>
      <c r="U1557" s="8">
        <v>0</v>
      </c>
      <c r="V1557" s="9">
        <v>0</v>
      </c>
      <c r="W1557" s="9">
        <v>0</v>
      </c>
      <c r="X1557" s="9">
        <v>0</v>
      </c>
      <c r="Y1557" s="8">
        <v>0</v>
      </c>
      <c r="Z1557" s="9">
        <v>0</v>
      </c>
      <c r="AA1557" s="8"/>
      <c r="AC1557" s="8"/>
      <c r="AJ1557" s="9">
        <f t="shared" si="255"/>
        <v>-1</v>
      </c>
      <c r="AK1557" s="7">
        <v>10</v>
      </c>
      <c r="AO1557" s="8"/>
      <c r="AQ1557" s="31"/>
      <c r="AT1557" s="31"/>
      <c r="AU1557" s="21">
        <v>1991</v>
      </c>
      <c r="AV1557" s="23">
        <f t="shared" si="248"/>
        <v>3.2990712600274095</v>
      </c>
      <c r="BB1557" s="18"/>
      <c r="BD1557" s="54"/>
      <c r="BF1557" s="18"/>
      <c r="BH1557" s="18"/>
      <c r="BJ1557" s="18"/>
      <c r="BK1557" s="18" t="s">
        <v>271</v>
      </c>
      <c r="BL1557">
        <v>1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 s="18">
        <v>0</v>
      </c>
      <c r="BS1557">
        <v>1</v>
      </c>
      <c r="BT1557">
        <v>0</v>
      </c>
      <c r="BU1557" s="18">
        <v>0</v>
      </c>
      <c r="BV1557" t="s">
        <v>397</v>
      </c>
      <c r="BW1557" t="s">
        <v>397</v>
      </c>
      <c r="CB1557" s="18"/>
      <c r="CD1557" s="18"/>
      <c r="CE1557" s="18"/>
      <c r="CH1557" s="18"/>
      <c r="CJ1557" s="18"/>
      <c r="CU1557" s="18"/>
      <c r="CV1557" t="s">
        <v>397</v>
      </c>
      <c r="CW1557" t="s">
        <v>397</v>
      </c>
      <c r="CX1557" t="s">
        <v>397</v>
      </c>
      <c r="CY1557" s="25" t="s">
        <v>397</v>
      </c>
    </row>
    <row r="1558" spans="1:103" x14ac:dyDescent="0.25">
      <c r="A1558">
        <v>1560</v>
      </c>
      <c r="B1558">
        <v>175</v>
      </c>
      <c r="C1558" s="25" t="s">
        <v>272</v>
      </c>
      <c r="D1558" s="12">
        <v>5.5</v>
      </c>
      <c r="E1558" s="14"/>
      <c r="F1558" s="7" t="str">
        <f t="shared" si="249"/>
        <v>X</v>
      </c>
      <c r="G1558" s="7">
        <f t="shared" si="250"/>
        <v>5.5</v>
      </c>
      <c r="H1558" s="16">
        <f t="shared" si="251"/>
        <v>5.5</v>
      </c>
      <c r="I1558" s="11" t="str">
        <f t="shared" si="252"/>
        <v>X</v>
      </c>
      <c r="J1558" s="39" t="str">
        <f t="shared" si="253"/>
        <v>X</v>
      </c>
      <c r="K1558" s="39" t="str">
        <f t="shared" si="246"/>
        <v>X</v>
      </c>
      <c r="L1558" s="39" t="str">
        <f t="shared" si="247"/>
        <v>X</v>
      </c>
      <c r="M1558" s="39" t="str">
        <f t="shared" si="254"/>
        <v>X</v>
      </c>
      <c r="N1558" s="42">
        <v>0</v>
      </c>
      <c r="O1558" s="8">
        <v>0</v>
      </c>
      <c r="P1558" s="9">
        <v>0</v>
      </c>
      <c r="Q1558" s="9">
        <v>0</v>
      </c>
      <c r="R1558" s="8">
        <v>0</v>
      </c>
      <c r="S1558" s="9">
        <v>0</v>
      </c>
      <c r="T1558" s="9">
        <v>0</v>
      </c>
      <c r="U1558" s="8">
        <v>1</v>
      </c>
      <c r="V1558" s="9">
        <v>0</v>
      </c>
      <c r="W1558" s="9">
        <v>0</v>
      </c>
      <c r="X1558" s="9">
        <v>0</v>
      </c>
      <c r="Y1558" s="8">
        <v>0</v>
      </c>
      <c r="Z1558" s="9">
        <v>0</v>
      </c>
      <c r="AA1558" s="8"/>
      <c r="AC1558" s="8"/>
      <c r="AJ1558" s="9">
        <f t="shared" si="255"/>
        <v>-1</v>
      </c>
      <c r="AK1558" s="7">
        <v>11.1</v>
      </c>
      <c r="AO1558" s="8"/>
      <c r="AQ1558" s="31"/>
      <c r="AT1558" s="31"/>
      <c r="AU1558" s="21">
        <v>1982</v>
      </c>
      <c r="AV1558" s="23">
        <f t="shared" si="248"/>
        <v>3.2971036501492565</v>
      </c>
      <c r="BB1558" s="18"/>
      <c r="BD1558" s="54"/>
      <c r="BF1558" s="18"/>
      <c r="BH1558" s="18"/>
      <c r="BJ1558" s="18"/>
      <c r="BK1558" s="18" t="s">
        <v>271</v>
      </c>
      <c r="BL1558">
        <v>1</v>
      </c>
      <c r="BM1558">
        <v>0</v>
      </c>
      <c r="BN1558">
        <v>0</v>
      </c>
      <c r="BO1558">
        <v>0</v>
      </c>
      <c r="BP1558">
        <v>0</v>
      </c>
      <c r="BQ1558">
        <v>0</v>
      </c>
      <c r="BR1558" s="18">
        <v>0</v>
      </c>
      <c r="BS1558">
        <v>1</v>
      </c>
      <c r="BT1558">
        <v>0</v>
      </c>
      <c r="BU1558" s="18">
        <v>0</v>
      </c>
      <c r="BV1558" t="s">
        <v>397</v>
      </c>
      <c r="BW1558" t="s">
        <v>397</v>
      </c>
      <c r="CB1558" s="18"/>
      <c r="CD1558" s="18"/>
      <c r="CE1558" s="18"/>
      <c r="CH1558" s="18"/>
      <c r="CJ1558" s="18"/>
      <c r="CU1558" s="18"/>
      <c r="CV1558" t="s">
        <v>397</v>
      </c>
      <c r="CW1558" t="s">
        <v>397</v>
      </c>
      <c r="CX1558" t="s">
        <v>397</v>
      </c>
      <c r="CY1558" s="25" t="s">
        <v>397</v>
      </c>
    </row>
    <row r="1559" spans="1:103" x14ac:dyDescent="0.25">
      <c r="A1559">
        <v>1561</v>
      </c>
      <c r="B1559">
        <v>175</v>
      </c>
      <c r="C1559" s="25" t="s">
        <v>272</v>
      </c>
      <c r="D1559" s="12">
        <v>8.3000000000000007</v>
      </c>
      <c r="E1559" s="14"/>
      <c r="F1559" s="7" t="str">
        <f t="shared" si="249"/>
        <v>X</v>
      </c>
      <c r="G1559" s="7">
        <f t="shared" si="250"/>
        <v>8.3000000000000007</v>
      </c>
      <c r="H1559" s="16">
        <f t="shared" si="251"/>
        <v>8.3000000000000007</v>
      </c>
      <c r="I1559" s="11" t="str">
        <f t="shared" si="252"/>
        <v>X</v>
      </c>
      <c r="J1559" s="39" t="str">
        <f t="shared" si="253"/>
        <v>X</v>
      </c>
      <c r="K1559" s="39" t="str">
        <f t="shared" si="246"/>
        <v>X</v>
      </c>
      <c r="L1559" s="39" t="str">
        <f t="shared" si="247"/>
        <v>X</v>
      </c>
      <c r="M1559" s="39" t="str">
        <f t="shared" si="254"/>
        <v>X</v>
      </c>
      <c r="N1559" s="42">
        <v>0</v>
      </c>
      <c r="O1559" s="8">
        <v>0</v>
      </c>
      <c r="P1559" s="9">
        <v>0</v>
      </c>
      <c r="Q1559" s="9">
        <v>0</v>
      </c>
      <c r="R1559" s="8">
        <v>0</v>
      </c>
      <c r="S1559" s="9">
        <v>0</v>
      </c>
      <c r="T1559" s="9">
        <v>0</v>
      </c>
      <c r="U1559" s="8">
        <v>1</v>
      </c>
      <c r="V1559" s="9">
        <v>0</v>
      </c>
      <c r="W1559" s="9">
        <v>0</v>
      </c>
      <c r="X1559" s="9">
        <v>0</v>
      </c>
      <c r="Y1559" s="8">
        <v>0</v>
      </c>
      <c r="Z1559" s="9">
        <v>0</v>
      </c>
      <c r="AA1559" s="8"/>
      <c r="AC1559" s="8"/>
      <c r="AJ1559" s="9">
        <f t="shared" si="255"/>
        <v>-1</v>
      </c>
      <c r="AK1559" s="7">
        <v>10</v>
      </c>
      <c r="AO1559" s="8"/>
      <c r="AQ1559" s="31"/>
      <c r="AT1559" s="31"/>
      <c r="AU1559" s="21">
        <v>1991</v>
      </c>
      <c r="AV1559" s="23">
        <f t="shared" si="248"/>
        <v>3.2990712600274095</v>
      </c>
      <c r="BB1559" s="18"/>
      <c r="BD1559" s="54"/>
      <c r="BF1559" s="18"/>
      <c r="BH1559" s="18"/>
      <c r="BJ1559" s="18"/>
      <c r="BK1559" s="18" t="s">
        <v>271</v>
      </c>
      <c r="BL1559">
        <v>1</v>
      </c>
      <c r="BM1559">
        <v>0</v>
      </c>
      <c r="BN1559">
        <v>0</v>
      </c>
      <c r="BO1559">
        <v>0</v>
      </c>
      <c r="BP1559">
        <v>0</v>
      </c>
      <c r="BQ1559">
        <v>0</v>
      </c>
      <c r="BR1559" s="18">
        <v>0</v>
      </c>
      <c r="BS1559">
        <v>1</v>
      </c>
      <c r="BT1559">
        <v>0</v>
      </c>
      <c r="BU1559" s="18">
        <v>0</v>
      </c>
      <c r="BV1559" t="s">
        <v>397</v>
      </c>
      <c r="BW1559" t="s">
        <v>397</v>
      </c>
      <c r="CB1559" s="18"/>
      <c r="CD1559" s="18"/>
      <c r="CE1559" s="18"/>
      <c r="CH1559" s="18"/>
      <c r="CJ1559" s="18"/>
      <c r="CU1559" s="18"/>
      <c r="CV1559" t="s">
        <v>397</v>
      </c>
      <c r="CW1559" t="s">
        <v>397</v>
      </c>
      <c r="CX1559" t="s">
        <v>397</v>
      </c>
      <c r="CY1559" s="25" t="s">
        <v>397</v>
      </c>
    </row>
    <row r="1560" spans="1:103" x14ac:dyDescent="0.25">
      <c r="A1560">
        <v>1562</v>
      </c>
      <c r="B1560">
        <v>175</v>
      </c>
      <c r="C1560" s="25" t="s">
        <v>272</v>
      </c>
      <c r="D1560" s="12">
        <v>7.8</v>
      </c>
      <c r="E1560" s="14"/>
      <c r="F1560" s="7" t="str">
        <f t="shared" si="249"/>
        <v>X</v>
      </c>
      <c r="G1560" s="7">
        <f t="shared" si="250"/>
        <v>7.8</v>
      </c>
      <c r="H1560" s="16">
        <f t="shared" si="251"/>
        <v>7.8</v>
      </c>
      <c r="I1560" s="11" t="str">
        <f t="shared" si="252"/>
        <v>X</v>
      </c>
      <c r="J1560" s="39" t="str">
        <f t="shared" si="253"/>
        <v>X</v>
      </c>
      <c r="K1560" s="39" t="str">
        <f t="shared" si="246"/>
        <v>X</v>
      </c>
      <c r="L1560" s="39" t="str">
        <f t="shared" si="247"/>
        <v>X</v>
      </c>
      <c r="M1560" s="39" t="str">
        <f t="shared" si="254"/>
        <v>X</v>
      </c>
      <c r="N1560" s="42">
        <v>0</v>
      </c>
      <c r="O1560" s="8">
        <v>0</v>
      </c>
      <c r="P1560" s="9">
        <v>0</v>
      </c>
      <c r="Q1560" s="9">
        <v>0</v>
      </c>
      <c r="R1560" s="8">
        <v>0</v>
      </c>
      <c r="S1560" s="9">
        <v>0</v>
      </c>
      <c r="T1560" s="9">
        <v>0</v>
      </c>
      <c r="U1560" s="8">
        <v>1</v>
      </c>
      <c r="V1560" s="9">
        <v>0</v>
      </c>
      <c r="W1560" s="9">
        <v>0</v>
      </c>
      <c r="X1560" s="9">
        <v>0</v>
      </c>
      <c r="Y1560" s="8">
        <v>0</v>
      </c>
      <c r="Z1560" s="9">
        <v>0</v>
      </c>
      <c r="AA1560" s="8"/>
      <c r="AC1560" s="8"/>
      <c r="AJ1560" s="9">
        <f t="shared" si="255"/>
        <v>-1</v>
      </c>
      <c r="AK1560" s="7">
        <v>10</v>
      </c>
      <c r="AO1560" s="8"/>
      <c r="AQ1560" s="31"/>
      <c r="AT1560" s="31"/>
      <c r="AU1560" s="21">
        <v>1993</v>
      </c>
      <c r="AV1560" s="23">
        <f t="shared" si="248"/>
        <v>3.2995072987004876</v>
      </c>
      <c r="BB1560" s="18"/>
      <c r="BD1560" s="54"/>
      <c r="BF1560" s="18"/>
      <c r="BH1560" s="18"/>
      <c r="BJ1560" s="18"/>
      <c r="BK1560" s="18" t="s">
        <v>271</v>
      </c>
      <c r="BL1560">
        <v>1</v>
      </c>
      <c r="BM1560">
        <v>0</v>
      </c>
      <c r="BN1560">
        <v>0</v>
      </c>
      <c r="BO1560">
        <v>0</v>
      </c>
      <c r="BP1560">
        <v>0</v>
      </c>
      <c r="BQ1560">
        <v>0</v>
      </c>
      <c r="BR1560" s="18">
        <v>0</v>
      </c>
      <c r="BS1560">
        <v>1</v>
      </c>
      <c r="BT1560">
        <v>0</v>
      </c>
      <c r="BU1560" s="18">
        <v>0</v>
      </c>
      <c r="BV1560" t="s">
        <v>397</v>
      </c>
      <c r="BW1560" t="s">
        <v>397</v>
      </c>
      <c r="CB1560" s="18"/>
      <c r="CD1560" s="18"/>
      <c r="CE1560" s="18"/>
      <c r="CH1560" s="18"/>
      <c r="CJ1560" s="18"/>
      <c r="CU1560" s="18"/>
      <c r="CV1560" t="s">
        <v>397</v>
      </c>
      <c r="CW1560" t="s">
        <v>397</v>
      </c>
      <c r="CX1560" t="s">
        <v>397</v>
      </c>
      <c r="CY1560" s="25" t="s">
        <v>397</v>
      </c>
    </row>
    <row r="1561" spans="1:103" x14ac:dyDescent="0.25">
      <c r="A1561">
        <v>1563</v>
      </c>
      <c r="B1561">
        <v>175</v>
      </c>
      <c r="C1561" s="25" t="s">
        <v>272</v>
      </c>
      <c r="D1561" s="12">
        <v>9.1</v>
      </c>
      <c r="E1561" s="14"/>
      <c r="F1561" s="7" t="str">
        <f t="shared" si="249"/>
        <v>X</v>
      </c>
      <c r="G1561" s="7">
        <f t="shared" si="250"/>
        <v>9.1</v>
      </c>
      <c r="H1561" s="16">
        <f t="shared" si="251"/>
        <v>9.1</v>
      </c>
      <c r="I1561" s="11" t="str">
        <f t="shared" si="252"/>
        <v>X</v>
      </c>
      <c r="J1561" s="39" t="str">
        <f t="shared" si="253"/>
        <v>X</v>
      </c>
      <c r="K1561" s="39" t="str">
        <f t="shared" si="246"/>
        <v>X</v>
      </c>
      <c r="L1561" s="39" t="str">
        <f t="shared" si="247"/>
        <v>X</v>
      </c>
      <c r="M1561" s="39" t="str">
        <f t="shared" si="254"/>
        <v>X</v>
      </c>
      <c r="N1561" s="42">
        <v>0</v>
      </c>
      <c r="O1561" s="8">
        <v>0</v>
      </c>
      <c r="P1561" s="9">
        <v>0</v>
      </c>
      <c r="Q1561" s="9">
        <v>0</v>
      </c>
      <c r="R1561" s="8">
        <v>0</v>
      </c>
      <c r="S1561" s="9">
        <v>0</v>
      </c>
      <c r="T1561" s="9">
        <v>0</v>
      </c>
      <c r="U1561" s="8">
        <v>0</v>
      </c>
      <c r="V1561" s="9">
        <v>1</v>
      </c>
      <c r="W1561" s="9">
        <v>0</v>
      </c>
      <c r="X1561" s="9">
        <v>0</v>
      </c>
      <c r="Y1561" s="8">
        <v>0</v>
      </c>
      <c r="Z1561" s="9">
        <v>0</v>
      </c>
      <c r="AA1561" s="8"/>
      <c r="AC1561" s="8"/>
      <c r="AJ1561" s="9">
        <f t="shared" si="255"/>
        <v>-1</v>
      </c>
      <c r="AK1561" s="7">
        <v>11.1</v>
      </c>
      <c r="AO1561" s="8"/>
      <c r="AQ1561" s="31"/>
      <c r="AT1561" s="31"/>
      <c r="AU1561" s="21">
        <v>1982</v>
      </c>
      <c r="AV1561" s="23">
        <f t="shared" si="248"/>
        <v>3.2971036501492565</v>
      </c>
      <c r="BB1561" s="18"/>
      <c r="BD1561" s="54"/>
      <c r="BF1561" s="18"/>
      <c r="BH1561" s="18"/>
      <c r="BJ1561" s="18"/>
      <c r="BK1561" s="18" t="s">
        <v>271</v>
      </c>
      <c r="BL1561">
        <v>1</v>
      </c>
      <c r="BM1561">
        <v>0</v>
      </c>
      <c r="BN1561">
        <v>0</v>
      </c>
      <c r="BO1561">
        <v>0</v>
      </c>
      <c r="BP1561">
        <v>0</v>
      </c>
      <c r="BQ1561">
        <v>0</v>
      </c>
      <c r="BR1561" s="18">
        <v>0</v>
      </c>
      <c r="BS1561">
        <v>1</v>
      </c>
      <c r="BT1561">
        <v>0</v>
      </c>
      <c r="BU1561" s="18">
        <v>0</v>
      </c>
      <c r="BV1561" t="s">
        <v>397</v>
      </c>
      <c r="BW1561" t="s">
        <v>397</v>
      </c>
      <c r="CB1561" s="18"/>
      <c r="CD1561" s="18"/>
      <c r="CE1561" s="18"/>
      <c r="CH1561" s="18"/>
      <c r="CJ1561" s="18"/>
      <c r="CU1561" s="18"/>
      <c r="CV1561" t="s">
        <v>397</v>
      </c>
      <c r="CW1561" t="s">
        <v>397</v>
      </c>
      <c r="CX1561" t="s">
        <v>397</v>
      </c>
      <c r="CY1561" s="25" t="s">
        <v>397</v>
      </c>
    </row>
    <row r="1562" spans="1:103" x14ac:dyDescent="0.25">
      <c r="A1562">
        <v>1564</v>
      </c>
      <c r="B1562">
        <v>175</v>
      </c>
      <c r="C1562" s="25" t="s">
        <v>272</v>
      </c>
      <c r="D1562" s="12">
        <v>7.5</v>
      </c>
      <c r="E1562" s="14"/>
      <c r="F1562" s="7" t="str">
        <f t="shared" si="249"/>
        <v>X</v>
      </c>
      <c r="G1562" s="7">
        <f t="shared" si="250"/>
        <v>7.5</v>
      </c>
      <c r="H1562" s="16">
        <f t="shared" si="251"/>
        <v>7.5</v>
      </c>
      <c r="I1562" s="11" t="str">
        <f t="shared" si="252"/>
        <v>X</v>
      </c>
      <c r="J1562" s="39" t="str">
        <f t="shared" si="253"/>
        <v>X</v>
      </c>
      <c r="K1562" s="39" t="str">
        <f t="shared" si="246"/>
        <v>X</v>
      </c>
      <c r="L1562" s="39" t="str">
        <f t="shared" si="247"/>
        <v>X</v>
      </c>
      <c r="M1562" s="39" t="str">
        <f t="shared" si="254"/>
        <v>X</v>
      </c>
      <c r="N1562" s="42">
        <v>0</v>
      </c>
      <c r="O1562" s="8">
        <v>0</v>
      </c>
      <c r="P1562" s="9">
        <v>0</v>
      </c>
      <c r="Q1562" s="9">
        <v>0</v>
      </c>
      <c r="R1562" s="8">
        <v>0</v>
      </c>
      <c r="S1562" s="9">
        <v>0</v>
      </c>
      <c r="T1562" s="9">
        <v>0</v>
      </c>
      <c r="U1562" s="8">
        <v>0</v>
      </c>
      <c r="V1562" s="9">
        <v>1</v>
      </c>
      <c r="W1562" s="9">
        <v>0</v>
      </c>
      <c r="X1562" s="9">
        <v>0</v>
      </c>
      <c r="Y1562" s="8">
        <v>0</v>
      </c>
      <c r="Z1562" s="9">
        <v>0</v>
      </c>
      <c r="AA1562" s="8"/>
      <c r="AC1562" s="8"/>
      <c r="AJ1562" s="9">
        <f t="shared" si="255"/>
        <v>-1</v>
      </c>
      <c r="AK1562" s="7">
        <v>10</v>
      </c>
      <c r="AO1562" s="8"/>
      <c r="AQ1562" s="31"/>
      <c r="AT1562" s="31"/>
      <c r="AU1562" s="21">
        <v>1991</v>
      </c>
      <c r="AV1562" s="23">
        <f t="shared" si="248"/>
        <v>3.2990712600274095</v>
      </c>
      <c r="BB1562" s="18"/>
      <c r="BD1562" s="54"/>
      <c r="BF1562" s="18"/>
      <c r="BH1562" s="18"/>
      <c r="BJ1562" s="18"/>
      <c r="BK1562" s="18" t="s">
        <v>271</v>
      </c>
      <c r="BL1562">
        <v>1</v>
      </c>
      <c r="BM1562">
        <v>0</v>
      </c>
      <c r="BN1562">
        <v>0</v>
      </c>
      <c r="BO1562">
        <v>0</v>
      </c>
      <c r="BP1562">
        <v>0</v>
      </c>
      <c r="BQ1562">
        <v>0</v>
      </c>
      <c r="BR1562" s="18">
        <v>0</v>
      </c>
      <c r="BS1562">
        <v>1</v>
      </c>
      <c r="BT1562">
        <v>0</v>
      </c>
      <c r="BU1562" s="18">
        <v>0</v>
      </c>
      <c r="BV1562" t="s">
        <v>397</v>
      </c>
      <c r="BW1562" t="s">
        <v>397</v>
      </c>
      <c r="CB1562" s="18"/>
      <c r="CD1562" s="18"/>
      <c r="CE1562" s="18"/>
      <c r="CH1562" s="18"/>
      <c r="CJ1562" s="18"/>
      <c r="CU1562" s="18"/>
      <c r="CV1562" t="s">
        <v>397</v>
      </c>
      <c r="CW1562" t="s">
        <v>397</v>
      </c>
      <c r="CX1562" t="s">
        <v>397</v>
      </c>
      <c r="CY1562" s="25" t="s">
        <v>397</v>
      </c>
    </row>
    <row r="1563" spans="1:103" x14ac:dyDescent="0.25">
      <c r="A1563">
        <v>1565</v>
      </c>
      <c r="B1563">
        <v>175</v>
      </c>
      <c r="C1563" s="25" t="s">
        <v>272</v>
      </c>
      <c r="D1563" s="12">
        <v>7.9</v>
      </c>
      <c r="E1563" s="14"/>
      <c r="F1563" s="7" t="str">
        <f t="shared" si="249"/>
        <v>X</v>
      </c>
      <c r="G1563" s="7">
        <f t="shared" si="250"/>
        <v>7.9</v>
      </c>
      <c r="H1563" s="16">
        <f t="shared" si="251"/>
        <v>7.9</v>
      </c>
      <c r="I1563" s="11" t="str">
        <f t="shared" si="252"/>
        <v>X</v>
      </c>
      <c r="J1563" s="39" t="str">
        <f t="shared" si="253"/>
        <v>X</v>
      </c>
      <c r="K1563" s="39" t="str">
        <f t="shared" si="246"/>
        <v>X</v>
      </c>
      <c r="L1563" s="39" t="str">
        <f t="shared" si="247"/>
        <v>X</v>
      </c>
      <c r="M1563" s="39" t="str">
        <f t="shared" si="254"/>
        <v>X</v>
      </c>
      <c r="N1563" s="42">
        <v>0</v>
      </c>
      <c r="O1563" s="8">
        <v>0</v>
      </c>
      <c r="P1563" s="9">
        <v>0</v>
      </c>
      <c r="Q1563" s="9">
        <v>0</v>
      </c>
      <c r="R1563" s="8">
        <v>0</v>
      </c>
      <c r="S1563" s="9">
        <v>0</v>
      </c>
      <c r="T1563" s="9">
        <v>0</v>
      </c>
      <c r="U1563" s="8">
        <v>0</v>
      </c>
      <c r="V1563" s="9">
        <v>1</v>
      </c>
      <c r="W1563" s="9">
        <v>0</v>
      </c>
      <c r="X1563" s="9">
        <v>0</v>
      </c>
      <c r="Y1563" s="8">
        <v>0</v>
      </c>
      <c r="Z1563" s="9">
        <v>0</v>
      </c>
      <c r="AA1563" s="8"/>
      <c r="AC1563" s="8"/>
      <c r="AJ1563" s="9">
        <f t="shared" si="255"/>
        <v>-1</v>
      </c>
      <c r="AK1563" s="7">
        <v>10</v>
      </c>
      <c r="AO1563" s="8"/>
      <c r="AQ1563" s="31"/>
      <c r="AT1563" s="31"/>
      <c r="AU1563" s="21">
        <v>1993</v>
      </c>
      <c r="AV1563" s="23">
        <f t="shared" si="248"/>
        <v>3.2995072987004876</v>
      </c>
      <c r="BB1563" s="18"/>
      <c r="BD1563" s="54"/>
      <c r="BF1563" s="18"/>
      <c r="BH1563" s="18"/>
      <c r="BJ1563" s="18"/>
      <c r="BK1563" s="18" t="s">
        <v>271</v>
      </c>
      <c r="BL1563">
        <v>1</v>
      </c>
      <c r="BM1563">
        <v>0</v>
      </c>
      <c r="BN1563">
        <v>0</v>
      </c>
      <c r="BO1563">
        <v>0</v>
      </c>
      <c r="BP1563">
        <v>0</v>
      </c>
      <c r="BQ1563">
        <v>0</v>
      </c>
      <c r="BR1563" s="18">
        <v>0</v>
      </c>
      <c r="BS1563">
        <v>1</v>
      </c>
      <c r="BT1563">
        <v>0</v>
      </c>
      <c r="BU1563" s="18">
        <v>0</v>
      </c>
      <c r="BV1563" t="s">
        <v>397</v>
      </c>
      <c r="BW1563" t="s">
        <v>397</v>
      </c>
      <c r="CB1563" s="18"/>
      <c r="CD1563" s="18"/>
      <c r="CE1563" s="18"/>
      <c r="CH1563" s="18"/>
      <c r="CJ1563" s="18"/>
      <c r="CU1563" s="18"/>
      <c r="CV1563" t="s">
        <v>397</v>
      </c>
      <c r="CW1563" t="s">
        <v>397</v>
      </c>
      <c r="CX1563" t="s">
        <v>397</v>
      </c>
      <c r="CY1563" s="25" t="s">
        <v>397</v>
      </c>
    </row>
    <row r="1564" spans="1:103" x14ac:dyDescent="0.25">
      <c r="A1564">
        <v>1566</v>
      </c>
      <c r="B1564">
        <v>176</v>
      </c>
      <c r="C1564" s="25" t="s">
        <v>273</v>
      </c>
      <c r="D1564" s="12">
        <v>9.6</v>
      </c>
      <c r="E1564" s="14"/>
      <c r="F1564" s="7" t="str">
        <f t="shared" si="249"/>
        <v>X</v>
      </c>
      <c r="G1564" s="7">
        <f t="shared" si="250"/>
        <v>9.6</v>
      </c>
      <c r="H1564" s="16">
        <f t="shared" si="251"/>
        <v>9.6</v>
      </c>
      <c r="I1564" s="11" t="str">
        <f t="shared" si="252"/>
        <v>X</v>
      </c>
      <c r="J1564" s="39" t="str">
        <f t="shared" si="253"/>
        <v>X</v>
      </c>
      <c r="K1564" s="39" t="str">
        <f t="shared" si="246"/>
        <v>X</v>
      </c>
      <c r="L1564" s="39" t="str">
        <f t="shared" si="247"/>
        <v>X</v>
      </c>
      <c r="M1564" s="39" t="str">
        <f t="shared" si="254"/>
        <v>X</v>
      </c>
      <c r="N1564" s="42">
        <v>1</v>
      </c>
      <c r="O1564" s="8">
        <v>0</v>
      </c>
      <c r="P1564" s="9">
        <v>0</v>
      </c>
      <c r="Q1564" s="9">
        <v>0</v>
      </c>
      <c r="R1564" s="8">
        <v>0</v>
      </c>
      <c r="S1564" s="9">
        <v>0</v>
      </c>
      <c r="T1564" s="9">
        <v>0</v>
      </c>
      <c r="U1564" s="8">
        <v>0</v>
      </c>
      <c r="V1564" s="9">
        <v>0</v>
      </c>
      <c r="W1564" s="9">
        <v>0</v>
      </c>
      <c r="X1564" s="9">
        <v>0</v>
      </c>
      <c r="Y1564" s="8">
        <v>0</v>
      </c>
      <c r="Z1564" s="9">
        <v>0</v>
      </c>
      <c r="AA1564" s="8"/>
      <c r="AC1564" s="8"/>
      <c r="AJ1564" s="9">
        <f t="shared" si="255"/>
        <v>-1</v>
      </c>
      <c r="AK1564" s="7">
        <v>10</v>
      </c>
      <c r="AO1564" s="8"/>
      <c r="AQ1564" s="31"/>
      <c r="AT1564" s="31"/>
      <c r="AU1564" s="21">
        <v>1992</v>
      </c>
      <c r="AV1564" s="23">
        <f t="shared" si="248"/>
        <v>3.2992893340876801</v>
      </c>
      <c r="BB1564" s="18"/>
      <c r="BD1564" s="54"/>
      <c r="BF1564" s="18"/>
      <c r="BH1564" s="18"/>
      <c r="BJ1564" s="18"/>
      <c r="BK1564" s="18" t="s">
        <v>271</v>
      </c>
      <c r="BL1564">
        <v>1</v>
      </c>
      <c r="BM1564">
        <v>0</v>
      </c>
      <c r="BN1564">
        <v>0</v>
      </c>
      <c r="BO1564">
        <v>0</v>
      </c>
      <c r="BP1564">
        <v>0</v>
      </c>
      <c r="BQ1564">
        <v>0</v>
      </c>
      <c r="BR1564" s="18">
        <v>0</v>
      </c>
      <c r="BS1564">
        <v>1</v>
      </c>
      <c r="BT1564">
        <v>0</v>
      </c>
      <c r="BU1564" s="18">
        <v>0</v>
      </c>
      <c r="BV1564" t="s">
        <v>397</v>
      </c>
      <c r="BW1564" t="s">
        <v>397</v>
      </c>
      <c r="CB1564" s="18"/>
      <c r="CD1564" s="18"/>
      <c r="CE1564" s="18"/>
      <c r="CH1564" s="18"/>
      <c r="CJ1564" s="18"/>
      <c r="CU1564" s="18"/>
      <c r="CV1564" t="s">
        <v>397</v>
      </c>
      <c r="CW1564" t="s">
        <v>397</v>
      </c>
      <c r="CX1564" t="s">
        <v>397</v>
      </c>
      <c r="CY1564" s="25" t="s">
        <v>397</v>
      </c>
    </row>
    <row r="1565" spans="1:103" x14ac:dyDescent="0.25">
      <c r="A1565">
        <v>1567</v>
      </c>
      <c r="B1565">
        <v>176</v>
      </c>
      <c r="C1565" s="25" t="s">
        <v>273</v>
      </c>
      <c r="D1565" s="12">
        <v>9.5</v>
      </c>
      <c r="E1565" s="14"/>
      <c r="F1565" s="7" t="str">
        <f t="shared" si="249"/>
        <v>X</v>
      </c>
      <c r="G1565" s="7">
        <f t="shared" si="250"/>
        <v>9.5</v>
      </c>
      <c r="H1565" s="16">
        <f t="shared" si="251"/>
        <v>9.5</v>
      </c>
      <c r="I1565" s="11" t="str">
        <f t="shared" si="252"/>
        <v>X</v>
      </c>
      <c r="J1565" s="39" t="str">
        <f t="shared" si="253"/>
        <v>X</v>
      </c>
      <c r="K1565" s="39" t="str">
        <f t="shared" si="246"/>
        <v>X</v>
      </c>
      <c r="L1565" s="39" t="str">
        <f t="shared" si="247"/>
        <v>X</v>
      </c>
      <c r="M1565" s="39" t="str">
        <f t="shared" si="254"/>
        <v>X</v>
      </c>
      <c r="N1565" s="42">
        <v>1</v>
      </c>
      <c r="O1565" s="8">
        <v>0</v>
      </c>
      <c r="P1565" s="9">
        <v>0</v>
      </c>
      <c r="Q1565" s="9">
        <v>0</v>
      </c>
      <c r="R1565" s="8">
        <v>0</v>
      </c>
      <c r="S1565" s="9">
        <v>0</v>
      </c>
      <c r="T1565" s="9">
        <v>0</v>
      </c>
      <c r="U1565" s="8">
        <v>0</v>
      </c>
      <c r="V1565" s="9">
        <v>0</v>
      </c>
      <c r="W1565" s="9">
        <v>0</v>
      </c>
      <c r="X1565" s="9">
        <v>0</v>
      </c>
      <c r="Y1565" s="8">
        <v>0</v>
      </c>
      <c r="Z1565" s="9">
        <v>0</v>
      </c>
      <c r="AA1565" s="8"/>
      <c r="AC1565" s="8"/>
      <c r="AJ1565" s="9">
        <f t="shared" si="255"/>
        <v>-1</v>
      </c>
      <c r="AK1565" s="7">
        <v>9.8000000000000007</v>
      </c>
      <c r="AO1565" s="8"/>
      <c r="AQ1565" s="31"/>
      <c r="AT1565" s="31"/>
      <c r="AU1565" s="21">
        <v>1995</v>
      </c>
      <c r="AV1565" s="23">
        <f t="shared" si="248"/>
        <v>3.2999429000227671</v>
      </c>
      <c r="BB1565" s="18"/>
      <c r="BD1565" s="54"/>
      <c r="BF1565" s="18"/>
      <c r="BH1565" s="18"/>
      <c r="BJ1565" s="18"/>
      <c r="BK1565" s="18" t="s">
        <v>271</v>
      </c>
      <c r="BL1565">
        <v>1</v>
      </c>
      <c r="BM1565">
        <v>0</v>
      </c>
      <c r="BN1565">
        <v>0</v>
      </c>
      <c r="BO1565">
        <v>0</v>
      </c>
      <c r="BP1565">
        <v>0</v>
      </c>
      <c r="BQ1565">
        <v>0</v>
      </c>
      <c r="BR1565" s="18">
        <v>0</v>
      </c>
      <c r="BS1565">
        <v>1</v>
      </c>
      <c r="BT1565">
        <v>0</v>
      </c>
      <c r="BU1565" s="18">
        <v>0</v>
      </c>
      <c r="BV1565" t="s">
        <v>397</v>
      </c>
      <c r="BW1565" t="s">
        <v>397</v>
      </c>
      <c r="CB1565" s="18"/>
      <c r="CD1565" s="18"/>
      <c r="CE1565" s="18"/>
      <c r="CH1565" s="18"/>
      <c r="CJ1565" s="18"/>
      <c r="CU1565" s="18"/>
      <c r="CV1565" t="s">
        <v>397</v>
      </c>
      <c r="CW1565" t="s">
        <v>397</v>
      </c>
      <c r="CX1565" t="s">
        <v>397</v>
      </c>
      <c r="CY1565" s="25" t="s">
        <v>397</v>
      </c>
    </row>
    <row r="1566" spans="1:103" x14ac:dyDescent="0.25">
      <c r="A1566">
        <v>1568</v>
      </c>
      <c r="B1566">
        <v>176</v>
      </c>
      <c r="C1566" s="25" t="s">
        <v>273</v>
      </c>
      <c r="D1566" s="12">
        <v>8.1999999999999993</v>
      </c>
      <c r="E1566" s="14"/>
      <c r="F1566" s="7" t="str">
        <f t="shared" si="249"/>
        <v>X</v>
      </c>
      <c r="G1566" s="7">
        <f t="shared" si="250"/>
        <v>8.1999999999999993</v>
      </c>
      <c r="H1566" s="16">
        <f t="shared" si="251"/>
        <v>8.1999999999999993</v>
      </c>
      <c r="I1566" s="11" t="str">
        <f t="shared" si="252"/>
        <v>X</v>
      </c>
      <c r="J1566" s="39" t="str">
        <f t="shared" si="253"/>
        <v>X</v>
      </c>
      <c r="K1566" s="39" t="str">
        <f t="shared" si="246"/>
        <v>X</v>
      </c>
      <c r="L1566" s="39" t="str">
        <f t="shared" si="247"/>
        <v>X</v>
      </c>
      <c r="M1566" s="39" t="str">
        <f t="shared" si="254"/>
        <v>X</v>
      </c>
      <c r="N1566" s="42">
        <v>0</v>
      </c>
      <c r="O1566" s="8">
        <v>0</v>
      </c>
      <c r="P1566" s="9">
        <v>0</v>
      </c>
      <c r="Q1566" s="9">
        <v>0</v>
      </c>
      <c r="R1566" s="8">
        <v>0</v>
      </c>
      <c r="S1566" s="9">
        <v>0</v>
      </c>
      <c r="T1566" s="9">
        <v>0</v>
      </c>
      <c r="U1566" s="8">
        <v>1</v>
      </c>
      <c r="V1566" s="9">
        <v>0</v>
      </c>
      <c r="W1566" s="9">
        <v>0</v>
      </c>
      <c r="X1566" s="9">
        <v>0</v>
      </c>
      <c r="Y1566" s="8">
        <v>0</v>
      </c>
      <c r="Z1566" s="9">
        <v>0</v>
      </c>
      <c r="AA1566" s="8"/>
      <c r="AC1566" s="8"/>
      <c r="AJ1566" s="9">
        <f t="shared" si="255"/>
        <v>-1</v>
      </c>
      <c r="AK1566" s="7">
        <v>10</v>
      </c>
      <c r="AO1566" s="8"/>
      <c r="AQ1566" s="31"/>
      <c r="AT1566" s="31"/>
      <c r="AU1566" s="21">
        <v>1992</v>
      </c>
      <c r="AV1566" s="23">
        <f t="shared" si="248"/>
        <v>3.2992893340876801</v>
      </c>
      <c r="BB1566" s="18"/>
      <c r="BD1566" s="54"/>
      <c r="BF1566" s="18"/>
      <c r="BH1566" s="18"/>
      <c r="BJ1566" s="18"/>
      <c r="BK1566" s="18" t="s">
        <v>271</v>
      </c>
      <c r="BL1566">
        <v>1</v>
      </c>
      <c r="BM1566">
        <v>0</v>
      </c>
      <c r="BN1566">
        <v>0</v>
      </c>
      <c r="BO1566">
        <v>0</v>
      </c>
      <c r="BP1566">
        <v>0</v>
      </c>
      <c r="BQ1566">
        <v>0</v>
      </c>
      <c r="BR1566" s="18">
        <v>0</v>
      </c>
      <c r="BS1566">
        <v>1</v>
      </c>
      <c r="BT1566">
        <v>0</v>
      </c>
      <c r="BU1566" s="18">
        <v>0</v>
      </c>
      <c r="BV1566" t="s">
        <v>397</v>
      </c>
      <c r="BW1566" t="s">
        <v>397</v>
      </c>
      <c r="CB1566" s="18"/>
      <c r="CD1566" s="18"/>
      <c r="CE1566" s="18"/>
      <c r="CH1566" s="18"/>
      <c r="CJ1566" s="18"/>
      <c r="CU1566" s="18"/>
      <c r="CV1566" t="s">
        <v>397</v>
      </c>
      <c r="CW1566" t="s">
        <v>397</v>
      </c>
      <c r="CX1566" t="s">
        <v>397</v>
      </c>
      <c r="CY1566" s="25" t="s">
        <v>397</v>
      </c>
    </row>
    <row r="1567" spans="1:103" x14ac:dyDescent="0.25">
      <c r="A1567">
        <v>1569</v>
      </c>
      <c r="B1567">
        <v>176</v>
      </c>
      <c r="C1567" s="25" t="s">
        <v>273</v>
      </c>
      <c r="D1567" s="12">
        <v>9.1</v>
      </c>
      <c r="E1567" s="14"/>
      <c r="F1567" s="7" t="str">
        <f t="shared" si="249"/>
        <v>X</v>
      </c>
      <c r="G1567" s="7">
        <f t="shared" si="250"/>
        <v>9.1</v>
      </c>
      <c r="H1567" s="16">
        <f t="shared" si="251"/>
        <v>9.1</v>
      </c>
      <c r="I1567" s="11" t="str">
        <f t="shared" si="252"/>
        <v>X</v>
      </c>
      <c r="J1567" s="39" t="str">
        <f t="shared" si="253"/>
        <v>X</v>
      </c>
      <c r="K1567" s="39" t="str">
        <f t="shared" ref="K1567:K1629" si="256">IFERROR(1/J1567, "X")</f>
        <v>X</v>
      </c>
      <c r="L1567" s="39" t="str">
        <f t="shared" ref="L1567:L1629" si="257">IFERROR(I1567-J1567, "X")</f>
        <v>X</v>
      </c>
      <c r="M1567" s="39" t="str">
        <f t="shared" si="254"/>
        <v>X</v>
      </c>
      <c r="N1567" s="42">
        <v>0</v>
      </c>
      <c r="O1567" s="8">
        <v>0</v>
      </c>
      <c r="P1567" s="9">
        <v>0</v>
      </c>
      <c r="Q1567" s="9">
        <v>0</v>
      </c>
      <c r="R1567" s="8">
        <v>0</v>
      </c>
      <c r="S1567" s="9">
        <v>0</v>
      </c>
      <c r="T1567" s="9">
        <v>0</v>
      </c>
      <c r="U1567" s="8">
        <v>1</v>
      </c>
      <c r="V1567" s="9">
        <v>0</v>
      </c>
      <c r="W1567" s="9">
        <v>0</v>
      </c>
      <c r="X1567" s="9">
        <v>0</v>
      </c>
      <c r="Y1567" s="8">
        <v>0</v>
      </c>
      <c r="Z1567" s="9">
        <v>0</v>
      </c>
      <c r="AA1567" s="8"/>
      <c r="AC1567" s="8"/>
      <c r="AJ1567" s="9">
        <f t="shared" si="255"/>
        <v>-1</v>
      </c>
      <c r="AK1567" s="7">
        <v>9.8000000000000007</v>
      </c>
      <c r="AO1567" s="8"/>
      <c r="AQ1567" s="31"/>
      <c r="AT1567" s="31"/>
      <c r="AU1567" s="21">
        <v>1995</v>
      </c>
      <c r="AV1567" s="23">
        <f t="shared" ref="AV1567:AV1629" si="258">LOG(AU1567)</f>
        <v>3.2999429000227671</v>
      </c>
      <c r="BB1567" s="18"/>
      <c r="BD1567" s="54"/>
      <c r="BF1567" s="18"/>
      <c r="BH1567" s="18"/>
      <c r="BJ1567" s="18"/>
      <c r="BK1567" s="18" t="s">
        <v>271</v>
      </c>
      <c r="BL1567">
        <v>1</v>
      </c>
      <c r="BM1567">
        <v>0</v>
      </c>
      <c r="BN1567">
        <v>0</v>
      </c>
      <c r="BO1567">
        <v>0</v>
      </c>
      <c r="BP1567">
        <v>0</v>
      </c>
      <c r="BQ1567">
        <v>0</v>
      </c>
      <c r="BR1567" s="18">
        <v>0</v>
      </c>
      <c r="BS1567">
        <v>1</v>
      </c>
      <c r="BT1567">
        <v>0</v>
      </c>
      <c r="BU1567" s="18">
        <v>0</v>
      </c>
      <c r="BV1567" t="s">
        <v>397</v>
      </c>
      <c r="BW1567" t="s">
        <v>397</v>
      </c>
      <c r="CB1567" s="18"/>
      <c r="CD1567" s="18"/>
      <c r="CE1567" s="18"/>
      <c r="CH1567" s="18"/>
      <c r="CJ1567" s="18"/>
      <c r="CU1567" s="18"/>
      <c r="CV1567" t="s">
        <v>397</v>
      </c>
      <c r="CW1567" t="s">
        <v>397</v>
      </c>
      <c r="CX1567" t="s">
        <v>397</v>
      </c>
      <c r="CY1567" s="25" t="s">
        <v>397</v>
      </c>
    </row>
    <row r="1568" spans="1:103" x14ac:dyDescent="0.25">
      <c r="A1568">
        <v>1570</v>
      </c>
      <c r="B1568">
        <v>176</v>
      </c>
      <c r="C1568" s="25" t="s">
        <v>273</v>
      </c>
      <c r="D1568" s="12">
        <v>7.8</v>
      </c>
      <c r="E1568" s="14"/>
      <c r="F1568" s="7" t="str">
        <f t="shared" si="249"/>
        <v>X</v>
      </c>
      <c r="G1568" s="7">
        <f t="shared" si="250"/>
        <v>7.8</v>
      </c>
      <c r="H1568" s="16">
        <f t="shared" si="251"/>
        <v>7.8</v>
      </c>
      <c r="I1568" s="11" t="str">
        <f t="shared" si="252"/>
        <v>X</v>
      </c>
      <c r="J1568" s="39" t="str">
        <f t="shared" si="253"/>
        <v>X</v>
      </c>
      <c r="K1568" s="39" t="str">
        <f t="shared" si="256"/>
        <v>X</v>
      </c>
      <c r="L1568" s="39" t="str">
        <f t="shared" si="257"/>
        <v>X</v>
      </c>
      <c r="M1568" s="39" t="str">
        <f t="shared" si="254"/>
        <v>X</v>
      </c>
      <c r="N1568" s="42">
        <v>0</v>
      </c>
      <c r="O1568" s="8">
        <v>0</v>
      </c>
      <c r="P1568" s="9">
        <v>0</v>
      </c>
      <c r="Q1568" s="9">
        <v>0</v>
      </c>
      <c r="R1568" s="8">
        <v>0</v>
      </c>
      <c r="S1568" s="9">
        <v>0</v>
      </c>
      <c r="T1568" s="9">
        <v>0</v>
      </c>
      <c r="U1568" s="8">
        <v>0</v>
      </c>
      <c r="V1568" s="9">
        <v>1</v>
      </c>
      <c r="W1568" s="9">
        <v>0</v>
      </c>
      <c r="X1568" s="9">
        <v>0</v>
      </c>
      <c r="Y1568" s="8">
        <v>0</v>
      </c>
      <c r="Z1568" s="9">
        <v>0</v>
      </c>
      <c r="AA1568" s="8"/>
      <c r="AC1568" s="8"/>
      <c r="AJ1568" s="9">
        <f t="shared" si="255"/>
        <v>-1</v>
      </c>
      <c r="AK1568" s="7">
        <v>10</v>
      </c>
      <c r="AO1568" s="8"/>
      <c r="AQ1568" s="31"/>
      <c r="AT1568" s="31"/>
      <c r="AU1568" s="21">
        <v>1992</v>
      </c>
      <c r="AV1568" s="23">
        <f t="shared" si="258"/>
        <v>3.2992893340876801</v>
      </c>
      <c r="BB1568" s="18"/>
      <c r="BD1568" s="54"/>
      <c r="BF1568" s="18"/>
      <c r="BH1568" s="18"/>
      <c r="BJ1568" s="18"/>
      <c r="BK1568" s="18" t="s">
        <v>271</v>
      </c>
      <c r="BL1568">
        <v>1</v>
      </c>
      <c r="BM1568">
        <v>0</v>
      </c>
      <c r="BN1568">
        <v>0</v>
      </c>
      <c r="BO1568">
        <v>0</v>
      </c>
      <c r="BP1568">
        <v>0</v>
      </c>
      <c r="BQ1568">
        <v>0</v>
      </c>
      <c r="BR1568" s="18">
        <v>0</v>
      </c>
      <c r="BS1568">
        <v>1</v>
      </c>
      <c r="BT1568">
        <v>0</v>
      </c>
      <c r="BU1568" s="18">
        <v>0</v>
      </c>
      <c r="BV1568" t="s">
        <v>397</v>
      </c>
      <c r="BW1568" t="s">
        <v>397</v>
      </c>
      <c r="CB1568" s="18"/>
      <c r="CD1568" s="18"/>
      <c r="CE1568" s="18"/>
      <c r="CH1568" s="18"/>
      <c r="CJ1568" s="18"/>
      <c r="CU1568" s="18"/>
      <c r="CV1568" t="s">
        <v>397</v>
      </c>
      <c r="CW1568" t="s">
        <v>397</v>
      </c>
      <c r="CX1568" t="s">
        <v>397</v>
      </c>
      <c r="CY1568" s="25" t="s">
        <v>397</v>
      </c>
    </row>
    <row r="1569" spans="1:103" x14ac:dyDescent="0.25">
      <c r="A1569">
        <v>1571</v>
      </c>
      <c r="B1569">
        <v>176</v>
      </c>
      <c r="C1569" s="25" t="s">
        <v>273</v>
      </c>
      <c r="D1569" s="12">
        <v>9</v>
      </c>
      <c r="E1569" s="14"/>
      <c r="F1569" s="7" t="str">
        <f t="shared" si="249"/>
        <v>X</v>
      </c>
      <c r="G1569" s="7">
        <f t="shared" si="250"/>
        <v>9</v>
      </c>
      <c r="H1569" s="16">
        <f t="shared" si="251"/>
        <v>9</v>
      </c>
      <c r="I1569" s="11" t="str">
        <f t="shared" si="252"/>
        <v>X</v>
      </c>
      <c r="J1569" s="39" t="str">
        <f t="shared" si="253"/>
        <v>X</v>
      </c>
      <c r="K1569" s="39" t="str">
        <f t="shared" si="256"/>
        <v>X</v>
      </c>
      <c r="L1569" s="39" t="str">
        <f t="shared" si="257"/>
        <v>X</v>
      </c>
      <c r="M1569" s="39" t="str">
        <f t="shared" si="254"/>
        <v>X</v>
      </c>
      <c r="N1569" s="42">
        <v>0</v>
      </c>
      <c r="O1569" s="8">
        <v>0</v>
      </c>
      <c r="P1569" s="9">
        <v>0</v>
      </c>
      <c r="Q1569" s="9">
        <v>0</v>
      </c>
      <c r="R1569" s="8">
        <v>0</v>
      </c>
      <c r="S1569" s="9">
        <v>0</v>
      </c>
      <c r="T1569" s="9">
        <v>0</v>
      </c>
      <c r="U1569" s="8">
        <v>0</v>
      </c>
      <c r="V1569" s="9">
        <v>1</v>
      </c>
      <c r="W1569" s="9">
        <v>0</v>
      </c>
      <c r="X1569" s="9">
        <v>0</v>
      </c>
      <c r="Y1569" s="8">
        <v>0</v>
      </c>
      <c r="Z1569" s="9">
        <v>0</v>
      </c>
      <c r="AA1569" s="8"/>
      <c r="AC1569" s="8"/>
      <c r="AJ1569" s="9">
        <f t="shared" si="255"/>
        <v>-1</v>
      </c>
      <c r="AK1569" s="7">
        <v>9.8000000000000007</v>
      </c>
      <c r="AO1569" s="8"/>
      <c r="AQ1569" s="31"/>
      <c r="AT1569" s="31"/>
      <c r="AU1569" s="21">
        <v>1995</v>
      </c>
      <c r="AV1569" s="23">
        <f t="shared" si="258"/>
        <v>3.2999429000227671</v>
      </c>
      <c r="BB1569" s="18"/>
      <c r="BD1569" s="54"/>
      <c r="BF1569" s="18"/>
      <c r="BH1569" s="18"/>
      <c r="BJ1569" s="18"/>
      <c r="BK1569" s="18" t="s">
        <v>271</v>
      </c>
      <c r="BL1569">
        <v>1</v>
      </c>
      <c r="BM1569">
        <v>0</v>
      </c>
      <c r="BN1569">
        <v>0</v>
      </c>
      <c r="BO1569">
        <v>0</v>
      </c>
      <c r="BP1569">
        <v>0</v>
      </c>
      <c r="BQ1569">
        <v>0</v>
      </c>
      <c r="BR1569" s="18">
        <v>0</v>
      </c>
      <c r="BS1569">
        <v>1</v>
      </c>
      <c r="BT1569">
        <v>0</v>
      </c>
      <c r="BU1569" s="18">
        <v>0</v>
      </c>
      <c r="BV1569" t="s">
        <v>397</v>
      </c>
      <c r="BW1569" t="s">
        <v>397</v>
      </c>
      <c r="CB1569" s="18"/>
      <c r="CD1569" s="18"/>
      <c r="CE1569" s="18"/>
      <c r="CH1569" s="18"/>
      <c r="CJ1569" s="18"/>
      <c r="CU1569" s="18"/>
      <c r="CV1569" t="s">
        <v>397</v>
      </c>
      <c r="CW1569" t="s">
        <v>397</v>
      </c>
      <c r="CX1569" t="s">
        <v>397</v>
      </c>
      <c r="CY1569" s="25" t="s">
        <v>397</v>
      </c>
    </row>
    <row r="1570" spans="1:103" x14ac:dyDescent="0.25">
      <c r="A1570">
        <v>1572</v>
      </c>
      <c r="B1570">
        <v>177</v>
      </c>
      <c r="C1570" s="25" t="s">
        <v>121</v>
      </c>
      <c r="D1570" s="12">
        <v>9.3000000000000007</v>
      </c>
      <c r="E1570" s="14"/>
      <c r="F1570" s="7" t="str">
        <f t="shared" si="249"/>
        <v>X</v>
      </c>
      <c r="G1570" s="7">
        <f t="shared" si="250"/>
        <v>9.3000000000000007</v>
      </c>
      <c r="H1570" s="16">
        <f t="shared" si="251"/>
        <v>9.3000000000000007</v>
      </c>
      <c r="I1570" s="11" t="str">
        <f t="shared" si="252"/>
        <v>X</v>
      </c>
      <c r="J1570" s="39" t="str">
        <f t="shared" si="253"/>
        <v>X</v>
      </c>
      <c r="K1570" s="39" t="str">
        <f t="shared" si="256"/>
        <v>X</v>
      </c>
      <c r="L1570" s="39" t="str">
        <f t="shared" si="257"/>
        <v>X</v>
      </c>
      <c r="M1570" s="39" t="str">
        <f t="shared" si="254"/>
        <v>X</v>
      </c>
      <c r="N1570" s="42">
        <v>0</v>
      </c>
      <c r="O1570" s="8">
        <v>0</v>
      </c>
      <c r="P1570" s="9">
        <v>0</v>
      </c>
      <c r="Q1570" s="9">
        <v>0</v>
      </c>
      <c r="R1570" s="8">
        <v>0</v>
      </c>
      <c r="S1570" s="9">
        <v>0</v>
      </c>
      <c r="T1570" s="9">
        <v>0</v>
      </c>
      <c r="U1570" s="8">
        <v>1</v>
      </c>
      <c r="V1570" s="9">
        <v>0</v>
      </c>
      <c r="W1570" s="9">
        <v>0</v>
      </c>
      <c r="X1570" s="9">
        <v>0</v>
      </c>
      <c r="Y1570" s="8">
        <v>0</v>
      </c>
      <c r="Z1570" s="9">
        <v>0</v>
      </c>
      <c r="AA1570" s="8"/>
      <c r="AC1570" s="8"/>
      <c r="AJ1570" s="9">
        <f t="shared" si="255"/>
        <v>-1</v>
      </c>
      <c r="AK1570" s="7">
        <v>5.8</v>
      </c>
      <c r="AO1570" s="8"/>
      <c r="AQ1570" s="31"/>
      <c r="AT1570" s="31"/>
      <c r="AU1570" s="21">
        <v>1992</v>
      </c>
      <c r="AV1570" s="23">
        <f t="shared" si="258"/>
        <v>3.2992893340876801</v>
      </c>
      <c r="BB1570" s="18"/>
      <c r="BD1570" s="54"/>
      <c r="BF1570" s="18"/>
      <c r="BH1570" s="18"/>
      <c r="BJ1570" s="18"/>
      <c r="BK1570" s="18" t="s">
        <v>118</v>
      </c>
      <c r="BL1570">
        <v>0</v>
      </c>
      <c r="BM1570">
        <v>0</v>
      </c>
      <c r="BN1570">
        <v>0</v>
      </c>
      <c r="BO1570">
        <v>0</v>
      </c>
      <c r="BP1570">
        <v>0</v>
      </c>
      <c r="BQ1570">
        <v>0</v>
      </c>
      <c r="BR1570" s="18">
        <v>1</v>
      </c>
      <c r="BS1570">
        <v>0</v>
      </c>
      <c r="BT1570">
        <v>0</v>
      </c>
      <c r="BU1570" s="18">
        <v>1</v>
      </c>
      <c r="BV1570" t="s">
        <v>397</v>
      </c>
      <c r="BW1570" t="s">
        <v>397</v>
      </c>
      <c r="CB1570" s="18"/>
      <c r="CD1570" s="18"/>
      <c r="CE1570" s="18"/>
      <c r="CH1570" s="18"/>
      <c r="CJ1570" s="18"/>
      <c r="CU1570" s="18"/>
      <c r="CV1570" t="s">
        <v>397</v>
      </c>
      <c r="CW1570" t="s">
        <v>397</v>
      </c>
      <c r="CX1570" t="s">
        <v>397</v>
      </c>
      <c r="CY1570" s="25" t="s">
        <v>397</v>
      </c>
    </row>
    <row r="1571" spans="1:103" x14ac:dyDescent="0.25">
      <c r="A1571">
        <v>1573</v>
      </c>
      <c r="B1571">
        <v>177</v>
      </c>
      <c r="C1571" s="25" t="s">
        <v>121</v>
      </c>
      <c r="D1571" s="12">
        <v>10.6</v>
      </c>
      <c r="E1571" s="14"/>
      <c r="F1571" s="7" t="str">
        <f t="shared" si="249"/>
        <v>X</v>
      </c>
      <c r="G1571" s="7">
        <f t="shared" si="250"/>
        <v>10.6</v>
      </c>
      <c r="H1571" s="16">
        <f t="shared" si="251"/>
        <v>10.6</v>
      </c>
      <c r="I1571" s="11" t="str">
        <f t="shared" si="252"/>
        <v>X</v>
      </c>
      <c r="J1571" s="39" t="str">
        <f t="shared" si="253"/>
        <v>X</v>
      </c>
      <c r="K1571" s="39" t="str">
        <f t="shared" si="256"/>
        <v>X</v>
      </c>
      <c r="L1571" s="39" t="str">
        <f t="shared" si="257"/>
        <v>X</v>
      </c>
      <c r="M1571" s="39" t="str">
        <f t="shared" si="254"/>
        <v>X</v>
      </c>
      <c r="N1571" s="42">
        <v>0</v>
      </c>
      <c r="O1571" s="8">
        <v>0</v>
      </c>
      <c r="P1571" s="9">
        <v>0</v>
      </c>
      <c r="Q1571" s="9">
        <v>0</v>
      </c>
      <c r="R1571" s="8">
        <v>0</v>
      </c>
      <c r="S1571" s="9">
        <v>0</v>
      </c>
      <c r="T1571" s="9">
        <v>0</v>
      </c>
      <c r="U1571" s="8">
        <v>0</v>
      </c>
      <c r="V1571" s="9">
        <v>1</v>
      </c>
      <c r="W1571" s="9">
        <v>0</v>
      </c>
      <c r="X1571" s="9">
        <v>0</v>
      </c>
      <c r="Y1571" s="8">
        <v>0</v>
      </c>
      <c r="Z1571" s="9">
        <v>0</v>
      </c>
      <c r="AA1571" s="8"/>
      <c r="AC1571" s="8"/>
      <c r="AJ1571" s="9">
        <f t="shared" si="255"/>
        <v>-1</v>
      </c>
      <c r="AK1571" s="7">
        <v>5.8</v>
      </c>
      <c r="AO1571" s="8"/>
      <c r="AQ1571" s="31"/>
      <c r="AT1571" s="31"/>
      <c r="AU1571" s="21">
        <v>1992</v>
      </c>
      <c r="AV1571" s="23">
        <f t="shared" si="258"/>
        <v>3.2992893340876801</v>
      </c>
      <c r="BB1571" s="18"/>
      <c r="BD1571" s="54"/>
      <c r="BF1571" s="18"/>
      <c r="BH1571" s="18"/>
      <c r="BJ1571" s="18"/>
      <c r="BK1571" s="18" t="s">
        <v>118</v>
      </c>
      <c r="BL1571">
        <v>0</v>
      </c>
      <c r="BM1571">
        <v>0</v>
      </c>
      <c r="BN1571">
        <v>0</v>
      </c>
      <c r="BO1571">
        <v>0</v>
      </c>
      <c r="BP1571">
        <v>0</v>
      </c>
      <c r="BQ1571">
        <v>0</v>
      </c>
      <c r="BR1571" s="18">
        <v>1</v>
      </c>
      <c r="BS1571">
        <v>0</v>
      </c>
      <c r="BT1571">
        <v>0</v>
      </c>
      <c r="BU1571" s="18">
        <v>1</v>
      </c>
      <c r="BV1571" t="s">
        <v>397</v>
      </c>
      <c r="BW1571" t="s">
        <v>397</v>
      </c>
      <c r="CB1571" s="18"/>
      <c r="CD1571" s="18"/>
      <c r="CE1571" s="18"/>
      <c r="CH1571" s="18"/>
      <c r="CJ1571" s="18"/>
      <c r="CU1571" s="18"/>
      <c r="CV1571" t="s">
        <v>397</v>
      </c>
      <c r="CW1571" t="s">
        <v>397</v>
      </c>
      <c r="CX1571" t="s">
        <v>397</v>
      </c>
      <c r="CY1571" s="25" t="s">
        <v>397</v>
      </c>
    </row>
    <row r="1572" spans="1:103" x14ac:dyDescent="0.25">
      <c r="A1572">
        <v>1574</v>
      </c>
      <c r="B1572">
        <v>178</v>
      </c>
      <c r="C1572" s="25" t="s">
        <v>36</v>
      </c>
      <c r="D1572" s="12">
        <v>12.2</v>
      </c>
      <c r="E1572" s="14"/>
      <c r="F1572" s="7" t="str">
        <f t="shared" si="249"/>
        <v>X</v>
      </c>
      <c r="G1572" s="7">
        <f t="shared" si="250"/>
        <v>12.2</v>
      </c>
      <c r="H1572" s="16">
        <f t="shared" si="251"/>
        <v>12.2</v>
      </c>
      <c r="I1572" s="11" t="str">
        <f t="shared" si="252"/>
        <v>X</v>
      </c>
      <c r="J1572" s="39" t="str">
        <f t="shared" si="253"/>
        <v>X</v>
      </c>
      <c r="K1572" s="39" t="str">
        <f t="shared" si="256"/>
        <v>X</v>
      </c>
      <c r="L1572" s="39" t="str">
        <f t="shared" si="257"/>
        <v>X</v>
      </c>
      <c r="M1572" s="39" t="str">
        <f t="shared" si="254"/>
        <v>X</v>
      </c>
      <c r="N1572" s="42">
        <v>1</v>
      </c>
      <c r="O1572" s="8">
        <v>0</v>
      </c>
      <c r="P1572" s="9">
        <v>0</v>
      </c>
      <c r="Q1572" s="9">
        <v>0</v>
      </c>
      <c r="R1572" s="8">
        <v>0</v>
      </c>
      <c r="S1572" s="9">
        <v>0</v>
      </c>
      <c r="T1572" s="9">
        <v>0</v>
      </c>
      <c r="U1572" s="8">
        <v>0</v>
      </c>
      <c r="V1572" s="9">
        <v>0</v>
      </c>
      <c r="W1572" s="9">
        <v>0</v>
      </c>
      <c r="X1572" s="9">
        <v>0</v>
      </c>
      <c r="Y1572" s="8">
        <v>0</v>
      </c>
      <c r="Z1572" s="9">
        <v>0</v>
      </c>
      <c r="AA1572" s="8"/>
      <c r="AC1572" s="8"/>
      <c r="AJ1572" s="9">
        <f t="shared" si="255"/>
        <v>-1</v>
      </c>
      <c r="AK1572" s="7">
        <v>5.7</v>
      </c>
      <c r="AO1572" s="8"/>
      <c r="AQ1572" s="31"/>
      <c r="AT1572" s="31"/>
      <c r="AU1572" s="21">
        <v>1981</v>
      </c>
      <c r="AV1572" s="23">
        <f t="shared" si="258"/>
        <v>3.2968844755385471</v>
      </c>
      <c r="BB1572" s="18"/>
      <c r="BD1572" s="54"/>
      <c r="BF1572" s="18"/>
      <c r="BH1572" s="18"/>
      <c r="BJ1572" s="18"/>
      <c r="BK1572" s="18" t="s">
        <v>35</v>
      </c>
      <c r="BL1572">
        <v>0</v>
      </c>
      <c r="BM1572">
        <v>0</v>
      </c>
      <c r="BN1572">
        <v>0</v>
      </c>
      <c r="BO1572">
        <v>1</v>
      </c>
      <c r="BP1572">
        <v>0</v>
      </c>
      <c r="BQ1572">
        <v>0</v>
      </c>
      <c r="BR1572" s="18">
        <v>0</v>
      </c>
      <c r="BS1572">
        <v>0</v>
      </c>
      <c r="BT1572">
        <v>1</v>
      </c>
      <c r="BU1572" s="18">
        <v>0</v>
      </c>
      <c r="BV1572" t="s">
        <v>397</v>
      </c>
      <c r="BW1572" t="s">
        <v>397</v>
      </c>
      <c r="CB1572" s="18"/>
      <c r="CD1572" s="18"/>
      <c r="CE1572" s="18"/>
      <c r="CH1572" s="18"/>
      <c r="CJ1572" s="18"/>
      <c r="CU1572" s="18"/>
      <c r="CV1572" t="s">
        <v>397</v>
      </c>
      <c r="CW1572" t="s">
        <v>397</v>
      </c>
      <c r="CX1572" t="s">
        <v>397</v>
      </c>
      <c r="CY1572" s="25" t="s">
        <v>397</v>
      </c>
    </row>
    <row r="1573" spans="1:103" x14ac:dyDescent="0.25">
      <c r="A1573">
        <v>1575</v>
      </c>
      <c r="B1573">
        <v>178</v>
      </c>
      <c r="C1573" s="25" t="s">
        <v>36</v>
      </c>
      <c r="D1573" s="12">
        <v>9.5</v>
      </c>
      <c r="E1573" s="14"/>
      <c r="F1573" s="7" t="str">
        <f t="shared" si="249"/>
        <v>X</v>
      </c>
      <c r="G1573" s="7">
        <f t="shared" si="250"/>
        <v>9.5</v>
      </c>
      <c r="H1573" s="16">
        <f t="shared" si="251"/>
        <v>9.5</v>
      </c>
      <c r="I1573" s="11" t="str">
        <f t="shared" si="252"/>
        <v>X</v>
      </c>
      <c r="J1573" s="39" t="str">
        <f t="shared" si="253"/>
        <v>X</v>
      </c>
      <c r="K1573" s="39" t="str">
        <f t="shared" si="256"/>
        <v>X</v>
      </c>
      <c r="L1573" s="39" t="str">
        <f t="shared" si="257"/>
        <v>X</v>
      </c>
      <c r="M1573" s="39" t="str">
        <f t="shared" si="254"/>
        <v>X</v>
      </c>
      <c r="N1573" s="42">
        <v>1</v>
      </c>
      <c r="O1573" s="8">
        <v>0</v>
      </c>
      <c r="P1573" s="9">
        <v>0</v>
      </c>
      <c r="Q1573" s="9">
        <v>0</v>
      </c>
      <c r="R1573" s="8">
        <v>0</v>
      </c>
      <c r="S1573" s="9">
        <v>0</v>
      </c>
      <c r="T1573" s="9">
        <v>0</v>
      </c>
      <c r="U1573" s="8">
        <v>0</v>
      </c>
      <c r="V1573" s="9">
        <v>0</v>
      </c>
      <c r="W1573" s="9">
        <v>0</v>
      </c>
      <c r="X1573" s="9">
        <v>0</v>
      </c>
      <c r="Y1573" s="8">
        <v>0</v>
      </c>
      <c r="Z1573" s="9">
        <v>0</v>
      </c>
      <c r="AA1573" s="8"/>
      <c r="AC1573" s="8"/>
      <c r="AJ1573" s="9">
        <f t="shared" si="255"/>
        <v>-1</v>
      </c>
      <c r="AK1573" s="7">
        <v>6.9</v>
      </c>
      <c r="AO1573" s="8"/>
      <c r="AQ1573" s="31"/>
      <c r="AT1573" s="31"/>
      <c r="AU1573" s="21">
        <v>1988</v>
      </c>
      <c r="AV1573" s="23">
        <f t="shared" si="258"/>
        <v>3.2984163800612945</v>
      </c>
      <c r="BB1573" s="18"/>
      <c r="BD1573" s="54"/>
      <c r="BF1573" s="18"/>
      <c r="BH1573" s="18"/>
      <c r="BJ1573" s="18"/>
      <c r="BK1573" s="18" t="s">
        <v>35</v>
      </c>
      <c r="BL1573">
        <v>0</v>
      </c>
      <c r="BM1573">
        <v>0</v>
      </c>
      <c r="BN1573">
        <v>0</v>
      </c>
      <c r="BO1573">
        <v>1</v>
      </c>
      <c r="BP1573">
        <v>0</v>
      </c>
      <c r="BQ1573">
        <v>0</v>
      </c>
      <c r="BR1573" s="18">
        <v>0</v>
      </c>
      <c r="BS1573">
        <v>0</v>
      </c>
      <c r="BT1573">
        <v>1</v>
      </c>
      <c r="BU1573" s="18">
        <v>0</v>
      </c>
      <c r="BV1573" t="s">
        <v>397</v>
      </c>
      <c r="BW1573" t="s">
        <v>397</v>
      </c>
      <c r="CB1573" s="18"/>
      <c r="CD1573" s="18"/>
      <c r="CE1573" s="18"/>
      <c r="CH1573" s="18"/>
      <c r="CJ1573" s="18"/>
      <c r="CU1573" s="18"/>
      <c r="CV1573" t="s">
        <v>397</v>
      </c>
      <c r="CW1573" t="s">
        <v>397</v>
      </c>
      <c r="CX1573" t="s">
        <v>397</v>
      </c>
      <c r="CY1573" s="25" t="s">
        <v>397</v>
      </c>
    </row>
    <row r="1574" spans="1:103" x14ac:dyDescent="0.25">
      <c r="A1574">
        <v>1576</v>
      </c>
      <c r="B1574">
        <v>178</v>
      </c>
      <c r="C1574" s="25" t="s">
        <v>36</v>
      </c>
      <c r="D1574" s="12">
        <v>7.1</v>
      </c>
      <c r="E1574" s="14"/>
      <c r="F1574" s="7" t="str">
        <f t="shared" si="249"/>
        <v>X</v>
      </c>
      <c r="G1574" s="7">
        <f t="shared" si="250"/>
        <v>7.1</v>
      </c>
      <c r="H1574" s="16">
        <f t="shared" si="251"/>
        <v>7.1</v>
      </c>
      <c r="I1574" s="11" t="str">
        <f t="shared" si="252"/>
        <v>X</v>
      </c>
      <c r="J1574" s="39" t="str">
        <f t="shared" si="253"/>
        <v>X</v>
      </c>
      <c r="K1574" s="39" t="str">
        <f t="shared" si="256"/>
        <v>X</v>
      </c>
      <c r="L1574" s="39" t="str">
        <f t="shared" si="257"/>
        <v>X</v>
      </c>
      <c r="M1574" s="39" t="str">
        <f t="shared" si="254"/>
        <v>X</v>
      </c>
      <c r="N1574" s="42">
        <v>1</v>
      </c>
      <c r="O1574" s="8">
        <v>0</v>
      </c>
      <c r="P1574" s="9">
        <v>0</v>
      </c>
      <c r="Q1574" s="9">
        <v>0</v>
      </c>
      <c r="R1574" s="8">
        <v>0</v>
      </c>
      <c r="S1574" s="9">
        <v>0</v>
      </c>
      <c r="T1574" s="9">
        <v>0</v>
      </c>
      <c r="U1574" s="8">
        <v>0</v>
      </c>
      <c r="V1574" s="9">
        <v>0</v>
      </c>
      <c r="W1574" s="9">
        <v>0</v>
      </c>
      <c r="X1574" s="9">
        <v>0</v>
      </c>
      <c r="Y1574" s="8">
        <v>0</v>
      </c>
      <c r="Z1574" s="9">
        <v>0</v>
      </c>
      <c r="AA1574" s="8"/>
      <c r="AC1574" s="8"/>
      <c r="AJ1574" s="9">
        <f t="shared" si="255"/>
        <v>-1</v>
      </c>
      <c r="AK1574" s="7">
        <v>7.1</v>
      </c>
      <c r="AO1574" s="8"/>
      <c r="AQ1574" s="31"/>
      <c r="AT1574" s="31"/>
      <c r="AU1574" s="21">
        <v>1989</v>
      </c>
      <c r="AV1574" s="23">
        <f t="shared" si="258"/>
        <v>3.2986347831244354</v>
      </c>
      <c r="BB1574" s="18"/>
      <c r="BD1574" s="54"/>
      <c r="BF1574" s="18"/>
      <c r="BH1574" s="18"/>
      <c r="BJ1574" s="18"/>
      <c r="BK1574" s="18" t="s">
        <v>35</v>
      </c>
      <c r="BL1574">
        <v>0</v>
      </c>
      <c r="BM1574">
        <v>0</v>
      </c>
      <c r="BN1574">
        <v>0</v>
      </c>
      <c r="BO1574">
        <v>1</v>
      </c>
      <c r="BP1574">
        <v>0</v>
      </c>
      <c r="BQ1574">
        <v>0</v>
      </c>
      <c r="BR1574" s="18">
        <v>0</v>
      </c>
      <c r="BS1574">
        <v>0</v>
      </c>
      <c r="BT1574">
        <v>1</v>
      </c>
      <c r="BU1574" s="18">
        <v>0</v>
      </c>
      <c r="BV1574" t="s">
        <v>397</v>
      </c>
      <c r="BW1574" t="s">
        <v>397</v>
      </c>
      <c r="CB1574" s="18"/>
      <c r="CD1574" s="18"/>
      <c r="CE1574" s="18"/>
      <c r="CH1574" s="18"/>
      <c r="CJ1574" s="18"/>
      <c r="CU1574" s="18"/>
      <c r="CV1574" t="s">
        <v>397</v>
      </c>
      <c r="CW1574" t="s">
        <v>397</v>
      </c>
      <c r="CX1574" t="s">
        <v>397</v>
      </c>
      <c r="CY1574" s="25" t="s">
        <v>397</v>
      </c>
    </row>
    <row r="1575" spans="1:103" x14ac:dyDescent="0.25">
      <c r="A1575">
        <v>1577</v>
      </c>
      <c r="B1575">
        <v>178</v>
      </c>
      <c r="C1575" s="25" t="s">
        <v>36</v>
      </c>
      <c r="D1575" s="12">
        <v>8.9</v>
      </c>
      <c r="E1575" s="14"/>
      <c r="F1575" s="7" t="str">
        <f t="shared" si="249"/>
        <v>X</v>
      </c>
      <c r="G1575" s="7">
        <f t="shared" si="250"/>
        <v>8.9</v>
      </c>
      <c r="H1575" s="16">
        <f t="shared" si="251"/>
        <v>8.9</v>
      </c>
      <c r="I1575" s="11" t="str">
        <f t="shared" si="252"/>
        <v>X</v>
      </c>
      <c r="J1575" s="39" t="str">
        <f t="shared" si="253"/>
        <v>X</v>
      </c>
      <c r="K1575" s="39" t="str">
        <f t="shared" si="256"/>
        <v>X</v>
      </c>
      <c r="L1575" s="39" t="str">
        <f t="shared" si="257"/>
        <v>X</v>
      </c>
      <c r="M1575" s="39" t="str">
        <f t="shared" si="254"/>
        <v>X</v>
      </c>
      <c r="N1575" s="42">
        <v>1</v>
      </c>
      <c r="O1575" s="8">
        <v>0</v>
      </c>
      <c r="P1575" s="9">
        <v>0</v>
      </c>
      <c r="Q1575" s="9">
        <v>0</v>
      </c>
      <c r="R1575" s="8">
        <v>0</v>
      </c>
      <c r="S1575" s="9">
        <v>0</v>
      </c>
      <c r="T1575" s="9">
        <v>0</v>
      </c>
      <c r="U1575" s="8">
        <v>0</v>
      </c>
      <c r="V1575" s="9">
        <v>0</v>
      </c>
      <c r="W1575" s="9">
        <v>0</v>
      </c>
      <c r="X1575" s="9">
        <v>0</v>
      </c>
      <c r="Y1575" s="8">
        <v>0</v>
      </c>
      <c r="Z1575" s="9">
        <v>0</v>
      </c>
      <c r="AA1575" s="8"/>
      <c r="AC1575" s="8"/>
      <c r="AJ1575" s="9">
        <f t="shared" si="255"/>
        <v>-1</v>
      </c>
      <c r="AK1575" s="7">
        <v>7.4</v>
      </c>
      <c r="AO1575" s="8"/>
      <c r="AQ1575" s="31"/>
      <c r="AT1575" s="31"/>
      <c r="AU1575" s="21">
        <v>1991</v>
      </c>
      <c r="AV1575" s="23">
        <f t="shared" si="258"/>
        <v>3.2990712600274095</v>
      </c>
      <c r="BB1575" s="18"/>
      <c r="BD1575" s="54"/>
      <c r="BF1575" s="18"/>
      <c r="BH1575" s="18"/>
      <c r="BJ1575" s="18"/>
      <c r="BK1575" s="18" t="s">
        <v>35</v>
      </c>
      <c r="BL1575">
        <v>0</v>
      </c>
      <c r="BM1575">
        <v>0</v>
      </c>
      <c r="BN1575">
        <v>0</v>
      </c>
      <c r="BO1575">
        <v>1</v>
      </c>
      <c r="BP1575">
        <v>0</v>
      </c>
      <c r="BQ1575">
        <v>0</v>
      </c>
      <c r="BR1575" s="18">
        <v>0</v>
      </c>
      <c r="BS1575">
        <v>0</v>
      </c>
      <c r="BT1575">
        <v>1</v>
      </c>
      <c r="BU1575" s="18">
        <v>0</v>
      </c>
      <c r="BV1575" t="s">
        <v>397</v>
      </c>
      <c r="BW1575" t="s">
        <v>397</v>
      </c>
      <c r="CB1575" s="18"/>
      <c r="CD1575" s="18"/>
      <c r="CE1575" s="18"/>
      <c r="CH1575" s="18"/>
      <c r="CJ1575" s="18"/>
      <c r="CU1575" s="18"/>
      <c r="CV1575" t="s">
        <v>397</v>
      </c>
      <c r="CW1575" t="s">
        <v>397</v>
      </c>
      <c r="CX1575" t="s">
        <v>397</v>
      </c>
      <c r="CY1575" s="25" t="s">
        <v>397</v>
      </c>
    </row>
    <row r="1576" spans="1:103" x14ac:dyDescent="0.25">
      <c r="A1576">
        <v>1578</v>
      </c>
      <c r="B1576">
        <v>178</v>
      </c>
      <c r="C1576" s="25" t="s">
        <v>36</v>
      </c>
      <c r="D1576" s="12">
        <v>10</v>
      </c>
      <c r="E1576" s="14"/>
      <c r="F1576" s="7" t="str">
        <f t="shared" si="249"/>
        <v>X</v>
      </c>
      <c r="G1576" s="7">
        <f t="shared" si="250"/>
        <v>10</v>
      </c>
      <c r="H1576" s="16">
        <f t="shared" si="251"/>
        <v>10</v>
      </c>
      <c r="I1576" s="11" t="str">
        <f t="shared" si="252"/>
        <v>X</v>
      </c>
      <c r="J1576" s="39" t="str">
        <f t="shared" si="253"/>
        <v>X</v>
      </c>
      <c r="K1576" s="39" t="str">
        <f t="shared" si="256"/>
        <v>X</v>
      </c>
      <c r="L1576" s="39" t="str">
        <f t="shared" si="257"/>
        <v>X</v>
      </c>
      <c r="M1576" s="39" t="str">
        <f t="shared" si="254"/>
        <v>X</v>
      </c>
      <c r="N1576" s="42">
        <v>1</v>
      </c>
      <c r="O1576" s="8">
        <v>0</v>
      </c>
      <c r="P1576" s="9">
        <v>0</v>
      </c>
      <c r="Q1576" s="9">
        <v>0</v>
      </c>
      <c r="R1576" s="8">
        <v>0</v>
      </c>
      <c r="S1576" s="9">
        <v>0</v>
      </c>
      <c r="T1576" s="9">
        <v>0</v>
      </c>
      <c r="U1576" s="8">
        <v>0</v>
      </c>
      <c r="V1576" s="9">
        <v>0</v>
      </c>
      <c r="W1576" s="9">
        <v>0</v>
      </c>
      <c r="X1576" s="9">
        <v>0</v>
      </c>
      <c r="Y1576" s="8">
        <v>0</v>
      </c>
      <c r="Z1576" s="9">
        <v>0</v>
      </c>
      <c r="AA1576" s="8"/>
      <c r="AC1576" s="8"/>
      <c r="AJ1576" s="9">
        <f t="shared" si="255"/>
        <v>-1</v>
      </c>
      <c r="AK1576" s="7">
        <v>7.5</v>
      </c>
      <c r="AO1576" s="8"/>
      <c r="AQ1576" s="31"/>
      <c r="AT1576" s="31"/>
      <c r="AU1576" s="21">
        <v>1992</v>
      </c>
      <c r="AV1576" s="23">
        <f t="shared" si="258"/>
        <v>3.2992893340876801</v>
      </c>
      <c r="BB1576" s="18"/>
      <c r="BD1576" s="54"/>
      <c r="BF1576" s="18"/>
      <c r="BH1576" s="18"/>
      <c r="BJ1576" s="18"/>
      <c r="BK1576" s="18" t="s">
        <v>35</v>
      </c>
      <c r="BL1576">
        <v>0</v>
      </c>
      <c r="BM1576">
        <v>0</v>
      </c>
      <c r="BN1576">
        <v>0</v>
      </c>
      <c r="BO1576">
        <v>1</v>
      </c>
      <c r="BP1576">
        <v>0</v>
      </c>
      <c r="BQ1576">
        <v>0</v>
      </c>
      <c r="BR1576" s="18">
        <v>0</v>
      </c>
      <c r="BS1576">
        <v>0</v>
      </c>
      <c r="BT1576">
        <v>1</v>
      </c>
      <c r="BU1576" s="18">
        <v>0</v>
      </c>
      <c r="BV1576" t="s">
        <v>397</v>
      </c>
      <c r="BW1576" t="s">
        <v>397</v>
      </c>
      <c r="CB1576" s="18"/>
      <c r="CD1576" s="18"/>
      <c r="CE1576" s="18"/>
      <c r="CH1576" s="18"/>
      <c r="CJ1576" s="18"/>
      <c r="CU1576" s="18"/>
      <c r="CV1576" t="s">
        <v>397</v>
      </c>
      <c r="CW1576" t="s">
        <v>397</v>
      </c>
      <c r="CX1576" t="s">
        <v>397</v>
      </c>
      <c r="CY1576" s="25" t="s">
        <v>397</v>
      </c>
    </row>
    <row r="1577" spans="1:103" x14ac:dyDescent="0.25">
      <c r="A1577">
        <v>1579</v>
      </c>
      <c r="B1577">
        <v>179</v>
      </c>
      <c r="C1577" s="25" t="s">
        <v>146</v>
      </c>
      <c r="D1577" s="12">
        <v>10.8</v>
      </c>
      <c r="E1577" s="14"/>
      <c r="F1577" s="7" t="str">
        <f t="shared" si="249"/>
        <v>X</v>
      </c>
      <c r="G1577" s="7">
        <f t="shared" si="250"/>
        <v>10.8</v>
      </c>
      <c r="H1577" s="16">
        <f t="shared" si="251"/>
        <v>10.8</v>
      </c>
      <c r="I1577" s="11" t="str">
        <f t="shared" si="252"/>
        <v>X</v>
      </c>
      <c r="J1577" s="39" t="str">
        <f t="shared" si="253"/>
        <v>X</v>
      </c>
      <c r="K1577" s="39" t="str">
        <f t="shared" si="256"/>
        <v>X</v>
      </c>
      <c r="L1577" s="39" t="str">
        <f t="shared" si="257"/>
        <v>X</v>
      </c>
      <c r="M1577" s="39" t="str">
        <f t="shared" si="254"/>
        <v>X</v>
      </c>
      <c r="N1577" s="42">
        <v>1</v>
      </c>
      <c r="O1577" s="8">
        <v>0</v>
      </c>
      <c r="P1577" s="9">
        <v>0</v>
      </c>
      <c r="Q1577" s="9">
        <v>0</v>
      </c>
      <c r="R1577" s="8">
        <v>0</v>
      </c>
      <c r="S1577" s="9">
        <v>0</v>
      </c>
      <c r="T1577" s="9">
        <v>0</v>
      </c>
      <c r="U1577" s="8">
        <v>0</v>
      </c>
      <c r="V1577" s="9">
        <v>0</v>
      </c>
      <c r="W1577" s="9">
        <v>0</v>
      </c>
      <c r="X1577" s="9">
        <v>0</v>
      </c>
      <c r="Y1577" s="8">
        <v>0</v>
      </c>
      <c r="Z1577" s="9">
        <v>0</v>
      </c>
      <c r="AA1577" s="8"/>
      <c r="AC1577" s="8"/>
      <c r="AJ1577" s="9">
        <f t="shared" si="255"/>
        <v>-1</v>
      </c>
      <c r="AK1577" s="7">
        <v>5.0999999999999996</v>
      </c>
      <c r="AO1577" s="8"/>
      <c r="AQ1577" s="31"/>
      <c r="AT1577" s="31"/>
      <c r="AU1577" s="21">
        <v>2008</v>
      </c>
      <c r="AV1577" s="23">
        <f t="shared" si="258"/>
        <v>3.3027637084729817</v>
      </c>
      <c r="BB1577" s="18"/>
      <c r="BD1577" s="54"/>
      <c r="BF1577" s="18"/>
      <c r="BH1577" s="18"/>
      <c r="BJ1577" s="18"/>
      <c r="BK1577" s="18" t="s">
        <v>144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1</v>
      </c>
      <c r="BR1577" s="18">
        <v>0</v>
      </c>
      <c r="BS1577">
        <v>0</v>
      </c>
      <c r="BT1577">
        <v>1</v>
      </c>
      <c r="BU1577" s="18">
        <v>0</v>
      </c>
      <c r="BV1577" t="s">
        <v>397</v>
      </c>
      <c r="BW1577" t="s">
        <v>397</v>
      </c>
      <c r="CB1577" s="18"/>
      <c r="CD1577" s="18"/>
      <c r="CE1577" s="18"/>
      <c r="CH1577" s="18"/>
      <c r="CJ1577" s="18"/>
      <c r="CU1577" s="18"/>
      <c r="CV1577" t="s">
        <v>397</v>
      </c>
      <c r="CW1577" t="s">
        <v>397</v>
      </c>
      <c r="CX1577" t="s">
        <v>397</v>
      </c>
      <c r="CY1577" s="25" t="s">
        <v>397</v>
      </c>
    </row>
    <row r="1578" spans="1:103" x14ac:dyDescent="0.25">
      <c r="A1578">
        <v>1580</v>
      </c>
      <c r="B1578">
        <v>179</v>
      </c>
      <c r="C1578" s="25" t="s">
        <v>146</v>
      </c>
      <c r="D1578" s="12">
        <v>8.4545451811319534</v>
      </c>
      <c r="E1578" s="14"/>
      <c r="F1578" s="7" t="str">
        <f t="shared" si="249"/>
        <v>X</v>
      </c>
      <c r="G1578" s="7">
        <f t="shared" si="250"/>
        <v>8.4545451811319534</v>
      </c>
      <c r="H1578" s="16">
        <f t="shared" si="251"/>
        <v>8.4545451811319534</v>
      </c>
      <c r="I1578" s="11" t="str">
        <f t="shared" si="252"/>
        <v>X</v>
      </c>
      <c r="J1578" s="39" t="str">
        <f t="shared" si="253"/>
        <v>X</v>
      </c>
      <c r="K1578" s="39" t="str">
        <f t="shared" si="256"/>
        <v>X</v>
      </c>
      <c r="L1578" s="39" t="str">
        <f t="shared" si="257"/>
        <v>X</v>
      </c>
      <c r="M1578" s="39" t="str">
        <f t="shared" si="254"/>
        <v>X</v>
      </c>
      <c r="N1578" s="42">
        <v>0</v>
      </c>
      <c r="O1578" s="8">
        <v>0</v>
      </c>
      <c r="P1578" s="9">
        <v>0</v>
      </c>
      <c r="Q1578" s="9">
        <v>0</v>
      </c>
      <c r="R1578" s="8">
        <v>0</v>
      </c>
      <c r="S1578" s="9">
        <v>0</v>
      </c>
      <c r="T1578" s="9">
        <v>0</v>
      </c>
      <c r="U1578" s="8">
        <v>1</v>
      </c>
      <c r="V1578" s="9">
        <v>0</v>
      </c>
      <c r="W1578" s="9">
        <v>0</v>
      </c>
      <c r="X1578" s="9">
        <v>0</v>
      </c>
      <c r="Y1578" s="8">
        <v>0</v>
      </c>
      <c r="Z1578" s="9">
        <v>0</v>
      </c>
      <c r="AA1578" s="8"/>
      <c r="AC1578" s="8"/>
      <c r="AJ1578" s="9">
        <f t="shared" si="255"/>
        <v>-1</v>
      </c>
      <c r="AK1578" s="7">
        <v>4</v>
      </c>
      <c r="AO1578" s="8"/>
      <c r="AQ1578" s="31"/>
      <c r="AT1578" s="31"/>
      <c r="AU1578" s="21">
        <v>1994</v>
      </c>
      <c r="AV1578" s="23">
        <f t="shared" si="258"/>
        <v>3.2997251539756367</v>
      </c>
      <c r="BB1578" s="18"/>
      <c r="BD1578" s="54"/>
      <c r="BF1578" s="18"/>
      <c r="BH1578" s="18"/>
      <c r="BJ1578" s="18"/>
      <c r="BK1578" s="18" t="s">
        <v>144</v>
      </c>
      <c r="BL1578">
        <v>0</v>
      </c>
      <c r="BM1578">
        <v>0</v>
      </c>
      <c r="BN1578">
        <v>0</v>
      </c>
      <c r="BO1578">
        <v>0</v>
      </c>
      <c r="BP1578">
        <v>0</v>
      </c>
      <c r="BQ1578">
        <v>1</v>
      </c>
      <c r="BR1578" s="18">
        <v>0</v>
      </c>
      <c r="BS1578">
        <v>0</v>
      </c>
      <c r="BT1578">
        <v>1</v>
      </c>
      <c r="BU1578" s="18">
        <v>0</v>
      </c>
      <c r="BV1578" t="s">
        <v>397</v>
      </c>
      <c r="BW1578" t="s">
        <v>397</v>
      </c>
      <c r="CB1578" s="18"/>
      <c r="CD1578" s="18"/>
      <c r="CE1578" s="18"/>
      <c r="CH1578" s="18"/>
      <c r="CJ1578" s="18"/>
      <c r="CU1578" s="18"/>
      <c r="CV1578" t="s">
        <v>397</v>
      </c>
      <c r="CW1578" t="s">
        <v>397</v>
      </c>
      <c r="CX1578" t="s">
        <v>397</v>
      </c>
      <c r="CY1578" s="25" t="s">
        <v>397</v>
      </c>
    </row>
    <row r="1579" spans="1:103" x14ac:dyDescent="0.25">
      <c r="A1579">
        <v>1581</v>
      </c>
      <c r="B1579">
        <v>179</v>
      </c>
      <c r="C1579" s="25" t="s">
        <v>146</v>
      </c>
      <c r="D1579" s="12">
        <v>9.0045594416824546</v>
      </c>
      <c r="E1579" s="14"/>
      <c r="F1579" s="7" t="str">
        <f t="shared" si="249"/>
        <v>X</v>
      </c>
      <c r="G1579" s="7">
        <f t="shared" si="250"/>
        <v>9.0045594416824546</v>
      </c>
      <c r="H1579" s="16">
        <f t="shared" si="251"/>
        <v>9.0045594416824546</v>
      </c>
      <c r="I1579" s="11" t="str">
        <f t="shared" si="252"/>
        <v>X</v>
      </c>
      <c r="J1579" s="39" t="str">
        <f t="shared" si="253"/>
        <v>X</v>
      </c>
      <c r="K1579" s="39" t="str">
        <f t="shared" si="256"/>
        <v>X</v>
      </c>
      <c r="L1579" s="39" t="str">
        <f t="shared" si="257"/>
        <v>X</v>
      </c>
      <c r="M1579" s="39" t="str">
        <f t="shared" si="254"/>
        <v>X</v>
      </c>
      <c r="N1579" s="42">
        <v>0</v>
      </c>
      <c r="O1579" s="8">
        <v>0</v>
      </c>
      <c r="P1579" s="9">
        <v>0</v>
      </c>
      <c r="Q1579" s="9">
        <v>0</v>
      </c>
      <c r="R1579" s="8">
        <v>0</v>
      </c>
      <c r="S1579" s="9">
        <v>0</v>
      </c>
      <c r="T1579" s="9">
        <v>0</v>
      </c>
      <c r="U1579" s="8">
        <v>1</v>
      </c>
      <c r="V1579" s="9">
        <v>0</v>
      </c>
      <c r="W1579" s="9">
        <v>0</v>
      </c>
      <c r="X1579" s="9">
        <v>0</v>
      </c>
      <c r="Y1579" s="8">
        <v>0</v>
      </c>
      <c r="Z1579" s="9">
        <v>0</v>
      </c>
      <c r="AA1579" s="8"/>
      <c r="AC1579" s="8"/>
      <c r="AJ1579" s="9">
        <f t="shared" si="255"/>
        <v>-1</v>
      </c>
      <c r="AK1579" s="7">
        <v>5</v>
      </c>
      <c r="AO1579" s="8"/>
      <c r="AQ1579" s="31"/>
      <c r="AT1579" s="31"/>
      <c r="AU1579" s="21">
        <v>2000</v>
      </c>
      <c r="AV1579" s="23">
        <f t="shared" si="258"/>
        <v>3.3010299956639813</v>
      </c>
      <c r="BB1579" s="18"/>
      <c r="BD1579" s="54"/>
      <c r="BF1579" s="18"/>
      <c r="BH1579" s="18"/>
      <c r="BJ1579" s="18"/>
      <c r="BK1579" s="18" t="s">
        <v>144</v>
      </c>
      <c r="BL1579">
        <v>0</v>
      </c>
      <c r="BM1579">
        <v>0</v>
      </c>
      <c r="BN1579">
        <v>0</v>
      </c>
      <c r="BO1579">
        <v>0</v>
      </c>
      <c r="BP1579">
        <v>0</v>
      </c>
      <c r="BQ1579">
        <v>1</v>
      </c>
      <c r="BR1579" s="18">
        <v>0</v>
      </c>
      <c r="BS1579">
        <v>0</v>
      </c>
      <c r="BT1579">
        <v>1</v>
      </c>
      <c r="BU1579" s="18">
        <v>0</v>
      </c>
      <c r="BV1579" t="s">
        <v>397</v>
      </c>
      <c r="BW1579" t="s">
        <v>397</v>
      </c>
      <c r="CB1579" s="18"/>
      <c r="CD1579" s="18"/>
      <c r="CE1579" s="18"/>
      <c r="CH1579" s="18"/>
      <c r="CJ1579" s="18"/>
      <c r="CU1579" s="18"/>
      <c r="CV1579" t="s">
        <v>397</v>
      </c>
      <c r="CW1579" t="s">
        <v>397</v>
      </c>
      <c r="CX1579" t="s">
        <v>397</v>
      </c>
      <c r="CY1579" s="25" t="s">
        <v>397</v>
      </c>
    </row>
    <row r="1580" spans="1:103" x14ac:dyDescent="0.25">
      <c r="A1580">
        <v>1582</v>
      </c>
      <c r="B1580">
        <v>179</v>
      </c>
      <c r="C1580" s="25" t="s">
        <v>146</v>
      </c>
      <c r="D1580" s="12">
        <v>10.040317394140461</v>
      </c>
      <c r="E1580" s="14"/>
      <c r="F1580" s="7" t="str">
        <f t="shared" si="249"/>
        <v>X</v>
      </c>
      <c r="G1580" s="7">
        <f t="shared" si="250"/>
        <v>10.040317394140461</v>
      </c>
      <c r="H1580" s="16">
        <f t="shared" si="251"/>
        <v>10.040317394140461</v>
      </c>
      <c r="I1580" s="11" t="str">
        <f t="shared" si="252"/>
        <v>X</v>
      </c>
      <c r="J1580" s="39" t="str">
        <f t="shared" si="253"/>
        <v>X</v>
      </c>
      <c r="K1580" s="39" t="str">
        <f t="shared" si="256"/>
        <v>X</v>
      </c>
      <c r="L1580" s="39" t="str">
        <f t="shared" si="257"/>
        <v>X</v>
      </c>
      <c r="M1580" s="39" t="str">
        <f t="shared" si="254"/>
        <v>X</v>
      </c>
      <c r="N1580" s="42">
        <v>0</v>
      </c>
      <c r="O1580" s="8">
        <v>0</v>
      </c>
      <c r="P1580" s="9">
        <v>0</v>
      </c>
      <c r="Q1580" s="9">
        <v>0</v>
      </c>
      <c r="R1580" s="8">
        <v>0</v>
      </c>
      <c r="S1580" s="9">
        <v>0</v>
      </c>
      <c r="T1580" s="9">
        <v>0</v>
      </c>
      <c r="U1580" s="8">
        <v>1</v>
      </c>
      <c r="V1580" s="9">
        <v>0</v>
      </c>
      <c r="W1580" s="9">
        <v>0</v>
      </c>
      <c r="X1580" s="9">
        <v>0</v>
      </c>
      <c r="Y1580" s="8">
        <v>0</v>
      </c>
      <c r="Z1580" s="9">
        <v>0</v>
      </c>
      <c r="AA1580" s="8"/>
      <c r="AC1580" s="8"/>
      <c r="AJ1580" s="9">
        <f t="shared" si="255"/>
        <v>-1</v>
      </c>
      <c r="AK1580" s="7">
        <v>5.0999999999999996</v>
      </c>
      <c r="AO1580" s="8"/>
      <c r="AQ1580" s="31"/>
      <c r="AT1580" s="31"/>
      <c r="AU1580" s="21">
        <v>2008</v>
      </c>
      <c r="AV1580" s="23">
        <f t="shared" si="258"/>
        <v>3.3027637084729817</v>
      </c>
      <c r="BB1580" s="18"/>
      <c r="BD1580" s="54"/>
      <c r="BF1580" s="18"/>
      <c r="BH1580" s="18"/>
      <c r="BJ1580" s="18"/>
      <c r="BK1580" s="18" t="s">
        <v>144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1</v>
      </c>
      <c r="BR1580" s="18">
        <v>0</v>
      </c>
      <c r="BS1580">
        <v>0</v>
      </c>
      <c r="BT1580">
        <v>1</v>
      </c>
      <c r="BU1580" s="18">
        <v>0</v>
      </c>
      <c r="BV1580" t="s">
        <v>397</v>
      </c>
      <c r="BW1580" t="s">
        <v>397</v>
      </c>
      <c r="CB1580" s="18"/>
      <c r="CD1580" s="18"/>
      <c r="CE1580" s="18"/>
      <c r="CH1580" s="18"/>
      <c r="CJ1580" s="18"/>
      <c r="CU1580" s="18"/>
      <c r="CV1580" t="s">
        <v>397</v>
      </c>
      <c r="CW1580" t="s">
        <v>397</v>
      </c>
      <c r="CX1580" t="s">
        <v>397</v>
      </c>
      <c r="CY1580" s="25" t="s">
        <v>397</v>
      </c>
    </row>
    <row r="1581" spans="1:103" x14ac:dyDescent="0.25">
      <c r="A1581">
        <v>1583</v>
      </c>
      <c r="B1581">
        <v>179</v>
      </c>
      <c r="C1581" s="25" t="s">
        <v>146</v>
      </c>
      <c r="D1581" s="12">
        <v>11.11</v>
      </c>
      <c r="E1581" s="14"/>
      <c r="F1581" s="7" t="str">
        <f t="shared" si="249"/>
        <v>X</v>
      </c>
      <c r="G1581" s="7">
        <f t="shared" si="250"/>
        <v>11.11</v>
      </c>
      <c r="H1581" s="16">
        <f t="shared" si="251"/>
        <v>11.11</v>
      </c>
      <c r="I1581" s="11" t="str">
        <f t="shared" si="252"/>
        <v>X</v>
      </c>
      <c r="J1581" s="39" t="str">
        <f t="shared" si="253"/>
        <v>X</v>
      </c>
      <c r="K1581" s="39" t="str">
        <f t="shared" si="256"/>
        <v>X</v>
      </c>
      <c r="L1581" s="39" t="str">
        <f t="shared" si="257"/>
        <v>X</v>
      </c>
      <c r="M1581" s="39" t="str">
        <f t="shared" si="254"/>
        <v>X</v>
      </c>
      <c r="N1581" s="42">
        <v>0</v>
      </c>
      <c r="O1581" s="8">
        <v>0</v>
      </c>
      <c r="P1581" s="9">
        <v>0</v>
      </c>
      <c r="Q1581" s="9">
        <v>0</v>
      </c>
      <c r="R1581" s="8">
        <v>0</v>
      </c>
      <c r="S1581" s="9">
        <v>0</v>
      </c>
      <c r="T1581" s="9">
        <v>0</v>
      </c>
      <c r="U1581" s="8">
        <v>0</v>
      </c>
      <c r="V1581" s="9">
        <v>1</v>
      </c>
      <c r="W1581" s="9">
        <v>0</v>
      </c>
      <c r="X1581" s="9">
        <v>0</v>
      </c>
      <c r="Y1581" s="8">
        <v>0</v>
      </c>
      <c r="Z1581" s="9">
        <v>0</v>
      </c>
      <c r="AA1581" s="8"/>
      <c r="AC1581" s="8"/>
      <c r="AJ1581" s="9">
        <f t="shared" si="255"/>
        <v>-1</v>
      </c>
      <c r="AK1581" s="7">
        <v>4</v>
      </c>
      <c r="AO1581" s="8"/>
      <c r="AQ1581" s="31"/>
      <c r="AT1581" s="31"/>
      <c r="AU1581" s="21">
        <v>1994</v>
      </c>
      <c r="AV1581" s="23">
        <f t="shared" si="258"/>
        <v>3.2997251539756367</v>
      </c>
      <c r="BB1581" s="18"/>
      <c r="BD1581" s="54"/>
      <c r="BF1581" s="18"/>
      <c r="BH1581" s="18"/>
      <c r="BJ1581" s="18"/>
      <c r="BK1581" s="18" t="s">
        <v>144</v>
      </c>
      <c r="BL1581">
        <v>0</v>
      </c>
      <c r="BM1581">
        <v>0</v>
      </c>
      <c r="BN1581">
        <v>0</v>
      </c>
      <c r="BO1581">
        <v>0</v>
      </c>
      <c r="BP1581">
        <v>0</v>
      </c>
      <c r="BQ1581">
        <v>1</v>
      </c>
      <c r="BR1581" s="18">
        <v>0</v>
      </c>
      <c r="BS1581">
        <v>0</v>
      </c>
      <c r="BT1581">
        <v>1</v>
      </c>
      <c r="BU1581" s="18">
        <v>0</v>
      </c>
      <c r="BV1581" t="s">
        <v>397</v>
      </c>
      <c r="BW1581" t="s">
        <v>397</v>
      </c>
      <c r="CB1581" s="18"/>
      <c r="CD1581" s="18"/>
      <c r="CE1581" s="18"/>
      <c r="CH1581" s="18"/>
      <c r="CJ1581" s="18"/>
      <c r="CU1581" s="18"/>
      <c r="CV1581" t="s">
        <v>397</v>
      </c>
      <c r="CW1581" t="s">
        <v>397</v>
      </c>
      <c r="CX1581" t="s">
        <v>397</v>
      </c>
      <c r="CY1581" s="25" t="s">
        <v>397</v>
      </c>
    </row>
    <row r="1582" spans="1:103" x14ac:dyDescent="0.25">
      <c r="A1582">
        <v>1584</v>
      </c>
      <c r="B1582">
        <v>179</v>
      </c>
      <c r="C1582" s="25" t="s">
        <v>146</v>
      </c>
      <c r="D1582" s="12">
        <v>11.66</v>
      </c>
      <c r="E1582" s="14"/>
      <c r="F1582" s="7" t="str">
        <f t="shared" si="249"/>
        <v>X</v>
      </c>
      <c r="G1582" s="7">
        <f t="shared" si="250"/>
        <v>11.66</v>
      </c>
      <c r="H1582" s="16">
        <f t="shared" si="251"/>
        <v>11.66</v>
      </c>
      <c r="I1582" s="11" t="str">
        <f t="shared" si="252"/>
        <v>X</v>
      </c>
      <c r="J1582" s="39" t="str">
        <f t="shared" si="253"/>
        <v>X</v>
      </c>
      <c r="K1582" s="39" t="str">
        <f t="shared" si="256"/>
        <v>X</v>
      </c>
      <c r="L1582" s="39" t="str">
        <f t="shared" si="257"/>
        <v>X</v>
      </c>
      <c r="M1582" s="39" t="str">
        <f t="shared" si="254"/>
        <v>X</v>
      </c>
      <c r="N1582" s="42">
        <v>0</v>
      </c>
      <c r="O1582" s="8">
        <v>0</v>
      </c>
      <c r="P1582" s="9">
        <v>0</v>
      </c>
      <c r="Q1582" s="9">
        <v>0</v>
      </c>
      <c r="R1582" s="8">
        <v>0</v>
      </c>
      <c r="S1582" s="9">
        <v>0</v>
      </c>
      <c r="T1582" s="9">
        <v>0</v>
      </c>
      <c r="U1582" s="8">
        <v>0</v>
      </c>
      <c r="V1582" s="9">
        <v>1</v>
      </c>
      <c r="W1582" s="9">
        <v>0</v>
      </c>
      <c r="X1582" s="9">
        <v>0</v>
      </c>
      <c r="Y1582" s="8">
        <v>0</v>
      </c>
      <c r="Z1582" s="9">
        <v>0</v>
      </c>
      <c r="AA1582" s="8"/>
      <c r="AC1582" s="8"/>
      <c r="AJ1582" s="9">
        <f t="shared" si="255"/>
        <v>-1</v>
      </c>
      <c r="AK1582" s="7">
        <v>5</v>
      </c>
      <c r="AO1582" s="8"/>
      <c r="AQ1582" s="31"/>
      <c r="AT1582" s="31"/>
      <c r="AU1582" s="21">
        <v>2000</v>
      </c>
      <c r="AV1582" s="23">
        <f t="shared" si="258"/>
        <v>3.3010299956639813</v>
      </c>
      <c r="BB1582" s="18"/>
      <c r="BD1582" s="54"/>
      <c r="BF1582" s="18"/>
      <c r="BH1582" s="18"/>
      <c r="BJ1582" s="18"/>
      <c r="BK1582" s="18" t="s">
        <v>144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1</v>
      </c>
      <c r="BR1582" s="18">
        <v>0</v>
      </c>
      <c r="BS1582">
        <v>0</v>
      </c>
      <c r="BT1582">
        <v>1</v>
      </c>
      <c r="BU1582" s="18">
        <v>0</v>
      </c>
      <c r="BV1582" t="s">
        <v>397</v>
      </c>
      <c r="BW1582" t="s">
        <v>397</v>
      </c>
      <c r="CB1582" s="18"/>
      <c r="CD1582" s="18"/>
      <c r="CE1582" s="18"/>
      <c r="CH1582" s="18"/>
      <c r="CJ1582" s="18"/>
      <c r="CU1582" s="18"/>
      <c r="CV1582" t="s">
        <v>397</v>
      </c>
      <c r="CW1582" t="s">
        <v>397</v>
      </c>
      <c r="CX1582" t="s">
        <v>397</v>
      </c>
      <c r="CY1582" s="25" t="s">
        <v>397</v>
      </c>
    </row>
    <row r="1583" spans="1:103" x14ac:dyDescent="0.25">
      <c r="A1583">
        <v>1585</v>
      </c>
      <c r="B1583">
        <v>179</v>
      </c>
      <c r="C1583" s="25" t="s">
        <v>146</v>
      </c>
      <c r="D1583" s="12">
        <v>11.22</v>
      </c>
      <c r="E1583" s="14"/>
      <c r="F1583" s="7" t="str">
        <f t="shared" si="249"/>
        <v>X</v>
      </c>
      <c r="G1583" s="7">
        <f t="shared" si="250"/>
        <v>11.22</v>
      </c>
      <c r="H1583" s="16">
        <f t="shared" si="251"/>
        <v>11.22</v>
      </c>
      <c r="I1583" s="11" t="str">
        <f t="shared" si="252"/>
        <v>X</v>
      </c>
      <c r="J1583" s="39" t="str">
        <f t="shared" si="253"/>
        <v>X</v>
      </c>
      <c r="K1583" s="39" t="str">
        <f t="shared" si="256"/>
        <v>X</v>
      </c>
      <c r="L1583" s="39" t="str">
        <f t="shared" si="257"/>
        <v>X</v>
      </c>
      <c r="M1583" s="39" t="str">
        <f t="shared" si="254"/>
        <v>X</v>
      </c>
      <c r="N1583" s="42">
        <v>0</v>
      </c>
      <c r="O1583" s="8">
        <v>0</v>
      </c>
      <c r="P1583" s="9">
        <v>0</v>
      </c>
      <c r="Q1583" s="9">
        <v>0</v>
      </c>
      <c r="R1583" s="8">
        <v>0</v>
      </c>
      <c r="S1583" s="9">
        <v>0</v>
      </c>
      <c r="T1583" s="9">
        <v>0</v>
      </c>
      <c r="U1583" s="8">
        <v>0</v>
      </c>
      <c r="V1583" s="9">
        <v>1</v>
      </c>
      <c r="W1583" s="9">
        <v>0</v>
      </c>
      <c r="X1583" s="9">
        <v>0</v>
      </c>
      <c r="Y1583" s="8">
        <v>0</v>
      </c>
      <c r="Z1583" s="9">
        <v>0</v>
      </c>
      <c r="AA1583" s="8"/>
      <c r="AC1583" s="8"/>
      <c r="AJ1583" s="9">
        <f t="shared" si="255"/>
        <v>-1</v>
      </c>
      <c r="AK1583" s="7">
        <v>5.0999999999999996</v>
      </c>
      <c r="AO1583" s="8"/>
      <c r="AQ1583" s="31"/>
      <c r="AT1583" s="31"/>
      <c r="AU1583" s="21">
        <v>2008</v>
      </c>
      <c r="AV1583" s="23">
        <f t="shared" si="258"/>
        <v>3.3027637084729817</v>
      </c>
      <c r="BB1583" s="18"/>
      <c r="BD1583" s="54"/>
      <c r="BF1583" s="18"/>
      <c r="BH1583" s="18"/>
      <c r="BJ1583" s="18"/>
      <c r="BK1583" s="18" t="s">
        <v>144</v>
      </c>
      <c r="BL1583">
        <v>0</v>
      </c>
      <c r="BM1583">
        <v>0</v>
      </c>
      <c r="BN1583">
        <v>0</v>
      </c>
      <c r="BO1583">
        <v>0</v>
      </c>
      <c r="BP1583">
        <v>0</v>
      </c>
      <c r="BQ1583">
        <v>1</v>
      </c>
      <c r="BR1583" s="18">
        <v>0</v>
      </c>
      <c r="BS1583">
        <v>0</v>
      </c>
      <c r="BT1583">
        <v>1</v>
      </c>
      <c r="BU1583" s="18">
        <v>0</v>
      </c>
      <c r="BV1583" t="s">
        <v>397</v>
      </c>
      <c r="BW1583" t="s">
        <v>397</v>
      </c>
      <c r="CB1583" s="18"/>
      <c r="CD1583" s="18"/>
      <c r="CE1583" s="18"/>
      <c r="CH1583" s="18"/>
      <c r="CJ1583" s="18"/>
      <c r="CU1583" s="18"/>
      <c r="CV1583" t="s">
        <v>397</v>
      </c>
      <c r="CW1583" t="s">
        <v>397</v>
      </c>
      <c r="CX1583" t="s">
        <v>397</v>
      </c>
      <c r="CY1583" s="25" t="s">
        <v>397</v>
      </c>
    </row>
    <row r="1584" spans="1:103" x14ac:dyDescent="0.25">
      <c r="A1584">
        <v>1586</v>
      </c>
      <c r="B1584">
        <v>179</v>
      </c>
      <c r="C1584" s="25" t="s">
        <v>146</v>
      </c>
      <c r="D1584" s="12">
        <v>6.1</v>
      </c>
      <c r="E1584" s="14"/>
      <c r="F1584" s="7" t="str">
        <f t="shared" si="249"/>
        <v>X</v>
      </c>
      <c r="G1584" s="7">
        <f t="shared" si="250"/>
        <v>6.1</v>
      </c>
      <c r="H1584" s="16">
        <f t="shared" si="251"/>
        <v>6.1</v>
      </c>
      <c r="I1584" s="11" t="str">
        <f t="shared" si="252"/>
        <v>X</v>
      </c>
      <c r="J1584" s="39" t="str">
        <f t="shared" si="253"/>
        <v>X</v>
      </c>
      <c r="K1584" s="39" t="str">
        <f t="shared" si="256"/>
        <v>X</v>
      </c>
      <c r="L1584" s="39" t="str">
        <f t="shared" si="257"/>
        <v>X</v>
      </c>
      <c r="M1584" s="39" t="str">
        <f t="shared" si="254"/>
        <v>X</v>
      </c>
      <c r="N1584" s="42">
        <v>1</v>
      </c>
      <c r="O1584" s="8">
        <v>0</v>
      </c>
      <c r="P1584" s="9">
        <v>0</v>
      </c>
      <c r="Q1584" s="9">
        <v>0</v>
      </c>
      <c r="R1584" s="8">
        <v>0</v>
      </c>
      <c r="S1584" s="9">
        <v>0</v>
      </c>
      <c r="T1584" s="9">
        <v>0</v>
      </c>
      <c r="U1584" s="8">
        <v>0</v>
      </c>
      <c r="V1584" s="9">
        <v>0</v>
      </c>
      <c r="W1584" s="9">
        <v>0</v>
      </c>
      <c r="X1584" s="9">
        <v>0</v>
      </c>
      <c r="Y1584" s="8">
        <v>0</v>
      </c>
      <c r="Z1584" s="9">
        <v>0</v>
      </c>
      <c r="AA1584" s="8"/>
      <c r="AC1584" s="8"/>
      <c r="AJ1584" s="9">
        <f t="shared" si="255"/>
        <v>-1</v>
      </c>
      <c r="AK1584" s="7">
        <v>4.3</v>
      </c>
      <c r="AO1584" s="8"/>
      <c r="AQ1584" s="31"/>
      <c r="AT1584" s="31"/>
      <c r="AU1584" s="21">
        <v>1998</v>
      </c>
      <c r="AV1584" s="23">
        <f t="shared" si="258"/>
        <v>3.3005954838899636</v>
      </c>
      <c r="BB1584" s="18"/>
      <c r="BD1584" s="54"/>
      <c r="BF1584" s="18"/>
      <c r="BH1584" s="18"/>
      <c r="BJ1584" s="18"/>
      <c r="BK1584" s="18" t="s">
        <v>185</v>
      </c>
      <c r="BL1584">
        <v>0</v>
      </c>
      <c r="BM1584">
        <v>0</v>
      </c>
      <c r="BN1584">
        <v>0</v>
      </c>
      <c r="BO1584">
        <v>0</v>
      </c>
      <c r="BP1584">
        <v>0</v>
      </c>
      <c r="BQ1584">
        <v>1</v>
      </c>
      <c r="BR1584" s="18">
        <v>0</v>
      </c>
      <c r="BS1584">
        <v>0</v>
      </c>
      <c r="BT1584">
        <v>1</v>
      </c>
      <c r="BU1584" s="18">
        <v>0</v>
      </c>
      <c r="BV1584" t="s">
        <v>397</v>
      </c>
      <c r="BW1584" t="s">
        <v>397</v>
      </c>
      <c r="CB1584" s="18"/>
      <c r="CD1584" s="18"/>
      <c r="CE1584" s="18"/>
      <c r="CH1584" s="18"/>
      <c r="CJ1584" s="18"/>
      <c r="CU1584" s="18"/>
      <c r="CV1584" t="s">
        <v>397</v>
      </c>
      <c r="CW1584" t="s">
        <v>397</v>
      </c>
      <c r="CX1584" t="s">
        <v>397</v>
      </c>
      <c r="CY1584" s="25" t="s">
        <v>397</v>
      </c>
    </row>
    <row r="1585" spans="1:103" x14ac:dyDescent="0.25">
      <c r="A1585">
        <v>1587</v>
      </c>
      <c r="B1585">
        <v>179</v>
      </c>
      <c r="C1585" s="25" t="s">
        <v>146</v>
      </c>
      <c r="D1585" s="12">
        <v>8.1</v>
      </c>
      <c r="E1585" s="14"/>
      <c r="F1585" s="7" t="str">
        <f t="shared" si="249"/>
        <v>X</v>
      </c>
      <c r="G1585" s="7">
        <f t="shared" si="250"/>
        <v>8.1</v>
      </c>
      <c r="H1585" s="16">
        <f t="shared" si="251"/>
        <v>8.1</v>
      </c>
      <c r="I1585" s="11" t="str">
        <f t="shared" si="252"/>
        <v>X</v>
      </c>
      <c r="J1585" s="39" t="str">
        <f t="shared" si="253"/>
        <v>X</v>
      </c>
      <c r="K1585" s="39" t="str">
        <f t="shared" si="256"/>
        <v>X</v>
      </c>
      <c r="L1585" s="39" t="str">
        <f t="shared" si="257"/>
        <v>X</v>
      </c>
      <c r="M1585" s="39" t="str">
        <f t="shared" si="254"/>
        <v>X</v>
      </c>
      <c r="N1585" s="42">
        <v>1</v>
      </c>
      <c r="O1585" s="8">
        <v>0</v>
      </c>
      <c r="P1585" s="9">
        <v>0</v>
      </c>
      <c r="Q1585" s="9">
        <v>0</v>
      </c>
      <c r="R1585" s="8">
        <v>0</v>
      </c>
      <c r="S1585" s="9">
        <v>0</v>
      </c>
      <c r="T1585" s="9">
        <v>0</v>
      </c>
      <c r="U1585" s="8">
        <v>0</v>
      </c>
      <c r="V1585" s="9">
        <v>0</v>
      </c>
      <c r="W1585" s="9">
        <v>0</v>
      </c>
      <c r="X1585" s="9">
        <v>0</v>
      </c>
      <c r="Y1585" s="8">
        <v>0</v>
      </c>
      <c r="Z1585" s="9">
        <v>0</v>
      </c>
      <c r="AA1585" s="8"/>
      <c r="AC1585" s="8"/>
      <c r="AJ1585" s="9">
        <f t="shared" si="255"/>
        <v>-1</v>
      </c>
      <c r="AK1585" s="7">
        <v>4.7</v>
      </c>
      <c r="AO1585" s="8"/>
      <c r="AQ1585" s="31"/>
      <c r="AT1585" s="31"/>
      <c r="AU1585" s="21">
        <v>2004</v>
      </c>
      <c r="AV1585" s="23">
        <f t="shared" si="258"/>
        <v>3.301897717195208</v>
      </c>
      <c r="BB1585" s="18"/>
      <c r="BD1585" s="54"/>
      <c r="BF1585" s="18"/>
      <c r="BH1585" s="18"/>
      <c r="BJ1585" s="18"/>
      <c r="BK1585" s="18" t="s">
        <v>185</v>
      </c>
      <c r="BL1585">
        <v>0</v>
      </c>
      <c r="BM1585">
        <v>0</v>
      </c>
      <c r="BN1585">
        <v>0</v>
      </c>
      <c r="BO1585">
        <v>0</v>
      </c>
      <c r="BP1585">
        <v>0</v>
      </c>
      <c r="BQ1585">
        <v>1</v>
      </c>
      <c r="BR1585" s="18">
        <v>0</v>
      </c>
      <c r="BS1585">
        <v>0</v>
      </c>
      <c r="BT1585">
        <v>1</v>
      </c>
      <c r="BU1585" s="18">
        <v>0</v>
      </c>
      <c r="BV1585" t="s">
        <v>397</v>
      </c>
      <c r="BW1585" t="s">
        <v>397</v>
      </c>
      <c r="CB1585" s="18"/>
      <c r="CD1585" s="18"/>
      <c r="CE1585" s="18"/>
      <c r="CH1585" s="18"/>
      <c r="CJ1585" s="18"/>
      <c r="CU1585" s="18"/>
      <c r="CV1585" t="s">
        <v>397</v>
      </c>
      <c r="CW1585" t="s">
        <v>397</v>
      </c>
      <c r="CX1585" t="s">
        <v>397</v>
      </c>
      <c r="CY1585" s="25" t="s">
        <v>397</v>
      </c>
    </row>
    <row r="1586" spans="1:103" x14ac:dyDescent="0.25">
      <c r="A1586">
        <v>1588</v>
      </c>
      <c r="B1586">
        <v>179</v>
      </c>
      <c r="C1586" s="25" t="s">
        <v>146</v>
      </c>
      <c r="D1586" s="12">
        <v>5.5991770879099834</v>
      </c>
      <c r="E1586" s="14"/>
      <c r="F1586" s="7" t="str">
        <f t="shared" si="249"/>
        <v>X</v>
      </c>
      <c r="G1586" s="7">
        <f t="shared" si="250"/>
        <v>5.5991770879099834</v>
      </c>
      <c r="H1586" s="16">
        <f t="shared" si="251"/>
        <v>5.5991770879099834</v>
      </c>
      <c r="I1586" s="11" t="str">
        <f t="shared" si="252"/>
        <v>X</v>
      </c>
      <c r="J1586" s="39" t="str">
        <f t="shared" si="253"/>
        <v>X</v>
      </c>
      <c r="K1586" s="39" t="str">
        <f t="shared" si="256"/>
        <v>X</v>
      </c>
      <c r="L1586" s="39" t="str">
        <f t="shared" si="257"/>
        <v>X</v>
      </c>
      <c r="M1586" s="39" t="str">
        <f t="shared" si="254"/>
        <v>X</v>
      </c>
      <c r="N1586" s="42">
        <v>0</v>
      </c>
      <c r="O1586" s="8">
        <v>0</v>
      </c>
      <c r="P1586" s="9">
        <v>0</v>
      </c>
      <c r="Q1586" s="9">
        <v>0</v>
      </c>
      <c r="R1586" s="8">
        <v>0</v>
      </c>
      <c r="S1586" s="9">
        <v>0</v>
      </c>
      <c r="T1586" s="9">
        <v>0</v>
      </c>
      <c r="U1586" s="8">
        <v>1</v>
      </c>
      <c r="V1586" s="9">
        <v>0</v>
      </c>
      <c r="W1586" s="9">
        <v>0</v>
      </c>
      <c r="X1586" s="9">
        <v>0</v>
      </c>
      <c r="Y1586" s="8">
        <v>0</v>
      </c>
      <c r="Z1586" s="9">
        <v>0</v>
      </c>
      <c r="AA1586" s="8"/>
      <c r="AC1586" s="8"/>
      <c r="AJ1586" s="9">
        <f t="shared" si="255"/>
        <v>-1</v>
      </c>
      <c r="AK1586" s="7">
        <v>4.3</v>
      </c>
      <c r="AO1586" s="8"/>
      <c r="AQ1586" s="31"/>
      <c r="AT1586" s="31"/>
      <c r="AU1586" s="21">
        <v>1998</v>
      </c>
      <c r="AV1586" s="23">
        <f t="shared" si="258"/>
        <v>3.3005954838899636</v>
      </c>
      <c r="BB1586" s="18"/>
      <c r="BD1586" s="54"/>
      <c r="BF1586" s="18"/>
      <c r="BH1586" s="18"/>
      <c r="BJ1586" s="18"/>
      <c r="BK1586" s="18" t="s">
        <v>185</v>
      </c>
      <c r="BL1586">
        <v>0</v>
      </c>
      <c r="BM1586">
        <v>0</v>
      </c>
      <c r="BN1586">
        <v>0</v>
      </c>
      <c r="BO1586">
        <v>0</v>
      </c>
      <c r="BP1586">
        <v>0</v>
      </c>
      <c r="BQ1586">
        <v>1</v>
      </c>
      <c r="BR1586" s="18">
        <v>0</v>
      </c>
      <c r="BS1586">
        <v>0</v>
      </c>
      <c r="BT1586">
        <v>1</v>
      </c>
      <c r="BU1586" s="18">
        <v>0</v>
      </c>
      <c r="BV1586" t="s">
        <v>397</v>
      </c>
      <c r="BW1586" t="s">
        <v>397</v>
      </c>
      <c r="CB1586" s="18"/>
      <c r="CD1586" s="18"/>
      <c r="CE1586" s="18"/>
      <c r="CH1586" s="18"/>
      <c r="CJ1586" s="18"/>
      <c r="CU1586" s="18"/>
      <c r="CV1586" t="s">
        <v>397</v>
      </c>
      <c r="CW1586" t="s">
        <v>397</v>
      </c>
      <c r="CX1586" t="s">
        <v>397</v>
      </c>
      <c r="CY1586" s="25" t="s">
        <v>397</v>
      </c>
    </row>
    <row r="1587" spans="1:103" x14ac:dyDescent="0.25">
      <c r="A1587">
        <v>1589</v>
      </c>
      <c r="B1587">
        <v>179</v>
      </c>
      <c r="C1587" s="25" t="s">
        <v>146</v>
      </c>
      <c r="D1587" s="12">
        <v>6.2980898614699754</v>
      </c>
      <c r="E1587" s="14"/>
      <c r="F1587" s="7" t="str">
        <f t="shared" si="249"/>
        <v>X</v>
      </c>
      <c r="G1587" s="7">
        <f t="shared" si="250"/>
        <v>6.2980898614699754</v>
      </c>
      <c r="H1587" s="16">
        <f t="shared" si="251"/>
        <v>6.2980898614699754</v>
      </c>
      <c r="I1587" s="11" t="str">
        <f t="shared" si="252"/>
        <v>X</v>
      </c>
      <c r="J1587" s="39" t="str">
        <f t="shared" si="253"/>
        <v>X</v>
      </c>
      <c r="K1587" s="39" t="str">
        <f t="shared" si="256"/>
        <v>X</v>
      </c>
      <c r="L1587" s="39" t="str">
        <f t="shared" si="257"/>
        <v>X</v>
      </c>
      <c r="M1587" s="39" t="str">
        <f t="shared" si="254"/>
        <v>X</v>
      </c>
      <c r="N1587" s="42">
        <v>0</v>
      </c>
      <c r="O1587" s="8">
        <v>0</v>
      </c>
      <c r="P1587" s="9">
        <v>0</v>
      </c>
      <c r="Q1587" s="9">
        <v>0</v>
      </c>
      <c r="R1587" s="8">
        <v>0</v>
      </c>
      <c r="S1587" s="9">
        <v>0</v>
      </c>
      <c r="T1587" s="9">
        <v>0</v>
      </c>
      <c r="U1587" s="8">
        <v>1</v>
      </c>
      <c r="V1587" s="9">
        <v>0</v>
      </c>
      <c r="W1587" s="9">
        <v>0</v>
      </c>
      <c r="X1587" s="9">
        <v>0</v>
      </c>
      <c r="Y1587" s="8">
        <v>0</v>
      </c>
      <c r="Z1587" s="9">
        <v>0</v>
      </c>
      <c r="AA1587" s="8"/>
      <c r="AC1587" s="8"/>
      <c r="AJ1587" s="9">
        <f t="shared" si="255"/>
        <v>-1</v>
      </c>
      <c r="AK1587" s="7">
        <v>4.7</v>
      </c>
      <c r="AO1587" s="8"/>
      <c r="AQ1587" s="31"/>
      <c r="AT1587" s="31"/>
      <c r="AU1587" s="21">
        <v>2004</v>
      </c>
      <c r="AV1587" s="23">
        <f t="shared" si="258"/>
        <v>3.301897717195208</v>
      </c>
      <c r="BB1587" s="18"/>
      <c r="BD1587" s="54"/>
      <c r="BF1587" s="18"/>
      <c r="BH1587" s="18"/>
      <c r="BJ1587" s="18"/>
      <c r="BK1587" s="18" t="s">
        <v>185</v>
      </c>
      <c r="BL1587">
        <v>0</v>
      </c>
      <c r="BM1587">
        <v>0</v>
      </c>
      <c r="BN1587">
        <v>0</v>
      </c>
      <c r="BO1587">
        <v>0</v>
      </c>
      <c r="BP1587">
        <v>0</v>
      </c>
      <c r="BQ1587">
        <v>1</v>
      </c>
      <c r="BR1587" s="18">
        <v>0</v>
      </c>
      <c r="BS1587">
        <v>0</v>
      </c>
      <c r="BT1587">
        <v>1</v>
      </c>
      <c r="BU1587" s="18">
        <v>0</v>
      </c>
      <c r="BV1587" t="s">
        <v>397</v>
      </c>
      <c r="BW1587" t="s">
        <v>397</v>
      </c>
      <c r="CB1587" s="18"/>
      <c r="CD1587" s="18"/>
      <c r="CE1587" s="18"/>
      <c r="CH1587" s="18"/>
      <c r="CJ1587" s="18"/>
      <c r="CU1587" s="18"/>
      <c r="CV1587" t="s">
        <v>397</v>
      </c>
      <c r="CW1587" t="s">
        <v>397</v>
      </c>
      <c r="CX1587" t="s">
        <v>397</v>
      </c>
      <c r="CY1587" s="25" t="s">
        <v>397</v>
      </c>
    </row>
    <row r="1588" spans="1:103" x14ac:dyDescent="0.25">
      <c r="A1588">
        <v>1590</v>
      </c>
      <c r="B1588">
        <v>179</v>
      </c>
      <c r="C1588" s="25" t="s">
        <v>146</v>
      </c>
      <c r="D1588" s="12">
        <v>7.6779999999999999</v>
      </c>
      <c r="E1588" s="14"/>
      <c r="F1588" s="7" t="str">
        <f t="shared" si="249"/>
        <v>X</v>
      </c>
      <c r="G1588" s="7">
        <f t="shared" si="250"/>
        <v>7.6779999999999999</v>
      </c>
      <c r="H1588" s="16">
        <f t="shared" si="251"/>
        <v>7.6779999999999999</v>
      </c>
      <c r="I1588" s="11" t="str">
        <f t="shared" si="252"/>
        <v>X</v>
      </c>
      <c r="J1588" s="39" t="str">
        <f t="shared" si="253"/>
        <v>X</v>
      </c>
      <c r="K1588" s="39" t="str">
        <f t="shared" si="256"/>
        <v>X</v>
      </c>
      <c r="L1588" s="39" t="str">
        <f t="shared" si="257"/>
        <v>X</v>
      </c>
      <c r="M1588" s="39" t="str">
        <f t="shared" si="254"/>
        <v>X</v>
      </c>
      <c r="N1588" s="42">
        <v>0</v>
      </c>
      <c r="O1588" s="8">
        <v>0</v>
      </c>
      <c r="P1588" s="9">
        <v>0</v>
      </c>
      <c r="Q1588" s="9">
        <v>0</v>
      </c>
      <c r="R1588" s="8">
        <v>0</v>
      </c>
      <c r="S1588" s="9">
        <v>0</v>
      </c>
      <c r="T1588" s="9">
        <v>0</v>
      </c>
      <c r="U1588" s="8">
        <v>0</v>
      </c>
      <c r="V1588" s="9">
        <v>1</v>
      </c>
      <c r="W1588" s="9">
        <v>0</v>
      </c>
      <c r="X1588" s="9">
        <v>0</v>
      </c>
      <c r="Y1588" s="8">
        <v>0</v>
      </c>
      <c r="Z1588" s="9">
        <v>0</v>
      </c>
      <c r="AA1588" s="8"/>
      <c r="AC1588" s="8"/>
      <c r="AJ1588" s="9">
        <f t="shared" si="255"/>
        <v>-1</v>
      </c>
      <c r="AK1588" s="7">
        <v>4.3</v>
      </c>
      <c r="AO1588" s="8"/>
      <c r="AQ1588" s="31"/>
      <c r="AT1588" s="31"/>
      <c r="AU1588" s="21">
        <v>1998</v>
      </c>
      <c r="AV1588" s="23">
        <f t="shared" si="258"/>
        <v>3.3005954838899636</v>
      </c>
      <c r="BB1588" s="18"/>
      <c r="BD1588" s="54"/>
      <c r="BF1588" s="18"/>
      <c r="BH1588" s="18"/>
      <c r="BJ1588" s="18"/>
      <c r="BK1588" s="18" t="s">
        <v>185</v>
      </c>
      <c r="BL1588">
        <v>0</v>
      </c>
      <c r="BM1588">
        <v>0</v>
      </c>
      <c r="BN1588">
        <v>0</v>
      </c>
      <c r="BO1588">
        <v>0</v>
      </c>
      <c r="BP1588">
        <v>0</v>
      </c>
      <c r="BQ1588">
        <v>1</v>
      </c>
      <c r="BR1588" s="18">
        <v>0</v>
      </c>
      <c r="BS1588">
        <v>0</v>
      </c>
      <c r="BT1588">
        <v>1</v>
      </c>
      <c r="BU1588" s="18">
        <v>0</v>
      </c>
      <c r="BV1588" t="s">
        <v>397</v>
      </c>
      <c r="BW1588" t="s">
        <v>397</v>
      </c>
      <c r="CB1588" s="18"/>
      <c r="CD1588" s="18"/>
      <c r="CE1588" s="18"/>
      <c r="CH1588" s="18"/>
      <c r="CJ1588" s="18"/>
      <c r="CU1588" s="18"/>
      <c r="CV1588" t="s">
        <v>397</v>
      </c>
      <c r="CW1588" t="s">
        <v>397</v>
      </c>
      <c r="CX1588" t="s">
        <v>397</v>
      </c>
      <c r="CY1588" s="25" t="s">
        <v>397</v>
      </c>
    </row>
    <row r="1589" spans="1:103" x14ac:dyDescent="0.25">
      <c r="A1589">
        <v>1591</v>
      </c>
      <c r="B1589">
        <v>179</v>
      </c>
      <c r="C1589" s="25" t="s">
        <v>146</v>
      </c>
      <c r="D1589" s="12">
        <v>12.68</v>
      </c>
      <c r="E1589" s="14"/>
      <c r="F1589" s="7" t="str">
        <f t="shared" si="249"/>
        <v>X</v>
      </c>
      <c r="G1589" s="7">
        <f t="shared" si="250"/>
        <v>12.68</v>
      </c>
      <c r="H1589" s="16">
        <f t="shared" si="251"/>
        <v>12.68</v>
      </c>
      <c r="I1589" s="11" t="str">
        <f t="shared" si="252"/>
        <v>X</v>
      </c>
      <c r="J1589" s="39" t="str">
        <f t="shared" si="253"/>
        <v>X</v>
      </c>
      <c r="K1589" s="39" t="str">
        <f t="shared" si="256"/>
        <v>X</v>
      </c>
      <c r="L1589" s="39" t="str">
        <f t="shared" si="257"/>
        <v>X</v>
      </c>
      <c r="M1589" s="39" t="str">
        <f t="shared" si="254"/>
        <v>X</v>
      </c>
      <c r="N1589" s="42">
        <v>0</v>
      </c>
      <c r="O1589" s="8">
        <v>0</v>
      </c>
      <c r="P1589" s="9">
        <v>0</v>
      </c>
      <c r="Q1589" s="9">
        <v>0</v>
      </c>
      <c r="R1589" s="8">
        <v>0</v>
      </c>
      <c r="S1589" s="9">
        <v>0</v>
      </c>
      <c r="T1589" s="9">
        <v>0</v>
      </c>
      <c r="U1589" s="8">
        <v>0</v>
      </c>
      <c r="V1589" s="9">
        <v>1</v>
      </c>
      <c r="W1589" s="9">
        <v>0</v>
      </c>
      <c r="X1589" s="9">
        <v>0</v>
      </c>
      <c r="Y1589" s="8">
        <v>0</v>
      </c>
      <c r="Z1589" s="9">
        <v>0</v>
      </c>
      <c r="AA1589" s="8"/>
      <c r="AC1589" s="8"/>
      <c r="AJ1589" s="9">
        <f t="shared" si="255"/>
        <v>-1</v>
      </c>
      <c r="AK1589" s="7">
        <v>4.7</v>
      </c>
      <c r="AO1589" s="8"/>
      <c r="AQ1589" s="31"/>
      <c r="AT1589" s="31"/>
      <c r="AU1589" s="21">
        <v>2004</v>
      </c>
      <c r="AV1589" s="23">
        <f t="shared" si="258"/>
        <v>3.301897717195208</v>
      </c>
      <c r="BB1589" s="18"/>
      <c r="BD1589" s="54"/>
      <c r="BF1589" s="18"/>
      <c r="BH1589" s="18"/>
      <c r="BJ1589" s="18"/>
      <c r="BK1589" s="18" t="s">
        <v>185</v>
      </c>
      <c r="BL1589">
        <v>0</v>
      </c>
      <c r="BM1589">
        <v>0</v>
      </c>
      <c r="BN1589">
        <v>0</v>
      </c>
      <c r="BO1589">
        <v>0</v>
      </c>
      <c r="BP1589">
        <v>0</v>
      </c>
      <c r="BQ1589">
        <v>1</v>
      </c>
      <c r="BR1589" s="18">
        <v>0</v>
      </c>
      <c r="BS1589">
        <v>0</v>
      </c>
      <c r="BT1589">
        <v>1</v>
      </c>
      <c r="BU1589" s="18">
        <v>0</v>
      </c>
      <c r="BV1589" t="s">
        <v>397</v>
      </c>
      <c r="BW1589" t="s">
        <v>397</v>
      </c>
      <c r="CB1589" s="18"/>
      <c r="CD1589" s="18"/>
      <c r="CE1589" s="18"/>
      <c r="CH1589" s="18"/>
      <c r="CJ1589" s="18"/>
      <c r="CU1589" s="18"/>
      <c r="CV1589" t="s">
        <v>397</v>
      </c>
      <c r="CW1589" t="s">
        <v>397</v>
      </c>
      <c r="CX1589" t="s">
        <v>397</v>
      </c>
      <c r="CY1589" s="25" t="s">
        <v>397</v>
      </c>
    </row>
    <row r="1590" spans="1:103" x14ac:dyDescent="0.25">
      <c r="A1590">
        <v>1592</v>
      </c>
      <c r="B1590">
        <v>179</v>
      </c>
      <c r="C1590" s="25" t="s">
        <v>146</v>
      </c>
      <c r="D1590" s="12">
        <v>7.9</v>
      </c>
      <c r="E1590" s="14"/>
      <c r="F1590" s="7" t="str">
        <f t="shared" si="249"/>
        <v>X</v>
      </c>
      <c r="G1590" s="7">
        <f t="shared" si="250"/>
        <v>7.9</v>
      </c>
      <c r="H1590" s="16">
        <f t="shared" si="251"/>
        <v>7.9</v>
      </c>
      <c r="I1590" s="11" t="str">
        <f t="shared" si="252"/>
        <v>X</v>
      </c>
      <c r="J1590" s="39" t="str">
        <f t="shared" si="253"/>
        <v>X</v>
      </c>
      <c r="K1590" s="39" t="str">
        <f t="shared" si="256"/>
        <v>X</v>
      </c>
      <c r="L1590" s="39" t="str">
        <f t="shared" si="257"/>
        <v>X</v>
      </c>
      <c r="M1590" s="39" t="str">
        <f t="shared" si="254"/>
        <v>X</v>
      </c>
      <c r="N1590" s="42">
        <v>1</v>
      </c>
      <c r="O1590" s="8">
        <v>0</v>
      </c>
      <c r="P1590" s="9">
        <v>0</v>
      </c>
      <c r="Q1590" s="9">
        <v>0</v>
      </c>
      <c r="R1590" s="8">
        <v>0</v>
      </c>
      <c r="S1590" s="9">
        <v>0</v>
      </c>
      <c r="T1590" s="9">
        <v>0</v>
      </c>
      <c r="U1590" s="8">
        <v>0</v>
      </c>
      <c r="V1590" s="9">
        <v>0</v>
      </c>
      <c r="W1590" s="9">
        <v>0</v>
      </c>
      <c r="X1590" s="9">
        <v>0</v>
      </c>
      <c r="Y1590" s="8">
        <v>0</v>
      </c>
      <c r="Z1590" s="9">
        <v>0</v>
      </c>
      <c r="AA1590" s="8"/>
      <c r="AC1590" s="8"/>
      <c r="AJ1590" s="9">
        <f t="shared" si="255"/>
        <v>-1</v>
      </c>
      <c r="AK1590" s="7">
        <v>4</v>
      </c>
      <c r="AO1590" s="8"/>
      <c r="AQ1590" s="31"/>
      <c r="AT1590" s="31"/>
      <c r="AU1590" s="21">
        <v>2008</v>
      </c>
      <c r="AV1590" s="23">
        <f t="shared" si="258"/>
        <v>3.3027637084729817</v>
      </c>
      <c r="BB1590" s="18"/>
      <c r="BD1590" s="54"/>
      <c r="BF1590" s="18"/>
      <c r="BH1590" s="18"/>
      <c r="BJ1590" s="18"/>
      <c r="BK1590" s="18" t="s">
        <v>197</v>
      </c>
      <c r="BL1590">
        <v>0</v>
      </c>
      <c r="BM1590">
        <v>0</v>
      </c>
      <c r="BN1590">
        <v>0</v>
      </c>
      <c r="BO1590">
        <v>0</v>
      </c>
      <c r="BP1590">
        <v>0</v>
      </c>
      <c r="BQ1590">
        <v>1</v>
      </c>
      <c r="BR1590" s="18">
        <v>0</v>
      </c>
      <c r="BS1590">
        <v>0</v>
      </c>
      <c r="BT1590">
        <v>0</v>
      </c>
      <c r="BU1590" s="18">
        <v>1</v>
      </c>
      <c r="BV1590" t="s">
        <v>397</v>
      </c>
      <c r="BW1590" t="s">
        <v>397</v>
      </c>
      <c r="CB1590" s="18"/>
      <c r="CD1590" s="18"/>
      <c r="CE1590" s="18"/>
      <c r="CH1590" s="18"/>
      <c r="CJ1590" s="18"/>
      <c r="CU1590" s="18"/>
      <c r="CV1590" t="s">
        <v>397</v>
      </c>
      <c r="CW1590" t="s">
        <v>397</v>
      </c>
      <c r="CX1590" t="s">
        <v>397</v>
      </c>
      <c r="CY1590" s="25" t="s">
        <v>397</v>
      </c>
    </row>
    <row r="1591" spans="1:103" x14ac:dyDescent="0.25">
      <c r="A1591">
        <v>1593</v>
      </c>
      <c r="B1591">
        <v>179</v>
      </c>
      <c r="C1591" s="25" t="s">
        <v>146</v>
      </c>
      <c r="D1591" s="12">
        <v>6.3653490438972398</v>
      </c>
      <c r="E1591" s="14"/>
      <c r="F1591" s="7" t="str">
        <f t="shared" si="249"/>
        <v>X</v>
      </c>
      <c r="G1591" s="7">
        <f t="shared" si="250"/>
        <v>6.3653490438972398</v>
      </c>
      <c r="H1591" s="16">
        <f t="shared" si="251"/>
        <v>6.3653490438972398</v>
      </c>
      <c r="I1591" s="11" t="str">
        <f t="shared" si="252"/>
        <v>X</v>
      </c>
      <c r="J1591" s="39" t="str">
        <f t="shared" si="253"/>
        <v>X</v>
      </c>
      <c r="K1591" s="39" t="str">
        <f t="shared" si="256"/>
        <v>X</v>
      </c>
      <c r="L1591" s="39" t="str">
        <f t="shared" si="257"/>
        <v>X</v>
      </c>
      <c r="M1591" s="39" t="str">
        <f t="shared" si="254"/>
        <v>X</v>
      </c>
      <c r="N1591" s="42">
        <v>0</v>
      </c>
      <c r="O1591" s="8">
        <v>0</v>
      </c>
      <c r="P1591" s="9">
        <v>0</v>
      </c>
      <c r="Q1591" s="9">
        <v>0</v>
      </c>
      <c r="R1591" s="8">
        <v>0</v>
      </c>
      <c r="S1591" s="9">
        <v>0</v>
      </c>
      <c r="T1591" s="9">
        <v>0</v>
      </c>
      <c r="U1591" s="8">
        <v>1</v>
      </c>
      <c r="V1591" s="9">
        <v>0</v>
      </c>
      <c r="W1591" s="9">
        <v>0</v>
      </c>
      <c r="X1591" s="9">
        <v>0</v>
      </c>
      <c r="Y1591" s="8">
        <v>0</v>
      </c>
      <c r="Z1591" s="9">
        <v>0</v>
      </c>
      <c r="AA1591" s="8"/>
      <c r="AC1591" s="8"/>
      <c r="AJ1591" s="9">
        <f t="shared" si="255"/>
        <v>-1</v>
      </c>
      <c r="AK1591" s="7">
        <v>2.9</v>
      </c>
      <c r="AO1591" s="8"/>
      <c r="AQ1591" s="31"/>
      <c r="AT1591" s="31"/>
      <c r="AU1591" s="21">
        <v>1998</v>
      </c>
      <c r="AV1591" s="23">
        <f t="shared" si="258"/>
        <v>3.3005954838899636</v>
      </c>
      <c r="BB1591" s="18"/>
      <c r="BD1591" s="54"/>
      <c r="BF1591" s="18"/>
      <c r="BH1591" s="18"/>
      <c r="BJ1591" s="18"/>
      <c r="BK1591" s="18" t="s">
        <v>197</v>
      </c>
      <c r="BL1591">
        <v>0</v>
      </c>
      <c r="BM1591">
        <v>0</v>
      </c>
      <c r="BN1591">
        <v>0</v>
      </c>
      <c r="BO1591">
        <v>0</v>
      </c>
      <c r="BP1591">
        <v>0</v>
      </c>
      <c r="BQ1591">
        <v>1</v>
      </c>
      <c r="BR1591" s="18">
        <v>0</v>
      </c>
      <c r="BS1591">
        <v>0</v>
      </c>
      <c r="BT1591">
        <v>0</v>
      </c>
      <c r="BU1591" s="18">
        <v>1</v>
      </c>
      <c r="BV1591" t="s">
        <v>397</v>
      </c>
      <c r="BW1591" t="s">
        <v>397</v>
      </c>
      <c r="CB1591" s="18"/>
      <c r="CD1591" s="18"/>
      <c r="CE1591" s="18"/>
      <c r="CH1591" s="18"/>
      <c r="CJ1591" s="18"/>
      <c r="CU1591" s="18"/>
      <c r="CV1591" t="s">
        <v>397</v>
      </c>
      <c r="CW1591" t="s">
        <v>397</v>
      </c>
      <c r="CX1591" t="s">
        <v>397</v>
      </c>
      <c r="CY1591" s="25" t="s">
        <v>397</v>
      </c>
    </row>
    <row r="1592" spans="1:103" x14ac:dyDescent="0.25">
      <c r="A1592">
        <v>1594</v>
      </c>
      <c r="B1592">
        <v>179</v>
      </c>
      <c r="C1592" s="25" t="s">
        <v>146</v>
      </c>
      <c r="D1592" s="12">
        <v>7.3943587625264744</v>
      </c>
      <c r="E1592" s="14"/>
      <c r="F1592" s="7" t="str">
        <f t="shared" si="249"/>
        <v>X</v>
      </c>
      <c r="G1592" s="7">
        <f t="shared" si="250"/>
        <v>7.3943587625264744</v>
      </c>
      <c r="H1592" s="16">
        <f t="shared" si="251"/>
        <v>7.3943587625264744</v>
      </c>
      <c r="I1592" s="11" t="str">
        <f t="shared" si="252"/>
        <v>X</v>
      </c>
      <c r="J1592" s="39" t="str">
        <f t="shared" si="253"/>
        <v>X</v>
      </c>
      <c r="K1592" s="39" t="str">
        <f t="shared" si="256"/>
        <v>X</v>
      </c>
      <c r="L1592" s="39" t="str">
        <f t="shared" si="257"/>
        <v>X</v>
      </c>
      <c r="M1592" s="39" t="str">
        <f t="shared" si="254"/>
        <v>X</v>
      </c>
      <c r="N1592" s="42">
        <v>0</v>
      </c>
      <c r="O1592" s="8">
        <v>0</v>
      </c>
      <c r="P1592" s="9">
        <v>0</v>
      </c>
      <c r="Q1592" s="9">
        <v>0</v>
      </c>
      <c r="R1592" s="8">
        <v>0</v>
      </c>
      <c r="S1592" s="9">
        <v>0</v>
      </c>
      <c r="T1592" s="9">
        <v>0</v>
      </c>
      <c r="U1592" s="8">
        <v>1</v>
      </c>
      <c r="V1592" s="9">
        <v>0</v>
      </c>
      <c r="W1592" s="9">
        <v>0</v>
      </c>
      <c r="X1592" s="9">
        <v>0</v>
      </c>
      <c r="Y1592" s="8">
        <v>0</v>
      </c>
      <c r="Z1592" s="9">
        <v>0</v>
      </c>
      <c r="AA1592" s="8"/>
      <c r="AC1592" s="8"/>
      <c r="AJ1592" s="9">
        <f t="shared" si="255"/>
        <v>-1</v>
      </c>
      <c r="AK1592" s="7">
        <v>4</v>
      </c>
      <c r="AO1592" s="8"/>
      <c r="AQ1592" s="31"/>
      <c r="AT1592" s="31"/>
      <c r="AU1592" s="21">
        <v>2008</v>
      </c>
      <c r="AV1592" s="23">
        <f t="shared" si="258"/>
        <v>3.3027637084729817</v>
      </c>
      <c r="BB1592" s="18"/>
      <c r="BD1592" s="54"/>
      <c r="BF1592" s="18"/>
      <c r="BH1592" s="18"/>
      <c r="BJ1592" s="18"/>
      <c r="BK1592" s="18" t="s">
        <v>197</v>
      </c>
      <c r="BL1592">
        <v>0</v>
      </c>
      <c r="BM1592">
        <v>0</v>
      </c>
      <c r="BN1592">
        <v>0</v>
      </c>
      <c r="BO1592">
        <v>0</v>
      </c>
      <c r="BP1592">
        <v>0</v>
      </c>
      <c r="BQ1592">
        <v>1</v>
      </c>
      <c r="BR1592" s="18">
        <v>0</v>
      </c>
      <c r="BS1592">
        <v>0</v>
      </c>
      <c r="BT1592">
        <v>0</v>
      </c>
      <c r="BU1592" s="18">
        <v>1</v>
      </c>
      <c r="BV1592" t="s">
        <v>397</v>
      </c>
      <c r="BW1592" t="s">
        <v>397</v>
      </c>
      <c r="CB1592" s="18"/>
      <c r="CD1592" s="18"/>
      <c r="CE1592" s="18"/>
      <c r="CH1592" s="18"/>
      <c r="CJ1592" s="18"/>
      <c r="CU1592" s="18"/>
      <c r="CV1592" t="s">
        <v>397</v>
      </c>
      <c r="CW1592" t="s">
        <v>397</v>
      </c>
      <c r="CX1592" t="s">
        <v>397</v>
      </c>
      <c r="CY1592" s="25" t="s">
        <v>397</v>
      </c>
    </row>
    <row r="1593" spans="1:103" x14ac:dyDescent="0.25">
      <c r="A1593">
        <v>1595</v>
      </c>
      <c r="B1593">
        <v>179</v>
      </c>
      <c r="C1593" s="25" t="s">
        <v>146</v>
      </c>
      <c r="D1593" s="12">
        <v>8.1639999999999997</v>
      </c>
      <c r="E1593" s="14"/>
      <c r="F1593" s="7" t="str">
        <f t="shared" si="249"/>
        <v>X</v>
      </c>
      <c r="G1593" s="7">
        <f t="shared" si="250"/>
        <v>8.1639999999999997</v>
      </c>
      <c r="H1593" s="16">
        <f t="shared" si="251"/>
        <v>8.1639999999999997</v>
      </c>
      <c r="I1593" s="11" t="str">
        <f t="shared" si="252"/>
        <v>X</v>
      </c>
      <c r="J1593" s="39" t="str">
        <f t="shared" si="253"/>
        <v>X</v>
      </c>
      <c r="K1593" s="39" t="str">
        <f t="shared" si="256"/>
        <v>X</v>
      </c>
      <c r="L1593" s="39" t="str">
        <f t="shared" si="257"/>
        <v>X</v>
      </c>
      <c r="M1593" s="39" t="str">
        <f t="shared" si="254"/>
        <v>X</v>
      </c>
      <c r="N1593" s="42">
        <v>0</v>
      </c>
      <c r="O1593" s="8">
        <v>0</v>
      </c>
      <c r="P1593" s="9">
        <v>0</v>
      </c>
      <c r="Q1593" s="9">
        <v>0</v>
      </c>
      <c r="R1593" s="8">
        <v>0</v>
      </c>
      <c r="S1593" s="9">
        <v>0</v>
      </c>
      <c r="T1593" s="9">
        <v>0</v>
      </c>
      <c r="U1593" s="8">
        <v>0</v>
      </c>
      <c r="V1593" s="9">
        <v>1</v>
      </c>
      <c r="W1593" s="9">
        <v>0</v>
      </c>
      <c r="X1593" s="9">
        <v>0</v>
      </c>
      <c r="Y1593" s="8">
        <v>0</v>
      </c>
      <c r="Z1593" s="9">
        <v>0</v>
      </c>
      <c r="AA1593" s="8"/>
      <c r="AC1593" s="8"/>
      <c r="AJ1593" s="9">
        <f t="shared" si="255"/>
        <v>-1</v>
      </c>
      <c r="AK1593" s="7">
        <v>2.9</v>
      </c>
      <c r="AO1593" s="8"/>
      <c r="AQ1593" s="31"/>
      <c r="AT1593" s="31"/>
      <c r="AU1593" s="21">
        <v>1998</v>
      </c>
      <c r="AV1593" s="23">
        <f t="shared" si="258"/>
        <v>3.3005954838899636</v>
      </c>
      <c r="BB1593" s="18"/>
      <c r="BD1593" s="54"/>
      <c r="BF1593" s="18"/>
      <c r="BH1593" s="18"/>
      <c r="BJ1593" s="18"/>
      <c r="BK1593" s="18" t="s">
        <v>197</v>
      </c>
      <c r="BL1593">
        <v>0</v>
      </c>
      <c r="BM1593">
        <v>0</v>
      </c>
      <c r="BN1593">
        <v>0</v>
      </c>
      <c r="BO1593">
        <v>0</v>
      </c>
      <c r="BP1593">
        <v>0</v>
      </c>
      <c r="BQ1593">
        <v>1</v>
      </c>
      <c r="BR1593" s="18">
        <v>0</v>
      </c>
      <c r="BS1593">
        <v>0</v>
      </c>
      <c r="BT1593">
        <v>0</v>
      </c>
      <c r="BU1593" s="18">
        <v>1</v>
      </c>
      <c r="BV1593" t="s">
        <v>397</v>
      </c>
      <c r="BW1593" t="s">
        <v>397</v>
      </c>
      <c r="CB1593" s="18"/>
      <c r="CD1593" s="18"/>
      <c r="CE1593" s="18"/>
      <c r="CH1593" s="18"/>
      <c r="CJ1593" s="18"/>
      <c r="CU1593" s="18"/>
      <c r="CV1593" t="s">
        <v>397</v>
      </c>
      <c r="CW1593" t="s">
        <v>397</v>
      </c>
      <c r="CX1593" t="s">
        <v>397</v>
      </c>
      <c r="CY1593" s="25" t="s">
        <v>397</v>
      </c>
    </row>
    <row r="1594" spans="1:103" x14ac:dyDescent="0.25">
      <c r="A1594">
        <v>1596</v>
      </c>
      <c r="B1594">
        <v>179</v>
      </c>
      <c r="C1594" s="25" t="s">
        <v>146</v>
      </c>
      <c r="D1594" s="12">
        <v>8.2639999999999993</v>
      </c>
      <c r="E1594" s="14"/>
      <c r="F1594" s="7" t="str">
        <f t="shared" si="249"/>
        <v>X</v>
      </c>
      <c r="G1594" s="7">
        <f t="shared" si="250"/>
        <v>8.2639999999999993</v>
      </c>
      <c r="H1594" s="16">
        <f t="shared" si="251"/>
        <v>8.2639999999999993</v>
      </c>
      <c r="I1594" s="11" t="str">
        <f t="shared" si="252"/>
        <v>X</v>
      </c>
      <c r="J1594" s="39" t="str">
        <f t="shared" si="253"/>
        <v>X</v>
      </c>
      <c r="K1594" s="39" t="str">
        <f t="shared" si="256"/>
        <v>X</v>
      </c>
      <c r="L1594" s="39" t="str">
        <f t="shared" si="257"/>
        <v>X</v>
      </c>
      <c r="M1594" s="39" t="str">
        <f t="shared" si="254"/>
        <v>X</v>
      </c>
      <c r="N1594" s="42">
        <v>0</v>
      </c>
      <c r="O1594" s="8">
        <v>0</v>
      </c>
      <c r="P1594" s="9">
        <v>0</v>
      </c>
      <c r="Q1594" s="9">
        <v>0</v>
      </c>
      <c r="R1594" s="8">
        <v>0</v>
      </c>
      <c r="S1594" s="9">
        <v>0</v>
      </c>
      <c r="T1594" s="9">
        <v>0</v>
      </c>
      <c r="U1594" s="8">
        <v>0</v>
      </c>
      <c r="V1594" s="9">
        <v>1</v>
      </c>
      <c r="W1594" s="9">
        <v>0</v>
      </c>
      <c r="X1594" s="9">
        <v>0</v>
      </c>
      <c r="Y1594" s="8">
        <v>0</v>
      </c>
      <c r="Z1594" s="9">
        <v>0</v>
      </c>
      <c r="AA1594" s="8"/>
      <c r="AC1594" s="8"/>
      <c r="AJ1594" s="9">
        <f t="shared" si="255"/>
        <v>-1</v>
      </c>
      <c r="AK1594" s="7">
        <v>4</v>
      </c>
      <c r="AO1594" s="8"/>
      <c r="AQ1594" s="31"/>
      <c r="AT1594" s="31"/>
      <c r="AU1594" s="21">
        <v>2008</v>
      </c>
      <c r="AV1594" s="23">
        <f t="shared" si="258"/>
        <v>3.3027637084729817</v>
      </c>
      <c r="BB1594" s="18"/>
      <c r="BD1594" s="54"/>
      <c r="BF1594" s="18"/>
      <c r="BH1594" s="18"/>
      <c r="BJ1594" s="18"/>
      <c r="BK1594" s="18" t="s">
        <v>197</v>
      </c>
      <c r="BL1594">
        <v>0</v>
      </c>
      <c r="BM1594">
        <v>0</v>
      </c>
      <c r="BN1594">
        <v>0</v>
      </c>
      <c r="BO1594">
        <v>0</v>
      </c>
      <c r="BP1594">
        <v>0</v>
      </c>
      <c r="BQ1594">
        <v>1</v>
      </c>
      <c r="BR1594" s="18">
        <v>0</v>
      </c>
      <c r="BS1594">
        <v>0</v>
      </c>
      <c r="BT1594">
        <v>0</v>
      </c>
      <c r="BU1594" s="18">
        <v>1</v>
      </c>
      <c r="BV1594" t="s">
        <v>397</v>
      </c>
      <c r="BW1594" t="s">
        <v>397</v>
      </c>
      <c r="CB1594" s="18"/>
      <c r="CD1594" s="18"/>
      <c r="CE1594" s="18"/>
      <c r="CH1594" s="18"/>
      <c r="CJ1594" s="18"/>
      <c r="CU1594" s="18"/>
      <c r="CV1594" t="s">
        <v>397</v>
      </c>
      <c r="CW1594" t="s">
        <v>397</v>
      </c>
      <c r="CX1594" t="s">
        <v>397</v>
      </c>
      <c r="CY1594" s="25" t="s">
        <v>397</v>
      </c>
    </row>
    <row r="1595" spans="1:103" x14ac:dyDescent="0.25">
      <c r="A1595">
        <v>1597</v>
      </c>
      <c r="B1595">
        <v>179</v>
      </c>
      <c r="C1595" s="25" t="s">
        <v>146</v>
      </c>
      <c r="D1595" s="12">
        <v>6.1</v>
      </c>
      <c r="E1595" s="14"/>
      <c r="F1595" s="7" t="str">
        <f t="shared" si="249"/>
        <v>X</v>
      </c>
      <c r="G1595" s="7">
        <f t="shared" si="250"/>
        <v>6.1</v>
      </c>
      <c r="H1595" s="16">
        <f t="shared" si="251"/>
        <v>6.1</v>
      </c>
      <c r="I1595" s="11" t="str">
        <f t="shared" si="252"/>
        <v>X</v>
      </c>
      <c r="J1595" s="39" t="str">
        <f t="shared" si="253"/>
        <v>X</v>
      </c>
      <c r="K1595" s="39" t="str">
        <f t="shared" si="256"/>
        <v>X</v>
      </c>
      <c r="L1595" s="39" t="str">
        <f t="shared" si="257"/>
        <v>X</v>
      </c>
      <c r="M1595" s="39" t="str">
        <f t="shared" si="254"/>
        <v>X</v>
      </c>
      <c r="N1595" s="42">
        <v>1</v>
      </c>
      <c r="O1595" s="8">
        <v>0</v>
      </c>
      <c r="P1595" s="9">
        <v>0</v>
      </c>
      <c r="Q1595" s="9">
        <v>0</v>
      </c>
      <c r="R1595" s="8">
        <v>0</v>
      </c>
      <c r="S1595" s="9">
        <v>0</v>
      </c>
      <c r="T1595" s="9">
        <v>0</v>
      </c>
      <c r="U1595" s="8">
        <v>0</v>
      </c>
      <c r="V1595" s="9">
        <v>0</v>
      </c>
      <c r="W1595" s="9">
        <v>0</v>
      </c>
      <c r="X1595" s="9">
        <v>0</v>
      </c>
      <c r="Y1595" s="8">
        <v>0</v>
      </c>
      <c r="Z1595" s="9">
        <v>0</v>
      </c>
      <c r="AA1595" s="8"/>
      <c r="AC1595" s="8"/>
      <c r="AJ1595" s="9">
        <f t="shared" si="255"/>
        <v>-1</v>
      </c>
      <c r="AK1595" s="7">
        <v>3.9</v>
      </c>
      <c r="AO1595" s="8"/>
      <c r="AQ1595" s="31"/>
      <c r="AT1595" s="31"/>
      <c r="AU1595" s="21">
        <v>2000</v>
      </c>
      <c r="AV1595" s="23">
        <f t="shared" si="258"/>
        <v>3.3010299956639813</v>
      </c>
      <c r="BB1595" s="18"/>
      <c r="BD1595" s="54"/>
      <c r="BF1595" s="18"/>
      <c r="BH1595" s="18"/>
      <c r="BJ1595" s="18"/>
      <c r="BK1595" s="18" t="s">
        <v>214</v>
      </c>
      <c r="BL1595">
        <v>0</v>
      </c>
      <c r="BM1595">
        <v>0</v>
      </c>
      <c r="BN1595">
        <v>0</v>
      </c>
      <c r="BO1595">
        <v>0</v>
      </c>
      <c r="BP1595">
        <v>0</v>
      </c>
      <c r="BQ1595">
        <v>1</v>
      </c>
      <c r="BR1595" s="18">
        <v>0</v>
      </c>
      <c r="BS1595">
        <v>0</v>
      </c>
      <c r="BT1595">
        <v>1</v>
      </c>
      <c r="BU1595" s="18">
        <v>0</v>
      </c>
      <c r="BV1595" t="s">
        <v>397</v>
      </c>
      <c r="BW1595" t="s">
        <v>397</v>
      </c>
      <c r="CB1595" s="18"/>
      <c r="CD1595" s="18"/>
      <c r="CE1595" s="18"/>
      <c r="CH1595" s="18"/>
      <c r="CJ1595" s="18"/>
      <c r="CU1595" s="18"/>
      <c r="CV1595" t="s">
        <v>397</v>
      </c>
      <c r="CW1595" t="s">
        <v>397</v>
      </c>
      <c r="CX1595" t="s">
        <v>397</v>
      </c>
      <c r="CY1595" s="25" t="s">
        <v>397</v>
      </c>
    </row>
    <row r="1596" spans="1:103" x14ac:dyDescent="0.25">
      <c r="A1596">
        <v>1598</v>
      </c>
      <c r="B1596">
        <v>179</v>
      </c>
      <c r="C1596" s="25" t="s">
        <v>146</v>
      </c>
      <c r="D1596" s="12">
        <v>6.8</v>
      </c>
      <c r="E1596" s="14"/>
      <c r="F1596" s="7" t="str">
        <f t="shared" si="249"/>
        <v>X</v>
      </c>
      <c r="G1596" s="7">
        <f t="shared" si="250"/>
        <v>6.8</v>
      </c>
      <c r="H1596" s="16">
        <f t="shared" si="251"/>
        <v>6.8</v>
      </c>
      <c r="I1596" s="11" t="str">
        <f t="shared" si="252"/>
        <v>X</v>
      </c>
      <c r="J1596" s="39" t="str">
        <f t="shared" si="253"/>
        <v>X</v>
      </c>
      <c r="K1596" s="39" t="str">
        <f t="shared" si="256"/>
        <v>X</v>
      </c>
      <c r="L1596" s="39" t="str">
        <f t="shared" si="257"/>
        <v>X</v>
      </c>
      <c r="M1596" s="39" t="str">
        <f t="shared" si="254"/>
        <v>X</v>
      </c>
      <c r="N1596" s="42">
        <v>1</v>
      </c>
      <c r="O1596" s="8">
        <v>0</v>
      </c>
      <c r="P1596" s="9">
        <v>0</v>
      </c>
      <c r="Q1596" s="9">
        <v>0</v>
      </c>
      <c r="R1596" s="8">
        <v>0</v>
      </c>
      <c r="S1596" s="9">
        <v>0</v>
      </c>
      <c r="T1596" s="9">
        <v>0</v>
      </c>
      <c r="U1596" s="8">
        <v>0</v>
      </c>
      <c r="V1596" s="9">
        <v>0</v>
      </c>
      <c r="W1596" s="9">
        <v>0</v>
      </c>
      <c r="X1596" s="9">
        <v>0</v>
      </c>
      <c r="Y1596" s="8">
        <v>0</v>
      </c>
      <c r="Z1596" s="9">
        <v>0</v>
      </c>
      <c r="AA1596" s="8"/>
      <c r="AC1596" s="8"/>
      <c r="AJ1596" s="9">
        <f t="shared" si="255"/>
        <v>-1</v>
      </c>
      <c r="AK1596" s="7">
        <v>5</v>
      </c>
      <c r="AO1596" s="8"/>
      <c r="AQ1596" s="31"/>
      <c r="AT1596" s="31"/>
      <c r="AU1596" s="21">
        <v>2006</v>
      </c>
      <c r="AV1596" s="23">
        <f t="shared" si="258"/>
        <v>3.3023309286843991</v>
      </c>
      <c r="BB1596" s="18"/>
      <c r="BD1596" s="54"/>
      <c r="BF1596" s="18"/>
      <c r="BH1596" s="18"/>
      <c r="BJ1596" s="18"/>
      <c r="BK1596" s="18" t="s">
        <v>214</v>
      </c>
      <c r="BL1596">
        <v>0</v>
      </c>
      <c r="BM1596">
        <v>0</v>
      </c>
      <c r="BN1596">
        <v>0</v>
      </c>
      <c r="BO1596">
        <v>0</v>
      </c>
      <c r="BP1596">
        <v>0</v>
      </c>
      <c r="BQ1596">
        <v>1</v>
      </c>
      <c r="BR1596" s="18">
        <v>0</v>
      </c>
      <c r="BS1596">
        <v>0</v>
      </c>
      <c r="BT1596">
        <v>1</v>
      </c>
      <c r="BU1596" s="18">
        <v>0</v>
      </c>
      <c r="BV1596" t="s">
        <v>397</v>
      </c>
      <c r="BW1596" t="s">
        <v>397</v>
      </c>
      <c r="CB1596" s="18"/>
      <c r="CD1596" s="18"/>
      <c r="CE1596" s="18"/>
      <c r="CH1596" s="18"/>
      <c r="CJ1596" s="18"/>
      <c r="CU1596" s="18"/>
      <c r="CV1596" t="s">
        <v>397</v>
      </c>
      <c r="CW1596" t="s">
        <v>397</v>
      </c>
      <c r="CX1596" t="s">
        <v>397</v>
      </c>
      <c r="CY1596" s="25" t="s">
        <v>397</v>
      </c>
    </row>
    <row r="1597" spans="1:103" x14ac:dyDescent="0.25">
      <c r="A1597">
        <v>1599</v>
      </c>
      <c r="B1597">
        <v>179</v>
      </c>
      <c r="C1597" s="25" t="s">
        <v>146</v>
      </c>
      <c r="D1597" s="12">
        <v>6.4</v>
      </c>
      <c r="E1597" s="14"/>
      <c r="F1597" s="7" t="str">
        <f t="shared" si="249"/>
        <v>X</v>
      </c>
      <c r="G1597" s="7">
        <f t="shared" si="250"/>
        <v>6.4</v>
      </c>
      <c r="H1597" s="16">
        <f t="shared" si="251"/>
        <v>6.4</v>
      </c>
      <c r="I1597" s="11" t="str">
        <f t="shared" si="252"/>
        <v>X</v>
      </c>
      <c r="J1597" s="39" t="str">
        <f t="shared" si="253"/>
        <v>X</v>
      </c>
      <c r="K1597" s="39" t="str">
        <f t="shared" si="256"/>
        <v>X</v>
      </c>
      <c r="L1597" s="39" t="str">
        <f t="shared" si="257"/>
        <v>X</v>
      </c>
      <c r="M1597" s="39" t="str">
        <f t="shared" si="254"/>
        <v>X</v>
      </c>
      <c r="N1597" s="42">
        <v>1</v>
      </c>
      <c r="O1597" s="8">
        <v>0</v>
      </c>
      <c r="P1597" s="9">
        <v>0</v>
      </c>
      <c r="Q1597" s="9">
        <v>0</v>
      </c>
      <c r="R1597" s="8">
        <v>0</v>
      </c>
      <c r="S1597" s="9">
        <v>0</v>
      </c>
      <c r="T1597" s="9">
        <v>0</v>
      </c>
      <c r="U1597" s="8">
        <v>0</v>
      </c>
      <c r="V1597" s="9">
        <v>0</v>
      </c>
      <c r="W1597" s="9">
        <v>0</v>
      </c>
      <c r="X1597" s="9">
        <v>0</v>
      </c>
      <c r="Y1597" s="8">
        <v>0</v>
      </c>
      <c r="Z1597" s="9">
        <v>0</v>
      </c>
      <c r="AA1597" s="8"/>
      <c r="AC1597" s="8"/>
      <c r="AJ1597" s="9">
        <f t="shared" si="255"/>
        <v>-1</v>
      </c>
      <c r="AK1597" s="7">
        <v>5.5</v>
      </c>
      <c r="AO1597" s="8"/>
      <c r="AQ1597" s="31"/>
      <c r="AT1597" s="31"/>
      <c r="AU1597" s="21">
        <v>2008</v>
      </c>
      <c r="AV1597" s="23">
        <f t="shared" si="258"/>
        <v>3.3027637084729817</v>
      </c>
      <c r="BB1597" s="18"/>
      <c r="BD1597" s="54"/>
      <c r="BF1597" s="18"/>
      <c r="BH1597" s="18"/>
      <c r="BJ1597" s="18"/>
      <c r="BK1597" s="18" t="s">
        <v>214</v>
      </c>
      <c r="BL1597">
        <v>0</v>
      </c>
      <c r="BM1597">
        <v>0</v>
      </c>
      <c r="BN1597">
        <v>0</v>
      </c>
      <c r="BO1597">
        <v>0</v>
      </c>
      <c r="BP1597">
        <v>0</v>
      </c>
      <c r="BQ1597">
        <v>1</v>
      </c>
      <c r="BR1597" s="18">
        <v>0</v>
      </c>
      <c r="BS1597">
        <v>0</v>
      </c>
      <c r="BT1597">
        <v>1</v>
      </c>
      <c r="BU1597" s="18">
        <v>0</v>
      </c>
      <c r="BV1597" t="s">
        <v>397</v>
      </c>
      <c r="BW1597" t="s">
        <v>397</v>
      </c>
      <c r="CB1597" s="18"/>
      <c r="CD1597" s="18"/>
      <c r="CE1597" s="18"/>
      <c r="CH1597" s="18"/>
      <c r="CJ1597" s="18"/>
      <c r="CU1597" s="18"/>
      <c r="CV1597" t="s">
        <v>397</v>
      </c>
      <c r="CW1597" t="s">
        <v>397</v>
      </c>
      <c r="CX1597" t="s">
        <v>397</v>
      </c>
      <c r="CY1597" s="25" t="s">
        <v>397</v>
      </c>
    </row>
    <row r="1598" spans="1:103" x14ac:dyDescent="0.25">
      <c r="A1598">
        <v>1600</v>
      </c>
      <c r="B1598">
        <v>179</v>
      </c>
      <c r="C1598" s="25" t="s">
        <v>146</v>
      </c>
      <c r="D1598" s="12">
        <v>6.2</v>
      </c>
      <c r="E1598" s="14"/>
      <c r="F1598" s="7" t="str">
        <f t="shared" si="249"/>
        <v>X</v>
      </c>
      <c r="G1598" s="7">
        <f t="shared" si="250"/>
        <v>6.2</v>
      </c>
      <c r="H1598" s="16">
        <f t="shared" si="251"/>
        <v>6.2</v>
      </c>
      <c r="I1598" s="11" t="str">
        <f t="shared" si="252"/>
        <v>X</v>
      </c>
      <c r="J1598" s="39" t="str">
        <f t="shared" si="253"/>
        <v>X</v>
      </c>
      <c r="K1598" s="39" t="str">
        <f t="shared" si="256"/>
        <v>X</v>
      </c>
      <c r="L1598" s="39" t="str">
        <f t="shared" si="257"/>
        <v>X</v>
      </c>
      <c r="M1598" s="39" t="str">
        <f t="shared" si="254"/>
        <v>X</v>
      </c>
      <c r="N1598" s="42">
        <v>1</v>
      </c>
      <c r="O1598" s="8">
        <v>0</v>
      </c>
      <c r="P1598" s="9">
        <v>0</v>
      </c>
      <c r="Q1598" s="9">
        <v>0</v>
      </c>
      <c r="R1598" s="8">
        <v>0</v>
      </c>
      <c r="S1598" s="9">
        <v>0</v>
      </c>
      <c r="T1598" s="9">
        <v>0</v>
      </c>
      <c r="U1598" s="8">
        <v>0</v>
      </c>
      <c r="V1598" s="9">
        <v>0</v>
      </c>
      <c r="W1598" s="9">
        <v>0</v>
      </c>
      <c r="X1598" s="9">
        <v>0</v>
      </c>
      <c r="Y1598" s="8">
        <v>0</v>
      </c>
      <c r="Z1598" s="9">
        <v>0</v>
      </c>
      <c r="AA1598" s="8"/>
      <c r="AC1598" s="8"/>
      <c r="AJ1598" s="9">
        <f t="shared" si="255"/>
        <v>-1</v>
      </c>
      <c r="AK1598" s="7">
        <v>5.6</v>
      </c>
      <c r="AO1598" s="8"/>
      <c r="AQ1598" s="31"/>
      <c r="AT1598" s="31"/>
      <c r="AU1598" s="21">
        <v>2009</v>
      </c>
      <c r="AV1598" s="23">
        <f t="shared" si="258"/>
        <v>3.3029799367482493</v>
      </c>
      <c r="BB1598" s="18"/>
      <c r="BD1598" s="54"/>
      <c r="BF1598" s="18"/>
      <c r="BH1598" s="18"/>
      <c r="BJ1598" s="18"/>
      <c r="BK1598" s="18" t="s">
        <v>214</v>
      </c>
      <c r="BL1598">
        <v>0</v>
      </c>
      <c r="BM1598">
        <v>0</v>
      </c>
      <c r="BN1598">
        <v>0</v>
      </c>
      <c r="BO1598">
        <v>0</v>
      </c>
      <c r="BP1598">
        <v>0</v>
      </c>
      <c r="BQ1598">
        <v>1</v>
      </c>
      <c r="BR1598" s="18">
        <v>0</v>
      </c>
      <c r="BS1598">
        <v>0</v>
      </c>
      <c r="BT1598">
        <v>1</v>
      </c>
      <c r="BU1598" s="18">
        <v>0</v>
      </c>
      <c r="BV1598" t="s">
        <v>397</v>
      </c>
      <c r="BW1598" t="s">
        <v>397</v>
      </c>
      <c r="CB1598" s="18"/>
      <c r="CD1598" s="18"/>
      <c r="CE1598" s="18"/>
      <c r="CH1598" s="18"/>
      <c r="CJ1598" s="18"/>
      <c r="CU1598" s="18"/>
      <c r="CV1598" t="s">
        <v>397</v>
      </c>
      <c r="CW1598" t="s">
        <v>397</v>
      </c>
      <c r="CX1598" t="s">
        <v>397</v>
      </c>
      <c r="CY1598" s="25" t="s">
        <v>397</v>
      </c>
    </row>
    <row r="1599" spans="1:103" x14ac:dyDescent="0.25">
      <c r="A1599">
        <v>1601</v>
      </c>
      <c r="B1599">
        <v>179</v>
      </c>
      <c r="C1599" s="25" t="s">
        <v>146</v>
      </c>
      <c r="D1599" s="12">
        <v>5.7033030556040192</v>
      </c>
      <c r="E1599" s="14"/>
      <c r="F1599" s="7" t="str">
        <f t="shared" si="249"/>
        <v>X</v>
      </c>
      <c r="G1599" s="7">
        <f t="shared" si="250"/>
        <v>5.7033030556040192</v>
      </c>
      <c r="H1599" s="16">
        <f t="shared" si="251"/>
        <v>5.7033030556040192</v>
      </c>
      <c r="I1599" s="11" t="str">
        <f t="shared" si="252"/>
        <v>X</v>
      </c>
      <c r="J1599" s="39" t="str">
        <f t="shared" si="253"/>
        <v>X</v>
      </c>
      <c r="K1599" s="39" t="str">
        <f t="shared" si="256"/>
        <v>X</v>
      </c>
      <c r="L1599" s="39" t="str">
        <f t="shared" si="257"/>
        <v>X</v>
      </c>
      <c r="M1599" s="39" t="str">
        <f t="shared" si="254"/>
        <v>X</v>
      </c>
      <c r="N1599" s="42">
        <v>0</v>
      </c>
      <c r="O1599" s="8">
        <v>0</v>
      </c>
      <c r="P1599" s="9">
        <v>0</v>
      </c>
      <c r="Q1599" s="9">
        <v>0</v>
      </c>
      <c r="R1599" s="8">
        <v>0</v>
      </c>
      <c r="S1599" s="9">
        <v>0</v>
      </c>
      <c r="T1599" s="9">
        <v>0</v>
      </c>
      <c r="U1599" s="8">
        <v>1</v>
      </c>
      <c r="V1599" s="9">
        <v>0</v>
      </c>
      <c r="W1599" s="9">
        <v>0</v>
      </c>
      <c r="X1599" s="9">
        <v>0</v>
      </c>
      <c r="Y1599" s="8">
        <v>0</v>
      </c>
      <c r="Z1599" s="9">
        <v>0</v>
      </c>
      <c r="AA1599" s="8"/>
      <c r="AC1599" s="8"/>
      <c r="AJ1599" s="9">
        <f t="shared" si="255"/>
        <v>-1</v>
      </c>
      <c r="AK1599" s="7">
        <v>3.9</v>
      </c>
      <c r="AO1599" s="8"/>
      <c r="AQ1599" s="31"/>
      <c r="AT1599" s="31"/>
      <c r="AU1599" s="21">
        <v>2000</v>
      </c>
      <c r="AV1599" s="23">
        <f t="shared" si="258"/>
        <v>3.3010299956639813</v>
      </c>
      <c r="BB1599" s="18"/>
      <c r="BD1599" s="54"/>
      <c r="BF1599" s="18"/>
      <c r="BH1599" s="18"/>
      <c r="BJ1599" s="18"/>
      <c r="BK1599" s="18" t="s">
        <v>214</v>
      </c>
      <c r="BL1599">
        <v>0</v>
      </c>
      <c r="BM1599">
        <v>0</v>
      </c>
      <c r="BN1599">
        <v>0</v>
      </c>
      <c r="BO1599">
        <v>0</v>
      </c>
      <c r="BP1599">
        <v>0</v>
      </c>
      <c r="BQ1599">
        <v>1</v>
      </c>
      <c r="BR1599" s="18">
        <v>0</v>
      </c>
      <c r="BS1599">
        <v>0</v>
      </c>
      <c r="BT1599">
        <v>1</v>
      </c>
      <c r="BU1599" s="18">
        <v>0</v>
      </c>
      <c r="BV1599" t="s">
        <v>397</v>
      </c>
      <c r="BW1599" t="s">
        <v>397</v>
      </c>
      <c r="CB1599" s="18"/>
      <c r="CD1599" s="18"/>
      <c r="CE1599" s="18"/>
      <c r="CH1599" s="18"/>
      <c r="CJ1599" s="18"/>
      <c r="CU1599" s="18"/>
      <c r="CV1599" t="s">
        <v>397</v>
      </c>
      <c r="CW1599" t="s">
        <v>397</v>
      </c>
      <c r="CX1599" t="s">
        <v>397</v>
      </c>
      <c r="CY1599" s="25" t="s">
        <v>397</v>
      </c>
    </row>
    <row r="1600" spans="1:103" x14ac:dyDescent="0.25">
      <c r="A1600">
        <v>1602</v>
      </c>
      <c r="B1600">
        <v>179</v>
      </c>
      <c r="C1600" s="25" t="s">
        <v>146</v>
      </c>
      <c r="D1600" s="12">
        <v>6.2515784517822874</v>
      </c>
      <c r="E1600" s="14"/>
      <c r="F1600" s="7" t="str">
        <f t="shared" si="249"/>
        <v>X</v>
      </c>
      <c r="G1600" s="7">
        <f t="shared" si="250"/>
        <v>6.2515784517822874</v>
      </c>
      <c r="H1600" s="16">
        <f t="shared" si="251"/>
        <v>6.2515784517822874</v>
      </c>
      <c r="I1600" s="11" t="str">
        <f t="shared" si="252"/>
        <v>X</v>
      </c>
      <c r="J1600" s="39" t="str">
        <f t="shared" si="253"/>
        <v>X</v>
      </c>
      <c r="K1600" s="39" t="str">
        <f t="shared" si="256"/>
        <v>X</v>
      </c>
      <c r="L1600" s="39" t="str">
        <f t="shared" si="257"/>
        <v>X</v>
      </c>
      <c r="M1600" s="39" t="str">
        <f t="shared" si="254"/>
        <v>X</v>
      </c>
      <c r="N1600" s="42">
        <v>0</v>
      </c>
      <c r="O1600" s="8">
        <v>0</v>
      </c>
      <c r="P1600" s="9">
        <v>0</v>
      </c>
      <c r="Q1600" s="9">
        <v>0</v>
      </c>
      <c r="R1600" s="8">
        <v>0</v>
      </c>
      <c r="S1600" s="9">
        <v>0</v>
      </c>
      <c r="T1600" s="9">
        <v>0</v>
      </c>
      <c r="U1600" s="8">
        <v>1</v>
      </c>
      <c r="V1600" s="9">
        <v>0</v>
      </c>
      <c r="W1600" s="9">
        <v>0</v>
      </c>
      <c r="X1600" s="9">
        <v>0</v>
      </c>
      <c r="Y1600" s="8">
        <v>0</v>
      </c>
      <c r="Z1600" s="9">
        <v>0</v>
      </c>
      <c r="AA1600" s="8"/>
      <c r="AC1600" s="8"/>
      <c r="AJ1600" s="9">
        <f t="shared" si="255"/>
        <v>-1</v>
      </c>
      <c r="AK1600" s="7">
        <v>5</v>
      </c>
      <c r="AO1600" s="8"/>
      <c r="AQ1600" s="31"/>
      <c r="AT1600" s="31"/>
      <c r="AU1600" s="21">
        <v>2006</v>
      </c>
      <c r="AV1600" s="23">
        <f t="shared" si="258"/>
        <v>3.3023309286843991</v>
      </c>
      <c r="BB1600" s="18"/>
      <c r="BD1600" s="54"/>
      <c r="BF1600" s="18"/>
      <c r="BH1600" s="18"/>
      <c r="BJ1600" s="18"/>
      <c r="BK1600" s="18" t="s">
        <v>214</v>
      </c>
      <c r="BL1600">
        <v>0</v>
      </c>
      <c r="BM1600">
        <v>0</v>
      </c>
      <c r="BN1600">
        <v>0</v>
      </c>
      <c r="BO1600">
        <v>0</v>
      </c>
      <c r="BP1600">
        <v>0</v>
      </c>
      <c r="BQ1600">
        <v>1</v>
      </c>
      <c r="BR1600" s="18">
        <v>0</v>
      </c>
      <c r="BS1600">
        <v>0</v>
      </c>
      <c r="BT1600">
        <v>1</v>
      </c>
      <c r="BU1600" s="18">
        <v>0</v>
      </c>
      <c r="BV1600" t="s">
        <v>397</v>
      </c>
      <c r="BW1600" t="s">
        <v>397</v>
      </c>
      <c r="CB1600" s="18"/>
      <c r="CD1600" s="18"/>
      <c r="CE1600" s="18"/>
      <c r="CH1600" s="18"/>
      <c r="CJ1600" s="18"/>
      <c r="CU1600" s="18"/>
      <c r="CV1600" t="s">
        <v>397</v>
      </c>
      <c r="CW1600" t="s">
        <v>397</v>
      </c>
      <c r="CX1600" t="s">
        <v>397</v>
      </c>
      <c r="CY1600" s="25" t="s">
        <v>397</v>
      </c>
    </row>
    <row r="1601" spans="1:103" x14ac:dyDescent="0.25">
      <c r="A1601">
        <v>1603</v>
      </c>
      <c r="B1601">
        <v>179</v>
      </c>
      <c r="C1601" s="25" t="s">
        <v>146</v>
      </c>
      <c r="D1601" s="12">
        <v>5.9951327184263699</v>
      </c>
      <c r="E1601" s="14"/>
      <c r="F1601" s="7" t="str">
        <f t="shared" si="249"/>
        <v>X</v>
      </c>
      <c r="G1601" s="7">
        <f t="shared" si="250"/>
        <v>5.9951327184263699</v>
      </c>
      <c r="H1601" s="16">
        <f t="shared" si="251"/>
        <v>5.9951327184263699</v>
      </c>
      <c r="I1601" s="11" t="str">
        <f t="shared" si="252"/>
        <v>X</v>
      </c>
      <c r="J1601" s="39" t="str">
        <f t="shared" si="253"/>
        <v>X</v>
      </c>
      <c r="K1601" s="39" t="str">
        <f t="shared" si="256"/>
        <v>X</v>
      </c>
      <c r="L1601" s="39" t="str">
        <f t="shared" si="257"/>
        <v>X</v>
      </c>
      <c r="M1601" s="39" t="str">
        <f t="shared" si="254"/>
        <v>X</v>
      </c>
      <c r="N1601" s="42">
        <v>0</v>
      </c>
      <c r="O1601" s="8">
        <v>0</v>
      </c>
      <c r="P1601" s="9">
        <v>0</v>
      </c>
      <c r="Q1601" s="9">
        <v>0</v>
      </c>
      <c r="R1601" s="8">
        <v>0</v>
      </c>
      <c r="S1601" s="9">
        <v>0</v>
      </c>
      <c r="T1601" s="9">
        <v>0</v>
      </c>
      <c r="U1601" s="8">
        <v>1</v>
      </c>
      <c r="V1601" s="9">
        <v>0</v>
      </c>
      <c r="W1601" s="9">
        <v>0</v>
      </c>
      <c r="X1601" s="9">
        <v>0</v>
      </c>
      <c r="Y1601" s="8">
        <v>0</v>
      </c>
      <c r="Z1601" s="9">
        <v>0</v>
      </c>
      <c r="AA1601" s="8"/>
      <c r="AC1601" s="8"/>
      <c r="AJ1601" s="9">
        <f t="shared" si="255"/>
        <v>-1</v>
      </c>
      <c r="AK1601" s="7">
        <v>5.5</v>
      </c>
      <c r="AO1601" s="8"/>
      <c r="AQ1601" s="31"/>
      <c r="AT1601" s="31"/>
      <c r="AU1601" s="21">
        <v>2008</v>
      </c>
      <c r="AV1601" s="23">
        <f t="shared" si="258"/>
        <v>3.3027637084729817</v>
      </c>
      <c r="BB1601" s="18"/>
      <c r="BD1601" s="54"/>
      <c r="BF1601" s="18"/>
      <c r="BH1601" s="18"/>
      <c r="BJ1601" s="18"/>
      <c r="BK1601" s="18" t="s">
        <v>214</v>
      </c>
      <c r="BL1601">
        <v>0</v>
      </c>
      <c r="BM1601">
        <v>0</v>
      </c>
      <c r="BN1601">
        <v>0</v>
      </c>
      <c r="BO1601">
        <v>0</v>
      </c>
      <c r="BP1601">
        <v>0</v>
      </c>
      <c r="BQ1601">
        <v>1</v>
      </c>
      <c r="BR1601" s="18">
        <v>0</v>
      </c>
      <c r="BS1601">
        <v>0</v>
      </c>
      <c r="BT1601">
        <v>1</v>
      </c>
      <c r="BU1601" s="18">
        <v>0</v>
      </c>
      <c r="BV1601" t="s">
        <v>397</v>
      </c>
      <c r="BW1601" t="s">
        <v>397</v>
      </c>
      <c r="CB1601" s="18"/>
      <c r="CD1601" s="18"/>
      <c r="CE1601" s="18"/>
      <c r="CH1601" s="18"/>
      <c r="CJ1601" s="18"/>
      <c r="CU1601" s="18"/>
      <c r="CV1601" t="s">
        <v>397</v>
      </c>
      <c r="CW1601" t="s">
        <v>397</v>
      </c>
      <c r="CX1601" t="s">
        <v>397</v>
      </c>
      <c r="CY1601" s="25" t="s">
        <v>397</v>
      </c>
    </row>
    <row r="1602" spans="1:103" x14ac:dyDescent="0.25">
      <c r="A1602">
        <v>1604</v>
      </c>
      <c r="B1602">
        <v>179</v>
      </c>
      <c r="C1602" s="25" t="s">
        <v>146</v>
      </c>
      <c r="D1602" s="12">
        <v>5.8454718078253762</v>
      </c>
      <c r="E1602" s="14"/>
      <c r="F1602" s="7" t="str">
        <f t="shared" si="249"/>
        <v>X</v>
      </c>
      <c r="G1602" s="7">
        <f t="shared" si="250"/>
        <v>5.8454718078253762</v>
      </c>
      <c r="H1602" s="16">
        <f t="shared" si="251"/>
        <v>5.8454718078253762</v>
      </c>
      <c r="I1602" s="11" t="str">
        <f t="shared" si="252"/>
        <v>X</v>
      </c>
      <c r="J1602" s="39" t="str">
        <f t="shared" si="253"/>
        <v>X</v>
      </c>
      <c r="K1602" s="39" t="str">
        <f t="shared" si="256"/>
        <v>X</v>
      </c>
      <c r="L1602" s="39" t="str">
        <f t="shared" si="257"/>
        <v>X</v>
      </c>
      <c r="M1602" s="39" t="str">
        <f t="shared" si="254"/>
        <v>X</v>
      </c>
      <c r="N1602" s="42">
        <v>0</v>
      </c>
      <c r="O1602" s="8">
        <v>0</v>
      </c>
      <c r="P1602" s="9">
        <v>0</v>
      </c>
      <c r="Q1602" s="9">
        <v>0</v>
      </c>
      <c r="R1602" s="8">
        <v>0</v>
      </c>
      <c r="S1602" s="9">
        <v>0</v>
      </c>
      <c r="T1602" s="9">
        <v>0</v>
      </c>
      <c r="U1602" s="8">
        <v>1</v>
      </c>
      <c r="V1602" s="9">
        <v>0</v>
      </c>
      <c r="W1602" s="9">
        <v>0</v>
      </c>
      <c r="X1602" s="9">
        <v>0</v>
      </c>
      <c r="Y1602" s="8">
        <v>0</v>
      </c>
      <c r="Z1602" s="9">
        <v>0</v>
      </c>
      <c r="AA1602" s="8"/>
      <c r="AC1602" s="8"/>
      <c r="AJ1602" s="9">
        <f t="shared" si="255"/>
        <v>-1</v>
      </c>
      <c r="AK1602" s="7">
        <v>5.6</v>
      </c>
      <c r="AO1602" s="8"/>
      <c r="AQ1602" s="31"/>
      <c r="AT1602" s="31"/>
      <c r="AU1602" s="21">
        <v>2009</v>
      </c>
      <c r="AV1602" s="23">
        <f t="shared" si="258"/>
        <v>3.3029799367482493</v>
      </c>
      <c r="BB1602" s="18"/>
      <c r="BD1602" s="54"/>
      <c r="BF1602" s="18"/>
      <c r="BH1602" s="18"/>
      <c r="BJ1602" s="18"/>
      <c r="BK1602" s="18" t="s">
        <v>214</v>
      </c>
      <c r="BL1602">
        <v>0</v>
      </c>
      <c r="BM1602">
        <v>0</v>
      </c>
      <c r="BN1602">
        <v>0</v>
      </c>
      <c r="BO1602">
        <v>0</v>
      </c>
      <c r="BP1602">
        <v>0</v>
      </c>
      <c r="BQ1602">
        <v>1</v>
      </c>
      <c r="BR1602" s="18">
        <v>0</v>
      </c>
      <c r="BS1602">
        <v>0</v>
      </c>
      <c r="BT1602">
        <v>1</v>
      </c>
      <c r="BU1602" s="18">
        <v>0</v>
      </c>
      <c r="BV1602" t="s">
        <v>397</v>
      </c>
      <c r="BW1602" t="s">
        <v>397</v>
      </c>
      <c r="CB1602" s="18"/>
      <c r="CD1602" s="18"/>
      <c r="CE1602" s="18"/>
      <c r="CH1602" s="18"/>
      <c r="CJ1602" s="18"/>
      <c r="CU1602" s="18"/>
      <c r="CV1602" t="s">
        <v>397</v>
      </c>
      <c r="CW1602" t="s">
        <v>397</v>
      </c>
      <c r="CX1602" t="s">
        <v>397</v>
      </c>
      <c r="CY1602" s="25" t="s">
        <v>397</v>
      </c>
    </row>
    <row r="1603" spans="1:103" x14ac:dyDescent="0.25">
      <c r="A1603">
        <v>1605</v>
      </c>
      <c r="B1603">
        <v>179</v>
      </c>
      <c r="C1603" s="25" t="s">
        <v>146</v>
      </c>
      <c r="D1603" s="12">
        <v>8.5449999999999999</v>
      </c>
      <c r="E1603" s="14"/>
      <c r="F1603" s="7" t="str">
        <f t="shared" si="249"/>
        <v>X</v>
      </c>
      <c r="G1603" s="7">
        <f t="shared" si="250"/>
        <v>8.5449999999999999</v>
      </c>
      <c r="H1603" s="16">
        <f t="shared" si="251"/>
        <v>8.5449999999999999</v>
      </c>
      <c r="I1603" s="11" t="str">
        <f t="shared" si="252"/>
        <v>X</v>
      </c>
      <c r="J1603" s="39" t="str">
        <f t="shared" si="253"/>
        <v>X</v>
      </c>
      <c r="K1603" s="39" t="str">
        <f t="shared" si="256"/>
        <v>X</v>
      </c>
      <c r="L1603" s="39" t="str">
        <f t="shared" si="257"/>
        <v>X</v>
      </c>
      <c r="M1603" s="39" t="str">
        <f t="shared" si="254"/>
        <v>X</v>
      </c>
      <c r="N1603" s="42">
        <v>0</v>
      </c>
      <c r="O1603" s="8">
        <v>0</v>
      </c>
      <c r="P1603" s="9">
        <v>0</v>
      </c>
      <c r="Q1603" s="9">
        <v>0</v>
      </c>
      <c r="R1603" s="8">
        <v>0</v>
      </c>
      <c r="S1603" s="9">
        <v>0</v>
      </c>
      <c r="T1603" s="9">
        <v>0</v>
      </c>
      <c r="U1603" s="8">
        <v>0</v>
      </c>
      <c r="V1603" s="9">
        <v>1</v>
      </c>
      <c r="W1603" s="9">
        <v>0</v>
      </c>
      <c r="X1603" s="9">
        <v>0</v>
      </c>
      <c r="Y1603" s="8">
        <v>0</v>
      </c>
      <c r="Z1603" s="9">
        <v>0</v>
      </c>
      <c r="AA1603" s="8"/>
      <c r="AC1603" s="8"/>
      <c r="AJ1603" s="9">
        <f t="shared" si="255"/>
        <v>-1</v>
      </c>
      <c r="AK1603" s="7">
        <v>3.9</v>
      </c>
      <c r="AO1603" s="8"/>
      <c r="AQ1603" s="31"/>
      <c r="AT1603" s="31"/>
      <c r="AU1603" s="21">
        <v>2000</v>
      </c>
      <c r="AV1603" s="23">
        <f t="shared" si="258"/>
        <v>3.3010299956639813</v>
      </c>
      <c r="BB1603" s="18"/>
      <c r="BD1603" s="54"/>
      <c r="BF1603" s="18"/>
      <c r="BH1603" s="18"/>
      <c r="BJ1603" s="18"/>
      <c r="BK1603" s="18" t="s">
        <v>214</v>
      </c>
      <c r="BL1603">
        <v>0</v>
      </c>
      <c r="BM1603">
        <v>0</v>
      </c>
      <c r="BN1603">
        <v>0</v>
      </c>
      <c r="BO1603">
        <v>0</v>
      </c>
      <c r="BP1603">
        <v>0</v>
      </c>
      <c r="BQ1603">
        <v>1</v>
      </c>
      <c r="BR1603" s="18">
        <v>0</v>
      </c>
      <c r="BS1603">
        <v>0</v>
      </c>
      <c r="BT1603">
        <v>1</v>
      </c>
      <c r="BU1603" s="18">
        <v>0</v>
      </c>
      <c r="BV1603" t="s">
        <v>397</v>
      </c>
      <c r="BW1603" t="s">
        <v>397</v>
      </c>
      <c r="CB1603" s="18"/>
      <c r="CD1603" s="18"/>
      <c r="CE1603" s="18"/>
      <c r="CH1603" s="18"/>
      <c r="CJ1603" s="18"/>
      <c r="CU1603" s="18"/>
      <c r="CV1603" t="s">
        <v>397</v>
      </c>
      <c r="CW1603" t="s">
        <v>397</v>
      </c>
      <c r="CX1603" t="s">
        <v>397</v>
      </c>
      <c r="CY1603" s="25" t="s">
        <v>397</v>
      </c>
    </row>
    <row r="1604" spans="1:103" x14ac:dyDescent="0.25">
      <c r="A1604">
        <v>1606</v>
      </c>
      <c r="B1604">
        <v>179</v>
      </c>
      <c r="C1604" s="25" t="s">
        <v>146</v>
      </c>
      <c r="D1604" s="12">
        <v>9.8089999999999993</v>
      </c>
      <c r="E1604" s="14"/>
      <c r="F1604" s="7" t="str">
        <f t="shared" si="249"/>
        <v>X</v>
      </c>
      <c r="G1604" s="7">
        <f t="shared" si="250"/>
        <v>9.8089999999999993</v>
      </c>
      <c r="H1604" s="16">
        <f t="shared" si="251"/>
        <v>9.8089999999999993</v>
      </c>
      <c r="I1604" s="11" t="str">
        <f t="shared" si="252"/>
        <v>X</v>
      </c>
      <c r="J1604" s="39" t="str">
        <f t="shared" si="253"/>
        <v>X</v>
      </c>
      <c r="K1604" s="39" t="str">
        <f t="shared" si="256"/>
        <v>X</v>
      </c>
      <c r="L1604" s="39" t="str">
        <f t="shared" si="257"/>
        <v>X</v>
      </c>
      <c r="M1604" s="39" t="str">
        <f t="shared" si="254"/>
        <v>X</v>
      </c>
      <c r="N1604" s="42">
        <v>0</v>
      </c>
      <c r="O1604" s="8">
        <v>0</v>
      </c>
      <c r="P1604" s="9">
        <v>0</v>
      </c>
      <c r="Q1604" s="9">
        <v>0</v>
      </c>
      <c r="R1604" s="8">
        <v>0</v>
      </c>
      <c r="S1604" s="9">
        <v>0</v>
      </c>
      <c r="T1604" s="9">
        <v>0</v>
      </c>
      <c r="U1604" s="8">
        <v>0</v>
      </c>
      <c r="V1604" s="9">
        <v>1</v>
      </c>
      <c r="W1604" s="9">
        <v>0</v>
      </c>
      <c r="X1604" s="9">
        <v>0</v>
      </c>
      <c r="Y1604" s="8">
        <v>0</v>
      </c>
      <c r="Z1604" s="9">
        <v>0</v>
      </c>
      <c r="AA1604" s="8"/>
      <c r="AC1604" s="8"/>
      <c r="AJ1604" s="9">
        <f t="shared" si="255"/>
        <v>-1</v>
      </c>
      <c r="AK1604" s="7">
        <v>5</v>
      </c>
      <c r="AO1604" s="8"/>
      <c r="AQ1604" s="31"/>
      <c r="AT1604" s="31"/>
      <c r="AU1604" s="21">
        <v>2006</v>
      </c>
      <c r="AV1604" s="23">
        <f t="shared" si="258"/>
        <v>3.3023309286843991</v>
      </c>
      <c r="BB1604" s="18"/>
      <c r="BD1604" s="54"/>
      <c r="BF1604" s="18"/>
      <c r="BH1604" s="18"/>
      <c r="BJ1604" s="18"/>
      <c r="BK1604" s="18" t="s">
        <v>214</v>
      </c>
      <c r="BL1604">
        <v>0</v>
      </c>
      <c r="BM1604">
        <v>0</v>
      </c>
      <c r="BN1604">
        <v>0</v>
      </c>
      <c r="BO1604">
        <v>0</v>
      </c>
      <c r="BP1604">
        <v>0</v>
      </c>
      <c r="BQ1604">
        <v>1</v>
      </c>
      <c r="BR1604" s="18">
        <v>0</v>
      </c>
      <c r="BS1604">
        <v>0</v>
      </c>
      <c r="BT1604">
        <v>1</v>
      </c>
      <c r="BU1604" s="18">
        <v>0</v>
      </c>
      <c r="BV1604" t="s">
        <v>397</v>
      </c>
      <c r="BW1604" t="s">
        <v>397</v>
      </c>
      <c r="CB1604" s="18"/>
      <c r="CD1604" s="18"/>
      <c r="CE1604" s="18"/>
      <c r="CH1604" s="18"/>
      <c r="CJ1604" s="18"/>
      <c r="CU1604" s="18"/>
      <c r="CV1604" t="s">
        <v>397</v>
      </c>
      <c r="CW1604" t="s">
        <v>397</v>
      </c>
      <c r="CX1604" t="s">
        <v>397</v>
      </c>
      <c r="CY1604" s="25" t="s">
        <v>397</v>
      </c>
    </row>
    <row r="1605" spans="1:103" x14ac:dyDescent="0.25">
      <c r="A1605">
        <v>1607</v>
      </c>
      <c r="B1605">
        <v>179</v>
      </c>
      <c r="C1605" s="25" t="s">
        <v>146</v>
      </c>
      <c r="D1605" s="12">
        <v>9.11</v>
      </c>
      <c r="E1605" s="14"/>
      <c r="F1605" s="7" t="str">
        <f t="shared" si="249"/>
        <v>X</v>
      </c>
      <c r="G1605" s="7">
        <f t="shared" si="250"/>
        <v>9.11</v>
      </c>
      <c r="H1605" s="16">
        <f t="shared" si="251"/>
        <v>9.11</v>
      </c>
      <c r="I1605" s="11" t="str">
        <f t="shared" si="252"/>
        <v>X</v>
      </c>
      <c r="J1605" s="39" t="str">
        <f t="shared" si="253"/>
        <v>X</v>
      </c>
      <c r="K1605" s="39" t="str">
        <f t="shared" si="256"/>
        <v>X</v>
      </c>
      <c r="L1605" s="39" t="str">
        <f t="shared" si="257"/>
        <v>X</v>
      </c>
      <c r="M1605" s="39" t="str">
        <f t="shared" si="254"/>
        <v>X</v>
      </c>
      <c r="N1605" s="42">
        <v>0</v>
      </c>
      <c r="O1605" s="8">
        <v>0</v>
      </c>
      <c r="P1605" s="9">
        <v>0</v>
      </c>
      <c r="Q1605" s="9">
        <v>0</v>
      </c>
      <c r="R1605" s="8">
        <v>0</v>
      </c>
      <c r="S1605" s="9">
        <v>0</v>
      </c>
      <c r="T1605" s="9">
        <v>0</v>
      </c>
      <c r="U1605" s="8">
        <v>0</v>
      </c>
      <c r="V1605" s="9">
        <v>1</v>
      </c>
      <c r="W1605" s="9">
        <v>0</v>
      </c>
      <c r="X1605" s="9">
        <v>0</v>
      </c>
      <c r="Y1605" s="8">
        <v>0</v>
      </c>
      <c r="Z1605" s="9">
        <v>0</v>
      </c>
      <c r="AA1605" s="8"/>
      <c r="AC1605" s="8"/>
      <c r="AJ1605" s="9">
        <f t="shared" si="255"/>
        <v>-1</v>
      </c>
      <c r="AK1605" s="7">
        <v>5.5</v>
      </c>
      <c r="AO1605" s="8"/>
      <c r="AQ1605" s="31"/>
      <c r="AT1605" s="31"/>
      <c r="AU1605" s="21">
        <v>2008</v>
      </c>
      <c r="AV1605" s="23">
        <f t="shared" si="258"/>
        <v>3.3027637084729817</v>
      </c>
      <c r="BB1605" s="18"/>
      <c r="BD1605" s="54"/>
      <c r="BF1605" s="18"/>
      <c r="BH1605" s="18"/>
      <c r="BJ1605" s="18"/>
      <c r="BK1605" s="18" t="s">
        <v>214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1</v>
      </c>
      <c r="BR1605" s="18">
        <v>0</v>
      </c>
      <c r="BS1605">
        <v>0</v>
      </c>
      <c r="BT1605">
        <v>1</v>
      </c>
      <c r="BU1605" s="18">
        <v>0</v>
      </c>
      <c r="BV1605" t="s">
        <v>397</v>
      </c>
      <c r="BW1605" t="s">
        <v>397</v>
      </c>
      <c r="CB1605" s="18"/>
      <c r="CD1605" s="18"/>
      <c r="CE1605" s="18"/>
      <c r="CH1605" s="18"/>
      <c r="CJ1605" s="18"/>
      <c r="CU1605" s="18"/>
      <c r="CV1605" t="s">
        <v>397</v>
      </c>
      <c r="CW1605" t="s">
        <v>397</v>
      </c>
      <c r="CX1605" t="s">
        <v>397</v>
      </c>
      <c r="CY1605" s="25" t="s">
        <v>397</v>
      </c>
    </row>
    <row r="1606" spans="1:103" x14ac:dyDescent="0.25">
      <c r="A1606">
        <v>1608</v>
      </c>
      <c r="B1606">
        <v>179</v>
      </c>
      <c r="C1606" s="25" t="s">
        <v>146</v>
      </c>
      <c r="D1606" s="12">
        <v>8.9179999999999993</v>
      </c>
      <c r="E1606" s="14"/>
      <c r="F1606" s="7" t="str">
        <f t="shared" si="249"/>
        <v>X</v>
      </c>
      <c r="G1606" s="7">
        <f t="shared" si="250"/>
        <v>8.9179999999999993</v>
      </c>
      <c r="H1606" s="16">
        <f t="shared" si="251"/>
        <v>8.9179999999999993</v>
      </c>
      <c r="I1606" s="11" t="str">
        <f t="shared" si="252"/>
        <v>X</v>
      </c>
      <c r="J1606" s="39" t="str">
        <f t="shared" si="253"/>
        <v>X</v>
      </c>
      <c r="K1606" s="39" t="str">
        <f t="shared" si="256"/>
        <v>X</v>
      </c>
      <c r="L1606" s="39" t="str">
        <f t="shared" si="257"/>
        <v>X</v>
      </c>
      <c r="M1606" s="39" t="str">
        <f t="shared" si="254"/>
        <v>X</v>
      </c>
      <c r="N1606" s="42">
        <v>0</v>
      </c>
      <c r="O1606" s="8">
        <v>0</v>
      </c>
      <c r="P1606" s="9">
        <v>0</v>
      </c>
      <c r="Q1606" s="9">
        <v>0</v>
      </c>
      <c r="R1606" s="8">
        <v>0</v>
      </c>
      <c r="S1606" s="9">
        <v>0</v>
      </c>
      <c r="T1606" s="9">
        <v>0</v>
      </c>
      <c r="U1606" s="8">
        <v>0</v>
      </c>
      <c r="V1606" s="9">
        <v>1</v>
      </c>
      <c r="W1606" s="9">
        <v>0</v>
      </c>
      <c r="X1606" s="9">
        <v>0</v>
      </c>
      <c r="Y1606" s="8">
        <v>0</v>
      </c>
      <c r="Z1606" s="9">
        <v>0</v>
      </c>
      <c r="AA1606" s="8"/>
      <c r="AC1606" s="8"/>
      <c r="AJ1606" s="9">
        <f t="shared" si="255"/>
        <v>-1</v>
      </c>
      <c r="AK1606" s="7">
        <v>5.6</v>
      </c>
      <c r="AO1606" s="8"/>
      <c r="AQ1606" s="31"/>
      <c r="AT1606" s="31"/>
      <c r="AU1606" s="21">
        <v>2009</v>
      </c>
      <c r="AV1606" s="23">
        <f t="shared" si="258"/>
        <v>3.3029799367482493</v>
      </c>
      <c r="BB1606" s="18"/>
      <c r="BD1606" s="54"/>
      <c r="BF1606" s="18"/>
      <c r="BH1606" s="18"/>
      <c r="BJ1606" s="18"/>
      <c r="BK1606" s="18" t="s">
        <v>214</v>
      </c>
      <c r="BL1606">
        <v>0</v>
      </c>
      <c r="BM1606">
        <v>0</v>
      </c>
      <c r="BN1606">
        <v>0</v>
      </c>
      <c r="BO1606">
        <v>0</v>
      </c>
      <c r="BP1606">
        <v>0</v>
      </c>
      <c r="BQ1606">
        <v>1</v>
      </c>
      <c r="BR1606" s="18">
        <v>0</v>
      </c>
      <c r="BS1606">
        <v>0</v>
      </c>
      <c r="BT1606">
        <v>1</v>
      </c>
      <c r="BU1606" s="18">
        <v>0</v>
      </c>
      <c r="BV1606" t="s">
        <v>397</v>
      </c>
      <c r="BW1606" t="s">
        <v>397</v>
      </c>
      <c r="CB1606" s="18"/>
      <c r="CD1606" s="18"/>
      <c r="CE1606" s="18"/>
      <c r="CH1606" s="18"/>
      <c r="CJ1606" s="18"/>
      <c r="CU1606" s="18"/>
      <c r="CV1606" t="s">
        <v>397</v>
      </c>
      <c r="CW1606" t="s">
        <v>397</v>
      </c>
      <c r="CX1606" t="s">
        <v>397</v>
      </c>
      <c r="CY1606" s="25" t="s">
        <v>397</v>
      </c>
    </row>
    <row r="1607" spans="1:103" x14ac:dyDescent="0.25">
      <c r="A1607">
        <v>1609</v>
      </c>
      <c r="B1607">
        <v>179</v>
      </c>
      <c r="C1607" s="25" t="s">
        <v>146</v>
      </c>
      <c r="D1607" s="12">
        <v>7.9</v>
      </c>
      <c r="E1607" s="14"/>
      <c r="F1607" s="7" t="str">
        <f t="shared" si="249"/>
        <v>X</v>
      </c>
      <c r="G1607" s="7">
        <f t="shared" si="250"/>
        <v>7.9</v>
      </c>
      <c r="H1607" s="16">
        <f t="shared" si="251"/>
        <v>7.9</v>
      </c>
      <c r="I1607" s="11" t="str">
        <f t="shared" si="252"/>
        <v>X</v>
      </c>
      <c r="J1607" s="39" t="str">
        <f t="shared" si="253"/>
        <v>X</v>
      </c>
      <c r="K1607" s="39" t="str">
        <f t="shared" si="256"/>
        <v>X</v>
      </c>
      <c r="L1607" s="39" t="str">
        <f t="shared" si="257"/>
        <v>X</v>
      </c>
      <c r="M1607" s="39" t="str">
        <f t="shared" si="254"/>
        <v>X</v>
      </c>
      <c r="N1607" s="42">
        <v>1</v>
      </c>
      <c r="O1607" s="8">
        <v>0</v>
      </c>
      <c r="P1607" s="9">
        <v>0</v>
      </c>
      <c r="Q1607" s="9">
        <v>0</v>
      </c>
      <c r="R1607" s="8">
        <v>0</v>
      </c>
      <c r="S1607" s="9">
        <v>0</v>
      </c>
      <c r="T1607" s="9">
        <v>0</v>
      </c>
      <c r="U1607" s="8">
        <v>0</v>
      </c>
      <c r="V1607" s="9">
        <v>0</v>
      </c>
      <c r="W1607" s="9">
        <v>0</v>
      </c>
      <c r="X1607" s="9">
        <v>0</v>
      </c>
      <c r="Y1607" s="8">
        <v>0</v>
      </c>
      <c r="Z1607" s="9">
        <v>0</v>
      </c>
      <c r="AA1607" s="8"/>
      <c r="AC1607" s="8"/>
      <c r="AJ1607" s="9">
        <f t="shared" si="255"/>
        <v>-1</v>
      </c>
      <c r="AK1607" s="7">
        <v>10.199999999999999</v>
      </c>
      <c r="AO1607" s="8"/>
      <c r="AQ1607" s="31"/>
      <c r="AT1607" s="31"/>
      <c r="AU1607" s="21">
        <v>2000</v>
      </c>
      <c r="AV1607" s="23">
        <f t="shared" si="258"/>
        <v>3.3010299956639813</v>
      </c>
      <c r="BB1607" s="18"/>
      <c r="BD1607" s="54"/>
      <c r="BF1607" s="18"/>
      <c r="BH1607" s="18"/>
      <c r="BJ1607" s="18"/>
      <c r="BK1607" s="18" t="s">
        <v>262</v>
      </c>
      <c r="BL1607">
        <v>0</v>
      </c>
      <c r="BM1607">
        <v>0</v>
      </c>
      <c r="BN1607">
        <v>0</v>
      </c>
      <c r="BO1607">
        <v>0</v>
      </c>
      <c r="BP1607">
        <v>0</v>
      </c>
      <c r="BQ1607">
        <v>1</v>
      </c>
      <c r="BR1607" s="18">
        <v>0</v>
      </c>
      <c r="BS1607">
        <v>0</v>
      </c>
      <c r="BT1607">
        <v>1</v>
      </c>
      <c r="BU1607" s="18">
        <v>0</v>
      </c>
      <c r="BV1607" t="s">
        <v>397</v>
      </c>
      <c r="BW1607" t="s">
        <v>397</v>
      </c>
      <c r="CB1607" s="18"/>
      <c r="CD1607" s="18"/>
      <c r="CE1607" s="18"/>
      <c r="CH1607" s="18"/>
      <c r="CJ1607" s="18"/>
      <c r="CU1607" s="18"/>
      <c r="CV1607" t="s">
        <v>397</v>
      </c>
      <c r="CW1607" t="s">
        <v>397</v>
      </c>
      <c r="CX1607" t="s">
        <v>397</v>
      </c>
      <c r="CY1607" s="25" t="s">
        <v>397</v>
      </c>
    </row>
    <row r="1608" spans="1:103" x14ac:dyDescent="0.25">
      <c r="A1608">
        <v>1610</v>
      </c>
      <c r="B1608">
        <v>179</v>
      </c>
      <c r="C1608" s="25" t="s">
        <v>146</v>
      </c>
      <c r="D1608" s="12">
        <v>8.9</v>
      </c>
      <c r="E1608" s="14"/>
      <c r="F1608" s="7" t="str">
        <f t="shared" si="249"/>
        <v>X</v>
      </c>
      <c r="G1608" s="7">
        <f t="shared" si="250"/>
        <v>8.9</v>
      </c>
      <c r="H1608" s="16">
        <f t="shared" si="251"/>
        <v>8.9</v>
      </c>
      <c r="I1608" s="11" t="str">
        <f t="shared" si="252"/>
        <v>X</v>
      </c>
      <c r="J1608" s="39" t="str">
        <f t="shared" si="253"/>
        <v>X</v>
      </c>
      <c r="K1608" s="39" t="str">
        <f t="shared" si="256"/>
        <v>X</v>
      </c>
      <c r="L1608" s="39" t="str">
        <f t="shared" si="257"/>
        <v>X</v>
      </c>
      <c r="M1608" s="39" t="str">
        <f t="shared" si="254"/>
        <v>X</v>
      </c>
      <c r="N1608" s="42">
        <v>1</v>
      </c>
      <c r="O1608" s="8">
        <v>0</v>
      </c>
      <c r="P1608" s="9">
        <v>0</v>
      </c>
      <c r="Q1608" s="9">
        <v>0</v>
      </c>
      <c r="R1608" s="8">
        <v>0</v>
      </c>
      <c r="S1608" s="9">
        <v>0</v>
      </c>
      <c r="T1608" s="9">
        <v>0</v>
      </c>
      <c r="U1608" s="8">
        <v>0</v>
      </c>
      <c r="V1608" s="9">
        <v>0</v>
      </c>
      <c r="W1608" s="9">
        <v>0</v>
      </c>
      <c r="X1608" s="9">
        <v>0</v>
      </c>
      <c r="Y1608" s="8">
        <v>0</v>
      </c>
      <c r="Z1608" s="9">
        <v>0</v>
      </c>
      <c r="AA1608" s="8"/>
      <c r="AC1608" s="8"/>
      <c r="AJ1608" s="9">
        <f t="shared" si="255"/>
        <v>-1</v>
      </c>
      <c r="AK1608" s="7">
        <v>11.1</v>
      </c>
      <c r="AO1608" s="8"/>
      <c r="AQ1608" s="31"/>
      <c r="AT1608" s="31"/>
      <c r="AU1608" s="21">
        <v>2008</v>
      </c>
      <c r="AV1608" s="23">
        <f t="shared" si="258"/>
        <v>3.3027637084729817</v>
      </c>
      <c r="BB1608" s="18"/>
      <c r="BD1608" s="54"/>
      <c r="BF1608" s="18"/>
      <c r="BH1608" s="18"/>
      <c r="BJ1608" s="18"/>
      <c r="BK1608" s="18" t="s">
        <v>262</v>
      </c>
      <c r="BL1608">
        <v>0</v>
      </c>
      <c r="BM1608">
        <v>0</v>
      </c>
      <c r="BN1608">
        <v>0</v>
      </c>
      <c r="BO1608">
        <v>0</v>
      </c>
      <c r="BP1608">
        <v>0</v>
      </c>
      <c r="BQ1608">
        <v>1</v>
      </c>
      <c r="BR1608" s="18">
        <v>0</v>
      </c>
      <c r="BS1608">
        <v>0</v>
      </c>
      <c r="BT1608">
        <v>1</v>
      </c>
      <c r="BU1608" s="18">
        <v>0</v>
      </c>
      <c r="BV1608" t="s">
        <v>397</v>
      </c>
      <c r="BW1608" t="s">
        <v>397</v>
      </c>
      <c r="CB1608" s="18"/>
      <c r="CD1608" s="18"/>
      <c r="CE1608" s="18"/>
      <c r="CH1608" s="18"/>
      <c r="CJ1608" s="18"/>
      <c r="CU1608" s="18"/>
      <c r="CV1608" t="s">
        <v>397</v>
      </c>
      <c r="CW1608" t="s">
        <v>397</v>
      </c>
      <c r="CX1608" t="s">
        <v>397</v>
      </c>
      <c r="CY1608" s="25" t="s">
        <v>397</v>
      </c>
    </row>
    <row r="1609" spans="1:103" x14ac:dyDescent="0.25">
      <c r="A1609">
        <v>1611</v>
      </c>
      <c r="B1609">
        <v>179</v>
      </c>
      <c r="C1609" s="25" t="s">
        <v>146</v>
      </c>
      <c r="D1609" s="12">
        <v>6.3842485504255713</v>
      </c>
      <c r="E1609" s="14"/>
      <c r="F1609" s="7" t="str">
        <f t="shared" si="249"/>
        <v>X</v>
      </c>
      <c r="G1609" s="7">
        <f t="shared" si="250"/>
        <v>6.3842485504255713</v>
      </c>
      <c r="H1609" s="16">
        <f t="shared" si="251"/>
        <v>6.3842485504255713</v>
      </c>
      <c r="I1609" s="11" t="str">
        <f t="shared" si="252"/>
        <v>X</v>
      </c>
      <c r="J1609" s="39" t="str">
        <f t="shared" si="253"/>
        <v>X</v>
      </c>
      <c r="K1609" s="39" t="str">
        <f t="shared" si="256"/>
        <v>X</v>
      </c>
      <c r="L1609" s="39" t="str">
        <f t="shared" si="257"/>
        <v>X</v>
      </c>
      <c r="M1609" s="39" t="str">
        <f t="shared" si="254"/>
        <v>X</v>
      </c>
      <c r="N1609" s="42">
        <v>0</v>
      </c>
      <c r="O1609" s="8">
        <v>0</v>
      </c>
      <c r="P1609" s="9">
        <v>0</v>
      </c>
      <c r="Q1609" s="9">
        <v>0</v>
      </c>
      <c r="R1609" s="8">
        <v>0</v>
      </c>
      <c r="S1609" s="9">
        <v>0</v>
      </c>
      <c r="T1609" s="9">
        <v>0</v>
      </c>
      <c r="U1609" s="8">
        <v>1</v>
      </c>
      <c r="V1609" s="9">
        <v>0</v>
      </c>
      <c r="W1609" s="9">
        <v>0</v>
      </c>
      <c r="X1609" s="9">
        <v>0</v>
      </c>
      <c r="Y1609" s="8">
        <v>0</v>
      </c>
      <c r="Z1609" s="9">
        <v>0</v>
      </c>
      <c r="AA1609" s="8"/>
      <c r="AC1609" s="8"/>
      <c r="AJ1609" s="9">
        <f t="shared" si="255"/>
        <v>-1</v>
      </c>
      <c r="AK1609" s="7">
        <v>10.199999999999999</v>
      </c>
      <c r="AO1609" s="8"/>
      <c r="AQ1609" s="31"/>
      <c r="AT1609" s="31"/>
      <c r="AU1609" s="21">
        <v>2000</v>
      </c>
      <c r="AV1609" s="23">
        <f t="shared" si="258"/>
        <v>3.3010299956639813</v>
      </c>
      <c r="BB1609" s="18"/>
      <c r="BD1609" s="54"/>
      <c r="BF1609" s="18"/>
      <c r="BH1609" s="18"/>
      <c r="BJ1609" s="18"/>
      <c r="BK1609" s="18" t="s">
        <v>262</v>
      </c>
      <c r="BL1609">
        <v>0</v>
      </c>
      <c r="BM1609">
        <v>0</v>
      </c>
      <c r="BN1609">
        <v>0</v>
      </c>
      <c r="BO1609">
        <v>0</v>
      </c>
      <c r="BP1609">
        <v>0</v>
      </c>
      <c r="BQ1609">
        <v>1</v>
      </c>
      <c r="BR1609" s="18">
        <v>0</v>
      </c>
      <c r="BS1609">
        <v>0</v>
      </c>
      <c r="BT1609">
        <v>1</v>
      </c>
      <c r="BU1609" s="18">
        <v>0</v>
      </c>
      <c r="BV1609" t="s">
        <v>397</v>
      </c>
      <c r="BW1609" t="s">
        <v>397</v>
      </c>
      <c r="CB1609" s="18"/>
      <c r="CD1609" s="18"/>
      <c r="CE1609" s="18"/>
      <c r="CH1609" s="18"/>
      <c r="CJ1609" s="18"/>
      <c r="CU1609" s="18"/>
      <c r="CV1609" t="s">
        <v>397</v>
      </c>
      <c r="CW1609" t="s">
        <v>397</v>
      </c>
      <c r="CX1609" t="s">
        <v>397</v>
      </c>
      <c r="CY1609" s="25" t="s">
        <v>397</v>
      </c>
    </row>
    <row r="1610" spans="1:103" x14ac:dyDescent="0.25">
      <c r="A1610">
        <v>1612</v>
      </c>
      <c r="B1610">
        <v>179</v>
      </c>
      <c r="C1610" s="25" t="s">
        <v>146</v>
      </c>
      <c r="D1610" s="12">
        <v>7.1363312572152449</v>
      </c>
      <c r="E1610" s="14"/>
      <c r="F1610" s="7" t="str">
        <f t="shared" si="249"/>
        <v>X</v>
      </c>
      <c r="G1610" s="7">
        <f t="shared" si="250"/>
        <v>7.1363312572152449</v>
      </c>
      <c r="H1610" s="16">
        <f t="shared" si="251"/>
        <v>7.1363312572152449</v>
      </c>
      <c r="I1610" s="11" t="str">
        <f t="shared" si="252"/>
        <v>X</v>
      </c>
      <c r="J1610" s="39" t="str">
        <f t="shared" si="253"/>
        <v>X</v>
      </c>
      <c r="K1610" s="39" t="str">
        <f t="shared" si="256"/>
        <v>X</v>
      </c>
      <c r="L1610" s="39" t="str">
        <f t="shared" si="257"/>
        <v>X</v>
      </c>
      <c r="M1610" s="39" t="str">
        <f t="shared" si="254"/>
        <v>X</v>
      </c>
      <c r="N1610" s="42">
        <v>0</v>
      </c>
      <c r="O1610" s="8">
        <v>0</v>
      </c>
      <c r="P1610" s="9">
        <v>0</v>
      </c>
      <c r="Q1610" s="9">
        <v>0</v>
      </c>
      <c r="R1610" s="8">
        <v>0</v>
      </c>
      <c r="S1610" s="9">
        <v>0</v>
      </c>
      <c r="T1610" s="9">
        <v>0</v>
      </c>
      <c r="U1610" s="8">
        <v>1</v>
      </c>
      <c r="V1610" s="9">
        <v>0</v>
      </c>
      <c r="W1610" s="9">
        <v>0</v>
      </c>
      <c r="X1610" s="9">
        <v>0</v>
      </c>
      <c r="Y1610" s="8">
        <v>0</v>
      </c>
      <c r="Z1610" s="9">
        <v>0</v>
      </c>
      <c r="AA1610" s="8"/>
      <c r="AC1610" s="8"/>
      <c r="AJ1610" s="9">
        <f t="shared" si="255"/>
        <v>-1</v>
      </c>
      <c r="AK1610" s="7">
        <v>11.1</v>
      </c>
      <c r="AO1610" s="8"/>
      <c r="AQ1610" s="31"/>
      <c r="AT1610" s="31"/>
      <c r="AU1610" s="21">
        <v>2008</v>
      </c>
      <c r="AV1610" s="23">
        <f t="shared" si="258"/>
        <v>3.3027637084729817</v>
      </c>
      <c r="BB1610" s="18"/>
      <c r="BD1610" s="54"/>
      <c r="BF1610" s="18"/>
      <c r="BH1610" s="18"/>
      <c r="BJ1610" s="18"/>
      <c r="BK1610" s="18" t="s">
        <v>262</v>
      </c>
      <c r="BL1610">
        <v>0</v>
      </c>
      <c r="BM1610">
        <v>0</v>
      </c>
      <c r="BN1610">
        <v>0</v>
      </c>
      <c r="BO1610">
        <v>0</v>
      </c>
      <c r="BP1610">
        <v>0</v>
      </c>
      <c r="BQ1610">
        <v>1</v>
      </c>
      <c r="BR1610" s="18">
        <v>0</v>
      </c>
      <c r="BS1610">
        <v>0</v>
      </c>
      <c r="BT1610">
        <v>1</v>
      </c>
      <c r="BU1610" s="18">
        <v>0</v>
      </c>
      <c r="BV1610" t="s">
        <v>397</v>
      </c>
      <c r="BW1610" t="s">
        <v>397</v>
      </c>
      <c r="CB1610" s="18"/>
      <c r="CD1610" s="18"/>
      <c r="CE1610" s="18"/>
      <c r="CH1610" s="18"/>
      <c r="CJ1610" s="18"/>
      <c r="CU1610" s="18"/>
      <c r="CV1610" t="s">
        <v>397</v>
      </c>
      <c r="CW1610" t="s">
        <v>397</v>
      </c>
      <c r="CX1610" t="s">
        <v>397</v>
      </c>
      <c r="CY1610" s="25" t="s">
        <v>397</v>
      </c>
    </row>
    <row r="1611" spans="1:103" x14ac:dyDescent="0.25">
      <c r="A1611">
        <v>1613</v>
      </c>
      <c r="B1611">
        <v>179</v>
      </c>
      <c r="C1611" s="25" t="s">
        <v>146</v>
      </c>
      <c r="D1611" s="12">
        <v>10.199999999999999</v>
      </c>
      <c r="E1611" s="14"/>
      <c r="F1611" s="7" t="str">
        <f t="shared" si="249"/>
        <v>X</v>
      </c>
      <c r="G1611" s="7">
        <f t="shared" si="250"/>
        <v>10.199999999999999</v>
      </c>
      <c r="H1611" s="16">
        <f t="shared" si="251"/>
        <v>10.199999999999999</v>
      </c>
      <c r="I1611" s="11" t="str">
        <f t="shared" si="252"/>
        <v>X</v>
      </c>
      <c r="J1611" s="39" t="str">
        <f t="shared" si="253"/>
        <v>X</v>
      </c>
      <c r="K1611" s="39" t="str">
        <f t="shared" si="256"/>
        <v>X</v>
      </c>
      <c r="L1611" s="39" t="str">
        <f t="shared" si="257"/>
        <v>X</v>
      </c>
      <c r="M1611" s="39" t="str">
        <f t="shared" si="254"/>
        <v>X</v>
      </c>
      <c r="N1611" s="42">
        <v>0</v>
      </c>
      <c r="O1611" s="8">
        <v>0</v>
      </c>
      <c r="P1611" s="9">
        <v>0</v>
      </c>
      <c r="Q1611" s="9">
        <v>0</v>
      </c>
      <c r="R1611" s="8">
        <v>0</v>
      </c>
      <c r="S1611" s="9">
        <v>0</v>
      </c>
      <c r="T1611" s="9">
        <v>0</v>
      </c>
      <c r="U1611" s="8">
        <v>0</v>
      </c>
      <c r="V1611" s="9">
        <v>1</v>
      </c>
      <c r="W1611" s="9">
        <v>0</v>
      </c>
      <c r="X1611" s="9">
        <v>0</v>
      </c>
      <c r="Y1611" s="8">
        <v>0</v>
      </c>
      <c r="Z1611" s="9">
        <v>0</v>
      </c>
      <c r="AA1611" s="8"/>
      <c r="AC1611" s="8"/>
      <c r="AJ1611" s="9">
        <f t="shared" si="255"/>
        <v>-1</v>
      </c>
      <c r="AK1611" s="7">
        <v>10.199999999999999</v>
      </c>
      <c r="AO1611" s="8"/>
      <c r="AQ1611" s="31"/>
      <c r="AT1611" s="31"/>
      <c r="AU1611" s="21">
        <v>2000</v>
      </c>
      <c r="AV1611" s="23">
        <f t="shared" si="258"/>
        <v>3.3010299956639813</v>
      </c>
      <c r="BB1611" s="18"/>
      <c r="BD1611" s="54"/>
      <c r="BF1611" s="18"/>
      <c r="BH1611" s="18"/>
      <c r="BJ1611" s="18"/>
      <c r="BK1611" s="18" t="s">
        <v>262</v>
      </c>
      <c r="BL1611">
        <v>0</v>
      </c>
      <c r="BM1611">
        <v>0</v>
      </c>
      <c r="BN1611">
        <v>0</v>
      </c>
      <c r="BO1611">
        <v>0</v>
      </c>
      <c r="BP1611">
        <v>0</v>
      </c>
      <c r="BQ1611">
        <v>1</v>
      </c>
      <c r="BR1611" s="18">
        <v>0</v>
      </c>
      <c r="BS1611">
        <v>0</v>
      </c>
      <c r="BT1611">
        <v>1</v>
      </c>
      <c r="BU1611" s="18">
        <v>0</v>
      </c>
      <c r="BV1611" t="s">
        <v>397</v>
      </c>
      <c r="BW1611" t="s">
        <v>397</v>
      </c>
      <c r="CB1611" s="18"/>
      <c r="CD1611" s="18"/>
      <c r="CE1611" s="18"/>
      <c r="CH1611" s="18"/>
      <c r="CJ1611" s="18"/>
      <c r="CU1611" s="18"/>
      <c r="CV1611" t="s">
        <v>397</v>
      </c>
      <c r="CW1611" t="s">
        <v>397</v>
      </c>
      <c r="CX1611" t="s">
        <v>397</v>
      </c>
      <c r="CY1611" s="25" t="s">
        <v>397</v>
      </c>
    </row>
    <row r="1612" spans="1:103" x14ac:dyDescent="0.25">
      <c r="A1612">
        <v>1614</v>
      </c>
      <c r="B1612">
        <v>179</v>
      </c>
      <c r="C1612" s="25" t="s">
        <v>146</v>
      </c>
      <c r="D1612" s="12">
        <v>11.63</v>
      </c>
      <c r="E1612" s="14"/>
      <c r="F1612" s="7" t="str">
        <f t="shared" si="249"/>
        <v>X</v>
      </c>
      <c r="G1612" s="7">
        <f t="shared" si="250"/>
        <v>11.63</v>
      </c>
      <c r="H1612" s="16">
        <f t="shared" si="251"/>
        <v>11.63</v>
      </c>
      <c r="I1612" s="11" t="str">
        <f t="shared" si="252"/>
        <v>X</v>
      </c>
      <c r="J1612" s="39" t="str">
        <f t="shared" si="253"/>
        <v>X</v>
      </c>
      <c r="K1612" s="39" t="str">
        <f t="shared" si="256"/>
        <v>X</v>
      </c>
      <c r="L1612" s="39" t="str">
        <f t="shared" si="257"/>
        <v>X</v>
      </c>
      <c r="M1612" s="39" t="str">
        <f t="shared" si="254"/>
        <v>X</v>
      </c>
      <c r="N1612" s="42">
        <v>0</v>
      </c>
      <c r="O1612" s="8">
        <v>0</v>
      </c>
      <c r="P1612" s="9">
        <v>0</v>
      </c>
      <c r="Q1612" s="9">
        <v>0</v>
      </c>
      <c r="R1612" s="8">
        <v>0</v>
      </c>
      <c r="S1612" s="9">
        <v>0</v>
      </c>
      <c r="T1612" s="9">
        <v>0</v>
      </c>
      <c r="U1612" s="8">
        <v>0</v>
      </c>
      <c r="V1612" s="9">
        <v>1</v>
      </c>
      <c r="W1612" s="9">
        <v>0</v>
      </c>
      <c r="X1612" s="9">
        <v>0</v>
      </c>
      <c r="Y1612" s="8">
        <v>0</v>
      </c>
      <c r="Z1612" s="9">
        <v>0</v>
      </c>
      <c r="AA1612" s="8"/>
      <c r="AC1612" s="8"/>
      <c r="AJ1612" s="9">
        <f t="shared" si="255"/>
        <v>-1</v>
      </c>
      <c r="AK1612" s="7">
        <v>11.1</v>
      </c>
      <c r="AO1612" s="8"/>
      <c r="AQ1612" s="31"/>
      <c r="AT1612" s="31"/>
      <c r="AU1612" s="21">
        <v>2008</v>
      </c>
      <c r="AV1612" s="23">
        <f t="shared" si="258"/>
        <v>3.3027637084729817</v>
      </c>
      <c r="BB1612" s="18"/>
      <c r="BD1612" s="54"/>
      <c r="BF1612" s="18"/>
      <c r="BH1612" s="18"/>
      <c r="BJ1612" s="18"/>
      <c r="BK1612" s="18" t="s">
        <v>262</v>
      </c>
      <c r="BL1612">
        <v>0</v>
      </c>
      <c r="BM1612">
        <v>0</v>
      </c>
      <c r="BN1612">
        <v>0</v>
      </c>
      <c r="BO1612">
        <v>0</v>
      </c>
      <c r="BP1612">
        <v>0</v>
      </c>
      <c r="BQ1612">
        <v>1</v>
      </c>
      <c r="BR1612" s="18">
        <v>0</v>
      </c>
      <c r="BS1612">
        <v>0</v>
      </c>
      <c r="BT1612">
        <v>1</v>
      </c>
      <c r="BU1612" s="18">
        <v>0</v>
      </c>
      <c r="BV1612" t="s">
        <v>397</v>
      </c>
      <c r="BW1612" t="s">
        <v>397</v>
      </c>
      <c r="CB1612" s="18"/>
      <c r="CD1612" s="18"/>
      <c r="CE1612" s="18"/>
      <c r="CH1612" s="18"/>
      <c r="CJ1612" s="18"/>
      <c r="CU1612" s="18"/>
      <c r="CV1612" t="s">
        <v>397</v>
      </c>
      <c r="CW1612" t="s">
        <v>397</v>
      </c>
      <c r="CX1612" t="s">
        <v>397</v>
      </c>
      <c r="CY1612" s="25" t="s">
        <v>397</v>
      </c>
    </row>
    <row r="1613" spans="1:103" x14ac:dyDescent="0.25">
      <c r="A1613">
        <v>1615</v>
      </c>
      <c r="B1613">
        <v>180</v>
      </c>
      <c r="C1613" s="25" t="s">
        <v>148</v>
      </c>
      <c r="D1613" s="12">
        <v>8.5</v>
      </c>
      <c r="E1613" s="14"/>
      <c r="F1613" s="7" t="str">
        <f t="shared" si="249"/>
        <v>X</v>
      </c>
      <c r="G1613" s="7">
        <f t="shared" si="250"/>
        <v>8.5</v>
      </c>
      <c r="H1613" s="16">
        <f t="shared" si="251"/>
        <v>8.5</v>
      </c>
      <c r="I1613" s="11" t="str">
        <f t="shared" si="252"/>
        <v>X</v>
      </c>
      <c r="J1613" s="39" t="str">
        <f t="shared" si="253"/>
        <v>X</v>
      </c>
      <c r="K1613" s="39" t="str">
        <f t="shared" si="256"/>
        <v>X</v>
      </c>
      <c r="L1613" s="39" t="str">
        <f t="shared" si="257"/>
        <v>X</v>
      </c>
      <c r="M1613" s="39" t="str">
        <f t="shared" si="254"/>
        <v>X</v>
      </c>
      <c r="N1613" s="42">
        <v>1</v>
      </c>
      <c r="O1613" s="8">
        <v>0</v>
      </c>
      <c r="P1613" s="9">
        <v>0</v>
      </c>
      <c r="Q1613" s="9">
        <v>0</v>
      </c>
      <c r="R1613" s="8">
        <v>0</v>
      </c>
      <c r="S1613" s="9">
        <v>0</v>
      </c>
      <c r="T1613" s="9">
        <v>0</v>
      </c>
      <c r="U1613" s="8">
        <v>0</v>
      </c>
      <c r="V1613" s="9">
        <v>0</v>
      </c>
      <c r="W1613" s="9">
        <v>0</v>
      </c>
      <c r="X1613" s="9">
        <v>0</v>
      </c>
      <c r="Y1613" s="8">
        <v>0</v>
      </c>
      <c r="Z1613" s="9">
        <v>0</v>
      </c>
      <c r="AA1613" s="8"/>
      <c r="AC1613" s="8"/>
      <c r="AJ1613" s="9">
        <f t="shared" si="255"/>
        <v>-1</v>
      </c>
      <c r="AK1613" s="7">
        <v>5.6</v>
      </c>
      <c r="AO1613" s="8"/>
      <c r="AQ1613" s="31"/>
      <c r="AT1613" s="31"/>
      <c r="AU1613" s="21">
        <v>2005</v>
      </c>
      <c r="AV1613" s="23">
        <f t="shared" si="258"/>
        <v>3.3021143769562009</v>
      </c>
      <c r="BB1613" s="18"/>
      <c r="BD1613" s="54"/>
      <c r="BF1613" s="18"/>
      <c r="BH1613" s="18"/>
      <c r="BJ1613" s="18"/>
      <c r="BK1613" s="18" t="s">
        <v>144</v>
      </c>
      <c r="BL1613">
        <v>0</v>
      </c>
      <c r="BM1613">
        <v>0</v>
      </c>
      <c r="BN1613">
        <v>0</v>
      </c>
      <c r="BO1613">
        <v>0</v>
      </c>
      <c r="BP1613">
        <v>0</v>
      </c>
      <c r="BQ1613">
        <v>1</v>
      </c>
      <c r="BR1613" s="18">
        <v>0</v>
      </c>
      <c r="BS1613">
        <v>0</v>
      </c>
      <c r="BT1613">
        <v>1</v>
      </c>
      <c r="BU1613" s="18">
        <v>0</v>
      </c>
      <c r="BV1613" t="s">
        <v>397</v>
      </c>
      <c r="BW1613" t="s">
        <v>397</v>
      </c>
      <c r="CB1613" s="18"/>
      <c r="CD1613" s="18"/>
      <c r="CE1613" s="18"/>
      <c r="CH1613" s="18"/>
      <c r="CJ1613" s="18"/>
      <c r="CU1613" s="18"/>
      <c r="CV1613" t="s">
        <v>397</v>
      </c>
      <c r="CW1613" t="s">
        <v>397</v>
      </c>
      <c r="CX1613" t="s">
        <v>397</v>
      </c>
      <c r="CY1613" s="25" t="s">
        <v>397</v>
      </c>
    </row>
    <row r="1614" spans="1:103" x14ac:dyDescent="0.25">
      <c r="A1614">
        <v>1616</v>
      </c>
      <c r="B1614">
        <v>180</v>
      </c>
      <c r="C1614" s="25" t="s">
        <v>148</v>
      </c>
      <c r="D1614" s="12">
        <v>8.66692982018421</v>
      </c>
      <c r="E1614" s="14"/>
      <c r="F1614" s="7" t="str">
        <f t="shared" si="249"/>
        <v>X</v>
      </c>
      <c r="G1614" s="7">
        <f t="shared" si="250"/>
        <v>8.66692982018421</v>
      </c>
      <c r="H1614" s="16">
        <f t="shared" si="251"/>
        <v>8.66692982018421</v>
      </c>
      <c r="I1614" s="11" t="str">
        <f t="shared" si="252"/>
        <v>X</v>
      </c>
      <c r="J1614" s="39" t="str">
        <f t="shared" si="253"/>
        <v>X</v>
      </c>
      <c r="K1614" s="39" t="str">
        <f t="shared" si="256"/>
        <v>X</v>
      </c>
      <c r="L1614" s="39" t="str">
        <f t="shared" si="257"/>
        <v>X</v>
      </c>
      <c r="M1614" s="39" t="str">
        <f t="shared" si="254"/>
        <v>X</v>
      </c>
      <c r="N1614" s="42">
        <v>0</v>
      </c>
      <c r="O1614" s="8">
        <v>0</v>
      </c>
      <c r="P1614" s="9">
        <v>0</v>
      </c>
      <c r="Q1614" s="9">
        <v>0</v>
      </c>
      <c r="R1614" s="8">
        <v>0</v>
      </c>
      <c r="S1614" s="9">
        <v>0</v>
      </c>
      <c r="T1614" s="9">
        <v>0</v>
      </c>
      <c r="U1614" s="8">
        <v>1</v>
      </c>
      <c r="V1614" s="9">
        <v>0</v>
      </c>
      <c r="W1614" s="9">
        <v>0</v>
      </c>
      <c r="X1614" s="9">
        <v>0</v>
      </c>
      <c r="Y1614" s="8">
        <v>0</v>
      </c>
      <c r="Z1614" s="9">
        <v>0</v>
      </c>
      <c r="AA1614" s="8"/>
      <c r="AC1614" s="8"/>
      <c r="AJ1614" s="9">
        <f t="shared" si="255"/>
        <v>-1</v>
      </c>
      <c r="AK1614" s="7">
        <v>5.6</v>
      </c>
      <c r="AO1614" s="8"/>
      <c r="AQ1614" s="31"/>
      <c r="AT1614" s="31"/>
      <c r="AU1614" s="21">
        <v>2005</v>
      </c>
      <c r="AV1614" s="23">
        <f t="shared" si="258"/>
        <v>3.3021143769562009</v>
      </c>
      <c r="BB1614" s="18"/>
      <c r="BD1614" s="54"/>
      <c r="BF1614" s="18"/>
      <c r="BH1614" s="18"/>
      <c r="BJ1614" s="18"/>
      <c r="BK1614" s="18" t="s">
        <v>144</v>
      </c>
      <c r="BL1614">
        <v>0</v>
      </c>
      <c r="BM1614">
        <v>0</v>
      </c>
      <c r="BN1614">
        <v>0</v>
      </c>
      <c r="BO1614">
        <v>0</v>
      </c>
      <c r="BP1614">
        <v>0</v>
      </c>
      <c r="BQ1614">
        <v>1</v>
      </c>
      <c r="BR1614" s="18">
        <v>0</v>
      </c>
      <c r="BS1614">
        <v>0</v>
      </c>
      <c r="BT1614">
        <v>1</v>
      </c>
      <c r="BU1614" s="18">
        <v>0</v>
      </c>
      <c r="BV1614" t="s">
        <v>397</v>
      </c>
      <c r="BW1614" t="s">
        <v>397</v>
      </c>
      <c r="CB1614" s="18"/>
      <c r="CD1614" s="18"/>
      <c r="CE1614" s="18"/>
      <c r="CH1614" s="18"/>
      <c r="CJ1614" s="18"/>
      <c r="CU1614" s="18"/>
      <c r="CV1614" t="s">
        <v>397</v>
      </c>
      <c r="CW1614" t="s">
        <v>397</v>
      </c>
      <c r="CX1614" t="s">
        <v>397</v>
      </c>
      <c r="CY1614" s="25" t="s">
        <v>397</v>
      </c>
    </row>
    <row r="1615" spans="1:103" x14ac:dyDescent="0.25">
      <c r="A1615">
        <v>1617</v>
      </c>
      <c r="B1615">
        <v>180</v>
      </c>
      <c r="C1615" s="25" t="s">
        <v>148</v>
      </c>
      <c r="D1615" s="12">
        <v>10.78</v>
      </c>
      <c r="E1615" s="14"/>
      <c r="F1615" s="7" t="str">
        <f t="shared" ref="F1615:F1678" si="259">IFERROR(D1615/E1615, "X")</f>
        <v>X</v>
      </c>
      <c r="G1615" s="7">
        <f t="shared" ref="G1615:G1678" si="260">D1615-E1615</f>
        <v>10.78</v>
      </c>
      <c r="H1615" s="16">
        <f t="shared" ref="H1615:H1678" si="261">D1615+E1615</f>
        <v>10.78</v>
      </c>
      <c r="I1615" s="11" t="str">
        <f t="shared" ref="I1615:I1678" si="262">IFERROR(F1615/SQRT(F1615^2+AJ1615), "X")</f>
        <v>X</v>
      </c>
      <c r="J1615" s="39" t="str">
        <f t="shared" ref="J1615:J1678" si="263">IFERROR(SQRT((1-I1615^2)/AJ1615), "X")</f>
        <v>X</v>
      </c>
      <c r="K1615" s="39" t="str">
        <f t="shared" si="256"/>
        <v>X</v>
      </c>
      <c r="L1615" s="39" t="str">
        <f t="shared" si="257"/>
        <v>X</v>
      </c>
      <c r="M1615" s="39" t="str">
        <f t="shared" ref="M1615:M1678" si="264">IFERROR(I1615+J1615, "X")</f>
        <v>X</v>
      </c>
      <c r="N1615" s="42">
        <v>0</v>
      </c>
      <c r="O1615" s="8">
        <v>0</v>
      </c>
      <c r="P1615" s="9">
        <v>0</v>
      </c>
      <c r="Q1615" s="9">
        <v>0</v>
      </c>
      <c r="R1615" s="8">
        <v>0</v>
      </c>
      <c r="S1615" s="9">
        <v>0</v>
      </c>
      <c r="T1615" s="9">
        <v>0</v>
      </c>
      <c r="U1615" s="8">
        <v>0</v>
      </c>
      <c r="V1615" s="9">
        <v>1</v>
      </c>
      <c r="W1615" s="9">
        <v>0</v>
      </c>
      <c r="X1615" s="9">
        <v>0</v>
      </c>
      <c r="Y1615" s="8">
        <v>0</v>
      </c>
      <c r="Z1615" s="9">
        <v>0</v>
      </c>
      <c r="AA1615" s="8"/>
      <c r="AC1615" s="8"/>
      <c r="AJ1615" s="9">
        <f t="shared" ref="AJ1615:AJ1678" si="265">IFERROR(AH1615-AI1615-1, "X")</f>
        <v>-1</v>
      </c>
      <c r="AK1615" s="7">
        <v>5.6</v>
      </c>
      <c r="AO1615" s="8"/>
      <c r="AQ1615" s="31"/>
      <c r="AT1615" s="31"/>
      <c r="AU1615" s="21">
        <v>2005</v>
      </c>
      <c r="AV1615" s="23">
        <f t="shared" si="258"/>
        <v>3.3021143769562009</v>
      </c>
      <c r="BB1615" s="18"/>
      <c r="BD1615" s="54"/>
      <c r="BF1615" s="18"/>
      <c r="BH1615" s="18"/>
      <c r="BJ1615" s="18"/>
      <c r="BK1615" s="18" t="s">
        <v>144</v>
      </c>
      <c r="BL1615">
        <v>0</v>
      </c>
      <c r="BM1615">
        <v>0</v>
      </c>
      <c r="BN1615">
        <v>0</v>
      </c>
      <c r="BO1615">
        <v>0</v>
      </c>
      <c r="BP1615">
        <v>0</v>
      </c>
      <c r="BQ1615">
        <v>1</v>
      </c>
      <c r="BR1615" s="18">
        <v>0</v>
      </c>
      <c r="BS1615">
        <v>0</v>
      </c>
      <c r="BT1615">
        <v>1</v>
      </c>
      <c r="BU1615" s="18">
        <v>0</v>
      </c>
      <c r="BV1615" t="s">
        <v>397</v>
      </c>
      <c r="BW1615" t="s">
        <v>397</v>
      </c>
      <c r="CB1615" s="18"/>
      <c r="CD1615" s="18"/>
      <c r="CE1615" s="18"/>
      <c r="CH1615" s="18"/>
      <c r="CJ1615" s="18"/>
      <c r="CU1615" s="18"/>
      <c r="CV1615" t="s">
        <v>397</v>
      </c>
      <c r="CW1615" t="s">
        <v>397</v>
      </c>
      <c r="CX1615" t="s">
        <v>397</v>
      </c>
      <c r="CY1615" s="25" t="s">
        <v>397</v>
      </c>
    </row>
    <row r="1616" spans="1:103" x14ac:dyDescent="0.25">
      <c r="A1616">
        <v>1618</v>
      </c>
      <c r="B1616">
        <v>181</v>
      </c>
      <c r="C1616" s="25" t="s">
        <v>66</v>
      </c>
      <c r="D1616" s="12">
        <v>8.1</v>
      </c>
      <c r="E1616" s="14"/>
      <c r="F1616" s="7" t="str">
        <f t="shared" si="259"/>
        <v>X</v>
      </c>
      <c r="G1616" s="7">
        <f t="shared" si="260"/>
        <v>8.1</v>
      </c>
      <c r="H1616" s="16">
        <f t="shared" si="261"/>
        <v>8.1</v>
      </c>
      <c r="I1616" s="11" t="str">
        <f t="shared" si="262"/>
        <v>X</v>
      </c>
      <c r="J1616" s="39" t="str">
        <f t="shared" si="263"/>
        <v>X</v>
      </c>
      <c r="K1616" s="39" t="str">
        <f t="shared" si="256"/>
        <v>X</v>
      </c>
      <c r="L1616" s="39" t="str">
        <f t="shared" si="257"/>
        <v>X</v>
      </c>
      <c r="M1616" s="39" t="str">
        <f t="shared" si="264"/>
        <v>X</v>
      </c>
      <c r="N1616" s="42">
        <v>1</v>
      </c>
      <c r="O1616" s="8">
        <v>0</v>
      </c>
      <c r="P1616" s="9">
        <v>0</v>
      </c>
      <c r="Q1616" s="9">
        <v>0</v>
      </c>
      <c r="R1616" s="8">
        <v>0</v>
      </c>
      <c r="S1616" s="9">
        <v>0</v>
      </c>
      <c r="T1616" s="9">
        <v>0</v>
      </c>
      <c r="U1616" s="8">
        <v>0</v>
      </c>
      <c r="V1616" s="9">
        <v>0</v>
      </c>
      <c r="W1616" s="9">
        <v>0</v>
      </c>
      <c r="X1616" s="9">
        <v>0</v>
      </c>
      <c r="Y1616" s="8">
        <v>0</v>
      </c>
      <c r="Z1616" s="9">
        <v>0</v>
      </c>
      <c r="AA1616" s="8"/>
      <c r="AC1616" s="8"/>
      <c r="AJ1616" s="9">
        <f t="shared" si="265"/>
        <v>-1</v>
      </c>
      <c r="AK1616" s="7">
        <v>11.6</v>
      </c>
      <c r="AO1616" s="8"/>
      <c r="AQ1616" s="31"/>
      <c r="AT1616" s="31"/>
      <c r="AU1616" s="21">
        <v>2002</v>
      </c>
      <c r="AV1616" s="23">
        <f t="shared" si="258"/>
        <v>3.3014640731433</v>
      </c>
      <c r="BB1616" s="18"/>
      <c r="BD1616" s="54"/>
      <c r="BF1616" s="18"/>
      <c r="BH1616" s="18"/>
      <c r="BJ1616" s="18"/>
      <c r="BK1616" s="18" t="s">
        <v>62</v>
      </c>
      <c r="BL1616">
        <v>0</v>
      </c>
      <c r="BM1616">
        <v>1</v>
      </c>
      <c r="BN1616">
        <v>0</v>
      </c>
      <c r="BO1616">
        <v>0</v>
      </c>
      <c r="BP1616">
        <v>0</v>
      </c>
      <c r="BQ1616">
        <v>0</v>
      </c>
      <c r="BR1616" s="18">
        <v>0</v>
      </c>
      <c r="BS1616">
        <v>0</v>
      </c>
      <c r="BT1616">
        <v>1</v>
      </c>
      <c r="BU1616" s="18">
        <v>0</v>
      </c>
      <c r="BV1616" t="s">
        <v>397</v>
      </c>
      <c r="BW1616" t="s">
        <v>397</v>
      </c>
      <c r="CB1616" s="18"/>
      <c r="CD1616" s="18"/>
      <c r="CE1616" s="18"/>
      <c r="CH1616" s="18"/>
      <c r="CJ1616" s="18"/>
      <c r="CU1616" s="18"/>
      <c r="CV1616" t="s">
        <v>397</v>
      </c>
      <c r="CW1616" t="s">
        <v>397</v>
      </c>
      <c r="CX1616" t="s">
        <v>397</v>
      </c>
      <c r="CY1616" s="25" t="s">
        <v>397</v>
      </c>
    </row>
    <row r="1617" spans="1:103" x14ac:dyDescent="0.25">
      <c r="A1617">
        <v>1619</v>
      </c>
      <c r="B1617">
        <v>181</v>
      </c>
      <c r="C1617" s="25" t="s">
        <v>66</v>
      </c>
      <c r="D1617" s="12">
        <v>7.5</v>
      </c>
      <c r="E1617" s="14"/>
      <c r="F1617" s="7" t="str">
        <f t="shared" si="259"/>
        <v>X</v>
      </c>
      <c r="G1617" s="7">
        <f t="shared" si="260"/>
        <v>7.5</v>
      </c>
      <c r="H1617" s="16">
        <f t="shared" si="261"/>
        <v>7.5</v>
      </c>
      <c r="I1617" s="11" t="str">
        <f t="shared" si="262"/>
        <v>X</v>
      </c>
      <c r="J1617" s="39" t="str">
        <f t="shared" si="263"/>
        <v>X</v>
      </c>
      <c r="K1617" s="39" t="str">
        <f t="shared" si="256"/>
        <v>X</v>
      </c>
      <c r="L1617" s="39" t="str">
        <f t="shared" si="257"/>
        <v>X</v>
      </c>
      <c r="M1617" s="39" t="str">
        <f t="shared" si="264"/>
        <v>X</v>
      </c>
      <c r="N1617" s="42">
        <v>0</v>
      </c>
      <c r="O1617" s="8">
        <v>0</v>
      </c>
      <c r="P1617" s="9">
        <v>0</v>
      </c>
      <c r="Q1617" s="9">
        <v>0</v>
      </c>
      <c r="R1617" s="8">
        <v>0</v>
      </c>
      <c r="S1617" s="9">
        <v>0</v>
      </c>
      <c r="T1617" s="9">
        <v>0</v>
      </c>
      <c r="U1617" s="8">
        <v>1</v>
      </c>
      <c r="V1617" s="9">
        <v>0</v>
      </c>
      <c r="W1617" s="9">
        <v>0</v>
      </c>
      <c r="X1617" s="9">
        <v>0</v>
      </c>
      <c r="Y1617" s="8">
        <v>0</v>
      </c>
      <c r="Z1617" s="9">
        <v>0</v>
      </c>
      <c r="AA1617" s="8"/>
      <c r="AC1617" s="8"/>
      <c r="AJ1617" s="9">
        <f t="shared" si="265"/>
        <v>-1</v>
      </c>
      <c r="AK1617" s="7">
        <v>11.6</v>
      </c>
      <c r="AO1617" s="8"/>
      <c r="AQ1617" s="31"/>
      <c r="AT1617" s="31"/>
      <c r="AU1617" s="21">
        <v>2002</v>
      </c>
      <c r="AV1617" s="23">
        <f t="shared" si="258"/>
        <v>3.3014640731433</v>
      </c>
      <c r="BB1617" s="18"/>
      <c r="BD1617" s="54"/>
      <c r="BF1617" s="18"/>
      <c r="BH1617" s="18"/>
      <c r="BJ1617" s="18"/>
      <c r="BK1617" s="18" t="s">
        <v>62</v>
      </c>
      <c r="BL1617">
        <v>0</v>
      </c>
      <c r="BM1617">
        <v>1</v>
      </c>
      <c r="BN1617">
        <v>0</v>
      </c>
      <c r="BO1617">
        <v>0</v>
      </c>
      <c r="BP1617">
        <v>0</v>
      </c>
      <c r="BQ1617">
        <v>0</v>
      </c>
      <c r="BR1617" s="18">
        <v>0</v>
      </c>
      <c r="BS1617">
        <v>0</v>
      </c>
      <c r="BT1617">
        <v>1</v>
      </c>
      <c r="BU1617" s="18">
        <v>0</v>
      </c>
      <c r="BV1617" t="s">
        <v>397</v>
      </c>
      <c r="BW1617" t="s">
        <v>397</v>
      </c>
      <c r="CB1617" s="18"/>
      <c r="CD1617" s="18"/>
      <c r="CE1617" s="18"/>
      <c r="CH1617" s="18"/>
      <c r="CJ1617" s="18"/>
      <c r="CU1617" s="18"/>
      <c r="CV1617" t="s">
        <v>397</v>
      </c>
      <c r="CW1617" t="s">
        <v>397</v>
      </c>
      <c r="CX1617" t="s">
        <v>397</v>
      </c>
      <c r="CY1617" s="25" t="s">
        <v>397</v>
      </c>
    </row>
    <row r="1618" spans="1:103" x14ac:dyDescent="0.25">
      <c r="A1618">
        <v>1620</v>
      </c>
      <c r="B1618">
        <v>181</v>
      </c>
      <c r="C1618" s="25" t="s">
        <v>66</v>
      </c>
      <c r="D1618" s="12">
        <v>8.8000000000000007</v>
      </c>
      <c r="E1618" s="14"/>
      <c r="F1618" s="7" t="str">
        <f t="shared" si="259"/>
        <v>X</v>
      </c>
      <c r="G1618" s="7">
        <f t="shared" si="260"/>
        <v>8.8000000000000007</v>
      </c>
      <c r="H1618" s="16">
        <f t="shared" si="261"/>
        <v>8.8000000000000007</v>
      </c>
      <c r="I1618" s="11" t="str">
        <f t="shared" si="262"/>
        <v>X</v>
      </c>
      <c r="J1618" s="39" t="str">
        <f t="shared" si="263"/>
        <v>X</v>
      </c>
      <c r="K1618" s="39" t="str">
        <f t="shared" si="256"/>
        <v>X</v>
      </c>
      <c r="L1618" s="39" t="str">
        <f t="shared" si="257"/>
        <v>X</v>
      </c>
      <c r="M1618" s="39" t="str">
        <f t="shared" si="264"/>
        <v>X</v>
      </c>
      <c r="N1618" s="42">
        <v>0</v>
      </c>
      <c r="O1618" s="8">
        <v>0</v>
      </c>
      <c r="P1618" s="9">
        <v>0</v>
      </c>
      <c r="Q1618" s="9">
        <v>0</v>
      </c>
      <c r="R1618" s="8">
        <v>0</v>
      </c>
      <c r="S1618" s="9">
        <v>0</v>
      </c>
      <c r="T1618" s="9">
        <v>0</v>
      </c>
      <c r="U1618" s="8">
        <v>0</v>
      </c>
      <c r="V1618" s="9">
        <v>1</v>
      </c>
      <c r="W1618" s="9">
        <v>0</v>
      </c>
      <c r="X1618" s="9">
        <v>0</v>
      </c>
      <c r="Y1618" s="8">
        <v>0</v>
      </c>
      <c r="Z1618" s="9">
        <v>0</v>
      </c>
      <c r="AA1618" s="8"/>
      <c r="AC1618" s="8"/>
      <c r="AJ1618" s="9">
        <f t="shared" si="265"/>
        <v>-1</v>
      </c>
      <c r="AK1618" s="7">
        <v>11.6</v>
      </c>
      <c r="AO1618" s="8"/>
      <c r="AQ1618" s="31"/>
      <c r="AT1618" s="31"/>
      <c r="AU1618" s="21">
        <v>2002</v>
      </c>
      <c r="AV1618" s="23">
        <f t="shared" si="258"/>
        <v>3.3014640731433</v>
      </c>
      <c r="BB1618" s="18"/>
      <c r="BD1618" s="54"/>
      <c r="BF1618" s="18"/>
      <c r="BH1618" s="18"/>
      <c r="BJ1618" s="18"/>
      <c r="BK1618" s="18" t="s">
        <v>62</v>
      </c>
      <c r="BL1618">
        <v>0</v>
      </c>
      <c r="BM1618">
        <v>1</v>
      </c>
      <c r="BN1618">
        <v>0</v>
      </c>
      <c r="BO1618">
        <v>0</v>
      </c>
      <c r="BP1618">
        <v>0</v>
      </c>
      <c r="BQ1618">
        <v>0</v>
      </c>
      <c r="BR1618" s="18">
        <v>0</v>
      </c>
      <c r="BS1618">
        <v>0</v>
      </c>
      <c r="BT1618">
        <v>1</v>
      </c>
      <c r="BU1618" s="18">
        <v>0</v>
      </c>
      <c r="BV1618" t="s">
        <v>397</v>
      </c>
      <c r="BW1618" t="s">
        <v>397</v>
      </c>
      <c r="CB1618" s="18"/>
      <c r="CD1618" s="18"/>
      <c r="CE1618" s="18"/>
      <c r="CH1618" s="18"/>
      <c r="CJ1618" s="18"/>
      <c r="CU1618" s="18"/>
      <c r="CV1618" t="s">
        <v>397</v>
      </c>
      <c r="CW1618" t="s">
        <v>397</v>
      </c>
      <c r="CX1618" t="s">
        <v>397</v>
      </c>
      <c r="CY1618" s="25" t="s">
        <v>397</v>
      </c>
    </row>
    <row r="1619" spans="1:103" x14ac:dyDescent="0.25">
      <c r="A1619">
        <v>1621</v>
      </c>
      <c r="B1619">
        <v>182</v>
      </c>
      <c r="C1619" s="25" t="s">
        <v>65</v>
      </c>
      <c r="D1619" s="12">
        <v>7.32</v>
      </c>
      <c r="E1619" s="14"/>
      <c r="F1619" s="7" t="str">
        <f t="shared" si="259"/>
        <v>X</v>
      </c>
      <c r="G1619" s="7">
        <f t="shared" si="260"/>
        <v>7.32</v>
      </c>
      <c r="H1619" s="16">
        <f t="shared" si="261"/>
        <v>7.32</v>
      </c>
      <c r="I1619" s="11" t="str">
        <f t="shared" si="262"/>
        <v>X</v>
      </c>
      <c r="J1619" s="39" t="str">
        <f t="shared" si="263"/>
        <v>X</v>
      </c>
      <c r="K1619" s="39" t="str">
        <f t="shared" si="256"/>
        <v>X</v>
      </c>
      <c r="L1619" s="39" t="str">
        <f t="shared" si="257"/>
        <v>X</v>
      </c>
      <c r="M1619" s="39" t="str">
        <f t="shared" si="264"/>
        <v>X</v>
      </c>
      <c r="N1619" s="42">
        <v>1</v>
      </c>
      <c r="O1619" s="8">
        <v>0</v>
      </c>
      <c r="P1619" s="9">
        <v>0</v>
      </c>
      <c r="Q1619" s="9">
        <v>0</v>
      </c>
      <c r="R1619" s="8">
        <v>0</v>
      </c>
      <c r="S1619" s="9">
        <v>0</v>
      </c>
      <c r="T1619" s="9">
        <v>0</v>
      </c>
      <c r="U1619" s="8">
        <v>0</v>
      </c>
      <c r="V1619" s="9">
        <v>0</v>
      </c>
      <c r="W1619" s="9">
        <v>0</v>
      </c>
      <c r="X1619" s="9">
        <v>0</v>
      </c>
      <c r="Y1619" s="8">
        <v>0</v>
      </c>
      <c r="Z1619" s="9">
        <v>0</v>
      </c>
      <c r="AA1619" s="8"/>
      <c r="AC1619" s="8"/>
      <c r="AJ1619" s="9">
        <f t="shared" si="265"/>
        <v>-1</v>
      </c>
      <c r="AK1619" s="7">
        <v>6.3</v>
      </c>
      <c r="AO1619" s="8"/>
      <c r="AQ1619" s="31"/>
      <c r="AT1619" s="31"/>
      <c r="AU1619" s="21">
        <v>1995</v>
      </c>
      <c r="AV1619" s="23">
        <f t="shared" si="258"/>
        <v>3.2999429000227671</v>
      </c>
      <c r="BB1619" s="18"/>
      <c r="BD1619" s="54"/>
      <c r="BF1619" s="18"/>
      <c r="BH1619" s="18"/>
      <c r="BJ1619" s="18"/>
      <c r="BK1619" s="18" t="s">
        <v>62</v>
      </c>
      <c r="BL1619">
        <v>0</v>
      </c>
      <c r="BM1619">
        <v>1</v>
      </c>
      <c r="BN1619">
        <v>0</v>
      </c>
      <c r="BO1619">
        <v>0</v>
      </c>
      <c r="BP1619">
        <v>0</v>
      </c>
      <c r="BQ1619">
        <v>0</v>
      </c>
      <c r="BR1619" s="18">
        <v>0</v>
      </c>
      <c r="BS1619">
        <v>0</v>
      </c>
      <c r="BT1619">
        <v>1</v>
      </c>
      <c r="BU1619" s="18">
        <v>0</v>
      </c>
      <c r="BV1619" t="s">
        <v>397</v>
      </c>
      <c r="BW1619" t="s">
        <v>397</v>
      </c>
      <c r="CB1619" s="18"/>
      <c r="CD1619" s="18"/>
      <c r="CE1619" s="18"/>
      <c r="CH1619" s="18"/>
      <c r="CJ1619" s="18"/>
      <c r="CU1619" s="18"/>
      <c r="CV1619" t="s">
        <v>397</v>
      </c>
      <c r="CW1619" t="s">
        <v>397</v>
      </c>
      <c r="CX1619" t="s">
        <v>397</v>
      </c>
      <c r="CY1619" s="25" t="s">
        <v>397</v>
      </c>
    </row>
    <row r="1620" spans="1:103" x14ac:dyDescent="0.25">
      <c r="A1620">
        <v>1622</v>
      </c>
      <c r="B1620">
        <v>182</v>
      </c>
      <c r="C1620" s="25" t="s">
        <v>65</v>
      </c>
      <c r="D1620" s="12">
        <v>6.2</v>
      </c>
      <c r="E1620" s="14"/>
      <c r="F1620" s="7" t="str">
        <f t="shared" si="259"/>
        <v>X</v>
      </c>
      <c r="G1620" s="7">
        <f t="shared" si="260"/>
        <v>6.2</v>
      </c>
      <c r="H1620" s="16">
        <f t="shared" si="261"/>
        <v>6.2</v>
      </c>
      <c r="I1620" s="11" t="str">
        <f t="shared" si="262"/>
        <v>X</v>
      </c>
      <c r="J1620" s="39" t="str">
        <f t="shared" si="263"/>
        <v>X</v>
      </c>
      <c r="K1620" s="39" t="str">
        <f t="shared" si="256"/>
        <v>X</v>
      </c>
      <c r="L1620" s="39" t="str">
        <f t="shared" si="257"/>
        <v>X</v>
      </c>
      <c r="M1620" s="39" t="str">
        <f t="shared" si="264"/>
        <v>X</v>
      </c>
      <c r="N1620" s="42">
        <v>0</v>
      </c>
      <c r="O1620" s="8">
        <v>0</v>
      </c>
      <c r="P1620" s="9">
        <v>0</v>
      </c>
      <c r="Q1620" s="9">
        <v>0</v>
      </c>
      <c r="R1620" s="8">
        <v>0</v>
      </c>
      <c r="S1620" s="9">
        <v>0</v>
      </c>
      <c r="T1620" s="9">
        <v>0</v>
      </c>
      <c r="U1620" s="8">
        <v>1</v>
      </c>
      <c r="V1620" s="9">
        <v>0</v>
      </c>
      <c r="W1620" s="9">
        <v>0</v>
      </c>
      <c r="X1620" s="9">
        <v>0</v>
      </c>
      <c r="Y1620" s="8">
        <v>0</v>
      </c>
      <c r="Z1620" s="9">
        <v>0</v>
      </c>
      <c r="AA1620" s="8"/>
      <c r="AC1620" s="8"/>
      <c r="AJ1620" s="9">
        <f t="shared" si="265"/>
        <v>-1</v>
      </c>
      <c r="AK1620" s="7">
        <v>6.3</v>
      </c>
      <c r="AO1620" s="8"/>
      <c r="AQ1620" s="31"/>
      <c r="AT1620" s="31"/>
      <c r="AU1620" s="21">
        <v>1995</v>
      </c>
      <c r="AV1620" s="23">
        <f t="shared" si="258"/>
        <v>3.2999429000227671</v>
      </c>
      <c r="BB1620" s="18"/>
      <c r="BD1620" s="54"/>
      <c r="BF1620" s="18"/>
      <c r="BH1620" s="18"/>
      <c r="BJ1620" s="18"/>
      <c r="BK1620" s="18" t="s">
        <v>62</v>
      </c>
      <c r="BL1620">
        <v>0</v>
      </c>
      <c r="BM1620">
        <v>1</v>
      </c>
      <c r="BN1620">
        <v>0</v>
      </c>
      <c r="BO1620">
        <v>0</v>
      </c>
      <c r="BP1620">
        <v>0</v>
      </c>
      <c r="BQ1620">
        <v>0</v>
      </c>
      <c r="BR1620" s="18">
        <v>0</v>
      </c>
      <c r="BS1620">
        <v>0</v>
      </c>
      <c r="BT1620">
        <v>1</v>
      </c>
      <c r="BU1620" s="18">
        <v>0</v>
      </c>
      <c r="BV1620" t="s">
        <v>397</v>
      </c>
      <c r="BW1620" t="s">
        <v>397</v>
      </c>
      <c r="CB1620" s="18"/>
      <c r="CD1620" s="18"/>
      <c r="CE1620" s="18"/>
      <c r="CH1620" s="18"/>
      <c r="CJ1620" s="18"/>
      <c r="CU1620" s="18"/>
      <c r="CV1620" t="s">
        <v>397</v>
      </c>
      <c r="CW1620" t="s">
        <v>397</v>
      </c>
      <c r="CX1620" t="s">
        <v>397</v>
      </c>
      <c r="CY1620" s="25" t="s">
        <v>397</v>
      </c>
    </row>
    <row r="1621" spans="1:103" x14ac:dyDescent="0.25">
      <c r="A1621">
        <v>1623</v>
      </c>
      <c r="B1621">
        <v>182</v>
      </c>
      <c r="C1621" s="25" t="s">
        <v>65</v>
      </c>
      <c r="D1621" s="12">
        <v>9.6989999999999998</v>
      </c>
      <c r="E1621" s="14"/>
      <c r="F1621" s="7" t="str">
        <f t="shared" si="259"/>
        <v>X</v>
      </c>
      <c r="G1621" s="7">
        <f t="shared" si="260"/>
        <v>9.6989999999999998</v>
      </c>
      <c r="H1621" s="16">
        <f t="shared" si="261"/>
        <v>9.6989999999999998</v>
      </c>
      <c r="I1621" s="11" t="str">
        <f t="shared" si="262"/>
        <v>X</v>
      </c>
      <c r="J1621" s="39" t="str">
        <f t="shared" si="263"/>
        <v>X</v>
      </c>
      <c r="K1621" s="39" t="str">
        <f t="shared" si="256"/>
        <v>X</v>
      </c>
      <c r="L1621" s="39" t="str">
        <f t="shared" si="257"/>
        <v>X</v>
      </c>
      <c r="M1621" s="39" t="str">
        <f t="shared" si="264"/>
        <v>X</v>
      </c>
      <c r="N1621" s="42">
        <v>0</v>
      </c>
      <c r="O1621" s="8">
        <v>0</v>
      </c>
      <c r="P1621" s="9">
        <v>0</v>
      </c>
      <c r="Q1621" s="9">
        <v>0</v>
      </c>
      <c r="R1621" s="8">
        <v>0</v>
      </c>
      <c r="S1621" s="9">
        <v>0</v>
      </c>
      <c r="T1621" s="9">
        <v>0</v>
      </c>
      <c r="U1621" s="8">
        <v>0</v>
      </c>
      <c r="V1621" s="9">
        <v>1</v>
      </c>
      <c r="W1621" s="9">
        <v>0</v>
      </c>
      <c r="X1621" s="9">
        <v>0</v>
      </c>
      <c r="Y1621" s="8">
        <v>0</v>
      </c>
      <c r="Z1621" s="9">
        <v>0</v>
      </c>
      <c r="AA1621" s="8"/>
      <c r="AC1621" s="8"/>
      <c r="AJ1621" s="9">
        <f t="shared" si="265"/>
        <v>-1</v>
      </c>
      <c r="AK1621" s="7">
        <v>6.3</v>
      </c>
      <c r="AO1621" s="8"/>
      <c r="AQ1621" s="31"/>
      <c r="AT1621" s="31"/>
      <c r="AU1621" s="21">
        <v>1995</v>
      </c>
      <c r="AV1621" s="23">
        <f t="shared" si="258"/>
        <v>3.2999429000227671</v>
      </c>
      <c r="BB1621" s="18"/>
      <c r="BD1621" s="54"/>
      <c r="BF1621" s="18"/>
      <c r="BH1621" s="18"/>
      <c r="BJ1621" s="18"/>
      <c r="BK1621" s="18" t="s">
        <v>62</v>
      </c>
      <c r="BL1621">
        <v>0</v>
      </c>
      <c r="BM1621">
        <v>1</v>
      </c>
      <c r="BN1621">
        <v>0</v>
      </c>
      <c r="BO1621">
        <v>0</v>
      </c>
      <c r="BP1621">
        <v>0</v>
      </c>
      <c r="BQ1621">
        <v>0</v>
      </c>
      <c r="BR1621" s="18">
        <v>0</v>
      </c>
      <c r="BS1621">
        <v>0</v>
      </c>
      <c r="BT1621">
        <v>1</v>
      </c>
      <c r="BU1621" s="18">
        <v>0</v>
      </c>
      <c r="BV1621" t="s">
        <v>397</v>
      </c>
      <c r="BW1621" t="s">
        <v>397</v>
      </c>
      <c r="CB1621" s="18"/>
      <c r="CD1621" s="18"/>
      <c r="CE1621" s="18"/>
      <c r="CH1621" s="18"/>
      <c r="CJ1621" s="18"/>
      <c r="CU1621" s="18"/>
      <c r="CV1621" t="s">
        <v>397</v>
      </c>
      <c r="CW1621" t="s">
        <v>397</v>
      </c>
      <c r="CX1621" t="s">
        <v>397</v>
      </c>
      <c r="CY1621" s="25" t="s">
        <v>397</v>
      </c>
    </row>
    <row r="1622" spans="1:103" x14ac:dyDescent="0.25">
      <c r="A1622">
        <v>1624</v>
      </c>
      <c r="B1622">
        <v>184</v>
      </c>
      <c r="C1622" s="25" t="s">
        <v>67</v>
      </c>
      <c r="D1622" s="12">
        <v>4</v>
      </c>
      <c r="E1622" s="14"/>
      <c r="F1622" s="7" t="str">
        <f t="shared" si="259"/>
        <v>X</v>
      </c>
      <c r="G1622" s="7">
        <f t="shared" si="260"/>
        <v>4</v>
      </c>
      <c r="H1622" s="16">
        <f t="shared" si="261"/>
        <v>4</v>
      </c>
      <c r="I1622" s="11" t="str">
        <f t="shared" si="262"/>
        <v>X</v>
      </c>
      <c r="J1622" s="39" t="str">
        <f t="shared" si="263"/>
        <v>X</v>
      </c>
      <c r="K1622" s="39" t="str">
        <f t="shared" si="256"/>
        <v>X</v>
      </c>
      <c r="L1622" s="39" t="str">
        <f t="shared" si="257"/>
        <v>X</v>
      </c>
      <c r="M1622" s="39" t="str">
        <f t="shared" si="264"/>
        <v>X</v>
      </c>
      <c r="N1622" s="42">
        <v>1</v>
      </c>
      <c r="O1622" s="8">
        <v>0</v>
      </c>
      <c r="P1622" s="9">
        <v>0</v>
      </c>
      <c r="Q1622" s="9">
        <v>0</v>
      </c>
      <c r="R1622" s="8">
        <v>0</v>
      </c>
      <c r="S1622" s="9">
        <v>0</v>
      </c>
      <c r="T1622" s="9">
        <v>0</v>
      </c>
      <c r="U1622" s="8">
        <v>0</v>
      </c>
      <c r="V1622" s="9">
        <v>0</v>
      </c>
      <c r="W1622" s="9">
        <v>0</v>
      </c>
      <c r="X1622" s="9">
        <v>0</v>
      </c>
      <c r="Y1622" s="8">
        <v>0</v>
      </c>
      <c r="Z1622" s="9">
        <v>0</v>
      </c>
      <c r="AA1622" s="8"/>
      <c r="AC1622" s="8"/>
      <c r="AJ1622" s="9">
        <f t="shared" si="265"/>
        <v>-1</v>
      </c>
      <c r="AK1622" s="7">
        <v>5.5</v>
      </c>
      <c r="AO1622" s="8"/>
      <c r="AQ1622" s="31"/>
      <c r="AT1622" s="31"/>
      <c r="AU1622" s="21">
        <v>1988</v>
      </c>
      <c r="AV1622" s="23">
        <f t="shared" si="258"/>
        <v>3.2984163800612945</v>
      </c>
      <c r="BB1622" s="18"/>
      <c r="BD1622" s="54"/>
      <c r="BF1622" s="18"/>
      <c r="BH1622" s="18"/>
      <c r="BJ1622" s="18"/>
      <c r="BK1622" s="18" t="s">
        <v>62</v>
      </c>
      <c r="BL1622">
        <v>0</v>
      </c>
      <c r="BM1622">
        <v>1</v>
      </c>
      <c r="BN1622">
        <v>0</v>
      </c>
      <c r="BO1622">
        <v>0</v>
      </c>
      <c r="BP1622">
        <v>0</v>
      </c>
      <c r="BQ1622">
        <v>0</v>
      </c>
      <c r="BR1622" s="18">
        <v>0</v>
      </c>
      <c r="BS1622">
        <v>0</v>
      </c>
      <c r="BT1622">
        <v>1</v>
      </c>
      <c r="BU1622" s="18">
        <v>0</v>
      </c>
      <c r="BV1622" t="s">
        <v>397</v>
      </c>
      <c r="BW1622" t="s">
        <v>397</v>
      </c>
      <c r="CB1622" s="18"/>
      <c r="CD1622" s="18"/>
      <c r="CE1622" s="18"/>
      <c r="CH1622" s="18"/>
      <c r="CJ1622" s="18"/>
      <c r="CU1622" s="18"/>
      <c r="CV1622" t="s">
        <v>397</v>
      </c>
      <c r="CW1622" t="s">
        <v>397</v>
      </c>
      <c r="CX1622" t="s">
        <v>397</v>
      </c>
      <c r="CY1622" s="25" t="s">
        <v>397</v>
      </c>
    </row>
    <row r="1623" spans="1:103" x14ac:dyDescent="0.25">
      <c r="A1623">
        <v>1625</v>
      </c>
      <c r="B1623">
        <v>184</v>
      </c>
      <c r="C1623" s="25" t="s">
        <v>67</v>
      </c>
      <c r="D1623" s="12">
        <v>4.5999999999999996</v>
      </c>
      <c r="E1623" s="14"/>
      <c r="F1623" s="7" t="str">
        <f t="shared" si="259"/>
        <v>X</v>
      </c>
      <c r="G1623" s="7">
        <f t="shared" si="260"/>
        <v>4.5999999999999996</v>
      </c>
      <c r="H1623" s="16">
        <f t="shared" si="261"/>
        <v>4.5999999999999996</v>
      </c>
      <c r="I1623" s="11" t="str">
        <f t="shared" si="262"/>
        <v>X</v>
      </c>
      <c r="J1623" s="39" t="str">
        <f t="shared" si="263"/>
        <v>X</v>
      </c>
      <c r="K1623" s="39" t="str">
        <f t="shared" si="256"/>
        <v>X</v>
      </c>
      <c r="L1623" s="39" t="str">
        <f t="shared" si="257"/>
        <v>X</v>
      </c>
      <c r="M1623" s="39" t="str">
        <f t="shared" si="264"/>
        <v>X</v>
      </c>
      <c r="N1623" s="42">
        <v>1</v>
      </c>
      <c r="O1623" s="8">
        <v>0</v>
      </c>
      <c r="P1623" s="9">
        <v>0</v>
      </c>
      <c r="Q1623" s="9">
        <v>0</v>
      </c>
      <c r="R1623" s="8">
        <v>0</v>
      </c>
      <c r="S1623" s="9">
        <v>0</v>
      </c>
      <c r="T1623" s="9">
        <v>0</v>
      </c>
      <c r="U1623" s="8">
        <v>0</v>
      </c>
      <c r="V1623" s="9">
        <v>0</v>
      </c>
      <c r="W1623" s="9">
        <v>0</v>
      </c>
      <c r="X1623" s="9">
        <v>0</v>
      </c>
      <c r="Y1623" s="8">
        <v>0</v>
      </c>
      <c r="Z1623" s="9">
        <v>0</v>
      </c>
      <c r="AA1623" s="8"/>
      <c r="AC1623" s="8"/>
      <c r="AJ1623" s="9">
        <f t="shared" si="265"/>
        <v>-1</v>
      </c>
      <c r="AK1623" s="7">
        <v>5.5</v>
      </c>
      <c r="AO1623" s="8"/>
      <c r="AQ1623" s="31"/>
      <c r="AT1623" s="31"/>
      <c r="AU1623" s="21">
        <v>1989</v>
      </c>
      <c r="AV1623" s="23">
        <f t="shared" si="258"/>
        <v>3.2986347831244354</v>
      </c>
      <c r="BB1623" s="18"/>
      <c r="BD1623" s="54"/>
      <c r="BF1623" s="18"/>
      <c r="BH1623" s="18"/>
      <c r="BJ1623" s="18"/>
      <c r="BK1623" s="18" t="s">
        <v>62</v>
      </c>
      <c r="BL1623">
        <v>0</v>
      </c>
      <c r="BM1623">
        <v>1</v>
      </c>
      <c r="BN1623">
        <v>0</v>
      </c>
      <c r="BO1623">
        <v>0</v>
      </c>
      <c r="BP1623">
        <v>0</v>
      </c>
      <c r="BQ1623">
        <v>0</v>
      </c>
      <c r="BR1623" s="18">
        <v>0</v>
      </c>
      <c r="BS1623">
        <v>0</v>
      </c>
      <c r="BT1623">
        <v>1</v>
      </c>
      <c r="BU1623" s="18">
        <v>0</v>
      </c>
      <c r="BV1623" t="s">
        <v>397</v>
      </c>
      <c r="BW1623" t="s">
        <v>397</v>
      </c>
      <c r="CB1623" s="18"/>
      <c r="CD1623" s="18"/>
      <c r="CE1623" s="18"/>
      <c r="CH1623" s="18"/>
      <c r="CJ1623" s="18"/>
      <c r="CU1623" s="18"/>
      <c r="CV1623" t="s">
        <v>397</v>
      </c>
      <c r="CW1623" t="s">
        <v>397</v>
      </c>
      <c r="CX1623" t="s">
        <v>397</v>
      </c>
      <c r="CY1623" s="25" t="s">
        <v>397</v>
      </c>
    </row>
    <row r="1624" spans="1:103" x14ac:dyDescent="0.25">
      <c r="A1624">
        <v>1626</v>
      </c>
      <c r="B1624">
        <v>184</v>
      </c>
      <c r="C1624" s="25" t="s">
        <v>67</v>
      </c>
      <c r="D1624" s="12">
        <v>4.7</v>
      </c>
      <c r="E1624" s="14"/>
      <c r="F1624" s="7" t="str">
        <f t="shared" si="259"/>
        <v>X</v>
      </c>
      <c r="G1624" s="7">
        <f t="shared" si="260"/>
        <v>4.7</v>
      </c>
      <c r="H1624" s="16">
        <f t="shared" si="261"/>
        <v>4.7</v>
      </c>
      <c r="I1624" s="11" t="str">
        <f t="shared" si="262"/>
        <v>X</v>
      </c>
      <c r="J1624" s="39" t="str">
        <f t="shared" si="263"/>
        <v>X</v>
      </c>
      <c r="K1624" s="39" t="str">
        <f t="shared" si="256"/>
        <v>X</v>
      </c>
      <c r="L1624" s="39" t="str">
        <f t="shared" si="257"/>
        <v>X</v>
      </c>
      <c r="M1624" s="39" t="str">
        <f t="shared" si="264"/>
        <v>X</v>
      </c>
      <c r="N1624" s="42">
        <v>1</v>
      </c>
      <c r="O1624" s="8">
        <v>0</v>
      </c>
      <c r="P1624" s="9">
        <v>0</v>
      </c>
      <c r="Q1624" s="9">
        <v>0</v>
      </c>
      <c r="R1624" s="8">
        <v>0</v>
      </c>
      <c r="S1624" s="9">
        <v>0</v>
      </c>
      <c r="T1624" s="9">
        <v>0</v>
      </c>
      <c r="U1624" s="8">
        <v>0</v>
      </c>
      <c r="V1624" s="9">
        <v>0</v>
      </c>
      <c r="W1624" s="9">
        <v>0</v>
      </c>
      <c r="X1624" s="9">
        <v>0</v>
      </c>
      <c r="Y1624" s="8">
        <v>0</v>
      </c>
      <c r="Z1624" s="9">
        <v>0</v>
      </c>
      <c r="AA1624" s="8"/>
      <c r="AC1624" s="8"/>
      <c r="AJ1624" s="9">
        <f t="shared" si="265"/>
        <v>-1</v>
      </c>
      <c r="AK1624" s="7">
        <v>5.6</v>
      </c>
      <c r="AO1624" s="8"/>
      <c r="AQ1624" s="31"/>
      <c r="AT1624" s="31"/>
      <c r="AU1624" s="21">
        <v>1990</v>
      </c>
      <c r="AV1624" s="23">
        <f t="shared" si="258"/>
        <v>3.2988530764097068</v>
      </c>
      <c r="BB1624" s="18"/>
      <c r="BD1624" s="54"/>
      <c r="BF1624" s="18"/>
      <c r="BH1624" s="18"/>
      <c r="BJ1624" s="18"/>
      <c r="BK1624" s="18" t="s">
        <v>62</v>
      </c>
      <c r="BL1624">
        <v>0</v>
      </c>
      <c r="BM1624">
        <v>1</v>
      </c>
      <c r="BN1624">
        <v>0</v>
      </c>
      <c r="BO1624">
        <v>0</v>
      </c>
      <c r="BP1624">
        <v>0</v>
      </c>
      <c r="BQ1624">
        <v>0</v>
      </c>
      <c r="BR1624" s="18">
        <v>0</v>
      </c>
      <c r="BS1624">
        <v>0</v>
      </c>
      <c r="BT1624">
        <v>1</v>
      </c>
      <c r="BU1624" s="18">
        <v>0</v>
      </c>
      <c r="BV1624" t="s">
        <v>397</v>
      </c>
      <c r="BW1624" t="s">
        <v>397</v>
      </c>
      <c r="CB1624" s="18"/>
      <c r="CD1624" s="18"/>
      <c r="CE1624" s="18"/>
      <c r="CH1624" s="18"/>
      <c r="CJ1624" s="18"/>
      <c r="CU1624" s="18"/>
      <c r="CV1624" t="s">
        <v>397</v>
      </c>
      <c r="CW1624" t="s">
        <v>397</v>
      </c>
      <c r="CX1624" t="s">
        <v>397</v>
      </c>
      <c r="CY1624" s="25" t="s">
        <v>397</v>
      </c>
    </row>
    <row r="1625" spans="1:103" x14ac:dyDescent="0.25">
      <c r="A1625">
        <v>1627</v>
      </c>
      <c r="B1625">
        <v>184</v>
      </c>
      <c r="C1625" s="25" t="s">
        <v>67</v>
      </c>
      <c r="D1625" s="12">
        <v>4.3</v>
      </c>
      <c r="E1625" s="14"/>
      <c r="F1625" s="7" t="str">
        <f t="shared" si="259"/>
        <v>X</v>
      </c>
      <c r="G1625" s="7">
        <f t="shared" si="260"/>
        <v>4.3</v>
      </c>
      <c r="H1625" s="16">
        <f t="shared" si="261"/>
        <v>4.3</v>
      </c>
      <c r="I1625" s="11" t="str">
        <f t="shared" si="262"/>
        <v>X</v>
      </c>
      <c r="J1625" s="39" t="str">
        <f t="shared" si="263"/>
        <v>X</v>
      </c>
      <c r="K1625" s="39" t="str">
        <f t="shared" si="256"/>
        <v>X</v>
      </c>
      <c r="L1625" s="39" t="str">
        <f t="shared" si="257"/>
        <v>X</v>
      </c>
      <c r="M1625" s="39" t="str">
        <f t="shared" si="264"/>
        <v>X</v>
      </c>
      <c r="N1625" s="42">
        <v>1</v>
      </c>
      <c r="O1625" s="8">
        <v>0</v>
      </c>
      <c r="P1625" s="9">
        <v>0</v>
      </c>
      <c r="Q1625" s="9">
        <v>0</v>
      </c>
      <c r="R1625" s="8">
        <v>0</v>
      </c>
      <c r="S1625" s="9">
        <v>0</v>
      </c>
      <c r="T1625" s="9">
        <v>0</v>
      </c>
      <c r="U1625" s="8">
        <v>0</v>
      </c>
      <c r="V1625" s="9">
        <v>0</v>
      </c>
      <c r="W1625" s="9">
        <v>0</v>
      </c>
      <c r="X1625" s="9">
        <v>0</v>
      </c>
      <c r="Y1625" s="8">
        <v>0</v>
      </c>
      <c r="Z1625" s="9">
        <v>0</v>
      </c>
      <c r="AA1625" s="8"/>
      <c r="AC1625" s="8"/>
      <c r="AJ1625" s="9">
        <f t="shared" si="265"/>
        <v>-1</v>
      </c>
      <c r="AK1625" s="7">
        <v>5.7</v>
      </c>
      <c r="AO1625" s="8"/>
      <c r="AQ1625" s="31"/>
      <c r="AT1625" s="31"/>
      <c r="AU1625" s="21">
        <v>1991</v>
      </c>
      <c r="AV1625" s="23">
        <f t="shared" si="258"/>
        <v>3.2990712600274095</v>
      </c>
      <c r="BB1625" s="18"/>
      <c r="BD1625" s="54"/>
      <c r="BF1625" s="18"/>
      <c r="BH1625" s="18"/>
      <c r="BJ1625" s="18"/>
      <c r="BK1625" s="18" t="s">
        <v>62</v>
      </c>
      <c r="BL1625">
        <v>0</v>
      </c>
      <c r="BM1625">
        <v>1</v>
      </c>
      <c r="BN1625">
        <v>0</v>
      </c>
      <c r="BO1625">
        <v>0</v>
      </c>
      <c r="BP1625">
        <v>0</v>
      </c>
      <c r="BQ1625">
        <v>0</v>
      </c>
      <c r="BR1625" s="18">
        <v>0</v>
      </c>
      <c r="BS1625">
        <v>0</v>
      </c>
      <c r="BT1625">
        <v>1</v>
      </c>
      <c r="BU1625" s="18">
        <v>0</v>
      </c>
      <c r="BV1625" t="s">
        <v>397</v>
      </c>
      <c r="BW1625" t="s">
        <v>397</v>
      </c>
      <c r="CB1625" s="18"/>
      <c r="CD1625" s="18"/>
      <c r="CE1625" s="18"/>
      <c r="CH1625" s="18"/>
      <c r="CJ1625" s="18"/>
      <c r="CU1625" s="18"/>
      <c r="CV1625" t="s">
        <v>397</v>
      </c>
      <c r="CW1625" t="s">
        <v>397</v>
      </c>
      <c r="CX1625" t="s">
        <v>397</v>
      </c>
      <c r="CY1625" s="25" t="s">
        <v>397</v>
      </c>
    </row>
    <row r="1626" spans="1:103" x14ac:dyDescent="0.25">
      <c r="A1626">
        <v>1628</v>
      </c>
      <c r="B1626">
        <v>184</v>
      </c>
      <c r="C1626" s="25" t="s">
        <v>67</v>
      </c>
      <c r="D1626" s="12">
        <v>4.7</v>
      </c>
      <c r="E1626" s="14"/>
      <c r="F1626" s="7" t="str">
        <f t="shared" si="259"/>
        <v>X</v>
      </c>
      <c r="G1626" s="7">
        <f t="shared" si="260"/>
        <v>4.7</v>
      </c>
      <c r="H1626" s="16">
        <f t="shared" si="261"/>
        <v>4.7</v>
      </c>
      <c r="I1626" s="11" t="str">
        <f t="shared" si="262"/>
        <v>X</v>
      </c>
      <c r="J1626" s="39" t="str">
        <f t="shared" si="263"/>
        <v>X</v>
      </c>
      <c r="K1626" s="39" t="str">
        <f t="shared" si="256"/>
        <v>X</v>
      </c>
      <c r="L1626" s="39" t="str">
        <f t="shared" si="257"/>
        <v>X</v>
      </c>
      <c r="M1626" s="39" t="str">
        <f t="shared" si="264"/>
        <v>X</v>
      </c>
      <c r="N1626" s="42">
        <v>1</v>
      </c>
      <c r="O1626" s="8">
        <v>0</v>
      </c>
      <c r="P1626" s="9">
        <v>0</v>
      </c>
      <c r="Q1626" s="9">
        <v>0</v>
      </c>
      <c r="R1626" s="8">
        <v>0</v>
      </c>
      <c r="S1626" s="9">
        <v>0</v>
      </c>
      <c r="T1626" s="9">
        <v>0</v>
      </c>
      <c r="U1626" s="8">
        <v>0</v>
      </c>
      <c r="V1626" s="9">
        <v>0</v>
      </c>
      <c r="W1626" s="9">
        <v>0</v>
      </c>
      <c r="X1626" s="9">
        <v>0</v>
      </c>
      <c r="Y1626" s="8">
        <v>0</v>
      </c>
      <c r="Z1626" s="9">
        <v>0</v>
      </c>
      <c r="AA1626" s="8"/>
      <c r="AC1626" s="8"/>
      <c r="AJ1626" s="9">
        <f t="shared" si="265"/>
        <v>-1</v>
      </c>
      <c r="AK1626" s="7">
        <v>5.8</v>
      </c>
      <c r="AO1626" s="8"/>
      <c r="AQ1626" s="31"/>
      <c r="AT1626" s="31"/>
      <c r="AU1626" s="21">
        <v>1992</v>
      </c>
      <c r="AV1626" s="23">
        <f t="shared" si="258"/>
        <v>3.2992893340876801</v>
      </c>
      <c r="BB1626" s="18"/>
      <c r="BD1626" s="54"/>
      <c r="BF1626" s="18"/>
      <c r="BH1626" s="18"/>
      <c r="BJ1626" s="18"/>
      <c r="BK1626" s="18" t="s">
        <v>62</v>
      </c>
      <c r="BL1626">
        <v>0</v>
      </c>
      <c r="BM1626">
        <v>1</v>
      </c>
      <c r="BN1626">
        <v>0</v>
      </c>
      <c r="BO1626">
        <v>0</v>
      </c>
      <c r="BP1626">
        <v>0</v>
      </c>
      <c r="BQ1626">
        <v>0</v>
      </c>
      <c r="BR1626" s="18">
        <v>0</v>
      </c>
      <c r="BS1626">
        <v>0</v>
      </c>
      <c r="BT1626">
        <v>1</v>
      </c>
      <c r="BU1626" s="18">
        <v>0</v>
      </c>
      <c r="BV1626" t="s">
        <v>397</v>
      </c>
      <c r="BW1626" t="s">
        <v>397</v>
      </c>
      <c r="CB1626" s="18"/>
      <c r="CD1626" s="18"/>
      <c r="CE1626" s="18"/>
      <c r="CH1626" s="18"/>
      <c r="CJ1626" s="18"/>
      <c r="CU1626" s="18"/>
      <c r="CV1626" t="s">
        <v>397</v>
      </c>
      <c r="CW1626" t="s">
        <v>397</v>
      </c>
      <c r="CX1626" t="s">
        <v>397</v>
      </c>
      <c r="CY1626" s="25" t="s">
        <v>397</v>
      </c>
    </row>
    <row r="1627" spans="1:103" x14ac:dyDescent="0.25">
      <c r="A1627">
        <v>1629</v>
      </c>
      <c r="B1627">
        <v>184</v>
      </c>
      <c r="C1627" s="25" t="s">
        <v>67</v>
      </c>
      <c r="D1627" s="12">
        <v>5.2</v>
      </c>
      <c r="E1627" s="14"/>
      <c r="F1627" s="7" t="str">
        <f t="shared" si="259"/>
        <v>X</v>
      </c>
      <c r="G1627" s="7">
        <f t="shared" si="260"/>
        <v>5.2</v>
      </c>
      <c r="H1627" s="16">
        <f t="shared" si="261"/>
        <v>5.2</v>
      </c>
      <c r="I1627" s="11" t="str">
        <f t="shared" si="262"/>
        <v>X</v>
      </c>
      <c r="J1627" s="39" t="str">
        <f t="shared" si="263"/>
        <v>X</v>
      </c>
      <c r="K1627" s="39" t="str">
        <f t="shared" si="256"/>
        <v>X</v>
      </c>
      <c r="L1627" s="39" t="str">
        <f t="shared" si="257"/>
        <v>X</v>
      </c>
      <c r="M1627" s="39" t="str">
        <f t="shared" si="264"/>
        <v>X</v>
      </c>
      <c r="N1627" s="42">
        <v>1</v>
      </c>
      <c r="O1627" s="8">
        <v>0</v>
      </c>
      <c r="P1627" s="9">
        <v>0</v>
      </c>
      <c r="Q1627" s="9">
        <v>0</v>
      </c>
      <c r="R1627" s="8">
        <v>0</v>
      </c>
      <c r="S1627" s="9">
        <v>0</v>
      </c>
      <c r="T1627" s="9">
        <v>0</v>
      </c>
      <c r="U1627" s="8">
        <v>0</v>
      </c>
      <c r="V1627" s="9">
        <v>0</v>
      </c>
      <c r="W1627" s="9">
        <v>0</v>
      </c>
      <c r="X1627" s="9">
        <v>0</v>
      </c>
      <c r="Y1627" s="8">
        <v>0</v>
      </c>
      <c r="Z1627" s="9">
        <v>0</v>
      </c>
      <c r="AA1627" s="8"/>
      <c r="AC1627" s="8"/>
      <c r="AJ1627" s="9">
        <f t="shared" si="265"/>
        <v>-1</v>
      </c>
      <c r="AK1627" s="7">
        <v>5.9</v>
      </c>
      <c r="AO1627" s="8"/>
      <c r="AQ1627" s="31"/>
      <c r="AT1627" s="31"/>
      <c r="AU1627" s="21">
        <v>1993</v>
      </c>
      <c r="AV1627" s="23">
        <f t="shared" si="258"/>
        <v>3.2995072987004876</v>
      </c>
      <c r="BB1627" s="18"/>
      <c r="BD1627" s="54"/>
      <c r="BF1627" s="18"/>
      <c r="BH1627" s="18"/>
      <c r="BJ1627" s="18"/>
      <c r="BK1627" s="18" t="s">
        <v>62</v>
      </c>
      <c r="BL1627">
        <v>0</v>
      </c>
      <c r="BM1627">
        <v>1</v>
      </c>
      <c r="BN1627">
        <v>0</v>
      </c>
      <c r="BO1627">
        <v>0</v>
      </c>
      <c r="BP1627">
        <v>0</v>
      </c>
      <c r="BQ1627">
        <v>0</v>
      </c>
      <c r="BR1627" s="18">
        <v>0</v>
      </c>
      <c r="BS1627">
        <v>0</v>
      </c>
      <c r="BT1627">
        <v>1</v>
      </c>
      <c r="BU1627" s="18">
        <v>0</v>
      </c>
      <c r="BV1627" t="s">
        <v>397</v>
      </c>
      <c r="BW1627" t="s">
        <v>397</v>
      </c>
      <c r="CB1627" s="18"/>
      <c r="CD1627" s="18"/>
      <c r="CE1627" s="18"/>
      <c r="CH1627" s="18"/>
      <c r="CJ1627" s="18"/>
      <c r="CU1627" s="18"/>
      <c r="CV1627" t="s">
        <v>397</v>
      </c>
      <c r="CW1627" t="s">
        <v>397</v>
      </c>
      <c r="CX1627" t="s">
        <v>397</v>
      </c>
      <c r="CY1627" s="25" t="s">
        <v>397</v>
      </c>
    </row>
    <row r="1628" spans="1:103" x14ac:dyDescent="0.25">
      <c r="A1628">
        <v>1630</v>
      </c>
      <c r="B1628">
        <v>184</v>
      </c>
      <c r="C1628" s="25" t="s">
        <v>67</v>
      </c>
      <c r="D1628" s="12">
        <v>7.3</v>
      </c>
      <c r="E1628" s="14"/>
      <c r="F1628" s="7" t="str">
        <f t="shared" si="259"/>
        <v>X</v>
      </c>
      <c r="G1628" s="7">
        <f t="shared" si="260"/>
        <v>7.3</v>
      </c>
      <c r="H1628" s="16">
        <f t="shared" si="261"/>
        <v>7.3</v>
      </c>
      <c r="I1628" s="11" t="str">
        <f t="shared" si="262"/>
        <v>X</v>
      </c>
      <c r="J1628" s="39" t="str">
        <f t="shared" si="263"/>
        <v>X</v>
      </c>
      <c r="K1628" s="39" t="str">
        <f t="shared" si="256"/>
        <v>X</v>
      </c>
      <c r="L1628" s="39" t="str">
        <f t="shared" si="257"/>
        <v>X</v>
      </c>
      <c r="M1628" s="39" t="str">
        <f t="shared" si="264"/>
        <v>X</v>
      </c>
      <c r="N1628" s="42">
        <v>1</v>
      </c>
      <c r="O1628" s="8">
        <v>0</v>
      </c>
      <c r="P1628" s="9">
        <v>0</v>
      </c>
      <c r="Q1628" s="9">
        <v>0</v>
      </c>
      <c r="R1628" s="8">
        <v>0</v>
      </c>
      <c r="S1628" s="9">
        <v>0</v>
      </c>
      <c r="T1628" s="9">
        <v>0</v>
      </c>
      <c r="U1628" s="8">
        <v>0</v>
      </c>
      <c r="V1628" s="9">
        <v>0</v>
      </c>
      <c r="W1628" s="9">
        <v>0</v>
      </c>
      <c r="X1628" s="9">
        <v>0</v>
      </c>
      <c r="Y1628" s="8">
        <v>0</v>
      </c>
      <c r="Z1628" s="9">
        <v>0</v>
      </c>
      <c r="AA1628" s="8"/>
      <c r="AC1628" s="8"/>
      <c r="AJ1628" s="9">
        <f t="shared" si="265"/>
        <v>-1</v>
      </c>
      <c r="AK1628" s="7">
        <v>6</v>
      </c>
      <c r="AO1628" s="8"/>
      <c r="AQ1628" s="31"/>
      <c r="AT1628" s="31"/>
      <c r="AU1628" s="21">
        <v>1994</v>
      </c>
      <c r="AV1628" s="23">
        <f t="shared" si="258"/>
        <v>3.2997251539756367</v>
      </c>
      <c r="BB1628" s="18"/>
      <c r="BD1628" s="54"/>
      <c r="BF1628" s="18"/>
      <c r="BH1628" s="18"/>
      <c r="BJ1628" s="18"/>
      <c r="BK1628" s="18" t="s">
        <v>62</v>
      </c>
      <c r="BL1628">
        <v>0</v>
      </c>
      <c r="BM1628">
        <v>1</v>
      </c>
      <c r="BN1628">
        <v>0</v>
      </c>
      <c r="BO1628">
        <v>0</v>
      </c>
      <c r="BP1628">
        <v>0</v>
      </c>
      <c r="BQ1628">
        <v>0</v>
      </c>
      <c r="BR1628" s="18">
        <v>0</v>
      </c>
      <c r="BS1628">
        <v>0</v>
      </c>
      <c r="BT1628">
        <v>1</v>
      </c>
      <c r="BU1628" s="18">
        <v>0</v>
      </c>
      <c r="BV1628" t="s">
        <v>397</v>
      </c>
      <c r="BW1628" t="s">
        <v>397</v>
      </c>
      <c r="CB1628" s="18"/>
      <c r="CD1628" s="18"/>
      <c r="CE1628" s="18"/>
      <c r="CH1628" s="18"/>
      <c r="CJ1628" s="18"/>
      <c r="CU1628" s="18"/>
      <c r="CV1628" t="s">
        <v>397</v>
      </c>
      <c r="CW1628" t="s">
        <v>397</v>
      </c>
      <c r="CX1628" t="s">
        <v>397</v>
      </c>
      <c r="CY1628" s="25" t="s">
        <v>397</v>
      </c>
    </row>
    <row r="1629" spans="1:103" x14ac:dyDescent="0.25">
      <c r="A1629">
        <v>1631</v>
      </c>
      <c r="B1629">
        <v>184</v>
      </c>
      <c r="C1629" s="25" t="s">
        <v>67</v>
      </c>
      <c r="D1629" s="12">
        <v>6.8</v>
      </c>
      <c r="E1629" s="14"/>
      <c r="F1629" s="7" t="str">
        <f t="shared" si="259"/>
        <v>X</v>
      </c>
      <c r="G1629" s="7">
        <f t="shared" si="260"/>
        <v>6.8</v>
      </c>
      <c r="H1629" s="16">
        <f t="shared" si="261"/>
        <v>6.8</v>
      </c>
      <c r="I1629" s="11" t="str">
        <f t="shared" si="262"/>
        <v>X</v>
      </c>
      <c r="J1629" s="39" t="str">
        <f t="shared" si="263"/>
        <v>X</v>
      </c>
      <c r="K1629" s="39" t="str">
        <f t="shared" si="256"/>
        <v>X</v>
      </c>
      <c r="L1629" s="39" t="str">
        <f t="shared" si="257"/>
        <v>X</v>
      </c>
      <c r="M1629" s="39" t="str">
        <f t="shared" si="264"/>
        <v>X</v>
      </c>
      <c r="N1629" s="42">
        <v>1</v>
      </c>
      <c r="O1629" s="8">
        <v>0</v>
      </c>
      <c r="P1629" s="9">
        <v>0</v>
      </c>
      <c r="Q1629" s="9">
        <v>0</v>
      </c>
      <c r="R1629" s="8">
        <v>0</v>
      </c>
      <c r="S1629" s="9">
        <v>0</v>
      </c>
      <c r="T1629" s="9">
        <v>0</v>
      </c>
      <c r="U1629" s="8">
        <v>0</v>
      </c>
      <c r="V1629" s="9">
        <v>0</v>
      </c>
      <c r="W1629" s="9">
        <v>0</v>
      </c>
      <c r="X1629" s="9">
        <v>0</v>
      </c>
      <c r="Y1629" s="8">
        <v>0</v>
      </c>
      <c r="Z1629" s="9">
        <v>0</v>
      </c>
      <c r="AA1629" s="8"/>
      <c r="AC1629" s="8"/>
      <c r="AJ1629" s="9">
        <f t="shared" si="265"/>
        <v>-1</v>
      </c>
      <c r="AK1629" s="7">
        <v>6.4</v>
      </c>
      <c r="AO1629" s="8"/>
      <c r="AQ1629" s="31"/>
      <c r="AT1629" s="31"/>
      <c r="AU1629" s="21">
        <v>1996</v>
      </c>
      <c r="AV1629" s="23">
        <f t="shared" si="258"/>
        <v>3.3001605369513523</v>
      </c>
      <c r="BB1629" s="18"/>
      <c r="BD1629" s="54"/>
      <c r="BF1629" s="18"/>
      <c r="BH1629" s="18"/>
      <c r="BJ1629" s="18"/>
      <c r="BK1629" s="18" t="s">
        <v>62</v>
      </c>
      <c r="BL1629">
        <v>0</v>
      </c>
      <c r="BM1629">
        <v>1</v>
      </c>
      <c r="BN1629">
        <v>0</v>
      </c>
      <c r="BO1629">
        <v>0</v>
      </c>
      <c r="BP1629">
        <v>0</v>
      </c>
      <c r="BQ1629">
        <v>0</v>
      </c>
      <c r="BR1629" s="18">
        <v>0</v>
      </c>
      <c r="BS1629">
        <v>0</v>
      </c>
      <c r="BT1629">
        <v>1</v>
      </c>
      <c r="BU1629" s="18">
        <v>0</v>
      </c>
      <c r="BV1629" t="s">
        <v>397</v>
      </c>
      <c r="BW1629" t="s">
        <v>397</v>
      </c>
      <c r="CB1629" s="18"/>
      <c r="CD1629" s="18"/>
      <c r="CE1629" s="18"/>
      <c r="CH1629" s="18"/>
      <c r="CJ1629" s="18"/>
      <c r="CU1629" s="18"/>
      <c r="CV1629" t="s">
        <v>397</v>
      </c>
      <c r="CW1629" t="s">
        <v>397</v>
      </c>
      <c r="CX1629" t="s">
        <v>397</v>
      </c>
      <c r="CY1629" s="25" t="s">
        <v>397</v>
      </c>
    </row>
    <row r="1630" spans="1:103" x14ac:dyDescent="0.25">
      <c r="A1630">
        <v>1632</v>
      </c>
      <c r="B1630">
        <v>184</v>
      </c>
      <c r="C1630" s="25" t="s">
        <v>67</v>
      </c>
      <c r="D1630" s="12">
        <v>6.7</v>
      </c>
      <c r="E1630" s="14"/>
      <c r="F1630" s="7" t="str">
        <f t="shared" si="259"/>
        <v>X</v>
      </c>
      <c r="G1630" s="7">
        <f t="shared" si="260"/>
        <v>6.7</v>
      </c>
      <c r="H1630" s="16">
        <f t="shared" si="261"/>
        <v>6.7</v>
      </c>
      <c r="I1630" s="11" t="str">
        <f t="shared" si="262"/>
        <v>X</v>
      </c>
      <c r="J1630" s="39" t="str">
        <f t="shared" si="263"/>
        <v>X</v>
      </c>
      <c r="K1630" s="39" t="str">
        <f t="shared" ref="K1630:K1685" si="266">IFERROR(1/J1630, "X")</f>
        <v>X</v>
      </c>
      <c r="L1630" s="39" t="str">
        <f t="shared" ref="L1630:L1685" si="267">IFERROR(I1630-J1630, "X")</f>
        <v>X</v>
      </c>
      <c r="M1630" s="39" t="str">
        <f t="shared" si="264"/>
        <v>X</v>
      </c>
      <c r="N1630" s="42">
        <v>1</v>
      </c>
      <c r="O1630" s="8">
        <v>0</v>
      </c>
      <c r="P1630" s="9">
        <v>0</v>
      </c>
      <c r="Q1630" s="9">
        <v>0</v>
      </c>
      <c r="R1630" s="8">
        <v>0</v>
      </c>
      <c r="S1630" s="9">
        <v>0</v>
      </c>
      <c r="T1630" s="9">
        <v>0</v>
      </c>
      <c r="U1630" s="8">
        <v>0</v>
      </c>
      <c r="V1630" s="9">
        <v>0</v>
      </c>
      <c r="W1630" s="9">
        <v>0</v>
      </c>
      <c r="X1630" s="9">
        <v>0</v>
      </c>
      <c r="Y1630" s="8">
        <v>0</v>
      </c>
      <c r="Z1630" s="9">
        <v>0</v>
      </c>
      <c r="AA1630" s="8"/>
      <c r="AC1630" s="8"/>
      <c r="AJ1630" s="9">
        <f t="shared" si="265"/>
        <v>-1</v>
      </c>
      <c r="AK1630" s="7">
        <v>6.5</v>
      </c>
      <c r="AO1630" s="8"/>
      <c r="AQ1630" s="31"/>
      <c r="AT1630" s="31"/>
      <c r="AU1630" s="21">
        <v>1997</v>
      </c>
      <c r="AV1630" s="23">
        <f t="shared" ref="AV1630:AV1685" si="268">LOG(AU1630)</f>
        <v>3.3003780648707024</v>
      </c>
      <c r="BB1630" s="18"/>
      <c r="BD1630" s="54"/>
      <c r="BF1630" s="18"/>
      <c r="BH1630" s="18"/>
      <c r="BJ1630" s="18"/>
      <c r="BK1630" s="18" t="s">
        <v>62</v>
      </c>
      <c r="BL1630">
        <v>0</v>
      </c>
      <c r="BM1630">
        <v>1</v>
      </c>
      <c r="BN1630">
        <v>0</v>
      </c>
      <c r="BO1630">
        <v>0</v>
      </c>
      <c r="BP1630">
        <v>0</v>
      </c>
      <c r="BQ1630">
        <v>0</v>
      </c>
      <c r="BR1630" s="18">
        <v>0</v>
      </c>
      <c r="BS1630">
        <v>0</v>
      </c>
      <c r="BT1630">
        <v>1</v>
      </c>
      <c r="BU1630" s="18">
        <v>0</v>
      </c>
      <c r="BV1630" t="s">
        <v>397</v>
      </c>
      <c r="BW1630" t="s">
        <v>397</v>
      </c>
      <c r="CB1630" s="18"/>
      <c r="CD1630" s="18"/>
      <c r="CE1630" s="18"/>
      <c r="CH1630" s="18"/>
      <c r="CJ1630" s="18"/>
      <c r="CU1630" s="18"/>
      <c r="CV1630" t="s">
        <v>397</v>
      </c>
      <c r="CW1630" t="s">
        <v>397</v>
      </c>
      <c r="CX1630" t="s">
        <v>397</v>
      </c>
      <c r="CY1630" s="25" t="s">
        <v>397</v>
      </c>
    </row>
    <row r="1631" spans="1:103" x14ac:dyDescent="0.25">
      <c r="A1631">
        <v>1633</v>
      </c>
      <c r="B1631">
        <v>184</v>
      </c>
      <c r="C1631" s="25" t="s">
        <v>67</v>
      </c>
      <c r="D1631" s="12">
        <v>8.1</v>
      </c>
      <c r="E1631" s="14"/>
      <c r="F1631" s="7" t="str">
        <f t="shared" si="259"/>
        <v>X</v>
      </c>
      <c r="G1631" s="7">
        <f t="shared" si="260"/>
        <v>8.1</v>
      </c>
      <c r="H1631" s="16">
        <f t="shared" si="261"/>
        <v>8.1</v>
      </c>
      <c r="I1631" s="11" t="str">
        <f t="shared" si="262"/>
        <v>X</v>
      </c>
      <c r="J1631" s="39" t="str">
        <f t="shared" si="263"/>
        <v>X</v>
      </c>
      <c r="K1631" s="39" t="str">
        <f t="shared" si="266"/>
        <v>X</v>
      </c>
      <c r="L1631" s="39" t="str">
        <f t="shared" si="267"/>
        <v>X</v>
      </c>
      <c r="M1631" s="39" t="str">
        <f t="shared" si="264"/>
        <v>X</v>
      </c>
      <c r="N1631" s="42">
        <v>1</v>
      </c>
      <c r="O1631" s="8">
        <v>0</v>
      </c>
      <c r="P1631" s="9">
        <v>0</v>
      </c>
      <c r="Q1631" s="9">
        <v>0</v>
      </c>
      <c r="R1631" s="8">
        <v>0</v>
      </c>
      <c r="S1631" s="9">
        <v>0</v>
      </c>
      <c r="T1631" s="9">
        <v>0</v>
      </c>
      <c r="U1631" s="8">
        <v>0</v>
      </c>
      <c r="V1631" s="9">
        <v>0</v>
      </c>
      <c r="W1631" s="9">
        <v>0</v>
      </c>
      <c r="X1631" s="9">
        <v>0</v>
      </c>
      <c r="Y1631" s="8">
        <v>0</v>
      </c>
      <c r="Z1631" s="9">
        <v>0</v>
      </c>
      <c r="AA1631" s="8"/>
      <c r="AC1631" s="8"/>
      <c r="AJ1631" s="9">
        <f t="shared" si="265"/>
        <v>-1</v>
      </c>
      <c r="AK1631" s="7">
        <v>6.7</v>
      </c>
      <c r="AO1631" s="8"/>
      <c r="AQ1631" s="31"/>
      <c r="AT1631" s="31"/>
      <c r="AU1631" s="21">
        <v>1998</v>
      </c>
      <c r="AV1631" s="23">
        <f t="shared" si="268"/>
        <v>3.3005954838899636</v>
      </c>
      <c r="BB1631" s="18"/>
      <c r="BD1631" s="54"/>
      <c r="BF1631" s="18"/>
      <c r="BH1631" s="18"/>
      <c r="BJ1631" s="18"/>
      <c r="BK1631" s="18" t="s">
        <v>62</v>
      </c>
      <c r="BL1631">
        <v>0</v>
      </c>
      <c r="BM1631">
        <v>1</v>
      </c>
      <c r="BN1631">
        <v>0</v>
      </c>
      <c r="BO1631">
        <v>0</v>
      </c>
      <c r="BP1631">
        <v>0</v>
      </c>
      <c r="BQ1631">
        <v>0</v>
      </c>
      <c r="BR1631" s="18">
        <v>0</v>
      </c>
      <c r="BS1631">
        <v>0</v>
      </c>
      <c r="BT1631">
        <v>1</v>
      </c>
      <c r="BU1631" s="18">
        <v>0</v>
      </c>
      <c r="BV1631" t="s">
        <v>397</v>
      </c>
      <c r="BW1631" t="s">
        <v>397</v>
      </c>
      <c r="CB1631" s="18"/>
      <c r="CD1631" s="18"/>
      <c r="CE1631" s="18"/>
      <c r="CH1631" s="18"/>
      <c r="CJ1631" s="18"/>
      <c r="CU1631" s="18"/>
      <c r="CV1631" t="s">
        <v>397</v>
      </c>
      <c r="CW1631" t="s">
        <v>397</v>
      </c>
      <c r="CX1631" t="s">
        <v>397</v>
      </c>
      <c r="CY1631" s="25" t="s">
        <v>397</v>
      </c>
    </row>
    <row r="1632" spans="1:103" x14ac:dyDescent="0.25">
      <c r="A1632">
        <v>1634</v>
      </c>
      <c r="B1632">
        <v>184</v>
      </c>
      <c r="C1632" s="25" t="s">
        <v>67</v>
      </c>
      <c r="D1632" s="12">
        <v>9.9</v>
      </c>
      <c r="E1632" s="14"/>
      <c r="F1632" s="7" t="str">
        <f t="shared" si="259"/>
        <v>X</v>
      </c>
      <c r="G1632" s="7">
        <f t="shared" si="260"/>
        <v>9.9</v>
      </c>
      <c r="H1632" s="16">
        <f t="shared" si="261"/>
        <v>9.9</v>
      </c>
      <c r="I1632" s="11" t="str">
        <f t="shared" si="262"/>
        <v>X</v>
      </c>
      <c r="J1632" s="39" t="str">
        <f t="shared" si="263"/>
        <v>X</v>
      </c>
      <c r="K1632" s="39" t="str">
        <f t="shared" si="266"/>
        <v>X</v>
      </c>
      <c r="L1632" s="39" t="str">
        <f t="shared" si="267"/>
        <v>X</v>
      </c>
      <c r="M1632" s="39" t="str">
        <f t="shared" si="264"/>
        <v>X</v>
      </c>
      <c r="N1632" s="42">
        <v>1</v>
      </c>
      <c r="O1632" s="8">
        <v>0</v>
      </c>
      <c r="P1632" s="9">
        <v>0</v>
      </c>
      <c r="Q1632" s="9">
        <v>0</v>
      </c>
      <c r="R1632" s="8">
        <v>0</v>
      </c>
      <c r="S1632" s="9">
        <v>0</v>
      </c>
      <c r="T1632" s="9">
        <v>0</v>
      </c>
      <c r="U1632" s="8">
        <v>0</v>
      </c>
      <c r="V1632" s="9">
        <v>0</v>
      </c>
      <c r="W1632" s="9">
        <v>0</v>
      </c>
      <c r="X1632" s="9">
        <v>0</v>
      </c>
      <c r="Y1632" s="8">
        <v>0</v>
      </c>
      <c r="Z1632" s="9">
        <v>0</v>
      </c>
      <c r="AA1632" s="8"/>
      <c r="AC1632" s="8"/>
      <c r="AJ1632" s="9">
        <f t="shared" si="265"/>
        <v>-1</v>
      </c>
      <c r="AK1632" s="7">
        <v>6.8</v>
      </c>
      <c r="AO1632" s="8"/>
      <c r="AQ1632" s="31"/>
      <c r="AT1632" s="31"/>
      <c r="AU1632" s="21">
        <v>1999</v>
      </c>
      <c r="AV1632" s="23">
        <f t="shared" si="268"/>
        <v>3.3008127941181171</v>
      </c>
      <c r="BB1632" s="18"/>
      <c r="BD1632" s="54"/>
      <c r="BF1632" s="18"/>
      <c r="BH1632" s="18"/>
      <c r="BJ1632" s="18"/>
      <c r="BK1632" s="18" t="s">
        <v>62</v>
      </c>
      <c r="BL1632">
        <v>0</v>
      </c>
      <c r="BM1632">
        <v>1</v>
      </c>
      <c r="BN1632">
        <v>0</v>
      </c>
      <c r="BO1632">
        <v>0</v>
      </c>
      <c r="BP1632">
        <v>0</v>
      </c>
      <c r="BQ1632">
        <v>0</v>
      </c>
      <c r="BR1632" s="18">
        <v>0</v>
      </c>
      <c r="BS1632">
        <v>0</v>
      </c>
      <c r="BT1632">
        <v>1</v>
      </c>
      <c r="BU1632" s="18">
        <v>0</v>
      </c>
      <c r="BV1632" t="s">
        <v>397</v>
      </c>
      <c r="BW1632" t="s">
        <v>397</v>
      </c>
      <c r="CB1632" s="18"/>
      <c r="CD1632" s="18"/>
      <c r="CE1632" s="18"/>
      <c r="CH1632" s="18"/>
      <c r="CJ1632" s="18"/>
      <c r="CU1632" s="18"/>
      <c r="CV1632" t="s">
        <v>397</v>
      </c>
      <c r="CW1632" t="s">
        <v>397</v>
      </c>
      <c r="CX1632" t="s">
        <v>397</v>
      </c>
      <c r="CY1632" s="25" t="s">
        <v>397</v>
      </c>
    </row>
    <row r="1633" spans="1:103" x14ac:dyDescent="0.25">
      <c r="A1633">
        <v>1635</v>
      </c>
      <c r="B1633">
        <v>184</v>
      </c>
      <c r="C1633" s="25" t="s">
        <v>67</v>
      </c>
      <c r="D1633" s="12">
        <v>10.1</v>
      </c>
      <c r="E1633" s="14"/>
      <c r="F1633" s="7" t="str">
        <f t="shared" si="259"/>
        <v>X</v>
      </c>
      <c r="G1633" s="7">
        <f t="shared" si="260"/>
        <v>10.1</v>
      </c>
      <c r="H1633" s="16">
        <f t="shared" si="261"/>
        <v>10.1</v>
      </c>
      <c r="I1633" s="11" t="str">
        <f t="shared" si="262"/>
        <v>X</v>
      </c>
      <c r="J1633" s="39" t="str">
        <f t="shared" si="263"/>
        <v>X</v>
      </c>
      <c r="K1633" s="39" t="str">
        <f t="shared" si="266"/>
        <v>X</v>
      </c>
      <c r="L1633" s="39" t="str">
        <f t="shared" si="267"/>
        <v>X</v>
      </c>
      <c r="M1633" s="39" t="str">
        <f t="shared" si="264"/>
        <v>X</v>
      </c>
      <c r="N1633" s="42">
        <v>1</v>
      </c>
      <c r="O1633" s="8">
        <v>0</v>
      </c>
      <c r="P1633" s="9">
        <v>0</v>
      </c>
      <c r="Q1633" s="9">
        <v>0</v>
      </c>
      <c r="R1633" s="8">
        <v>0</v>
      </c>
      <c r="S1633" s="9">
        <v>0</v>
      </c>
      <c r="T1633" s="9">
        <v>0</v>
      </c>
      <c r="U1633" s="8">
        <v>0</v>
      </c>
      <c r="V1633" s="9">
        <v>0</v>
      </c>
      <c r="W1633" s="9">
        <v>0</v>
      </c>
      <c r="X1633" s="9">
        <v>0</v>
      </c>
      <c r="Y1633" s="8">
        <v>0</v>
      </c>
      <c r="Z1633" s="9">
        <v>0</v>
      </c>
      <c r="AA1633" s="8"/>
      <c r="AC1633" s="8"/>
      <c r="AJ1633" s="9">
        <f t="shared" si="265"/>
        <v>-1</v>
      </c>
      <c r="AK1633" s="7">
        <v>6.9</v>
      </c>
      <c r="AO1633" s="8"/>
      <c r="AQ1633" s="31"/>
      <c r="AT1633" s="31"/>
      <c r="AU1633" s="21">
        <v>2000</v>
      </c>
      <c r="AV1633" s="23">
        <f t="shared" si="268"/>
        <v>3.3010299956639813</v>
      </c>
      <c r="BB1633" s="18"/>
      <c r="BD1633" s="54"/>
      <c r="BF1633" s="18"/>
      <c r="BH1633" s="18"/>
      <c r="BJ1633" s="18"/>
      <c r="BK1633" s="18" t="s">
        <v>62</v>
      </c>
      <c r="BL1633">
        <v>0</v>
      </c>
      <c r="BM1633">
        <v>1</v>
      </c>
      <c r="BN1633">
        <v>0</v>
      </c>
      <c r="BO1633">
        <v>0</v>
      </c>
      <c r="BP1633">
        <v>0</v>
      </c>
      <c r="BQ1633">
        <v>0</v>
      </c>
      <c r="BR1633" s="18">
        <v>0</v>
      </c>
      <c r="BS1633">
        <v>0</v>
      </c>
      <c r="BT1633">
        <v>1</v>
      </c>
      <c r="BU1633" s="18">
        <v>0</v>
      </c>
      <c r="BV1633" t="s">
        <v>397</v>
      </c>
      <c r="BW1633" t="s">
        <v>397</v>
      </c>
      <c r="CB1633" s="18"/>
      <c r="CD1633" s="18"/>
      <c r="CE1633" s="18"/>
      <c r="CH1633" s="18"/>
      <c r="CJ1633" s="18"/>
      <c r="CU1633" s="18"/>
      <c r="CV1633" t="s">
        <v>397</v>
      </c>
      <c r="CW1633" t="s">
        <v>397</v>
      </c>
      <c r="CX1633" t="s">
        <v>397</v>
      </c>
      <c r="CY1633" s="25" t="s">
        <v>397</v>
      </c>
    </row>
    <row r="1634" spans="1:103" x14ac:dyDescent="0.25">
      <c r="A1634">
        <v>1636</v>
      </c>
      <c r="B1634">
        <v>184</v>
      </c>
      <c r="C1634" s="25" t="s">
        <v>67</v>
      </c>
      <c r="D1634" s="12">
        <v>10.199999999999999</v>
      </c>
      <c r="E1634" s="14"/>
      <c r="F1634" s="7" t="str">
        <f t="shared" si="259"/>
        <v>X</v>
      </c>
      <c r="G1634" s="7">
        <f t="shared" si="260"/>
        <v>10.199999999999999</v>
      </c>
      <c r="H1634" s="16">
        <f t="shared" si="261"/>
        <v>10.199999999999999</v>
      </c>
      <c r="I1634" s="11" t="str">
        <f t="shared" si="262"/>
        <v>X</v>
      </c>
      <c r="J1634" s="39" t="str">
        <f t="shared" si="263"/>
        <v>X</v>
      </c>
      <c r="K1634" s="39" t="str">
        <f t="shared" si="266"/>
        <v>X</v>
      </c>
      <c r="L1634" s="39" t="str">
        <f t="shared" si="267"/>
        <v>X</v>
      </c>
      <c r="M1634" s="39" t="str">
        <f t="shared" si="264"/>
        <v>X</v>
      </c>
      <c r="N1634" s="42">
        <v>1</v>
      </c>
      <c r="O1634" s="8">
        <v>0</v>
      </c>
      <c r="P1634" s="9">
        <v>0</v>
      </c>
      <c r="Q1634" s="9">
        <v>0</v>
      </c>
      <c r="R1634" s="8">
        <v>0</v>
      </c>
      <c r="S1634" s="9">
        <v>0</v>
      </c>
      <c r="T1634" s="9">
        <v>0</v>
      </c>
      <c r="U1634" s="8">
        <v>0</v>
      </c>
      <c r="V1634" s="9">
        <v>0</v>
      </c>
      <c r="W1634" s="9">
        <v>0</v>
      </c>
      <c r="X1634" s="9">
        <v>0</v>
      </c>
      <c r="Y1634" s="8">
        <v>0</v>
      </c>
      <c r="Z1634" s="9">
        <v>0</v>
      </c>
      <c r="AA1634" s="8"/>
      <c r="AC1634" s="8"/>
      <c r="AJ1634" s="9">
        <f t="shared" si="265"/>
        <v>-1</v>
      </c>
      <c r="AK1634" s="7">
        <v>7</v>
      </c>
      <c r="AO1634" s="8"/>
      <c r="AQ1634" s="31"/>
      <c r="AT1634" s="31"/>
      <c r="AU1634" s="21">
        <v>2001</v>
      </c>
      <c r="AV1634" s="23">
        <f t="shared" si="268"/>
        <v>3.3012470886362113</v>
      </c>
      <c r="BB1634" s="18"/>
      <c r="BD1634" s="54"/>
      <c r="BF1634" s="18"/>
      <c r="BH1634" s="18"/>
      <c r="BJ1634" s="18"/>
      <c r="BK1634" s="18" t="s">
        <v>62</v>
      </c>
      <c r="BL1634">
        <v>0</v>
      </c>
      <c r="BM1634">
        <v>1</v>
      </c>
      <c r="BN1634">
        <v>0</v>
      </c>
      <c r="BO1634">
        <v>0</v>
      </c>
      <c r="BP1634">
        <v>0</v>
      </c>
      <c r="BQ1634">
        <v>0</v>
      </c>
      <c r="BR1634" s="18">
        <v>0</v>
      </c>
      <c r="BS1634">
        <v>0</v>
      </c>
      <c r="BT1634">
        <v>1</v>
      </c>
      <c r="BU1634" s="18">
        <v>0</v>
      </c>
      <c r="BV1634" t="s">
        <v>397</v>
      </c>
      <c r="BW1634" t="s">
        <v>397</v>
      </c>
      <c r="CB1634" s="18"/>
      <c r="CD1634" s="18"/>
      <c r="CE1634" s="18"/>
      <c r="CH1634" s="18"/>
      <c r="CJ1634" s="18"/>
      <c r="CU1634" s="18"/>
      <c r="CV1634" t="s">
        <v>397</v>
      </c>
      <c r="CW1634" t="s">
        <v>397</v>
      </c>
      <c r="CX1634" t="s">
        <v>397</v>
      </c>
      <c r="CY1634" s="25" t="s">
        <v>397</v>
      </c>
    </row>
    <row r="1635" spans="1:103" x14ac:dyDescent="0.25">
      <c r="A1635">
        <v>1637</v>
      </c>
      <c r="B1635">
        <v>184</v>
      </c>
      <c r="C1635" s="25" t="s">
        <v>67</v>
      </c>
      <c r="D1635" s="12">
        <v>3.666666666666667</v>
      </c>
      <c r="E1635" s="14"/>
      <c r="F1635" s="7" t="str">
        <f t="shared" si="259"/>
        <v>X</v>
      </c>
      <c r="G1635" s="7">
        <f t="shared" si="260"/>
        <v>3.666666666666667</v>
      </c>
      <c r="H1635" s="16">
        <f t="shared" si="261"/>
        <v>3.666666666666667</v>
      </c>
      <c r="I1635" s="11" t="str">
        <f t="shared" si="262"/>
        <v>X</v>
      </c>
      <c r="J1635" s="39" t="str">
        <f t="shared" si="263"/>
        <v>X</v>
      </c>
      <c r="K1635" s="39" t="str">
        <f t="shared" si="266"/>
        <v>X</v>
      </c>
      <c r="L1635" s="39" t="str">
        <f t="shared" si="267"/>
        <v>X</v>
      </c>
      <c r="M1635" s="39" t="str">
        <f t="shared" si="264"/>
        <v>X</v>
      </c>
      <c r="N1635" s="42">
        <v>0</v>
      </c>
      <c r="O1635" s="8">
        <v>0</v>
      </c>
      <c r="P1635" s="9">
        <v>1</v>
      </c>
      <c r="Q1635" s="9">
        <v>0</v>
      </c>
      <c r="R1635" s="8">
        <v>0</v>
      </c>
      <c r="S1635" s="9">
        <v>0</v>
      </c>
      <c r="T1635" s="9">
        <v>0</v>
      </c>
      <c r="U1635" s="8">
        <v>0</v>
      </c>
      <c r="V1635" s="9">
        <v>0</v>
      </c>
      <c r="W1635" s="9">
        <v>0</v>
      </c>
      <c r="X1635" s="9">
        <v>0</v>
      </c>
      <c r="Y1635" s="8">
        <v>0</v>
      </c>
      <c r="Z1635" s="9">
        <v>0</v>
      </c>
      <c r="AA1635" s="8"/>
      <c r="AC1635" s="8"/>
      <c r="AJ1635" s="9">
        <f t="shared" si="265"/>
        <v>-1</v>
      </c>
      <c r="AK1635" s="7">
        <v>5.5</v>
      </c>
      <c r="AO1635" s="8"/>
      <c r="AQ1635" s="31"/>
      <c r="AT1635" s="31"/>
      <c r="AU1635" s="21">
        <v>1988</v>
      </c>
      <c r="AV1635" s="23">
        <f t="shared" si="268"/>
        <v>3.2984163800612945</v>
      </c>
      <c r="BB1635" s="18"/>
      <c r="BD1635" s="54"/>
      <c r="BF1635" s="18"/>
      <c r="BH1635" s="18"/>
      <c r="BJ1635" s="18"/>
      <c r="BK1635" s="18" t="s">
        <v>62</v>
      </c>
      <c r="BL1635">
        <v>0</v>
      </c>
      <c r="BM1635">
        <v>1</v>
      </c>
      <c r="BN1635">
        <v>0</v>
      </c>
      <c r="BO1635">
        <v>0</v>
      </c>
      <c r="BP1635">
        <v>0</v>
      </c>
      <c r="BQ1635">
        <v>0</v>
      </c>
      <c r="BR1635" s="18">
        <v>0</v>
      </c>
      <c r="BS1635">
        <v>0</v>
      </c>
      <c r="BT1635">
        <v>1</v>
      </c>
      <c r="BU1635" s="18">
        <v>0</v>
      </c>
      <c r="BV1635" t="s">
        <v>397</v>
      </c>
      <c r="BW1635" t="s">
        <v>397</v>
      </c>
      <c r="CB1635" s="18"/>
      <c r="CD1635" s="18"/>
      <c r="CE1635" s="18"/>
      <c r="CH1635" s="18"/>
      <c r="CJ1635" s="18"/>
      <c r="CU1635" s="18"/>
      <c r="CV1635" t="s">
        <v>397</v>
      </c>
      <c r="CW1635" t="s">
        <v>397</v>
      </c>
      <c r="CX1635" t="s">
        <v>397</v>
      </c>
      <c r="CY1635" s="25" t="s">
        <v>397</v>
      </c>
    </row>
    <row r="1636" spans="1:103" x14ac:dyDescent="0.25">
      <c r="A1636">
        <v>1638</v>
      </c>
      <c r="B1636">
        <v>184</v>
      </c>
      <c r="C1636" s="25" t="s">
        <v>67</v>
      </c>
      <c r="D1636" s="12">
        <v>3.8666666666666671</v>
      </c>
      <c r="E1636" s="14"/>
      <c r="F1636" s="7" t="str">
        <f t="shared" si="259"/>
        <v>X</v>
      </c>
      <c r="G1636" s="7">
        <f t="shared" si="260"/>
        <v>3.8666666666666671</v>
      </c>
      <c r="H1636" s="16">
        <f t="shared" si="261"/>
        <v>3.8666666666666671</v>
      </c>
      <c r="I1636" s="11" t="str">
        <f t="shared" si="262"/>
        <v>X</v>
      </c>
      <c r="J1636" s="39" t="str">
        <f t="shared" si="263"/>
        <v>X</v>
      </c>
      <c r="K1636" s="39" t="str">
        <f t="shared" si="266"/>
        <v>X</v>
      </c>
      <c r="L1636" s="39" t="str">
        <f t="shared" si="267"/>
        <v>X</v>
      </c>
      <c r="M1636" s="39" t="str">
        <f t="shared" si="264"/>
        <v>X</v>
      </c>
      <c r="N1636" s="42">
        <v>0</v>
      </c>
      <c r="O1636" s="8">
        <v>0</v>
      </c>
      <c r="P1636" s="9">
        <v>1</v>
      </c>
      <c r="Q1636" s="9">
        <v>0</v>
      </c>
      <c r="R1636" s="8">
        <v>0</v>
      </c>
      <c r="S1636" s="9">
        <v>0</v>
      </c>
      <c r="T1636" s="9">
        <v>0</v>
      </c>
      <c r="U1636" s="8">
        <v>0</v>
      </c>
      <c r="V1636" s="9">
        <v>0</v>
      </c>
      <c r="W1636" s="9">
        <v>0</v>
      </c>
      <c r="X1636" s="9">
        <v>0</v>
      </c>
      <c r="Y1636" s="8">
        <v>0</v>
      </c>
      <c r="Z1636" s="9">
        <v>0</v>
      </c>
      <c r="AA1636" s="8"/>
      <c r="AC1636" s="8"/>
      <c r="AJ1636" s="9">
        <f t="shared" si="265"/>
        <v>-1</v>
      </c>
      <c r="AK1636" s="7">
        <v>5.5</v>
      </c>
      <c r="AO1636" s="8"/>
      <c r="AQ1636" s="31"/>
      <c r="AT1636" s="31"/>
      <c r="AU1636" s="21">
        <v>1989</v>
      </c>
      <c r="AV1636" s="23">
        <f t="shared" si="268"/>
        <v>3.2986347831244354</v>
      </c>
      <c r="BB1636" s="18"/>
      <c r="BD1636" s="54"/>
      <c r="BF1636" s="18"/>
      <c r="BH1636" s="18"/>
      <c r="BJ1636" s="18"/>
      <c r="BK1636" s="18" t="s">
        <v>62</v>
      </c>
      <c r="BL1636">
        <v>0</v>
      </c>
      <c r="BM1636">
        <v>1</v>
      </c>
      <c r="BN1636">
        <v>0</v>
      </c>
      <c r="BO1636">
        <v>0</v>
      </c>
      <c r="BP1636">
        <v>0</v>
      </c>
      <c r="BQ1636">
        <v>0</v>
      </c>
      <c r="BR1636" s="18">
        <v>0</v>
      </c>
      <c r="BS1636">
        <v>0</v>
      </c>
      <c r="BT1636">
        <v>1</v>
      </c>
      <c r="BU1636" s="18">
        <v>0</v>
      </c>
      <c r="BV1636" t="s">
        <v>397</v>
      </c>
      <c r="BW1636" t="s">
        <v>397</v>
      </c>
      <c r="CB1636" s="18"/>
      <c r="CD1636" s="18"/>
      <c r="CE1636" s="18"/>
      <c r="CH1636" s="18"/>
      <c r="CJ1636" s="18"/>
      <c r="CU1636" s="18"/>
      <c r="CV1636" t="s">
        <v>397</v>
      </c>
      <c r="CW1636" t="s">
        <v>397</v>
      </c>
      <c r="CX1636" t="s">
        <v>397</v>
      </c>
      <c r="CY1636" s="25" t="s">
        <v>397</v>
      </c>
    </row>
    <row r="1637" spans="1:103" x14ac:dyDescent="0.25">
      <c r="A1637">
        <v>1639</v>
      </c>
      <c r="B1637">
        <v>184</v>
      </c>
      <c r="C1637" s="25" t="s">
        <v>67</v>
      </c>
      <c r="D1637" s="12">
        <v>3.833333333333333</v>
      </c>
      <c r="E1637" s="14"/>
      <c r="F1637" s="7" t="str">
        <f t="shared" si="259"/>
        <v>X</v>
      </c>
      <c r="G1637" s="7">
        <f t="shared" si="260"/>
        <v>3.833333333333333</v>
      </c>
      <c r="H1637" s="16">
        <f t="shared" si="261"/>
        <v>3.833333333333333</v>
      </c>
      <c r="I1637" s="11" t="str">
        <f t="shared" si="262"/>
        <v>X</v>
      </c>
      <c r="J1637" s="39" t="str">
        <f t="shared" si="263"/>
        <v>X</v>
      </c>
      <c r="K1637" s="39" t="str">
        <f t="shared" si="266"/>
        <v>X</v>
      </c>
      <c r="L1637" s="39" t="str">
        <f t="shared" si="267"/>
        <v>X</v>
      </c>
      <c r="M1637" s="39" t="str">
        <f t="shared" si="264"/>
        <v>X</v>
      </c>
      <c r="N1637" s="42">
        <v>0</v>
      </c>
      <c r="O1637" s="8">
        <v>0</v>
      </c>
      <c r="P1637" s="9">
        <v>1</v>
      </c>
      <c r="Q1637" s="9">
        <v>0</v>
      </c>
      <c r="R1637" s="8">
        <v>0</v>
      </c>
      <c r="S1637" s="9">
        <v>0</v>
      </c>
      <c r="T1637" s="9">
        <v>0</v>
      </c>
      <c r="U1637" s="8">
        <v>0</v>
      </c>
      <c r="V1637" s="9">
        <v>0</v>
      </c>
      <c r="W1637" s="9">
        <v>0</v>
      </c>
      <c r="X1637" s="9">
        <v>0</v>
      </c>
      <c r="Y1637" s="8">
        <v>0</v>
      </c>
      <c r="Z1637" s="9">
        <v>0</v>
      </c>
      <c r="AA1637" s="8"/>
      <c r="AC1637" s="8"/>
      <c r="AJ1637" s="9">
        <f t="shared" si="265"/>
        <v>-1</v>
      </c>
      <c r="AK1637" s="7">
        <v>5.6</v>
      </c>
      <c r="AO1637" s="8"/>
      <c r="AQ1637" s="31"/>
      <c r="AT1637" s="31"/>
      <c r="AU1637" s="21">
        <v>1990</v>
      </c>
      <c r="AV1637" s="23">
        <f t="shared" si="268"/>
        <v>3.2988530764097068</v>
      </c>
      <c r="BB1637" s="18"/>
      <c r="BD1637" s="54"/>
      <c r="BF1637" s="18"/>
      <c r="BH1637" s="18"/>
      <c r="BJ1637" s="18"/>
      <c r="BK1637" s="18" t="s">
        <v>62</v>
      </c>
      <c r="BL1637">
        <v>0</v>
      </c>
      <c r="BM1637">
        <v>1</v>
      </c>
      <c r="BN1637">
        <v>0</v>
      </c>
      <c r="BO1637">
        <v>0</v>
      </c>
      <c r="BP1637">
        <v>0</v>
      </c>
      <c r="BQ1637">
        <v>0</v>
      </c>
      <c r="BR1637" s="18">
        <v>0</v>
      </c>
      <c r="BS1637">
        <v>0</v>
      </c>
      <c r="BT1637">
        <v>1</v>
      </c>
      <c r="BU1637" s="18">
        <v>0</v>
      </c>
      <c r="BV1637" t="s">
        <v>397</v>
      </c>
      <c r="BW1637" t="s">
        <v>397</v>
      </c>
      <c r="CB1637" s="18"/>
      <c r="CD1637" s="18"/>
      <c r="CE1637" s="18"/>
      <c r="CH1637" s="18"/>
      <c r="CJ1637" s="18"/>
      <c r="CU1637" s="18"/>
      <c r="CV1637" t="s">
        <v>397</v>
      </c>
      <c r="CW1637" t="s">
        <v>397</v>
      </c>
      <c r="CX1637" t="s">
        <v>397</v>
      </c>
      <c r="CY1637" s="25" t="s">
        <v>397</v>
      </c>
    </row>
    <row r="1638" spans="1:103" x14ac:dyDescent="0.25">
      <c r="A1638">
        <v>1640</v>
      </c>
      <c r="B1638">
        <v>184</v>
      </c>
      <c r="C1638" s="25" t="s">
        <v>67</v>
      </c>
      <c r="D1638" s="12">
        <v>3.2333333333333329</v>
      </c>
      <c r="E1638" s="14"/>
      <c r="F1638" s="7" t="str">
        <f t="shared" si="259"/>
        <v>X</v>
      </c>
      <c r="G1638" s="7">
        <f t="shared" si="260"/>
        <v>3.2333333333333329</v>
      </c>
      <c r="H1638" s="16">
        <f t="shared" si="261"/>
        <v>3.2333333333333329</v>
      </c>
      <c r="I1638" s="11" t="str">
        <f t="shared" si="262"/>
        <v>X</v>
      </c>
      <c r="J1638" s="39" t="str">
        <f t="shared" si="263"/>
        <v>X</v>
      </c>
      <c r="K1638" s="39" t="str">
        <f t="shared" si="266"/>
        <v>X</v>
      </c>
      <c r="L1638" s="39" t="str">
        <f t="shared" si="267"/>
        <v>X</v>
      </c>
      <c r="M1638" s="39" t="str">
        <f t="shared" si="264"/>
        <v>X</v>
      </c>
      <c r="N1638" s="42">
        <v>0</v>
      </c>
      <c r="O1638" s="8">
        <v>0</v>
      </c>
      <c r="P1638" s="9">
        <v>1</v>
      </c>
      <c r="Q1638" s="9">
        <v>0</v>
      </c>
      <c r="R1638" s="8">
        <v>0</v>
      </c>
      <c r="S1638" s="9">
        <v>0</v>
      </c>
      <c r="T1638" s="9">
        <v>0</v>
      </c>
      <c r="U1638" s="8">
        <v>0</v>
      </c>
      <c r="V1638" s="9">
        <v>0</v>
      </c>
      <c r="W1638" s="9">
        <v>0</v>
      </c>
      <c r="X1638" s="9">
        <v>0</v>
      </c>
      <c r="Y1638" s="8">
        <v>0</v>
      </c>
      <c r="Z1638" s="9">
        <v>0</v>
      </c>
      <c r="AA1638" s="8"/>
      <c r="AC1638" s="8"/>
      <c r="AJ1638" s="9">
        <f t="shared" si="265"/>
        <v>-1</v>
      </c>
      <c r="AK1638" s="7">
        <v>5.7</v>
      </c>
      <c r="AO1638" s="8"/>
      <c r="AQ1638" s="31"/>
      <c r="AT1638" s="31"/>
      <c r="AU1638" s="21">
        <v>1991</v>
      </c>
      <c r="AV1638" s="23">
        <f t="shared" si="268"/>
        <v>3.2990712600274095</v>
      </c>
      <c r="BB1638" s="18"/>
      <c r="BD1638" s="54"/>
      <c r="BF1638" s="18"/>
      <c r="BH1638" s="18"/>
      <c r="BJ1638" s="18"/>
      <c r="BK1638" s="18" t="s">
        <v>62</v>
      </c>
      <c r="BL1638">
        <v>0</v>
      </c>
      <c r="BM1638">
        <v>1</v>
      </c>
      <c r="BN1638">
        <v>0</v>
      </c>
      <c r="BO1638">
        <v>0</v>
      </c>
      <c r="BP1638">
        <v>0</v>
      </c>
      <c r="BQ1638">
        <v>0</v>
      </c>
      <c r="BR1638" s="18">
        <v>0</v>
      </c>
      <c r="BS1638">
        <v>0</v>
      </c>
      <c r="BT1638">
        <v>1</v>
      </c>
      <c r="BU1638" s="18">
        <v>0</v>
      </c>
      <c r="BV1638" t="s">
        <v>397</v>
      </c>
      <c r="BW1638" t="s">
        <v>397</v>
      </c>
      <c r="CB1638" s="18"/>
      <c r="CD1638" s="18"/>
      <c r="CE1638" s="18"/>
      <c r="CH1638" s="18"/>
      <c r="CJ1638" s="18"/>
      <c r="CU1638" s="18"/>
      <c r="CV1638" t="s">
        <v>397</v>
      </c>
      <c r="CW1638" t="s">
        <v>397</v>
      </c>
      <c r="CX1638" t="s">
        <v>397</v>
      </c>
      <c r="CY1638" s="25" t="s">
        <v>397</v>
      </c>
    </row>
    <row r="1639" spans="1:103" x14ac:dyDescent="0.25">
      <c r="A1639">
        <v>1641</v>
      </c>
      <c r="B1639">
        <v>184</v>
      </c>
      <c r="C1639" s="25" t="s">
        <v>67</v>
      </c>
      <c r="D1639" s="12">
        <v>3.2666666666666671</v>
      </c>
      <c r="E1639" s="14"/>
      <c r="F1639" s="7" t="str">
        <f t="shared" si="259"/>
        <v>X</v>
      </c>
      <c r="G1639" s="7">
        <f t="shared" si="260"/>
        <v>3.2666666666666671</v>
      </c>
      <c r="H1639" s="16">
        <f t="shared" si="261"/>
        <v>3.2666666666666671</v>
      </c>
      <c r="I1639" s="11" t="str">
        <f t="shared" si="262"/>
        <v>X</v>
      </c>
      <c r="J1639" s="39" t="str">
        <f t="shared" si="263"/>
        <v>X</v>
      </c>
      <c r="K1639" s="39" t="str">
        <f t="shared" si="266"/>
        <v>X</v>
      </c>
      <c r="L1639" s="39" t="str">
        <f t="shared" si="267"/>
        <v>X</v>
      </c>
      <c r="M1639" s="39" t="str">
        <f t="shared" si="264"/>
        <v>X</v>
      </c>
      <c r="N1639" s="42">
        <v>0</v>
      </c>
      <c r="O1639" s="8">
        <v>0</v>
      </c>
      <c r="P1639" s="9">
        <v>1</v>
      </c>
      <c r="Q1639" s="9">
        <v>0</v>
      </c>
      <c r="R1639" s="8">
        <v>0</v>
      </c>
      <c r="S1639" s="9">
        <v>0</v>
      </c>
      <c r="T1639" s="9">
        <v>0</v>
      </c>
      <c r="U1639" s="8">
        <v>0</v>
      </c>
      <c r="V1639" s="9">
        <v>0</v>
      </c>
      <c r="W1639" s="9">
        <v>0</v>
      </c>
      <c r="X1639" s="9">
        <v>0</v>
      </c>
      <c r="Y1639" s="8">
        <v>0</v>
      </c>
      <c r="Z1639" s="9">
        <v>0</v>
      </c>
      <c r="AA1639" s="8"/>
      <c r="AC1639" s="8"/>
      <c r="AJ1639" s="9">
        <f t="shared" si="265"/>
        <v>-1</v>
      </c>
      <c r="AK1639" s="7">
        <v>5.8</v>
      </c>
      <c r="AO1639" s="8"/>
      <c r="AQ1639" s="31"/>
      <c r="AT1639" s="31"/>
      <c r="AU1639" s="21">
        <v>1992</v>
      </c>
      <c r="AV1639" s="23">
        <f t="shared" si="268"/>
        <v>3.2992893340876801</v>
      </c>
      <c r="BB1639" s="18"/>
      <c r="BD1639" s="54"/>
      <c r="BF1639" s="18"/>
      <c r="BH1639" s="18"/>
      <c r="BJ1639" s="18"/>
      <c r="BK1639" s="18" t="s">
        <v>62</v>
      </c>
      <c r="BL1639">
        <v>0</v>
      </c>
      <c r="BM1639">
        <v>1</v>
      </c>
      <c r="BN1639">
        <v>0</v>
      </c>
      <c r="BO1639">
        <v>0</v>
      </c>
      <c r="BP1639">
        <v>0</v>
      </c>
      <c r="BQ1639">
        <v>0</v>
      </c>
      <c r="BR1639" s="18">
        <v>0</v>
      </c>
      <c r="BS1639">
        <v>0</v>
      </c>
      <c r="BT1639">
        <v>1</v>
      </c>
      <c r="BU1639" s="18">
        <v>0</v>
      </c>
      <c r="BV1639" t="s">
        <v>397</v>
      </c>
      <c r="BW1639" t="s">
        <v>397</v>
      </c>
      <c r="CB1639" s="18"/>
      <c r="CD1639" s="18"/>
      <c r="CE1639" s="18"/>
      <c r="CH1639" s="18"/>
      <c r="CJ1639" s="18"/>
      <c r="CU1639" s="18"/>
      <c r="CV1639" t="s">
        <v>397</v>
      </c>
      <c r="CW1639" t="s">
        <v>397</v>
      </c>
      <c r="CX1639" t="s">
        <v>397</v>
      </c>
      <c r="CY1639" s="25" t="s">
        <v>397</v>
      </c>
    </row>
    <row r="1640" spans="1:103" x14ac:dyDescent="0.25">
      <c r="A1640">
        <v>1642</v>
      </c>
      <c r="B1640">
        <v>184</v>
      </c>
      <c r="C1640" s="25" t="s">
        <v>67</v>
      </c>
      <c r="D1640" s="12">
        <v>3.833333333333333</v>
      </c>
      <c r="E1640" s="14"/>
      <c r="F1640" s="7" t="str">
        <f t="shared" si="259"/>
        <v>X</v>
      </c>
      <c r="G1640" s="7">
        <f t="shared" si="260"/>
        <v>3.833333333333333</v>
      </c>
      <c r="H1640" s="16">
        <f t="shared" si="261"/>
        <v>3.833333333333333</v>
      </c>
      <c r="I1640" s="11" t="str">
        <f t="shared" si="262"/>
        <v>X</v>
      </c>
      <c r="J1640" s="39" t="str">
        <f t="shared" si="263"/>
        <v>X</v>
      </c>
      <c r="K1640" s="39" t="str">
        <f t="shared" si="266"/>
        <v>X</v>
      </c>
      <c r="L1640" s="39" t="str">
        <f t="shared" si="267"/>
        <v>X</v>
      </c>
      <c r="M1640" s="39" t="str">
        <f t="shared" si="264"/>
        <v>X</v>
      </c>
      <c r="N1640" s="42">
        <v>0</v>
      </c>
      <c r="O1640" s="8">
        <v>0</v>
      </c>
      <c r="P1640" s="9">
        <v>1</v>
      </c>
      <c r="Q1640" s="9">
        <v>0</v>
      </c>
      <c r="R1640" s="8">
        <v>0</v>
      </c>
      <c r="S1640" s="9">
        <v>0</v>
      </c>
      <c r="T1640" s="9">
        <v>0</v>
      </c>
      <c r="U1640" s="8">
        <v>0</v>
      </c>
      <c r="V1640" s="9">
        <v>0</v>
      </c>
      <c r="W1640" s="9">
        <v>0</v>
      </c>
      <c r="X1640" s="9">
        <v>0</v>
      </c>
      <c r="Y1640" s="8">
        <v>0</v>
      </c>
      <c r="Z1640" s="9">
        <v>0</v>
      </c>
      <c r="AA1640" s="8"/>
      <c r="AC1640" s="8"/>
      <c r="AJ1640" s="9">
        <f t="shared" si="265"/>
        <v>-1</v>
      </c>
      <c r="AK1640" s="7">
        <v>5.9</v>
      </c>
      <c r="AO1640" s="8"/>
      <c r="AQ1640" s="31"/>
      <c r="AT1640" s="31"/>
      <c r="AU1640" s="21">
        <v>1993</v>
      </c>
      <c r="AV1640" s="23">
        <f t="shared" si="268"/>
        <v>3.2995072987004876</v>
      </c>
      <c r="BB1640" s="18"/>
      <c r="BD1640" s="54"/>
      <c r="BF1640" s="18"/>
      <c r="BH1640" s="18"/>
      <c r="BJ1640" s="18"/>
      <c r="BK1640" s="18" t="s">
        <v>62</v>
      </c>
      <c r="BL1640">
        <v>0</v>
      </c>
      <c r="BM1640">
        <v>1</v>
      </c>
      <c r="BN1640">
        <v>0</v>
      </c>
      <c r="BO1640">
        <v>0</v>
      </c>
      <c r="BP1640">
        <v>0</v>
      </c>
      <c r="BQ1640">
        <v>0</v>
      </c>
      <c r="BR1640" s="18">
        <v>0</v>
      </c>
      <c r="BS1640">
        <v>0</v>
      </c>
      <c r="BT1640">
        <v>1</v>
      </c>
      <c r="BU1640" s="18">
        <v>0</v>
      </c>
      <c r="BV1640" t="s">
        <v>397</v>
      </c>
      <c r="BW1640" t="s">
        <v>397</v>
      </c>
      <c r="CB1640" s="18"/>
      <c r="CD1640" s="18"/>
      <c r="CE1640" s="18"/>
      <c r="CH1640" s="18"/>
      <c r="CJ1640" s="18"/>
      <c r="CU1640" s="18"/>
      <c r="CV1640" t="s">
        <v>397</v>
      </c>
      <c r="CW1640" t="s">
        <v>397</v>
      </c>
      <c r="CX1640" t="s">
        <v>397</v>
      </c>
      <c r="CY1640" s="25" t="s">
        <v>397</v>
      </c>
    </row>
    <row r="1641" spans="1:103" x14ac:dyDescent="0.25">
      <c r="A1641">
        <v>1643</v>
      </c>
      <c r="B1641">
        <v>184</v>
      </c>
      <c r="C1641" s="25" t="s">
        <v>67</v>
      </c>
      <c r="D1641" s="12">
        <v>4.833333333333333</v>
      </c>
      <c r="E1641" s="14"/>
      <c r="F1641" s="7" t="str">
        <f t="shared" si="259"/>
        <v>X</v>
      </c>
      <c r="G1641" s="7">
        <f t="shared" si="260"/>
        <v>4.833333333333333</v>
      </c>
      <c r="H1641" s="16">
        <f t="shared" si="261"/>
        <v>4.833333333333333</v>
      </c>
      <c r="I1641" s="11" t="str">
        <f t="shared" si="262"/>
        <v>X</v>
      </c>
      <c r="J1641" s="39" t="str">
        <f t="shared" si="263"/>
        <v>X</v>
      </c>
      <c r="K1641" s="39" t="str">
        <f t="shared" si="266"/>
        <v>X</v>
      </c>
      <c r="L1641" s="39" t="str">
        <f t="shared" si="267"/>
        <v>X</v>
      </c>
      <c r="M1641" s="39" t="str">
        <f t="shared" si="264"/>
        <v>X</v>
      </c>
      <c r="N1641" s="42">
        <v>0</v>
      </c>
      <c r="O1641" s="8">
        <v>0</v>
      </c>
      <c r="P1641" s="9">
        <v>1</v>
      </c>
      <c r="Q1641" s="9">
        <v>0</v>
      </c>
      <c r="R1641" s="8">
        <v>0</v>
      </c>
      <c r="S1641" s="9">
        <v>0</v>
      </c>
      <c r="T1641" s="9">
        <v>0</v>
      </c>
      <c r="U1641" s="8">
        <v>0</v>
      </c>
      <c r="V1641" s="9">
        <v>0</v>
      </c>
      <c r="W1641" s="9">
        <v>0</v>
      </c>
      <c r="X1641" s="9">
        <v>0</v>
      </c>
      <c r="Y1641" s="8">
        <v>0</v>
      </c>
      <c r="Z1641" s="9">
        <v>0</v>
      </c>
      <c r="AA1641" s="8"/>
      <c r="AC1641" s="8"/>
      <c r="AJ1641" s="9">
        <f t="shared" si="265"/>
        <v>-1</v>
      </c>
      <c r="AK1641" s="7">
        <v>6</v>
      </c>
      <c r="AO1641" s="8"/>
      <c r="AQ1641" s="31"/>
      <c r="AT1641" s="31"/>
      <c r="AU1641" s="21">
        <v>1994</v>
      </c>
      <c r="AV1641" s="23">
        <f t="shared" si="268"/>
        <v>3.2997251539756367</v>
      </c>
      <c r="BB1641" s="18"/>
      <c r="BD1641" s="54"/>
      <c r="BF1641" s="18"/>
      <c r="BH1641" s="18"/>
      <c r="BJ1641" s="18"/>
      <c r="BK1641" s="18" t="s">
        <v>62</v>
      </c>
      <c r="BL1641">
        <v>0</v>
      </c>
      <c r="BM1641">
        <v>1</v>
      </c>
      <c r="BN1641">
        <v>0</v>
      </c>
      <c r="BO1641">
        <v>0</v>
      </c>
      <c r="BP1641">
        <v>0</v>
      </c>
      <c r="BQ1641">
        <v>0</v>
      </c>
      <c r="BR1641" s="18">
        <v>0</v>
      </c>
      <c r="BS1641">
        <v>0</v>
      </c>
      <c r="BT1641">
        <v>1</v>
      </c>
      <c r="BU1641" s="18">
        <v>0</v>
      </c>
      <c r="BV1641" t="s">
        <v>397</v>
      </c>
      <c r="BW1641" t="s">
        <v>397</v>
      </c>
      <c r="CB1641" s="18"/>
      <c r="CD1641" s="18"/>
      <c r="CE1641" s="18"/>
      <c r="CH1641" s="18"/>
      <c r="CJ1641" s="18"/>
      <c r="CU1641" s="18"/>
      <c r="CV1641" t="s">
        <v>397</v>
      </c>
      <c r="CW1641" t="s">
        <v>397</v>
      </c>
      <c r="CX1641" t="s">
        <v>397</v>
      </c>
      <c r="CY1641" s="25" t="s">
        <v>397</v>
      </c>
    </row>
    <row r="1642" spans="1:103" x14ac:dyDescent="0.25">
      <c r="A1642">
        <v>1644</v>
      </c>
      <c r="B1642">
        <v>184</v>
      </c>
      <c r="C1642" s="25" t="s">
        <v>67</v>
      </c>
      <c r="D1642" s="12">
        <v>5.2</v>
      </c>
      <c r="E1642" s="14"/>
      <c r="F1642" s="7" t="str">
        <f t="shared" si="259"/>
        <v>X</v>
      </c>
      <c r="G1642" s="7">
        <f t="shared" si="260"/>
        <v>5.2</v>
      </c>
      <c r="H1642" s="16">
        <f t="shared" si="261"/>
        <v>5.2</v>
      </c>
      <c r="I1642" s="11" t="str">
        <f t="shared" si="262"/>
        <v>X</v>
      </c>
      <c r="J1642" s="39" t="str">
        <f t="shared" si="263"/>
        <v>X</v>
      </c>
      <c r="K1642" s="39" t="str">
        <f t="shared" si="266"/>
        <v>X</v>
      </c>
      <c r="L1642" s="39" t="str">
        <f t="shared" si="267"/>
        <v>X</v>
      </c>
      <c r="M1642" s="39" t="str">
        <f t="shared" si="264"/>
        <v>X</v>
      </c>
      <c r="N1642" s="42">
        <v>0</v>
      </c>
      <c r="O1642" s="8">
        <v>0</v>
      </c>
      <c r="P1642" s="9">
        <v>1</v>
      </c>
      <c r="Q1642" s="9">
        <v>0</v>
      </c>
      <c r="R1642" s="8">
        <v>0</v>
      </c>
      <c r="S1642" s="9">
        <v>0</v>
      </c>
      <c r="T1642" s="9">
        <v>0</v>
      </c>
      <c r="U1642" s="8">
        <v>0</v>
      </c>
      <c r="V1642" s="9">
        <v>0</v>
      </c>
      <c r="W1642" s="9">
        <v>0</v>
      </c>
      <c r="X1642" s="9">
        <v>0</v>
      </c>
      <c r="Y1642" s="8">
        <v>0</v>
      </c>
      <c r="Z1642" s="9">
        <v>0</v>
      </c>
      <c r="AA1642" s="8"/>
      <c r="AC1642" s="8"/>
      <c r="AJ1642" s="9">
        <f t="shared" si="265"/>
        <v>-1</v>
      </c>
      <c r="AK1642" s="7">
        <v>6.4</v>
      </c>
      <c r="AO1642" s="8"/>
      <c r="AQ1642" s="31"/>
      <c r="AT1642" s="31"/>
      <c r="AU1642" s="21">
        <v>1996</v>
      </c>
      <c r="AV1642" s="23">
        <f t="shared" si="268"/>
        <v>3.3001605369513523</v>
      </c>
      <c r="BB1642" s="18"/>
      <c r="BD1642" s="54"/>
      <c r="BF1642" s="18"/>
      <c r="BH1642" s="18"/>
      <c r="BJ1642" s="18"/>
      <c r="BK1642" s="18" t="s">
        <v>62</v>
      </c>
      <c r="BL1642">
        <v>0</v>
      </c>
      <c r="BM1642">
        <v>1</v>
      </c>
      <c r="BN1642">
        <v>0</v>
      </c>
      <c r="BO1642">
        <v>0</v>
      </c>
      <c r="BP1642">
        <v>0</v>
      </c>
      <c r="BQ1642">
        <v>0</v>
      </c>
      <c r="BR1642" s="18">
        <v>0</v>
      </c>
      <c r="BS1642">
        <v>0</v>
      </c>
      <c r="BT1642">
        <v>1</v>
      </c>
      <c r="BU1642" s="18">
        <v>0</v>
      </c>
      <c r="BV1642" t="s">
        <v>397</v>
      </c>
      <c r="BW1642" t="s">
        <v>397</v>
      </c>
      <c r="CB1642" s="18"/>
      <c r="CD1642" s="18"/>
      <c r="CE1642" s="18"/>
      <c r="CH1642" s="18"/>
      <c r="CJ1642" s="18"/>
      <c r="CU1642" s="18"/>
      <c r="CV1642" t="s">
        <v>397</v>
      </c>
      <c r="CW1642" t="s">
        <v>397</v>
      </c>
      <c r="CX1642" t="s">
        <v>397</v>
      </c>
      <c r="CY1642" s="25" t="s">
        <v>397</v>
      </c>
    </row>
    <row r="1643" spans="1:103" x14ac:dyDescent="0.25">
      <c r="A1643">
        <v>1645</v>
      </c>
      <c r="B1643">
        <v>184</v>
      </c>
      <c r="C1643" s="25" t="s">
        <v>67</v>
      </c>
      <c r="D1643" s="12">
        <v>5.7666666666666666</v>
      </c>
      <c r="E1643" s="14"/>
      <c r="F1643" s="7" t="str">
        <f t="shared" si="259"/>
        <v>X</v>
      </c>
      <c r="G1643" s="7">
        <f t="shared" si="260"/>
        <v>5.7666666666666666</v>
      </c>
      <c r="H1643" s="16">
        <f t="shared" si="261"/>
        <v>5.7666666666666666</v>
      </c>
      <c r="I1643" s="11" t="str">
        <f t="shared" si="262"/>
        <v>X</v>
      </c>
      <c r="J1643" s="39" t="str">
        <f t="shared" si="263"/>
        <v>X</v>
      </c>
      <c r="K1643" s="39" t="str">
        <f t="shared" si="266"/>
        <v>X</v>
      </c>
      <c r="L1643" s="39" t="str">
        <f t="shared" si="267"/>
        <v>X</v>
      </c>
      <c r="M1643" s="39" t="str">
        <f t="shared" si="264"/>
        <v>X</v>
      </c>
      <c r="N1643" s="42">
        <v>0</v>
      </c>
      <c r="O1643" s="8">
        <v>0</v>
      </c>
      <c r="P1643" s="9">
        <v>1</v>
      </c>
      <c r="Q1643" s="9">
        <v>0</v>
      </c>
      <c r="R1643" s="8">
        <v>0</v>
      </c>
      <c r="S1643" s="9">
        <v>0</v>
      </c>
      <c r="T1643" s="9">
        <v>0</v>
      </c>
      <c r="U1643" s="8">
        <v>0</v>
      </c>
      <c r="V1643" s="9">
        <v>0</v>
      </c>
      <c r="W1643" s="9">
        <v>0</v>
      </c>
      <c r="X1643" s="9">
        <v>0</v>
      </c>
      <c r="Y1643" s="8">
        <v>0</v>
      </c>
      <c r="Z1643" s="9">
        <v>0</v>
      </c>
      <c r="AA1643" s="8"/>
      <c r="AC1643" s="8"/>
      <c r="AJ1643" s="9">
        <f t="shared" si="265"/>
        <v>-1</v>
      </c>
      <c r="AK1643" s="7">
        <v>6.5</v>
      </c>
      <c r="AO1643" s="8"/>
      <c r="AQ1643" s="31"/>
      <c r="AT1643" s="31"/>
      <c r="AU1643" s="21">
        <v>1997</v>
      </c>
      <c r="AV1643" s="23">
        <f t="shared" si="268"/>
        <v>3.3003780648707024</v>
      </c>
      <c r="BB1643" s="18"/>
      <c r="BD1643" s="54"/>
      <c r="BF1643" s="18"/>
      <c r="BH1643" s="18"/>
      <c r="BJ1643" s="18"/>
      <c r="BK1643" s="18" t="s">
        <v>62</v>
      </c>
      <c r="BL1643">
        <v>0</v>
      </c>
      <c r="BM1643">
        <v>1</v>
      </c>
      <c r="BN1643">
        <v>0</v>
      </c>
      <c r="BO1643">
        <v>0</v>
      </c>
      <c r="BP1643">
        <v>0</v>
      </c>
      <c r="BQ1643">
        <v>0</v>
      </c>
      <c r="BR1643" s="18">
        <v>0</v>
      </c>
      <c r="BS1643">
        <v>0</v>
      </c>
      <c r="BT1643">
        <v>1</v>
      </c>
      <c r="BU1643" s="18">
        <v>0</v>
      </c>
      <c r="BV1643" t="s">
        <v>397</v>
      </c>
      <c r="BW1643" t="s">
        <v>397</v>
      </c>
      <c r="CB1643" s="18"/>
      <c r="CD1643" s="18"/>
      <c r="CE1643" s="18"/>
      <c r="CH1643" s="18"/>
      <c r="CJ1643" s="18"/>
      <c r="CU1643" s="18"/>
      <c r="CV1643" t="s">
        <v>397</v>
      </c>
      <c r="CW1643" t="s">
        <v>397</v>
      </c>
      <c r="CX1643" t="s">
        <v>397</v>
      </c>
      <c r="CY1643" s="25" t="s">
        <v>397</v>
      </c>
    </row>
    <row r="1644" spans="1:103" x14ac:dyDescent="0.25">
      <c r="A1644">
        <v>1646</v>
      </c>
      <c r="B1644">
        <v>184</v>
      </c>
      <c r="C1644" s="25" t="s">
        <v>67</v>
      </c>
      <c r="D1644" s="12">
        <v>5.3999999999999986</v>
      </c>
      <c r="E1644" s="14"/>
      <c r="F1644" s="7" t="str">
        <f t="shared" si="259"/>
        <v>X</v>
      </c>
      <c r="G1644" s="7">
        <f t="shared" si="260"/>
        <v>5.3999999999999986</v>
      </c>
      <c r="H1644" s="16">
        <f t="shared" si="261"/>
        <v>5.3999999999999986</v>
      </c>
      <c r="I1644" s="11" t="str">
        <f t="shared" si="262"/>
        <v>X</v>
      </c>
      <c r="J1644" s="39" t="str">
        <f t="shared" si="263"/>
        <v>X</v>
      </c>
      <c r="K1644" s="39" t="str">
        <f t="shared" si="266"/>
        <v>X</v>
      </c>
      <c r="L1644" s="39" t="str">
        <f t="shared" si="267"/>
        <v>X</v>
      </c>
      <c r="M1644" s="39" t="str">
        <f t="shared" si="264"/>
        <v>X</v>
      </c>
      <c r="N1644" s="42">
        <v>0</v>
      </c>
      <c r="O1644" s="8">
        <v>0</v>
      </c>
      <c r="P1644" s="9">
        <v>1</v>
      </c>
      <c r="Q1644" s="9">
        <v>0</v>
      </c>
      <c r="R1644" s="8">
        <v>0</v>
      </c>
      <c r="S1644" s="9">
        <v>0</v>
      </c>
      <c r="T1644" s="9">
        <v>0</v>
      </c>
      <c r="U1644" s="8">
        <v>0</v>
      </c>
      <c r="V1644" s="9">
        <v>0</v>
      </c>
      <c r="W1644" s="9">
        <v>0</v>
      </c>
      <c r="X1644" s="9">
        <v>0</v>
      </c>
      <c r="Y1644" s="8">
        <v>0</v>
      </c>
      <c r="Z1644" s="9">
        <v>0</v>
      </c>
      <c r="AA1644" s="8"/>
      <c r="AC1644" s="8"/>
      <c r="AJ1644" s="9">
        <f t="shared" si="265"/>
        <v>-1</v>
      </c>
      <c r="AK1644" s="7">
        <v>6.7</v>
      </c>
      <c r="AO1644" s="8"/>
      <c r="AQ1644" s="31"/>
      <c r="AT1644" s="31"/>
      <c r="AU1644" s="21">
        <v>1998</v>
      </c>
      <c r="AV1644" s="23">
        <f t="shared" si="268"/>
        <v>3.3005954838899636</v>
      </c>
      <c r="BB1644" s="18"/>
      <c r="BD1644" s="54"/>
      <c r="BF1644" s="18"/>
      <c r="BH1644" s="18"/>
      <c r="BJ1644" s="18"/>
      <c r="BK1644" s="18" t="s">
        <v>62</v>
      </c>
      <c r="BL1644">
        <v>0</v>
      </c>
      <c r="BM1644">
        <v>1</v>
      </c>
      <c r="BN1644">
        <v>0</v>
      </c>
      <c r="BO1644">
        <v>0</v>
      </c>
      <c r="BP1644">
        <v>0</v>
      </c>
      <c r="BQ1644">
        <v>0</v>
      </c>
      <c r="BR1644" s="18">
        <v>0</v>
      </c>
      <c r="BS1644">
        <v>0</v>
      </c>
      <c r="BT1644">
        <v>1</v>
      </c>
      <c r="BU1644" s="18">
        <v>0</v>
      </c>
      <c r="BV1644" t="s">
        <v>397</v>
      </c>
      <c r="BW1644" t="s">
        <v>397</v>
      </c>
      <c r="CB1644" s="18"/>
      <c r="CD1644" s="18"/>
      <c r="CE1644" s="18"/>
      <c r="CH1644" s="18"/>
      <c r="CJ1644" s="18"/>
      <c r="CU1644" s="18"/>
      <c r="CV1644" t="s">
        <v>397</v>
      </c>
      <c r="CW1644" t="s">
        <v>397</v>
      </c>
      <c r="CX1644" t="s">
        <v>397</v>
      </c>
      <c r="CY1644" s="25" t="s">
        <v>397</v>
      </c>
    </row>
    <row r="1645" spans="1:103" x14ac:dyDescent="0.25">
      <c r="A1645">
        <v>1647</v>
      </c>
      <c r="B1645">
        <v>184</v>
      </c>
      <c r="C1645" s="25" t="s">
        <v>67</v>
      </c>
      <c r="D1645" s="12">
        <v>7</v>
      </c>
      <c r="E1645" s="14"/>
      <c r="F1645" s="7" t="str">
        <f t="shared" si="259"/>
        <v>X</v>
      </c>
      <c r="G1645" s="7">
        <f t="shared" si="260"/>
        <v>7</v>
      </c>
      <c r="H1645" s="16">
        <f t="shared" si="261"/>
        <v>7</v>
      </c>
      <c r="I1645" s="11" t="str">
        <f t="shared" si="262"/>
        <v>X</v>
      </c>
      <c r="J1645" s="39" t="str">
        <f t="shared" si="263"/>
        <v>X</v>
      </c>
      <c r="K1645" s="39" t="str">
        <f t="shared" si="266"/>
        <v>X</v>
      </c>
      <c r="L1645" s="39" t="str">
        <f t="shared" si="267"/>
        <v>X</v>
      </c>
      <c r="M1645" s="39" t="str">
        <f t="shared" si="264"/>
        <v>X</v>
      </c>
      <c r="N1645" s="42">
        <v>0</v>
      </c>
      <c r="O1645" s="8">
        <v>0</v>
      </c>
      <c r="P1645" s="9">
        <v>1</v>
      </c>
      <c r="Q1645" s="9">
        <v>0</v>
      </c>
      <c r="R1645" s="8">
        <v>0</v>
      </c>
      <c r="S1645" s="9">
        <v>0</v>
      </c>
      <c r="T1645" s="9">
        <v>0</v>
      </c>
      <c r="U1645" s="8">
        <v>0</v>
      </c>
      <c r="V1645" s="9">
        <v>0</v>
      </c>
      <c r="W1645" s="9">
        <v>0</v>
      </c>
      <c r="X1645" s="9">
        <v>0</v>
      </c>
      <c r="Y1645" s="8">
        <v>0</v>
      </c>
      <c r="Z1645" s="9">
        <v>0</v>
      </c>
      <c r="AA1645" s="8"/>
      <c r="AC1645" s="8"/>
      <c r="AJ1645" s="9">
        <f t="shared" si="265"/>
        <v>-1</v>
      </c>
      <c r="AK1645" s="7">
        <v>6.8</v>
      </c>
      <c r="AO1645" s="8"/>
      <c r="AQ1645" s="31"/>
      <c r="AT1645" s="31"/>
      <c r="AU1645" s="21">
        <v>1999</v>
      </c>
      <c r="AV1645" s="23">
        <f t="shared" si="268"/>
        <v>3.3008127941181171</v>
      </c>
      <c r="BB1645" s="18"/>
      <c r="BD1645" s="54"/>
      <c r="BF1645" s="18"/>
      <c r="BH1645" s="18"/>
      <c r="BJ1645" s="18"/>
      <c r="BK1645" s="18" t="s">
        <v>62</v>
      </c>
      <c r="BL1645">
        <v>0</v>
      </c>
      <c r="BM1645">
        <v>1</v>
      </c>
      <c r="BN1645">
        <v>0</v>
      </c>
      <c r="BO1645">
        <v>0</v>
      </c>
      <c r="BP1645">
        <v>0</v>
      </c>
      <c r="BQ1645">
        <v>0</v>
      </c>
      <c r="BR1645" s="18">
        <v>0</v>
      </c>
      <c r="BS1645">
        <v>0</v>
      </c>
      <c r="BT1645">
        <v>1</v>
      </c>
      <c r="BU1645" s="18">
        <v>0</v>
      </c>
      <c r="BV1645" t="s">
        <v>397</v>
      </c>
      <c r="BW1645" t="s">
        <v>397</v>
      </c>
      <c r="CB1645" s="18"/>
      <c r="CD1645" s="18"/>
      <c r="CE1645" s="18"/>
      <c r="CH1645" s="18"/>
      <c r="CJ1645" s="18"/>
      <c r="CU1645" s="18"/>
      <c r="CV1645" t="s">
        <v>397</v>
      </c>
      <c r="CW1645" t="s">
        <v>397</v>
      </c>
      <c r="CX1645" t="s">
        <v>397</v>
      </c>
      <c r="CY1645" s="25" t="s">
        <v>397</v>
      </c>
    </row>
    <row r="1646" spans="1:103" x14ac:dyDescent="0.25">
      <c r="A1646">
        <v>1648</v>
      </c>
      <c r="B1646">
        <v>184</v>
      </c>
      <c r="C1646" s="25" t="s">
        <v>67</v>
      </c>
      <c r="D1646" s="12">
        <v>6.833333333333333</v>
      </c>
      <c r="E1646" s="14"/>
      <c r="F1646" s="7" t="str">
        <f t="shared" si="259"/>
        <v>X</v>
      </c>
      <c r="G1646" s="7">
        <f t="shared" si="260"/>
        <v>6.833333333333333</v>
      </c>
      <c r="H1646" s="16">
        <f t="shared" si="261"/>
        <v>6.833333333333333</v>
      </c>
      <c r="I1646" s="11" t="str">
        <f t="shared" si="262"/>
        <v>X</v>
      </c>
      <c r="J1646" s="39" t="str">
        <f t="shared" si="263"/>
        <v>X</v>
      </c>
      <c r="K1646" s="39" t="str">
        <f t="shared" si="266"/>
        <v>X</v>
      </c>
      <c r="L1646" s="39" t="str">
        <f t="shared" si="267"/>
        <v>X</v>
      </c>
      <c r="M1646" s="39" t="str">
        <f t="shared" si="264"/>
        <v>X</v>
      </c>
      <c r="N1646" s="42">
        <v>0</v>
      </c>
      <c r="O1646" s="8">
        <v>0</v>
      </c>
      <c r="P1646" s="9">
        <v>1</v>
      </c>
      <c r="Q1646" s="9">
        <v>0</v>
      </c>
      <c r="R1646" s="8">
        <v>0</v>
      </c>
      <c r="S1646" s="9">
        <v>0</v>
      </c>
      <c r="T1646" s="9">
        <v>0</v>
      </c>
      <c r="U1646" s="8">
        <v>0</v>
      </c>
      <c r="V1646" s="9">
        <v>0</v>
      </c>
      <c r="W1646" s="9">
        <v>0</v>
      </c>
      <c r="X1646" s="9">
        <v>0</v>
      </c>
      <c r="Y1646" s="8">
        <v>0</v>
      </c>
      <c r="Z1646" s="9">
        <v>0</v>
      </c>
      <c r="AA1646" s="8"/>
      <c r="AC1646" s="8"/>
      <c r="AJ1646" s="9">
        <f t="shared" si="265"/>
        <v>-1</v>
      </c>
      <c r="AK1646" s="7">
        <v>6.9</v>
      </c>
      <c r="AO1646" s="8"/>
      <c r="AQ1646" s="31"/>
      <c r="AT1646" s="31"/>
      <c r="AU1646" s="21">
        <v>2000</v>
      </c>
      <c r="AV1646" s="23">
        <f t="shared" si="268"/>
        <v>3.3010299956639813</v>
      </c>
      <c r="BB1646" s="18"/>
      <c r="BD1646" s="54"/>
      <c r="BF1646" s="18"/>
      <c r="BH1646" s="18"/>
      <c r="BJ1646" s="18"/>
      <c r="BK1646" s="18" t="s">
        <v>62</v>
      </c>
      <c r="BL1646">
        <v>0</v>
      </c>
      <c r="BM1646">
        <v>1</v>
      </c>
      <c r="BN1646">
        <v>0</v>
      </c>
      <c r="BO1646">
        <v>0</v>
      </c>
      <c r="BP1646">
        <v>0</v>
      </c>
      <c r="BQ1646">
        <v>0</v>
      </c>
      <c r="BR1646" s="18">
        <v>0</v>
      </c>
      <c r="BS1646">
        <v>0</v>
      </c>
      <c r="BT1646">
        <v>1</v>
      </c>
      <c r="BU1646" s="18">
        <v>0</v>
      </c>
      <c r="BV1646" t="s">
        <v>397</v>
      </c>
      <c r="BW1646" t="s">
        <v>397</v>
      </c>
      <c r="CB1646" s="18"/>
      <c r="CD1646" s="18"/>
      <c r="CE1646" s="18"/>
      <c r="CH1646" s="18"/>
      <c r="CJ1646" s="18"/>
      <c r="CU1646" s="18"/>
      <c r="CV1646" t="s">
        <v>397</v>
      </c>
      <c r="CW1646" t="s">
        <v>397</v>
      </c>
      <c r="CX1646" t="s">
        <v>397</v>
      </c>
      <c r="CY1646" s="25" t="s">
        <v>397</v>
      </c>
    </row>
    <row r="1647" spans="1:103" x14ac:dyDescent="0.25">
      <c r="A1647">
        <v>1649</v>
      </c>
      <c r="B1647">
        <v>184</v>
      </c>
      <c r="C1647" s="25" t="s">
        <v>67</v>
      </c>
      <c r="D1647" s="12">
        <v>7.1333333333333329</v>
      </c>
      <c r="E1647" s="14"/>
      <c r="F1647" s="7" t="str">
        <f t="shared" si="259"/>
        <v>X</v>
      </c>
      <c r="G1647" s="7">
        <f t="shared" si="260"/>
        <v>7.1333333333333329</v>
      </c>
      <c r="H1647" s="16">
        <f t="shared" si="261"/>
        <v>7.1333333333333329</v>
      </c>
      <c r="I1647" s="11" t="str">
        <f t="shared" si="262"/>
        <v>X</v>
      </c>
      <c r="J1647" s="39" t="str">
        <f t="shared" si="263"/>
        <v>X</v>
      </c>
      <c r="K1647" s="39" t="str">
        <f t="shared" si="266"/>
        <v>X</v>
      </c>
      <c r="L1647" s="39" t="str">
        <f t="shared" si="267"/>
        <v>X</v>
      </c>
      <c r="M1647" s="39" t="str">
        <f t="shared" si="264"/>
        <v>X</v>
      </c>
      <c r="N1647" s="42">
        <v>0</v>
      </c>
      <c r="O1647" s="8">
        <v>0</v>
      </c>
      <c r="P1647" s="9">
        <v>1</v>
      </c>
      <c r="Q1647" s="9">
        <v>0</v>
      </c>
      <c r="R1647" s="8">
        <v>0</v>
      </c>
      <c r="S1647" s="9">
        <v>0</v>
      </c>
      <c r="T1647" s="9">
        <v>0</v>
      </c>
      <c r="U1647" s="8">
        <v>0</v>
      </c>
      <c r="V1647" s="9">
        <v>0</v>
      </c>
      <c r="W1647" s="9">
        <v>0</v>
      </c>
      <c r="X1647" s="9">
        <v>0</v>
      </c>
      <c r="Y1647" s="8">
        <v>0</v>
      </c>
      <c r="Z1647" s="9">
        <v>0</v>
      </c>
      <c r="AA1647" s="8"/>
      <c r="AC1647" s="8"/>
      <c r="AJ1647" s="9">
        <f t="shared" si="265"/>
        <v>-1</v>
      </c>
      <c r="AK1647" s="7">
        <v>7</v>
      </c>
      <c r="AO1647" s="8"/>
      <c r="AQ1647" s="31"/>
      <c r="AT1647" s="31"/>
      <c r="AU1647" s="21">
        <v>2001</v>
      </c>
      <c r="AV1647" s="23">
        <f t="shared" si="268"/>
        <v>3.3012470886362113</v>
      </c>
      <c r="BB1647" s="18"/>
      <c r="BD1647" s="54"/>
      <c r="BF1647" s="18"/>
      <c r="BH1647" s="18"/>
      <c r="BJ1647" s="18"/>
      <c r="BK1647" s="18" t="s">
        <v>62</v>
      </c>
      <c r="BL1647">
        <v>0</v>
      </c>
      <c r="BM1647">
        <v>1</v>
      </c>
      <c r="BN1647">
        <v>0</v>
      </c>
      <c r="BO1647">
        <v>0</v>
      </c>
      <c r="BP1647">
        <v>0</v>
      </c>
      <c r="BQ1647">
        <v>0</v>
      </c>
      <c r="BR1647" s="18">
        <v>0</v>
      </c>
      <c r="BS1647">
        <v>0</v>
      </c>
      <c r="BT1647">
        <v>1</v>
      </c>
      <c r="BU1647" s="18">
        <v>0</v>
      </c>
      <c r="BV1647" t="s">
        <v>397</v>
      </c>
      <c r="BW1647" t="s">
        <v>397</v>
      </c>
      <c r="CB1647" s="18"/>
      <c r="CD1647" s="18"/>
      <c r="CE1647" s="18"/>
      <c r="CH1647" s="18"/>
      <c r="CJ1647" s="18"/>
      <c r="CU1647" s="18"/>
      <c r="CV1647" t="s">
        <v>397</v>
      </c>
      <c r="CW1647" t="s">
        <v>397</v>
      </c>
      <c r="CX1647" t="s">
        <v>397</v>
      </c>
      <c r="CY1647" s="25" t="s">
        <v>397</v>
      </c>
    </row>
    <row r="1648" spans="1:103" x14ac:dyDescent="0.25">
      <c r="A1648">
        <v>1650</v>
      </c>
      <c r="B1648">
        <v>184</v>
      </c>
      <c r="C1648" s="25" t="s">
        <v>67</v>
      </c>
      <c r="D1648" s="12">
        <v>3.05</v>
      </c>
      <c r="E1648" s="14"/>
      <c r="F1648" s="7" t="str">
        <f t="shared" si="259"/>
        <v>X</v>
      </c>
      <c r="G1648" s="7">
        <f t="shared" si="260"/>
        <v>3.05</v>
      </c>
      <c r="H1648" s="16">
        <f t="shared" si="261"/>
        <v>3.05</v>
      </c>
      <c r="I1648" s="11" t="str">
        <f t="shared" si="262"/>
        <v>X</v>
      </c>
      <c r="J1648" s="39" t="str">
        <f t="shared" si="263"/>
        <v>X</v>
      </c>
      <c r="K1648" s="39" t="str">
        <f t="shared" si="266"/>
        <v>X</v>
      </c>
      <c r="L1648" s="39" t="str">
        <f t="shared" si="267"/>
        <v>X</v>
      </c>
      <c r="M1648" s="39" t="str">
        <f t="shared" si="264"/>
        <v>X</v>
      </c>
      <c r="N1648" s="42">
        <v>0</v>
      </c>
      <c r="O1648" s="8">
        <v>0</v>
      </c>
      <c r="P1648" s="9">
        <v>0</v>
      </c>
      <c r="Q1648" s="9">
        <v>1</v>
      </c>
      <c r="R1648" s="8">
        <v>0</v>
      </c>
      <c r="S1648" s="9">
        <v>0</v>
      </c>
      <c r="T1648" s="9">
        <v>0</v>
      </c>
      <c r="U1648" s="8">
        <v>0</v>
      </c>
      <c r="V1648" s="9">
        <v>0</v>
      </c>
      <c r="W1648" s="9">
        <v>0</v>
      </c>
      <c r="X1648" s="9">
        <v>0</v>
      </c>
      <c r="Y1648" s="8">
        <v>0</v>
      </c>
      <c r="Z1648" s="9">
        <v>0</v>
      </c>
      <c r="AA1648" s="8"/>
      <c r="AC1648" s="8"/>
      <c r="AJ1648" s="9">
        <f t="shared" si="265"/>
        <v>-1</v>
      </c>
      <c r="AK1648" s="7">
        <v>5.5</v>
      </c>
      <c r="AO1648" s="8"/>
      <c r="AQ1648" s="31"/>
      <c r="AT1648" s="31"/>
      <c r="AU1648" s="21">
        <v>1988</v>
      </c>
      <c r="AV1648" s="23">
        <f t="shared" si="268"/>
        <v>3.2984163800612945</v>
      </c>
      <c r="BB1648" s="18"/>
      <c r="BD1648" s="54"/>
      <c r="BF1648" s="18"/>
      <c r="BH1648" s="18"/>
      <c r="BJ1648" s="18"/>
      <c r="BK1648" s="18" t="s">
        <v>62</v>
      </c>
      <c r="BL1648">
        <v>0</v>
      </c>
      <c r="BM1648">
        <v>1</v>
      </c>
      <c r="BN1648">
        <v>0</v>
      </c>
      <c r="BO1648">
        <v>0</v>
      </c>
      <c r="BP1648">
        <v>0</v>
      </c>
      <c r="BQ1648">
        <v>0</v>
      </c>
      <c r="BR1648" s="18">
        <v>0</v>
      </c>
      <c r="BS1648">
        <v>0</v>
      </c>
      <c r="BT1648">
        <v>1</v>
      </c>
      <c r="BU1648" s="18">
        <v>0</v>
      </c>
      <c r="BV1648" t="s">
        <v>397</v>
      </c>
      <c r="BW1648" t="s">
        <v>397</v>
      </c>
      <c r="CB1648" s="18"/>
      <c r="CD1648" s="18"/>
      <c r="CE1648" s="18"/>
      <c r="CH1648" s="18"/>
      <c r="CJ1648" s="18"/>
      <c r="CU1648" s="18"/>
      <c r="CV1648" t="s">
        <v>397</v>
      </c>
      <c r="CW1648" t="s">
        <v>397</v>
      </c>
      <c r="CX1648" t="s">
        <v>397</v>
      </c>
      <c r="CY1648" s="25" t="s">
        <v>397</v>
      </c>
    </row>
    <row r="1649" spans="1:103" x14ac:dyDescent="0.25">
      <c r="A1649">
        <v>1651</v>
      </c>
      <c r="B1649">
        <v>184</v>
      </c>
      <c r="C1649" s="25" t="s">
        <v>67</v>
      </c>
      <c r="D1649" s="12">
        <v>3.6</v>
      </c>
      <c r="E1649" s="14"/>
      <c r="F1649" s="7" t="str">
        <f t="shared" si="259"/>
        <v>X</v>
      </c>
      <c r="G1649" s="7">
        <f t="shared" si="260"/>
        <v>3.6</v>
      </c>
      <c r="H1649" s="16">
        <f t="shared" si="261"/>
        <v>3.6</v>
      </c>
      <c r="I1649" s="11" t="str">
        <f t="shared" si="262"/>
        <v>X</v>
      </c>
      <c r="J1649" s="39" t="str">
        <f t="shared" si="263"/>
        <v>X</v>
      </c>
      <c r="K1649" s="39" t="str">
        <f t="shared" si="266"/>
        <v>X</v>
      </c>
      <c r="L1649" s="39" t="str">
        <f t="shared" si="267"/>
        <v>X</v>
      </c>
      <c r="M1649" s="39" t="str">
        <f t="shared" si="264"/>
        <v>X</v>
      </c>
      <c r="N1649" s="42">
        <v>0</v>
      </c>
      <c r="O1649" s="8">
        <v>0</v>
      </c>
      <c r="P1649" s="9">
        <v>0</v>
      </c>
      <c r="Q1649" s="9">
        <v>1</v>
      </c>
      <c r="R1649" s="8">
        <v>0</v>
      </c>
      <c r="S1649" s="9">
        <v>0</v>
      </c>
      <c r="T1649" s="9">
        <v>0</v>
      </c>
      <c r="U1649" s="8">
        <v>0</v>
      </c>
      <c r="V1649" s="9">
        <v>0</v>
      </c>
      <c r="W1649" s="9">
        <v>0</v>
      </c>
      <c r="X1649" s="9">
        <v>0</v>
      </c>
      <c r="Y1649" s="8">
        <v>0</v>
      </c>
      <c r="Z1649" s="9">
        <v>0</v>
      </c>
      <c r="AA1649" s="8"/>
      <c r="AC1649" s="8"/>
      <c r="AJ1649" s="9">
        <f t="shared" si="265"/>
        <v>-1</v>
      </c>
      <c r="AK1649" s="7">
        <v>5.5</v>
      </c>
      <c r="AO1649" s="8"/>
      <c r="AQ1649" s="31"/>
      <c r="AT1649" s="31"/>
      <c r="AU1649" s="21">
        <v>1989</v>
      </c>
      <c r="AV1649" s="23">
        <f t="shared" si="268"/>
        <v>3.2986347831244354</v>
      </c>
      <c r="BB1649" s="18"/>
      <c r="BD1649" s="54"/>
      <c r="BF1649" s="18"/>
      <c r="BH1649" s="18"/>
      <c r="BJ1649" s="18"/>
      <c r="BK1649" s="18" t="s">
        <v>62</v>
      </c>
      <c r="BL1649">
        <v>0</v>
      </c>
      <c r="BM1649">
        <v>1</v>
      </c>
      <c r="BN1649">
        <v>0</v>
      </c>
      <c r="BO1649">
        <v>0</v>
      </c>
      <c r="BP1649">
        <v>0</v>
      </c>
      <c r="BQ1649">
        <v>0</v>
      </c>
      <c r="BR1649" s="18">
        <v>0</v>
      </c>
      <c r="BS1649">
        <v>0</v>
      </c>
      <c r="BT1649">
        <v>1</v>
      </c>
      <c r="BU1649" s="18">
        <v>0</v>
      </c>
      <c r="BV1649" t="s">
        <v>397</v>
      </c>
      <c r="BW1649" t="s">
        <v>397</v>
      </c>
      <c r="CB1649" s="18"/>
      <c r="CD1649" s="18"/>
      <c r="CE1649" s="18"/>
      <c r="CH1649" s="18"/>
      <c r="CJ1649" s="18"/>
      <c r="CU1649" s="18"/>
      <c r="CV1649" t="s">
        <v>397</v>
      </c>
      <c r="CW1649" t="s">
        <v>397</v>
      </c>
      <c r="CX1649" t="s">
        <v>397</v>
      </c>
      <c r="CY1649" s="25" t="s">
        <v>397</v>
      </c>
    </row>
    <row r="1650" spans="1:103" x14ac:dyDescent="0.25">
      <c r="A1650">
        <v>1652</v>
      </c>
      <c r="B1650">
        <v>184</v>
      </c>
      <c r="C1650" s="25" t="s">
        <v>67</v>
      </c>
      <c r="D1650" s="12">
        <v>4.1500000000000004</v>
      </c>
      <c r="E1650" s="14"/>
      <c r="F1650" s="7" t="str">
        <f t="shared" si="259"/>
        <v>X</v>
      </c>
      <c r="G1650" s="7">
        <f t="shared" si="260"/>
        <v>4.1500000000000004</v>
      </c>
      <c r="H1650" s="16">
        <f t="shared" si="261"/>
        <v>4.1500000000000004</v>
      </c>
      <c r="I1650" s="11" t="str">
        <f t="shared" si="262"/>
        <v>X</v>
      </c>
      <c r="J1650" s="39" t="str">
        <f t="shared" si="263"/>
        <v>X</v>
      </c>
      <c r="K1650" s="39" t="str">
        <f t="shared" si="266"/>
        <v>X</v>
      </c>
      <c r="L1650" s="39" t="str">
        <f t="shared" si="267"/>
        <v>X</v>
      </c>
      <c r="M1650" s="39" t="str">
        <f t="shared" si="264"/>
        <v>X</v>
      </c>
      <c r="N1650" s="42">
        <v>0</v>
      </c>
      <c r="O1650" s="8">
        <v>0</v>
      </c>
      <c r="P1650" s="9">
        <v>0</v>
      </c>
      <c r="Q1650" s="9">
        <v>1</v>
      </c>
      <c r="R1650" s="8">
        <v>0</v>
      </c>
      <c r="S1650" s="9">
        <v>0</v>
      </c>
      <c r="T1650" s="9">
        <v>0</v>
      </c>
      <c r="U1650" s="8">
        <v>0</v>
      </c>
      <c r="V1650" s="9">
        <v>0</v>
      </c>
      <c r="W1650" s="9">
        <v>0</v>
      </c>
      <c r="X1650" s="9">
        <v>0</v>
      </c>
      <c r="Y1650" s="8">
        <v>0</v>
      </c>
      <c r="Z1650" s="9">
        <v>0</v>
      </c>
      <c r="AA1650" s="8"/>
      <c r="AC1650" s="8"/>
      <c r="AJ1650" s="9">
        <f t="shared" si="265"/>
        <v>-1</v>
      </c>
      <c r="AK1650" s="7">
        <v>5.6</v>
      </c>
      <c r="AO1650" s="8"/>
      <c r="AQ1650" s="31"/>
      <c r="AT1650" s="31"/>
      <c r="AU1650" s="21">
        <v>1990</v>
      </c>
      <c r="AV1650" s="23">
        <f t="shared" si="268"/>
        <v>3.2988530764097068</v>
      </c>
      <c r="BB1650" s="18"/>
      <c r="BD1650" s="54"/>
      <c r="BF1650" s="18"/>
      <c r="BH1650" s="18"/>
      <c r="BJ1650" s="18"/>
      <c r="BK1650" s="18" t="s">
        <v>62</v>
      </c>
      <c r="BL1650">
        <v>0</v>
      </c>
      <c r="BM1650">
        <v>1</v>
      </c>
      <c r="BN1650">
        <v>0</v>
      </c>
      <c r="BO1650">
        <v>0</v>
      </c>
      <c r="BP1650">
        <v>0</v>
      </c>
      <c r="BQ1650">
        <v>0</v>
      </c>
      <c r="BR1650" s="18">
        <v>0</v>
      </c>
      <c r="BS1650">
        <v>0</v>
      </c>
      <c r="BT1650">
        <v>1</v>
      </c>
      <c r="BU1650" s="18">
        <v>0</v>
      </c>
      <c r="BV1650" t="s">
        <v>397</v>
      </c>
      <c r="BW1650" t="s">
        <v>397</v>
      </c>
      <c r="CB1650" s="18"/>
      <c r="CD1650" s="18"/>
      <c r="CE1650" s="18"/>
      <c r="CH1650" s="18"/>
      <c r="CJ1650" s="18"/>
      <c r="CU1650" s="18"/>
      <c r="CV1650" t="s">
        <v>397</v>
      </c>
      <c r="CW1650" t="s">
        <v>397</v>
      </c>
      <c r="CX1650" t="s">
        <v>397</v>
      </c>
      <c r="CY1650" s="25" t="s">
        <v>397</v>
      </c>
    </row>
    <row r="1651" spans="1:103" x14ac:dyDescent="0.25">
      <c r="A1651">
        <v>1653</v>
      </c>
      <c r="B1651">
        <v>184</v>
      </c>
      <c r="C1651" s="25" t="s">
        <v>67</v>
      </c>
      <c r="D1651" s="12">
        <v>3.9750000000000001</v>
      </c>
      <c r="E1651" s="14"/>
      <c r="F1651" s="7" t="str">
        <f t="shared" si="259"/>
        <v>X</v>
      </c>
      <c r="G1651" s="7">
        <f t="shared" si="260"/>
        <v>3.9750000000000001</v>
      </c>
      <c r="H1651" s="16">
        <f t="shared" si="261"/>
        <v>3.9750000000000001</v>
      </c>
      <c r="I1651" s="11" t="str">
        <f t="shared" si="262"/>
        <v>X</v>
      </c>
      <c r="J1651" s="39" t="str">
        <f t="shared" si="263"/>
        <v>X</v>
      </c>
      <c r="K1651" s="39" t="str">
        <f t="shared" si="266"/>
        <v>X</v>
      </c>
      <c r="L1651" s="39" t="str">
        <f t="shared" si="267"/>
        <v>X</v>
      </c>
      <c r="M1651" s="39" t="str">
        <f t="shared" si="264"/>
        <v>X</v>
      </c>
      <c r="N1651" s="42">
        <v>0</v>
      </c>
      <c r="O1651" s="8">
        <v>0</v>
      </c>
      <c r="P1651" s="9">
        <v>0</v>
      </c>
      <c r="Q1651" s="9">
        <v>1</v>
      </c>
      <c r="R1651" s="8">
        <v>0</v>
      </c>
      <c r="S1651" s="9">
        <v>0</v>
      </c>
      <c r="T1651" s="9">
        <v>0</v>
      </c>
      <c r="U1651" s="8">
        <v>0</v>
      </c>
      <c r="V1651" s="9">
        <v>0</v>
      </c>
      <c r="W1651" s="9">
        <v>0</v>
      </c>
      <c r="X1651" s="9">
        <v>0</v>
      </c>
      <c r="Y1651" s="8">
        <v>0</v>
      </c>
      <c r="Z1651" s="9">
        <v>0</v>
      </c>
      <c r="AA1651" s="8"/>
      <c r="AC1651" s="8"/>
      <c r="AJ1651" s="9">
        <f t="shared" si="265"/>
        <v>-1</v>
      </c>
      <c r="AK1651" s="7">
        <v>5.7</v>
      </c>
      <c r="AO1651" s="8"/>
      <c r="AQ1651" s="31"/>
      <c r="AT1651" s="31"/>
      <c r="AU1651" s="21">
        <v>1991</v>
      </c>
      <c r="AV1651" s="23">
        <f t="shared" si="268"/>
        <v>3.2990712600274095</v>
      </c>
      <c r="BB1651" s="18"/>
      <c r="BD1651" s="54"/>
      <c r="BF1651" s="18"/>
      <c r="BH1651" s="18"/>
      <c r="BJ1651" s="18"/>
      <c r="BK1651" s="18" t="s">
        <v>62</v>
      </c>
      <c r="BL1651">
        <v>0</v>
      </c>
      <c r="BM1651">
        <v>1</v>
      </c>
      <c r="BN1651">
        <v>0</v>
      </c>
      <c r="BO1651">
        <v>0</v>
      </c>
      <c r="BP1651">
        <v>0</v>
      </c>
      <c r="BQ1651">
        <v>0</v>
      </c>
      <c r="BR1651" s="18">
        <v>0</v>
      </c>
      <c r="BS1651">
        <v>0</v>
      </c>
      <c r="BT1651">
        <v>1</v>
      </c>
      <c r="BU1651" s="18">
        <v>0</v>
      </c>
      <c r="BV1651" t="s">
        <v>397</v>
      </c>
      <c r="BW1651" t="s">
        <v>397</v>
      </c>
      <c r="CB1651" s="18"/>
      <c r="CD1651" s="18"/>
      <c r="CE1651" s="18"/>
      <c r="CH1651" s="18"/>
      <c r="CJ1651" s="18"/>
      <c r="CU1651" s="18"/>
      <c r="CV1651" t="s">
        <v>397</v>
      </c>
      <c r="CW1651" t="s">
        <v>397</v>
      </c>
      <c r="CX1651" t="s">
        <v>397</v>
      </c>
      <c r="CY1651" s="25" t="s">
        <v>397</v>
      </c>
    </row>
    <row r="1652" spans="1:103" x14ac:dyDescent="0.25">
      <c r="A1652">
        <v>1654</v>
      </c>
      <c r="B1652">
        <v>184</v>
      </c>
      <c r="C1652" s="25" t="s">
        <v>67</v>
      </c>
      <c r="D1652" s="12">
        <v>5.0250000000000004</v>
      </c>
      <c r="E1652" s="14"/>
      <c r="F1652" s="7" t="str">
        <f t="shared" si="259"/>
        <v>X</v>
      </c>
      <c r="G1652" s="7">
        <f t="shared" si="260"/>
        <v>5.0250000000000004</v>
      </c>
      <c r="H1652" s="16">
        <f t="shared" si="261"/>
        <v>5.0250000000000004</v>
      </c>
      <c r="I1652" s="11" t="str">
        <f t="shared" si="262"/>
        <v>X</v>
      </c>
      <c r="J1652" s="39" t="str">
        <f t="shared" si="263"/>
        <v>X</v>
      </c>
      <c r="K1652" s="39" t="str">
        <f t="shared" si="266"/>
        <v>X</v>
      </c>
      <c r="L1652" s="39" t="str">
        <f t="shared" si="267"/>
        <v>X</v>
      </c>
      <c r="M1652" s="39" t="str">
        <f t="shared" si="264"/>
        <v>X</v>
      </c>
      <c r="N1652" s="42">
        <v>0</v>
      </c>
      <c r="O1652" s="8">
        <v>0</v>
      </c>
      <c r="P1652" s="9">
        <v>0</v>
      </c>
      <c r="Q1652" s="9">
        <v>1</v>
      </c>
      <c r="R1652" s="8">
        <v>0</v>
      </c>
      <c r="S1652" s="9">
        <v>0</v>
      </c>
      <c r="T1652" s="9">
        <v>0</v>
      </c>
      <c r="U1652" s="8">
        <v>0</v>
      </c>
      <c r="V1652" s="9">
        <v>0</v>
      </c>
      <c r="W1652" s="9">
        <v>0</v>
      </c>
      <c r="X1652" s="9">
        <v>0</v>
      </c>
      <c r="Y1652" s="8">
        <v>0</v>
      </c>
      <c r="Z1652" s="9">
        <v>0</v>
      </c>
      <c r="AA1652" s="8"/>
      <c r="AC1652" s="8"/>
      <c r="AJ1652" s="9">
        <f t="shared" si="265"/>
        <v>-1</v>
      </c>
      <c r="AK1652" s="7">
        <v>5.8</v>
      </c>
      <c r="AO1652" s="8"/>
      <c r="AQ1652" s="31"/>
      <c r="AT1652" s="31"/>
      <c r="AU1652" s="21">
        <v>1992</v>
      </c>
      <c r="AV1652" s="23">
        <f t="shared" si="268"/>
        <v>3.2992893340876801</v>
      </c>
      <c r="BB1652" s="18"/>
      <c r="BD1652" s="54"/>
      <c r="BF1652" s="18"/>
      <c r="BH1652" s="18"/>
      <c r="BJ1652" s="18"/>
      <c r="BK1652" s="18" t="s">
        <v>62</v>
      </c>
      <c r="BL1652">
        <v>0</v>
      </c>
      <c r="BM1652">
        <v>1</v>
      </c>
      <c r="BN1652">
        <v>0</v>
      </c>
      <c r="BO1652">
        <v>0</v>
      </c>
      <c r="BP1652">
        <v>0</v>
      </c>
      <c r="BQ1652">
        <v>0</v>
      </c>
      <c r="BR1652" s="18">
        <v>0</v>
      </c>
      <c r="BS1652">
        <v>0</v>
      </c>
      <c r="BT1652">
        <v>1</v>
      </c>
      <c r="BU1652" s="18">
        <v>0</v>
      </c>
      <c r="BV1652" t="s">
        <v>397</v>
      </c>
      <c r="BW1652" t="s">
        <v>397</v>
      </c>
      <c r="CB1652" s="18"/>
      <c r="CD1652" s="18"/>
      <c r="CE1652" s="18"/>
      <c r="CH1652" s="18"/>
      <c r="CJ1652" s="18"/>
      <c r="CU1652" s="18"/>
      <c r="CV1652" t="s">
        <v>397</v>
      </c>
      <c r="CW1652" t="s">
        <v>397</v>
      </c>
      <c r="CX1652" t="s">
        <v>397</v>
      </c>
      <c r="CY1652" s="25" t="s">
        <v>397</v>
      </c>
    </row>
    <row r="1653" spans="1:103" x14ac:dyDescent="0.25">
      <c r="A1653">
        <v>1655</v>
      </c>
      <c r="B1653">
        <v>184</v>
      </c>
      <c r="C1653" s="25" t="s">
        <v>67</v>
      </c>
      <c r="D1653" s="12">
        <v>5.0999999999999996</v>
      </c>
      <c r="E1653" s="14"/>
      <c r="F1653" s="7" t="str">
        <f t="shared" si="259"/>
        <v>X</v>
      </c>
      <c r="G1653" s="7">
        <f t="shared" si="260"/>
        <v>5.0999999999999996</v>
      </c>
      <c r="H1653" s="16">
        <f t="shared" si="261"/>
        <v>5.0999999999999996</v>
      </c>
      <c r="I1653" s="11" t="str">
        <f t="shared" si="262"/>
        <v>X</v>
      </c>
      <c r="J1653" s="39" t="str">
        <f t="shared" si="263"/>
        <v>X</v>
      </c>
      <c r="K1653" s="39" t="str">
        <f t="shared" si="266"/>
        <v>X</v>
      </c>
      <c r="L1653" s="39" t="str">
        <f t="shared" si="267"/>
        <v>X</v>
      </c>
      <c r="M1653" s="39" t="str">
        <f t="shared" si="264"/>
        <v>X</v>
      </c>
      <c r="N1653" s="42">
        <v>0</v>
      </c>
      <c r="O1653" s="8">
        <v>0</v>
      </c>
      <c r="P1653" s="9">
        <v>0</v>
      </c>
      <c r="Q1653" s="9">
        <v>1</v>
      </c>
      <c r="R1653" s="8">
        <v>0</v>
      </c>
      <c r="S1653" s="9">
        <v>0</v>
      </c>
      <c r="T1653" s="9">
        <v>0</v>
      </c>
      <c r="U1653" s="8">
        <v>0</v>
      </c>
      <c r="V1653" s="9">
        <v>0</v>
      </c>
      <c r="W1653" s="9">
        <v>0</v>
      </c>
      <c r="X1653" s="9">
        <v>0</v>
      </c>
      <c r="Y1653" s="8">
        <v>0</v>
      </c>
      <c r="Z1653" s="9">
        <v>0</v>
      </c>
      <c r="AA1653" s="8"/>
      <c r="AC1653" s="8"/>
      <c r="AJ1653" s="9">
        <f t="shared" si="265"/>
        <v>-1</v>
      </c>
      <c r="AK1653" s="7">
        <v>5.9</v>
      </c>
      <c r="AO1653" s="8"/>
      <c r="AQ1653" s="31"/>
      <c r="AT1653" s="31"/>
      <c r="AU1653" s="21">
        <v>1993</v>
      </c>
      <c r="AV1653" s="23">
        <f t="shared" si="268"/>
        <v>3.2995072987004876</v>
      </c>
      <c r="BB1653" s="18"/>
      <c r="BD1653" s="54"/>
      <c r="BF1653" s="18"/>
      <c r="BH1653" s="18"/>
      <c r="BJ1653" s="18"/>
      <c r="BK1653" s="18" t="s">
        <v>62</v>
      </c>
      <c r="BL1653">
        <v>0</v>
      </c>
      <c r="BM1653">
        <v>1</v>
      </c>
      <c r="BN1653">
        <v>0</v>
      </c>
      <c r="BO1653">
        <v>0</v>
      </c>
      <c r="BP1653">
        <v>0</v>
      </c>
      <c r="BQ1653">
        <v>0</v>
      </c>
      <c r="BR1653" s="18">
        <v>0</v>
      </c>
      <c r="BS1653">
        <v>0</v>
      </c>
      <c r="BT1653">
        <v>1</v>
      </c>
      <c r="BU1653" s="18">
        <v>0</v>
      </c>
      <c r="BV1653" t="s">
        <v>397</v>
      </c>
      <c r="BW1653" t="s">
        <v>397</v>
      </c>
      <c r="CB1653" s="18"/>
      <c r="CD1653" s="18"/>
      <c r="CE1653" s="18"/>
      <c r="CH1653" s="18"/>
      <c r="CJ1653" s="18"/>
      <c r="CU1653" s="18"/>
      <c r="CV1653" t="s">
        <v>397</v>
      </c>
      <c r="CW1653" t="s">
        <v>397</v>
      </c>
      <c r="CX1653" t="s">
        <v>397</v>
      </c>
      <c r="CY1653" s="25" t="s">
        <v>397</v>
      </c>
    </row>
    <row r="1654" spans="1:103" x14ac:dyDescent="0.25">
      <c r="A1654">
        <v>1656</v>
      </c>
      <c r="B1654">
        <v>184</v>
      </c>
      <c r="C1654" s="25" t="s">
        <v>67</v>
      </c>
      <c r="D1654" s="12">
        <v>7.1749999999999998</v>
      </c>
      <c r="E1654" s="14"/>
      <c r="F1654" s="7" t="str">
        <f t="shared" si="259"/>
        <v>X</v>
      </c>
      <c r="G1654" s="7">
        <f t="shared" si="260"/>
        <v>7.1749999999999998</v>
      </c>
      <c r="H1654" s="16">
        <f t="shared" si="261"/>
        <v>7.1749999999999998</v>
      </c>
      <c r="I1654" s="11" t="str">
        <f t="shared" si="262"/>
        <v>X</v>
      </c>
      <c r="J1654" s="39" t="str">
        <f t="shared" si="263"/>
        <v>X</v>
      </c>
      <c r="K1654" s="39" t="str">
        <f t="shared" si="266"/>
        <v>X</v>
      </c>
      <c r="L1654" s="39" t="str">
        <f t="shared" si="267"/>
        <v>X</v>
      </c>
      <c r="M1654" s="39" t="str">
        <f t="shared" si="264"/>
        <v>X</v>
      </c>
      <c r="N1654" s="42">
        <v>0</v>
      </c>
      <c r="O1654" s="8">
        <v>0</v>
      </c>
      <c r="P1654" s="9">
        <v>0</v>
      </c>
      <c r="Q1654" s="9">
        <v>1</v>
      </c>
      <c r="R1654" s="8">
        <v>0</v>
      </c>
      <c r="S1654" s="9">
        <v>0</v>
      </c>
      <c r="T1654" s="9">
        <v>0</v>
      </c>
      <c r="U1654" s="8">
        <v>0</v>
      </c>
      <c r="V1654" s="9">
        <v>0</v>
      </c>
      <c r="W1654" s="9">
        <v>0</v>
      </c>
      <c r="X1654" s="9">
        <v>0</v>
      </c>
      <c r="Y1654" s="8">
        <v>0</v>
      </c>
      <c r="Z1654" s="9">
        <v>0</v>
      </c>
      <c r="AA1654" s="8"/>
      <c r="AC1654" s="8"/>
      <c r="AJ1654" s="9">
        <f t="shared" si="265"/>
        <v>-1</v>
      </c>
      <c r="AK1654" s="7">
        <v>6</v>
      </c>
      <c r="AO1654" s="8"/>
      <c r="AQ1654" s="31"/>
      <c r="AT1654" s="31"/>
      <c r="AU1654" s="21">
        <v>1994</v>
      </c>
      <c r="AV1654" s="23">
        <f t="shared" si="268"/>
        <v>3.2997251539756367</v>
      </c>
      <c r="BB1654" s="18"/>
      <c r="BD1654" s="54"/>
      <c r="BF1654" s="18"/>
      <c r="BH1654" s="18"/>
      <c r="BJ1654" s="18"/>
      <c r="BK1654" s="18" t="s">
        <v>62</v>
      </c>
      <c r="BL1654">
        <v>0</v>
      </c>
      <c r="BM1654">
        <v>1</v>
      </c>
      <c r="BN1654">
        <v>0</v>
      </c>
      <c r="BO1654">
        <v>0</v>
      </c>
      <c r="BP1654">
        <v>0</v>
      </c>
      <c r="BQ1654">
        <v>0</v>
      </c>
      <c r="BR1654" s="18">
        <v>0</v>
      </c>
      <c r="BS1654">
        <v>0</v>
      </c>
      <c r="BT1654">
        <v>1</v>
      </c>
      <c r="BU1654" s="18">
        <v>0</v>
      </c>
      <c r="BV1654" t="s">
        <v>397</v>
      </c>
      <c r="BW1654" t="s">
        <v>397</v>
      </c>
      <c r="CB1654" s="18"/>
      <c r="CD1654" s="18"/>
      <c r="CE1654" s="18"/>
      <c r="CH1654" s="18"/>
      <c r="CJ1654" s="18"/>
      <c r="CU1654" s="18"/>
      <c r="CV1654" t="s">
        <v>397</v>
      </c>
      <c r="CW1654" t="s">
        <v>397</v>
      </c>
      <c r="CX1654" t="s">
        <v>397</v>
      </c>
      <c r="CY1654" s="25" t="s">
        <v>397</v>
      </c>
    </row>
    <row r="1655" spans="1:103" x14ac:dyDescent="0.25">
      <c r="A1655">
        <v>1657</v>
      </c>
      <c r="B1655">
        <v>184</v>
      </c>
      <c r="C1655" s="25" t="s">
        <v>67</v>
      </c>
      <c r="D1655" s="12">
        <v>6.3</v>
      </c>
      <c r="E1655" s="14"/>
      <c r="F1655" s="7" t="str">
        <f t="shared" si="259"/>
        <v>X</v>
      </c>
      <c r="G1655" s="7">
        <f t="shared" si="260"/>
        <v>6.3</v>
      </c>
      <c r="H1655" s="16">
        <f t="shared" si="261"/>
        <v>6.3</v>
      </c>
      <c r="I1655" s="11" t="str">
        <f t="shared" si="262"/>
        <v>X</v>
      </c>
      <c r="J1655" s="39" t="str">
        <f t="shared" si="263"/>
        <v>X</v>
      </c>
      <c r="K1655" s="39" t="str">
        <f t="shared" si="266"/>
        <v>X</v>
      </c>
      <c r="L1655" s="39" t="str">
        <f t="shared" si="267"/>
        <v>X</v>
      </c>
      <c r="M1655" s="39" t="str">
        <f t="shared" si="264"/>
        <v>X</v>
      </c>
      <c r="N1655" s="42">
        <v>0</v>
      </c>
      <c r="O1655" s="8">
        <v>0</v>
      </c>
      <c r="P1655" s="9">
        <v>0</v>
      </c>
      <c r="Q1655" s="9">
        <v>1</v>
      </c>
      <c r="R1655" s="8">
        <v>0</v>
      </c>
      <c r="S1655" s="9">
        <v>0</v>
      </c>
      <c r="T1655" s="9">
        <v>0</v>
      </c>
      <c r="U1655" s="8">
        <v>0</v>
      </c>
      <c r="V1655" s="9">
        <v>0</v>
      </c>
      <c r="W1655" s="9">
        <v>0</v>
      </c>
      <c r="X1655" s="9">
        <v>0</v>
      </c>
      <c r="Y1655" s="8">
        <v>0</v>
      </c>
      <c r="Z1655" s="9">
        <v>0</v>
      </c>
      <c r="AA1655" s="8"/>
      <c r="AC1655" s="8"/>
      <c r="AJ1655" s="9">
        <f t="shared" si="265"/>
        <v>-1</v>
      </c>
      <c r="AK1655" s="7">
        <v>6.4</v>
      </c>
      <c r="AO1655" s="8"/>
      <c r="AQ1655" s="31"/>
      <c r="AT1655" s="31"/>
      <c r="AU1655" s="21">
        <v>1996</v>
      </c>
      <c r="AV1655" s="23">
        <f t="shared" si="268"/>
        <v>3.3001605369513523</v>
      </c>
      <c r="BB1655" s="18"/>
      <c r="BD1655" s="54"/>
      <c r="BF1655" s="18"/>
      <c r="BH1655" s="18"/>
      <c r="BJ1655" s="18"/>
      <c r="BK1655" s="18" t="s">
        <v>62</v>
      </c>
      <c r="BL1655">
        <v>0</v>
      </c>
      <c r="BM1655">
        <v>1</v>
      </c>
      <c r="BN1655">
        <v>0</v>
      </c>
      <c r="BO1655">
        <v>0</v>
      </c>
      <c r="BP1655">
        <v>0</v>
      </c>
      <c r="BQ1655">
        <v>0</v>
      </c>
      <c r="BR1655" s="18">
        <v>0</v>
      </c>
      <c r="BS1655">
        <v>0</v>
      </c>
      <c r="BT1655">
        <v>1</v>
      </c>
      <c r="BU1655" s="18">
        <v>0</v>
      </c>
      <c r="BV1655" t="s">
        <v>397</v>
      </c>
      <c r="BW1655" t="s">
        <v>397</v>
      </c>
      <c r="CB1655" s="18"/>
      <c r="CD1655" s="18"/>
      <c r="CE1655" s="18"/>
      <c r="CH1655" s="18"/>
      <c r="CJ1655" s="18"/>
      <c r="CU1655" s="18"/>
      <c r="CV1655" t="s">
        <v>397</v>
      </c>
      <c r="CW1655" t="s">
        <v>397</v>
      </c>
      <c r="CX1655" t="s">
        <v>397</v>
      </c>
      <c r="CY1655" s="25" t="s">
        <v>397</v>
      </c>
    </row>
    <row r="1656" spans="1:103" x14ac:dyDescent="0.25">
      <c r="A1656">
        <v>1658</v>
      </c>
      <c r="B1656">
        <v>184</v>
      </c>
      <c r="C1656" s="25" t="s">
        <v>67</v>
      </c>
      <c r="D1656" s="12">
        <v>5.5750000000000002</v>
      </c>
      <c r="E1656" s="14"/>
      <c r="F1656" s="7" t="str">
        <f t="shared" si="259"/>
        <v>X</v>
      </c>
      <c r="G1656" s="7">
        <f t="shared" si="260"/>
        <v>5.5750000000000002</v>
      </c>
      <c r="H1656" s="16">
        <f t="shared" si="261"/>
        <v>5.5750000000000002</v>
      </c>
      <c r="I1656" s="11" t="str">
        <f t="shared" si="262"/>
        <v>X</v>
      </c>
      <c r="J1656" s="39" t="str">
        <f t="shared" si="263"/>
        <v>X</v>
      </c>
      <c r="K1656" s="39" t="str">
        <f t="shared" si="266"/>
        <v>X</v>
      </c>
      <c r="L1656" s="39" t="str">
        <f t="shared" si="267"/>
        <v>X</v>
      </c>
      <c r="M1656" s="39" t="str">
        <f t="shared" si="264"/>
        <v>X</v>
      </c>
      <c r="N1656" s="42">
        <v>0</v>
      </c>
      <c r="O1656" s="8">
        <v>0</v>
      </c>
      <c r="P1656" s="9">
        <v>0</v>
      </c>
      <c r="Q1656" s="9">
        <v>1</v>
      </c>
      <c r="R1656" s="8">
        <v>0</v>
      </c>
      <c r="S1656" s="9">
        <v>0</v>
      </c>
      <c r="T1656" s="9">
        <v>0</v>
      </c>
      <c r="U1656" s="8">
        <v>0</v>
      </c>
      <c r="V1656" s="9">
        <v>0</v>
      </c>
      <c r="W1656" s="9">
        <v>0</v>
      </c>
      <c r="X1656" s="9">
        <v>0</v>
      </c>
      <c r="Y1656" s="8">
        <v>0</v>
      </c>
      <c r="Z1656" s="9">
        <v>0</v>
      </c>
      <c r="AA1656" s="8"/>
      <c r="AC1656" s="8"/>
      <c r="AJ1656" s="9">
        <f t="shared" si="265"/>
        <v>-1</v>
      </c>
      <c r="AK1656" s="7">
        <v>6.5</v>
      </c>
      <c r="AO1656" s="8"/>
      <c r="AQ1656" s="31"/>
      <c r="AT1656" s="31"/>
      <c r="AU1656" s="21">
        <v>1997</v>
      </c>
      <c r="AV1656" s="23">
        <f t="shared" si="268"/>
        <v>3.3003780648707024</v>
      </c>
      <c r="BB1656" s="18"/>
      <c r="BD1656" s="54"/>
      <c r="BF1656" s="18"/>
      <c r="BH1656" s="18"/>
      <c r="BJ1656" s="18"/>
      <c r="BK1656" s="18" t="s">
        <v>62</v>
      </c>
      <c r="BL1656">
        <v>0</v>
      </c>
      <c r="BM1656">
        <v>1</v>
      </c>
      <c r="BN1656">
        <v>0</v>
      </c>
      <c r="BO1656">
        <v>0</v>
      </c>
      <c r="BP1656">
        <v>0</v>
      </c>
      <c r="BQ1656">
        <v>0</v>
      </c>
      <c r="BR1656" s="18">
        <v>0</v>
      </c>
      <c r="BS1656">
        <v>0</v>
      </c>
      <c r="BT1656">
        <v>1</v>
      </c>
      <c r="BU1656" s="18">
        <v>0</v>
      </c>
      <c r="BV1656" t="s">
        <v>397</v>
      </c>
      <c r="BW1656" t="s">
        <v>397</v>
      </c>
      <c r="CB1656" s="18"/>
      <c r="CD1656" s="18"/>
      <c r="CE1656" s="18"/>
      <c r="CH1656" s="18"/>
      <c r="CJ1656" s="18"/>
      <c r="CU1656" s="18"/>
      <c r="CV1656" t="s">
        <v>397</v>
      </c>
      <c r="CW1656" t="s">
        <v>397</v>
      </c>
      <c r="CX1656" t="s">
        <v>397</v>
      </c>
      <c r="CY1656" s="25" t="s">
        <v>397</v>
      </c>
    </row>
    <row r="1657" spans="1:103" x14ac:dyDescent="0.25">
      <c r="A1657">
        <v>1659</v>
      </c>
      <c r="B1657">
        <v>184</v>
      </c>
      <c r="C1657" s="25" t="s">
        <v>67</v>
      </c>
      <c r="D1657" s="12">
        <v>8.0250000000000004</v>
      </c>
      <c r="E1657" s="14"/>
      <c r="F1657" s="7" t="str">
        <f t="shared" si="259"/>
        <v>X</v>
      </c>
      <c r="G1657" s="7">
        <f t="shared" si="260"/>
        <v>8.0250000000000004</v>
      </c>
      <c r="H1657" s="16">
        <f t="shared" si="261"/>
        <v>8.0250000000000004</v>
      </c>
      <c r="I1657" s="11" t="str">
        <f t="shared" si="262"/>
        <v>X</v>
      </c>
      <c r="J1657" s="39" t="str">
        <f t="shared" si="263"/>
        <v>X</v>
      </c>
      <c r="K1657" s="39" t="str">
        <f t="shared" si="266"/>
        <v>X</v>
      </c>
      <c r="L1657" s="39" t="str">
        <f t="shared" si="267"/>
        <v>X</v>
      </c>
      <c r="M1657" s="39" t="str">
        <f t="shared" si="264"/>
        <v>X</v>
      </c>
      <c r="N1657" s="42">
        <v>0</v>
      </c>
      <c r="O1657" s="8">
        <v>0</v>
      </c>
      <c r="P1657" s="9">
        <v>0</v>
      </c>
      <c r="Q1657" s="9">
        <v>1</v>
      </c>
      <c r="R1657" s="8">
        <v>0</v>
      </c>
      <c r="S1657" s="9">
        <v>0</v>
      </c>
      <c r="T1657" s="9">
        <v>0</v>
      </c>
      <c r="U1657" s="8">
        <v>0</v>
      </c>
      <c r="V1657" s="9">
        <v>0</v>
      </c>
      <c r="W1657" s="9">
        <v>0</v>
      </c>
      <c r="X1657" s="9">
        <v>0</v>
      </c>
      <c r="Y1657" s="8">
        <v>0</v>
      </c>
      <c r="Z1657" s="9">
        <v>0</v>
      </c>
      <c r="AA1657" s="8"/>
      <c r="AC1657" s="8"/>
      <c r="AJ1657" s="9">
        <f t="shared" si="265"/>
        <v>-1</v>
      </c>
      <c r="AK1657" s="7">
        <v>6.7</v>
      </c>
      <c r="AO1657" s="8"/>
      <c r="AQ1657" s="31"/>
      <c r="AT1657" s="31"/>
      <c r="AU1657" s="21">
        <v>1998</v>
      </c>
      <c r="AV1657" s="23">
        <f t="shared" si="268"/>
        <v>3.3005954838899636</v>
      </c>
      <c r="BB1657" s="18"/>
      <c r="BD1657" s="54"/>
      <c r="BF1657" s="18"/>
      <c r="BH1657" s="18"/>
      <c r="BJ1657" s="18"/>
      <c r="BK1657" s="18" t="s">
        <v>62</v>
      </c>
      <c r="BL1657">
        <v>0</v>
      </c>
      <c r="BM1657">
        <v>1</v>
      </c>
      <c r="BN1657">
        <v>0</v>
      </c>
      <c r="BO1657">
        <v>0</v>
      </c>
      <c r="BP1657">
        <v>0</v>
      </c>
      <c r="BQ1657">
        <v>0</v>
      </c>
      <c r="BR1657" s="18">
        <v>0</v>
      </c>
      <c r="BS1657">
        <v>0</v>
      </c>
      <c r="BT1657">
        <v>1</v>
      </c>
      <c r="BU1657" s="18">
        <v>0</v>
      </c>
      <c r="BV1657" t="s">
        <v>397</v>
      </c>
      <c r="BW1657" t="s">
        <v>397</v>
      </c>
      <c r="CB1657" s="18"/>
      <c r="CD1657" s="18"/>
      <c r="CE1657" s="18"/>
      <c r="CH1657" s="18"/>
      <c r="CJ1657" s="18"/>
      <c r="CU1657" s="18"/>
      <c r="CV1657" t="s">
        <v>397</v>
      </c>
      <c r="CW1657" t="s">
        <v>397</v>
      </c>
      <c r="CX1657" t="s">
        <v>397</v>
      </c>
      <c r="CY1657" s="25" t="s">
        <v>397</v>
      </c>
    </row>
    <row r="1658" spans="1:103" x14ac:dyDescent="0.25">
      <c r="A1658">
        <v>1660</v>
      </c>
      <c r="B1658">
        <v>184</v>
      </c>
      <c r="C1658" s="25" t="s">
        <v>67</v>
      </c>
      <c r="D1658" s="12">
        <v>9.5250000000000004</v>
      </c>
      <c r="E1658" s="14"/>
      <c r="F1658" s="7" t="str">
        <f t="shared" si="259"/>
        <v>X</v>
      </c>
      <c r="G1658" s="7">
        <f t="shared" si="260"/>
        <v>9.5250000000000004</v>
      </c>
      <c r="H1658" s="16">
        <f t="shared" si="261"/>
        <v>9.5250000000000004</v>
      </c>
      <c r="I1658" s="11" t="str">
        <f t="shared" si="262"/>
        <v>X</v>
      </c>
      <c r="J1658" s="39" t="str">
        <f t="shared" si="263"/>
        <v>X</v>
      </c>
      <c r="K1658" s="39" t="str">
        <f t="shared" si="266"/>
        <v>X</v>
      </c>
      <c r="L1658" s="39" t="str">
        <f t="shared" si="267"/>
        <v>X</v>
      </c>
      <c r="M1658" s="39" t="str">
        <f t="shared" si="264"/>
        <v>X</v>
      </c>
      <c r="N1658" s="42">
        <v>0</v>
      </c>
      <c r="O1658" s="8">
        <v>0</v>
      </c>
      <c r="P1658" s="9">
        <v>0</v>
      </c>
      <c r="Q1658" s="9">
        <v>1</v>
      </c>
      <c r="R1658" s="8">
        <v>0</v>
      </c>
      <c r="S1658" s="9">
        <v>0</v>
      </c>
      <c r="T1658" s="9">
        <v>0</v>
      </c>
      <c r="U1658" s="8">
        <v>0</v>
      </c>
      <c r="V1658" s="9">
        <v>0</v>
      </c>
      <c r="W1658" s="9">
        <v>0</v>
      </c>
      <c r="X1658" s="9">
        <v>0</v>
      </c>
      <c r="Y1658" s="8">
        <v>0</v>
      </c>
      <c r="Z1658" s="9">
        <v>0</v>
      </c>
      <c r="AA1658" s="8"/>
      <c r="AC1658" s="8"/>
      <c r="AJ1658" s="9">
        <f t="shared" si="265"/>
        <v>-1</v>
      </c>
      <c r="AK1658" s="7">
        <v>6.8</v>
      </c>
      <c r="AO1658" s="8"/>
      <c r="AQ1658" s="31"/>
      <c r="AT1658" s="31"/>
      <c r="AU1658" s="21">
        <v>1999</v>
      </c>
      <c r="AV1658" s="23">
        <f t="shared" si="268"/>
        <v>3.3008127941181171</v>
      </c>
      <c r="BB1658" s="18"/>
      <c r="BD1658" s="54"/>
      <c r="BF1658" s="18"/>
      <c r="BH1658" s="18"/>
      <c r="BJ1658" s="18"/>
      <c r="BK1658" s="18" t="s">
        <v>62</v>
      </c>
      <c r="BL1658">
        <v>0</v>
      </c>
      <c r="BM1658">
        <v>1</v>
      </c>
      <c r="BN1658">
        <v>0</v>
      </c>
      <c r="BO1658">
        <v>0</v>
      </c>
      <c r="BP1658">
        <v>0</v>
      </c>
      <c r="BQ1658">
        <v>0</v>
      </c>
      <c r="BR1658" s="18">
        <v>0</v>
      </c>
      <c r="BS1658">
        <v>0</v>
      </c>
      <c r="BT1658">
        <v>1</v>
      </c>
      <c r="BU1658" s="18">
        <v>0</v>
      </c>
      <c r="BV1658" t="s">
        <v>397</v>
      </c>
      <c r="BW1658" t="s">
        <v>397</v>
      </c>
      <c r="CB1658" s="18"/>
      <c r="CD1658" s="18"/>
      <c r="CE1658" s="18"/>
      <c r="CH1658" s="18"/>
      <c r="CJ1658" s="18"/>
      <c r="CU1658" s="18"/>
      <c r="CV1658" t="s">
        <v>397</v>
      </c>
      <c r="CW1658" t="s">
        <v>397</v>
      </c>
      <c r="CX1658" t="s">
        <v>397</v>
      </c>
      <c r="CY1658" s="25" t="s">
        <v>397</v>
      </c>
    </row>
    <row r="1659" spans="1:103" x14ac:dyDescent="0.25">
      <c r="A1659">
        <v>1661</v>
      </c>
      <c r="B1659">
        <v>184</v>
      </c>
      <c r="C1659" s="25" t="s">
        <v>67</v>
      </c>
      <c r="D1659" s="12">
        <v>9.6750000000000007</v>
      </c>
      <c r="E1659" s="14"/>
      <c r="F1659" s="7" t="str">
        <f t="shared" si="259"/>
        <v>X</v>
      </c>
      <c r="G1659" s="7">
        <f t="shared" si="260"/>
        <v>9.6750000000000007</v>
      </c>
      <c r="H1659" s="16">
        <f t="shared" si="261"/>
        <v>9.6750000000000007</v>
      </c>
      <c r="I1659" s="11" t="str">
        <f t="shared" si="262"/>
        <v>X</v>
      </c>
      <c r="J1659" s="39" t="str">
        <f t="shared" si="263"/>
        <v>X</v>
      </c>
      <c r="K1659" s="39" t="str">
        <f t="shared" si="266"/>
        <v>X</v>
      </c>
      <c r="L1659" s="39" t="str">
        <f t="shared" si="267"/>
        <v>X</v>
      </c>
      <c r="M1659" s="39" t="str">
        <f t="shared" si="264"/>
        <v>X</v>
      </c>
      <c r="N1659" s="42">
        <v>0</v>
      </c>
      <c r="O1659" s="8">
        <v>0</v>
      </c>
      <c r="P1659" s="9">
        <v>0</v>
      </c>
      <c r="Q1659" s="9">
        <v>1</v>
      </c>
      <c r="R1659" s="8">
        <v>0</v>
      </c>
      <c r="S1659" s="9">
        <v>0</v>
      </c>
      <c r="T1659" s="9">
        <v>0</v>
      </c>
      <c r="U1659" s="8">
        <v>0</v>
      </c>
      <c r="V1659" s="9">
        <v>0</v>
      </c>
      <c r="W1659" s="9">
        <v>0</v>
      </c>
      <c r="X1659" s="9">
        <v>0</v>
      </c>
      <c r="Y1659" s="8">
        <v>0</v>
      </c>
      <c r="Z1659" s="9">
        <v>0</v>
      </c>
      <c r="AA1659" s="8"/>
      <c r="AC1659" s="8"/>
      <c r="AJ1659" s="9">
        <f t="shared" si="265"/>
        <v>-1</v>
      </c>
      <c r="AK1659" s="7">
        <v>6.9</v>
      </c>
      <c r="AO1659" s="8"/>
      <c r="AQ1659" s="31"/>
      <c r="AT1659" s="31"/>
      <c r="AU1659" s="21">
        <v>2000</v>
      </c>
      <c r="AV1659" s="23">
        <f t="shared" si="268"/>
        <v>3.3010299956639813</v>
      </c>
      <c r="BB1659" s="18"/>
      <c r="BD1659" s="54"/>
      <c r="BF1659" s="18"/>
      <c r="BH1659" s="18"/>
      <c r="BJ1659" s="18"/>
      <c r="BK1659" s="18" t="s">
        <v>62</v>
      </c>
      <c r="BL1659">
        <v>0</v>
      </c>
      <c r="BM1659">
        <v>1</v>
      </c>
      <c r="BN1659">
        <v>0</v>
      </c>
      <c r="BO1659">
        <v>0</v>
      </c>
      <c r="BP1659">
        <v>0</v>
      </c>
      <c r="BQ1659">
        <v>0</v>
      </c>
      <c r="BR1659" s="18">
        <v>0</v>
      </c>
      <c r="BS1659">
        <v>0</v>
      </c>
      <c r="BT1659">
        <v>1</v>
      </c>
      <c r="BU1659" s="18">
        <v>0</v>
      </c>
      <c r="BV1659" t="s">
        <v>397</v>
      </c>
      <c r="BW1659" t="s">
        <v>397</v>
      </c>
      <c r="CB1659" s="18"/>
      <c r="CD1659" s="18"/>
      <c r="CE1659" s="18"/>
      <c r="CH1659" s="18"/>
      <c r="CJ1659" s="18"/>
      <c r="CU1659" s="18"/>
      <c r="CV1659" t="s">
        <v>397</v>
      </c>
      <c r="CW1659" t="s">
        <v>397</v>
      </c>
      <c r="CX1659" t="s">
        <v>397</v>
      </c>
      <c r="CY1659" s="25" t="s">
        <v>397</v>
      </c>
    </row>
    <row r="1660" spans="1:103" x14ac:dyDescent="0.25">
      <c r="A1660">
        <v>1662</v>
      </c>
      <c r="B1660">
        <v>184</v>
      </c>
      <c r="C1660" s="25" t="s">
        <v>67</v>
      </c>
      <c r="D1660" s="12">
        <v>9.3249999999999993</v>
      </c>
      <c r="E1660" s="14"/>
      <c r="F1660" s="7" t="str">
        <f t="shared" si="259"/>
        <v>X</v>
      </c>
      <c r="G1660" s="7">
        <f t="shared" si="260"/>
        <v>9.3249999999999993</v>
      </c>
      <c r="H1660" s="16">
        <f t="shared" si="261"/>
        <v>9.3249999999999993</v>
      </c>
      <c r="I1660" s="11" t="str">
        <f t="shared" si="262"/>
        <v>X</v>
      </c>
      <c r="J1660" s="39" t="str">
        <f t="shared" si="263"/>
        <v>X</v>
      </c>
      <c r="K1660" s="39" t="str">
        <f t="shared" si="266"/>
        <v>X</v>
      </c>
      <c r="L1660" s="39" t="str">
        <f t="shared" si="267"/>
        <v>X</v>
      </c>
      <c r="M1660" s="39" t="str">
        <f t="shared" si="264"/>
        <v>X</v>
      </c>
      <c r="N1660" s="42">
        <v>0</v>
      </c>
      <c r="O1660" s="8">
        <v>0</v>
      </c>
      <c r="P1660" s="9">
        <v>0</v>
      </c>
      <c r="Q1660" s="9">
        <v>1</v>
      </c>
      <c r="R1660" s="8">
        <v>0</v>
      </c>
      <c r="S1660" s="9">
        <v>0</v>
      </c>
      <c r="T1660" s="9">
        <v>0</v>
      </c>
      <c r="U1660" s="8">
        <v>0</v>
      </c>
      <c r="V1660" s="9">
        <v>0</v>
      </c>
      <c r="W1660" s="9">
        <v>0</v>
      </c>
      <c r="X1660" s="9">
        <v>0</v>
      </c>
      <c r="Y1660" s="8">
        <v>0</v>
      </c>
      <c r="Z1660" s="9">
        <v>0</v>
      </c>
      <c r="AA1660" s="8"/>
      <c r="AC1660" s="8"/>
      <c r="AJ1660" s="9">
        <f t="shared" si="265"/>
        <v>-1</v>
      </c>
      <c r="AK1660" s="7">
        <v>7</v>
      </c>
      <c r="AO1660" s="8"/>
      <c r="AQ1660" s="31"/>
      <c r="AT1660" s="31"/>
      <c r="AU1660" s="21">
        <v>2001</v>
      </c>
      <c r="AV1660" s="23">
        <f t="shared" si="268"/>
        <v>3.3012470886362113</v>
      </c>
      <c r="BB1660" s="18"/>
      <c r="BD1660" s="54"/>
      <c r="BF1660" s="18"/>
      <c r="BH1660" s="18"/>
      <c r="BJ1660" s="18"/>
      <c r="BK1660" s="18" t="s">
        <v>62</v>
      </c>
      <c r="BL1660">
        <v>0</v>
      </c>
      <c r="BM1660">
        <v>1</v>
      </c>
      <c r="BN1660">
        <v>0</v>
      </c>
      <c r="BO1660">
        <v>0</v>
      </c>
      <c r="BP1660">
        <v>0</v>
      </c>
      <c r="BQ1660">
        <v>0</v>
      </c>
      <c r="BR1660" s="18">
        <v>0</v>
      </c>
      <c r="BS1660">
        <v>0</v>
      </c>
      <c r="BT1660">
        <v>1</v>
      </c>
      <c r="BU1660" s="18">
        <v>0</v>
      </c>
      <c r="BV1660" t="s">
        <v>397</v>
      </c>
      <c r="BW1660" t="s">
        <v>397</v>
      </c>
      <c r="CB1660" s="18"/>
      <c r="CD1660" s="18"/>
      <c r="CE1660" s="18"/>
      <c r="CH1660" s="18"/>
      <c r="CJ1660" s="18"/>
      <c r="CU1660" s="18"/>
      <c r="CV1660" t="s">
        <v>397</v>
      </c>
      <c r="CW1660" t="s">
        <v>397</v>
      </c>
      <c r="CX1660" t="s">
        <v>397</v>
      </c>
      <c r="CY1660" s="25" t="s">
        <v>397</v>
      </c>
    </row>
    <row r="1661" spans="1:103" x14ac:dyDescent="0.25">
      <c r="A1661">
        <v>1663</v>
      </c>
      <c r="B1661">
        <v>184</v>
      </c>
      <c r="C1661" s="25" t="s">
        <v>67</v>
      </c>
      <c r="D1661" s="12">
        <v>3.2</v>
      </c>
      <c r="E1661" s="14"/>
      <c r="F1661" s="7" t="str">
        <f t="shared" si="259"/>
        <v>X</v>
      </c>
      <c r="G1661" s="7">
        <f t="shared" si="260"/>
        <v>3.2</v>
      </c>
      <c r="H1661" s="16">
        <f t="shared" si="261"/>
        <v>3.2</v>
      </c>
      <c r="I1661" s="11" t="str">
        <f t="shared" si="262"/>
        <v>X</v>
      </c>
      <c r="J1661" s="39" t="str">
        <f t="shared" si="263"/>
        <v>X</v>
      </c>
      <c r="K1661" s="39" t="str">
        <f t="shared" si="266"/>
        <v>X</v>
      </c>
      <c r="L1661" s="39" t="str">
        <f t="shared" si="267"/>
        <v>X</v>
      </c>
      <c r="M1661" s="39" t="str">
        <f t="shared" si="264"/>
        <v>X</v>
      </c>
      <c r="N1661" s="42">
        <v>0</v>
      </c>
      <c r="O1661" s="8">
        <v>0</v>
      </c>
      <c r="P1661" s="9">
        <v>0</v>
      </c>
      <c r="Q1661" s="9">
        <v>0</v>
      </c>
      <c r="R1661" s="8">
        <v>0</v>
      </c>
      <c r="S1661" s="9">
        <v>0</v>
      </c>
      <c r="T1661" s="9">
        <v>0</v>
      </c>
      <c r="U1661" s="8">
        <v>1</v>
      </c>
      <c r="V1661" s="9">
        <v>0</v>
      </c>
      <c r="W1661" s="9">
        <v>0</v>
      </c>
      <c r="X1661" s="9">
        <v>0</v>
      </c>
      <c r="Y1661" s="8">
        <v>0</v>
      </c>
      <c r="Z1661" s="9">
        <v>0</v>
      </c>
      <c r="AA1661" s="8"/>
      <c r="AC1661" s="8"/>
      <c r="AJ1661" s="9">
        <f t="shared" si="265"/>
        <v>-1</v>
      </c>
      <c r="AK1661" s="7">
        <v>5.5</v>
      </c>
      <c r="AO1661" s="8"/>
      <c r="AQ1661" s="31"/>
      <c r="AT1661" s="31"/>
      <c r="AU1661" s="21">
        <v>1988</v>
      </c>
      <c r="AV1661" s="23">
        <f t="shared" si="268"/>
        <v>3.2984163800612945</v>
      </c>
      <c r="BB1661" s="18"/>
      <c r="BD1661" s="54"/>
      <c r="BF1661" s="18"/>
      <c r="BH1661" s="18"/>
      <c r="BJ1661" s="18"/>
      <c r="BK1661" s="18" t="s">
        <v>62</v>
      </c>
      <c r="BL1661">
        <v>0</v>
      </c>
      <c r="BM1661">
        <v>1</v>
      </c>
      <c r="BN1661">
        <v>0</v>
      </c>
      <c r="BO1661">
        <v>0</v>
      </c>
      <c r="BP1661">
        <v>0</v>
      </c>
      <c r="BQ1661">
        <v>0</v>
      </c>
      <c r="BR1661" s="18">
        <v>0</v>
      </c>
      <c r="BS1661">
        <v>0</v>
      </c>
      <c r="BT1661">
        <v>1</v>
      </c>
      <c r="BU1661" s="18">
        <v>0</v>
      </c>
      <c r="BV1661" t="s">
        <v>397</v>
      </c>
      <c r="BW1661" t="s">
        <v>397</v>
      </c>
      <c r="CB1661" s="18"/>
      <c r="CD1661" s="18"/>
      <c r="CE1661" s="18"/>
      <c r="CH1661" s="18"/>
      <c r="CJ1661" s="18"/>
      <c r="CU1661" s="18"/>
      <c r="CV1661" t="s">
        <v>397</v>
      </c>
      <c r="CW1661" t="s">
        <v>397</v>
      </c>
      <c r="CX1661" t="s">
        <v>397</v>
      </c>
      <c r="CY1661" s="25" t="s">
        <v>397</v>
      </c>
    </row>
    <row r="1662" spans="1:103" x14ac:dyDescent="0.25">
      <c r="A1662">
        <v>1664</v>
      </c>
      <c r="B1662">
        <v>184</v>
      </c>
      <c r="C1662" s="25" t="s">
        <v>67</v>
      </c>
      <c r="D1662" s="12">
        <v>4.2</v>
      </c>
      <c r="E1662" s="14"/>
      <c r="F1662" s="7" t="str">
        <f t="shared" si="259"/>
        <v>X</v>
      </c>
      <c r="G1662" s="7">
        <f t="shared" si="260"/>
        <v>4.2</v>
      </c>
      <c r="H1662" s="16">
        <f t="shared" si="261"/>
        <v>4.2</v>
      </c>
      <c r="I1662" s="11" t="str">
        <f t="shared" si="262"/>
        <v>X</v>
      </c>
      <c r="J1662" s="39" t="str">
        <f t="shared" si="263"/>
        <v>X</v>
      </c>
      <c r="K1662" s="39" t="str">
        <f t="shared" si="266"/>
        <v>X</v>
      </c>
      <c r="L1662" s="39" t="str">
        <f t="shared" si="267"/>
        <v>X</v>
      </c>
      <c r="M1662" s="39" t="str">
        <f t="shared" si="264"/>
        <v>X</v>
      </c>
      <c r="N1662" s="42">
        <v>0</v>
      </c>
      <c r="O1662" s="8">
        <v>0</v>
      </c>
      <c r="P1662" s="9">
        <v>0</v>
      </c>
      <c r="Q1662" s="9">
        <v>0</v>
      </c>
      <c r="R1662" s="8">
        <v>0</v>
      </c>
      <c r="S1662" s="9">
        <v>0</v>
      </c>
      <c r="T1662" s="9">
        <v>0</v>
      </c>
      <c r="U1662" s="8">
        <v>1</v>
      </c>
      <c r="V1662" s="9">
        <v>0</v>
      </c>
      <c r="W1662" s="9">
        <v>0</v>
      </c>
      <c r="X1662" s="9">
        <v>0</v>
      </c>
      <c r="Y1662" s="8">
        <v>0</v>
      </c>
      <c r="Z1662" s="9">
        <v>0</v>
      </c>
      <c r="AA1662" s="8"/>
      <c r="AC1662" s="8"/>
      <c r="AJ1662" s="9">
        <f t="shared" si="265"/>
        <v>-1</v>
      </c>
      <c r="AK1662" s="7">
        <v>5.5</v>
      </c>
      <c r="AO1662" s="8"/>
      <c r="AQ1662" s="31"/>
      <c r="AT1662" s="31"/>
      <c r="AU1662" s="21">
        <v>1989</v>
      </c>
      <c r="AV1662" s="23">
        <f t="shared" si="268"/>
        <v>3.2986347831244354</v>
      </c>
      <c r="BB1662" s="18"/>
      <c r="BD1662" s="54"/>
      <c r="BF1662" s="18"/>
      <c r="BH1662" s="18"/>
      <c r="BJ1662" s="18"/>
      <c r="BK1662" s="18" t="s">
        <v>62</v>
      </c>
      <c r="BL1662">
        <v>0</v>
      </c>
      <c r="BM1662">
        <v>1</v>
      </c>
      <c r="BN1662">
        <v>0</v>
      </c>
      <c r="BO1662">
        <v>0</v>
      </c>
      <c r="BP1662">
        <v>0</v>
      </c>
      <c r="BQ1662">
        <v>0</v>
      </c>
      <c r="BR1662" s="18">
        <v>0</v>
      </c>
      <c r="BS1662">
        <v>0</v>
      </c>
      <c r="BT1662">
        <v>1</v>
      </c>
      <c r="BU1662" s="18">
        <v>0</v>
      </c>
      <c r="BV1662" t="s">
        <v>397</v>
      </c>
      <c r="BW1662" t="s">
        <v>397</v>
      </c>
      <c r="CB1662" s="18"/>
      <c r="CD1662" s="18"/>
      <c r="CE1662" s="18"/>
      <c r="CH1662" s="18"/>
      <c r="CJ1662" s="18"/>
      <c r="CU1662" s="18"/>
      <c r="CV1662" t="s">
        <v>397</v>
      </c>
      <c r="CW1662" t="s">
        <v>397</v>
      </c>
      <c r="CX1662" t="s">
        <v>397</v>
      </c>
      <c r="CY1662" s="25" t="s">
        <v>397</v>
      </c>
    </row>
    <row r="1663" spans="1:103" x14ac:dyDescent="0.25">
      <c r="A1663">
        <v>1665</v>
      </c>
      <c r="B1663">
        <v>184</v>
      </c>
      <c r="C1663" s="25" t="s">
        <v>67</v>
      </c>
      <c r="D1663" s="12">
        <v>4.0999999999999996</v>
      </c>
      <c r="E1663" s="14"/>
      <c r="F1663" s="7" t="str">
        <f t="shared" si="259"/>
        <v>X</v>
      </c>
      <c r="G1663" s="7">
        <f t="shared" si="260"/>
        <v>4.0999999999999996</v>
      </c>
      <c r="H1663" s="16">
        <f t="shared" si="261"/>
        <v>4.0999999999999996</v>
      </c>
      <c r="I1663" s="11" t="str">
        <f t="shared" si="262"/>
        <v>X</v>
      </c>
      <c r="J1663" s="39" t="str">
        <f t="shared" si="263"/>
        <v>X</v>
      </c>
      <c r="K1663" s="39" t="str">
        <f t="shared" si="266"/>
        <v>X</v>
      </c>
      <c r="L1663" s="39" t="str">
        <f t="shared" si="267"/>
        <v>X</v>
      </c>
      <c r="M1663" s="39" t="str">
        <f t="shared" si="264"/>
        <v>X</v>
      </c>
      <c r="N1663" s="42">
        <v>0</v>
      </c>
      <c r="O1663" s="8">
        <v>0</v>
      </c>
      <c r="P1663" s="9">
        <v>0</v>
      </c>
      <c r="Q1663" s="9">
        <v>0</v>
      </c>
      <c r="R1663" s="8">
        <v>0</v>
      </c>
      <c r="S1663" s="9">
        <v>0</v>
      </c>
      <c r="T1663" s="9">
        <v>0</v>
      </c>
      <c r="U1663" s="8">
        <v>1</v>
      </c>
      <c r="V1663" s="9">
        <v>0</v>
      </c>
      <c r="W1663" s="9">
        <v>0</v>
      </c>
      <c r="X1663" s="9">
        <v>0</v>
      </c>
      <c r="Y1663" s="8">
        <v>0</v>
      </c>
      <c r="Z1663" s="9">
        <v>0</v>
      </c>
      <c r="AA1663" s="8"/>
      <c r="AC1663" s="8"/>
      <c r="AJ1663" s="9">
        <f t="shared" si="265"/>
        <v>-1</v>
      </c>
      <c r="AK1663" s="7">
        <v>5.6</v>
      </c>
      <c r="AO1663" s="8"/>
      <c r="AQ1663" s="31"/>
      <c r="AT1663" s="31"/>
      <c r="AU1663" s="21">
        <v>1990</v>
      </c>
      <c r="AV1663" s="23">
        <f t="shared" si="268"/>
        <v>3.2988530764097068</v>
      </c>
      <c r="BB1663" s="18"/>
      <c r="BD1663" s="54"/>
      <c r="BF1663" s="18"/>
      <c r="BH1663" s="18"/>
      <c r="BJ1663" s="18"/>
      <c r="BK1663" s="18" t="s">
        <v>62</v>
      </c>
      <c r="BL1663">
        <v>0</v>
      </c>
      <c r="BM1663">
        <v>1</v>
      </c>
      <c r="BN1663">
        <v>0</v>
      </c>
      <c r="BO1663">
        <v>0</v>
      </c>
      <c r="BP1663">
        <v>0</v>
      </c>
      <c r="BQ1663">
        <v>0</v>
      </c>
      <c r="BR1663" s="18">
        <v>0</v>
      </c>
      <c r="BS1663">
        <v>0</v>
      </c>
      <c r="BT1663">
        <v>1</v>
      </c>
      <c r="BU1663" s="18">
        <v>0</v>
      </c>
      <c r="BV1663" t="s">
        <v>397</v>
      </c>
      <c r="BW1663" t="s">
        <v>397</v>
      </c>
      <c r="CB1663" s="18"/>
      <c r="CD1663" s="18"/>
      <c r="CE1663" s="18"/>
      <c r="CH1663" s="18"/>
      <c r="CJ1663" s="18"/>
      <c r="CU1663" s="18"/>
      <c r="CV1663" t="s">
        <v>397</v>
      </c>
      <c r="CW1663" t="s">
        <v>397</v>
      </c>
      <c r="CX1663" t="s">
        <v>397</v>
      </c>
      <c r="CY1663" s="25" t="s">
        <v>397</v>
      </c>
    </row>
    <row r="1664" spans="1:103" x14ac:dyDescent="0.25">
      <c r="A1664">
        <v>1666</v>
      </c>
      <c r="B1664">
        <v>184</v>
      </c>
      <c r="C1664" s="25" t="s">
        <v>67</v>
      </c>
      <c r="D1664" s="12">
        <v>3.7</v>
      </c>
      <c r="E1664" s="14"/>
      <c r="F1664" s="7" t="str">
        <f t="shared" si="259"/>
        <v>X</v>
      </c>
      <c r="G1664" s="7">
        <f t="shared" si="260"/>
        <v>3.7</v>
      </c>
      <c r="H1664" s="16">
        <f t="shared" si="261"/>
        <v>3.7</v>
      </c>
      <c r="I1664" s="11" t="str">
        <f t="shared" si="262"/>
        <v>X</v>
      </c>
      <c r="J1664" s="39" t="str">
        <f t="shared" si="263"/>
        <v>X</v>
      </c>
      <c r="K1664" s="39" t="str">
        <f t="shared" si="266"/>
        <v>X</v>
      </c>
      <c r="L1664" s="39" t="str">
        <f t="shared" si="267"/>
        <v>X</v>
      </c>
      <c r="M1664" s="39" t="str">
        <f t="shared" si="264"/>
        <v>X</v>
      </c>
      <c r="N1664" s="42">
        <v>0</v>
      </c>
      <c r="O1664" s="8">
        <v>0</v>
      </c>
      <c r="P1664" s="9">
        <v>0</v>
      </c>
      <c r="Q1664" s="9">
        <v>0</v>
      </c>
      <c r="R1664" s="8">
        <v>0</v>
      </c>
      <c r="S1664" s="9">
        <v>0</v>
      </c>
      <c r="T1664" s="9">
        <v>0</v>
      </c>
      <c r="U1664" s="8">
        <v>1</v>
      </c>
      <c r="V1664" s="9">
        <v>0</v>
      </c>
      <c r="W1664" s="9">
        <v>0</v>
      </c>
      <c r="X1664" s="9">
        <v>0</v>
      </c>
      <c r="Y1664" s="8">
        <v>0</v>
      </c>
      <c r="Z1664" s="9">
        <v>0</v>
      </c>
      <c r="AA1664" s="8"/>
      <c r="AC1664" s="8"/>
      <c r="AJ1664" s="9">
        <f t="shared" si="265"/>
        <v>-1</v>
      </c>
      <c r="AK1664" s="7">
        <v>5.7</v>
      </c>
      <c r="AO1664" s="8"/>
      <c r="AQ1664" s="31"/>
      <c r="AT1664" s="31"/>
      <c r="AU1664" s="21">
        <v>1991</v>
      </c>
      <c r="AV1664" s="23">
        <f t="shared" si="268"/>
        <v>3.2990712600274095</v>
      </c>
      <c r="BB1664" s="18"/>
      <c r="BD1664" s="54"/>
      <c r="BF1664" s="18"/>
      <c r="BH1664" s="18"/>
      <c r="BJ1664" s="18"/>
      <c r="BK1664" s="18" t="s">
        <v>62</v>
      </c>
      <c r="BL1664">
        <v>0</v>
      </c>
      <c r="BM1664">
        <v>1</v>
      </c>
      <c r="BN1664">
        <v>0</v>
      </c>
      <c r="BO1664">
        <v>0</v>
      </c>
      <c r="BP1664">
        <v>0</v>
      </c>
      <c r="BQ1664">
        <v>0</v>
      </c>
      <c r="BR1664" s="18">
        <v>0</v>
      </c>
      <c r="BS1664">
        <v>0</v>
      </c>
      <c r="BT1664">
        <v>1</v>
      </c>
      <c r="BU1664" s="18">
        <v>0</v>
      </c>
      <c r="BV1664" t="s">
        <v>397</v>
      </c>
      <c r="BW1664" t="s">
        <v>397</v>
      </c>
      <c r="CB1664" s="18"/>
      <c r="CD1664" s="18"/>
      <c r="CE1664" s="18"/>
      <c r="CH1664" s="18"/>
      <c r="CJ1664" s="18"/>
      <c r="CU1664" s="18"/>
      <c r="CV1664" t="s">
        <v>397</v>
      </c>
      <c r="CW1664" t="s">
        <v>397</v>
      </c>
      <c r="CX1664" t="s">
        <v>397</v>
      </c>
      <c r="CY1664" s="25" t="s">
        <v>397</v>
      </c>
    </row>
    <row r="1665" spans="1:103" x14ac:dyDescent="0.25">
      <c r="A1665">
        <v>1667</v>
      </c>
      <c r="B1665">
        <v>184</v>
      </c>
      <c r="C1665" s="25" t="s">
        <v>67</v>
      </c>
      <c r="D1665" s="12">
        <v>4</v>
      </c>
      <c r="E1665" s="14"/>
      <c r="F1665" s="7" t="str">
        <f t="shared" si="259"/>
        <v>X</v>
      </c>
      <c r="G1665" s="7">
        <f t="shared" si="260"/>
        <v>4</v>
      </c>
      <c r="H1665" s="16">
        <f t="shared" si="261"/>
        <v>4</v>
      </c>
      <c r="I1665" s="11" t="str">
        <f t="shared" si="262"/>
        <v>X</v>
      </c>
      <c r="J1665" s="39" t="str">
        <f t="shared" si="263"/>
        <v>X</v>
      </c>
      <c r="K1665" s="39" t="str">
        <f t="shared" si="266"/>
        <v>X</v>
      </c>
      <c r="L1665" s="39" t="str">
        <f t="shared" si="267"/>
        <v>X</v>
      </c>
      <c r="M1665" s="39" t="str">
        <f t="shared" si="264"/>
        <v>X</v>
      </c>
      <c r="N1665" s="42">
        <v>0</v>
      </c>
      <c r="O1665" s="8">
        <v>0</v>
      </c>
      <c r="P1665" s="9">
        <v>0</v>
      </c>
      <c r="Q1665" s="9">
        <v>0</v>
      </c>
      <c r="R1665" s="8">
        <v>0</v>
      </c>
      <c r="S1665" s="9">
        <v>0</v>
      </c>
      <c r="T1665" s="9">
        <v>0</v>
      </c>
      <c r="U1665" s="8">
        <v>1</v>
      </c>
      <c r="V1665" s="9">
        <v>0</v>
      </c>
      <c r="W1665" s="9">
        <v>0</v>
      </c>
      <c r="X1665" s="9">
        <v>0</v>
      </c>
      <c r="Y1665" s="8">
        <v>0</v>
      </c>
      <c r="Z1665" s="9">
        <v>0</v>
      </c>
      <c r="AA1665" s="8"/>
      <c r="AC1665" s="8"/>
      <c r="AJ1665" s="9">
        <f t="shared" si="265"/>
        <v>-1</v>
      </c>
      <c r="AK1665" s="7">
        <v>5.8</v>
      </c>
      <c r="AO1665" s="8"/>
      <c r="AQ1665" s="31"/>
      <c r="AT1665" s="31"/>
      <c r="AU1665" s="21">
        <v>1992</v>
      </c>
      <c r="AV1665" s="23">
        <f t="shared" si="268"/>
        <v>3.2992893340876801</v>
      </c>
      <c r="BB1665" s="18"/>
      <c r="BD1665" s="54"/>
      <c r="BF1665" s="18"/>
      <c r="BH1665" s="18"/>
      <c r="BJ1665" s="18"/>
      <c r="BK1665" s="18" t="s">
        <v>62</v>
      </c>
      <c r="BL1665">
        <v>0</v>
      </c>
      <c r="BM1665">
        <v>1</v>
      </c>
      <c r="BN1665">
        <v>0</v>
      </c>
      <c r="BO1665">
        <v>0</v>
      </c>
      <c r="BP1665">
        <v>0</v>
      </c>
      <c r="BQ1665">
        <v>0</v>
      </c>
      <c r="BR1665" s="18">
        <v>0</v>
      </c>
      <c r="BS1665">
        <v>0</v>
      </c>
      <c r="BT1665">
        <v>1</v>
      </c>
      <c r="BU1665" s="18">
        <v>0</v>
      </c>
      <c r="BV1665" t="s">
        <v>397</v>
      </c>
      <c r="BW1665" t="s">
        <v>397</v>
      </c>
      <c r="CB1665" s="18"/>
      <c r="CD1665" s="18"/>
      <c r="CE1665" s="18"/>
      <c r="CH1665" s="18"/>
      <c r="CJ1665" s="18"/>
      <c r="CU1665" s="18"/>
      <c r="CV1665" t="s">
        <v>397</v>
      </c>
      <c r="CW1665" t="s">
        <v>397</v>
      </c>
      <c r="CX1665" t="s">
        <v>397</v>
      </c>
      <c r="CY1665" s="25" t="s">
        <v>397</v>
      </c>
    </row>
    <row r="1666" spans="1:103" x14ac:dyDescent="0.25">
      <c r="A1666">
        <v>1668</v>
      </c>
      <c r="B1666">
        <v>184</v>
      </c>
      <c r="C1666" s="25" t="s">
        <v>67</v>
      </c>
      <c r="D1666" s="12">
        <v>4.5</v>
      </c>
      <c r="E1666" s="14"/>
      <c r="F1666" s="7" t="str">
        <f t="shared" si="259"/>
        <v>X</v>
      </c>
      <c r="G1666" s="7">
        <f t="shared" si="260"/>
        <v>4.5</v>
      </c>
      <c r="H1666" s="16">
        <f t="shared" si="261"/>
        <v>4.5</v>
      </c>
      <c r="I1666" s="11" t="str">
        <f t="shared" si="262"/>
        <v>X</v>
      </c>
      <c r="J1666" s="39" t="str">
        <f t="shared" si="263"/>
        <v>X</v>
      </c>
      <c r="K1666" s="39" t="str">
        <f t="shared" si="266"/>
        <v>X</v>
      </c>
      <c r="L1666" s="39" t="str">
        <f t="shared" si="267"/>
        <v>X</v>
      </c>
      <c r="M1666" s="39" t="str">
        <f t="shared" si="264"/>
        <v>X</v>
      </c>
      <c r="N1666" s="42">
        <v>0</v>
      </c>
      <c r="O1666" s="8">
        <v>0</v>
      </c>
      <c r="P1666" s="9">
        <v>0</v>
      </c>
      <c r="Q1666" s="9">
        <v>0</v>
      </c>
      <c r="R1666" s="8">
        <v>0</v>
      </c>
      <c r="S1666" s="9">
        <v>0</v>
      </c>
      <c r="T1666" s="9">
        <v>0</v>
      </c>
      <c r="U1666" s="8">
        <v>1</v>
      </c>
      <c r="V1666" s="9">
        <v>0</v>
      </c>
      <c r="W1666" s="9">
        <v>0</v>
      </c>
      <c r="X1666" s="9">
        <v>0</v>
      </c>
      <c r="Y1666" s="8">
        <v>0</v>
      </c>
      <c r="Z1666" s="9">
        <v>0</v>
      </c>
      <c r="AA1666" s="8"/>
      <c r="AC1666" s="8"/>
      <c r="AJ1666" s="9">
        <f t="shared" si="265"/>
        <v>-1</v>
      </c>
      <c r="AK1666" s="7">
        <v>5.9</v>
      </c>
      <c r="AO1666" s="8"/>
      <c r="AQ1666" s="31"/>
      <c r="AT1666" s="31"/>
      <c r="AU1666" s="21">
        <v>1993</v>
      </c>
      <c r="AV1666" s="23">
        <f t="shared" si="268"/>
        <v>3.2995072987004876</v>
      </c>
      <c r="BB1666" s="18"/>
      <c r="BD1666" s="54"/>
      <c r="BF1666" s="18"/>
      <c r="BH1666" s="18"/>
      <c r="BJ1666" s="18"/>
      <c r="BK1666" s="18" t="s">
        <v>62</v>
      </c>
      <c r="BL1666">
        <v>0</v>
      </c>
      <c r="BM1666">
        <v>1</v>
      </c>
      <c r="BN1666">
        <v>0</v>
      </c>
      <c r="BO1666">
        <v>0</v>
      </c>
      <c r="BP1666">
        <v>0</v>
      </c>
      <c r="BQ1666">
        <v>0</v>
      </c>
      <c r="BR1666" s="18">
        <v>0</v>
      </c>
      <c r="BS1666">
        <v>0</v>
      </c>
      <c r="BT1666">
        <v>1</v>
      </c>
      <c r="BU1666" s="18">
        <v>0</v>
      </c>
      <c r="BV1666" t="s">
        <v>397</v>
      </c>
      <c r="BW1666" t="s">
        <v>397</v>
      </c>
      <c r="CB1666" s="18"/>
      <c r="CD1666" s="18"/>
      <c r="CE1666" s="18"/>
      <c r="CH1666" s="18"/>
      <c r="CJ1666" s="18"/>
      <c r="CU1666" s="18"/>
      <c r="CV1666" t="s">
        <v>397</v>
      </c>
      <c r="CW1666" t="s">
        <v>397</v>
      </c>
      <c r="CX1666" t="s">
        <v>397</v>
      </c>
      <c r="CY1666" s="25" t="s">
        <v>397</v>
      </c>
    </row>
    <row r="1667" spans="1:103" x14ac:dyDescent="0.25">
      <c r="A1667">
        <v>1669</v>
      </c>
      <c r="B1667">
        <v>184</v>
      </c>
      <c r="C1667" s="25" t="s">
        <v>67</v>
      </c>
      <c r="D1667" s="12">
        <v>6.6</v>
      </c>
      <c r="E1667" s="14"/>
      <c r="F1667" s="7" t="str">
        <f t="shared" si="259"/>
        <v>X</v>
      </c>
      <c r="G1667" s="7">
        <f t="shared" si="260"/>
        <v>6.6</v>
      </c>
      <c r="H1667" s="16">
        <f t="shared" si="261"/>
        <v>6.6</v>
      </c>
      <c r="I1667" s="11" t="str">
        <f t="shared" si="262"/>
        <v>X</v>
      </c>
      <c r="J1667" s="39" t="str">
        <f t="shared" si="263"/>
        <v>X</v>
      </c>
      <c r="K1667" s="39" t="str">
        <f t="shared" si="266"/>
        <v>X</v>
      </c>
      <c r="L1667" s="39" t="str">
        <f t="shared" si="267"/>
        <v>X</v>
      </c>
      <c r="M1667" s="39" t="str">
        <f t="shared" si="264"/>
        <v>X</v>
      </c>
      <c r="N1667" s="42">
        <v>0</v>
      </c>
      <c r="O1667" s="8">
        <v>0</v>
      </c>
      <c r="P1667" s="9">
        <v>0</v>
      </c>
      <c r="Q1667" s="9">
        <v>0</v>
      </c>
      <c r="R1667" s="8">
        <v>0</v>
      </c>
      <c r="S1667" s="9">
        <v>0</v>
      </c>
      <c r="T1667" s="9">
        <v>0</v>
      </c>
      <c r="U1667" s="8">
        <v>1</v>
      </c>
      <c r="V1667" s="9">
        <v>0</v>
      </c>
      <c r="W1667" s="9">
        <v>0</v>
      </c>
      <c r="X1667" s="9">
        <v>0</v>
      </c>
      <c r="Y1667" s="8">
        <v>0</v>
      </c>
      <c r="Z1667" s="9">
        <v>0</v>
      </c>
      <c r="AA1667" s="8"/>
      <c r="AC1667" s="8"/>
      <c r="AJ1667" s="9">
        <f t="shared" si="265"/>
        <v>-1</v>
      </c>
      <c r="AK1667" s="7">
        <v>6</v>
      </c>
      <c r="AO1667" s="8"/>
      <c r="AQ1667" s="31"/>
      <c r="AT1667" s="31"/>
      <c r="AU1667" s="21">
        <v>1994</v>
      </c>
      <c r="AV1667" s="23">
        <f t="shared" si="268"/>
        <v>3.2997251539756367</v>
      </c>
      <c r="BB1667" s="18"/>
      <c r="BD1667" s="54"/>
      <c r="BF1667" s="18"/>
      <c r="BH1667" s="18"/>
      <c r="BJ1667" s="18"/>
      <c r="BK1667" s="18" t="s">
        <v>62</v>
      </c>
      <c r="BL1667">
        <v>0</v>
      </c>
      <c r="BM1667">
        <v>1</v>
      </c>
      <c r="BN1667">
        <v>0</v>
      </c>
      <c r="BO1667">
        <v>0</v>
      </c>
      <c r="BP1667">
        <v>0</v>
      </c>
      <c r="BQ1667">
        <v>0</v>
      </c>
      <c r="BR1667" s="18">
        <v>0</v>
      </c>
      <c r="BS1667">
        <v>0</v>
      </c>
      <c r="BT1667">
        <v>1</v>
      </c>
      <c r="BU1667" s="18">
        <v>0</v>
      </c>
      <c r="BV1667" t="s">
        <v>397</v>
      </c>
      <c r="BW1667" t="s">
        <v>397</v>
      </c>
      <c r="CB1667" s="18"/>
      <c r="CD1667" s="18"/>
      <c r="CE1667" s="18"/>
      <c r="CH1667" s="18"/>
      <c r="CJ1667" s="18"/>
      <c r="CU1667" s="18"/>
      <c r="CV1667" t="s">
        <v>397</v>
      </c>
      <c r="CW1667" t="s">
        <v>397</v>
      </c>
      <c r="CX1667" t="s">
        <v>397</v>
      </c>
      <c r="CY1667" s="25" t="s">
        <v>397</v>
      </c>
    </row>
    <row r="1668" spans="1:103" x14ac:dyDescent="0.25">
      <c r="A1668">
        <v>1670</v>
      </c>
      <c r="B1668">
        <v>184</v>
      </c>
      <c r="C1668" s="25" t="s">
        <v>67</v>
      </c>
      <c r="D1668" s="12">
        <v>6.4</v>
      </c>
      <c r="E1668" s="14"/>
      <c r="F1668" s="7" t="str">
        <f t="shared" si="259"/>
        <v>X</v>
      </c>
      <c r="G1668" s="7">
        <f t="shared" si="260"/>
        <v>6.4</v>
      </c>
      <c r="H1668" s="16">
        <f t="shared" si="261"/>
        <v>6.4</v>
      </c>
      <c r="I1668" s="11" t="str">
        <f t="shared" si="262"/>
        <v>X</v>
      </c>
      <c r="J1668" s="39" t="str">
        <f t="shared" si="263"/>
        <v>X</v>
      </c>
      <c r="K1668" s="39" t="str">
        <f t="shared" si="266"/>
        <v>X</v>
      </c>
      <c r="L1668" s="39" t="str">
        <f t="shared" si="267"/>
        <v>X</v>
      </c>
      <c r="M1668" s="39" t="str">
        <f t="shared" si="264"/>
        <v>X</v>
      </c>
      <c r="N1668" s="42">
        <v>0</v>
      </c>
      <c r="O1668" s="8">
        <v>0</v>
      </c>
      <c r="P1668" s="9">
        <v>0</v>
      </c>
      <c r="Q1668" s="9">
        <v>0</v>
      </c>
      <c r="R1668" s="8">
        <v>0</v>
      </c>
      <c r="S1668" s="9">
        <v>0</v>
      </c>
      <c r="T1668" s="9">
        <v>0</v>
      </c>
      <c r="U1668" s="8">
        <v>1</v>
      </c>
      <c r="V1668" s="9">
        <v>0</v>
      </c>
      <c r="W1668" s="9">
        <v>0</v>
      </c>
      <c r="X1668" s="9">
        <v>0</v>
      </c>
      <c r="Y1668" s="8">
        <v>0</v>
      </c>
      <c r="Z1668" s="9">
        <v>0</v>
      </c>
      <c r="AA1668" s="8"/>
      <c r="AC1668" s="8"/>
      <c r="AJ1668" s="9">
        <f t="shared" si="265"/>
        <v>-1</v>
      </c>
      <c r="AK1668" s="7">
        <v>6.4</v>
      </c>
      <c r="AO1668" s="8"/>
      <c r="AQ1668" s="31"/>
      <c r="AT1668" s="31"/>
      <c r="AU1668" s="21">
        <v>1996</v>
      </c>
      <c r="AV1668" s="23">
        <f t="shared" si="268"/>
        <v>3.3001605369513523</v>
      </c>
      <c r="BB1668" s="18"/>
      <c r="BD1668" s="54"/>
      <c r="BF1668" s="18"/>
      <c r="BH1668" s="18"/>
      <c r="BJ1668" s="18"/>
      <c r="BK1668" s="18" t="s">
        <v>62</v>
      </c>
      <c r="BL1668">
        <v>0</v>
      </c>
      <c r="BM1668">
        <v>1</v>
      </c>
      <c r="BN1668">
        <v>0</v>
      </c>
      <c r="BO1668">
        <v>0</v>
      </c>
      <c r="BP1668">
        <v>0</v>
      </c>
      <c r="BQ1668">
        <v>0</v>
      </c>
      <c r="BR1668" s="18">
        <v>0</v>
      </c>
      <c r="BS1668">
        <v>0</v>
      </c>
      <c r="BT1668">
        <v>1</v>
      </c>
      <c r="BU1668" s="18">
        <v>0</v>
      </c>
      <c r="BV1668" t="s">
        <v>397</v>
      </c>
      <c r="BW1668" t="s">
        <v>397</v>
      </c>
      <c r="CB1668" s="18"/>
      <c r="CD1668" s="18"/>
      <c r="CE1668" s="18"/>
      <c r="CH1668" s="18"/>
      <c r="CJ1668" s="18"/>
      <c r="CU1668" s="18"/>
      <c r="CV1668" t="s">
        <v>397</v>
      </c>
      <c r="CW1668" t="s">
        <v>397</v>
      </c>
      <c r="CX1668" t="s">
        <v>397</v>
      </c>
      <c r="CY1668" s="25" t="s">
        <v>397</v>
      </c>
    </row>
    <row r="1669" spans="1:103" x14ac:dyDescent="0.25">
      <c r="A1669">
        <v>1671</v>
      </c>
      <c r="B1669">
        <v>184</v>
      </c>
      <c r="C1669" s="25" t="s">
        <v>67</v>
      </c>
      <c r="D1669" s="12">
        <v>5.7</v>
      </c>
      <c r="E1669" s="14"/>
      <c r="F1669" s="7" t="str">
        <f t="shared" si="259"/>
        <v>X</v>
      </c>
      <c r="G1669" s="7">
        <f t="shared" si="260"/>
        <v>5.7</v>
      </c>
      <c r="H1669" s="16">
        <f t="shared" si="261"/>
        <v>5.7</v>
      </c>
      <c r="I1669" s="11" t="str">
        <f t="shared" si="262"/>
        <v>X</v>
      </c>
      <c r="J1669" s="39" t="str">
        <f t="shared" si="263"/>
        <v>X</v>
      </c>
      <c r="K1669" s="39" t="str">
        <f t="shared" si="266"/>
        <v>X</v>
      </c>
      <c r="L1669" s="39" t="str">
        <f t="shared" si="267"/>
        <v>X</v>
      </c>
      <c r="M1669" s="39" t="str">
        <f t="shared" si="264"/>
        <v>X</v>
      </c>
      <c r="N1669" s="42">
        <v>0</v>
      </c>
      <c r="O1669" s="8">
        <v>0</v>
      </c>
      <c r="P1669" s="9">
        <v>0</v>
      </c>
      <c r="Q1669" s="9">
        <v>0</v>
      </c>
      <c r="R1669" s="8">
        <v>0</v>
      </c>
      <c r="S1669" s="9">
        <v>0</v>
      </c>
      <c r="T1669" s="9">
        <v>0</v>
      </c>
      <c r="U1669" s="8">
        <v>1</v>
      </c>
      <c r="V1669" s="9">
        <v>0</v>
      </c>
      <c r="W1669" s="9">
        <v>0</v>
      </c>
      <c r="X1669" s="9">
        <v>0</v>
      </c>
      <c r="Y1669" s="8">
        <v>0</v>
      </c>
      <c r="Z1669" s="9">
        <v>0</v>
      </c>
      <c r="AA1669" s="8"/>
      <c r="AC1669" s="8"/>
      <c r="AJ1669" s="9">
        <f t="shared" si="265"/>
        <v>-1</v>
      </c>
      <c r="AK1669" s="7">
        <v>6.5</v>
      </c>
      <c r="AO1669" s="8"/>
      <c r="AQ1669" s="31"/>
      <c r="AT1669" s="31"/>
      <c r="AU1669" s="21">
        <v>1997</v>
      </c>
      <c r="AV1669" s="23">
        <f t="shared" si="268"/>
        <v>3.3003780648707024</v>
      </c>
      <c r="BB1669" s="18"/>
      <c r="BD1669" s="54"/>
      <c r="BF1669" s="18"/>
      <c r="BH1669" s="18"/>
      <c r="BJ1669" s="18"/>
      <c r="BK1669" s="18" t="s">
        <v>62</v>
      </c>
      <c r="BL1669">
        <v>0</v>
      </c>
      <c r="BM1669">
        <v>1</v>
      </c>
      <c r="BN1669">
        <v>0</v>
      </c>
      <c r="BO1669">
        <v>0</v>
      </c>
      <c r="BP1669">
        <v>0</v>
      </c>
      <c r="BQ1669">
        <v>0</v>
      </c>
      <c r="BR1669" s="18">
        <v>0</v>
      </c>
      <c r="BS1669">
        <v>0</v>
      </c>
      <c r="BT1669">
        <v>1</v>
      </c>
      <c r="BU1669" s="18">
        <v>0</v>
      </c>
      <c r="BV1669" t="s">
        <v>397</v>
      </c>
      <c r="BW1669" t="s">
        <v>397</v>
      </c>
      <c r="CB1669" s="18"/>
      <c r="CD1669" s="18"/>
      <c r="CE1669" s="18"/>
      <c r="CH1669" s="18"/>
      <c r="CJ1669" s="18"/>
      <c r="CU1669" s="18"/>
      <c r="CV1669" t="s">
        <v>397</v>
      </c>
      <c r="CW1669" t="s">
        <v>397</v>
      </c>
      <c r="CX1669" t="s">
        <v>397</v>
      </c>
      <c r="CY1669" s="25" t="s">
        <v>397</v>
      </c>
    </row>
    <row r="1670" spans="1:103" x14ac:dyDescent="0.25">
      <c r="A1670">
        <v>1672</v>
      </c>
      <c r="B1670">
        <v>184</v>
      </c>
      <c r="C1670" s="25" t="s">
        <v>67</v>
      </c>
      <c r="D1670" s="12">
        <v>7.1</v>
      </c>
      <c r="E1670" s="14"/>
      <c r="F1670" s="7" t="str">
        <f t="shared" si="259"/>
        <v>X</v>
      </c>
      <c r="G1670" s="7">
        <f t="shared" si="260"/>
        <v>7.1</v>
      </c>
      <c r="H1670" s="16">
        <f t="shared" si="261"/>
        <v>7.1</v>
      </c>
      <c r="I1670" s="11" t="str">
        <f t="shared" si="262"/>
        <v>X</v>
      </c>
      <c r="J1670" s="39" t="str">
        <f t="shared" si="263"/>
        <v>X</v>
      </c>
      <c r="K1670" s="39" t="str">
        <f t="shared" si="266"/>
        <v>X</v>
      </c>
      <c r="L1670" s="39" t="str">
        <f t="shared" si="267"/>
        <v>X</v>
      </c>
      <c r="M1670" s="39" t="str">
        <f t="shared" si="264"/>
        <v>X</v>
      </c>
      <c r="N1670" s="42">
        <v>0</v>
      </c>
      <c r="O1670" s="8">
        <v>0</v>
      </c>
      <c r="P1670" s="9">
        <v>0</v>
      </c>
      <c r="Q1670" s="9">
        <v>0</v>
      </c>
      <c r="R1670" s="8">
        <v>0</v>
      </c>
      <c r="S1670" s="9">
        <v>0</v>
      </c>
      <c r="T1670" s="9">
        <v>0</v>
      </c>
      <c r="U1670" s="8">
        <v>1</v>
      </c>
      <c r="V1670" s="9">
        <v>0</v>
      </c>
      <c r="W1670" s="9">
        <v>0</v>
      </c>
      <c r="X1670" s="9">
        <v>0</v>
      </c>
      <c r="Y1670" s="8">
        <v>0</v>
      </c>
      <c r="Z1670" s="9">
        <v>0</v>
      </c>
      <c r="AA1670" s="8"/>
      <c r="AC1670" s="8"/>
      <c r="AJ1670" s="9">
        <f t="shared" si="265"/>
        <v>-1</v>
      </c>
      <c r="AK1670" s="7">
        <v>6.7</v>
      </c>
      <c r="AO1670" s="8"/>
      <c r="AQ1670" s="31"/>
      <c r="AT1670" s="31"/>
      <c r="AU1670" s="21">
        <v>1998</v>
      </c>
      <c r="AV1670" s="23">
        <f t="shared" si="268"/>
        <v>3.3005954838899636</v>
      </c>
      <c r="BB1670" s="18"/>
      <c r="BD1670" s="54"/>
      <c r="BF1670" s="18"/>
      <c r="BH1670" s="18"/>
      <c r="BJ1670" s="18"/>
      <c r="BK1670" s="18" t="s">
        <v>62</v>
      </c>
      <c r="BL1670">
        <v>0</v>
      </c>
      <c r="BM1670">
        <v>1</v>
      </c>
      <c r="BN1670">
        <v>0</v>
      </c>
      <c r="BO1670">
        <v>0</v>
      </c>
      <c r="BP1670">
        <v>0</v>
      </c>
      <c r="BQ1670">
        <v>0</v>
      </c>
      <c r="BR1670" s="18">
        <v>0</v>
      </c>
      <c r="BS1670">
        <v>0</v>
      </c>
      <c r="BT1670">
        <v>1</v>
      </c>
      <c r="BU1670" s="18">
        <v>0</v>
      </c>
      <c r="BV1670" t="s">
        <v>397</v>
      </c>
      <c r="BW1670" t="s">
        <v>397</v>
      </c>
      <c r="CB1670" s="18"/>
      <c r="CD1670" s="18"/>
      <c r="CE1670" s="18"/>
      <c r="CH1670" s="18"/>
      <c r="CJ1670" s="18"/>
      <c r="CU1670" s="18"/>
      <c r="CV1670" t="s">
        <v>397</v>
      </c>
      <c r="CW1670" t="s">
        <v>397</v>
      </c>
      <c r="CX1670" t="s">
        <v>397</v>
      </c>
      <c r="CY1670" s="25" t="s">
        <v>397</v>
      </c>
    </row>
    <row r="1671" spans="1:103" x14ac:dyDescent="0.25">
      <c r="A1671">
        <v>1673</v>
      </c>
      <c r="B1671">
        <v>184</v>
      </c>
      <c r="C1671" s="25" t="s">
        <v>67</v>
      </c>
      <c r="D1671" s="12">
        <v>9.1999999999999993</v>
      </c>
      <c r="E1671" s="14"/>
      <c r="F1671" s="7" t="str">
        <f t="shared" si="259"/>
        <v>X</v>
      </c>
      <c r="G1671" s="7">
        <f t="shared" si="260"/>
        <v>9.1999999999999993</v>
      </c>
      <c r="H1671" s="16">
        <f t="shared" si="261"/>
        <v>9.1999999999999993</v>
      </c>
      <c r="I1671" s="11" t="str">
        <f t="shared" si="262"/>
        <v>X</v>
      </c>
      <c r="J1671" s="39" t="str">
        <f t="shared" si="263"/>
        <v>X</v>
      </c>
      <c r="K1671" s="39" t="str">
        <f t="shared" si="266"/>
        <v>X</v>
      </c>
      <c r="L1671" s="39" t="str">
        <f t="shared" si="267"/>
        <v>X</v>
      </c>
      <c r="M1671" s="39" t="str">
        <f t="shared" si="264"/>
        <v>X</v>
      </c>
      <c r="N1671" s="42">
        <v>0</v>
      </c>
      <c r="O1671" s="8">
        <v>0</v>
      </c>
      <c r="P1671" s="9">
        <v>0</v>
      </c>
      <c r="Q1671" s="9">
        <v>0</v>
      </c>
      <c r="R1671" s="8">
        <v>0</v>
      </c>
      <c r="S1671" s="9">
        <v>0</v>
      </c>
      <c r="T1671" s="9">
        <v>0</v>
      </c>
      <c r="U1671" s="8">
        <v>1</v>
      </c>
      <c r="V1671" s="9">
        <v>0</v>
      </c>
      <c r="W1671" s="9">
        <v>0</v>
      </c>
      <c r="X1671" s="9">
        <v>0</v>
      </c>
      <c r="Y1671" s="8">
        <v>0</v>
      </c>
      <c r="Z1671" s="9">
        <v>0</v>
      </c>
      <c r="AA1671" s="8"/>
      <c r="AC1671" s="8"/>
      <c r="AJ1671" s="9">
        <f t="shared" si="265"/>
        <v>-1</v>
      </c>
      <c r="AK1671" s="7">
        <v>6.8</v>
      </c>
      <c r="AO1671" s="8"/>
      <c r="AQ1671" s="31"/>
      <c r="AT1671" s="31"/>
      <c r="AU1671" s="21">
        <v>1999</v>
      </c>
      <c r="AV1671" s="23">
        <f t="shared" si="268"/>
        <v>3.3008127941181171</v>
      </c>
      <c r="BB1671" s="18"/>
      <c r="BD1671" s="54"/>
      <c r="BF1671" s="18"/>
      <c r="BH1671" s="18"/>
      <c r="BJ1671" s="18"/>
      <c r="BK1671" s="18" t="s">
        <v>62</v>
      </c>
      <c r="BL1671">
        <v>0</v>
      </c>
      <c r="BM1671">
        <v>1</v>
      </c>
      <c r="BN1671">
        <v>0</v>
      </c>
      <c r="BO1671">
        <v>0</v>
      </c>
      <c r="BP1671">
        <v>0</v>
      </c>
      <c r="BQ1671">
        <v>0</v>
      </c>
      <c r="BR1671" s="18">
        <v>0</v>
      </c>
      <c r="BS1671">
        <v>0</v>
      </c>
      <c r="BT1671">
        <v>1</v>
      </c>
      <c r="BU1671" s="18">
        <v>0</v>
      </c>
      <c r="BV1671" t="s">
        <v>397</v>
      </c>
      <c r="BW1671" t="s">
        <v>397</v>
      </c>
      <c r="CB1671" s="18"/>
      <c r="CD1671" s="18"/>
      <c r="CE1671" s="18"/>
      <c r="CH1671" s="18"/>
      <c r="CJ1671" s="18"/>
      <c r="CU1671" s="18"/>
      <c r="CV1671" t="s">
        <v>397</v>
      </c>
      <c r="CW1671" t="s">
        <v>397</v>
      </c>
      <c r="CX1671" t="s">
        <v>397</v>
      </c>
      <c r="CY1671" s="25" t="s">
        <v>397</v>
      </c>
    </row>
    <row r="1672" spans="1:103" x14ac:dyDescent="0.25">
      <c r="A1672">
        <v>1674</v>
      </c>
      <c r="B1672">
        <v>184</v>
      </c>
      <c r="C1672" s="25" t="s">
        <v>67</v>
      </c>
      <c r="D1672" s="12">
        <v>6.1</v>
      </c>
      <c r="E1672" s="14"/>
      <c r="F1672" s="7" t="str">
        <f t="shared" si="259"/>
        <v>X</v>
      </c>
      <c r="G1672" s="7">
        <f t="shared" si="260"/>
        <v>6.1</v>
      </c>
      <c r="H1672" s="16">
        <f t="shared" si="261"/>
        <v>6.1</v>
      </c>
      <c r="I1672" s="11" t="str">
        <f t="shared" si="262"/>
        <v>X</v>
      </c>
      <c r="J1672" s="39" t="str">
        <f t="shared" si="263"/>
        <v>X</v>
      </c>
      <c r="K1672" s="39" t="str">
        <f t="shared" si="266"/>
        <v>X</v>
      </c>
      <c r="L1672" s="39" t="str">
        <f t="shared" si="267"/>
        <v>X</v>
      </c>
      <c r="M1672" s="39" t="str">
        <f t="shared" si="264"/>
        <v>X</v>
      </c>
      <c r="N1672" s="42">
        <v>0</v>
      </c>
      <c r="O1672" s="8">
        <v>0</v>
      </c>
      <c r="P1672" s="9">
        <v>0</v>
      </c>
      <c r="Q1672" s="9">
        <v>0</v>
      </c>
      <c r="R1672" s="8">
        <v>0</v>
      </c>
      <c r="S1672" s="9">
        <v>0</v>
      </c>
      <c r="T1672" s="9">
        <v>0</v>
      </c>
      <c r="U1672" s="8">
        <v>0</v>
      </c>
      <c r="V1672" s="9">
        <v>1</v>
      </c>
      <c r="W1672" s="9">
        <v>0</v>
      </c>
      <c r="X1672" s="9">
        <v>0</v>
      </c>
      <c r="Y1672" s="8">
        <v>0</v>
      </c>
      <c r="Z1672" s="9">
        <v>0</v>
      </c>
      <c r="AA1672" s="8"/>
      <c r="AC1672" s="8"/>
      <c r="AJ1672" s="9">
        <f t="shared" si="265"/>
        <v>-1</v>
      </c>
      <c r="AK1672" s="7">
        <v>5.5</v>
      </c>
      <c r="AO1672" s="8"/>
      <c r="AQ1672" s="31"/>
      <c r="AT1672" s="31"/>
      <c r="AU1672" s="21">
        <v>1988</v>
      </c>
      <c r="AV1672" s="23">
        <f t="shared" si="268"/>
        <v>3.2984163800612945</v>
      </c>
      <c r="BB1672" s="18"/>
      <c r="BD1672" s="54"/>
      <c r="BF1672" s="18"/>
      <c r="BH1672" s="18"/>
      <c r="BJ1672" s="18"/>
      <c r="BK1672" s="18" t="s">
        <v>62</v>
      </c>
      <c r="BL1672">
        <v>0</v>
      </c>
      <c r="BM1672">
        <v>1</v>
      </c>
      <c r="BN1672">
        <v>0</v>
      </c>
      <c r="BO1672">
        <v>0</v>
      </c>
      <c r="BP1672">
        <v>0</v>
      </c>
      <c r="BQ1672">
        <v>0</v>
      </c>
      <c r="BR1672" s="18">
        <v>0</v>
      </c>
      <c r="BS1672">
        <v>0</v>
      </c>
      <c r="BT1672">
        <v>1</v>
      </c>
      <c r="BU1672" s="18">
        <v>0</v>
      </c>
      <c r="BV1672" t="s">
        <v>397</v>
      </c>
      <c r="BW1672" t="s">
        <v>397</v>
      </c>
      <c r="CB1672" s="18"/>
      <c r="CD1672" s="18"/>
      <c r="CE1672" s="18"/>
      <c r="CH1672" s="18"/>
      <c r="CJ1672" s="18"/>
      <c r="CU1672" s="18"/>
      <c r="CV1672" t="s">
        <v>397</v>
      </c>
      <c r="CW1672" t="s">
        <v>397</v>
      </c>
      <c r="CX1672" t="s">
        <v>397</v>
      </c>
      <c r="CY1672" s="25" t="s">
        <v>397</v>
      </c>
    </row>
    <row r="1673" spans="1:103" x14ac:dyDescent="0.25">
      <c r="A1673">
        <v>1675</v>
      </c>
      <c r="B1673">
        <v>184</v>
      </c>
      <c r="C1673" s="25" t="s">
        <v>67</v>
      </c>
      <c r="D1673" s="12">
        <v>6.8</v>
      </c>
      <c r="E1673" s="14"/>
      <c r="F1673" s="7" t="str">
        <f t="shared" si="259"/>
        <v>X</v>
      </c>
      <c r="G1673" s="7">
        <f t="shared" si="260"/>
        <v>6.8</v>
      </c>
      <c r="H1673" s="16">
        <f t="shared" si="261"/>
        <v>6.8</v>
      </c>
      <c r="I1673" s="11" t="str">
        <f t="shared" si="262"/>
        <v>X</v>
      </c>
      <c r="J1673" s="39" t="str">
        <f t="shared" si="263"/>
        <v>X</v>
      </c>
      <c r="K1673" s="39" t="str">
        <f t="shared" si="266"/>
        <v>X</v>
      </c>
      <c r="L1673" s="39" t="str">
        <f t="shared" si="267"/>
        <v>X</v>
      </c>
      <c r="M1673" s="39" t="str">
        <f t="shared" si="264"/>
        <v>X</v>
      </c>
      <c r="N1673" s="42">
        <v>0</v>
      </c>
      <c r="O1673" s="8">
        <v>0</v>
      </c>
      <c r="P1673" s="9">
        <v>0</v>
      </c>
      <c r="Q1673" s="9">
        <v>0</v>
      </c>
      <c r="R1673" s="8">
        <v>0</v>
      </c>
      <c r="S1673" s="9">
        <v>0</v>
      </c>
      <c r="T1673" s="9">
        <v>0</v>
      </c>
      <c r="U1673" s="8">
        <v>0</v>
      </c>
      <c r="V1673" s="9">
        <v>1</v>
      </c>
      <c r="W1673" s="9">
        <v>0</v>
      </c>
      <c r="X1673" s="9">
        <v>0</v>
      </c>
      <c r="Y1673" s="8">
        <v>0</v>
      </c>
      <c r="Z1673" s="9">
        <v>0</v>
      </c>
      <c r="AA1673" s="8"/>
      <c r="AC1673" s="8"/>
      <c r="AJ1673" s="9">
        <f t="shared" si="265"/>
        <v>-1</v>
      </c>
      <c r="AK1673" s="7">
        <v>5.5</v>
      </c>
      <c r="AO1673" s="8"/>
      <c r="AQ1673" s="31"/>
      <c r="AT1673" s="31"/>
      <c r="AU1673" s="21">
        <v>1989</v>
      </c>
      <c r="AV1673" s="23">
        <f t="shared" si="268"/>
        <v>3.2986347831244354</v>
      </c>
      <c r="BB1673" s="18"/>
      <c r="BD1673" s="54"/>
      <c r="BF1673" s="18"/>
      <c r="BH1673" s="18"/>
      <c r="BJ1673" s="18"/>
      <c r="BK1673" s="18" t="s">
        <v>62</v>
      </c>
      <c r="BL1673">
        <v>0</v>
      </c>
      <c r="BM1673">
        <v>1</v>
      </c>
      <c r="BN1673">
        <v>0</v>
      </c>
      <c r="BO1673">
        <v>0</v>
      </c>
      <c r="BP1673">
        <v>0</v>
      </c>
      <c r="BQ1673">
        <v>0</v>
      </c>
      <c r="BR1673" s="18">
        <v>0</v>
      </c>
      <c r="BS1673">
        <v>0</v>
      </c>
      <c r="BT1673">
        <v>1</v>
      </c>
      <c r="BU1673" s="18">
        <v>0</v>
      </c>
      <c r="BV1673" t="s">
        <v>397</v>
      </c>
      <c r="BW1673" t="s">
        <v>397</v>
      </c>
      <c r="CB1673" s="18"/>
      <c r="CD1673" s="18"/>
      <c r="CE1673" s="18"/>
      <c r="CH1673" s="18"/>
      <c r="CJ1673" s="18"/>
      <c r="CU1673" s="18"/>
      <c r="CV1673" t="s">
        <v>397</v>
      </c>
      <c r="CW1673" t="s">
        <v>397</v>
      </c>
      <c r="CX1673" t="s">
        <v>397</v>
      </c>
      <c r="CY1673" s="25" t="s">
        <v>397</v>
      </c>
    </row>
    <row r="1674" spans="1:103" x14ac:dyDescent="0.25">
      <c r="A1674">
        <v>1676</v>
      </c>
      <c r="B1674">
        <v>184</v>
      </c>
      <c r="C1674" s="25" t="s">
        <v>67</v>
      </c>
      <c r="D1674" s="12">
        <v>6.7</v>
      </c>
      <c r="E1674" s="14"/>
      <c r="F1674" s="7" t="str">
        <f t="shared" si="259"/>
        <v>X</v>
      </c>
      <c r="G1674" s="7">
        <f t="shared" si="260"/>
        <v>6.7</v>
      </c>
      <c r="H1674" s="16">
        <f t="shared" si="261"/>
        <v>6.7</v>
      </c>
      <c r="I1674" s="11" t="str">
        <f t="shared" si="262"/>
        <v>X</v>
      </c>
      <c r="J1674" s="39" t="str">
        <f t="shared" si="263"/>
        <v>X</v>
      </c>
      <c r="K1674" s="39" t="str">
        <f t="shared" si="266"/>
        <v>X</v>
      </c>
      <c r="L1674" s="39" t="str">
        <f t="shared" si="267"/>
        <v>X</v>
      </c>
      <c r="M1674" s="39" t="str">
        <f t="shared" si="264"/>
        <v>X</v>
      </c>
      <c r="N1674" s="42">
        <v>0</v>
      </c>
      <c r="O1674" s="8">
        <v>0</v>
      </c>
      <c r="P1674" s="9">
        <v>0</v>
      </c>
      <c r="Q1674" s="9">
        <v>0</v>
      </c>
      <c r="R1674" s="8">
        <v>0</v>
      </c>
      <c r="S1674" s="9">
        <v>0</v>
      </c>
      <c r="T1674" s="9">
        <v>0</v>
      </c>
      <c r="U1674" s="8">
        <v>0</v>
      </c>
      <c r="V1674" s="9">
        <v>1</v>
      </c>
      <c r="W1674" s="9">
        <v>0</v>
      </c>
      <c r="X1674" s="9">
        <v>0</v>
      </c>
      <c r="Y1674" s="8">
        <v>0</v>
      </c>
      <c r="Z1674" s="9">
        <v>0</v>
      </c>
      <c r="AA1674" s="8"/>
      <c r="AC1674" s="8"/>
      <c r="AJ1674" s="9">
        <f t="shared" si="265"/>
        <v>-1</v>
      </c>
      <c r="AK1674" s="7">
        <v>5.6</v>
      </c>
      <c r="AO1674" s="8"/>
      <c r="AQ1674" s="31"/>
      <c r="AT1674" s="31"/>
      <c r="AU1674" s="21">
        <v>1990</v>
      </c>
      <c r="AV1674" s="23">
        <f t="shared" si="268"/>
        <v>3.2988530764097068</v>
      </c>
      <c r="BB1674" s="18"/>
      <c r="BD1674" s="54"/>
      <c r="BF1674" s="18"/>
      <c r="BH1674" s="18"/>
      <c r="BJ1674" s="18"/>
      <c r="BK1674" s="18" t="s">
        <v>62</v>
      </c>
      <c r="BL1674">
        <v>0</v>
      </c>
      <c r="BM1674">
        <v>1</v>
      </c>
      <c r="BN1674">
        <v>0</v>
      </c>
      <c r="BO1674">
        <v>0</v>
      </c>
      <c r="BP1674">
        <v>0</v>
      </c>
      <c r="BQ1674">
        <v>0</v>
      </c>
      <c r="BR1674" s="18">
        <v>0</v>
      </c>
      <c r="BS1674">
        <v>0</v>
      </c>
      <c r="BT1674">
        <v>1</v>
      </c>
      <c r="BU1674" s="18">
        <v>0</v>
      </c>
      <c r="BV1674" t="s">
        <v>397</v>
      </c>
      <c r="BW1674" t="s">
        <v>397</v>
      </c>
      <c r="CB1674" s="18"/>
      <c r="CD1674" s="18"/>
      <c r="CE1674" s="18"/>
      <c r="CH1674" s="18"/>
      <c r="CJ1674" s="18"/>
      <c r="CU1674" s="18"/>
      <c r="CV1674" t="s">
        <v>397</v>
      </c>
      <c r="CW1674" t="s">
        <v>397</v>
      </c>
      <c r="CX1674" t="s">
        <v>397</v>
      </c>
      <c r="CY1674" s="25" t="s">
        <v>397</v>
      </c>
    </row>
    <row r="1675" spans="1:103" x14ac:dyDescent="0.25">
      <c r="A1675">
        <v>1677</v>
      </c>
      <c r="B1675">
        <v>184</v>
      </c>
      <c r="C1675" s="25" t="s">
        <v>67</v>
      </c>
      <c r="D1675" s="12">
        <v>6.4</v>
      </c>
      <c r="E1675" s="14"/>
      <c r="F1675" s="7" t="str">
        <f t="shared" si="259"/>
        <v>X</v>
      </c>
      <c r="G1675" s="7">
        <f t="shared" si="260"/>
        <v>6.4</v>
      </c>
      <c r="H1675" s="16">
        <f t="shared" si="261"/>
        <v>6.4</v>
      </c>
      <c r="I1675" s="11" t="str">
        <f t="shared" si="262"/>
        <v>X</v>
      </c>
      <c r="J1675" s="39" t="str">
        <f t="shared" si="263"/>
        <v>X</v>
      </c>
      <c r="K1675" s="39" t="str">
        <f t="shared" si="266"/>
        <v>X</v>
      </c>
      <c r="L1675" s="39" t="str">
        <f t="shared" si="267"/>
        <v>X</v>
      </c>
      <c r="M1675" s="39" t="str">
        <f t="shared" si="264"/>
        <v>X</v>
      </c>
      <c r="N1675" s="42">
        <v>0</v>
      </c>
      <c r="O1675" s="8">
        <v>0</v>
      </c>
      <c r="P1675" s="9">
        <v>0</v>
      </c>
      <c r="Q1675" s="9">
        <v>0</v>
      </c>
      <c r="R1675" s="8">
        <v>0</v>
      </c>
      <c r="S1675" s="9">
        <v>0</v>
      </c>
      <c r="T1675" s="9">
        <v>0</v>
      </c>
      <c r="U1675" s="8">
        <v>0</v>
      </c>
      <c r="V1675" s="9">
        <v>1</v>
      </c>
      <c r="W1675" s="9">
        <v>0</v>
      </c>
      <c r="X1675" s="9">
        <v>0</v>
      </c>
      <c r="Y1675" s="8">
        <v>0</v>
      </c>
      <c r="Z1675" s="9">
        <v>0</v>
      </c>
      <c r="AA1675" s="8"/>
      <c r="AC1675" s="8"/>
      <c r="AJ1675" s="9">
        <f t="shared" si="265"/>
        <v>-1</v>
      </c>
      <c r="AK1675" s="7">
        <v>5.7</v>
      </c>
      <c r="AO1675" s="8"/>
      <c r="AQ1675" s="31"/>
      <c r="AT1675" s="31"/>
      <c r="AU1675" s="21">
        <v>1991</v>
      </c>
      <c r="AV1675" s="23">
        <f t="shared" si="268"/>
        <v>3.2990712600274095</v>
      </c>
      <c r="BB1675" s="18"/>
      <c r="BD1675" s="54"/>
      <c r="BF1675" s="18"/>
      <c r="BH1675" s="18"/>
      <c r="BJ1675" s="18"/>
      <c r="BK1675" s="18" t="s">
        <v>62</v>
      </c>
      <c r="BL1675">
        <v>0</v>
      </c>
      <c r="BM1675">
        <v>1</v>
      </c>
      <c r="BN1675">
        <v>0</v>
      </c>
      <c r="BO1675">
        <v>0</v>
      </c>
      <c r="BP1675">
        <v>0</v>
      </c>
      <c r="BQ1675">
        <v>0</v>
      </c>
      <c r="BR1675" s="18">
        <v>0</v>
      </c>
      <c r="BS1675">
        <v>0</v>
      </c>
      <c r="BT1675">
        <v>1</v>
      </c>
      <c r="BU1675" s="18">
        <v>0</v>
      </c>
      <c r="BV1675" t="s">
        <v>397</v>
      </c>
      <c r="BW1675" t="s">
        <v>397</v>
      </c>
      <c r="CB1675" s="18"/>
      <c r="CD1675" s="18"/>
      <c r="CE1675" s="18"/>
      <c r="CH1675" s="18"/>
      <c r="CJ1675" s="18"/>
      <c r="CU1675" s="18"/>
      <c r="CV1675" t="s">
        <v>397</v>
      </c>
      <c r="CW1675" t="s">
        <v>397</v>
      </c>
      <c r="CX1675" t="s">
        <v>397</v>
      </c>
      <c r="CY1675" s="25" t="s">
        <v>397</v>
      </c>
    </row>
    <row r="1676" spans="1:103" x14ac:dyDescent="0.25">
      <c r="A1676">
        <v>1678</v>
      </c>
      <c r="B1676">
        <v>184</v>
      </c>
      <c r="C1676" s="25" t="s">
        <v>67</v>
      </c>
      <c r="D1676" s="12">
        <v>6.4</v>
      </c>
      <c r="E1676" s="14"/>
      <c r="F1676" s="7" t="str">
        <f t="shared" si="259"/>
        <v>X</v>
      </c>
      <c r="G1676" s="7">
        <f t="shared" si="260"/>
        <v>6.4</v>
      </c>
      <c r="H1676" s="16">
        <f t="shared" si="261"/>
        <v>6.4</v>
      </c>
      <c r="I1676" s="11" t="str">
        <f t="shared" si="262"/>
        <v>X</v>
      </c>
      <c r="J1676" s="39" t="str">
        <f t="shared" si="263"/>
        <v>X</v>
      </c>
      <c r="K1676" s="39" t="str">
        <f t="shared" si="266"/>
        <v>X</v>
      </c>
      <c r="L1676" s="39" t="str">
        <f t="shared" si="267"/>
        <v>X</v>
      </c>
      <c r="M1676" s="39" t="str">
        <f t="shared" si="264"/>
        <v>X</v>
      </c>
      <c r="N1676" s="42">
        <v>0</v>
      </c>
      <c r="O1676" s="8">
        <v>0</v>
      </c>
      <c r="P1676" s="9">
        <v>0</v>
      </c>
      <c r="Q1676" s="9">
        <v>0</v>
      </c>
      <c r="R1676" s="8">
        <v>0</v>
      </c>
      <c r="S1676" s="9">
        <v>0</v>
      </c>
      <c r="T1676" s="9">
        <v>0</v>
      </c>
      <c r="U1676" s="8">
        <v>0</v>
      </c>
      <c r="V1676" s="9">
        <v>1</v>
      </c>
      <c r="W1676" s="9">
        <v>0</v>
      </c>
      <c r="X1676" s="9">
        <v>0</v>
      </c>
      <c r="Y1676" s="8">
        <v>0</v>
      </c>
      <c r="Z1676" s="9">
        <v>0</v>
      </c>
      <c r="AA1676" s="8"/>
      <c r="AC1676" s="8"/>
      <c r="AJ1676" s="9">
        <f t="shared" si="265"/>
        <v>-1</v>
      </c>
      <c r="AK1676" s="7">
        <v>5.8</v>
      </c>
      <c r="AO1676" s="8"/>
      <c r="AQ1676" s="31"/>
      <c r="AT1676" s="31"/>
      <c r="AU1676" s="21">
        <v>1992</v>
      </c>
      <c r="AV1676" s="23">
        <f t="shared" si="268"/>
        <v>3.2992893340876801</v>
      </c>
      <c r="BB1676" s="18"/>
      <c r="BD1676" s="54"/>
      <c r="BF1676" s="18"/>
      <c r="BH1676" s="18"/>
      <c r="BJ1676" s="18"/>
      <c r="BK1676" s="18" t="s">
        <v>62</v>
      </c>
      <c r="BL1676">
        <v>0</v>
      </c>
      <c r="BM1676">
        <v>1</v>
      </c>
      <c r="BN1676">
        <v>0</v>
      </c>
      <c r="BO1676">
        <v>0</v>
      </c>
      <c r="BP1676">
        <v>0</v>
      </c>
      <c r="BQ1676">
        <v>0</v>
      </c>
      <c r="BR1676" s="18">
        <v>0</v>
      </c>
      <c r="BS1676">
        <v>0</v>
      </c>
      <c r="BT1676">
        <v>1</v>
      </c>
      <c r="BU1676" s="18">
        <v>0</v>
      </c>
      <c r="BV1676" t="s">
        <v>397</v>
      </c>
      <c r="BW1676" t="s">
        <v>397</v>
      </c>
      <c r="CB1676" s="18"/>
      <c r="CD1676" s="18"/>
      <c r="CE1676" s="18"/>
      <c r="CH1676" s="18"/>
      <c r="CJ1676" s="18"/>
      <c r="CU1676" s="18"/>
      <c r="CV1676" t="s">
        <v>397</v>
      </c>
      <c r="CW1676" t="s">
        <v>397</v>
      </c>
      <c r="CX1676" t="s">
        <v>397</v>
      </c>
      <c r="CY1676" s="25" t="s">
        <v>397</v>
      </c>
    </row>
    <row r="1677" spans="1:103" x14ac:dyDescent="0.25">
      <c r="A1677">
        <v>1679</v>
      </c>
      <c r="B1677">
        <v>184</v>
      </c>
      <c r="C1677" s="25" t="s">
        <v>67</v>
      </c>
      <c r="D1677" s="12">
        <v>7</v>
      </c>
      <c r="E1677" s="14"/>
      <c r="F1677" s="7" t="str">
        <f t="shared" si="259"/>
        <v>X</v>
      </c>
      <c r="G1677" s="7">
        <f t="shared" si="260"/>
        <v>7</v>
      </c>
      <c r="H1677" s="16">
        <f t="shared" si="261"/>
        <v>7</v>
      </c>
      <c r="I1677" s="11" t="str">
        <f t="shared" si="262"/>
        <v>X</v>
      </c>
      <c r="J1677" s="39" t="str">
        <f t="shared" si="263"/>
        <v>X</v>
      </c>
      <c r="K1677" s="39" t="str">
        <f t="shared" si="266"/>
        <v>X</v>
      </c>
      <c r="L1677" s="39" t="str">
        <f t="shared" si="267"/>
        <v>X</v>
      </c>
      <c r="M1677" s="39" t="str">
        <f t="shared" si="264"/>
        <v>X</v>
      </c>
      <c r="N1677" s="42">
        <v>0</v>
      </c>
      <c r="O1677" s="8">
        <v>0</v>
      </c>
      <c r="P1677" s="9">
        <v>0</v>
      </c>
      <c r="Q1677" s="9">
        <v>0</v>
      </c>
      <c r="R1677" s="8">
        <v>0</v>
      </c>
      <c r="S1677" s="9">
        <v>0</v>
      </c>
      <c r="T1677" s="9">
        <v>0</v>
      </c>
      <c r="U1677" s="8">
        <v>0</v>
      </c>
      <c r="V1677" s="9">
        <v>1</v>
      </c>
      <c r="W1677" s="9">
        <v>0</v>
      </c>
      <c r="X1677" s="9">
        <v>0</v>
      </c>
      <c r="Y1677" s="8">
        <v>0</v>
      </c>
      <c r="Z1677" s="9">
        <v>0</v>
      </c>
      <c r="AA1677" s="8"/>
      <c r="AC1677" s="8"/>
      <c r="AJ1677" s="9">
        <f t="shared" si="265"/>
        <v>-1</v>
      </c>
      <c r="AK1677" s="7">
        <v>5.9</v>
      </c>
      <c r="AO1677" s="8"/>
      <c r="AQ1677" s="31"/>
      <c r="AT1677" s="31"/>
      <c r="AU1677" s="21">
        <v>1993</v>
      </c>
      <c r="AV1677" s="23">
        <f t="shared" si="268"/>
        <v>3.2995072987004876</v>
      </c>
      <c r="BB1677" s="18"/>
      <c r="BD1677" s="54"/>
      <c r="BF1677" s="18"/>
      <c r="BH1677" s="18"/>
      <c r="BJ1677" s="18"/>
      <c r="BK1677" s="18" t="s">
        <v>62</v>
      </c>
      <c r="BL1677">
        <v>0</v>
      </c>
      <c r="BM1677">
        <v>1</v>
      </c>
      <c r="BN1677">
        <v>0</v>
      </c>
      <c r="BO1677">
        <v>0</v>
      </c>
      <c r="BP1677">
        <v>0</v>
      </c>
      <c r="BQ1677">
        <v>0</v>
      </c>
      <c r="BR1677" s="18">
        <v>0</v>
      </c>
      <c r="BS1677">
        <v>0</v>
      </c>
      <c r="BT1677">
        <v>1</v>
      </c>
      <c r="BU1677" s="18">
        <v>0</v>
      </c>
      <c r="BV1677" t="s">
        <v>397</v>
      </c>
      <c r="BW1677" t="s">
        <v>397</v>
      </c>
      <c r="CB1677" s="18"/>
      <c r="CD1677" s="18"/>
      <c r="CE1677" s="18"/>
      <c r="CH1677" s="18"/>
      <c r="CJ1677" s="18"/>
      <c r="CU1677" s="18"/>
      <c r="CV1677" t="s">
        <v>397</v>
      </c>
      <c r="CW1677" t="s">
        <v>397</v>
      </c>
      <c r="CX1677" t="s">
        <v>397</v>
      </c>
      <c r="CY1677" s="25" t="s">
        <v>397</v>
      </c>
    </row>
    <row r="1678" spans="1:103" x14ac:dyDescent="0.25">
      <c r="A1678">
        <v>1680</v>
      </c>
      <c r="B1678">
        <v>184</v>
      </c>
      <c r="C1678" s="25" t="s">
        <v>67</v>
      </c>
      <c r="D1678" s="12">
        <v>9.5</v>
      </c>
      <c r="E1678" s="14"/>
      <c r="F1678" s="7" t="str">
        <f t="shared" si="259"/>
        <v>X</v>
      </c>
      <c r="G1678" s="7">
        <f t="shared" si="260"/>
        <v>9.5</v>
      </c>
      <c r="H1678" s="16">
        <f t="shared" si="261"/>
        <v>9.5</v>
      </c>
      <c r="I1678" s="11" t="str">
        <f t="shared" si="262"/>
        <v>X</v>
      </c>
      <c r="J1678" s="39" t="str">
        <f t="shared" si="263"/>
        <v>X</v>
      </c>
      <c r="K1678" s="39" t="str">
        <f t="shared" si="266"/>
        <v>X</v>
      </c>
      <c r="L1678" s="39" t="str">
        <f t="shared" si="267"/>
        <v>X</v>
      </c>
      <c r="M1678" s="39" t="str">
        <f t="shared" si="264"/>
        <v>X</v>
      </c>
      <c r="N1678" s="42">
        <v>0</v>
      </c>
      <c r="O1678" s="8">
        <v>0</v>
      </c>
      <c r="P1678" s="9">
        <v>0</v>
      </c>
      <c r="Q1678" s="9">
        <v>0</v>
      </c>
      <c r="R1678" s="8">
        <v>0</v>
      </c>
      <c r="S1678" s="9">
        <v>0</v>
      </c>
      <c r="T1678" s="9">
        <v>0</v>
      </c>
      <c r="U1678" s="8">
        <v>0</v>
      </c>
      <c r="V1678" s="9">
        <v>1</v>
      </c>
      <c r="W1678" s="9">
        <v>0</v>
      </c>
      <c r="X1678" s="9">
        <v>0</v>
      </c>
      <c r="Y1678" s="8">
        <v>0</v>
      </c>
      <c r="Z1678" s="9">
        <v>0</v>
      </c>
      <c r="AA1678" s="8"/>
      <c r="AC1678" s="8"/>
      <c r="AJ1678" s="9">
        <f t="shared" si="265"/>
        <v>-1</v>
      </c>
      <c r="AK1678" s="7">
        <v>6</v>
      </c>
      <c r="AO1678" s="8"/>
      <c r="AQ1678" s="31"/>
      <c r="AT1678" s="31"/>
      <c r="AU1678" s="21">
        <v>1994</v>
      </c>
      <c r="AV1678" s="23">
        <f t="shared" si="268"/>
        <v>3.2997251539756367</v>
      </c>
      <c r="BB1678" s="18"/>
      <c r="BD1678" s="54"/>
      <c r="BF1678" s="18"/>
      <c r="BH1678" s="18"/>
      <c r="BJ1678" s="18"/>
      <c r="BK1678" s="18" t="s">
        <v>62</v>
      </c>
      <c r="BL1678">
        <v>0</v>
      </c>
      <c r="BM1678">
        <v>1</v>
      </c>
      <c r="BN1678">
        <v>0</v>
      </c>
      <c r="BO1678">
        <v>0</v>
      </c>
      <c r="BP1678">
        <v>0</v>
      </c>
      <c r="BQ1678">
        <v>0</v>
      </c>
      <c r="BR1678" s="18">
        <v>0</v>
      </c>
      <c r="BS1678">
        <v>0</v>
      </c>
      <c r="BT1678">
        <v>1</v>
      </c>
      <c r="BU1678" s="18">
        <v>0</v>
      </c>
      <c r="BV1678" t="s">
        <v>397</v>
      </c>
      <c r="BW1678" t="s">
        <v>397</v>
      </c>
      <c r="CB1678" s="18"/>
      <c r="CD1678" s="18"/>
      <c r="CE1678" s="18"/>
      <c r="CH1678" s="18"/>
      <c r="CJ1678" s="18"/>
      <c r="CU1678" s="18"/>
      <c r="CV1678" t="s">
        <v>397</v>
      </c>
      <c r="CW1678" t="s">
        <v>397</v>
      </c>
      <c r="CX1678" t="s">
        <v>397</v>
      </c>
      <c r="CY1678" s="25" t="s">
        <v>397</v>
      </c>
    </row>
    <row r="1679" spans="1:103" x14ac:dyDescent="0.25">
      <c r="A1679">
        <v>1681</v>
      </c>
      <c r="B1679">
        <v>184</v>
      </c>
      <c r="C1679" s="25" t="s">
        <v>67</v>
      </c>
      <c r="D1679" s="12">
        <v>9.4</v>
      </c>
      <c r="E1679" s="14"/>
      <c r="F1679" s="7" t="str">
        <f t="shared" ref="F1679:F1685" si="269">IFERROR(D1679/E1679, "X")</f>
        <v>X</v>
      </c>
      <c r="G1679" s="7">
        <f t="shared" ref="G1679:G1685" si="270">D1679-E1679</f>
        <v>9.4</v>
      </c>
      <c r="H1679" s="16">
        <f t="shared" ref="H1679:H1685" si="271">D1679+E1679</f>
        <v>9.4</v>
      </c>
      <c r="I1679" s="11" t="str">
        <f t="shared" ref="I1679:I1685" si="272">IFERROR(F1679/SQRT(F1679^2+AJ1679), "X")</f>
        <v>X</v>
      </c>
      <c r="J1679" s="39" t="str">
        <f t="shared" ref="J1679:J1685" si="273">IFERROR(SQRT((1-I1679^2)/AJ1679), "X")</f>
        <v>X</v>
      </c>
      <c r="K1679" s="39" t="str">
        <f t="shared" si="266"/>
        <v>X</v>
      </c>
      <c r="L1679" s="39" t="str">
        <f t="shared" si="267"/>
        <v>X</v>
      </c>
      <c r="M1679" s="39" t="str">
        <f t="shared" ref="M1679:M1685" si="274">IFERROR(I1679+J1679, "X")</f>
        <v>X</v>
      </c>
      <c r="N1679" s="42">
        <v>0</v>
      </c>
      <c r="O1679" s="8">
        <v>0</v>
      </c>
      <c r="P1679" s="9">
        <v>0</v>
      </c>
      <c r="Q1679" s="9">
        <v>0</v>
      </c>
      <c r="R1679" s="8">
        <v>0</v>
      </c>
      <c r="S1679" s="9">
        <v>0</v>
      </c>
      <c r="T1679" s="9">
        <v>0</v>
      </c>
      <c r="U1679" s="8">
        <v>0</v>
      </c>
      <c r="V1679" s="9">
        <v>1</v>
      </c>
      <c r="W1679" s="9">
        <v>0</v>
      </c>
      <c r="X1679" s="9">
        <v>0</v>
      </c>
      <c r="Y1679" s="8">
        <v>0</v>
      </c>
      <c r="Z1679" s="9">
        <v>0</v>
      </c>
      <c r="AA1679" s="8"/>
      <c r="AC1679" s="8"/>
      <c r="AJ1679" s="9">
        <f t="shared" ref="AJ1679:AJ1685" si="275">IFERROR(AH1679-AI1679-1, "X")</f>
        <v>-1</v>
      </c>
      <c r="AK1679" s="7">
        <v>6.4</v>
      </c>
      <c r="AO1679" s="8"/>
      <c r="AQ1679" s="31"/>
      <c r="AT1679" s="31"/>
      <c r="AU1679" s="21">
        <v>1996</v>
      </c>
      <c r="AV1679" s="23">
        <f t="shared" si="268"/>
        <v>3.3001605369513523</v>
      </c>
      <c r="BB1679" s="18"/>
      <c r="BD1679" s="54"/>
      <c r="BF1679" s="18"/>
      <c r="BH1679" s="18"/>
      <c r="BJ1679" s="18"/>
      <c r="BK1679" s="18" t="s">
        <v>62</v>
      </c>
      <c r="BL1679">
        <v>0</v>
      </c>
      <c r="BM1679">
        <v>1</v>
      </c>
      <c r="BN1679">
        <v>0</v>
      </c>
      <c r="BO1679">
        <v>0</v>
      </c>
      <c r="BP1679">
        <v>0</v>
      </c>
      <c r="BQ1679">
        <v>0</v>
      </c>
      <c r="BR1679" s="18">
        <v>0</v>
      </c>
      <c r="BS1679">
        <v>0</v>
      </c>
      <c r="BT1679">
        <v>1</v>
      </c>
      <c r="BU1679" s="18">
        <v>0</v>
      </c>
      <c r="BV1679" t="s">
        <v>397</v>
      </c>
      <c r="BW1679" t="s">
        <v>397</v>
      </c>
      <c r="CB1679" s="18"/>
      <c r="CD1679" s="18"/>
      <c r="CE1679" s="18"/>
      <c r="CH1679" s="18"/>
      <c r="CJ1679" s="18"/>
      <c r="CU1679" s="18"/>
      <c r="CV1679" t="s">
        <v>397</v>
      </c>
      <c r="CW1679" t="s">
        <v>397</v>
      </c>
      <c r="CX1679" t="s">
        <v>397</v>
      </c>
      <c r="CY1679" s="25" t="s">
        <v>397</v>
      </c>
    </row>
    <row r="1680" spans="1:103" x14ac:dyDescent="0.25">
      <c r="A1680">
        <v>1682</v>
      </c>
      <c r="B1680">
        <v>184</v>
      </c>
      <c r="C1680" s="25" t="s">
        <v>67</v>
      </c>
      <c r="D1680" s="12">
        <v>10.7</v>
      </c>
      <c r="E1680" s="14"/>
      <c r="F1680" s="7" t="str">
        <f t="shared" si="269"/>
        <v>X</v>
      </c>
      <c r="G1680" s="7">
        <f t="shared" si="270"/>
        <v>10.7</v>
      </c>
      <c r="H1680" s="16">
        <f t="shared" si="271"/>
        <v>10.7</v>
      </c>
      <c r="I1680" s="11" t="str">
        <f t="shared" si="272"/>
        <v>X</v>
      </c>
      <c r="J1680" s="39" t="str">
        <f t="shared" si="273"/>
        <v>X</v>
      </c>
      <c r="K1680" s="39" t="str">
        <f t="shared" si="266"/>
        <v>X</v>
      </c>
      <c r="L1680" s="39" t="str">
        <f t="shared" si="267"/>
        <v>X</v>
      </c>
      <c r="M1680" s="39" t="str">
        <f t="shared" si="274"/>
        <v>X</v>
      </c>
      <c r="N1680" s="42">
        <v>0</v>
      </c>
      <c r="O1680" s="8">
        <v>0</v>
      </c>
      <c r="P1680" s="9">
        <v>0</v>
      </c>
      <c r="Q1680" s="9">
        <v>0</v>
      </c>
      <c r="R1680" s="8">
        <v>0</v>
      </c>
      <c r="S1680" s="9">
        <v>0</v>
      </c>
      <c r="T1680" s="9">
        <v>0</v>
      </c>
      <c r="U1680" s="8">
        <v>0</v>
      </c>
      <c r="V1680" s="9">
        <v>1</v>
      </c>
      <c r="W1680" s="9">
        <v>0</v>
      </c>
      <c r="X1680" s="9">
        <v>0</v>
      </c>
      <c r="Y1680" s="8">
        <v>0</v>
      </c>
      <c r="Z1680" s="9">
        <v>0</v>
      </c>
      <c r="AA1680" s="8"/>
      <c r="AC1680" s="8"/>
      <c r="AJ1680" s="9">
        <f t="shared" si="275"/>
        <v>-1</v>
      </c>
      <c r="AK1680" s="7">
        <v>6.5</v>
      </c>
      <c r="AO1680" s="8"/>
      <c r="AQ1680" s="31"/>
      <c r="AT1680" s="31"/>
      <c r="AU1680" s="21">
        <v>1997</v>
      </c>
      <c r="AV1680" s="23">
        <f t="shared" si="268"/>
        <v>3.3003780648707024</v>
      </c>
      <c r="BB1680" s="18"/>
      <c r="BD1680" s="54"/>
      <c r="BF1680" s="18"/>
      <c r="BH1680" s="18"/>
      <c r="BJ1680" s="18"/>
      <c r="BK1680" s="18" t="s">
        <v>62</v>
      </c>
      <c r="BL1680">
        <v>0</v>
      </c>
      <c r="BM1680">
        <v>1</v>
      </c>
      <c r="BN1680">
        <v>0</v>
      </c>
      <c r="BO1680">
        <v>0</v>
      </c>
      <c r="BP1680">
        <v>0</v>
      </c>
      <c r="BQ1680">
        <v>0</v>
      </c>
      <c r="BR1680" s="18">
        <v>0</v>
      </c>
      <c r="BS1680">
        <v>0</v>
      </c>
      <c r="BT1680">
        <v>1</v>
      </c>
      <c r="BU1680" s="18">
        <v>0</v>
      </c>
      <c r="BV1680" t="s">
        <v>397</v>
      </c>
      <c r="BW1680" t="s">
        <v>397</v>
      </c>
      <c r="CB1680" s="18"/>
      <c r="CD1680" s="18"/>
      <c r="CE1680" s="18"/>
      <c r="CH1680" s="18"/>
      <c r="CJ1680" s="18"/>
      <c r="CU1680" s="18"/>
      <c r="CV1680" t="s">
        <v>397</v>
      </c>
      <c r="CW1680" t="s">
        <v>397</v>
      </c>
      <c r="CX1680" t="s">
        <v>397</v>
      </c>
      <c r="CY1680" s="25" t="s">
        <v>397</v>
      </c>
    </row>
    <row r="1681" spans="1:103" x14ac:dyDescent="0.25">
      <c r="A1681">
        <v>1683</v>
      </c>
      <c r="B1681">
        <v>184</v>
      </c>
      <c r="C1681" s="25" t="s">
        <v>67</v>
      </c>
      <c r="D1681" s="12">
        <v>11.9</v>
      </c>
      <c r="E1681" s="14"/>
      <c r="F1681" s="7" t="str">
        <f t="shared" si="269"/>
        <v>X</v>
      </c>
      <c r="G1681" s="7">
        <f t="shared" si="270"/>
        <v>11.9</v>
      </c>
      <c r="H1681" s="16">
        <f t="shared" si="271"/>
        <v>11.9</v>
      </c>
      <c r="I1681" s="11" t="str">
        <f t="shared" si="272"/>
        <v>X</v>
      </c>
      <c r="J1681" s="39" t="str">
        <f t="shared" si="273"/>
        <v>X</v>
      </c>
      <c r="K1681" s="39" t="str">
        <f t="shared" si="266"/>
        <v>X</v>
      </c>
      <c r="L1681" s="39" t="str">
        <f t="shared" si="267"/>
        <v>X</v>
      </c>
      <c r="M1681" s="39" t="str">
        <f t="shared" si="274"/>
        <v>X</v>
      </c>
      <c r="N1681" s="42">
        <v>0</v>
      </c>
      <c r="O1681" s="8">
        <v>0</v>
      </c>
      <c r="P1681" s="9">
        <v>0</v>
      </c>
      <c r="Q1681" s="9">
        <v>0</v>
      </c>
      <c r="R1681" s="8">
        <v>0</v>
      </c>
      <c r="S1681" s="9">
        <v>0</v>
      </c>
      <c r="T1681" s="9">
        <v>0</v>
      </c>
      <c r="U1681" s="8">
        <v>0</v>
      </c>
      <c r="V1681" s="9">
        <v>1</v>
      </c>
      <c r="W1681" s="9">
        <v>0</v>
      </c>
      <c r="X1681" s="9">
        <v>0</v>
      </c>
      <c r="Y1681" s="8">
        <v>0</v>
      </c>
      <c r="Z1681" s="9">
        <v>0</v>
      </c>
      <c r="AA1681" s="8"/>
      <c r="AC1681" s="8"/>
      <c r="AJ1681" s="9">
        <f t="shared" si="275"/>
        <v>-1</v>
      </c>
      <c r="AK1681" s="7">
        <v>6.7</v>
      </c>
      <c r="AO1681" s="8"/>
      <c r="AQ1681" s="31"/>
      <c r="AT1681" s="31"/>
      <c r="AU1681" s="21">
        <v>1998</v>
      </c>
      <c r="AV1681" s="23">
        <f t="shared" si="268"/>
        <v>3.3005954838899636</v>
      </c>
      <c r="BB1681" s="18"/>
      <c r="BD1681" s="54"/>
      <c r="BF1681" s="18"/>
      <c r="BH1681" s="18"/>
      <c r="BJ1681" s="18"/>
      <c r="BK1681" s="18" t="s">
        <v>62</v>
      </c>
      <c r="BL1681">
        <v>0</v>
      </c>
      <c r="BM1681">
        <v>1</v>
      </c>
      <c r="BN1681">
        <v>0</v>
      </c>
      <c r="BO1681">
        <v>0</v>
      </c>
      <c r="BP1681">
        <v>0</v>
      </c>
      <c r="BQ1681">
        <v>0</v>
      </c>
      <c r="BR1681" s="18">
        <v>0</v>
      </c>
      <c r="BS1681">
        <v>0</v>
      </c>
      <c r="BT1681">
        <v>1</v>
      </c>
      <c r="BU1681" s="18">
        <v>0</v>
      </c>
      <c r="BV1681" t="s">
        <v>397</v>
      </c>
      <c r="BW1681" t="s">
        <v>397</v>
      </c>
      <c r="CB1681" s="18"/>
      <c r="CD1681" s="18"/>
      <c r="CE1681" s="18"/>
      <c r="CH1681" s="18"/>
      <c r="CJ1681" s="18"/>
      <c r="CU1681" s="18"/>
      <c r="CV1681" t="s">
        <v>397</v>
      </c>
      <c r="CW1681" t="s">
        <v>397</v>
      </c>
      <c r="CX1681" t="s">
        <v>397</v>
      </c>
      <c r="CY1681" s="25" t="s">
        <v>397</v>
      </c>
    </row>
    <row r="1682" spans="1:103" x14ac:dyDescent="0.25">
      <c r="A1682">
        <v>1684</v>
      </c>
      <c r="B1682">
        <v>184</v>
      </c>
      <c r="C1682" s="25" t="s">
        <v>67</v>
      </c>
      <c r="D1682" s="12">
        <v>15</v>
      </c>
      <c r="E1682" s="14"/>
      <c r="F1682" s="7" t="str">
        <f t="shared" si="269"/>
        <v>X</v>
      </c>
      <c r="G1682" s="7">
        <f t="shared" si="270"/>
        <v>15</v>
      </c>
      <c r="H1682" s="16">
        <f t="shared" si="271"/>
        <v>15</v>
      </c>
      <c r="I1682" s="11" t="str">
        <f t="shared" si="272"/>
        <v>X</v>
      </c>
      <c r="J1682" s="39" t="str">
        <f t="shared" si="273"/>
        <v>X</v>
      </c>
      <c r="K1682" s="39" t="str">
        <f t="shared" si="266"/>
        <v>X</v>
      </c>
      <c r="L1682" s="39" t="str">
        <f t="shared" si="267"/>
        <v>X</v>
      </c>
      <c r="M1682" s="39" t="str">
        <f t="shared" si="274"/>
        <v>X</v>
      </c>
      <c r="N1682" s="42">
        <v>0</v>
      </c>
      <c r="O1682" s="8">
        <v>0</v>
      </c>
      <c r="P1682" s="9">
        <v>0</v>
      </c>
      <c r="Q1682" s="9">
        <v>0</v>
      </c>
      <c r="R1682" s="8">
        <v>0</v>
      </c>
      <c r="S1682" s="9">
        <v>0</v>
      </c>
      <c r="T1682" s="9">
        <v>0</v>
      </c>
      <c r="U1682" s="8">
        <v>0</v>
      </c>
      <c r="V1682" s="9">
        <v>1</v>
      </c>
      <c r="W1682" s="9">
        <v>0</v>
      </c>
      <c r="X1682" s="9">
        <v>0</v>
      </c>
      <c r="Y1682" s="8">
        <v>0</v>
      </c>
      <c r="Z1682" s="9">
        <v>0</v>
      </c>
      <c r="AA1682" s="8"/>
      <c r="AC1682" s="8"/>
      <c r="AJ1682" s="9">
        <f t="shared" si="275"/>
        <v>-1</v>
      </c>
      <c r="AK1682" s="7">
        <v>6.8</v>
      </c>
      <c r="AO1682" s="8"/>
      <c r="AQ1682" s="31"/>
      <c r="AT1682" s="31"/>
      <c r="AU1682" s="21">
        <v>1999</v>
      </c>
      <c r="AV1682" s="23">
        <f t="shared" si="268"/>
        <v>3.3008127941181171</v>
      </c>
      <c r="BB1682" s="18"/>
      <c r="BD1682" s="54"/>
      <c r="BF1682" s="18"/>
      <c r="BH1682" s="18"/>
      <c r="BJ1682" s="18"/>
      <c r="BK1682" s="18" t="s">
        <v>62</v>
      </c>
      <c r="BL1682">
        <v>0</v>
      </c>
      <c r="BM1682">
        <v>1</v>
      </c>
      <c r="BN1682">
        <v>0</v>
      </c>
      <c r="BO1682">
        <v>0</v>
      </c>
      <c r="BP1682">
        <v>0</v>
      </c>
      <c r="BQ1682">
        <v>0</v>
      </c>
      <c r="BR1682" s="18">
        <v>0</v>
      </c>
      <c r="BS1682">
        <v>0</v>
      </c>
      <c r="BT1682">
        <v>1</v>
      </c>
      <c r="BU1682" s="18">
        <v>0</v>
      </c>
      <c r="BV1682" t="s">
        <v>397</v>
      </c>
      <c r="BW1682" t="s">
        <v>397</v>
      </c>
      <c r="CB1682" s="18"/>
      <c r="CD1682" s="18"/>
      <c r="CE1682" s="18"/>
      <c r="CH1682" s="18"/>
      <c r="CJ1682" s="18"/>
      <c r="CU1682" s="18"/>
      <c r="CV1682" t="s">
        <v>397</v>
      </c>
      <c r="CW1682" t="s">
        <v>397</v>
      </c>
      <c r="CX1682" t="s">
        <v>397</v>
      </c>
      <c r="CY1682" s="25" t="s">
        <v>397</v>
      </c>
    </row>
    <row r="1683" spans="1:103" x14ac:dyDescent="0.25">
      <c r="A1683">
        <v>1685</v>
      </c>
      <c r="B1683">
        <v>185</v>
      </c>
      <c r="C1683" s="25" t="s">
        <v>64</v>
      </c>
      <c r="D1683" s="12">
        <v>2.8</v>
      </c>
      <c r="E1683" s="14"/>
      <c r="F1683" s="7" t="str">
        <f t="shared" si="269"/>
        <v>X</v>
      </c>
      <c r="G1683" s="7">
        <f t="shared" si="270"/>
        <v>2.8</v>
      </c>
      <c r="H1683" s="16">
        <f t="shared" si="271"/>
        <v>2.8</v>
      </c>
      <c r="I1683" s="11" t="str">
        <f t="shared" si="272"/>
        <v>X</v>
      </c>
      <c r="J1683" s="39" t="str">
        <f t="shared" si="273"/>
        <v>X</v>
      </c>
      <c r="K1683" s="39" t="str">
        <f t="shared" si="266"/>
        <v>X</v>
      </c>
      <c r="L1683" s="39" t="str">
        <f t="shared" si="267"/>
        <v>X</v>
      </c>
      <c r="M1683" s="39" t="str">
        <f t="shared" si="274"/>
        <v>X</v>
      </c>
      <c r="N1683" s="42">
        <v>1</v>
      </c>
      <c r="O1683" s="8">
        <v>0</v>
      </c>
      <c r="P1683" s="9">
        <v>0</v>
      </c>
      <c r="Q1683" s="9">
        <v>0</v>
      </c>
      <c r="R1683" s="8">
        <v>0</v>
      </c>
      <c r="S1683" s="9">
        <v>0</v>
      </c>
      <c r="T1683" s="9">
        <v>0</v>
      </c>
      <c r="U1683" s="8">
        <v>0</v>
      </c>
      <c r="V1683" s="9">
        <v>0</v>
      </c>
      <c r="W1683" s="9">
        <v>0</v>
      </c>
      <c r="X1683" s="9">
        <v>0</v>
      </c>
      <c r="Y1683" s="8">
        <v>0</v>
      </c>
      <c r="Z1683" s="9">
        <v>0</v>
      </c>
      <c r="AA1683" s="8"/>
      <c r="AC1683" s="8"/>
      <c r="AJ1683" s="9">
        <f t="shared" si="275"/>
        <v>-1</v>
      </c>
      <c r="AK1683" s="7">
        <v>4.8</v>
      </c>
      <c r="AO1683" s="8"/>
      <c r="AQ1683" s="31"/>
      <c r="AT1683" s="31"/>
      <c r="AU1683" s="21">
        <v>1978</v>
      </c>
      <c r="AV1683" s="23">
        <f t="shared" si="268"/>
        <v>3.2962262872611605</v>
      </c>
      <c r="BB1683" s="18"/>
      <c r="BD1683" s="54"/>
      <c r="BF1683" s="18"/>
      <c r="BH1683" s="18"/>
      <c r="BJ1683" s="18"/>
      <c r="BK1683" s="18" t="s">
        <v>62</v>
      </c>
      <c r="BL1683">
        <v>0</v>
      </c>
      <c r="BM1683">
        <v>1</v>
      </c>
      <c r="BN1683">
        <v>0</v>
      </c>
      <c r="BO1683">
        <v>0</v>
      </c>
      <c r="BP1683">
        <v>0</v>
      </c>
      <c r="BQ1683">
        <v>0</v>
      </c>
      <c r="BR1683" s="18">
        <v>0</v>
      </c>
      <c r="BS1683">
        <v>0</v>
      </c>
      <c r="BT1683">
        <v>1</v>
      </c>
      <c r="BU1683" s="18">
        <v>0</v>
      </c>
      <c r="BV1683" t="s">
        <v>397</v>
      </c>
      <c r="BW1683" t="s">
        <v>397</v>
      </c>
      <c r="CB1683" s="18"/>
      <c r="CD1683" s="18"/>
      <c r="CE1683" s="18"/>
      <c r="CH1683" s="18"/>
      <c r="CJ1683" s="18"/>
      <c r="CU1683" s="18"/>
      <c r="CV1683" t="s">
        <v>397</v>
      </c>
      <c r="CW1683" t="s">
        <v>397</v>
      </c>
      <c r="CX1683" t="s">
        <v>397</v>
      </c>
      <c r="CY1683" s="25" t="s">
        <v>397</v>
      </c>
    </row>
    <row r="1684" spans="1:103" x14ac:dyDescent="0.25">
      <c r="A1684">
        <v>1686</v>
      </c>
      <c r="B1684">
        <v>185</v>
      </c>
      <c r="C1684" s="25" t="s">
        <v>64</v>
      </c>
      <c r="D1684" s="12">
        <v>3.74</v>
      </c>
      <c r="E1684" s="14"/>
      <c r="F1684" s="7" t="str">
        <f t="shared" si="269"/>
        <v>X</v>
      </c>
      <c r="G1684" s="7">
        <f t="shared" si="270"/>
        <v>3.74</v>
      </c>
      <c r="H1684" s="16">
        <f t="shared" si="271"/>
        <v>3.74</v>
      </c>
      <c r="I1684" s="11" t="str">
        <f t="shared" si="272"/>
        <v>X</v>
      </c>
      <c r="J1684" s="39" t="str">
        <f t="shared" si="273"/>
        <v>X</v>
      </c>
      <c r="K1684" s="39" t="str">
        <f t="shared" si="266"/>
        <v>X</v>
      </c>
      <c r="L1684" s="39" t="str">
        <f t="shared" si="267"/>
        <v>X</v>
      </c>
      <c r="M1684" s="39" t="str">
        <f t="shared" si="274"/>
        <v>X</v>
      </c>
      <c r="N1684" s="42">
        <v>1</v>
      </c>
      <c r="O1684" s="8">
        <v>0</v>
      </c>
      <c r="P1684" s="9">
        <v>0</v>
      </c>
      <c r="Q1684" s="9">
        <v>0</v>
      </c>
      <c r="R1684" s="8">
        <v>0</v>
      </c>
      <c r="S1684" s="9">
        <v>0</v>
      </c>
      <c r="T1684" s="9">
        <v>0</v>
      </c>
      <c r="U1684" s="8">
        <v>0</v>
      </c>
      <c r="V1684" s="9">
        <v>0</v>
      </c>
      <c r="W1684" s="9">
        <v>0</v>
      </c>
      <c r="X1684" s="9">
        <v>0</v>
      </c>
      <c r="Y1684" s="8">
        <v>0</v>
      </c>
      <c r="Z1684" s="9">
        <v>0</v>
      </c>
      <c r="AA1684" s="8"/>
      <c r="AC1684" s="8"/>
      <c r="AJ1684" s="9">
        <f t="shared" si="275"/>
        <v>-1</v>
      </c>
      <c r="AK1684" s="7">
        <v>5.4</v>
      </c>
      <c r="AO1684" s="8"/>
      <c r="AQ1684" s="31"/>
      <c r="AT1684" s="31"/>
      <c r="AU1684" s="21">
        <v>1986</v>
      </c>
      <c r="AV1684" s="23">
        <f t="shared" si="268"/>
        <v>3.2979792441593623</v>
      </c>
      <c r="BB1684" s="18"/>
      <c r="BD1684" s="54"/>
      <c r="BF1684" s="18"/>
      <c r="BH1684" s="18"/>
      <c r="BJ1684" s="18"/>
      <c r="BK1684" s="18" t="s">
        <v>62</v>
      </c>
      <c r="BL1684">
        <v>0</v>
      </c>
      <c r="BM1684">
        <v>1</v>
      </c>
      <c r="BN1684">
        <v>0</v>
      </c>
      <c r="BO1684">
        <v>0</v>
      </c>
      <c r="BP1684">
        <v>0</v>
      </c>
      <c r="BQ1684">
        <v>0</v>
      </c>
      <c r="BR1684" s="18">
        <v>0</v>
      </c>
      <c r="BS1684">
        <v>0</v>
      </c>
      <c r="BT1684">
        <v>1</v>
      </c>
      <c r="BU1684" s="18">
        <v>0</v>
      </c>
      <c r="BV1684" t="s">
        <v>397</v>
      </c>
      <c r="BW1684" t="s">
        <v>397</v>
      </c>
      <c r="CB1684" s="18"/>
      <c r="CD1684" s="18"/>
      <c r="CE1684" s="18"/>
      <c r="CH1684" s="18"/>
      <c r="CJ1684" s="18"/>
      <c r="CU1684" s="18"/>
      <c r="CV1684" t="s">
        <v>397</v>
      </c>
      <c r="CW1684" t="s">
        <v>397</v>
      </c>
      <c r="CX1684" t="s">
        <v>397</v>
      </c>
      <c r="CY1684" s="25" t="s">
        <v>397</v>
      </c>
    </row>
    <row r="1685" spans="1:103" x14ac:dyDescent="0.25">
      <c r="A1685">
        <v>1687</v>
      </c>
      <c r="B1685">
        <v>186</v>
      </c>
      <c r="C1685" s="25" t="s">
        <v>73</v>
      </c>
      <c r="D1685" s="12">
        <v>20.100000000000001</v>
      </c>
      <c r="E1685" s="14"/>
      <c r="F1685" s="7" t="str">
        <f t="shared" si="269"/>
        <v>X</v>
      </c>
      <c r="G1685" s="7">
        <f t="shared" si="270"/>
        <v>20.100000000000001</v>
      </c>
      <c r="H1685" s="16">
        <f t="shared" si="271"/>
        <v>20.100000000000001</v>
      </c>
      <c r="I1685" s="11" t="str">
        <f t="shared" si="272"/>
        <v>X</v>
      </c>
      <c r="J1685" s="39" t="str">
        <f t="shared" si="273"/>
        <v>X</v>
      </c>
      <c r="K1685" s="39" t="str">
        <f t="shared" si="266"/>
        <v>X</v>
      </c>
      <c r="L1685" s="39" t="str">
        <f t="shared" si="267"/>
        <v>X</v>
      </c>
      <c r="M1685" s="39" t="str">
        <f t="shared" si="274"/>
        <v>X</v>
      </c>
      <c r="N1685" s="42">
        <v>1</v>
      </c>
      <c r="O1685" s="8">
        <v>0</v>
      </c>
      <c r="P1685" s="9">
        <v>0</v>
      </c>
      <c r="Q1685" s="9">
        <v>0</v>
      </c>
      <c r="R1685" s="8">
        <v>0</v>
      </c>
      <c r="S1685" s="9">
        <v>0</v>
      </c>
      <c r="T1685" s="9">
        <v>0</v>
      </c>
      <c r="U1685" s="8">
        <v>0</v>
      </c>
      <c r="V1685" s="9">
        <v>0</v>
      </c>
      <c r="W1685" s="9">
        <v>0</v>
      </c>
      <c r="X1685" s="9">
        <v>0</v>
      </c>
      <c r="Y1685" s="8">
        <v>0</v>
      </c>
      <c r="Z1685" s="9">
        <v>0</v>
      </c>
      <c r="AA1685" s="8"/>
      <c r="AC1685" s="8"/>
      <c r="AJ1685" s="9">
        <f t="shared" si="275"/>
        <v>-1</v>
      </c>
      <c r="AK1685" s="7">
        <v>6.8</v>
      </c>
      <c r="AO1685" s="8"/>
      <c r="AQ1685" s="31"/>
      <c r="AT1685" s="31"/>
      <c r="AU1685" s="21">
        <v>1986</v>
      </c>
      <c r="AV1685" s="23">
        <f t="shared" si="268"/>
        <v>3.2979792441593623</v>
      </c>
      <c r="BB1685" s="18"/>
      <c r="BD1685" s="54"/>
      <c r="BF1685" s="18"/>
      <c r="BH1685" s="18"/>
      <c r="BJ1685" s="18"/>
      <c r="BK1685" s="18" t="s">
        <v>71</v>
      </c>
      <c r="BL1685">
        <v>0</v>
      </c>
      <c r="BM1685">
        <v>0</v>
      </c>
      <c r="BN1685">
        <v>0</v>
      </c>
      <c r="BO1685">
        <v>1</v>
      </c>
      <c r="BP1685">
        <v>0</v>
      </c>
      <c r="BQ1685">
        <v>0</v>
      </c>
      <c r="BR1685" s="18">
        <v>0</v>
      </c>
      <c r="BS1685">
        <v>0</v>
      </c>
      <c r="BT1685">
        <v>1</v>
      </c>
      <c r="BU1685" s="18">
        <v>0</v>
      </c>
      <c r="BV1685" t="s">
        <v>397</v>
      </c>
      <c r="BW1685" t="s">
        <v>397</v>
      </c>
      <c r="CB1685" s="18"/>
      <c r="CD1685" s="18"/>
      <c r="CE1685" s="18"/>
      <c r="CH1685" s="18"/>
      <c r="CJ1685" s="18"/>
      <c r="CU1685" s="18"/>
      <c r="CV1685" t="s">
        <v>397</v>
      </c>
      <c r="CW1685" t="s">
        <v>397</v>
      </c>
      <c r="CX1685" t="s">
        <v>397</v>
      </c>
      <c r="CY1685" s="25" t="s">
        <v>397</v>
      </c>
    </row>
  </sheetData>
  <autoFilter ref="A1:CY1685" xr:uid="{F86BA332-B4D6-4ECB-8AB8-D681D68E9092}"/>
  <sortState xmlns:xlrd2="http://schemas.microsoft.com/office/spreadsheetml/2017/richdata2" ref="A4:AK1029">
    <sortCondition ref="C4:C1029"/>
  </sortState>
  <conditionalFormatting sqref="A18:AL18 AK21:AL21 AK23:AL23 AH21:AJ23 AH20:AL20 AH19:AJ19 A19:AG23 A24:AJ39 AM18:DF23 A40:DF1686 A1:DF17 AL24:DF39">
    <cfRule type="containsBlanks" dxfId="14" priority="32">
      <formula>LEN(TRIM(A1))=0</formula>
    </cfRule>
  </conditionalFormatting>
  <conditionalFormatting sqref="AK24:AK39">
    <cfRule type="containsBlanks" dxfId="13" priority="1">
      <formula>LEN(TRIM(AK24))=0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D6191-014C-44EF-8592-E8BDCD2CBA4E}">
  <sheetPr codeName="Sheet5"/>
  <dimension ref="A1:CW115"/>
  <sheetViews>
    <sheetView workbookViewId="0"/>
  </sheetViews>
  <sheetFormatPr defaultRowHeight="15" x14ac:dyDescent="0.25"/>
  <cols>
    <col min="1" max="1" width="6.140625" bestFit="1" customWidth="1"/>
    <col min="2" max="2" width="8.28515625" bestFit="1" customWidth="1"/>
    <col min="3" max="3" width="61.42578125" bestFit="1" customWidth="1"/>
    <col min="4" max="4" width="2.7109375" customWidth="1"/>
    <col min="5" max="5" width="9.140625" style="34" customWidth="1"/>
    <col min="6" max="6" width="5.7109375" style="7" customWidth="1"/>
    <col min="7" max="7" width="5.7109375" style="9" customWidth="1"/>
    <col min="8" max="8" width="7.28515625" style="7" bestFit="1" customWidth="1"/>
    <col min="9" max="10" width="5.7109375" style="7" customWidth="1"/>
    <col min="11" max="11" width="9.140625" style="34" customWidth="1"/>
    <col min="12" max="33" width="5.7109375" style="9" customWidth="1"/>
    <col min="34" max="45" width="8.7109375" style="7" customWidth="1"/>
    <col min="46" max="57" width="9.42578125" customWidth="1"/>
    <col min="60" max="64" width="9.42578125" customWidth="1"/>
    <col min="101" max="101" width="8.85546875" style="25"/>
  </cols>
  <sheetData>
    <row r="1" spans="1:101" x14ac:dyDescent="0.25">
      <c r="A1" s="1" t="s">
        <v>0</v>
      </c>
      <c r="B1" s="1" t="s">
        <v>1</v>
      </c>
      <c r="C1" s="27" t="s">
        <v>310</v>
      </c>
      <c r="D1" s="1" t="s">
        <v>409</v>
      </c>
      <c r="E1" s="10" t="s">
        <v>401</v>
      </c>
      <c r="F1" s="28" t="s">
        <v>402</v>
      </c>
      <c r="G1" s="29" t="s">
        <v>408</v>
      </c>
      <c r="H1" s="29" t="s">
        <v>398</v>
      </c>
      <c r="I1" s="29" t="s">
        <v>399</v>
      </c>
      <c r="J1" s="33" t="s">
        <v>400</v>
      </c>
      <c r="K1" s="10" t="s">
        <v>403</v>
      </c>
      <c r="L1" s="29" t="s">
        <v>404</v>
      </c>
      <c r="M1" s="29" t="s">
        <v>405</v>
      </c>
      <c r="N1" s="29" t="s">
        <v>406</v>
      </c>
      <c r="O1" s="32" t="s">
        <v>407</v>
      </c>
      <c r="P1" s="30" t="s">
        <v>312</v>
      </c>
      <c r="Q1" s="5" t="s">
        <v>321</v>
      </c>
      <c r="R1" s="6" t="s">
        <v>322</v>
      </c>
      <c r="S1" s="6" t="s">
        <v>323</v>
      </c>
      <c r="T1" s="5" t="s">
        <v>318</v>
      </c>
      <c r="U1" s="6" t="s">
        <v>319</v>
      </c>
      <c r="V1" s="6" t="s">
        <v>320</v>
      </c>
      <c r="W1" s="5" t="s">
        <v>313</v>
      </c>
      <c r="X1" s="6" t="s">
        <v>314</v>
      </c>
      <c r="Y1" s="5" t="s">
        <v>315</v>
      </c>
      <c r="Z1" s="6" t="s">
        <v>316</v>
      </c>
      <c r="AA1" s="5" t="s">
        <v>328</v>
      </c>
      <c r="AB1" s="6" t="s">
        <v>329</v>
      </c>
      <c r="AC1" s="5" t="s">
        <v>330</v>
      </c>
      <c r="AD1" s="6" t="s">
        <v>325</v>
      </c>
      <c r="AE1" s="6" t="s">
        <v>326</v>
      </c>
      <c r="AF1" s="6" t="s">
        <v>327</v>
      </c>
      <c r="AG1" s="20" t="s">
        <v>324</v>
      </c>
      <c r="AH1" s="2" t="s">
        <v>311</v>
      </c>
      <c r="AI1" s="2" t="s">
        <v>331</v>
      </c>
      <c r="AJ1" s="2" t="s">
        <v>332</v>
      </c>
      <c r="AK1" s="2" t="s">
        <v>333</v>
      </c>
      <c r="AL1" s="13" t="s">
        <v>334</v>
      </c>
      <c r="AM1" s="2" t="s">
        <v>335</v>
      </c>
      <c r="AN1" s="15" t="s">
        <v>336</v>
      </c>
      <c r="AO1" s="2" t="s">
        <v>337</v>
      </c>
      <c r="AP1" s="2" t="s">
        <v>339</v>
      </c>
      <c r="AQ1" s="15" t="s">
        <v>338</v>
      </c>
      <c r="AR1" s="2" t="s">
        <v>365</v>
      </c>
      <c r="AS1" s="22" t="s">
        <v>364</v>
      </c>
      <c r="AT1" s="3" t="s">
        <v>340</v>
      </c>
      <c r="AU1" s="3" t="s">
        <v>341</v>
      </c>
      <c r="AV1" s="3" t="s">
        <v>342</v>
      </c>
      <c r="AW1" s="17" t="s">
        <v>343</v>
      </c>
      <c r="AX1" s="3" t="s">
        <v>344</v>
      </c>
      <c r="AY1" s="17" t="s">
        <v>345</v>
      </c>
      <c r="AZ1" s="3" t="s">
        <v>346</v>
      </c>
      <c r="BA1" s="17" t="s">
        <v>347</v>
      </c>
      <c r="BB1" s="3" t="s">
        <v>348</v>
      </c>
      <c r="BC1" s="17" t="s">
        <v>349</v>
      </c>
      <c r="BD1" s="3" t="s">
        <v>350</v>
      </c>
      <c r="BE1" s="17" t="s">
        <v>351</v>
      </c>
      <c r="BF1" s="17" t="s">
        <v>317</v>
      </c>
      <c r="BG1" s="3" t="s">
        <v>355</v>
      </c>
      <c r="BH1" s="3" t="s">
        <v>356</v>
      </c>
      <c r="BI1" s="3" t="s">
        <v>357</v>
      </c>
      <c r="BJ1" s="3" t="s">
        <v>358</v>
      </c>
      <c r="BK1" s="3" t="s">
        <v>359</v>
      </c>
      <c r="BL1" s="3" t="s">
        <v>360</v>
      </c>
      <c r="BM1" s="17" t="s">
        <v>361</v>
      </c>
      <c r="BN1" s="3" t="s">
        <v>354</v>
      </c>
      <c r="BO1" s="3" t="s">
        <v>353</v>
      </c>
      <c r="BP1" s="17" t="s">
        <v>352</v>
      </c>
      <c r="BQ1" s="3" t="s">
        <v>362</v>
      </c>
      <c r="BR1" s="17" t="s">
        <v>363</v>
      </c>
      <c r="BS1" s="3" t="s">
        <v>366</v>
      </c>
      <c r="BT1" s="3" t="s">
        <v>367</v>
      </c>
      <c r="BU1" s="3" t="s">
        <v>368</v>
      </c>
      <c r="BV1" s="24" t="s">
        <v>369</v>
      </c>
      <c r="BW1" s="4" t="s">
        <v>370</v>
      </c>
      <c r="BX1" s="4" t="s">
        <v>371</v>
      </c>
      <c r="BY1" s="4" t="s">
        <v>372</v>
      </c>
      <c r="BZ1" s="19" t="s">
        <v>373</v>
      </c>
      <c r="CA1" s="4" t="s">
        <v>374</v>
      </c>
      <c r="CB1" s="19" t="s">
        <v>375</v>
      </c>
      <c r="CC1" s="19" t="s">
        <v>376</v>
      </c>
      <c r="CD1" s="4" t="s">
        <v>377</v>
      </c>
      <c r="CE1" s="19" t="s">
        <v>378</v>
      </c>
      <c r="CF1" s="4" t="s">
        <v>379</v>
      </c>
      <c r="CG1" s="19" t="s">
        <v>380</v>
      </c>
      <c r="CH1" s="4" t="s">
        <v>381</v>
      </c>
      <c r="CI1" s="4" t="s">
        <v>382</v>
      </c>
      <c r="CJ1" s="4" t="s">
        <v>383</v>
      </c>
      <c r="CK1" s="4" t="s">
        <v>384</v>
      </c>
      <c r="CL1" s="4" t="s">
        <v>385</v>
      </c>
      <c r="CM1" s="4" t="s">
        <v>386</v>
      </c>
      <c r="CN1" s="4" t="s">
        <v>387</v>
      </c>
      <c r="CO1" s="4" t="s">
        <v>388</v>
      </c>
      <c r="CP1" s="4" t="s">
        <v>390</v>
      </c>
      <c r="CQ1" s="19" t="s">
        <v>389</v>
      </c>
      <c r="CR1" s="4" t="s">
        <v>391</v>
      </c>
      <c r="CS1" s="26" t="s">
        <v>392</v>
      </c>
      <c r="CT1" s="4" t="s">
        <v>393</v>
      </c>
      <c r="CU1" s="4" t="s">
        <v>394</v>
      </c>
      <c r="CV1" s="4" t="s">
        <v>395</v>
      </c>
      <c r="CW1" s="26" t="s">
        <v>396</v>
      </c>
    </row>
    <row r="2" spans="1:101" x14ac:dyDescent="0.25">
      <c r="A2">
        <v>1</v>
      </c>
      <c r="B2">
        <v>7</v>
      </c>
      <c r="C2" s="25" t="s">
        <v>277</v>
      </c>
      <c r="D2">
        <v>0</v>
      </c>
      <c r="E2" s="12">
        <v>7.9</v>
      </c>
      <c r="F2" s="14"/>
      <c r="H2" s="7" t="str">
        <f t="shared" ref="H2:H6" si="0">IFERROR(E2/F2, "X")</f>
        <v>X</v>
      </c>
      <c r="I2" s="7">
        <f t="shared" ref="I2:I6" si="1">E2-F2</f>
        <v>7.9</v>
      </c>
      <c r="J2" s="16">
        <f t="shared" ref="J2:J6" si="2">E2+F2</f>
        <v>7.9</v>
      </c>
      <c r="K2" s="11" t="str">
        <f t="shared" ref="K2:K6" si="3">IFERROR(H2/SQRT(H2^2+G2), "X")</f>
        <v>X</v>
      </c>
      <c r="L2" s="39" t="str">
        <f t="shared" ref="L2:L6" si="4">IFERROR(SQRT((1-K2^2)/G2), "X")</f>
        <v>X</v>
      </c>
      <c r="M2" s="39" t="str">
        <f t="shared" ref="M2:M6" si="5">IFERROR(1/L2, "X")</f>
        <v>X</v>
      </c>
      <c r="N2" s="39" t="str">
        <f t="shared" ref="N2:N6" si="6">IFERROR(K2-L2, "X")</f>
        <v>X</v>
      </c>
      <c r="O2" s="40" t="str">
        <f t="shared" ref="O2:O6" si="7">IFERROR(K2+L2, "X")</f>
        <v>X</v>
      </c>
      <c r="P2" s="31">
        <v>1</v>
      </c>
      <c r="Q2" s="8">
        <v>0</v>
      </c>
      <c r="R2" s="9">
        <v>0</v>
      </c>
      <c r="S2" s="9">
        <v>0</v>
      </c>
      <c r="T2" s="8">
        <v>0</v>
      </c>
      <c r="U2" s="9">
        <v>0</v>
      </c>
      <c r="V2" s="9">
        <v>0</v>
      </c>
      <c r="W2" s="8">
        <v>0</v>
      </c>
      <c r="X2" s="9">
        <v>0</v>
      </c>
      <c r="Y2" s="8">
        <v>0</v>
      </c>
      <c r="Z2" s="9">
        <v>0</v>
      </c>
      <c r="AA2" s="8"/>
      <c r="AC2" s="8"/>
      <c r="AG2" s="21"/>
      <c r="AH2" s="7">
        <v>10.6</v>
      </c>
      <c r="AL2" s="14"/>
      <c r="AN2" s="16"/>
      <c r="AQ2" s="16"/>
      <c r="AR2" s="7">
        <v>1999</v>
      </c>
      <c r="AS2" s="23">
        <f t="shared" ref="AS2:AS6" si="8">LOG(AR2)</f>
        <v>3.3008127941181171</v>
      </c>
      <c r="AW2" s="18"/>
      <c r="AY2" s="18"/>
      <c r="BA2" s="18"/>
      <c r="BC2" s="18"/>
      <c r="BE2" s="18"/>
      <c r="BF2" s="18" t="s">
        <v>276</v>
      </c>
      <c r="BG2">
        <v>0</v>
      </c>
      <c r="BH2">
        <v>0</v>
      </c>
      <c r="BI2">
        <v>1</v>
      </c>
      <c r="BJ2">
        <v>0</v>
      </c>
      <c r="BK2">
        <v>0</v>
      </c>
      <c r="BL2">
        <v>0</v>
      </c>
      <c r="BM2" s="18">
        <v>0</v>
      </c>
      <c r="BN2">
        <v>0</v>
      </c>
      <c r="BO2">
        <v>1</v>
      </c>
      <c r="BP2" s="18">
        <v>0</v>
      </c>
      <c r="BR2" s="18"/>
      <c r="BS2" t="s">
        <v>397</v>
      </c>
      <c r="BT2" t="s">
        <v>397</v>
      </c>
      <c r="BV2" s="25"/>
      <c r="BZ2" s="18"/>
      <c r="CB2" s="18"/>
      <c r="CC2" s="18"/>
      <c r="CE2" s="18"/>
      <c r="CG2" s="18"/>
      <c r="CQ2" s="18"/>
      <c r="CS2" s="25"/>
      <c r="CT2" t="s">
        <v>397</v>
      </c>
      <c r="CV2" t="s">
        <v>397</v>
      </c>
      <c r="CW2" s="25" t="s">
        <v>397</v>
      </c>
    </row>
    <row r="3" spans="1:101" x14ac:dyDescent="0.25">
      <c r="A3">
        <v>2</v>
      </c>
      <c r="B3">
        <v>7</v>
      </c>
      <c r="C3" s="25" t="s">
        <v>277</v>
      </c>
      <c r="D3">
        <v>0</v>
      </c>
      <c r="E3" s="12">
        <v>4.9000000000000004</v>
      </c>
      <c r="F3" s="14"/>
      <c r="H3" s="7" t="str">
        <f t="shared" si="0"/>
        <v>X</v>
      </c>
      <c r="I3" s="7">
        <f t="shared" si="1"/>
        <v>4.9000000000000004</v>
      </c>
      <c r="J3" s="16">
        <f t="shared" si="2"/>
        <v>4.9000000000000004</v>
      </c>
      <c r="K3" s="11" t="str">
        <f t="shared" si="3"/>
        <v>X</v>
      </c>
      <c r="L3" s="39" t="str">
        <f t="shared" si="4"/>
        <v>X</v>
      </c>
      <c r="M3" s="39" t="str">
        <f t="shared" si="5"/>
        <v>X</v>
      </c>
      <c r="N3" s="39" t="str">
        <f t="shared" si="6"/>
        <v>X</v>
      </c>
      <c r="O3" s="40" t="str">
        <f t="shared" si="7"/>
        <v>X</v>
      </c>
      <c r="P3" s="31">
        <v>1</v>
      </c>
      <c r="Q3" s="8">
        <v>0</v>
      </c>
      <c r="R3" s="9">
        <v>0</v>
      </c>
      <c r="S3" s="9">
        <v>0</v>
      </c>
      <c r="T3" s="8">
        <v>0</v>
      </c>
      <c r="U3" s="9">
        <v>0</v>
      </c>
      <c r="V3" s="9">
        <v>0</v>
      </c>
      <c r="W3" s="8">
        <v>0</v>
      </c>
      <c r="X3" s="9">
        <v>0</v>
      </c>
      <c r="Y3" s="8">
        <v>0</v>
      </c>
      <c r="Z3" s="9">
        <v>0</v>
      </c>
      <c r="AA3" s="8"/>
      <c r="AC3" s="8"/>
      <c r="AG3" s="21"/>
      <c r="AH3" s="7">
        <v>9.3000000000000007</v>
      </c>
      <c r="AL3" s="14"/>
      <c r="AN3" s="16"/>
      <c r="AQ3" s="16"/>
      <c r="AR3" s="7">
        <v>2003</v>
      </c>
      <c r="AS3" s="23">
        <f t="shared" si="8"/>
        <v>3.3016809492935764</v>
      </c>
      <c r="AW3" s="18"/>
      <c r="AY3" s="18"/>
      <c r="BA3" s="18"/>
      <c r="BC3" s="18"/>
      <c r="BE3" s="18"/>
      <c r="BF3" s="18" t="s">
        <v>276</v>
      </c>
      <c r="BG3">
        <v>0</v>
      </c>
      <c r="BH3">
        <v>0</v>
      </c>
      <c r="BI3">
        <v>1</v>
      </c>
      <c r="BJ3">
        <v>0</v>
      </c>
      <c r="BK3">
        <v>0</v>
      </c>
      <c r="BL3">
        <v>0</v>
      </c>
      <c r="BM3" s="18">
        <v>0</v>
      </c>
      <c r="BN3">
        <v>0</v>
      </c>
      <c r="BO3">
        <v>1</v>
      </c>
      <c r="BP3" s="18">
        <v>0</v>
      </c>
      <c r="BR3" s="18"/>
      <c r="BS3" t="s">
        <v>397</v>
      </c>
      <c r="BT3" t="s">
        <v>397</v>
      </c>
      <c r="BV3" s="25"/>
      <c r="BZ3" s="18"/>
      <c r="CB3" s="18"/>
      <c r="CC3" s="18"/>
      <c r="CE3" s="18"/>
      <c r="CG3" s="18"/>
      <c r="CQ3" s="18"/>
      <c r="CS3" s="25"/>
      <c r="CT3" t="s">
        <v>397</v>
      </c>
      <c r="CV3" t="s">
        <v>397</v>
      </c>
      <c r="CW3" s="25" t="s">
        <v>397</v>
      </c>
    </row>
    <row r="4" spans="1:101" x14ac:dyDescent="0.25">
      <c r="A4">
        <v>3</v>
      </c>
      <c r="B4">
        <v>8</v>
      </c>
      <c r="C4" s="25" t="s">
        <v>163</v>
      </c>
      <c r="D4">
        <v>0</v>
      </c>
      <c r="E4" s="12">
        <v>8</v>
      </c>
      <c r="F4" s="14"/>
      <c r="H4" s="7" t="str">
        <f t="shared" si="0"/>
        <v>X</v>
      </c>
      <c r="I4" s="7">
        <f t="shared" si="1"/>
        <v>8</v>
      </c>
      <c r="J4" s="16">
        <f t="shared" si="2"/>
        <v>8</v>
      </c>
      <c r="K4" s="11" t="str">
        <f t="shared" si="3"/>
        <v>X</v>
      </c>
      <c r="L4" s="39" t="str">
        <f t="shared" si="4"/>
        <v>X</v>
      </c>
      <c r="M4" s="39" t="str">
        <f t="shared" si="5"/>
        <v>X</v>
      </c>
      <c r="N4" s="39" t="str">
        <f t="shared" si="6"/>
        <v>X</v>
      </c>
      <c r="O4" s="40" t="str">
        <f t="shared" si="7"/>
        <v>X</v>
      </c>
      <c r="P4" s="31">
        <v>1</v>
      </c>
      <c r="Q4" s="8">
        <v>0</v>
      </c>
      <c r="R4" s="9">
        <v>0</v>
      </c>
      <c r="S4" s="9">
        <v>0</v>
      </c>
      <c r="T4" s="8">
        <v>0</v>
      </c>
      <c r="U4" s="9">
        <v>0</v>
      </c>
      <c r="V4" s="9">
        <v>0</v>
      </c>
      <c r="W4" s="8">
        <v>0</v>
      </c>
      <c r="X4" s="9">
        <v>0</v>
      </c>
      <c r="Y4" s="8">
        <v>0</v>
      </c>
      <c r="Z4" s="9">
        <v>0</v>
      </c>
      <c r="AA4" s="8"/>
      <c r="AC4" s="8"/>
      <c r="AG4" s="21"/>
      <c r="AH4" s="7">
        <v>9.9</v>
      </c>
      <c r="AL4" s="14"/>
      <c r="AN4" s="16"/>
      <c r="AQ4" s="16"/>
      <c r="AR4" s="7">
        <v>2001</v>
      </c>
      <c r="AS4" s="23">
        <f t="shared" si="8"/>
        <v>3.3012470886362113</v>
      </c>
      <c r="AW4" s="18"/>
      <c r="AY4" s="18"/>
      <c r="BA4" s="18"/>
      <c r="BC4" s="18"/>
      <c r="BE4" s="18"/>
      <c r="BF4" s="18" t="s">
        <v>162</v>
      </c>
      <c r="BG4">
        <v>0</v>
      </c>
      <c r="BH4">
        <v>0</v>
      </c>
      <c r="BI4">
        <v>1</v>
      </c>
      <c r="BJ4">
        <v>0</v>
      </c>
      <c r="BK4">
        <v>0</v>
      </c>
      <c r="BL4">
        <v>0</v>
      </c>
      <c r="BM4" s="18">
        <v>0</v>
      </c>
      <c r="BN4">
        <v>0</v>
      </c>
      <c r="BO4">
        <v>1</v>
      </c>
      <c r="BP4" s="18">
        <v>0</v>
      </c>
      <c r="BR4" s="18"/>
      <c r="BS4" t="s">
        <v>397</v>
      </c>
      <c r="BT4" t="s">
        <v>397</v>
      </c>
      <c r="BV4" s="25"/>
      <c r="BZ4" s="18"/>
      <c r="CB4" s="18"/>
      <c r="CC4" s="18"/>
      <c r="CE4" s="18"/>
      <c r="CG4" s="18"/>
      <c r="CQ4" s="18"/>
      <c r="CS4" s="25"/>
      <c r="CT4" t="s">
        <v>397</v>
      </c>
      <c r="CV4" t="s">
        <v>397</v>
      </c>
      <c r="CW4" s="25" t="s">
        <v>397</v>
      </c>
    </row>
    <row r="5" spans="1:101" x14ac:dyDescent="0.25">
      <c r="A5">
        <v>4</v>
      </c>
      <c r="B5">
        <v>8</v>
      </c>
      <c r="C5" s="25" t="s">
        <v>163</v>
      </c>
      <c r="D5">
        <v>0</v>
      </c>
      <c r="E5" s="12">
        <v>8</v>
      </c>
      <c r="F5" s="14"/>
      <c r="H5" s="7" t="str">
        <f t="shared" si="0"/>
        <v>X</v>
      </c>
      <c r="I5" s="7">
        <f t="shared" si="1"/>
        <v>8</v>
      </c>
      <c r="J5" s="16">
        <f t="shared" si="2"/>
        <v>8</v>
      </c>
      <c r="K5" s="11" t="str">
        <f t="shared" si="3"/>
        <v>X</v>
      </c>
      <c r="L5" s="39" t="str">
        <f t="shared" si="4"/>
        <v>X</v>
      </c>
      <c r="M5" s="39" t="str">
        <f t="shared" si="5"/>
        <v>X</v>
      </c>
      <c r="N5" s="39" t="str">
        <f t="shared" si="6"/>
        <v>X</v>
      </c>
      <c r="O5" s="40" t="str">
        <f t="shared" si="7"/>
        <v>X</v>
      </c>
      <c r="P5" s="31">
        <v>0</v>
      </c>
      <c r="Q5" s="8">
        <v>0</v>
      </c>
      <c r="R5" s="9">
        <v>0</v>
      </c>
      <c r="S5" s="9">
        <v>0</v>
      </c>
      <c r="T5" s="8">
        <v>0</v>
      </c>
      <c r="U5" s="9">
        <v>0</v>
      </c>
      <c r="V5" s="9">
        <v>0</v>
      </c>
      <c r="W5" s="8">
        <v>1</v>
      </c>
      <c r="X5" s="9">
        <v>0</v>
      </c>
      <c r="Y5" s="8">
        <v>0</v>
      </c>
      <c r="Z5" s="9">
        <v>0</v>
      </c>
      <c r="AA5" s="8"/>
      <c r="AC5" s="8"/>
      <c r="AG5" s="21"/>
      <c r="AH5" s="7">
        <v>9.9</v>
      </c>
      <c r="AL5" s="14"/>
      <c r="AN5" s="16"/>
      <c r="AQ5" s="16"/>
      <c r="AR5" s="7">
        <v>2001</v>
      </c>
      <c r="AS5" s="23">
        <f t="shared" si="8"/>
        <v>3.3012470886362113</v>
      </c>
      <c r="AW5" s="18"/>
      <c r="AY5" s="18"/>
      <c r="BA5" s="18"/>
      <c r="BC5" s="18"/>
      <c r="BE5" s="18"/>
      <c r="BF5" s="18" t="s">
        <v>162</v>
      </c>
      <c r="BG5">
        <v>0</v>
      </c>
      <c r="BH5">
        <v>0</v>
      </c>
      <c r="BI5">
        <v>1</v>
      </c>
      <c r="BJ5">
        <v>0</v>
      </c>
      <c r="BK5">
        <v>0</v>
      </c>
      <c r="BL5">
        <v>0</v>
      </c>
      <c r="BM5" s="18">
        <v>0</v>
      </c>
      <c r="BN5">
        <v>0</v>
      </c>
      <c r="BO5">
        <v>1</v>
      </c>
      <c r="BP5" s="18">
        <v>0</v>
      </c>
      <c r="BR5" s="18"/>
      <c r="BS5" t="s">
        <v>397</v>
      </c>
      <c r="BT5" t="s">
        <v>397</v>
      </c>
      <c r="BV5" s="25"/>
      <c r="BZ5" s="18"/>
      <c r="CB5" s="18"/>
      <c r="CC5" s="18"/>
      <c r="CE5" s="18"/>
      <c r="CG5" s="18"/>
      <c r="CQ5" s="18"/>
      <c r="CS5" s="25"/>
      <c r="CT5" t="s">
        <v>397</v>
      </c>
      <c r="CV5" t="s">
        <v>397</v>
      </c>
      <c r="CW5" s="25" t="s">
        <v>397</v>
      </c>
    </row>
    <row r="6" spans="1:101" x14ac:dyDescent="0.25">
      <c r="A6">
        <v>5</v>
      </c>
      <c r="B6">
        <v>8</v>
      </c>
      <c r="C6" s="25" t="s">
        <v>163</v>
      </c>
      <c r="D6">
        <v>0</v>
      </c>
      <c r="E6" s="12">
        <v>11.5</v>
      </c>
      <c r="F6" s="14"/>
      <c r="H6" s="7" t="str">
        <f t="shared" si="0"/>
        <v>X</v>
      </c>
      <c r="I6" s="7">
        <f t="shared" si="1"/>
        <v>11.5</v>
      </c>
      <c r="J6" s="16">
        <f t="shared" si="2"/>
        <v>11.5</v>
      </c>
      <c r="K6" s="11" t="str">
        <f t="shared" si="3"/>
        <v>X</v>
      </c>
      <c r="L6" s="39" t="str">
        <f t="shared" si="4"/>
        <v>X</v>
      </c>
      <c r="M6" s="39" t="str">
        <f t="shared" si="5"/>
        <v>X</v>
      </c>
      <c r="N6" s="39" t="str">
        <f t="shared" si="6"/>
        <v>X</v>
      </c>
      <c r="O6" s="40" t="str">
        <f t="shared" si="7"/>
        <v>X</v>
      </c>
      <c r="P6" s="31">
        <v>0</v>
      </c>
      <c r="Q6" s="8">
        <v>0</v>
      </c>
      <c r="R6" s="9">
        <v>0</v>
      </c>
      <c r="S6" s="9">
        <v>0</v>
      </c>
      <c r="T6" s="8">
        <v>0</v>
      </c>
      <c r="U6" s="9">
        <v>0</v>
      </c>
      <c r="V6" s="9">
        <v>0</v>
      </c>
      <c r="W6" s="8">
        <v>0</v>
      </c>
      <c r="X6" s="9">
        <v>1</v>
      </c>
      <c r="Y6" s="8">
        <v>0</v>
      </c>
      <c r="Z6" s="9">
        <v>0</v>
      </c>
      <c r="AA6" s="8"/>
      <c r="AC6" s="8"/>
      <c r="AG6" s="21"/>
      <c r="AH6" s="7">
        <v>9.9</v>
      </c>
      <c r="AL6" s="14"/>
      <c r="AN6" s="16"/>
      <c r="AQ6" s="16"/>
      <c r="AR6" s="7">
        <v>2001</v>
      </c>
      <c r="AS6" s="23">
        <f t="shared" si="8"/>
        <v>3.3012470886362113</v>
      </c>
      <c r="AW6" s="18"/>
      <c r="AY6" s="18"/>
      <c r="BA6" s="18"/>
      <c r="BC6" s="18"/>
      <c r="BE6" s="18"/>
      <c r="BF6" s="18" t="s">
        <v>162</v>
      </c>
      <c r="BG6">
        <v>0</v>
      </c>
      <c r="BH6">
        <v>0</v>
      </c>
      <c r="BI6">
        <v>1</v>
      </c>
      <c r="BJ6">
        <v>0</v>
      </c>
      <c r="BK6">
        <v>0</v>
      </c>
      <c r="BL6">
        <v>0</v>
      </c>
      <c r="BM6" s="18">
        <v>0</v>
      </c>
      <c r="BN6">
        <v>0</v>
      </c>
      <c r="BO6">
        <v>1</v>
      </c>
      <c r="BP6" s="18">
        <v>0</v>
      </c>
      <c r="BR6" s="18"/>
      <c r="BS6" t="s">
        <v>397</v>
      </c>
      <c r="BT6" t="s">
        <v>397</v>
      </c>
      <c r="BV6" s="25"/>
      <c r="BZ6" s="18"/>
      <c r="CB6" s="18"/>
      <c r="CC6" s="18"/>
      <c r="CE6" s="18"/>
      <c r="CG6" s="18"/>
      <c r="CQ6" s="18"/>
      <c r="CS6" s="25"/>
      <c r="CT6" t="s">
        <v>397</v>
      </c>
      <c r="CV6" t="s">
        <v>397</v>
      </c>
      <c r="CW6" s="25" t="s">
        <v>397</v>
      </c>
    </row>
    <row r="7" spans="1:101" x14ac:dyDescent="0.25">
      <c r="A7">
        <v>6</v>
      </c>
      <c r="B7">
        <v>36</v>
      </c>
      <c r="C7" s="25" t="s">
        <v>165</v>
      </c>
      <c r="D7">
        <v>0</v>
      </c>
      <c r="E7" s="12">
        <v>16</v>
      </c>
      <c r="F7" s="14"/>
      <c r="H7" s="7" t="str">
        <f t="shared" ref="H7" si="9">IFERROR(E7/F7, "X")</f>
        <v>X</v>
      </c>
      <c r="I7" s="7">
        <f t="shared" ref="I7" si="10">E7-F7</f>
        <v>16</v>
      </c>
      <c r="J7" s="16">
        <f t="shared" ref="J7" si="11">E7+F7</f>
        <v>16</v>
      </c>
      <c r="K7" s="11" t="str">
        <f t="shared" ref="K7" si="12">IFERROR(H7/SQRT(H7^2+G7), "X")</f>
        <v>X</v>
      </c>
      <c r="L7" s="39" t="str">
        <f t="shared" ref="L7" si="13">IFERROR(SQRT((1-K7^2)/G7), "X")</f>
        <v>X</v>
      </c>
      <c r="M7" s="39" t="str">
        <f t="shared" ref="M7" si="14">IFERROR(1/L7, "X")</f>
        <v>X</v>
      </c>
      <c r="N7" s="39" t="str">
        <f t="shared" ref="N7" si="15">IFERROR(K7-L7, "X")</f>
        <v>X</v>
      </c>
      <c r="O7" s="40" t="str">
        <f t="shared" ref="O7" si="16">IFERROR(K7+L7, "X")</f>
        <v>X</v>
      </c>
      <c r="P7" s="31">
        <v>1</v>
      </c>
      <c r="Q7" s="8">
        <v>0</v>
      </c>
      <c r="R7" s="9">
        <v>0</v>
      </c>
      <c r="S7" s="9">
        <v>0</v>
      </c>
      <c r="T7" s="8">
        <v>0</v>
      </c>
      <c r="U7" s="9">
        <v>0</v>
      </c>
      <c r="V7" s="9">
        <v>0</v>
      </c>
      <c r="W7" s="8">
        <v>0</v>
      </c>
      <c r="X7" s="9">
        <v>0</v>
      </c>
      <c r="Y7" s="8">
        <v>0</v>
      </c>
      <c r="Z7" s="9">
        <v>0</v>
      </c>
      <c r="AA7" s="8"/>
      <c r="AC7" s="8"/>
      <c r="AG7" s="21"/>
      <c r="AH7" s="7">
        <v>4.0999999999999996</v>
      </c>
      <c r="AL7" s="14"/>
      <c r="AN7" s="16"/>
      <c r="AQ7" s="16"/>
      <c r="AR7" s="7">
        <v>1986</v>
      </c>
      <c r="AS7" s="23">
        <f t="shared" ref="AS7" si="17">LOG(AR7)</f>
        <v>3.2979792441593623</v>
      </c>
      <c r="AW7" s="18"/>
      <c r="AY7" s="18"/>
      <c r="BA7" s="18"/>
      <c r="BC7" s="18"/>
      <c r="BE7" s="18"/>
      <c r="BF7" s="18" t="s">
        <v>164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 s="18">
        <v>1</v>
      </c>
      <c r="BN7">
        <v>0</v>
      </c>
      <c r="BO7">
        <v>1</v>
      </c>
      <c r="BP7" s="18">
        <v>0</v>
      </c>
      <c r="BR7" s="18"/>
      <c r="BS7" t="s">
        <v>397</v>
      </c>
      <c r="BT7" t="s">
        <v>397</v>
      </c>
      <c r="BV7" s="25"/>
      <c r="BZ7" s="18"/>
      <c r="CB7" s="18"/>
      <c r="CC7" s="18"/>
      <c r="CE7" s="18"/>
      <c r="CG7" s="18"/>
      <c r="CQ7" s="18"/>
      <c r="CS7" s="25"/>
      <c r="CT7" t="s">
        <v>397</v>
      </c>
      <c r="CV7" t="s">
        <v>397</v>
      </c>
      <c r="CW7" s="25" t="s">
        <v>397</v>
      </c>
    </row>
    <row r="8" spans="1:101" x14ac:dyDescent="0.25">
      <c r="A8">
        <v>7</v>
      </c>
      <c r="B8">
        <v>53</v>
      </c>
      <c r="C8" s="25" t="s">
        <v>223</v>
      </c>
      <c r="D8">
        <v>0</v>
      </c>
      <c r="E8" s="12">
        <v>12.8</v>
      </c>
      <c r="F8" s="14"/>
      <c r="H8" s="7" t="str">
        <f t="shared" ref="H8:H25" si="18">IFERROR(E8/F8, "X")</f>
        <v>X</v>
      </c>
      <c r="I8" s="7">
        <f t="shared" ref="I8:I25" si="19">E8-F8</f>
        <v>12.8</v>
      </c>
      <c r="J8" s="16">
        <f t="shared" ref="J8:J25" si="20">E8+F8</f>
        <v>12.8</v>
      </c>
      <c r="K8" s="11" t="str">
        <f t="shared" ref="K8:K25" si="21">IFERROR(H8/SQRT(H8^2+G8), "X")</f>
        <v>X</v>
      </c>
      <c r="L8" s="39" t="str">
        <f t="shared" ref="L8:L25" si="22">IFERROR(SQRT((1-K8^2)/G8), "X")</f>
        <v>X</v>
      </c>
      <c r="M8" s="39" t="str">
        <f t="shared" ref="M8:M25" si="23">IFERROR(1/L8, "X")</f>
        <v>X</v>
      </c>
      <c r="N8" s="39" t="str">
        <f t="shared" ref="N8:N25" si="24">IFERROR(K8-L8, "X")</f>
        <v>X</v>
      </c>
      <c r="O8" s="40" t="str">
        <f t="shared" ref="O8:O25" si="25">IFERROR(K8+L8, "X")</f>
        <v>X</v>
      </c>
      <c r="P8" s="31">
        <v>1</v>
      </c>
      <c r="Q8" s="8">
        <v>0</v>
      </c>
      <c r="R8" s="9">
        <v>0</v>
      </c>
      <c r="S8" s="9">
        <v>0</v>
      </c>
      <c r="T8" s="8">
        <v>0</v>
      </c>
      <c r="U8" s="9">
        <v>0</v>
      </c>
      <c r="V8" s="9">
        <v>0</v>
      </c>
      <c r="W8" s="8">
        <v>0</v>
      </c>
      <c r="X8" s="9">
        <v>0</v>
      </c>
      <c r="Y8" s="8">
        <v>0</v>
      </c>
      <c r="Z8" s="9">
        <v>0</v>
      </c>
      <c r="AA8" s="8"/>
      <c r="AC8" s="8"/>
      <c r="AG8" s="21"/>
      <c r="AH8" s="7">
        <v>8.6999999999999993</v>
      </c>
      <c r="AL8" s="14"/>
      <c r="AN8" s="16"/>
      <c r="AQ8" s="16"/>
      <c r="AR8" s="7">
        <v>2001</v>
      </c>
      <c r="AS8" s="23">
        <f t="shared" ref="AS8:AS25" si="26">LOG(AR8)</f>
        <v>3.3012470886362113</v>
      </c>
      <c r="AW8" s="18"/>
      <c r="AY8" s="18"/>
      <c r="BA8" s="18"/>
      <c r="BC8" s="18"/>
      <c r="BE8" s="18"/>
      <c r="BF8" s="18" t="s">
        <v>222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 s="18">
        <v>0</v>
      </c>
      <c r="BN8">
        <v>0</v>
      </c>
      <c r="BO8">
        <v>1</v>
      </c>
      <c r="BP8" s="18">
        <v>0</v>
      </c>
      <c r="BR8" s="18"/>
      <c r="BS8" t="s">
        <v>397</v>
      </c>
      <c r="BT8" t="s">
        <v>397</v>
      </c>
      <c r="BV8" s="25"/>
      <c r="BZ8" s="18"/>
      <c r="CB8" s="18"/>
      <c r="CC8" s="18"/>
      <c r="CE8" s="18"/>
      <c r="CG8" s="18"/>
      <c r="CQ8" s="18"/>
      <c r="CS8" s="25"/>
      <c r="CT8" t="s">
        <v>397</v>
      </c>
      <c r="CV8" t="s">
        <v>397</v>
      </c>
      <c r="CW8" s="25" t="s">
        <v>397</v>
      </c>
    </row>
    <row r="9" spans="1:101" x14ac:dyDescent="0.25">
      <c r="A9">
        <v>8</v>
      </c>
      <c r="B9">
        <v>53</v>
      </c>
      <c r="C9" s="25" t="s">
        <v>223</v>
      </c>
      <c r="D9">
        <v>0</v>
      </c>
      <c r="E9" s="12">
        <v>12.6</v>
      </c>
      <c r="F9" s="14"/>
      <c r="H9" s="7" t="str">
        <f t="shared" si="18"/>
        <v>X</v>
      </c>
      <c r="I9" s="7">
        <f t="shared" si="19"/>
        <v>12.6</v>
      </c>
      <c r="J9" s="16">
        <f t="shared" si="20"/>
        <v>12.6</v>
      </c>
      <c r="K9" s="11" t="str">
        <f t="shared" si="21"/>
        <v>X</v>
      </c>
      <c r="L9" s="39" t="str">
        <f t="shared" si="22"/>
        <v>X</v>
      </c>
      <c r="M9" s="39" t="str">
        <f t="shared" si="23"/>
        <v>X</v>
      </c>
      <c r="N9" s="39" t="str">
        <f t="shared" si="24"/>
        <v>X</v>
      </c>
      <c r="O9" s="40" t="str">
        <f t="shared" si="25"/>
        <v>X</v>
      </c>
      <c r="P9" s="31">
        <v>1</v>
      </c>
      <c r="Q9" s="8">
        <v>0</v>
      </c>
      <c r="R9" s="9">
        <v>0</v>
      </c>
      <c r="S9" s="9">
        <v>0</v>
      </c>
      <c r="T9" s="8">
        <v>0</v>
      </c>
      <c r="U9" s="9">
        <v>0</v>
      </c>
      <c r="V9" s="9">
        <v>0</v>
      </c>
      <c r="W9" s="8">
        <v>0</v>
      </c>
      <c r="X9" s="9">
        <v>0</v>
      </c>
      <c r="Y9" s="8">
        <v>0</v>
      </c>
      <c r="Z9" s="9">
        <v>0</v>
      </c>
      <c r="AA9" s="8"/>
      <c r="AC9" s="8"/>
      <c r="AG9" s="21"/>
      <c r="AH9" s="7">
        <v>8.8000000000000007</v>
      </c>
      <c r="AL9" s="14"/>
      <c r="AN9" s="16"/>
      <c r="AQ9" s="16"/>
      <c r="AR9" s="7">
        <v>2004</v>
      </c>
      <c r="AS9" s="23">
        <f t="shared" si="26"/>
        <v>3.301897717195208</v>
      </c>
      <c r="AW9" s="18"/>
      <c r="AY9" s="18"/>
      <c r="BA9" s="18"/>
      <c r="BC9" s="18"/>
      <c r="BE9" s="18"/>
      <c r="BF9" s="18" t="s">
        <v>222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 s="18">
        <v>0</v>
      </c>
      <c r="BN9">
        <v>0</v>
      </c>
      <c r="BO9">
        <v>1</v>
      </c>
      <c r="BP9" s="18">
        <v>0</v>
      </c>
      <c r="BR9" s="18"/>
      <c r="BS9" t="s">
        <v>397</v>
      </c>
      <c r="BT9" t="s">
        <v>397</v>
      </c>
      <c r="BV9" s="25"/>
      <c r="BZ9" s="18"/>
      <c r="CB9" s="18"/>
      <c r="CC9" s="18"/>
      <c r="CE9" s="18"/>
      <c r="CG9" s="18"/>
      <c r="CQ9" s="18"/>
      <c r="CS9" s="25"/>
      <c r="CT9" t="s">
        <v>397</v>
      </c>
      <c r="CV9" t="s">
        <v>397</v>
      </c>
      <c r="CW9" s="25" t="s">
        <v>397</v>
      </c>
    </row>
    <row r="10" spans="1:101" x14ac:dyDescent="0.25">
      <c r="A10">
        <v>9</v>
      </c>
      <c r="B10">
        <v>53</v>
      </c>
      <c r="C10" s="25" t="s">
        <v>223</v>
      </c>
      <c r="D10">
        <v>0</v>
      </c>
      <c r="E10" s="12">
        <v>10.9</v>
      </c>
      <c r="F10" s="14"/>
      <c r="H10" s="7" t="str">
        <f t="shared" si="18"/>
        <v>X</v>
      </c>
      <c r="I10" s="7">
        <f t="shared" si="19"/>
        <v>10.9</v>
      </c>
      <c r="J10" s="16">
        <f t="shared" si="20"/>
        <v>10.9</v>
      </c>
      <c r="K10" s="11" t="str">
        <f t="shared" si="21"/>
        <v>X</v>
      </c>
      <c r="L10" s="39" t="str">
        <f t="shared" si="22"/>
        <v>X</v>
      </c>
      <c r="M10" s="39" t="str">
        <f t="shared" si="23"/>
        <v>X</v>
      </c>
      <c r="N10" s="39" t="str">
        <f t="shared" si="24"/>
        <v>X</v>
      </c>
      <c r="O10" s="40" t="str">
        <f t="shared" si="25"/>
        <v>X</v>
      </c>
      <c r="P10" s="31">
        <v>1</v>
      </c>
      <c r="Q10" s="8">
        <v>0</v>
      </c>
      <c r="R10" s="9">
        <v>0</v>
      </c>
      <c r="S10" s="9">
        <v>0</v>
      </c>
      <c r="T10" s="8">
        <v>0</v>
      </c>
      <c r="U10" s="9">
        <v>0</v>
      </c>
      <c r="V10" s="9">
        <v>0</v>
      </c>
      <c r="W10" s="8">
        <v>0</v>
      </c>
      <c r="X10" s="9">
        <v>0</v>
      </c>
      <c r="Y10" s="8">
        <v>0</v>
      </c>
      <c r="Z10" s="9">
        <v>0</v>
      </c>
      <c r="AA10" s="8"/>
      <c r="AC10" s="8"/>
      <c r="AG10" s="21"/>
      <c r="AH10" s="7">
        <v>10.8</v>
      </c>
      <c r="AL10" s="14"/>
      <c r="AN10" s="16"/>
      <c r="AQ10" s="16"/>
      <c r="AR10" s="7">
        <v>2009</v>
      </c>
      <c r="AS10" s="23">
        <f t="shared" si="26"/>
        <v>3.3029799367482493</v>
      </c>
      <c r="AW10" s="18"/>
      <c r="AY10" s="18"/>
      <c r="BA10" s="18"/>
      <c r="BC10" s="18"/>
      <c r="BE10" s="18"/>
      <c r="BF10" s="18" t="s">
        <v>222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 s="18">
        <v>0</v>
      </c>
      <c r="BN10">
        <v>0</v>
      </c>
      <c r="BO10">
        <v>1</v>
      </c>
      <c r="BP10" s="18">
        <v>0</v>
      </c>
      <c r="BR10" s="18"/>
      <c r="BS10" t="s">
        <v>397</v>
      </c>
      <c r="BT10" t="s">
        <v>397</v>
      </c>
      <c r="BV10" s="25"/>
      <c r="BZ10" s="18"/>
      <c r="CB10" s="18"/>
      <c r="CC10" s="18"/>
      <c r="CE10" s="18"/>
      <c r="CG10" s="18"/>
      <c r="CQ10" s="18"/>
      <c r="CS10" s="25"/>
      <c r="CT10" t="s">
        <v>397</v>
      </c>
      <c r="CV10" t="s">
        <v>397</v>
      </c>
      <c r="CW10" s="25" t="s">
        <v>397</v>
      </c>
    </row>
    <row r="11" spans="1:101" x14ac:dyDescent="0.25">
      <c r="A11">
        <v>10</v>
      </c>
      <c r="B11">
        <v>53</v>
      </c>
      <c r="C11" s="25" t="s">
        <v>223</v>
      </c>
      <c r="D11">
        <v>0</v>
      </c>
      <c r="E11" s="12">
        <v>3.8</v>
      </c>
      <c r="F11" s="14"/>
      <c r="H11" s="7" t="str">
        <f t="shared" si="18"/>
        <v>X</v>
      </c>
      <c r="I11" s="7">
        <f t="shared" si="19"/>
        <v>3.8</v>
      </c>
      <c r="J11" s="16">
        <f t="shared" si="20"/>
        <v>3.8</v>
      </c>
      <c r="K11" s="11" t="str">
        <f t="shared" si="21"/>
        <v>X</v>
      </c>
      <c r="L11" s="39" t="str">
        <f t="shared" si="22"/>
        <v>X</v>
      </c>
      <c r="M11" s="39" t="str">
        <f t="shared" si="23"/>
        <v>X</v>
      </c>
      <c r="N11" s="39" t="str">
        <f t="shared" si="24"/>
        <v>X</v>
      </c>
      <c r="O11" s="40" t="str">
        <f t="shared" si="25"/>
        <v>X</v>
      </c>
      <c r="P11" s="31">
        <v>0</v>
      </c>
      <c r="Q11" s="8">
        <v>1</v>
      </c>
      <c r="R11" s="9">
        <v>0</v>
      </c>
      <c r="S11" s="9">
        <v>0</v>
      </c>
      <c r="T11" s="8">
        <v>0</v>
      </c>
      <c r="U11" s="9">
        <v>0</v>
      </c>
      <c r="V11" s="9">
        <v>0</v>
      </c>
      <c r="W11" s="8">
        <v>0</v>
      </c>
      <c r="X11" s="9">
        <v>0</v>
      </c>
      <c r="Y11" s="8">
        <v>0</v>
      </c>
      <c r="Z11" s="9">
        <v>0</v>
      </c>
      <c r="AA11" s="8"/>
      <c r="AC11" s="8"/>
      <c r="AG11" s="21"/>
      <c r="AH11" s="7">
        <v>8.6999999999999993</v>
      </c>
      <c r="AL11" s="14"/>
      <c r="AN11" s="16"/>
      <c r="AQ11" s="16"/>
      <c r="AR11" s="7">
        <v>2001</v>
      </c>
      <c r="AS11" s="23">
        <f t="shared" si="26"/>
        <v>3.3012470886362113</v>
      </c>
      <c r="AW11" s="18"/>
      <c r="AY11" s="18"/>
      <c r="BA11" s="18"/>
      <c r="BC11" s="18"/>
      <c r="BE11" s="18"/>
      <c r="BF11" s="18" t="s">
        <v>222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 s="18">
        <v>0</v>
      </c>
      <c r="BN11">
        <v>0</v>
      </c>
      <c r="BO11">
        <v>1</v>
      </c>
      <c r="BP11" s="18">
        <v>0</v>
      </c>
      <c r="BR11" s="18"/>
      <c r="BS11" t="s">
        <v>397</v>
      </c>
      <c r="BT11" t="s">
        <v>397</v>
      </c>
      <c r="BV11" s="25"/>
      <c r="BZ11" s="18"/>
      <c r="CB11" s="18"/>
      <c r="CC11" s="18"/>
      <c r="CE11" s="18"/>
      <c r="CG11" s="18"/>
      <c r="CQ11" s="18"/>
      <c r="CS11" s="25"/>
      <c r="CT11" t="s">
        <v>397</v>
      </c>
      <c r="CV11" t="s">
        <v>397</v>
      </c>
      <c r="CW11" s="25" t="s">
        <v>397</v>
      </c>
    </row>
    <row r="12" spans="1:101" x14ac:dyDescent="0.25">
      <c r="A12">
        <v>11</v>
      </c>
      <c r="B12">
        <v>53</v>
      </c>
      <c r="C12" s="25" t="s">
        <v>223</v>
      </c>
      <c r="D12">
        <v>0</v>
      </c>
      <c r="E12" s="12">
        <v>3.4</v>
      </c>
      <c r="F12" s="14"/>
      <c r="H12" s="7" t="str">
        <f t="shared" si="18"/>
        <v>X</v>
      </c>
      <c r="I12" s="7">
        <f t="shared" si="19"/>
        <v>3.4</v>
      </c>
      <c r="J12" s="16">
        <f t="shared" si="20"/>
        <v>3.4</v>
      </c>
      <c r="K12" s="11" t="str">
        <f t="shared" si="21"/>
        <v>X</v>
      </c>
      <c r="L12" s="39" t="str">
        <f t="shared" si="22"/>
        <v>X</v>
      </c>
      <c r="M12" s="39" t="str">
        <f t="shared" si="23"/>
        <v>X</v>
      </c>
      <c r="N12" s="39" t="str">
        <f t="shared" si="24"/>
        <v>X</v>
      </c>
      <c r="O12" s="40" t="str">
        <f t="shared" si="25"/>
        <v>X</v>
      </c>
      <c r="P12" s="31">
        <v>0</v>
      </c>
      <c r="Q12" s="8">
        <v>1</v>
      </c>
      <c r="R12" s="9">
        <v>0</v>
      </c>
      <c r="S12" s="9">
        <v>0</v>
      </c>
      <c r="T12" s="8">
        <v>0</v>
      </c>
      <c r="U12" s="9">
        <v>0</v>
      </c>
      <c r="V12" s="9">
        <v>0</v>
      </c>
      <c r="W12" s="8">
        <v>0</v>
      </c>
      <c r="X12" s="9">
        <v>0</v>
      </c>
      <c r="Y12" s="8">
        <v>0</v>
      </c>
      <c r="Z12" s="9">
        <v>0</v>
      </c>
      <c r="AA12" s="8"/>
      <c r="AC12" s="8"/>
      <c r="AG12" s="21"/>
      <c r="AH12" s="7">
        <v>8.8000000000000007</v>
      </c>
      <c r="AL12" s="14"/>
      <c r="AN12" s="16"/>
      <c r="AQ12" s="16"/>
      <c r="AR12" s="7">
        <v>2004</v>
      </c>
      <c r="AS12" s="23">
        <f t="shared" si="26"/>
        <v>3.301897717195208</v>
      </c>
      <c r="AW12" s="18"/>
      <c r="AY12" s="18"/>
      <c r="BA12" s="18"/>
      <c r="BC12" s="18"/>
      <c r="BE12" s="18"/>
      <c r="BF12" s="18" t="s">
        <v>222</v>
      </c>
      <c r="BG12">
        <v>0</v>
      </c>
      <c r="BH12">
        <v>0</v>
      </c>
      <c r="BI12">
        <v>0</v>
      </c>
      <c r="BJ12">
        <v>1</v>
      </c>
      <c r="BK12">
        <v>0</v>
      </c>
      <c r="BL12">
        <v>0</v>
      </c>
      <c r="BM12" s="18">
        <v>0</v>
      </c>
      <c r="BN12">
        <v>0</v>
      </c>
      <c r="BO12">
        <v>1</v>
      </c>
      <c r="BP12" s="18">
        <v>0</v>
      </c>
      <c r="BR12" s="18"/>
      <c r="BS12" t="s">
        <v>397</v>
      </c>
      <c r="BT12" t="s">
        <v>397</v>
      </c>
      <c r="BV12" s="25"/>
      <c r="BZ12" s="18"/>
      <c r="CB12" s="18"/>
      <c r="CC12" s="18"/>
      <c r="CE12" s="18"/>
      <c r="CG12" s="18"/>
      <c r="CQ12" s="18"/>
      <c r="CS12" s="25"/>
      <c r="CT12" t="s">
        <v>397</v>
      </c>
      <c r="CV12" t="s">
        <v>397</v>
      </c>
      <c r="CW12" s="25" t="s">
        <v>397</v>
      </c>
    </row>
    <row r="13" spans="1:101" x14ac:dyDescent="0.25">
      <c r="A13">
        <v>12</v>
      </c>
      <c r="B13">
        <v>53</v>
      </c>
      <c r="C13" s="25" t="s">
        <v>223</v>
      </c>
      <c r="D13">
        <v>0</v>
      </c>
      <c r="E13" s="12">
        <v>3.6</v>
      </c>
      <c r="F13" s="14"/>
      <c r="H13" s="7" t="str">
        <f t="shared" si="18"/>
        <v>X</v>
      </c>
      <c r="I13" s="7">
        <f t="shared" si="19"/>
        <v>3.6</v>
      </c>
      <c r="J13" s="16">
        <f t="shared" si="20"/>
        <v>3.6</v>
      </c>
      <c r="K13" s="11" t="str">
        <f t="shared" si="21"/>
        <v>X</v>
      </c>
      <c r="L13" s="39" t="str">
        <f t="shared" si="22"/>
        <v>X</v>
      </c>
      <c r="M13" s="39" t="str">
        <f t="shared" si="23"/>
        <v>X</v>
      </c>
      <c r="N13" s="39" t="str">
        <f t="shared" si="24"/>
        <v>X</v>
      </c>
      <c r="O13" s="40" t="str">
        <f t="shared" si="25"/>
        <v>X</v>
      </c>
      <c r="P13" s="31">
        <v>0</v>
      </c>
      <c r="Q13" s="8">
        <v>1</v>
      </c>
      <c r="R13" s="9">
        <v>0</v>
      </c>
      <c r="S13" s="9">
        <v>0</v>
      </c>
      <c r="T13" s="8">
        <v>0</v>
      </c>
      <c r="U13" s="9">
        <v>0</v>
      </c>
      <c r="V13" s="9">
        <v>0</v>
      </c>
      <c r="W13" s="8">
        <v>0</v>
      </c>
      <c r="X13" s="9">
        <v>0</v>
      </c>
      <c r="Y13" s="8">
        <v>0</v>
      </c>
      <c r="Z13" s="9">
        <v>0</v>
      </c>
      <c r="AA13" s="8"/>
      <c r="AC13" s="8"/>
      <c r="AG13" s="21"/>
      <c r="AH13" s="7">
        <v>10.8</v>
      </c>
      <c r="AL13" s="14"/>
      <c r="AN13" s="16"/>
      <c r="AQ13" s="16"/>
      <c r="AR13" s="7">
        <v>2009</v>
      </c>
      <c r="AS13" s="23">
        <f t="shared" si="26"/>
        <v>3.3029799367482493</v>
      </c>
      <c r="AW13" s="18"/>
      <c r="AY13" s="18"/>
      <c r="BA13" s="18"/>
      <c r="BC13" s="18"/>
      <c r="BE13" s="18"/>
      <c r="BF13" s="18" t="s">
        <v>222</v>
      </c>
      <c r="BG13">
        <v>0</v>
      </c>
      <c r="BH13">
        <v>0</v>
      </c>
      <c r="BI13">
        <v>0</v>
      </c>
      <c r="BJ13">
        <v>1</v>
      </c>
      <c r="BK13">
        <v>0</v>
      </c>
      <c r="BL13">
        <v>0</v>
      </c>
      <c r="BM13" s="18">
        <v>0</v>
      </c>
      <c r="BN13">
        <v>0</v>
      </c>
      <c r="BO13">
        <v>1</v>
      </c>
      <c r="BP13" s="18">
        <v>0</v>
      </c>
      <c r="BR13" s="18"/>
      <c r="BS13" t="s">
        <v>397</v>
      </c>
      <c r="BT13" t="s">
        <v>397</v>
      </c>
      <c r="BV13" s="25"/>
      <c r="BZ13" s="18"/>
      <c r="CB13" s="18"/>
      <c r="CC13" s="18"/>
      <c r="CE13" s="18"/>
      <c r="CG13" s="18"/>
      <c r="CQ13" s="18"/>
      <c r="CS13" s="25"/>
      <c r="CT13" t="s">
        <v>397</v>
      </c>
      <c r="CV13" t="s">
        <v>397</v>
      </c>
      <c r="CW13" s="25" t="s">
        <v>397</v>
      </c>
    </row>
    <row r="14" spans="1:101" x14ac:dyDescent="0.25">
      <c r="A14">
        <v>13</v>
      </c>
      <c r="B14">
        <v>53</v>
      </c>
      <c r="C14" s="25" t="s">
        <v>223</v>
      </c>
      <c r="D14">
        <v>0</v>
      </c>
      <c r="E14" s="12">
        <v>8.5</v>
      </c>
      <c r="F14" s="14"/>
      <c r="H14" s="7" t="str">
        <f t="shared" si="18"/>
        <v>X</v>
      </c>
      <c r="I14" s="7">
        <f t="shared" si="19"/>
        <v>8.5</v>
      </c>
      <c r="J14" s="16">
        <f t="shared" si="20"/>
        <v>8.5</v>
      </c>
      <c r="K14" s="11" t="str">
        <f t="shared" si="21"/>
        <v>X</v>
      </c>
      <c r="L14" s="39" t="str">
        <f t="shared" si="22"/>
        <v>X</v>
      </c>
      <c r="M14" s="39" t="str">
        <f t="shared" si="23"/>
        <v>X</v>
      </c>
      <c r="N14" s="39" t="str">
        <f t="shared" si="24"/>
        <v>X</v>
      </c>
      <c r="O14" s="40" t="str">
        <f t="shared" si="25"/>
        <v>X</v>
      </c>
      <c r="P14" s="31">
        <v>0</v>
      </c>
      <c r="Q14" s="8">
        <v>0</v>
      </c>
      <c r="R14" s="9">
        <v>1</v>
      </c>
      <c r="S14" s="9">
        <v>0</v>
      </c>
      <c r="T14" s="8">
        <v>0</v>
      </c>
      <c r="U14" s="9">
        <v>0</v>
      </c>
      <c r="V14" s="9">
        <v>0</v>
      </c>
      <c r="W14" s="8">
        <v>0</v>
      </c>
      <c r="X14" s="9">
        <v>0</v>
      </c>
      <c r="Y14" s="8">
        <v>0</v>
      </c>
      <c r="Z14" s="9">
        <v>0</v>
      </c>
      <c r="AA14" s="8"/>
      <c r="AC14" s="8"/>
      <c r="AG14" s="21"/>
      <c r="AH14" s="7">
        <v>8.6999999999999993</v>
      </c>
      <c r="AL14" s="14"/>
      <c r="AN14" s="16"/>
      <c r="AQ14" s="16"/>
      <c r="AR14" s="7">
        <v>2001</v>
      </c>
      <c r="AS14" s="23">
        <f t="shared" si="26"/>
        <v>3.3012470886362113</v>
      </c>
      <c r="AW14" s="18"/>
      <c r="AY14" s="18"/>
      <c r="BA14" s="18"/>
      <c r="BC14" s="18"/>
      <c r="BE14" s="18"/>
      <c r="BF14" s="18" t="s">
        <v>222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 s="18">
        <v>0</v>
      </c>
      <c r="BN14">
        <v>0</v>
      </c>
      <c r="BO14">
        <v>1</v>
      </c>
      <c r="BP14" s="18">
        <v>0</v>
      </c>
      <c r="BR14" s="18"/>
      <c r="BS14" t="s">
        <v>397</v>
      </c>
      <c r="BT14" t="s">
        <v>397</v>
      </c>
      <c r="BV14" s="25"/>
      <c r="BZ14" s="18"/>
      <c r="CB14" s="18"/>
      <c r="CC14" s="18"/>
      <c r="CE14" s="18"/>
      <c r="CG14" s="18"/>
      <c r="CQ14" s="18"/>
      <c r="CS14" s="25"/>
      <c r="CT14" t="s">
        <v>397</v>
      </c>
      <c r="CV14" t="s">
        <v>397</v>
      </c>
      <c r="CW14" s="25" t="s">
        <v>397</v>
      </c>
    </row>
    <row r="15" spans="1:101" x14ac:dyDescent="0.25">
      <c r="A15">
        <v>14</v>
      </c>
      <c r="B15">
        <v>53</v>
      </c>
      <c r="C15" s="25" t="s">
        <v>223</v>
      </c>
      <c r="D15">
        <v>0</v>
      </c>
      <c r="E15" s="12">
        <v>9.3000000000000007</v>
      </c>
      <c r="F15" s="14"/>
      <c r="H15" s="7" t="str">
        <f t="shared" si="18"/>
        <v>X</v>
      </c>
      <c r="I15" s="7">
        <f t="shared" si="19"/>
        <v>9.3000000000000007</v>
      </c>
      <c r="J15" s="16">
        <f t="shared" si="20"/>
        <v>9.3000000000000007</v>
      </c>
      <c r="K15" s="11" t="str">
        <f t="shared" si="21"/>
        <v>X</v>
      </c>
      <c r="L15" s="39" t="str">
        <f t="shared" si="22"/>
        <v>X</v>
      </c>
      <c r="M15" s="39" t="str">
        <f t="shared" si="23"/>
        <v>X</v>
      </c>
      <c r="N15" s="39" t="str">
        <f t="shared" si="24"/>
        <v>X</v>
      </c>
      <c r="O15" s="40" t="str">
        <f t="shared" si="25"/>
        <v>X</v>
      </c>
      <c r="P15" s="31">
        <v>0</v>
      </c>
      <c r="Q15" s="8">
        <v>0</v>
      </c>
      <c r="R15" s="9">
        <v>1</v>
      </c>
      <c r="S15" s="9">
        <v>0</v>
      </c>
      <c r="T15" s="8">
        <v>0</v>
      </c>
      <c r="U15" s="9">
        <v>0</v>
      </c>
      <c r="V15" s="9">
        <v>0</v>
      </c>
      <c r="W15" s="8">
        <v>0</v>
      </c>
      <c r="X15" s="9">
        <v>0</v>
      </c>
      <c r="Y15" s="8">
        <v>0</v>
      </c>
      <c r="Z15" s="9">
        <v>0</v>
      </c>
      <c r="AA15" s="8"/>
      <c r="AC15" s="8"/>
      <c r="AG15" s="21"/>
      <c r="AH15" s="7">
        <v>8.8000000000000007</v>
      </c>
      <c r="AL15" s="14"/>
      <c r="AN15" s="16"/>
      <c r="AQ15" s="16"/>
      <c r="AR15" s="7">
        <v>2004</v>
      </c>
      <c r="AS15" s="23">
        <f t="shared" si="26"/>
        <v>3.301897717195208</v>
      </c>
      <c r="AW15" s="18"/>
      <c r="AY15" s="18"/>
      <c r="BA15" s="18"/>
      <c r="BC15" s="18"/>
      <c r="BE15" s="18"/>
      <c r="BF15" s="18" t="s">
        <v>222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 s="18">
        <v>0</v>
      </c>
      <c r="BN15">
        <v>0</v>
      </c>
      <c r="BO15">
        <v>1</v>
      </c>
      <c r="BP15" s="18">
        <v>0</v>
      </c>
      <c r="BR15" s="18"/>
      <c r="BS15" t="s">
        <v>397</v>
      </c>
      <c r="BT15" t="s">
        <v>397</v>
      </c>
      <c r="BV15" s="25"/>
      <c r="BZ15" s="18"/>
      <c r="CB15" s="18"/>
      <c r="CC15" s="18"/>
      <c r="CE15" s="18"/>
      <c r="CG15" s="18"/>
      <c r="CQ15" s="18"/>
      <c r="CS15" s="25"/>
      <c r="CT15" t="s">
        <v>397</v>
      </c>
      <c r="CV15" t="s">
        <v>397</v>
      </c>
      <c r="CW15" s="25" t="s">
        <v>397</v>
      </c>
    </row>
    <row r="16" spans="1:101" x14ac:dyDescent="0.25">
      <c r="A16">
        <v>15</v>
      </c>
      <c r="B16">
        <v>53</v>
      </c>
      <c r="C16" s="25" t="s">
        <v>223</v>
      </c>
      <c r="D16">
        <v>0</v>
      </c>
      <c r="E16" s="12">
        <v>7.3</v>
      </c>
      <c r="F16" s="14"/>
      <c r="H16" s="7" t="str">
        <f t="shared" si="18"/>
        <v>X</v>
      </c>
      <c r="I16" s="7">
        <f t="shared" si="19"/>
        <v>7.3</v>
      </c>
      <c r="J16" s="16">
        <f t="shared" si="20"/>
        <v>7.3</v>
      </c>
      <c r="K16" s="11" t="str">
        <f t="shared" si="21"/>
        <v>X</v>
      </c>
      <c r="L16" s="39" t="str">
        <f t="shared" si="22"/>
        <v>X</v>
      </c>
      <c r="M16" s="39" t="str">
        <f t="shared" si="23"/>
        <v>X</v>
      </c>
      <c r="N16" s="39" t="str">
        <f t="shared" si="24"/>
        <v>X</v>
      </c>
      <c r="O16" s="40" t="str">
        <f t="shared" si="25"/>
        <v>X</v>
      </c>
      <c r="P16" s="31">
        <v>0</v>
      </c>
      <c r="Q16" s="8">
        <v>0</v>
      </c>
      <c r="R16" s="9">
        <v>1</v>
      </c>
      <c r="S16" s="9">
        <v>0</v>
      </c>
      <c r="T16" s="8">
        <v>0</v>
      </c>
      <c r="U16" s="9">
        <v>0</v>
      </c>
      <c r="V16" s="9">
        <v>0</v>
      </c>
      <c r="W16" s="8">
        <v>0</v>
      </c>
      <c r="X16" s="9">
        <v>0</v>
      </c>
      <c r="Y16" s="8">
        <v>0</v>
      </c>
      <c r="Z16" s="9">
        <v>0</v>
      </c>
      <c r="AA16" s="8"/>
      <c r="AC16" s="8"/>
      <c r="AG16" s="21"/>
      <c r="AH16" s="7">
        <v>10.8</v>
      </c>
      <c r="AL16" s="14"/>
      <c r="AN16" s="16"/>
      <c r="AQ16" s="16"/>
      <c r="AR16" s="7">
        <v>2009</v>
      </c>
      <c r="AS16" s="23">
        <f t="shared" si="26"/>
        <v>3.3029799367482493</v>
      </c>
      <c r="AW16" s="18"/>
      <c r="AY16" s="18"/>
      <c r="BA16" s="18"/>
      <c r="BC16" s="18"/>
      <c r="BE16" s="18"/>
      <c r="BF16" s="18" t="s">
        <v>222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 s="18">
        <v>0</v>
      </c>
      <c r="BN16">
        <v>0</v>
      </c>
      <c r="BO16">
        <v>1</v>
      </c>
      <c r="BP16" s="18">
        <v>0</v>
      </c>
      <c r="BR16" s="18"/>
      <c r="BS16" t="s">
        <v>397</v>
      </c>
      <c r="BT16" t="s">
        <v>397</v>
      </c>
      <c r="BV16" s="25"/>
      <c r="BZ16" s="18"/>
      <c r="CB16" s="18"/>
      <c r="CC16" s="18"/>
      <c r="CE16" s="18"/>
      <c r="CG16" s="18"/>
      <c r="CQ16" s="18"/>
      <c r="CS16" s="25"/>
      <c r="CT16" t="s">
        <v>397</v>
      </c>
      <c r="CV16" t="s">
        <v>397</v>
      </c>
      <c r="CW16" s="25" t="s">
        <v>397</v>
      </c>
    </row>
    <row r="17" spans="1:101" x14ac:dyDescent="0.25">
      <c r="A17">
        <v>16</v>
      </c>
      <c r="B17">
        <v>53</v>
      </c>
      <c r="C17" s="25" t="s">
        <v>223</v>
      </c>
      <c r="D17">
        <v>0</v>
      </c>
      <c r="E17" s="12">
        <v>14.4</v>
      </c>
      <c r="F17" s="14"/>
      <c r="H17" s="7" t="str">
        <f t="shared" si="18"/>
        <v>X</v>
      </c>
      <c r="I17" s="7">
        <f t="shared" si="19"/>
        <v>14.4</v>
      </c>
      <c r="J17" s="16">
        <f t="shared" si="20"/>
        <v>14.4</v>
      </c>
      <c r="K17" s="11" t="str">
        <f t="shared" si="21"/>
        <v>X</v>
      </c>
      <c r="L17" s="39" t="str">
        <f t="shared" si="22"/>
        <v>X</v>
      </c>
      <c r="M17" s="39" t="str">
        <f t="shared" si="23"/>
        <v>X</v>
      </c>
      <c r="N17" s="39" t="str">
        <f t="shared" si="24"/>
        <v>X</v>
      </c>
      <c r="O17" s="40" t="str">
        <f t="shared" si="25"/>
        <v>X</v>
      </c>
      <c r="P17" s="31">
        <v>0</v>
      </c>
      <c r="Q17" s="8">
        <v>0</v>
      </c>
      <c r="R17" s="9">
        <v>0</v>
      </c>
      <c r="S17" s="9">
        <v>1</v>
      </c>
      <c r="T17" s="8">
        <v>0</v>
      </c>
      <c r="U17" s="9">
        <v>0</v>
      </c>
      <c r="V17" s="9">
        <v>0</v>
      </c>
      <c r="W17" s="8">
        <v>0</v>
      </c>
      <c r="X17" s="9">
        <v>0</v>
      </c>
      <c r="Y17" s="8">
        <v>0</v>
      </c>
      <c r="Z17" s="9">
        <v>0</v>
      </c>
      <c r="AA17" s="8"/>
      <c r="AC17" s="8"/>
      <c r="AG17" s="21"/>
      <c r="AH17" s="7">
        <v>8.6999999999999993</v>
      </c>
      <c r="AL17" s="14"/>
      <c r="AN17" s="16"/>
      <c r="AQ17" s="16"/>
      <c r="AR17" s="7">
        <v>2001</v>
      </c>
      <c r="AS17" s="23">
        <f t="shared" si="26"/>
        <v>3.3012470886362113</v>
      </c>
      <c r="AW17" s="18"/>
      <c r="AY17" s="18"/>
      <c r="BA17" s="18"/>
      <c r="BC17" s="18"/>
      <c r="BE17" s="18"/>
      <c r="BF17" s="18" t="s">
        <v>222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 s="18">
        <v>0</v>
      </c>
      <c r="BN17">
        <v>0</v>
      </c>
      <c r="BO17">
        <v>1</v>
      </c>
      <c r="BP17" s="18">
        <v>0</v>
      </c>
      <c r="BR17" s="18"/>
      <c r="BS17" t="s">
        <v>397</v>
      </c>
      <c r="BT17" t="s">
        <v>397</v>
      </c>
      <c r="BV17" s="25"/>
      <c r="BZ17" s="18"/>
      <c r="CB17" s="18"/>
      <c r="CC17" s="18"/>
      <c r="CE17" s="18"/>
      <c r="CG17" s="18"/>
      <c r="CQ17" s="18"/>
      <c r="CS17" s="25"/>
      <c r="CT17" t="s">
        <v>397</v>
      </c>
      <c r="CV17" t="s">
        <v>397</v>
      </c>
      <c r="CW17" s="25" t="s">
        <v>397</v>
      </c>
    </row>
    <row r="18" spans="1:101" x14ac:dyDescent="0.25">
      <c r="A18">
        <v>17</v>
      </c>
      <c r="B18">
        <v>53</v>
      </c>
      <c r="C18" s="25" t="s">
        <v>223</v>
      </c>
      <c r="D18">
        <v>0</v>
      </c>
      <c r="E18" s="12">
        <v>15.1</v>
      </c>
      <c r="F18" s="14"/>
      <c r="H18" s="7" t="str">
        <f t="shared" si="18"/>
        <v>X</v>
      </c>
      <c r="I18" s="7">
        <f t="shared" si="19"/>
        <v>15.1</v>
      </c>
      <c r="J18" s="16">
        <f t="shared" si="20"/>
        <v>15.1</v>
      </c>
      <c r="K18" s="11" t="str">
        <f t="shared" si="21"/>
        <v>X</v>
      </c>
      <c r="L18" s="39" t="str">
        <f t="shared" si="22"/>
        <v>X</v>
      </c>
      <c r="M18" s="39" t="str">
        <f t="shared" si="23"/>
        <v>X</v>
      </c>
      <c r="N18" s="39" t="str">
        <f t="shared" si="24"/>
        <v>X</v>
      </c>
      <c r="O18" s="40" t="str">
        <f t="shared" si="25"/>
        <v>X</v>
      </c>
      <c r="P18" s="31">
        <v>0</v>
      </c>
      <c r="Q18" s="8">
        <v>0</v>
      </c>
      <c r="R18" s="9">
        <v>0</v>
      </c>
      <c r="S18" s="9">
        <v>1</v>
      </c>
      <c r="T18" s="8">
        <v>0</v>
      </c>
      <c r="U18" s="9">
        <v>0</v>
      </c>
      <c r="V18" s="9">
        <v>0</v>
      </c>
      <c r="W18" s="8">
        <v>0</v>
      </c>
      <c r="X18" s="9">
        <v>0</v>
      </c>
      <c r="Y18" s="8">
        <v>0</v>
      </c>
      <c r="Z18" s="9">
        <v>0</v>
      </c>
      <c r="AA18" s="8"/>
      <c r="AC18" s="8"/>
      <c r="AG18" s="21"/>
      <c r="AH18" s="7">
        <v>8.8000000000000007</v>
      </c>
      <c r="AL18" s="14"/>
      <c r="AN18" s="16"/>
      <c r="AQ18" s="16"/>
      <c r="AR18" s="7">
        <v>2004</v>
      </c>
      <c r="AS18" s="23">
        <f t="shared" si="26"/>
        <v>3.301897717195208</v>
      </c>
      <c r="AW18" s="18"/>
      <c r="AY18" s="18"/>
      <c r="BA18" s="18"/>
      <c r="BC18" s="18"/>
      <c r="BE18" s="18"/>
      <c r="BF18" s="18" t="s">
        <v>222</v>
      </c>
      <c r="BG18">
        <v>0</v>
      </c>
      <c r="BH18">
        <v>0</v>
      </c>
      <c r="BI18">
        <v>0</v>
      </c>
      <c r="BJ18">
        <v>1</v>
      </c>
      <c r="BK18">
        <v>0</v>
      </c>
      <c r="BL18">
        <v>0</v>
      </c>
      <c r="BM18" s="18">
        <v>0</v>
      </c>
      <c r="BN18">
        <v>0</v>
      </c>
      <c r="BO18">
        <v>1</v>
      </c>
      <c r="BP18" s="18">
        <v>0</v>
      </c>
      <c r="BR18" s="18"/>
      <c r="BS18" t="s">
        <v>397</v>
      </c>
      <c r="BT18" t="s">
        <v>397</v>
      </c>
      <c r="BV18" s="25"/>
      <c r="BZ18" s="18"/>
      <c r="CB18" s="18"/>
      <c r="CC18" s="18"/>
      <c r="CE18" s="18"/>
      <c r="CG18" s="18"/>
      <c r="CQ18" s="18"/>
      <c r="CS18" s="25"/>
      <c r="CT18" t="s">
        <v>397</v>
      </c>
      <c r="CV18" t="s">
        <v>397</v>
      </c>
      <c r="CW18" s="25" t="s">
        <v>397</v>
      </c>
    </row>
    <row r="19" spans="1:101" x14ac:dyDescent="0.25">
      <c r="A19">
        <v>18</v>
      </c>
      <c r="B19">
        <v>53</v>
      </c>
      <c r="C19" s="25" t="s">
        <v>223</v>
      </c>
      <c r="D19">
        <v>0</v>
      </c>
      <c r="E19" s="12">
        <v>12.3</v>
      </c>
      <c r="F19" s="14"/>
      <c r="H19" s="7" t="str">
        <f t="shared" si="18"/>
        <v>X</v>
      </c>
      <c r="I19" s="7">
        <f t="shared" si="19"/>
        <v>12.3</v>
      </c>
      <c r="J19" s="16">
        <f t="shared" si="20"/>
        <v>12.3</v>
      </c>
      <c r="K19" s="11" t="str">
        <f t="shared" si="21"/>
        <v>X</v>
      </c>
      <c r="L19" s="39" t="str">
        <f t="shared" si="22"/>
        <v>X</v>
      </c>
      <c r="M19" s="39" t="str">
        <f t="shared" si="23"/>
        <v>X</v>
      </c>
      <c r="N19" s="39" t="str">
        <f t="shared" si="24"/>
        <v>X</v>
      </c>
      <c r="O19" s="40" t="str">
        <f t="shared" si="25"/>
        <v>X</v>
      </c>
      <c r="P19" s="31">
        <v>0</v>
      </c>
      <c r="Q19" s="8">
        <v>0</v>
      </c>
      <c r="R19" s="9">
        <v>0</v>
      </c>
      <c r="S19" s="9">
        <v>1</v>
      </c>
      <c r="T19" s="8">
        <v>0</v>
      </c>
      <c r="U19" s="9">
        <v>0</v>
      </c>
      <c r="V19" s="9">
        <v>0</v>
      </c>
      <c r="W19" s="8">
        <v>0</v>
      </c>
      <c r="X19" s="9">
        <v>0</v>
      </c>
      <c r="Y19" s="8">
        <v>0</v>
      </c>
      <c r="Z19" s="9">
        <v>0</v>
      </c>
      <c r="AA19" s="8"/>
      <c r="AC19" s="8"/>
      <c r="AG19" s="21"/>
      <c r="AH19" s="7">
        <v>10.8</v>
      </c>
      <c r="AL19" s="14"/>
      <c r="AN19" s="16"/>
      <c r="AQ19" s="16"/>
      <c r="AR19" s="7">
        <v>2009</v>
      </c>
      <c r="AS19" s="23">
        <f t="shared" si="26"/>
        <v>3.3029799367482493</v>
      </c>
      <c r="AW19" s="18"/>
      <c r="AY19" s="18"/>
      <c r="BA19" s="18"/>
      <c r="BC19" s="18"/>
      <c r="BE19" s="18"/>
      <c r="BF19" s="18" t="s">
        <v>222</v>
      </c>
      <c r="BG19">
        <v>0</v>
      </c>
      <c r="BH19">
        <v>0</v>
      </c>
      <c r="BI19">
        <v>0</v>
      </c>
      <c r="BJ19">
        <v>1</v>
      </c>
      <c r="BK19">
        <v>0</v>
      </c>
      <c r="BL19">
        <v>0</v>
      </c>
      <c r="BM19" s="18">
        <v>0</v>
      </c>
      <c r="BN19">
        <v>0</v>
      </c>
      <c r="BO19">
        <v>1</v>
      </c>
      <c r="BP19" s="18">
        <v>0</v>
      </c>
      <c r="BR19" s="18"/>
      <c r="BS19" t="s">
        <v>397</v>
      </c>
      <c r="BT19" t="s">
        <v>397</v>
      </c>
      <c r="BV19" s="25"/>
      <c r="BZ19" s="18"/>
      <c r="CB19" s="18"/>
      <c r="CC19" s="18"/>
      <c r="CE19" s="18"/>
      <c r="CG19" s="18"/>
      <c r="CQ19" s="18"/>
      <c r="CS19" s="25"/>
      <c r="CT19" t="s">
        <v>397</v>
      </c>
      <c r="CV19" t="s">
        <v>397</v>
      </c>
      <c r="CW19" s="25" t="s">
        <v>397</v>
      </c>
    </row>
    <row r="20" spans="1:101" x14ac:dyDescent="0.25">
      <c r="A20">
        <v>19</v>
      </c>
      <c r="B20">
        <v>53</v>
      </c>
      <c r="C20" s="25" t="s">
        <v>223</v>
      </c>
      <c r="D20">
        <v>0</v>
      </c>
      <c r="E20" s="12">
        <v>12.3</v>
      </c>
      <c r="F20" s="14"/>
      <c r="H20" s="7" t="str">
        <f t="shared" si="18"/>
        <v>X</v>
      </c>
      <c r="I20" s="7">
        <f t="shared" si="19"/>
        <v>12.3</v>
      </c>
      <c r="J20" s="16">
        <f t="shared" si="20"/>
        <v>12.3</v>
      </c>
      <c r="K20" s="11" t="str">
        <f t="shared" si="21"/>
        <v>X</v>
      </c>
      <c r="L20" s="39" t="str">
        <f t="shared" si="22"/>
        <v>X</v>
      </c>
      <c r="M20" s="39" t="str">
        <f t="shared" si="23"/>
        <v>X</v>
      </c>
      <c r="N20" s="39" t="str">
        <f t="shared" si="24"/>
        <v>X</v>
      </c>
      <c r="O20" s="40" t="str">
        <f t="shared" si="25"/>
        <v>X</v>
      </c>
      <c r="P20" s="31">
        <v>0</v>
      </c>
      <c r="Q20" s="8">
        <v>0</v>
      </c>
      <c r="R20" s="9">
        <v>0</v>
      </c>
      <c r="S20" s="9">
        <v>0</v>
      </c>
      <c r="T20" s="8">
        <v>0</v>
      </c>
      <c r="U20" s="9">
        <v>0</v>
      </c>
      <c r="V20" s="9">
        <v>0</v>
      </c>
      <c r="W20" s="8">
        <v>1</v>
      </c>
      <c r="X20" s="9">
        <v>0</v>
      </c>
      <c r="Y20" s="8">
        <v>0</v>
      </c>
      <c r="Z20" s="9">
        <v>0</v>
      </c>
      <c r="AA20" s="8"/>
      <c r="AC20" s="8"/>
      <c r="AG20" s="21"/>
      <c r="AH20" s="7">
        <v>8.6999999999999993</v>
      </c>
      <c r="AL20" s="14"/>
      <c r="AN20" s="16"/>
      <c r="AQ20" s="16"/>
      <c r="AR20" s="7">
        <v>2001</v>
      </c>
      <c r="AS20" s="23">
        <f t="shared" si="26"/>
        <v>3.3012470886362113</v>
      </c>
      <c r="AW20" s="18"/>
      <c r="AY20" s="18"/>
      <c r="BA20" s="18"/>
      <c r="BC20" s="18"/>
      <c r="BE20" s="18"/>
      <c r="BF20" s="18" t="s">
        <v>222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 s="18">
        <v>0</v>
      </c>
      <c r="BN20">
        <v>0</v>
      </c>
      <c r="BO20">
        <v>1</v>
      </c>
      <c r="BP20" s="18">
        <v>0</v>
      </c>
      <c r="BR20" s="18"/>
      <c r="BS20" t="s">
        <v>397</v>
      </c>
      <c r="BT20" t="s">
        <v>397</v>
      </c>
      <c r="BV20" s="25"/>
      <c r="BZ20" s="18"/>
      <c r="CB20" s="18"/>
      <c r="CC20" s="18"/>
      <c r="CE20" s="18"/>
      <c r="CG20" s="18"/>
      <c r="CQ20" s="18"/>
      <c r="CS20" s="25"/>
      <c r="CT20" t="s">
        <v>397</v>
      </c>
      <c r="CV20" t="s">
        <v>397</v>
      </c>
      <c r="CW20" s="25" t="s">
        <v>397</v>
      </c>
    </row>
    <row r="21" spans="1:101" x14ac:dyDescent="0.25">
      <c r="A21">
        <v>20</v>
      </c>
      <c r="B21">
        <v>53</v>
      </c>
      <c r="C21" s="25" t="s">
        <v>223</v>
      </c>
      <c r="D21">
        <v>0</v>
      </c>
      <c r="E21" s="12">
        <v>12.4</v>
      </c>
      <c r="F21" s="14"/>
      <c r="H21" s="7" t="str">
        <f t="shared" si="18"/>
        <v>X</v>
      </c>
      <c r="I21" s="7">
        <f t="shared" si="19"/>
        <v>12.4</v>
      </c>
      <c r="J21" s="16">
        <f t="shared" si="20"/>
        <v>12.4</v>
      </c>
      <c r="K21" s="11" t="str">
        <f t="shared" si="21"/>
        <v>X</v>
      </c>
      <c r="L21" s="39" t="str">
        <f t="shared" si="22"/>
        <v>X</v>
      </c>
      <c r="M21" s="39" t="str">
        <f t="shared" si="23"/>
        <v>X</v>
      </c>
      <c r="N21" s="39" t="str">
        <f t="shared" si="24"/>
        <v>X</v>
      </c>
      <c r="O21" s="40" t="str">
        <f t="shared" si="25"/>
        <v>X</v>
      </c>
      <c r="P21" s="31">
        <v>0</v>
      </c>
      <c r="Q21" s="8">
        <v>0</v>
      </c>
      <c r="R21" s="9">
        <v>0</v>
      </c>
      <c r="S21" s="9">
        <v>0</v>
      </c>
      <c r="T21" s="8">
        <v>0</v>
      </c>
      <c r="U21" s="9">
        <v>0</v>
      </c>
      <c r="V21" s="9">
        <v>0</v>
      </c>
      <c r="W21" s="8">
        <v>1</v>
      </c>
      <c r="X21" s="9">
        <v>0</v>
      </c>
      <c r="Y21" s="8">
        <v>0</v>
      </c>
      <c r="Z21" s="9">
        <v>0</v>
      </c>
      <c r="AA21" s="8"/>
      <c r="AC21" s="8"/>
      <c r="AG21" s="21"/>
      <c r="AH21" s="7">
        <v>8.8000000000000007</v>
      </c>
      <c r="AL21" s="14"/>
      <c r="AN21" s="16"/>
      <c r="AQ21" s="16"/>
      <c r="AR21" s="7">
        <v>2004</v>
      </c>
      <c r="AS21" s="23">
        <f t="shared" si="26"/>
        <v>3.301897717195208</v>
      </c>
      <c r="AW21" s="18"/>
      <c r="AY21" s="18"/>
      <c r="BA21" s="18"/>
      <c r="BC21" s="18"/>
      <c r="BE21" s="18"/>
      <c r="BF21" s="18" t="s">
        <v>222</v>
      </c>
      <c r="BG21">
        <v>0</v>
      </c>
      <c r="BH21">
        <v>0</v>
      </c>
      <c r="BI21">
        <v>0</v>
      </c>
      <c r="BJ21">
        <v>1</v>
      </c>
      <c r="BK21">
        <v>0</v>
      </c>
      <c r="BL21">
        <v>0</v>
      </c>
      <c r="BM21" s="18">
        <v>0</v>
      </c>
      <c r="BN21">
        <v>0</v>
      </c>
      <c r="BO21">
        <v>1</v>
      </c>
      <c r="BP21" s="18">
        <v>0</v>
      </c>
      <c r="BR21" s="18"/>
      <c r="BS21" t="s">
        <v>397</v>
      </c>
      <c r="BT21" t="s">
        <v>397</v>
      </c>
      <c r="BV21" s="25"/>
      <c r="BZ21" s="18"/>
      <c r="CB21" s="18"/>
      <c r="CC21" s="18"/>
      <c r="CE21" s="18"/>
      <c r="CG21" s="18"/>
      <c r="CQ21" s="18"/>
      <c r="CS21" s="25"/>
      <c r="CT21" t="s">
        <v>397</v>
      </c>
      <c r="CV21" t="s">
        <v>397</v>
      </c>
      <c r="CW21" s="25" t="s">
        <v>397</v>
      </c>
    </row>
    <row r="22" spans="1:101" x14ac:dyDescent="0.25">
      <c r="A22">
        <v>21</v>
      </c>
      <c r="B22">
        <v>53</v>
      </c>
      <c r="C22" s="25" t="s">
        <v>223</v>
      </c>
      <c r="D22">
        <v>0</v>
      </c>
      <c r="E22" s="12">
        <v>10.7</v>
      </c>
      <c r="F22" s="14"/>
      <c r="H22" s="7" t="str">
        <f t="shared" si="18"/>
        <v>X</v>
      </c>
      <c r="I22" s="7">
        <f t="shared" si="19"/>
        <v>10.7</v>
      </c>
      <c r="J22" s="16">
        <f t="shared" si="20"/>
        <v>10.7</v>
      </c>
      <c r="K22" s="11" t="str">
        <f t="shared" si="21"/>
        <v>X</v>
      </c>
      <c r="L22" s="39" t="str">
        <f t="shared" si="22"/>
        <v>X</v>
      </c>
      <c r="M22" s="39" t="str">
        <f t="shared" si="23"/>
        <v>X</v>
      </c>
      <c r="N22" s="39" t="str">
        <f t="shared" si="24"/>
        <v>X</v>
      </c>
      <c r="O22" s="40" t="str">
        <f t="shared" si="25"/>
        <v>X</v>
      </c>
      <c r="P22" s="31">
        <v>0</v>
      </c>
      <c r="Q22" s="8">
        <v>0</v>
      </c>
      <c r="R22" s="9">
        <v>0</v>
      </c>
      <c r="S22" s="9">
        <v>0</v>
      </c>
      <c r="T22" s="8">
        <v>0</v>
      </c>
      <c r="U22" s="9">
        <v>0</v>
      </c>
      <c r="V22" s="9">
        <v>0</v>
      </c>
      <c r="W22" s="8">
        <v>1</v>
      </c>
      <c r="X22" s="9">
        <v>0</v>
      </c>
      <c r="Y22" s="8">
        <v>0</v>
      </c>
      <c r="Z22" s="9">
        <v>0</v>
      </c>
      <c r="AA22" s="8"/>
      <c r="AC22" s="8"/>
      <c r="AG22" s="21"/>
      <c r="AH22" s="7">
        <v>10.8</v>
      </c>
      <c r="AL22" s="14"/>
      <c r="AN22" s="16"/>
      <c r="AQ22" s="16"/>
      <c r="AR22" s="7">
        <v>2009</v>
      </c>
      <c r="AS22" s="23">
        <f t="shared" si="26"/>
        <v>3.3029799367482493</v>
      </c>
      <c r="AW22" s="18"/>
      <c r="AY22" s="18"/>
      <c r="BA22" s="18"/>
      <c r="BC22" s="18"/>
      <c r="BE22" s="18"/>
      <c r="BF22" s="18" t="s">
        <v>222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 s="18">
        <v>0</v>
      </c>
      <c r="BN22">
        <v>0</v>
      </c>
      <c r="BO22">
        <v>1</v>
      </c>
      <c r="BP22" s="18">
        <v>0</v>
      </c>
      <c r="BR22" s="18"/>
      <c r="BS22" t="s">
        <v>397</v>
      </c>
      <c r="BT22" t="s">
        <v>397</v>
      </c>
      <c r="BV22" s="25"/>
      <c r="BZ22" s="18"/>
      <c r="CB22" s="18"/>
      <c r="CC22" s="18"/>
      <c r="CE22" s="18"/>
      <c r="CG22" s="18"/>
      <c r="CQ22" s="18"/>
      <c r="CS22" s="25"/>
      <c r="CT22" t="s">
        <v>397</v>
      </c>
      <c r="CV22" t="s">
        <v>397</v>
      </c>
      <c r="CW22" s="25" t="s">
        <v>397</v>
      </c>
    </row>
    <row r="23" spans="1:101" x14ac:dyDescent="0.25">
      <c r="A23">
        <v>22</v>
      </c>
      <c r="B23">
        <v>53</v>
      </c>
      <c r="C23" s="25" t="s">
        <v>223</v>
      </c>
      <c r="D23">
        <v>0</v>
      </c>
      <c r="E23" s="12">
        <v>15.8</v>
      </c>
      <c r="F23" s="14"/>
      <c r="H23" s="7" t="str">
        <f t="shared" si="18"/>
        <v>X</v>
      </c>
      <c r="I23" s="7">
        <f t="shared" si="19"/>
        <v>15.8</v>
      </c>
      <c r="J23" s="16">
        <f t="shared" si="20"/>
        <v>15.8</v>
      </c>
      <c r="K23" s="11" t="str">
        <f t="shared" si="21"/>
        <v>X</v>
      </c>
      <c r="L23" s="39" t="str">
        <f t="shared" si="22"/>
        <v>X</v>
      </c>
      <c r="M23" s="39" t="str">
        <f t="shared" si="23"/>
        <v>X</v>
      </c>
      <c r="N23" s="39" t="str">
        <f t="shared" si="24"/>
        <v>X</v>
      </c>
      <c r="O23" s="40" t="str">
        <f t="shared" si="25"/>
        <v>X</v>
      </c>
      <c r="P23" s="31">
        <v>0</v>
      </c>
      <c r="Q23" s="8">
        <v>0</v>
      </c>
      <c r="R23" s="9">
        <v>0</v>
      </c>
      <c r="S23" s="9">
        <v>0</v>
      </c>
      <c r="T23" s="8">
        <v>0</v>
      </c>
      <c r="U23" s="9">
        <v>0</v>
      </c>
      <c r="V23" s="9">
        <v>0</v>
      </c>
      <c r="W23" s="8">
        <v>0</v>
      </c>
      <c r="X23" s="9">
        <v>1</v>
      </c>
      <c r="Y23" s="8">
        <v>0</v>
      </c>
      <c r="Z23" s="9">
        <v>0</v>
      </c>
      <c r="AA23" s="8"/>
      <c r="AC23" s="8"/>
      <c r="AG23" s="21"/>
      <c r="AH23" s="7">
        <v>8.6999999999999993</v>
      </c>
      <c r="AL23" s="14"/>
      <c r="AN23" s="16"/>
      <c r="AQ23" s="16"/>
      <c r="AR23" s="7">
        <v>2001</v>
      </c>
      <c r="AS23" s="23">
        <f t="shared" si="26"/>
        <v>3.3012470886362113</v>
      </c>
      <c r="AW23" s="18"/>
      <c r="AY23" s="18"/>
      <c r="BA23" s="18"/>
      <c r="BC23" s="18"/>
      <c r="BE23" s="18"/>
      <c r="BF23" s="18" t="s">
        <v>222</v>
      </c>
      <c r="BG23">
        <v>0</v>
      </c>
      <c r="BH23">
        <v>0</v>
      </c>
      <c r="BI23">
        <v>0</v>
      </c>
      <c r="BJ23">
        <v>1</v>
      </c>
      <c r="BK23">
        <v>0</v>
      </c>
      <c r="BL23">
        <v>0</v>
      </c>
      <c r="BM23" s="18">
        <v>0</v>
      </c>
      <c r="BN23">
        <v>0</v>
      </c>
      <c r="BO23">
        <v>1</v>
      </c>
      <c r="BP23" s="18">
        <v>0</v>
      </c>
      <c r="BR23" s="18"/>
      <c r="BS23" t="s">
        <v>397</v>
      </c>
      <c r="BT23" t="s">
        <v>397</v>
      </c>
      <c r="BV23" s="25"/>
      <c r="BZ23" s="18"/>
      <c r="CB23" s="18"/>
      <c r="CC23" s="18"/>
      <c r="CE23" s="18"/>
      <c r="CG23" s="18"/>
      <c r="CQ23" s="18"/>
      <c r="CS23" s="25"/>
      <c r="CT23" t="s">
        <v>397</v>
      </c>
      <c r="CV23" t="s">
        <v>397</v>
      </c>
      <c r="CW23" s="25" t="s">
        <v>397</v>
      </c>
    </row>
    <row r="24" spans="1:101" x14ac:dyDescent="0.25">
      <c r="A24">
        <v>23</v>
      </c>
      <c r="B24">
        <v>53</v>
      </c>
      <c r="C24" s="25" t="s">
        <v>223</v>
      </c>
      <c r="D24">
        <v>0</v>
      </c>
      <c r="E24" s="12">
        <v>15</v>
      </c>
      <c r="F24" s="14"/>
      <c r="H24" s="7" t="str">
        <f t="shared" si="18"/>
        <v>X</v>
      </c>
      <c r="I24" s="7">
        <f t="shared" si="19"/>
        <v>15</v>
      </c>
      <c r="J24" s="16">
        <f t="shared" si="20"/>
        <v>15</v>
      </c>
      <c r="K24" s="11" t="str">
        <f t="shared" si="21"/>
        <v>X</v>
      </c>
      <c r="L24" s="39" t="str">
        <f t="shared" si="22"/>
        <v>X</v>
      </c>
      <c r="M24" s="39" t="str">
        <f t="shared" si="23"/>
        <v>X</v>
      </c>
      <c r="N24" s="39" t="str">
        <f t="shared" si="24"/>
        <v>X</v>
      </c>
      <c r="O24" s="40" t="str">
        <f t="shared" si="25"/>
        <v>X</v>
      </c>
      <c r="P24" s="31">
        <v>0</v>
      </c>
      <c r="Q24" s="8">
        <v>0</v>
      </c>
      <c r="R24" s="9">
        <v>0</v>
      </c>
      <c r="S24" s="9">
        <v>0</v>
      </c>
      <c r="T24" s="8">
        <v>0</v>
      </c>
      <c r="U24" s="9">
        <v>0</v>
      </c>
      <c r="V24" s="9">
        <v>0</v>
      </c>
      <c r="W24" s="8">
        <v>0</v>
      </c>
      <c r="X24" s="9">
        <v>1</v>
      </c>
      <c r="Y24" s="8">
        <v>0</v>
      </c>
      <c r="Z24" s="9">
        <v>0</v>
      </c>
      <c r="AA24" s="8"/>
      <c r="AC24" s="8"/>
      <c r="AG24" s="21"/>
      <c r="AH24" s="7">
        <v>8.8000000000000007</v>
      </c>
      <c r="AL24" s="14"/>
      <c r="AN24" s="16"/>
      <c r="AQ24" s="16"/>
      <c r="AR24" s="7">
        <v>2004</v>
      </c>
      <c r="AS24" s="23">
        <f t="shared" si="26"/>
        <v>3.301897717195208</v>
      </c>
      <c r="AW24" s="18"/>
      <c r="AY24" s="18"/>
      <c r="BA24" s="18"/>
      <c r="BC24" s="18"/>
      <c r="BE24" s="18"/>
      <c r="BF24" s="18" t="s">
        <v>222</v>
      </c>
      <c r="BG24">
        <v>0</v>
      </c>
      <c r="BH24">
        <v>0</v>
      </c>
      <c r="BI24">
        <v>0</v>
      </c>
      <c r="BJ24">
        <v>1</v>
      </c>
      <c r="BK24">
        <v>0</v>
      </c>
      <c r="BL24">
        <v>0</v>
      </c>
      <c r="BM24" s="18">
        <v>0</v>
      </c>
      <c r="BN24">
        <v>0</v>
      </c>
      <c r="BO24">
        <v>1</v>
      </c>
      <c r="BP24" s="18">
        <v>0</v>
      </c>
      <c r="BR24" s="18"/>
      <c r="BS24" t="s">
        <v>397</v>
      </c>
      <c r="BT24" t="s">
        <v>397</v>
      </c>
      <c r="BV24" s="25"/>
      <c r="BZ24" s="18"/>
      <c r="CB24" s="18"/>
      <c r="CC24" s="18"/>
      <c r="CE24" s="18"/>
      <c r="CG24" s="18"/>
      <c r="CQ24" s="18"/>
      <c r="CS24" s="25"/>
      <c r="CT24" t="s">
        <v>397</v>
      </c>
      <c r="CV24" t="s">
        <v>397</v>
      </c>
      <c r="CW24" s="25" t="s">
        <v>397</v>
      </c>
    </row>
    <row r="25" spans="1:101" x14ac:dyDescent="0.25">
      <c r="A25">
        <v>24</v>
      </c>
      <c r="B25">
        <v>53</v>
      </c>
      <c r="C25" s="25" t="s">
        <v>223</v>
      </c>
      <c r="D25">
        <v>0</v>
      </c>
      <c r="E25" s="12">
        <v>13.5</v>
      </c>
      <c r="F25" s="14"/>
      <c r="H25" s="7" t="str">
        <f t="shared" si="18"/>
        <v>X</v>
      </c>
      <c r="I25" s="7">
        <f t="shared" si="19"/>
        <v>13.5</v>
      </c>
      <c r="J25" s="16">
        <f t="shared" si="20"/>
        <v>13.5</v>
      </c>
      <c r="K25" s="11" t="str">
        <f t="shared" si="21"/>
        <v>X</v>
      </c>
      <c r="L25" s="39" t="str">
        <f t="shared" si="22"/>
        <v>X</v>
      </c>
      <c r="M25" s="39" t="str">
        <f t="shared" si="23"/>
        <v>X</v>
      </c>
      <c r="N25" s="39" t="str">
        <f t="shared" si="24"/>
        <v>X</v>
      </c>
      <c r="O25" s="40" t="str">
        <f t="shared" si="25"/>
        <v>X</v>
      </c>
      <c r="P25" s="31">
        <v>0</v>
      </c>
      <c r="Q25" s="8">
        <v>0</v>
      </c>
      <c r="R25" s="9">
        <v>0</v>
      </c>
      <c r="S25" s="9">
        <v>0</v>
      </c>
      <c r="T25" s="8">
        <v>0</v>
      </c>
      <c r="U25" s="9">
        <v>0</v>
      </c>
      <c r="V25" s="9">
        <v>0</v>
      </c>
      <c r="W25" s="8">
        <v>0</v>
      </c>
      <c r="X25" s="9">
        <v>1</v>
      </c>
      <c r="Y25" s="8">
        <v>0</v>
      </c>
      <c r="Z25" s="9">
        <v>0</v>
      </c>
      <c r="AA25" s="8"/>
      <c r="AC25" s="8"/>
      <c r="AG25" s="21"/>
      <c r="AH25" s="7">
        <v>10.8</v>
      </c>
      <c r="AL25" s="14"/>
      <c r="AN25" s="16"/>
      <c r="AQ25" s="16"/>
      <c r="AR25" s="7">
        <v>2009</v>
      </c>
      <c r="AS25" s="23">
        <f t="shared" si="26"/>
        <v>3.3029799367482493</v>
      </c>
      <c r="AW25" s="18"/>
      <c r="AY25" s="18"/>
      <c r="BA25" s="18"/>
      <c r="BC25" s="18"/>
      <c r="BE25" s="18"/>
      <c r="BF25" s="18" t="s">
        <v>222</v>
      </c>
      <c r="BG25">
        <v>0</v>
      </c>
      <c r="BH25">
        <v>0</v>
      </c>
      <c r="BI25">
        <v>0</v>
      </c>
      <c r="BJ25">
        <v>1</v>
      </c>
      <c r="BK25">
        <v>0</v>
      </c>
      <c r="BL25">
        <v>0</v>
      </c>
      <c r="BM25" s="18">
        <v>0</v>
      </c>
      <c r="BN25">
        <v>0</v>
      </c>
      <c r="BO25">
        <v>1</v>
      </c>
      <c r="BP25" s="18">
        <v>0</v>
      </c>
      <c r="BR25" s="18"/>
      <c r="BS25" t="s">
        <v>397</v>
      </c>
      <c r="BT25" t="s">
        <v>397</v>
      </c>
      <c r="BV25" s="25"/>
      <c r="BZ25" s="18"/>
      <c r="CB25" s="18"/>
      <c r="CC25" s="18"/>
      <c r="CE25" s="18"/>
      <c r="CG25" s="18"/>
      <c r="CQ25" s="18"/>
      <c r="CS25" s="25"/>
      <c r="CT25" t="s">
        <v>397</v>
      </c>
      <c r="CV25" t="s">
        <v>397</v>
      </c>
      <c r="CW25" s="25" t="s">
        <v>397</v>
      </c>
    </row>
    <row r="26" spans="1:101" x14ac:dyDescent="0.25">
      <c r="A26">
        <v>25</v>
      </c>
      <c r="B26">
        <v>60</v>
      </c>
      <c r="C26" s="25" t="s">
        <v>180</v>
      </c>
      <c r="D26">
        <v>0</v>
      </c>
      <c r="E26" s="12">
        <v>8.8000000000000007</v>
      </c>
      <c r="F26" s="14"/>
      <c r="H26" s="7" t="str">
        <f t="shared" ref="H26:H29" si="27">IFERROR(E26/F26, "X")</f>
        <v>X</v>
      </c>
      <c r="I26" s="7">
        <f t="shared" ref="I26:I29" si="28">E26-F26</f>
        <v>8.8000000000000007</v>
      </c>
      <c r="J26" s="16">
        <f t="shared" ref="J26:J29" si="29">E26+F26</f>
        <v>8.8000000000000007</v>
      </c>
      <c r="K26" s="11" t="str">
        <f t="shared" ref="K26:K29" si="30">IFERROR(H26/SQRT(H26^2+G26), "X")</f>
        <v>X</v>
      </c>
      <c r="L26" s="39" t="str">
        <f t="shared" ref="L26:L29" si="31">IFERROR(SQRT((1-K26^2)/G26), "X")</f>
        <v>X</v>
      </c>
      <c r="M26" s="39" t="str">
        <f t="shared" ref="M26:M29" si="32">IFERROR(1/L26, "X")</f>
        <v>X</v>
      </c>
      <c r="N26" s="39" t="str">
        <f t="shared" ref="N26:N29" si="33">IFERROR(K26-L26, "X")</f>
        <v>X</v>
      </c>
      <c r="O26" s="40" t="str">
        <f t="shared" ref="O26:O29" si="34">IFERROR(K26+L26, "X")</f>
        <v>X</v>
      </c>
      <c r="P26" s="31">
        <v>1</v>
      </c>
      <c r="Q26" s="8">
        <v>0</v>
      </c>
      <c r="R26" s="9">
        <v>0</v>
      </c>
      <c r="S26" s="9">
        <v>0</v>
      </c>
      <c r="T26" s="8">
        <v>0</v>
      </c>
      <c r="U26" s="9">
        <v>0</v>
      </c>
      <c r="V26" s="9">
        <v>0</v>
      </c>
      <c r="W26" s="8">
        <v>0</v>
      </c>
      <c r="X26" s="9">
        <v>0</v>
      </c>
      <c r="Y26" s="8">
        <v>0</v>
      </c>
      <c r="Z26" s="9">
        <v>0</v>
      </c>
      <c r="AA26" s="8"/>
      <c r="AC26" s="8"/>
      <c r="AG26" s="21"/>
      <c r="AH26" s="7">
        <v>4.2</v>
      </c>
      <c r="AL26" s="14"/>
      <c r="AN26" s="16"/>
      <c r="AQ26" s="16"/>
      <c r="AR26" s="7">
        <v>2012</v>
      </c>
      <c r="AS26" s="23">
        <f t="shared" ref="AS26:AS29" si="35">LOG(AR26)</f>
        <v>3.3036279763838898</v>
      </c>
      <c r="AW26" s="18"/>
      <c r="AY26" s="18"/>
      <c r="BA26" s="18"/>
      <c r="BC26" s="18"/>
      <c r="BE26" s="18"/>
      <c r="BF26" s="18" t="s">
        <v>178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 s="18">
        <v>1</v>
      </c>
      <c r="BN26">
        <v>0</v>
      </c>
      <c r="BO26">
        <v>0</v>
      </c>
      <c r="BP26" s="18">
        <v>1</v>
      </c>
      <c r="BR26" s="18"/>
      <c r="BS26" t="s">
        <v>397</v>
      </c>
      <c r="BT26" t="s">
        <v>397</v>
      </c>
      <c r="BV26" s="25"/>
      <c r="BZ26" s="18"/>
      <c r="CB26" s="18"/>
      <c r="CC26" s="18"/>
      <c r="CE26" s="18"/>
      <c r="CG26" s="18"/>
      <c r="CQ26" s="18"/>
      <c r="CS26" s="25"/>
      <c r="CT26" t="s">
        <v>397</v>
      </c>
      <c r="CV26" t="s">
        <v>397</v>
      </c>
      <c r="CW26" s="25" t="s">
        <v>397</v>
      </c>
    </row>
    <row r="27" spans="1:101" x14ac:dyDescent="0.25">
      <c r="A27">
        <v>26</v>
      </c>
      <c r="B27">
        <v>60</v>
      </c>
      <c r="C27" s="25" t="s">
        <v>180</v>
      </c>
      <c r="D27">
        <v>0</v>
      </c>
      <c r="E27" s="12">
        <v>8.1</v>
      </c>
      <c r="F27" s="14"/>
      <c r="H27" s="7" t="str">
        <f t="shared" si="27"/>
        <v>X</v>
      </c>
      <c r="I27" s="7">
        <f t="shared" si="28"/>
        <v>8.1</v>
      </c>
      <c r="J27" s="16">
        <f t="shared" si="29"/>
        <v>8.1</v>
      </c>
      <c r="K27" s="11" t="str">
        <f t="shared" si="30"/>
        <v>X</v>
      </c>
      <c r="L27" s="39" t="str">
        <f t="shared" si="31"/>
        <v>X</v>
      </c>
      <c r="M27" s="39" t="str">
        <f t="shared" si="32"/>
        <v>X</v>
      </c>
      <c r="N27" s="39" t="str">
        <f t="shared" si="33"/>
        <v>X</v>
      </c>
      <c r="O27" s="40" t="str">
        <f t="shared" si="34"/>
        <v>X</v>
      </c>
      <c r="P27" s="31">
        <v>0</v>
      </c>
      <c r="Q27" s="8">
        <v>1</v>
      </c>
      <c r="R27" s="9">
        <v>0</v>
      </c>
      <c r="S27" s="9">
        <v>0</v>
      </c>
      <c r="T27" s="8">
        <v>0</v>
      </c>
      <c r="U27" s="9">
        <v>0</v>
      </c>
      <c r="V27" s="9">
        <v>0</v>
      </c>
      <c r="W27" s="8">
        <v>0</v>
      </c>
      <c r="X27" s="9">
        <v>0</v>
      </c>
      <c r="Y27" s="8">
        <v>0</v>
      </c>
      <c r="Z27" s="9">
        <v>0</v>
      </c>
      <c r="AA27" s="8"/>
      <c r="AC27" s="8"/>
      <c r="AG27" s="21"/>
      <c r="AH27" s="7">
        <v>4.2</v>
      </c>
      <c r="AL27" s="14"/>
      <c r="AN27" s="16"/>
      <c r="AQ27" s="16"/>
      <c r="AR27" s="7">
        <v>2012</v>
      </c>
      <c r="AS27" s="23">
        <f t="shared" si="35"/>
        <v>3.3036279763838898</v>
      </c>
      <c r="AW27" s="18"/>
      <c r="AY27" s="18"/>
      <c r="BA27" s="18"/>
      <c r="BC27" s="18"/>
      <c r="BE27" s="18"/>
      <c r="BF27" s="18" t="s">
        <v>178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 s="18">
        <v>1</v>
      </c>
      <c r="BN27">
        <v>0</v>
      </c>
      <c r="BO27">
        <v>0</v>
      </c>
      <c r="BP27" s="18">
        <v>1</v>
      </c>
      <c r="BR27" s="18"/>
      <c r="BS27" t="s">
        <v>397</v>
      </c>
      <c r="BT27" t="s">
        <v>397</v>
      </c>
      <c r="BV27" s="25"/>
      <c r="BZ27" s="18"/>
      <c r="CB27" s="18"/>
      <c r="CC27" s="18"/>
      <c r="CE27" s="18"/>
      <c r="CG27" s="18"/>
      <c r="CQ27" s="18"/>
      <c r="CS27" s="25"/>
      <c r="CT27" t="s">
        <v>397</v>
      </c>
      <c r="CV27" t="s">
        <v>397</v>
      </c>
      <c r="CW27" s="25" t="s">
        <v>397</v>
      </c>
    </row>
    <row r="28" spans="1:101" x14ac:dyDescent="0.25">
      <c r="A28">
        <v>27</v>
      </c>
      <c r="B28">
        <v>60</v>
      </c>
      <c r="C28" s="25" t="s">
        <v>180</v>
      </c>
      <c r="D28">
        <v>0</v>
      </c>
      <c r="E28" s="12">
        <v>8.1333333333333329</v>
      </c>
      <c r="F28" s="14"/>
      <c r="H28" s="7" t="str">
        <f t="shared" si="27"/>
        <v>X</v>
      </c>
      <c r="I28" s="7">
        <f t="shared" si="28"/>
        <v>8.1333333333333329</v>
      </c>
      <c r="J28" s="16">
        <f t="shared" si="29"/>
        <v>8.1333333333333329</v>
      </c>
      <c r="K28" s="11" t="str">
        <f t="shared" si="30"/>
        <v>X</v>
      </c>
      <c r="L28" s="39" t="str">
        <f t="shared" si="31"/>
        <v>X</v>
      </c>
      <c r="M28" s="39" t="str">
        <f t="shared" si="32"/>
        <v>X</v>
      </c>
      <c r="N28" s="39" t="str">
        <f t="shared" si="33"/>
        <v>X</v>
      </c>
      <c r="O28" s="40" t="str">
        <f t="shared" si="34"/>
        <v>X</v>
      </c>
      <c r="P28" s="31">
        <v>0</v>
      </c>
      <c r="Q28" s="8">
        <v>0</v>
      </c>
      <c r="R28" s="9">
        <v>1</v>
      </c>
      <c r="S28" s="9">
        <v>0</v>
      </c>
      <c r="T28" s="8">
        <v>0</v>
      </c>
      <c r="U28" s="9">
        <v>0</v>
      </c>
      <c r="V28" s="9">
        <v>0</v>
      </c>
      <c r="W28" s="8">
        <v>0</v>
      </c>
      <c r="X28" s="9">
        <v>0</v>
      </c>
      <c r="Y28" s="8">
        <v>0</v>
      </c>
      <c r="Z28" s="9">
        <v>0</v>
      </c>
      <c r="AA28" s="8"/>
      <c r="AC28" s="8"/>
      <c r="AG28" s="21"/>
      <c r="AH28" s="7">
        <v>4.2</v>
      </c>
      <c r="AL28" s="14"/>
      <c r="AN28" s="16"/>
      <c r="AQ28" s="16"/>
      <c r="AR28" s="7">
        <v>2012</v>
      </c>
      <c r="AS28" s="23">
        <f t="shared" si="35"/>
        <v>3.3036279763838898</v>
      </c>
      <c r="AW28" s="18"/>
      <c r="AY28" s="18"/>
      <c r="BA28" s="18"/>
      <c r="BC28" s="18"/>
      <c r="BE28" s="18"/>
      <c r="BF28" s="18" t="s">
        <v>178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 s="18">
        <v>1</v>
      </c>
      <c r="BN28">
        <v>0</v>
      </c>
      <c r="BO28">
        <v>0</v>
      </c>
      <c r="BP28" s="18">
        <v>1</v>
      </c>
      <c r="BR28" s="18"/>
      <c r="BS28" t="s">
        <v>397</v>
      </c>
      <c r="BT28" t="s">
        <v>397</v>
      </c>
      <c r="BV28" s="25"/>
      <c r="BZ28" s="18"/>
      <c r="CB28" s="18"/>
      <c r="CC28" s="18"/>
      <c r="CE28" s="18"/>
      <c r="CG28" s="18"/>
      <c r="CQ28" s="18"/>
      <c r="CS28" s="25"/>
      <c r="CT28" t="s">
        <v>397</v>
      </c>
      <c r="CV28" t="s">
        <v>397</v>
      </c>
      <c r="CW28" s="25" t="s">
        <v>397</v>
      </c>
    </row>
    <row r="29" spans="1:101" x14ac:dyDescent="0.25">
      <c r="A29">
        <v>28</v>
      </c>
      <c r="B29">
        <v>60</v>
      </c>
      <c r="C29" s="25" t="s">
        <v>180</v>
      </c>
      <c r="D29">
        <v>0</v>
      </c>
      <c r="E29" s="12">
        <v>35.075000000000003</v>
      </c>
      <c r="F29" s="14"/>
      <c r="H29" s="7" t="str">
        <f t="shared" si="27"/>
        <v>X</v>
      </c>
      <c r="I29" s="7">
        <f t="shared" si="28"/>
        <v>35.075000000000003</v>
      </c>
      <c r="J29" s="16">
        <f t="shared" si="29"/>
        <v>35.075000000000003</v>
      </c>
      <c r="K29" s="11" t="str">
        <f t="shared" si="30"/>
        <v>X</v>
      </c>
      <c r="L29" s="39" t="str">
        <f t="shared" si="31"/>
        <v>X</v>
      </c>
      <c r="M29" s="39" t="str">
        <f t="shared" si="32"/>
        <v>X</v>
      </c>
      <c r="N29" s="39" t="str">
        <f t="shared" si="33"/>
        <v>X</v>
      </c>
      <c r="O29" s="40" t="str">
        <f t="shared" si="34"/>
        <v>X</v>
      </c>
      <c r="P29" s="31">
        <v>0</v>
      </c>
      <c r="Q29" s="8">
        <v>0</v>
      </c>
      <c r="R29" s="9">
        <v>0</v>
      </c>
      <c r="S29" s="9">
        <v>1</v>
      </c>
      <c r="T29" s="8">
        <v>0</v>
      </c>
      <c r="U29" s="9">
        <v>0</v>
      </c>
      <c r="V29" s="9">
        <v>0</v>
      </c>
      <c r="W29" s="8">
        <v>0</v>
      </c>
      <c r="X29" s="9">
        <v>0</v>
      </c>
      <c r="Y29" s="8">
        <v>0</v>
      </c>
      <c r="Z29" s="9">
        <v>0</v>
      </c>
      <c r="AA29" s="8"/>
      <c r="AC29" s="8"/>
      <c r="AG29" s="21"/>
      <c r="AH29" s="7">
        <v>4.2</v>
      </c>
      <c r="AL29" s="14"/>
      <c r="AN29" s="16"/>
      <c r="AQ29" s="16"/>
      <c r="AR29" s="7">
        <v>2012</v>
      </c>
      <c r="AS29" s="23">
        <f t="shared" si="35"/>
        <v>3.3036279763838898</v>
      </c>
      <c r="AW29" s="18"/>
      <c r="AY29" s="18"/>
      <c r="BA29" s="18"/>
      <c r="BC29" s="18"/>
      <c r="BE29" s="18"/>
      <c r="BF29" s="18" t="s">
        <v>178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 s="18">
        <v>1</v>
      </c>
      <c r="BN29">
        <v>0</v>
      </c>
      <c r="BO29">
        <v>0</v>
      </c>
      <c r="BP29" s="18">
        <v>1</v>
      </c>
      <c r="BR29" s="18"/>
      <c r="BS29" t="s">
        <v>397</v>
      </c>
      <c r="BT29" t="s">
        <v>397</v>
      </c>
      <c r="BV29" s="25"/>
      <c r="BZ29" s="18"/>
      <c r="CB29" s="18"/>
      <c r="CC29" s="18"/>
      <c r="CE29" s="18"/>
      <c r="CG29" s="18"/>
      <c r="CQ29" s="18"/>
      <c r="CS29" s="25"/>
      <c r="CT29" t="s">
        <v>397</v>
      </c>
      <c r="CV29" t="s">
        <v>397</v>
      </c>
      <c r="CW29" s="25" t="s">
        <v>397</v>
      </c>
    </row>
    <row r="30" spans="1:101" x14ac:dyDescent="0.25">
      <c r="A30">
        <v>29</v>
      </c>
      <c r="B30">
        <v>68</v>
      </c>
      <c r="C30" s="25" t="s">
        <v>199</v>
      </c>
      <c r="D30">
        <v>0</v>
      </c>
      <c r="E30" s="12">
        <v>11</v>
      </c>
      <c r="F30" s="14"/>
      <c r="H30" s="7" t="str">
        <f t="shared" ref="H30:H36" si="36">IFERROR(E30/F30, "X")</f>
        <v>X</v>
      </c>
      <c r="I30" s="7">
        <f t="shared" ref="I30:I36" si="37">E30-F30</f>
        <v>11</v>
      </c>
      <c r="J30" s="16">
        <f t="shared" ref="J30:J36" si="38">E30+F30</f>
        <v>11</v>
      </c>
      <c r="K30" s="11" t="str">
        <f t="shared" ref="K30:K36" si="39">IFERROR(H30/SQRT(H30^2+G30), "X")</f>
        <v>X</v>
      </c>
      <c r="L30" s="39" t="str">
        <f t="shared" ref="L30:L36" si="40">IFERROR(SQRT((1-K30^2)/G30), "X")</f>
        <v>X</v>
      </c>
      <c r="M30" s="39" t="str">
        <f t="shared" ref="M30:M36" si="41">IFERROR(1/L30, "X")</f>
        <v>X</v>
      </c>
      <c r="N30" s="39" t="str">
        <f t="shared" ref="N30:N36" si="42">IFERROR(K30-L30, "X")</f>
        <v>X</v>
      </c>
      <c r="O30" s="40" t="str">
        <f t="shared" ref="O30:O36" si="43">IFERROR(K30+L30, "X")</f>
        <v>X</v>
      </c>
      <c r="P30" s="31">
        <v>1</v>
      </c>
      <c r="Q30" s="8">
        <v>0</v>
      </c>
      <c r="R30" s="9">
        <v>0</v>
      </c>
      <c r="S30" s="9">
        <v>0</v>
      </c>
      <c r="T30" s="8">
        <v>0</v>
      </c>
      <c r="U30" s="9">
        <v>0</v>
      </c>
      <c r="V30" s="9">
        <v>0</v>
      </c>
      <c r="W30" s="8">
        <v>0</v>
      </c>
      <c r="X30" s="9">
        <v>0</v>
      </c>
      <c r="Y30" s="8">
        <v>0</v>
      </c>
      <c r="Z30" s="9">
        <v>0</v>
      </c>
      <c r="AA30" s="8"/>
      <c r="AC30" s="8"/>
      <c r="AG30" s="21"/>
      <c r="AH30" s="7">
        <v>6.2</v>
      </c>
      <c r="AL30" s="14"/>
      <c r="AN30" s="16"/>
      <c r="AQ30" s="16"/>
      <c r="AR30" s="7">
        <v>1962</v>
      </c>
      <c r="AS30" s="23">
        <f t="shared" ref="AS30:AS36" si="44">LOG(AR30)</f>
        <v>3.2926990030439298</v>
      </c>
      <c r="AW30" s="18"/>
      <c r="AY30" s="18"/>
      <c r="BA30" s="18"/>
      <c r="BC30" s="18"/>
      <c r="BE30" s="18"/>
      <c r="BF30" s="18" t="s">
        <v>198</v>
      </c>
      <c r="BG30">
        <v>1</v>
      </c>
      <c r="BH30">
        <v>0</v>
      </c>
      <c r="BI30">
        <v>0</v>
      </c>
      <c r="BJ30">
        <v>0</v>
      </c>
      <c r="BK30">
        <v>0</v>
      </c>
      <c r="BL30">
        <v>0</v>
      </c>
      <c r="BM30" s="18">
        <v>0</v>
      </c>
      <c r="BN30">
        <v>1</v>
      </c>
      <c r="BO30">
        <v>0</v>
      </c>
      <c r="BP30" s="18">
        <v>0</v>
      </c>
      <c r="BR30" s="18"/>
      <c r="BS30" t="s">
        <v>397</v>
      </c>
      <c r="BT30" t="s">
        <v>397</v>
      </c>
      <c r="BV30" s="25"/>
      <c r="BZ30" s="18"/>
      <c r="CB30" s="18"/>
      <c r="CC30" s="18"/>
      <c r="CE30" s="18"/>
      <c r="CG30" s="18"/>
      <c r="CQ30" s="18"/>
      <c r="CS30" s="25"/>
      <c r="CT30" t="s">
        <v>397</v>
      </c>
      <c r="CV30" t="s">
        <v>397</v>
      </c>
      <c r="CW30" s="25" t="s">
        <v>397</v>
      </c>
    </row>
    <row r="31" spans="1:101" x14ac:dyDescent="0.25">
      <c r="A31">
        <v>30</v>
      </c>
      <c r="B31">
        <v>68</v>
      </c>
      <c r="C31" s="25" t="s">
        <v>199</v>
      </c>
      <c r="D31">
        <v>0</v>
      </c>
      <c r="E31" s="12">
        <v>10.199999999999999</v>
      </c>
      <c r="F31" s="14"/>
      <c r="H31" s="7" t="str">
        <f t="shared" si="36"/>
        <v>X</v>
      </c>
      <c r="I31" s="7">
        <f t="shared" si="37"/>
        <v>10.199999999999999</v>
      </c>
      <c r="J31" s="16">
        <f t="shared" si="38"/>
        <v>10.199999999999999</v>
      </c>
      <c r="K31" s="11" t="str">
        <f t="shared" si="39"/>
        <v>X</v>
      </c>
      <c r="L31" s="39" t="str">
        <f t="shared" si="40"/>
        <v>X</v>
      </c>
      <c r="M31" s="39" t="str">
        <f t="shared" si="41"/>
        <v>X</v>
      </c>
      <c r="N31" s="39" t="str">
        <f t="shared" si="42"/>
        <v>X</v>
      </c>
      <c r="O31" s="40" t="str">
        <f t="shared" si="43"/>
        <v>X</v>
      </c>
      <c r="P31" s="31">
        <v>1</v>
      </c>
      <c r="Q31" s="8">
        <v>0</v>
      </c>
      <c r="R31" s="9">
        <v>0</v>
      </c>
      <c r="S31" s="9">
        <v>0</v>
      </c>
      <c r="T31" s="8">
        <v>0</v>
      </c>
      <c r="U31" s="9">
        <v>0</v>
      </c>
      <c r="V31" s="9">
        <v>0</v>
      </c>
      <c r="W31" s="8">
        <v>0</v>
      </c>
      <c r="X31" s="9">
        <v>0</v>
      </c>
      <c r="Y31" s="8">
        <v>0</v>
      </c>
      <c r="Z31" s="9">
        <v>0</v>
      </c>
      <c r="AA31" s="8"/>
      <c r="AC31" s="8"/>
      <c r="AG31" s="21"/>
      <c r="AH31" s="7">
        <v>7.3</v>
      </c>
      <c r="AL31" s="14"/>
      <c r="AN31" s="16"/>
      <c r="AQ31" s="16"/>
      <c r="AR31" s="7">
        <v>1965</v>
      </c>
      <c r="AS31" s="23">
        <f t="shared" si="44"/>
        <v>3.2933625547114453</v>
      </c>
      <c r="AW31" s="18"/>
      <c r="AY31" s="18"/>
      <c r="BA31" s="18"/>
      <c r="BC31" s="18"/>
      <c r="BE31" s="18"/>
      <c r="BF31" s="18" t="s">
        <v>198</v>
      </c>
      <c r="BG31">
        <v>1</v>
      </c>
      <c r="BH31">
        <v>0</v>
      </c>
      <c r="BI31">
        <v>0</v>
      </c>
      <c r="BJ31">
        <v>0</v>
      </c>
      <c r="BK31">
        <v>0</v>
      </c>
      <c r="BL31">
        <v>0</v>
      </c>
      <c r="BM31" s="18">
        <v>0</v>
      </c>
      <c r="BN31">
        <v>1</v>
      </c>
      <c r="BO31">
        <v>0</v>
      </c>
      <c r="BP31" s="18">
        <v>0</v>
      </c>
      <c r="BR31" s="18"/>
      <c r="BS31" t="s">
        <v>397</v>
      </c>
      <c r="BT31" t="s">
        <v>397</v>
      </c>
      <c r="BV31" s="25"/>
      <c r="BZ31" s="18"/>
      <c r="CB31" s="18"/>
      <c r="CC31" s="18"/>
      <c r="CE31" s="18"/>
      <c r="CG31" s="18"/>
      <c r="CQ31" s="18"/>
      <c r="CS31" s="25"/>
      <c r="CT31" t="s">
        <v>397</v>
      </c>
      <c r="CV31" t="s">
        <v>397</v>
      </c>
      <c r="CW31" s="25" t="s">
        <v>397</v>
      </c>
    </row>
    <row r="32" spans="1:101" x14ac:dyDescent="0.25">
      <c r="A32">
        <v>31</v>
      </c>
      <c r="B32">
        <v>68</v>
      </c>
      <c r="C32" s="25" t="s">
        <v>199</v>
      </c>
      <c r="D32">
        <v>0</v>
      </c>
      <c r="E32" s="12">
        <v>9.3000000000000007</v>
      </c>
      <c r="F32" s="14"/>
      <c r="H32" s="7" t="str">
        <f t="shared" si="36"/>
        <v>X</v>
      </c>
      <c r="I32" s="7">
        <f t="shared" si="37"/>
        <v>9.3000000000000007</v>
      </c>
      <c r="J32" s="16">
        <f t="shared" si="38"/>
        <v>9.3000000000000007</v>
      </c>
      <c r="K32" s="11" t="str">
        <f t="shared" si="39"/>
        <v>X</v>
      </c>
      <c r="L32" s="39" t="str">
        <f t="shared" si="40"/>
        <v>X</v>
      </c>
      <c r="M32" s="39" t="str">
        <f t="shared" si="41"/>
        <v>X</v>
      </c>
      <c r="N32" s="39" t="str">
        <f t="shared" si="42"/>
        <v>X</v>
      </c>
      <c r="O32" s="40" t="str">
        <f t="shared" si="43"/>
        <v>X</v>
      </c>
      <c r="P32" s="31">
        <v>1</v>
      </c>
      <c r="Q32" s="8">
        <v>0</v>
      </c>
      <c r="R32" s="9">
        <v>0</v>
      </c>
      <c r="S32" s="9">
        <v>0</v>
      </c>
      <c r="T32" s="8">
        <v>0</v>
      </c>
      <c r="U32" s="9">
        <v>0</v>
      </c>
      <c r="V32" s="9">
        <v>0</v>
      </c>
      <c r="W32" s="8">
        <v>0</v>
      </c>
      <c r="X32" s="9">
        <v>0</v>
      </c>
      <c r="Y32" s="8">
        <v>0</v>
      </c>
      <c r="Z32" s="9">
        <v>0</v>
      </c>
      <c r="AA32" s="8"/>
      <c r="AC32" s="8"/>
      <c r="AG32" s="21"/>
      <c r="AH32" s="7">
        <v>8.1999999999999993</v>
      </c>
      <c r="AL32" s="14"/>
      <c r="AN32" s="16"/>
      <c r="AQ32" s="16"/>
      <c r="AR32" s="7">
        <v>1972</v>
      </c>
      <c r="AS32" s="23">
        <f t="shared" si="44"/>
        <v>3.2949069106051923</v>
      </c>
      <c r="AW32" s="18"/>
      <c r="AY32" s="18"/>
      <c r="BA32" s="18"/>
      <c r="BC32" s="18"/>
      <c r="BE32" s="18"/>
      <c r="BF32" s="18" t="s">
        <v>198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0</v>
      </c>
      <c r="BM32" s="18">
        <v>0</v>
      </c>
      <c r="BN32">
        <v>1</v>
      </c>
      <c r="BO32">
        <v>0</v>
      </c>
      <c r="BP32" s="18">
        <v>0</v>
      </c>
      <c r="BR32" s="18"/>
      <c r="BS32" t="s">
        <v>397</v>
      </c>
      <c r="BT32" t="s">
        <v>397</v>
      </c>
      <c r="BV32" s="25"/>
      <c r="BZ32" s="18"/>
      <c r="CB32" s="18"/>
      <c r="CC32" s="18"/>
      <c r="CE32" s="18"/>
      <c r="CG32" s="18"/>
      <c r="CQ32" s="18"/>
      <c r="CS32" s="25"/>
      <c r="CT32" t="s">
        <v>397</v>
      </c>
      <c r="CV32" t="s">
        <v>397</v>
      </c>
      <c r="CW32" s="25" t="s">
        <v>397</v>
      </c>
    </row>
    <row r="33" spans="1:101" x14ac:dyDescent="0.25">
      <c r="A33">
        <v>32</v>
      </c>
      <c r="B33">
        <v>68</v>
      </c>
      <c r="C33" s="25" t="s">
        <v>199</v>
      </c>
      <c r="D33">
        <v>0</v>
      </c>
      <c r="E33" s="12">
        <v>8.9</v>
      </c>
      <c r="F33" s="14"/>
      <c r="H33" s="7" t="str">
        <f t="shared" si="36"/>
        <v>X</v>
      </c>
      <c r="I33" s="7">
        <f t="shared" si="37"/>
        <v>8.9</v>
      </c>
      <c r="J33" s="16">
        <f t="shared" si="38"/>
        <v>8.9</v>
      </c>
      <c r="K33" s="11" t="str">
        <f t="shared" si="39"/>
        <v>X</v>
      </c>
      <c r="L33" s="39" t="str">
        <f t="shared" si="40"/>
        <v>X</v>
      </c>
      <c r="M33" s="39" t="str">
        <f t="shared" si="41"/>
        <v>X</v>
      </c>
      <c r="N33" s="39" t="str">
        <f t="shared" si="42"/>
        <v>X</v>
      </c>
      <c r="O33" s="40" t="str">
        <f t="shared" si="43"/>
        <v>X</v>
      </c>
      <c r="P33" s="31">
        <v>1</v>
      </c>
      <c r="Q33" s="8">
        <v>0</v>
      </c>
      <c r="R33" s="9">
        <v>0</v>
      </c>
      <c r="S33" s="9">
        <v>0</v>
      </c>
      <c r="T33" s="8">
        <v>0</v>
      </c>
      <c r="U33" s="9">
        <v>0</v>
      </c>
      <c r="V33" s="9">
        <v>0</v>
      </c>
      <c r="W33" s="8">
        <v>0</v>
      </c>
      <c r="X33" s="9">
        <v>0</v>
      </c>
      <c r="Y33" s="8">
        <v>0</v>
      </c>
      <c r="Z33" s="9">
        <v>0</v>
      </c>
      <c r="AA33" s="8"/>
      <c r="AC33" s="8"/>
      <c r="AG33" s="21"/>
      <c r="AH33" s="7">
        <v>9.5</v>
      </c>
      <c r="AL33" s="14"/>
      <c r="AN33" s="16"/>
      <c r="AQ33" s="16"/>
      <c r="AR33" s="7">
        <v>1979</v>
      </c>
      <c r="AS33" s="23">
        <f t="shared" si="44"/>
        <v>3.2964457942063961</v>
      </c>
      <c r="AW33" s="18"/>
      <c r="AY33" s="18"/>
      <c r="BA33" s="18"/>
      <c r="BC33" s="18"/>
      <c r="BE33" s="18"/>
      <c r="BF33" s="18" t="s">
        <v>198</v>
      </c>
      <c r="BG33">
        <v>1</v>
      </c>
      <c r="BH33">
        <v>0</v>
      </c>
      <c r="BI33">
        <v>0</v>
      </c>
      <c r="BJ33">
        <v>0</v>
      </c>
      <c r="BK33">
        <v>0</v>
      </c>
      <c r="BL33">
        <v>0</v>
      </c>
      <c r="BM33" s="18">
        <v>0</v>
      </c>
      <c r="BN33">
        <v>1</v>
      </c>
      <c r="BO33">
        <v>0</v>
      </c>
      <c r="BP33" s="18">
        <v>0</v>
      </c>
      <c r="BR33" s="18"/>
      <c r="BS33" t="s">
        <v>397</v>
      </c>
      <c r="BT33" t="s">
        <v>397</v>
      </c>
      <c r="BV33" s="25"/>
      <c r="BZ33" s="18"/>
      <c r="CB33" s="18"/>
      <c r="CC33" s="18"/>
      <c r="CE33" s="18"/>
      <c r="CG33" s="18"/>
      <c r="CQ33" s="18"/>
      <c r="CS33" s="25"/>
      <c r="CT33" t="s">
        <v>397</v>
      </c>
      <c r="CV33" t="s">
        <v>397</v>
      </c>
      <c r="CW33" s="25" t="s">
        <v>397</v>
      </c>
    </row>
    <row r="34" spans="1:101" x14ac:dyDescent="0.25">
      <c r="A34">
        <v>33</v>
      </c>
      <c r="B34">
        <v>68</v>
      </c>
      <c r="C34" s="25" t="s">
        <v>199</v>
      </c>
      <c r="D34">
        <v>0</v>
      </c>
      <c r="E34" s="12">
        <v>7.2</v>
      </c>
      <c r="F34" s="14"/>
      <c r="H34" s="7" t="str">
        <f t="shared" si="36"/>
        <v>X</v>
      </c>
      <c r="I34" s="7">
        <f t="shared" si="37"/>
        <v>7.2</v>
      </c>
      <c r="J34" s="16">
        <f t="shared" si="38"/>
        <v>7.2</v>
      </c>
      <c r="K34" s="11" t="str">
        <f t="shared" si="39"/>
        <v>X</v>
      </c>
      <c r="L34" s="39" t="str">
        <f t="shared" si="40"/>
        <v>X</v>
      </c>
      <c r="M34" s="39" t="str">
        <f t="shared" si="41"/>
        <v>X</v>
      </c>
      <c r="N34" s="39" t="str">
        <f t="shared" si="42"/>
        <v>X</v>
      </c>
      <c r="O34" s="40" t="str">
        <f t="shared" si="43"/>
        <v>X</v>
      </c>
      <c r="P34" s="31">
        <v>1</v>
      </c>
      <c r="Q34" s="8">
        <v>0</v>
      </c>
      <c r="R34" s="9">
        <v>0</v>
      </c>
      <c r="S34" s="9">
        <v>0</v>
      </c>
      <c r="T34" s="8">
        <v>0</v>
      </c>
      <c r="U34" s="9">
        <v>0</v>
      </c>
      <c r="V34" s="9">
        <v>0</v>
      </c>
      <c r="W34" s="8">
        <v>0</v>
      </c>
      <c r="X34" s="9">
        <v>0</v>
      </c>
      <c r="Y34" s="8">
        <v>0</v>
      </c>
      <c r="Z34" s="9">
        <v>0</v>
      </c>
      <c r="AA34" s="8"/>
      <c r="AC34" s="8"/>
      <c r="AG34" s="21"/>
      <c r="AH34" s="7">
        <v>9.9</v>
      </c>
      <c r="AL34" s="14"/>
      <c r="AN34" s="16"/>
      <c r="AQ34" s="16"/>
      <c r="AR34" s="7">
        <v>1985</v>
      </c>
      <c r="AS34" s="23">
        <f t="shared" si="44"/>
        <v>3.2977605110991339</v>
      </c>
      <c r="AW34" s="18"/>
      <c r="AY34" s="18"/>
      <c r="BA34" s="18"/>
      <c r="BC34" s="18"/>
      <c r="BE34" s="18"/>
      <c r="BF34" s="18" t="s">
        <v>198</v>
      </c>
      <c r="BG34">
        <v>1</v>
      </c>
      <c r="BH34">
        <v>0</v>
      </c>
      <c r="BI34">
        <v>0</v>
      </c>
      <c r="BJ34">
        <v>0</v>
      </c>
      <c r="BK34">
        <v>0</v>
      </c>
      <c r="BL34">
        <v>0</v>
      </c>
      <c r="BM34" s="18">
        <v>0</v>
      </c>
      <c r="BN34">
        <v>1</v>
      </c>
      <c r="BO34">
        <v>0</v>
      </c>
      <c r="BP34" s="18">
        <v>0</v>
      </c>
      <c r="BR34" s="18"/>
      <c r="BS34" t="s">
        <v>397</v>
      </c>
      <c r="BT34" t="s">
        <v>397</v>
      </c>
      <c r="BV34" s="25"/>
      <c r="BZ34" s="18"/>
      <c r="CB34" s="18"/>
      <c r="CC34" s="18"/>
      <c r="CE34" s="18"/>
      <c r="CG34" s="18"/>
      <c r="CQ34" s="18"/>
      <c r="CS34" s="25"/>
      <c r="CT34" t="s">
        <v>397</v>
      </c>
      <c r="CV34" t="s">
        <v>397</v>
      </c>
      <c r="CW34" s="25" t="s">
        <v>397</v>
      </c>
    </row>
    <row r="35" spans="1:101" x14ac:dyDescent="0.25">
      <c r="A35">
        <v>34</v>
      </c>
      <c r="B35">
        <v>68</v>
      </c>
      <c r="C35" s="25" t="s">
        <v>199</v>
      </c>
      <c r="D35">
        <v>0</v>
      </c>
      <c r="E35" s="12">
        <v>7.3</v>
      </c>
      <c r="F35" s="14"/>
      <c r="H35" s="7" t="str">
        <f t="shared" si="36"/>
        <v>X</v>
      </c>
      <c r="I35" s="7">
        <f t="shared" si="37"/>
        <v>7.3</v>
      </c>
      <c r="J35" s="16">
        <f t="shared" si="38"/>
        <v>7.3</v>
      </c>
      <c r="K35" s="11" t="str">
        <f t="shared" si="39"/>
        <v>X</v>
      </c>
      <c r="L35" s="39" t="str">
        <f t="shared" si="40"/>
        <v>X</v>
      </c>
      <c r="M35" s="39" t="str">
        <f t="shared" si="41"/>
        <v>X</v>
      </c>
      <c r="N35" s="39" t="str">
        <f t="shared" si="42"/>
        <v>X</v>
      </c>
      <c r="O35" s="40" t="str">
        <f t="shared" si="43"/>
        <v>X</v>
      </c>
      <c r="P35" s="31">
        <v>1</v>
      </c>
      <c r="Q35" s="8">
        <v>0</v>
      </c>
      <c r="R35" s="9">
        <v>0</v>
      </c>
      <c r="S35" s="9">
        <v>0</v>
      </c>
      <c r="T35" s="8">
        <v>0</v>
      </c>
      <c r="U35" s="9">
        <v>0</v>
      </c>
      <c r="V35" s="9">
        <v>0</v>
      </c>
      <c r="W35" s="8">
        <v>0</v>
      </c>
      <c r="X35" s="9">
        <v>0</v>
      </c>
      <c r="Y35" s="8">
        <v>0</v>
      </c>
      <c r="Z35" s="9">
        <v>0</v>
      </c>
      <c r="AA35" s="8"/>
      <c r="AC35" s="8"/>
      <c r="AG35" s="21"/>
      <c r="AH35" s="7">
        <v>10.199999999999999</v>
      </c>
      <c r="AL35" s="14"/>
      <c r="AN35" s="16"/>
      <c r="AQ35" s="16"/>
      <c r="AR35" s="7">
        <v>1989</v>
      </c>
      <c r="AS35" s="23">
        <f t="shared" si="44"/>
        <v>3.2986347831244354</v>
      </c>
      <c r="AW35" s="18"/>
      <c r="AY35" s="18"/>
      <c r="BA35" s="18"/>
      <c r="BC35" s="18"/>
      <c r="BE35" s="18"/>
      <c r="BF35" s="18" t="s">
        <v>198</v>
      </c>
      <c r="BG35">
        <v>1</v>
      </c>
      <c r="BH35">
        <v>0</v>
      </c>
      <c r="BI35">
        <v>0</v>
      </c>
      <c r="BJ35">
        <v>0</v>
      </c>
      <c r="BK35">
        <v>0</v>
      </c>
      <c r="BL35">
        <v>0</v>
      </c>
      <c r="BM35" s="18">
        <v>0</v>
      </c>
      <c r="BN35">
        <v>1</v>
      </c>
      <c r="BO35">
        <v>0</v>
      </c>
      <c r="BP35" s="18">
        <v>0</v>
      </c>
      <c r="BR35" s="18"/>
      <c r="BS35" t="s">
        <v>397</v>
      </c>
      <c r="BT35" t="s">
        <v>397</v>
      </c>
      <c r="BV35" s="25"/>
      <c r="BZ35" s="18"/>
      <c r="CB35" s="18"/>
      <c r="CC35" s="18"/>
      <c r="CE35" s="18"/>
      <c r="CG35" s="18"/>
      <c r="CQ35" s="18"/>
      <c r="CS35" s="25"/>
      <c r="CT35" t="s">
        <v>397</v>
      </c>
      <c r="CV35" t="s">
        <v>397</v>
      </c>
      <c r="CW35" s="25" t="s">
        <v>397</v>
      </c>
    </row>
    <row r="36" spans="1:101" x14ac:dyDescent="0.25">
      <c r="A36">
        <v>35</v>
      </c>
      <c r="B36">
        <v>68</v>
      </c>
      <c r="C36" s="25" t="s">
        <v>199</v>
      </c>
      <c r="D36">
        <v>0</v>
      </c>
      <c r="E36" s="12">
        <v>6.4</v>
      </c>
      <c r="F36" s="14"/>
      <c r="H36" s="7" t="str">
        <f t="shared" si="36"/>
        <v>X</v>
      </c>
      <c r="I36" s="7">
        <f t="shared" si="37"/>
        <v>6.4</v>
      </c>
      <c r="J36" s="16">
        <f t="shared" si="38"/>
        <v>6.4</v>
      </c>
      <c r="K36" s="11" t="str">
        <f t="shared" si="39"/>
        <v>X</v>
      </c>
      <c r="L36" s="39" t="str">
        <f t="shared" si="40"/>
        <v>X</v>
      </c>
      <c r="M36" s="39" t="str">
        <f t="shared" si="41"/>
        <v>X</v>
      </c>
      <c r="N36" s="39" t="str">
        <f t="shared" si="42"/>
        <v>X</v>
      </c>
      <c r="O36" s="40" t="str">
        <f t="shared" si="43"/>
        <v>X</v>
      </c>
      <c r="P36" s="31">
        <v>1</v>
      </c>
      <c r="Q36" s="8">
        <v>0</v>
      </c>
      <c r="R36" s="9">
        <v>0</v>
      </c>
      <c r="S36" s="9">
        <v>0</v>
      </c>
      <c r="T36" s="8">
        <v>0</v>
      </c>
      <c r="U36" s="9">
        <v>0</v>
      </c>
      <c r="V36" s="9">
        <v>0</v>
      </c>
      <c r="W36" s="8">
        <v>0</v>
      </c>
      <c r="X36" s="9">
        <v>0</v>
      </c>
      <c r="Y36" s="8">
        <v>0</v>
      </c>
      <c r="Z36" s="9">
        <v>0</v>
      </c>
      <c r="AA36" s="8"/>
      <c r="AC36" s="8"/>
      <c r="AG36" s="21"/>
      <c r="AH36" s="7">
        <v>10.5</v>
      </c>
      <c r="AL36" s="14"/>
      <c r="AN36" s="16"/>
      <c r="AQ36" s="16"/>
      <c r="AR36" s="7">
        <v>1994</v>
      </c>
      <c r="AS36" s="23">
        <f t="shared" si="44"/>
        <v>3.2997251539756367</v>
      </c>
      <c r="AW36" s="18"/>
      <c r="AY36" s="18"/>
      <c r="BA36" s="18"/>
      <c r="BC36" s="18"/>
      <c r="BE36" s="18"/>
      <c r="BF36" s="18" t="s">
        <v>198</v>
      </c>
      <c r="BG36">
        <v>1</v>
      </c>
      <c r="BH36">
        <v>0</v>
      </c>
      <c r="BI36">
        <v>0</v>
      </c>
      <c r="BJ36">
        <v>0</v>
      </c>
      <c r="BK36">
        <v>0</v>
      </c>
      <c r="BL36">
        <v>0</v>
      </c>
      <c r="BM36" s="18">
        <v>0</v>
      </c>
      <c r="BN36">
        <v>1</v>
      </c>
      <c r="BO36">
        <v>0</v>
      </c>
      <c r="BP36" s="18">
        <v>0</v>
      </c>
      <c r="BR36" s="18"/>
      <c r="BS36" t="s">
        <v>397</v>
      </c>
      <c r="BT36" t="s">
        <v>397</v>
      </c>
      <c r="BV36" s="25"/>
      <c r="BZ36" s="18"/>
      <c r="CB36" s="18"/>
      <c r="CC36" s="18"/>
      <c r="CE36" s="18"/>
      <c r="CG36" s="18"/>
      <c r="CQ36" s="18"/>
      <c r="CS36" s="25"/>
      <c r="CT36" t="s">
        <v>397</v>
      </c>
      <c r="CV36" t="s">
        <v>397</v>
      </c>
      <c r="CW36" s="25" t="s">
        <v>397</v>
      </c>
    </row>
    <row r="37" spans="1:101" x14ac:dyDescent="0.25">
      <c r="A37">
        <v>36</v>
      </c>
      <c r="B37">
        <v>80</v>
      </c>
      <c r="C37" s="25" t="s">
        <v>7</v>
      </c>
      <c r="D37">
        <v>0</v>
      </c>
      <c r="E37" s="12">
        <v>8</v>
      </c>
      <c r="F37" s="14"/>
      <c r="H37" s="7" t="str">
        <f t="shared" ref="H37:H83" si="45">IFERROR(E37/F37, "X")</f>
        <v>X</v>
      </c>
      <c r="I37" s="7">
        <f t="shared" ref="I37:I83" si="46">E37-F37</f>
        <v>8</v>
      </c>
      <c r="J37" s="16">
        <f t="shared" ref="J37:J83" si="47">E37+F37</f>
        <v>8</v>
      </c>
      <c r="K37" s="11" t="str">
        <f t="shared" ref="K37:K83" si="48">IFERROR(H37/SQRT(H37^2+G37), "X")</f>
        <v>X</v>
      </c>
      <c r="L37" s="39" t="str">
        <f t="shared" ref="L37:L83" si="49">IFERROR(SQRT((1-K37^2)/G37), "X")</f>
        <v>X</v>
      </c>
      <c r="M37" s="39" t="str">
        <f t="shared" ref="M37:M83" si="50">IFERROR(1/L37, "X")</f>
        <v>X</v>
      </c>
      <c r="N37" s="39" t="str">
        <f t="shared" ref="N37:N83" si="51">IFERROR(K37-L37, "X")</f>
        <v>X</v>
      </c>
      <c r="O37" s="40" t="str">
        <f t="shared" ref="O37:O83" si="52">IFERROR(K37+L37, "X")</f>
        <v>X</v>
      </c>
      <c r="P37" s="31">
        <v>1</v>
      </c>
      <c r="Q37" s="8">
        <v>0</v>
      </c>
      <c r="R37" s="9">
        <v>0</v>
      </c>
      <c r="S37" s="9">
        <v>0</v>
      </c>
      <c r="T37" s="8">
        <v>0</v>
      </c>
      <c r="U37" s="9">
        <v>0</v>
      </c>
      <c r="V37" s="9">
        <v>0</v>
      </c>
      <c r="W37" s="8">
        <v>0</v>
      </c>
      <c r="X37" s="9">
        <v>0</v>
      </c>
      <c r="Y37" s="8">
        <v>0</v>
      </c>
      <c r="Z37" s="9">
        <v>0</v>
      </c>
      <c r="AA37" s="8"/>
      <c r="AC37" s="8"/>
      <c r="AG37" s="21"/>
      <c r="AH37" s="7">
        <v>7.3</v>
      </c>
      <c r="AL37" s="14"/>
      <c r="AN37" s="16"/>
      <c r="AQ37" s="16"/>
      <c r="AR37" s="7">
        <v>1980</v>
      </c>
      <c r="AS37" s="23">
        <f t="shared" ref="AS37:AS83" si="53">LOG(AR37)</f>
        <v>3.2966651902615309</v>
      </c>
      <c r="AW37" s="18"/>
      <c r="AY37" s="18"/>
      <c r="BA37" s="18"/>
      <c r="BC37" s="18"/>
      <c r="BE37" s="18"/>
      <c r="BF37" s="18" t="s">
        <v>6</v>
      </c>
      <c r="BG37">
        <v>0</v>
      </c>
      <c r="BH37">
        <v>0</v>
      </c>
      <c r="BI37">
        <v>0</v>
      </c>
      <c r="BJ37">
        <v>1</v>
      </c>
      <c r="BK37">
        <v>0</v>
      </c>
      <c r="BL37">
        <v>0</v>
      </c>
      <c r="BM37" s="18">
        <v>0</v>
      </c>
      <c r="BN37">
        <v>1</v>
      </c>
      <c r="BO37">
        <v>0</v>
      </c>
      <c r="BP37" s="18">
        <v>0</v>
      </c>
      <c r="BR37" s="18"/>
      <c r="BS37" t="s">
        <v>397</v>
      </c>
      <c r="BT37" t="s">
        <v>397</v>
      </c>
      <c r="BV37" s="25"/>
      <c r="BZ37" s="18"/>
      <c r="CB37" s="18"/>
      <c r="CC37" s="18"/>
      <c r="CE37" s="18"/>
      <c r="CG37" s="18"/>
      <c r="CQ37" s="18"/>
      <c r="CS37" s="25"/>
      <c r="CT37" t="s">
        <v>397</v>
      </c>
      <c r="CV37" t="s">
        <v>397</v>
      </c>
      <c r="CW37" s="25" t="s">
        <v>397</v>
      </c>
    </row>
    <row r="38" spans="1:101" x14ac:dyDescent="0.25">
      <c r="A38">
        <v>37</v>
      </c>
      <c r="B38">
        <v>80</v>
      </c>
      <c r="C38" s="25" t="s">
        <v>7</v>
      </c>
      <c r="D38">
        <v>0</v>
      </c>
      <c r="E38" s="12">
        <v>8</v>
      </c>
      <c r="F38" s="14"/>
      <c r="H38" s="7" t="str">
        <f t="shared" si="45"/>
        <v>X</v>
      </c>
      <c r="I38" s="7">
        <f t="shared" si="46"/>
        <v>8</v>
      </c>
      <c r="J38" s="16">
        <f t="shared" si="47"/>
        <v>8</v>
      </c>
      <c r="K38" s="11" t="str">
        <f t="shared" si="48"/>
        <v>X</v>
      </c>
      <c r="L38" s="39" t="str">
        <f t="shared" si="49"/>
        <v>X</v>
      </c>
      <c r="M38" s="39" t="str">
        <f t="shared" si="50"/>
        <v>X</v>
      </c>
      <c r="N38" s="39" t="str">
        <f t="shared" si="51"/>
        <v>X</v>
      </c>
      <c r="O38" s="40" t="str">
        <f t="shared" si="52"/>
        <v>X</v>
      </c>
      <c r="P38" s="31">
        <v>1</v>
      </c>
      <c r="Q38" s="8">
        <v>0</v>
      </c>
      <c r="R38" s="9">
        <v>0</v>
      </c>
      <c r="S38" s="9">
        <v>0</v>
      </c>
      <c r="T38" s="8">
        <v>0</v>
      </c>
      <c r="U38" s="9">
        <v>0</v>
      </c>
      <c r="V38" s="9">
        <v>0</v>
      </c>
      <c r="W38" s="8">
        <v>0</v>
      </c>
      <c r="X38" s="9">
        <v>0</v>
      </c>
      <c r="Y38" s="8">
        <v>0</v>
      </c>
      <c r="Z38" s="9">
        <v>0</v>
      </c>
      <c r="AA38" s="8"/>
      <c r="AC38" s="8"/>
      <c r="AG38" s="21"/>
      <c r="AH38" s="7">
        <v>11.2</v>
      </c>
      <c r="AL38" s="14"/>
      <c r="AN38" s="16"/>
      <c r="AQ38" s="16"/>
      <c r="AR38" s="7">
        <v>1990</v>
      </c>
      <c r="AS38" s="23">
        <f t="shared" si="53"/>
        <v>3.2988530764097068</v>
      </c>
      <c r="AW38" s="18"/>
      <c r="AY38" s="18"/>
      <c r="BA38" s="18"/>
      <c r="BC38" s="18"/>
      <c r="BE38" s="18"/>
      <c r="BF38" s="18" t="s">
        <v>11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0</v>
      </c>
      <c r="BM38" s="18">
        <v>0</v>
      </c>
      <c r="BN38">
        <v>1</v>
      </c>
      <c r="BO38">
        <v>0</v>
      </c>
      <c r="BP38" s="18">
        <v>0</v>
      </c>
      <c r="BR38" s="18"/>
      <c r="BS38" t="s">
        <v>397</v>
      </c>
      <c r="BT38" t="s">
        <v>397</v>
      </c>
      <c r="BV38" s="25"/>
      <c r="BZ38" s="18"/>
      <c r="CB38" s="18"/>
      <c r="CC38" s="18"/>
      <c r="CE38" s="18"/>
      <c r="CG38" s="18"/>
      <c r="CQ38" s="18"/>
      <c r="CS38" s="25"/>
      <c r="CT38" t="s">
        <v>397</v>
      </c>
      <c r="CV38" t="s">
        <v>397</v>
      </c>
      <c r="CW38" s="25" t="s">
        <v>397</v>
      </c>
    </row>
    <row r="39" spans="1:101" x14ac:dyDescent="0.25">
      <c r="A39">
        <v>38</v>
      </c>
      <c r="B39">
        <v>80</v>
      </c>
      <c r="C39" s="25" t="s">
        <v>7</v>
      </c>
      <c r="D39">
        <v>0</v>
      </c>
      <c r="E39" s="12">
        <v>11.6</v>
      </c>
      <c r="F39" s="14"/>
      <c r="H39" s="7" t="str">
        <f t="shared" si="45"/>
        <v>X</v>
      </c>
      <c r="I39" s="7">
        <f t="shared" si="46"/>
        <v>11.6</v>
      </c>
      <c r="J39" s="16">
        <f t="shared" si="47"/>
        <v>11.6</v>
      </c>
      <c r="K39" s="11" t="str">
        <f t="shared" si="48"/>
        <v>X</v>
      </c>
      <c r="L39" s="39" t="str">
        <f t="shared" si="49"/>
        <v>X</v>
      </c>
      <c r="M39" s="39" t="str">
        <f t="shared" si="50"/>
        <v>X</v>
      </c>
      <c r="N39" s="39" t="str">
        <f t="shared" si="51"/>
        <v>X</v>
      </c>
      <c r="O39" s="40" t="str">
        <f t="shared" si="52"/>
        <v>X</v>
      </c>
      <c r="P39" s="31">
        <v>1</v>
      </c>
      <c r="Q39" s="8">
        <v>0</v>
      </c>
      <c r="R39" s="9">
        <v>0</v>
      </c>
      <c r="S39" s="9">
        <v>0</v>
      </c>
      <c r="T39" s="8">
        <v>0</v>
      </c>
      <c r="U39" s="9">
        <v>0</v>
      </c>
      <c r="V39" s="9">
        <v>0</v>
      </c>
      <c r="W39" s="8">
        <v>0</v>
      </c>
      <c r="X39" s="9">
        <v>0</v>
      </c>
      <c r="Y39" s="8">
        <v>0</v>
      </c>
      <c r="Z39" s="9">
        <v>0</v>
      </c>
      <c r="AA39" s="8"/>
      <c r="AC39" s="8"/>
      <c r="AG39" s="21"/>
      <c r="AH39" s="7">
        <v>7.9</v>
      </c>
      <c r="AL39" s="14"/>
      <c r="AN39" s="16"/>
      <c r="AQ39" s="16"/>
      <c r="AR39" s="7">
        <v>1980</v>
      </c>
      <c r="AS39" s="23">
        <f t="shared" si="53"/>
        <v>3.2966651902615309</v>
      </c>
      <c r="AW39" s="18"/>
      <c r="AY39" s="18"/>
      <c r="BA39" s="18"/>
      <c r="BC39" s="18"/>
      <c r="BE39" s="18"/>
      <c r="BF39" s="18" t="s">
        <v>21</v>
      </c>
      <c r="BG39">
        <v>1</v>
      </c>
      <c r="BH39">
        <v>0</v>
      </c>
      <c r="BI39">
        <v>0</v>
      </c>
      <c r="BJ39">
        <v>0</v>
      </c>
      <c r="BK39">
        <v>0</v>
      </c>
      <c r="BL39">
        <v>0</v>
      </c>
      <c r="BM39" s="18">
        <v>0</v>
      </c>
      <c r="BN39">
        <v>1</v>
      </c>
      <c r="BO39">
        <v>0</v>
      </c>
      <c r="BP39" s="18">
        <v>0</v>
      </c>
      <c r="BR39" s="18"/>
      <c r="BS39" t="s">
        <v>397</v>
      </c>
      <c r="BT39" t="s">
        <v>397</v>
      </c>
      <c r="BV39" s="25"/>
      <c r="BZ39" s="18"/>
      <c r="CB39" s="18"/>
      <c r="CC39" s="18"/>
      <c r="CE39" s="18"/>
      <c r="CG39" s="18"/>
      <c r="CQ39" s="18"/>
      <c r="CS39" s="25"/>
      <c r="CT39" t="s">
        <v>397</v>
      </c>
      <c r="CV39" t="s">
        <v>397</v>
      </c>
      <c r="CW39" s="25" t="s">
        <v>397</v>
      </c>
    </row>
    <row r="40" spans="1:101" x14ac:dyDescent="0.25">
      <c r="A40">
        <v>39</v>
      </c>
      <c r="B40">
        <v>80</v>
      </c>
      <c r="C40" s="25" t="s">
        <v>7</v>
      </c>
      <c r="D40">
        <v>0</v>
      </c>
      <c r="E40" s="12">
        <v>12.2</v>
      </c>
      <c r="F40" s="14"/>
      <c r="H40" s="7" t="str">
        <f t="shared" si="45"/>
        <v>X</v>
      </c>
      <c r="I40" s="7">
        <f t="shared" si="46"/>
        <v>12.2</v>
      </c>
      <c r="J40" s="16">
        <f t="shared" si="47"/>
        <v>12.2</v>
      </c>
      <c r="K40" s="11" t="str">
        <f t="shared" si="48"/>
        <v>X</v>
      </c>
      <c r="L40" s="39" t="str">
        <f t="shared" si="49"/>
        <v>X</v>
      </c>
      <c r="M40" s="39" t="str">
        <f t="shared" si="50"/>
        <v>X</v>
      </c>
      <c r="N40" s="39" t="str">
        <f t="shared" si="51"/>
        <v>X</v>
      </c>
      <c r="O40" s="40" t="str">
        <f t="shared" si="52"/>
        <v>X</v>
      </c>
      <c r="P40" s="31">
        <v>1</v>
      </c>
      <c r="Q40" s="8">
        <v>0</v>
      </c>
      <c r="R40" s="9">
        <v>0</v>
      </c>
      <c r="S40" s="9">
        <v>0</v>
      </c>
      <c r="T40" s="8">
        <v>0</v>
      </c>
      <c r="U40" s="9">
        <v>0</v>
      </c>
      <c r="V40" s="9">
        <v>0</v>
      </c>
      <c r="W40" s="8">
        <v>0</v>
      </c>
      <c r="X40" s="9">
        <v>0</v>
      </c>
      <c r="Y40" s="8">
        <v>0</v>
      </c>
      <c r="Z40" s="9">
        <v>0</v>
      </c>
      <c r="AA40" s="8"/>
      <c r="AC40" s="8"/>
      <c r="AG40" s="21"/>
      <c r="AH40" s="7">
        <v>5.5</v>
      </c>
      <c r="AL40" s="14"/>
      <c r="AN40" s="16"/>
      <c r="AQ40" s="16"/>
      <c r="AR40" s="7">
        <v>1980</v>
      </c>
      <c r="AS40" s="23">
        <f t="shared" si="53"/>
        <v>3.2966651902615309</v>
      </c>
      <c r="AW40" s="18"/>
      <c r="AY40" s="18"/>
      <c r="BA40" s="18"/>
      <c r="BC40" s="18"/>
      <c r="BE40" s="18"/>
      <c r="BF40" s="18" t="s">
        <v>35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 s="18">
        <v>0</v>
      </c>
      <c r="BN40">
        <v>0</v>
      </c>
      <c r="BO40">
        <v>1</v>
      </c>
      <c r="BP40" s="18">
        <v>0</v>
      </c>
      <c r="BR40" s="18"/>
      <c r="BS40" t="s">
        <v>397</v>
      </c>
      <c r="BT40" t="s">
        <v>397</v>
      </c>
      <c r="BV40" s="25"/>
      <c r="BZ40" s="18"/>
      <c r="CB40" s="18"/>
      <c r="CC40" s="18"/>
      <c r="CE40" s="18"/>
      <c r="CG40" s="18"/>
      <c r="CQ40" s="18"/>
      <c r="CS40" s="25"/>
      <c r="CT40" t="s">
        <v>397</v>
      </c>
      <c r="CV40" t="s">
        <v>397</v>
      </c>
      <c r="CW40" s="25" t="s">
        <v>397</v>
      </c>
    </row>
    <row r="41" spans="1:101" x14ac:dyDescent="0.25">
      <c r="A41">
        <v>40</v>
      </c>
      <c r="B41">
        <v>80</v>
      </c>
      <c r="C41" s="25" t="s">
        <v>7</v>
      </c>
      <c r="D41">
        <v>0</v>
      </c>
      <c r="E41" s="12">
        <v>10.7</v>
      </c>
      <c r="F41" s="14"/>
      <c r="H41" s="7" t="str">
        <f t="shared" si="45"/>
        <v>X</v>
      </c>
      <c r="I41" s="7">
        <f t="shared" si="46"/>
        <v>10.7</v>
      </c>
      <c r="J41" s="16">
        <f t="shared" si="47"/>
        <v>10.7</v>
      </c>
      <c r="K41" s="11" t="str">
        <f t="shared" si="48"/>
        <v>X</v>
      </c>
      <c r="L41" s="39" t="str">
        <f t="shared" si="49"/>
        <v>X</v>
      </c>
      <c r="M41" s="39" t="str">
        <f t="shared" si="50"/>
        <v>X</v>
      </c>
      <c r="N41" s="39" t="str">
        <f t="shared" si="51"/>
        <v>X</v>
      </c>
      <c r="O41" s="40" t="str">
        <f t="shared" si="52"/>
        <v>X</v>
      </c>
      <c r="P41" s="31">
        <v>1</v>
      </c>
      <c r="Q41" s="8">
        <v>0</v>
      </c>
      <c r="R41" s="9">
        <v>0</v>
      </c>
      <c r="S41" s="9">
        <v>0</v>
      </c>
      <c r="T41" s="8">
        <v>0</v>
      </c>
      <c r="U41" s="9">
        <v>0</v>
      </c>
      <c r="V41" s="9">
        <v>0</v>
      </c>
      <c r="W41" s="8">
        <v>0</v>
      </c>
      <c r="X41" s="9">
        <v>0</v>
      </c>
      <c r="Y41" s="8">
        <v>0</v>
      </c>
      <c r="Z41" s="9">
        <v>0</v>
      </c>
      <c r="AA41" s="8"/>
      <c r="AC41" s="8"/>
      <c r="AG41" s="21"/>
      <c r="AH41" s="7">
        <v>7.8</v>
      </c>
      <c r="AL41" s="14"/>
      <c r="AN41" s="16"/>
      <c r="AQ41" s="16"/>
      <c r="AR41" s="7">
        <v>1995</v>
      </c>
      <c r="AS41" s="23">
        <f t="shared" si="53"/>
        <v>3.2999429000227671</v>
      </c>
      <c r="AW41" s="18"/>
      <c r="AY41" s="18"/>
      <c r="BA41" s="18"/>
      <c r="BC41" s="18"/>
      <c r="BE41" s="18"/>
      <c r="BF41" s="18" t="s">
        <v>35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 s="18">
        <v>0</v>
      </c>
      <c r="BN41">
        <v>0</v>
      </c>
      <c r="BO41">
        <v>1</v>
      </c>
      <c r="BP41" s="18">
        <v>0</v>
      </c>
      <c r="BR41" s="18"/>
      <c r="BS41" t="s">
        <v>397</v>
      </c>
      <c r="BT41" t="s">
        <v>397</v>
      </c>
      <c r="BV41" s="25"/>
      <c r="BZ41" s="18"/>
      <c r="CB41" s="18"/>
      <c r="CC41" s="18"/>
      <c r="CE41" s="18"/>
      <c r="CG41" s="18"/>
      <c r="CQ41" s="18"/>
      <c r="CS41" s="25"/>
      <c r="CT41" t="s">
        <v>397</v>
      </c>
      <c r="CV41" t="s">
        <v>397</v>
      </c>
      <c r="CW41" s="25" t="s">
        <v>397</v>
      </c>
    </row>
    <row r="42" spans="1:101" x14ac:dyDescent="0.25">
      <c r="A42">
        <v>41</v>
      </c>
      <c r="B42">
        <v>80</v>
      </c>
      <c r="C42" s="25" t="s">
        <v>7</v>
      </c>
      <c r="D42">
        <v>0</v>
      </c>
      <c r="E42" s="12">
        <v>12.6</v>
      </c>
      <c r="F42" s="14"/>
      <c r="H42" s="7" t="str">
        <f t="shared" si="45"/>
        <v>X</v>
      </c>
      <c r="I42" s="7">
        <f t="shared" si="46"/>
        <v>12.6</v>
      </c>
      <c r="J42" s="16">
        <f t="shared" si="47"/>
        <v>12.6</v>
      </c>
      <c r="K42" s="11" t="str">
        <f t="shared" si="48"/>
        <v>X</v>
      </c>
      <c r="L42" s="39" t="str">
        <f t="shared" si="49"/>
        <v>X</v>
      </c>
      <c r="M42" s="39" t="str">
        <f t="shared" si="50"/>
        <v>X</v>
      </c>
      <c r="N42" s="39" t="str">
        <f t="shared" si="51"/>
        <v>X</v>
      </c>
      <c r="O42" s="40" t="str">
        <f t="shared" si="52"/>
        <v>X</v>
      </c>
      <c r="P42" s="31">
        <v>1</v>
      </c>
      <c r="Q42" s="8">
        <v>0</v>
      </c>
      <c r="R42" s="9">
        <v>0</v>
      </c>
      <c r="S42" s="9">
        <v>0</v>
      </c>
      <c r="T42" s="8">
        <v>0</v>
      </c>
      <c r="U42" s="9">
        <v>0</v>
      </c>
      <c r="V42" s="9">
        <v>0</v>
      </c>
      <c r="W42" s="8">
        <v>0</v>
      </c>
      <c r="X42" s="9">
        <v>0</v>
      </c>
      <c r="Y42" s="8">
        <v>0</v>
      </c>
      <c r="Z42" s="9">
        <v>0</v>
      </c>
      <c r="AA42" s="8"/>
      <c r="AC42" s="8"/>
      <c r="AG42" s="21"/>
      <c r="AH42" s="7">
        <v>3.1</v>
      </c>
      <c r="AL42" s="14"/>
      <c r="AN42" s="16"/>
      <c r="AQ42" s="16"/>
      <c r="AR42" s="7">
        <v>1980</v>
      </c>
      <c r="AS42" s="23">
        <f t="shared" si="53"/>
        <v>3.2966651902615309</v>
      </c>
      <c r="AW42" s="18"/>
      <c r="AY42" s="18"/>
      <c r="BA42" s="18"/>
      <c r="BC42" s="18"/>
      <c r="BE42" s="18"/>
      <c r="BF42" s="18" t="s">
        <v>42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 s="18">
        <v>1</v>
      </c>
      <c r="BN42">
        <v>0</v>
      </c>
      <c r="BO42">
        <v>1</v>
      </c>
      <c r="BP42" s="18">
        <v>0</v>
      </c>
      <c r="BR42" s="18"/>
      <c r="BS42" t="s">
        <v>397</v>
      </c>
      <c r="BT42" t="s">
        <v>397</v>
      </c>
      <c r="BV42" s="25"/>
      <c r="BZ42" s="18"/>
      <c r="CB42" s="18"/>
      <c r="CC42" s="18"/>
      <c r="CE42" s="18"/>
      <c r="CG42" s="18"/>
      <c r="CQ42" s="18"/>
      <c r="CS42" s="25"/>
      <c r="CT42" t="s">
        <v>397</v>
      </c>
      <c r="CV42" t="s">
        <v>397</v>
      </c>
      <c r="CW42" s="25" t="s">
        <v>397</v>
      </c>
    </row>
    <row r="43" spans="1:101" x14ac:dyDescent="0.25">
      <c r="A43">
        <v>42</v>
      </c>
      <c r="B43">
        <v>80</v>
      </c>
      <c r="C43" s="25" t="s">
        <v>7</v>
      </c>
      <c r="D43">
        <v>0</v>
      </c>
      <c r="E43" s="12">
        <v>14.7</v>
      </c>
      <c r="F43" s="14"/>
      <c r="H43" s="7" t="str">
        <f t="shared" si="45"/>
        <v>X</v>
      </c>
      <c r="I43" s="7">
        <f t="shared" si="46"/>
        <v>14.7</v>
      </c>
      <c r="J43" s="16">
        <f t="shared" si="47"/>
        <v>14.7</v>
      </c>
      <c r="K43" s="11" t="str">
        <f t="shared" si="48"/>
        <v>X</v>
      </c>
      <c r="L43" s="39" t="str">
        <f t="shared" si="49"/>
        <v>X</v>
      </c>
      <c r="M43" s="39" t="str">
        <f t="shared" si="50"/>
        <v>X</v>
      </c>
      <c r="N43" s="39" t="str">
        <f t="shared" si="51"/>
        <v>X</v>
      </c>
      <c r="O43" s="40" t="str">
        <f t="shared" si="52"/>
        <v>X</v>
      </c>
      <c r="P43" s="31">
        <v>1</v>
      </c>
      <c r="Q43" s="8">
        <v>0</v>
      </c>
      <c r="R43" s="9">
        <v>0</v>
      </c>
      <c r="S43" s="9">
        <v>0</v>
      </c>
      <c r="T43" s="8">
        <v>0</v>
      </c>
      <c r="U43" s="9">
        <v>0</v>
      </c>
      <c r="V43" s="9">
        <v>0</v>
      </c>
      <c r="W43" s="8">
        <v>0</v>
      </c>
      <c r="X43" s="9">
        <v>0</v>
      </c>
      <c r="Y43" s="8">
        <v>0</v>
      </c>
      <c r="Z43" s="9">
        <v>0</v>
      </c>
      <c r="AA43" s="8"/>
      <c r="AC43" s="8"/>
      <c r="AG43" s="21"/>
      <c r="AH43" s="7">
        <v>4.7</v>
      </c>
      <c r="AL43" s="14"/>
      <c r="AN43" s="16"/>
      <c r="AQ43" s="16"/>
      <c r="AR43" s="7">
        <v>1990</v>
      </c>
      <c r="AS43" s="23">
        <f t="shared" si="53"/>
        <v>3.2988530764097068</v>
      </c>
      <c r="AW43" s="18"/>
      <c r="AY43" s="18"/>
      <c r="BA43" s="18"/>
      <c r="BC43" s="18"/>
      <c r="BE43" s="18"/>
      <c r="BF43" s="18" t="s">
        <v>45</v>
      </c>
      <c r="BG43">
        <v>0</v>
      </c>
      <c r="BH43">
        <v>0</v>
      </c>
      <c r="BI43">
        <v>0</v>
      </c>
      <c r="BJ43">
        <v>1</v>
      </c>
      <c r="BK43">
        <v>0</v>
      </c>
      <c r="BL43">
        <v>0</v>
      </c>
      <c r="BM43" s="18">
        <v>0</v>
      </c>
      <c r="BN43">
        <v>0</v>
      </c>
      <c r="BO43">
        <v>1</v>
      </c>
      <c r="BP43" s="18">
        <v>0</v>
      </c>
      <c r="BR43" s="18"/>
      <c r="BS43" t="s">
        <v>397</v>
      </c>
      <c r="BT43" t="s">
        <v>397</v>
      </c>
      <c r="BV43" s="25"/>
      <c r="BZ43" s="18"/>
      <c r="CB43" s="18"/>
      <c r="CC43" s="18"/>
      <c r="CE43" s="18"/>
      <c r="CG43" s="18"/>
      <c r="CQ43" s="18"/>
      <c r="CS43" s="25"/>
      <c r="CT43" t="s">
        <v>397</v>
      </c>
      <c r="CV43" t="s">
        <v>397</v>
      </c>
      <c r="CW43" s="25" t="s">
        <v>397</v>
      </c>
    </row>
    <row r="44" spans="1:101" x14ac:dyDescent="0.25">
      <c r="A44">
        <v>43</v>
      </c>
      <c r="B44">
        <v>80</v>
      </c>
      <c r="C44" s="25" t="s">
        <v>7</v>
      </c>
      <c r="D44">
        <v>0</v>
      </c>
      <c r="E44" s="12">
        <v>4.2</v>
      </c>
      <c r="F44" s="14"/>
      <c r="H44" s="7" t="str">
        <f t="shared" si="45"/>
        <v>X</v>
      </c>
      <c r="I44" s="7">
        <f t="shared" si="46"/>
        <v>4.2</v>
      </c>
      <c r="J44" s="16">
        <f t="shared" si="47"/>
        <v>4.2</v>
      </c>
      <c r="K44" s="11" t="str">
        <f t="shared" si="48"/>
        <v>X</v>
      </c>
      <c r="L44" s="39" t="str">
        <f t="shared" si="49"/>
        <v>X</v>
      </c>
      <c r="M44" s="39" t="str">
        <f t="shared" si="50"/>
        <v>X</v>
      </c>
      <c r="N44" s="39" t="str">
        <f t="shared" si="51"/>
        <v>X</v>
      </c>
      <c r="O44" s="40" t="str">
        <f t="shared" si="52"/>
        <v>X</v>
      </c>
      <c r="P44" s="31">
        <v>1</v>
      </c>
      <c r="Q44" s="8">
        <v>0</v>
      </c>
      <c r="R44" s="9">
        <v>0</v>
      </c>
      <c r="S44" s="9">
        <v>0</v>
      </c>
      <c r="T44" s="8">
        <v>0</v>
      </c>
      <c r="U44" s="9">
        <v>0</v>
      </c>
      <c r="V44" s="9">
        <v>0</v>
      </c>
      <c r="W44" s="8">
        <v>0</v>
      </c>
      <c r="X44" s="9">
        <v>0</v>
      </c>
      <c r="Y44" s="8">
        <v>0</v>
      </c>
      <c r="Z44" s="9">
        <v>0</v>
      </c>
      <c r="AA44" s="8"/>
      <c r="AC44" s="8"/>
      <c r="AG44" s="21"/>
      <c r="AH44" s="7">
        <v>10.199999999999999</v>
      </c>
      <c r="AL44" s="14"/>
      <c r="AN44" s="16"/>
      <c r="AQ44" s="16"/>
      <c r="AR44" s="7">
        <v>1980</v>
      </c>
      <c r="AS44" s="23">
        <f t="shared" si="53"/>
        <v>3.2966651902615309</v>
      </c>
      <c r="AW44" s="18"/>
      <c r="AY44" s="18"/>
      <c r="BA44" s="18"/>
      <c r="BC44" s="18"/>
      <c r="BE44" s="18"/>
      <c r="BF44" s="18" t="s">
        <v>59</v>
      </c>
      <c r="BG44">
        <v>1</v>
      </c>
      <c r="BH44">
        <v>0</v>
      </c>
      <c r="BI44">
        <v>0</v>
      </c>
      <c r="BJ44">
        <v>0</v>
      </c>
      <c r="BK44">
        <v>0</v>
      </c>
      <c r="BL44">
        <v>0</v>
      </c>
      <c r="BM44" s="18">
        <v>0</v>
      </c>
      <c r="BN44">
        <v>1</v>
      </c>
      <c r="BO44">
        <v>0</v>
      </c>
      <c r="BP44" s="18">
        <v>0</v>
      </c>
      <c r="BR44" s="18"/>
      <c r="BS44" t="s">
        <v>397</v>
      </c>
      <c r="BT44" t="s">
        <v>397</v>
      </c>
      <c r="BV44" s="25"/>
      <c r="BZ44" s="18"/>
      <c r="CB44" s="18"/>
      <c r="CC44" s="18"/>
      <c r="CE44" s="18"/>
      <c r="CG44" s="18"/>
      <c r="CQ44" s="18"/>
      <c r="CS44" s="25"/>
      <c r="CT44" t="s">
        <v>397</v>
      </c>
      <c r="CV44" t="s">
        <v>397</v>
      </c>
      <c r="CW44" s="25" t="s">
        <v>397</v>
      </c>
    </row>
    <row r="45" spans="1:101" x14ac:dyDescent="0.25">
      <c r="A45">
        <v>44</v>
      </c>
      <c r="B45">
        <v>80</v>
      </c>
      <c r="C45" s="25" t="s">
        <v>7</v>
      </c>
      <c r="D45">
        <v>0</v>
      </c>
      <c r="E45" s="12">
        <v>8.6</v>
      </c>
      <c r="F45" s="14"/>
      <c r="H45" s="7" t="str">
        <f t="shared" si="45"/>
        <v>X</v>
      </c>
      <c r="I45" s="7">
        <f t="shared" si="46"/>
        <v>8.6</v>
      </c>
      <c r="J45" s="16">
        <f t="shared" si="47"/>
        <v>8.6</v>
      </c>
      <c r="K45" s="11" t="str">
        <f t="shared" si="48"/>
        <v>X</v>
      </c>
      <c r="L45" s="39" t="str">
        <f t="shared" si="49"/>
        <v>X</v>
      </c>
      <c r="M45" s="39" t="str">
        <f t="shared" si="50"/>
        <v>X</v>
      </c>
      <c r="N45" s="39" t="str">
        <f t="shared" si="51"/>
        <v>X</v>
      </c>
      <c r="O45" s="40" t="str">
        <f t="shared" si="52"/>
        <v>X</v>
      </c>
      <c r="P45" s="31">
        <v>1</v>
      </c>
      <c r="Q45" s="8">
        <v>0</v>
      </c>
      <c r="R45" s="9">
        <v>0</v>
      </c>
      <c r="S45" s="9">
        <v>0</v>
      </c>
      <c r="T45" s="8">
        <v>0</v>
      </c>
      <c r="U45" s="9">
        <v>0</v>
      </c>
      <c r="V45" s="9">
        <v>0</v>
      </c>
      <c r="W45" s="8">
        <v>0</v>
      </c>
      <c r="X45" s="9">
        <v>0</v>
      </c>
      <c r="Y45" s="8">
        <v>0</v>
      </c>
      <c r="Z45" s="9">
        <v>0</v>
      </c>
      <c r="AA45" s="8"/>
      <c r="AC45" s="8"/>
      <c r="AG45" s="21"/>
      <c r="AH45" s="7">
        <v>9.9</v>
      </c>
      <c r="AL45" s="14"/>
      <c r="AN45" s="16"/>
      <c r="AQ45" s="16"/>
      <c r="AR45" s="7">
        <v>1985</v>
      </c>
      <c r="AS45" s="23">
        <f t="shared" si="53"/>
        <v>3.2977605110991339</v>
      </c>
      <c r="AW45" s="18"/>
      <c r="AY45" s="18"/>
      <c r="BA45" s="18"/>
      <c r="BC45" s="18"/>
      <c r="BE45" s="18"/>
      <c r="BF45" s="18" t="s">
        <v>59</v>
      </c>
      <c r="BG45">
        <v>1</v>
      </c>
      <c r="BH45">
        <v>0</v>
      </c>
      <c r="BI45">
        <v>0</v>
      </c>
      <c r="BJ45">
        <v>0</v>
      </c>
      <c r="BK45">
        <v>0</v>
      </c>
      <c r="BL45">
        <v>0</v>
      </c>
      <c r="BM45" s="18">
        <v>0</v>
      </c>
      <c r="BN45">
        <v>1</v>
      </c>
      <c r="BO45">
        <v>0</v>
      </c>
      <c r="BP45" s="18">
        <v>0</v>
      </c>
      <c r="BR45" s="18"/>
      <c r="BS45" t="s">
        <v>397</v>
      </c>
      <c r="BT45" t="s">
        <v>397</v>
      </c>
      <c r="BV45" s="25"/>
      <c r="BZ45" s="18"/>
      <c r="CB45" s="18"/>
      <c r="CC45" s="18"/>
      <c r="CE45" s="18"/>
      <c r="CG45" s="18"/>
      <c r="CQ45" s="18"/>
      <c r="CS45" s="25"/>
      <c r="CT45" t="s">
        <v>397</v>
      </c>
      <c r="CV45" t="s">
        <v>397</v>
      </c>
      <c r="CW45" s="25" t="s">
        <v>397</v>
      </c>
    </row>
    <row r="46" spans="1:101" x14ac:dyDescent="0.25">
      <c r="A46">
        <v>45</v>
      </c>
      <c r="B46">
        <v>80</v>
      </c>
      <c r="C46" s="25" t="s">
        <v>7</v>
      </c>
      <c r="D46">
        <v>0</v>
      </c>
      <c r="E46" s="12">
        <v>8.9</v>
      </c>
      <c r="F46" s="14"/>
      <c r="H46" s="7" t="str">
        <f t="shared" si="45"/>
        <v>X</v>
      </c>
      <c r="I46" s="7">
        <f t="shared" si="46"/>
        <v>8.9</v>
      </c>
      <c r="J46" s="16">
        <f t="shared" si="47"/>
        <v>8.9</v>
      </c>
      <c r="K46" s="11" t="str">
        <f t="shared" si="48"/>
        <v>X</v>
      </c>
      <c r="L46" s="39" t="str">
        <f t="shared" si="49"/>
        <v>X</v>
      </c>
      <c r="M46" s="39" t="str">
        <f t="shared" si="50"/>
        <v>X</v>
      </c>
      <c r="N46" s="39" t="str">
        <f t="shared" si="51"/>
        <v>X</v>
      </c>
      <c r="O46" s="40" t="str">
        <f t="shared" si="52"/>
        <v>X</v>
      </c>
      <c r="P46" s="31">
        <v>1</v>
      </c>
      <c r="Q46" s="8">
        <v>0</v>
      </c>
      <c r="R46" s="9">
        <v>0</v>
      </c>
      <c r="S46" s="9">
        <v>0</v>
      </c>
      <c r="T46" s="8">
        <v>0</v>
      </c>
      <c r="U46" s="9">
        <v>0</v>
      </c>
      <c r="V46" s="9">
        <v>0</v>
      </c>
      <c r="W46" s="8">
        <v>0</v>
      </c>
      <c r="X46" s="9">
        <v>0</v>
      </c>
      <c r="Y46" s="8">
        <v>0</v>
      </c>
      <c r="Z46" s="9">
        <v>0</v>
      </c>
      <c r="AA46" s="8"/>
      <c r="AC46" s="8"/>
      <c r="AG46" s="21"/>
      <c r="AH46" s="7">
        <v>10.3</v>
      </c>
      <c r="AL46" s="14"/>
      <c r="AN46" s="16"/>
      <c r="AQ46" s="16"/>
      <c r="AR46" s="7">
        <v>1990</v>
      </c>
      <c r="AS46" s="23">
        <f t="shared" si="53"/>
        <v>3.2988530764097068</v>
      </c>
      <c r="AW46" s="18"/>
      <c r="AY46" s="18"/>
      <c r="BA46" s="18"/>
      <c r="BC46" s="18"/>
      <c r="BE46" s="18"/>
      <c r="BF46" s="18" t="s">
        <v>59</v>
      </c>
      <c r="BG46">
        <v>1</v>
      </c>
      <c r="BH46">
        <v>0</v>
      </c>
      <c r="BI46">
        <v>0</v>
      </c>
      <c r="BJ46">
        <v>0</v>
      </c>
      <c r="BK46">
        <v>0</v>
      </c>
      <c r="BL46">
        <v>0</v>
      </c>
      <c r="BM46" s="18">
        <v>0</v>
      </c>
      <c r="BN46">
        <v>1</v>
      </c>
      <c r="BO46">
        <v>0</v>
      </c>
      <c r="BP46" s="18">
        <v>0</v>
      </c>
      <c r="BR46" s="18"/>
      <c r="BS46" t="s">
        <v>397</v>
      </c>
      <c r="BT46" t="s">
        <v>397</v>
      </c>
      <c r="BV46" s="25"/>
      <c r="BZ46" s="18"/>
      <c r="CB46" s="18"/>
      <c r="CC46" s="18"/>
      <c r="CE46" s="18"/>
      <c r="CG46" s="18"/>
      <c r="CQ46" s="18"/>
      <c r="CS46" s="25"/>
      <c r="CT46" t="s">
        <v>397</v>
      </c>
      <c r="CV46" t="s">
        <v>397</v>
      </c>
      <c r="CW46" s="25" t="s">
        <v>397</v>
      </c>
    </row>
    <row r="47" spans="1:101" x14ac:dyDescent="0.25">
      <c r="A47">
        <v>46</v>
      </c>
      <c r="B47">
        <v>80</v>
      </c>
      <c r="C47" s="25" t="s">
        <v>7</v>
      </c>
      <c r="D47">
        <v>0</v>
      </c>
      <c r="E47" s="12">
        <v>9.3000000000000007</v>
      </c>
      <c r="F47" s="14"/>
      <c r="H47" s="7" t="str">
        <f t="shared" si="45"/>
        <v>X</v>
      </c>
      <c r="I47" s="7">
        <f t="shared" si="46"/>
        <v>9.3000000000000007</v>
      </c>
      <c r="J47" s="16">
        <f t="shared" si="47"/>
        <v>9.3000000000000007</v>
      </c>
      <c r="K47" s="11" t="str">
        <f t="shared" si="48"/>
        <v>X</v>
      </c>
      <c r="L47" s="39" t="str">
        <f t="shared" si="49"/>
        <v>X</v>
      </c>
      <c r="M47" s="39" t="str">
        <f t="shared" si="50"/>
        <v>X</v>
      </c>
      <c r="N47" s="39" t="str">
        <f t="shared" si="51"/>
        <v>X</v>
      </c>
      <c r="O47" s="40" t="str">
        <f t="shared" si="52"/>
        <v>X</v>
      </c>
      <c r="P47" s="31">
        <v>1</v>
      </c>
      <c r="Q47" s="8">
        <v>0</v>
      </c>
      <c r="R47" s="9">
        <v>0</v>
      </c>
      <c r="S47" s="9">
        <v>0</v>
      </c>
      <c r="T47" s="8">
        <v>0</v>
      </c>
      <c r="U47" s="9">
        <v>0</v>
      </c>
      <c r="V47" s="9">
        <v>0</v>
      </c>
      <c r="W47" s="8">
        <v>0</v>
      </c>
      <c r="X47" s="9">
        <v>0</v>
      </c>
      <c r="Y47" s="8">
        <v>0</v>
      </c>
      <c r="Z47" s="9">
        <v>0</v>
      </c>
      <c r="AA47" s="8"/>
      <c r="AC47" s="8"/>
      <c r="AG47" s="21"/>
      <c r="AH47" s="7">
        <v>6.6</v>
      </c>
      <c r="AL47" s="14"/>
      <c r="AN47" s="16"/>
      <c r="AQ47" s="16"/>
      <c r="AR47" s="7">
        <v>1975</v>
      </c>
      <c r="AS47" s="23">
        <f t="shared" si="53"/>
        <v>3.2955670999624789</v>
      </c>
      <c r="AW47" s="18"/>
      <c r="AY47" s="18"/>
      <c r="BA47" s="18"/>
      <c r="BC47" s="18"/>
      <c r="BE47" s="18"/>
      <c r="BF47" s="18" t="s">
        <v>60</v>
      </c>
      <c r="BG47">
        <v>1</v>
      </c>
      <c r="BH47">
        <v>0</v>
      </c>
      <c r="BI47">
        <v>0</v>
      </c>
      <c r="BJ47">
        <v>0</v>
      </c>
      <c r="BK47">
        <v>0</v>
      </c>
      <c r="BL47">
        <v>0</v>
      </c>
      <c r="BM47" s="18">
        <v>0</v>
      </c>
      <c r="BN47">
        <v>1</v>
      </c>
      <c r="BO47">
        <v>0</v>
      </c>
      <c r="BP47" s="18">
        <v>0</v>
      </c>
      <c r="BR47" s="18"/>
      <c r="BS47" t="s">
        <v>397</v>
      </c>
      <c r="BT47" t="s">
        <v>397</v>
      </c>
      <c r="BV47" s="25"/>
      <c r="BZ47" s="18"/>
      <c r="CB47" s="18"/>
      <c r="CC47" s="18"/>
      <c r="CE47" s="18"/>
      <c r="CG47" s="18"/>
      <c r="CQ47" s="18"/>
      <c r="CS47" s="25"/>
      <c r="CT47" t="s">
        <v>397</v>
      </c>
      <c r="CV47" t="s">
        <v>397</v>
      </c>
      <c r="CW47" s="25" t="s">
        <v>397</v>
      </c>
    </row>
    <row r="48" spans="1:101" x14ac:dyDescent="0.25">
      <c r="A48">
        <v>47</v>
      </c>
      <c r="B48">
        <v>80</v>
      </c>
      <c r="C48" s="25" t="s">
        <v>7</v>
      </c>
      <c r="D48">
        <v>0</v>
      </c>
      <c r="E48" s="12">
        <v>12.1</v>
      </c>
      <c r="F48" s="14"/>
      <c r="H48" s="7" t="str">
        <f t="shared" si="45"/>
        <v>X</v>
      </c>
      <c r="I48" s="7">
        <f t="shared" si="46"/>
        <v>12.1</v>
      </c>
      <c r="J48" s="16">
        <f t="shared" si="47"/>
        <v>12.1</v>
      </c>
      <c r="K48" s="11" t="str">
        <f t="shared" si="48"/>
        <v>X</v>
      </c>
      <c r="L48" s="39" t="str">
        <f t="shared" si="49"/>
        <v>X</v>
      </c>
      <c r="M48" s="39" t="str">
        <f t="shared" si="50"/>
        <v>X</v>
      </c>
      <c r="N48" s="39" t="str">
        <f t="shared" si="51"/>
        <v>X</v>
      </c>
      <c r="O48" s="40" t="str">
        <f t="shared" si="52"/>
        <v>X</v>
      </c>
      <c r="P48" s="31">
        <v>1</v>
      </c>
      <c r="Q48" s="8">
        <v>0</v>
      </c>
      <c r="R48" s="9">
        <v>0</v>
      </c>
      <c r="S48" s="9">
        <v>0</v>
      </c>
      <c r="T48" s="8">
        <v>0</v>
      </c>
      <c r="U48" s="9">
        <v>0</v>
      </c>
      <c r="V48" s="9">
        <v>0</v>
      </c>
      <c r="W48" s="8">
        <v>0</v>
      </c>
      <c r="X48" s="9">
        <v>0</v>
      </c>
      <c r="Y48" s="8">
        <v>0</v>
      </c>
      <c r="Z48" s="9">
        <v>0</v>
      </c>
      <c r="AA48" s="8"/>
      <c r="AC48" s="8"/>
      <c r="AG48" s="21"/>
      <c r="AH48" s="7">
        <v>8.4</v>
      </c>
      <c r="AL48" s="14"/>
      <c r="AN48" s="16"/>
      <c r="AQ48" s="16"/>
      <c r="AR48" s="7">
        <v>1990</v>
      </c>
      <c r="AS48" s="23">
        <f t="shared" si="53"/>
        <v>3.2988530764097068</v>
      </c>
      <c r="AW48" s="18"/>
      <c r="AY48" s="18"/>
      <c r="BA48" s="18"/>
      <c r="BC48" s="18"/>
      <c r="BE48" s="18"/>
      <c r="BF48" s="18" t="s">
        <v>60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0</v>
      </c>
      <c r="BM48" s="18">
        <v>0</v>
      </c>
      <c r="BN48">
        <v>1</v>
      </c>
      <c r="BO48">
        <v>0</v>
      </c>
      <c r="BP48" s="18">
        <v>0</v>
      </c>
      <c r="BR48" s="18"/>
      <c r="BS48" t="s">
        <v>397</v>
      </c>
      <c r="BT48" t="s">
        <v>397</v>
      </c>
      <c r="BV48" s="25"/>
      <c r="BZ48" s="18"/>
      <c r="CB48" s="18"/>
      <c r="CC48" s="18"/>
      <c r="CE48" s="18"/>
      <c r="CG48" s="18"/>
      <c r="CQ48" s="18"/>
      <c r="CS48" s="25"/>
      <c r="CT48" t="s">
        <v>397</v>
      </c>
      <c r="CV48" t="s">
        <v>397</v>
      </c>
      <c r="CW48" s="25" t="s">
        <v>397</v>
      </c>
    </row>
    <row r="49" spans="1:101" x14ac:dyDescent="0.25">
      <c r="A49">
        <v>48</v>
      </c>
      <c r="B49">
        <v>80</v>
      </c>
      <c r="C49" s="25" t="s">
        <v>7</v>
      </c>
      <c r="D49">
        <v>0</v>
      </c>
      <c r="E49" s="12">
        <v>12.8</v>
      </c>
      <c r="F49" s="14"/>
      <c r="H49" s="7" t="str">
        <f t="shared" si="45"/>
        <v>X</v>
      </c>
      <c r="I49" s="7">
        <f t="shared" si="46"/>
        <v>12.8</v>
      </c>
      <c r="J49" s="16">
        <f t="shared" si="47"/>
        <v>12.8</v>
      </c>
      <c r="K49" s="11" t="str">
        <f t="shared" si="48"/>
        <v>X</v>
      </c>
      <c r="L49" s="39" t="str">
        <f t="shared" si="49"/>
        <v>X</v>
      </c>
      <c r="M49" s="39" t="str">
        <f t="shared" si="50"/>
        <v>X</v>
      </c>
      <c r="N49" s="39" t="str">
        <f t="shared" si="51"/>
        <v>X</v>
      </c>
      <c r="O49" s="40" t="str">
        <f t="shared" si="52"/>
        <v>X</v>
      </c>
      <c r="P49" s="31">
        <v>1</v>
      </c>
      <c r="Q49" s="8">
        <v>0</v>
      </c>
      <c r="R49" s="9">
        <v>0</v>
      </c>
      <c r="S49" s="9">
        <v>0</v>
      </c>
      <c r="T49" s="8">
        <v>0</v>
      </c>
      <c r="U49" s="9">
        <v>0</v>
      </c>
      <c r="V49" s="9">
        <v>0</v>
      </c>
      <c r="W49" s="8">
        <v>0</v>
      </c>
      <c r="X49" s="9">
        <v>0</v>
      </c>
      <c r="Y49" s="8">
        <v>0</v>
      </c>
      <c r="Z49" s="9">
        <v>0</v>
      </c>
      <c r="AA49" s="8"/>
      <c r="AC49" s="8"/>
      <c r="AG49" s="21"/>
      <c r="AH49" s="7">
        <v>4.4000000000000004</v>
      </c>
      <c r="AL49" s="14"/>
      <c r="AN49" s="16"/>
      <c r="AQ49" s="16"/>
      <c r="AR49" s="7">
        <v>1975</v>
      </c>
      <c r="AS49" s="23">
        <f t="shared" si="53"/>
        <v>3.2955670999624789</v>
      </c>
      <c r="AW49" s="18"/>
      <c r="AY49" s="18"/>
      <c r="BA49" s="18"/>
      <c r="BC49" s="18"/>
      <c r="BE49" s="18"/>
      <c r="BF49" s="18" t="s">
        <v>68</v>
      </c>
      <c r="BG49">
        <v>0</v>
      </c>
      <c r="BH49">
        <v>0</v>
      </c>
      <c r="BI49">
        <v>0</v>
      </c>
      <c r="BJ49">
        <v>1</v>
      </c>
      <c r="BK49">
        <v>0</v>
      </c>
      <c r="BL49">
        <v>0</v>
      </c>
      <c r="BM49" s="18">
        <v>0</v>
      </c>
      <c r="BN49">
        <v>0</v>
      </c>
      <c r="BO49">
        <v>1</v>
      </c>
      <c r="BP49" s="18">
        <v>0</v>
      </c>
      <c r="BR49" s="18"/>
      <c r="BS49" t="s">
        <v>397</v>
      </c>
      <c r="BT49" t="s">
        <v>397</v>
      </c>
      <c r="BV49" s="25"/>
      <c r="BZ49" s="18"/>
      <c r="CB49" s="18"/>
      <c r="CC49" s="18"/>
      <c r="CE49" s="18"/>
      <c r="CG49" s="18"/>
      <c r="CQ49" s="18"/>
      <c r="CS49" s="25"/>
      <c r="CT49" t="s">
        <v>397</v>
      </c>
      <c r="CV49" t="s">
        <v>397</v>
      </c>
      <c r="CW49" s="25" t="s">
        <v>397</v>
      </c>
    </row>
    <row r="50" spans="1:101" x14ac:dyDescent="0.25">
      <c r="A50">
        <v>49</v>
      </c>
      <c r="B50">
        <v>80</v>
      </c>
      <c r="C50" s="25" t="s">
        <v>7</v>
      </c>
      <c r="D50">
        <v>0</v>
      </c>
      <c r="E50" s="12">
        <v>20.7</v>
      </c>
      <c r="F50" s="14"/>
      <c r="H50" s="7" t="str">
        <f t="shared" si="45"/>
        <v>X</v>
      </c>
      <c r="I50" s="7">
        <f t="shared" si="46"/>
        <v>20.7</v>
      </c>
      <c r="J50" s="16">
        <f t="shared" si="47"/>
        <v>20.7</v>
      </c>
      <c r="K50" s="11" t="str">
        <f t="shared" si="48"/>
        <v>X</v>
      </c>
      <c r="L50" s="39" t="str">
        <f t="shared" si="49"/>
        <v>X</v>
      </c>
      <c r="M50" s="39" t="str">
        <f t="shared" si="50"/>
        <v>X</v>
      </c>
      <c r="N50" s="39" t="str">
        <f t="shared" si="51"/>
        <v>X</v>
      </c>
      <c r="O50" s="40" t="str">
        <f t="shared" si="52"/>
        <v>X</v>
      </c>
      <c r="P50" s="31">
        <v>1</v>
      </c>
      <c r="Q50" s="8">
        <v>0</v>
      </c>
      <c r="R50" s="9">
        <v>0</v>
      </c>
      <c r="S50" s="9">
        <v>0</v>
      </c>
      <c r="T50" s="8">
        <v>0</v>
      </c>
      <c r="U50" s="9">
        <v>0</v>
      </c>
      <c r="V50" s="9">
        <v>0</v>
      </c>
      <c r="W50" s="8">
        <v>0</v>
      </c>
      <c r="X50" s="9">
        <v>0</v>
      </c>
      <c r="Y50" s="8">
        <v>0</v>
      </c>
      <c r="Z50" s="9">
        <v>0</v>
      </c>
      <c r="AA50" s="8"/>
      <c r="AC50" s="8"/>
      <c r="AG50" s="21"/>
      <c r="AH50" s="7">
        <v>2.4</v>
      </c>
      <c r="AL50" s="14"/>
      <c r="AN50" s="16"/>
      <c r="AQ50" s="16"/>
      <c r="AR50" s="7">
        <v>1985</v>
      </c>
      <c r="AS50" s="23">
        <f t="shared" si="53"/>
        <v>3.2977605110991339</v>
      </c>
      <c r="AW50" s="18"/>
      <c r="AY50" s="18"/>
      <c r="BA50" s="18"/>
      <c r="BC50" s="18"/>
      <c r="BE50" s="18"/>
      <c r="BF50" s="18" t="s">
        <v>74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 s="18">
        <v>1</v>
      </c>
      <c r="BN50">
        <v>0</v>
      </c>
      <c r="BO50">
        <v>1</v>
      </c>
      <c r="BP50" s="18">
        <v>0</v>
      </c>
      <c r="BR50" s="18"/>
      <c r="BS50" t="s">
        <v>397</v>
      </c>
      <c r="BT50" t="s">
        <v>397</v>
      </c>
      <c r="BV50" s="25"/>
      <c r="BZ50" s="18"/>
      <c r="CB50" s="18"/>
      <c r="CC50" s="18"/>
      <c r="CE50" s="18"/>
      <c r="CG50" s="18"/>
      <c r="CQ50" s="18"/>
      <c r="CS50" s="25"/>
      <c r="CT50" t="s">
        <v>397</v>
      </c>
      <c r="CV50" t="s">
        <v>397</v>
      </c>
      <c r="CW50" s="25" t="s">
        <v>397</v>
      </c>
    </row>
    <row r="51" spans="1:101" x14ac:dyDescent="0.25">
      <c r="A51">
        <v>50</v>
      </c>
      <c r="B51">
        <v>80</v>
      </c>
      <c r="C51" s="25" t="s">
        <v>7</v>
      </c>
      <c r="D51">
        <v>0</v>
      </c>
      <c r="E51" s="12">
        <v>7.8</v>
      </c>
      <c r="F51" s="14"/>
      <c r="H51" s="7" t="str">
        <f t="shared" si="45"/>
        <v>X</v>
      </c>
      <c r="I51" s="7">
        <f t="shared" si="46"/>
        <v>7.8</v>
      </c>
      <c r="J51" s="16">
        <f t="shared" si="47"/>
        <v>7.8</v>
      </c>
      <c r="K51" s="11" t="str">
        <f t="shared" si="48"/>
        <v>X</v>
      </c>
      <c r="L51" s="39" t="str">
        <f t="shared" si="49"/>
        <v>X</v>
      </c>
      <c r="M51" s="39" t="str">
        <f t="shared" si="50"/>
        <v>X</v>
      </c>
      <c r="N51" s="39" t="str">
        <f t="shared" si="51"/>
        <v>X</v>
      </c>
      <c r="O51" s="40" t="str">
        <f t="shared" si="52"/>
        <v>X</v>
      </c>
      <c r="P51" s="31">
        <v>1</v>
      </c>
      <c r="Q51" s="8">
        <v>0</v>
      </c>
      <c r="R51" s="9">
        <v>0</v>
      </c>
      <c r="S51" s="9">
        <v>0</v>
      </c>
      <c r="T51" s="8">
        <v>0</v>
      </c>
      <c r="U51" s="9">
        <v>0</v>
      </c>
      <c r="V51" s="9">
        <v>0</v>
      </c>
      <c r="W51" s="8">
        <v>0</v>
      </c>
      <c r="X51" s="9">
        <v>0</v>
      </c>
      <c r="Y51" s="8">
        <v>0</v>
      </c>
      <c r="Z51" s="9">
        <v>0</v>
      </c>
      <c r="AA51" s="8"/>
      <c r="AC51" s="8"/>
      <c r="AG51" s="21"/>
      <c r="AH51" s="7">
        <v>6</v>
      </c>
      <c r="AL51" s="14"/>
      <c r="AN51" s="16"/>
      <c r="AQ51" s="16"/>
      <c r="AR51" s="7">
        <v>1990</v>
      </c>
      <c r="AS51" s="23">
        <f t="shared" si="53"/>
        <v>3.2988530764097068</v>
      </c>
      <c r="AW51" s="18"/>
      <c r="AY51" s="18"/>
      <c r="BA51" s="18"/>
      <c r="BC51" s="18"/>
      <c r="BE51" s="18"/>
      <c r="BF51" s="18" t="s">
        <v>92</v>
      </c>
      <c r="BG51">
        <v>0</v>
      </c>
      <c r="BH51">
        <v>0</v>
      </c>
      <c r="BI51">
        <v>0</v>
      </c>
      <c r="BJ51">
        <v>1</v>
      </c>
      <c r="BK51">
        <v>0</v>
      </c>
      <c r="BL51">
        <v>0</v>
      </c>
      <c r="BM51" s="18">
        <v>0</v>
      </c>
      <c r="BN51">
        <v>0</v>
      </c>
      <c r="BO51">
        <v>1</v>
      </c>
      <c r="BP51" s="18">
        <v>0</v>
      </c>
      <c r="BR51" s="18"/>
      <c r="BS51" t="s">
        <v>397</v>
      </c>
      <c r="BT51" t="s">
        <v>397</v>
      </c>
      <c r="BV51" s="25"/>
      <c r="BZ51" s="18"/>
      <c r="CB51" s="18"/>
      <c r="CC51" s="18"/>
      <c r="CE51" s="18"/>
      <c r="CG51" s="18"/>
      <c r="CQ51" s="18"/>
      <c r="CS51" s="25"/>
      <c r="CT51" t="s">
        <v>397</v>
      </c>
      <c r="CV51" t="s">
        <v>397</v>
      </c>
      <c r="CW51" s="25" t="s">
        <v>397</v>
      </c>
    </row>
    <row r="52" spans="1:101" x14ac:dyDescent="0.25">
      <c r="A52">
        <v>51</v>
      </c>
      <c r="B52">
        <v>80</v>
      </c>
      <c r="C52" s="25" t="s">
        <v>7</v>
      </c>
      <c r="D52">
        <v>0</v>
      </c>
      <c r="E52" s="12">
        <v>9.4</v>
      </c>
      <c r="F52" s="14"/>
      <c r="H52" s="7" t="str">
        <f t="shared" si="45"/>
        <v>X</v>
      </c>
      <c r="I52" s="7">
        <f t="shared" si="46"/>
        <v>9.4</v>
      </c>
      <c r="J52" s="16">
        <f t="shared" si="47"/>
        <v>9.4</v>
      </c>
      <c r="K52" s="11" t="str">
        <f t="shared" si="48"/>
        <v>X</v>
      </c>
      <c r="L52" s="39" t="str">
        <f t="shared" si="49"/>
        <v>X</v>
      </c>
      <c r="M52" s="39" t="str">
        <f t="shared" si="50"/>
        <v>X</v>
      </c>
      <c r="N52" s="39" t="str">
        <f t="shared" si="51"/>
        <v>X</v>
      </c>
      <c r="O52" s="40" t="str">
        <f t="shared" si="52"/>
        <v>X</v>
      </c>
      <c r="P52" s="31">
        <v>1</v>
      </c>
      <c r="Q52" s="8">
        <v>0</v>
      </c>
      <c r="R52" s="9">
        <v>0</v>
      </c>
      <c r="S52" s="9">
        <v>0</v>
      </c>
      <c r="T52" s="8">
        <v>0</v>
      </c>
      <c r="U52" s="9">
        <v>0</v>
      </c>
      <c r="V52" s="9">
        <v>0</v>
      </c>
      <c r="W52" s="8">
        <v>0</v>
      </c>
      <c r="X52" s="9">
        <v>0</v>
      </c>
      <c r="Y52" s="8">
        <v>0</v>
      </c>
      <c r="Z52" s="9">
        <v>0</v>
      </c>
      <c r="AA52" s="8"/>
      <c r="AC52" s="8"/>
      <c r="AG52" s="21"/>
      <c r="AH52" s="7">
        <v>6.3</v>
      </c>
      <c r="AL52" s="14"/>
      <c r="AN52" s="16"/>
      <c r="AQ52" s="16"/>
      <c r="AR52" s="7">
        <v>1995</v>
      </c>
      <c r="AS52" s="23">
        <f t="shared" si="53"/>
        <v>3.2999429000227671</v>
      </c>
      <c r="AW52" s="18"/>
      <c r="AY52" s="18"/>
      <c r="BA52" s="18"/>
      <c r="BC52" s="18"/>
      <c r="BE52" s="18"/>
      <c r="BF52" s="18" t="s">
        <v>92</v>
      </c>
      <c r="BG52">
        <v>0</v>
      </c>
      <c r="BH52">
        <v>0</v>
      </c>
      <c r="BI52">
        <v>0</v>
      </c>
      <c r="BJ52">
        <v>1</v>
      </c>
      <c r="BK52">
        <v>0</v>
      </c>
      <c r="BL52">
        <v>0</v>
      </c>
      <c r="BM52" s="18">
        <v>0</v>
      </c>
      <c r="BN52">
        <v>0</v>
      </c>
      <c r="BO52">
        <v>1</v>
      </c>
      <c r="BP52" s="18">
        <v>0</v>
      </c>
      <c r="BR52" s="18"/>
      <c r="BS52" t="s">
        <v>397</v>
      </c>
      <c r="BT52" t="s">
        <v>397</v>
      </c>
      <c r="BV52" s="25"/>
      <c r="BZ52" s="18"/>
      <c r="CB52" s="18"/>
      <c r="CC52" s="18"/>
      <c r="CE52" s="18"/>
      <c r="CG52" s="18"/>
      <c r="CQ52" s="18"/>
      <c r="CS52" s="25"/>
      <c r="CT52" t="s">
        <v>397</v>
      </c>
      <c r="CV52" t="s">
        <v>397</v>
      </c>
      <c r="CW52" s="25" t="s">
        <v>397</v>
      </c>
    </row>
    <row r="53" spans="1:101" x14ac:dyDescent="0.25">
      <c r="A53">
        <v>52</v>
      </c>
      <c r="B53">
        <v>80</v>
      </c>
      <c r="C53" s="25" t="s">
        <v>7</v>
      </c>
      <c r="D53">
        <v>0</v>
      </c>
      <c r="E53" s="12">
        <v>9.8000000000000007</v>
      </c>
      <c r="F53" s="14"/>
      <c r="H53" s="7" t="str">
        <f t="shared" si="45"/>
        <v>X</v>
      </c>
      <c r="I53" s="7">
        <f t="shared" si="46"/>
        <v>9.8000000000000007</v>
      </c>
      <c r="J53" s="16">
        <f t="shared" si="47"/>
        <v>9.8000000000000007</v>
      </c>
      <c r="K53" s="11" t="str">
        <f t="shared" si="48"/>
        <v>X</v>
      </c>
      <c r="L53" s="39" t="str">
        <f t="shared" si="49"/>
        <v>X</v>
      </c>
      <c r="M53" s="39" t="str">
        <f t="shared" si="50"/>
        <v>X</v>
      </c>
      <c r="N53" s="39" t="str">
        <f t="shared" si="51"/>
        <v>X</v>
      </c>
      <c r="O53" s="40" t="str">
        <f t="shared" si="52"/>
        <v>X</v>
      </c>
      <c r="P53" s="31">
        <v>1</v>
      </c>
      <c r="Q53" s="8">
        <v>0</v>
      </c>
      <c r="R53" s="9">
        <v>0</v>
      </c>
      <c r="S53" s="9">
        <v>0</v>
      </c>
      <c r="T53" s="8">
        <v>0</v>
      </c>
      <c r="U53" s="9">
        <v>0</v>
      </c>
      <c r="V53" s="9">
        <v>0</v>
      </c>
      <c r="W53" s="8">
        <v>0</v>
      </c>
      <c r="X53" s="9">
        <v>0</v>
      </c>
      <c r="Y53" s="8">
        <v>0</v>
      </c>
      <c r="Z53" s="9">
        <v>0</v>
      </c>
      <c r="AA53" s="8"/>
      <c r="AC53" s="8"/>
      <c r="AG53" s="21"/>
      <c r="AH53" s="7">
        <v>6.6</v>
      </c>
      <c r="AL53" s="14"/>
      <c r="AN53" s="16"/>
      <c r="AQ53" s="16"/>
      <c r="AR53" s="7">
        <v>1985</v>
      </c>
      <c r="AS53" s="23">
        <f t="shared" si="53"/>
        <v>3.2977605110991339</v>
      </c>
      <c r="AW53" s="18"/>
      <c r="AY53" s="18"/>
      <c r="BA53" s="18"/>
      <c r="BC53" s="18"/>
      <c r="BE53" s="18"/>
      <c r="BF53" s="18" t="s">
        <v>93</v>
      </c>
      <c r="BG53">
        <v>0</v>
      </c>
      <c r="BH53">
        <v>0</v>
      </c>
      <c r="BI53">
        <v>0</v>
      </c>
      <c r="BJ53">
        <v>1</v>
      </c>
      <c r="BK53">
        <v>0</v>
      </c>
      <c r="BL53">
        <v>0</v>
      </c>
      <c r="BM53" s="18">
        <v>0</v>
      </c>
      <c r="BN53">
        <v>0</v>
      </c>
      <c r="BO53">
        <v>1</v>
      </c>
      <c r="BP53" s="18">
        <v>0</v>
      </c>
      <c r="BR53" s="18"/>
      <c r="BS53" t="s">
        <v>397</v>
      </c>
      <c r="BT53" t="s">
        <v>397</v>
      </c>
      <c r="BV53" s="25"/>
      <c r="BZ53" s="18"/>
      <c r="CB53" s="18"/>
      <c r="CC53" s="18"/>
      <c r="CE53" s="18"/>
      <c r="CG53" s="18"/>
      <c r="CQ53" s="18"/>
      <c r="CS53" s="25"/>
      <c r="CT53" t="s">
        <v>397</v>
      </c>
      <c r="CV53" t="s">
        <v>397</v>
      </c>
      <c r="CW53" s="25" t="s">
        <v>397</v>
      </c>
    </row>
    <row r="54" spans="1:101" x14ac:dyDescent="0.25">
      <c r="A54">
        <v>53</v>
      </c>
      <c r="B54">
        <v>80</v>
      </c>
      <c r="C54" s="25" t="s">
        <v>7</v>
      </c>
      <c r="D54">
        <v>0</v>
      </c>
      <c r="E54" s="12">
        <v>11.8</v>
      </c>
      <c r="F54" s="14"/>
      <c r="H54" s="7" t="str">
        <f t="shared" si="45"/>
        <v>X</v>
      </c>
      <c r="I54" s="7">
        <f t="shared" si="46"/>
        <v>11.8</v>
      </c>
      <c r="J54" s="16">
        <f t="shared" si="47"/>
        <v>11.8</v>
      </c>
      <c r="K54" s="11" t="str">
        <f t="shared" si="48"/>
        <v>X</v>
      </c>
      <c r="L54" s="39" t="str">
        <f t="shared" si="49"/>
        <v>X</v>
      </c>
      <c r="M54" s="39" t="str">
        <f t="shared" si="50"/>
        <v>X</v>
      </c>
      <c r="N54" s="39" t="str">
        <f t="shared" si="51"/>
        <v>X</v>
      </c>
      <c r="O54" s="40" t="str">
        <f t="shared" si="52"/>
        <v>X</v>
      </c>
      <c r="P54" s="31">
        <v>1</v>
      </c>
      <c r="Q54" s="8">
        <v>0</v>
      </c>
      <c r="R54" s="9">
        <v>0</v>
      </c>
      <c r="S54" s="9">
        <v>0</v>
      </c>
      <c r="T54" s="8">
        <v>0</v>
      </c>
      <c r="U54" s="9">
        <v>0</v>
      </c>
      <c r="V54" s="9">
        <v>0</v>
      </c>
      <c r="W54" s="8">
        <v>0</v>
      </c>
      <c r="X54" s="9">
        <v>0</v>
      </c>
      <c r="Y54" s="8">
        <v>0</v>
      </c>
      <c r="Z54" s="9">
        <v>0</v>
      </c>
      <c r="AA54" s="8"/>
      <c r="AC54" s="8"/>
      <c r="AG54" s="21"/>
      <c r="AH54" s="7">
        <v>7.1</v>
      </c>
      <c r="AL54" s="14"/>
      <c r="AN54" s="16"/>
      <c r="AQ54" s="16"/>
      <c r="AR54" s="7">
        <v>1995</v>
      </c>
      <c r="AS54" s="23">
        <f t="shared" si="53"/>
        <v>3.2999429000227671</v>
      </c>
      <c r="AW54" s="18"/>
      <c r="AY54" s="18"/>
      <c r="BA54" s="18"/>
      <c r="BC54" s="18"/>
      <c r="BE54" s="18"/>
      <c r="BF54" s="18" t="s">
        <v>93</v>
      </c>
      <c r="BG54">
        <v>0</v>
      </c>
      <c r="BH54">
        <v>0</v>
      </c>
      <c r="BI54">
        <v>0</v>
      </c>
      <c r="BJ54">
        <v>1</v>
      </c>
      <c r="BK54">
        <v>0</v>
      </c>
      <c r="BL54">
        <v>0</v>
      </c>
      <c r="BM54" s="18">
        <v>0</v>
      </c>
      <c r="BN54">
        <v>0</v>
      </c>
      <c r="BO54">
        <v>1</v>
      </c>
      <c r="BP54" s="18">
        <v>0</v>
      </c>
      <c r="BR54" s="18"/>
      <c r="BS54" t="s">
        <v>397</v>
      </c>
      <c r="BT54" t="s">
        <v>397</v>
      </c>
      <c r="BV54" s="25"/>
      <c r="BZ54" s="18"/>
      <c r="CB54" s="18"/>
      <c r="CC54" s="18"/>
      <c r="CE54" s="18"/>
      <c r="CG54" s="18"/>
      <c r="CQ54" s="18"/>
      <c r="CS54" s="25"/>
      <c r="CT54" t="s">
        <v>397</v>
      </c>
      <c r="CV54" t="s">
        <v>397</v>
      </c>
      <c r="CW54" s="25" t="s">
        <v>397</v>
      </c>
    </row>
    <row r="55" spans="1:101" x14ac:dyDescent="0.25">
      <c r="A55">
        <v>54</v>
      </c>
      <c r="B55">
        <v>80</v>
      </c>
      <c r="C55" s="25" t="s">
        <v>7</v>
      </c>
      <c r="D55">
        <v>0</v>
      </c>
      <c r="E55" s="12">
        <v>7</v>
      </c>
      <c r="F55" s="14"/>
      <c r="H55" s="7" t="str">
        <f t="shared" si="45"/>
        <v>X</v>
      </c>
      <c r="I55" s="7">
        <f t="shared" si="46"/>
        <v>7</v>
      </c>
      <c r="J55" s="16">
        <f t="shared" si="47"/>
        <v>7</v>
      </c>
      <c r="K55" s="11" t="str">
        <f t="shared" si="48"/>
        <v>X</v>
      </c>
      <c r="L55" s="39" t="str">
        <f t="shared" si="49"/>
        <v>X</v>
      </c>
      <c r="M55" s="39" t="str">
        <f t="shared" si="50"/>
        <v>X</v>
      </c>
      <c r="N55" s="39" t="str">
        <f t="shared" si="51"/>
        <v>X</v>
      </c>
      <c r="O55" s="40" t="str">
        <f t="shared" si="52"/>
        <v>X</v>
      </c>
      <c r="P55" s="31">
        <v>1</v>
      </c>
      <c r="Q55" s="8">
        <v>0</v>
      </c>
      <c r="R55" s="9">
        <v>0</v>
      </c>
      <c r="S55" s="9">
        <v>0</v>
      </c>
      <c r="T55" s="8">
        <v>0</v>
      </c>
      <c r="U55" s="9">
        <v>0</v>
      </c>
      <c r="V55" s="9">
        <v>0</v>
      </c>
      <c r="W55" s="8">
        <v>0</v>
      </c>
      <c r="X55" s="9">
        <v>0</v>
      </c>
      <c r="Y55" s="8">
        <v>0</v>
      </c>
      <c r="Z55" s="9">
        <v>0</v>
      </c>
      <c r="AA55" s="8"/>
      <c r="AC55" s="8"/>
      <c r="AG55" s="21"/>
      <c r="AH55" s="7">
        <v>7.4</v>
      </c>
      <c r="AL55" s="14"/>
      <c r="AN55" s="16"/>
      <c r="AQ55" s="16"/>
      <c r="AR55" s="7">
        <v>1985</v>
      </c>
      <c r="AS55" s="23">
        <f t="shared" si="53"/>
        <v>3.2977605110991339</v>
      </c>
      <c r="AW55" s="18"/>
      <c r="AY55" s="18"/>
      <c r="BA55" s="18"/>
      <c r="BC55" s="18"/>
      <c r="BE55" s="18"/>
      <c r="BF55" s="18" t="s">
        <v>105</v>
      </c>
      <c r="BG55">
        <v>1</v>
      </c>
      <c r="BH55">
        <v>0</v>
      </c>
      <c r="BI55">
        <v>0</v>
      </c>
      <c r="BJ55">
        <v>0</v>
      </c>
      <c r="BK55">
        <v>0</v>
      </c>
      <c r="BL55">
        <v>0</v>
      </c>
      <c r="BM55" s="18">
        <v>0</v>
      </c>
      <c r="BN55">
        <v>1</v>
      </c>
      <c r="BO55">
        <v>0</v>
      </c>
      <c r="BP55" s="18">
        <v>0</v>
      </c>
      <c r="BR55" s="18"/>
      <c r="BS55" t="s">
        <v>397</v>
      </c>
      <c r="BT55" t="s">
        <v>397</v>
      </c>
      <c r="BV55" s="25"/>
      <c r="BZ55" s="18"/>
      <c r="CB55" s="18"/>
      <c r="CC55" s="18"/>
      <c r="CE55" s="18"/>
      <c r="CG55" s="18"/>
      <c r="CQ55" s="18"/>
      <c r="CS55" s="25"/>
      <c r="CT55" t="s">
        <v>397</v>
      </c>
      <c r="CV55" t="s">
        <v>397</v>
      </c>
      <c r="CW55" s="25" t="s">
        <v>397</v>
      </c>
    </row>
    <row r="56" spans="1:101" x14ac:dyDescent="0.25">
      <c r="A56">
        <v>55</v>
      </c>
      <c r="B56">
        <v>80</v>
      </c>
      <c r="C56" s="25" t="s">
        <v>7</v>
      </c>
      <c r="D56">
        <v>0</v>
      </c>
      <c r="E56" s="12">
        <v>8.1999999999999993</v>
      </c>
      <c r="F56" s="14"/>
      <c r="H56" s="7" t="str">
        <f t="shared" si="45"/>
        <v>X</v>
      </c>
      <c r="I56" s="7">
        <f t="shared" si="46"/>
        <v>8.1999999999999993</v>
      </c>
      <c r="J56" s="16">
        <f t="shared" si="47"/>
        <v>8.1999999999999993</v>
      </c>
      <c r="K56" s="11" t="str">
        <f t="shared" si="48"/>
        <v>X</v>
      </c>
      <c r="L56" s="39" t="str">
        <f t="shared" si="49"/>
        <v>X</v>
      </c>
      <c r="M56" s="39" t="str">
        <f t="shared" si="50"/>
        <v>X</v>
      </c>
      <c r="N56" s="39" t="str">
        <f t="shared" si="51"/>
        <v>X</v>
      </c>
      <c r="O56" s="40" t="str">
        <f t="shared" si="52"/>
        <v>X</v>
      </c>
      <c r="P56" s="31">
        <v>1</v>
      </c>
      <c r="Q56" s="8">
        <v>0</v>
      </c>
      <c r="R56" s="9">
        <v>0</v>
      </c>
      <c r="S56" s="9">
        <v>0</v>
      </c>
      <c r="T56" s="8">
        <v>0</v>
      </c>
      <c r="U56" s="9">
        <v>0</v>
      </c>
      <c r="V56" s="9">
        <v>0</v>
      </c>
      <c r="W56" s="8">
        <v>0</v>
      </c>
      <c r="X56" s="9">
        <v>0</v>
      </c>
      <c r="Y56" s="8">
        <v>0</v>
      </c>
      <c r="Z56" s="9">
        <v>0</v>
      </c>
      <c r="AA56" s="8"/>
      <c r="AC56" s="8"/>
      <c r="AG56" s="21"/>
      <c r="AH56" s="7">
        <v>9.1</v>
      </c>
      <c r="AL56" s="14"/>
      <c r="AN56" s="16"/>
      <c r="AQ56" s="16"/>
      <c r="AR56" s="7">
        <v>1995</v>
      </c>
      <c r="AS56" s="23">
        <f t="shared" si="53"/>
        <v>3.2999429000227671</v>
      </c>
      <c r="AW56" s="18"/>
      <c r="AY56" s="18"/>
      <c r="BA56" s="18"/>
      <c r="BC56" s="18"/>
      <c r="BE56" s="18"/>
      <c r="BF56" s="18" t="s">
        <v>105</v>
      </c>
      <c r="BG56">
        <v>1</v>
      </c>
      <c r="BH56">
        <v>0</v>
      </c>
      <c r="BI56">
        <v>0</v>
      </c>
      <c r="BJ56">
        <v>0</v>
      </c>
      <c r="BK56">
        <v>0</v>
      </c>
      <c r="BL56">
        <v>0</v>
      </c>
      <c r="BM56" s="18">
        <v>0</v>
      </c>
      <c r="BN56">
        <v>1</v>
      </c>
      <c r="BO56">
        <v>0</v>
      </c>
      <c r="BP56" s="18">
        <v>0</v>
      </c>
      <c r="BR56" s="18"/>
      <c r="BS56" t="s">
        <v>397</v>
      </c>
      <c r="BT56" t="s">
        <v>397</v>
      </c>
      <c r="BV56" s="25"/>
      <c r="BZ56" s="18"/>
      <c r="CB56" s="18"/>
      <c r="CC56" s="18"/>
      <c r="CE56" s="18"/>
      <c r="CG56" s="18"/>
      <c r="CQ56" s="18"/>
      <c r="CS56" s="25"/>
      <c r="CT56" t="s">
        <v>397</v>
      </c>
      <c r="CV56" t="s">
        <v>397</v>
      </c>
      <c r="CW56" s="25" t="s">
        <v>397</v>
      </c>
    </row>
    <row r="57" spans="1:101" x14ac:dyDescent="0.25">
      <c r="A57">
        <v>56</v>
      </c>
      <c r="B57">
        <v>80</v>
      </c>
      <c r="C57" s="25" t="s">
        <v>7</v>
      </c>
      <c r="D57">
        <v>0</v>
      </c>
      <c r="E57" s="12">
        <v>6.2</v>
      </c>
      <c r="F57" s="14"/>
      <c r="H57" s="7" t="str">
        <f t="shared" si="45"/>
        <v>X</v>
      </c>
      <c r="I57" s="7">
        <f t="shared" si="46"/>
        <v>6.2</v>
      </c>
      <c r="J57" s="16">
        <f t="shared" si="47"/>
        <v>6.2</v>
      </c>
      <c r="K57" s="11" t="str">
        <f t="shared" si="48"/>
        <v>X</v>
      </c>
      <c r="L57" s="39" t="str">
        <f t="shared" si="49"/>
        <v>X</v>
      </c>
      <c r="M57" s="39" t="str">
        <f t="shared" si="50"/>
        <v>X</v>
      </c>
      <c r="N57" s="39" t="str">
        <f t="shared" si="51"/>
        <v>X</v>
      </c>
      <c r="O57" s="40" t="str">
        <f t="shared" si="52"/>
        <v>X</v>
      </c>
      <c r="P57" s="31">
        <v>1</v>
      </c>
      <c r="Q57" s="8">
        <v>0</v>
      </c>
      <c r="R57" s="9">
        <v>0</v>
      </c>
      <c r="S57" s="9">
        <v>0</v>
      </c>
      <c r="T57" s="8">
        <v>0</v>
      </c>
      <c r="U57" s="9">
        <v>0</v>
      </c>
      <c r="V57" s="9">
        <v>0</v>
      </c>
      <c r="W57" s="8">
        <v>0</v>
      </c>
      <c r="X57" s="9">
        <v>0</v>
      </c>
      <c r="Y57" s="8">
        <v>0</v>
      </c>
      <c r="Z57" s="9">
        <v>0</v>
      </c>
      <c r="AA57" s="8"/>
      <c r="AC57" s="8"/>
      <c r="AG57" s="21"/>
      <c r="AH57" s="7">
        <v>5.8</v>
      </c>
      <c r="AL57" s="14"/>
      <c r="AN57" s="16"/>
      <c r="AQ57" s="16"/>
      <c r="AR57" s="7">
        <v>1975</v>
      </c>
      <c r="AS57" s="23">
        <f t="shared" si="53"/>
        <v>3.2955670999624789</v>
      </c>
      <c r="AW57" s="18"/>
      <c r="AY57" s="18"/>
      <c r="BA57" s="18"/>
      <c r="BC57" s="18"/>
      <c r="BE57" s="18"/>
      <c r="BF57" s="18" t="s">
        <v>107</v>
      </c>
      <c r="BG57">
        <v>1</v>
      </c>
      <c r="BH57">
        <v>0</v>
      </c>
      <c r="BI57">
        <v>0</v>
      </c>
      <c r="BJ57">
        <v>0</v>
      </c>
      <c r="BK57">
        <v>0</v>
      </c>
      <c r="BL57">
        <v>0</v>
      </c>
      <c r="BM57" s="18">
        <v>0</v>
      </c>
      <c r="BN57">
        <v>1</v>
      </c>
      <c r="BO57">
        <v>0</v>
      </c>
      <c r="BP57" s="18">
        <v>0</v>
      </c>
      <c r="BR57" s="18"/>
      <c r="BS57" t="s">
        <v>397</v>
      </c>
      <c r="BT57" t="s">
        <v>397</v>
      </c>
      <c r="BV57" s="25"/>
      <c r="BZ57" s="18"/>
      <c r="CB57" s="18"/>
      <c r="CC57" s="18"/>
      <c r="CE57" s="18"/>
      <c r="CG57" s="18"/>
      <c r="CQ57" s="18"/>
      <c r="CS57" s="25"/>
      <c r="CT57" t="s">
        <v>397</v>
      </c>
      <c r="CV57" t="s">
        <v>397</v>
      </c>
      <c r="CW57" s="25" t="s">
        <v>397</v>
      </c>
    </row>
    <row r="58" spans="1:101" x14ac:dyDescent="0.25">
      <c r="A58">
        <v>57</v>
      </c>
      <c r="B58">
        <v>80</v>
      </c>
      <c r="C58" s="25" t="s">
        <v>7</v>
      </c>
      <c r="D58">
        <v>0</v>
      </c>
      <c r="E58" s="12">
        <v>9.6999999999999993</v>
      </c>
      <c r="F58" s="14"/>
      <c r="H58" s="7" t="str">
        <f t="shared" si="45"/>
        <v>X</v>
      </c>
      <c r="I58" s="7">
        <f t="shared" si="46"/>
        <v>9.6999999999999993</v>
      </c>
      <c r="J58" s="16">
        <f t="shared" si="47"/>
        <v>9.6999999999999993</v>
      </c>
      <c r="K58" s="11" t="str">
        <f t="shared" si="48"/>
        <v>X</v>
      </c>
      <c r="L58" s="39" t="str">
        <f t="shared" si="49"/>
        <v>X</v>
      </c>
      <c r="M58" s="39" t="str">
        <f t="shared" si="50"/>
        <v>X</v>
      </c>
      <c r="N58" s="39" t="str">
        <f t="shared" si="51"/>
        <v>X</v>
      </c>
      <c r="O58" s="40" t="str">
        <f t="shared" si="52"/>
        <v>X</v>
      </c>
      <c r="P58" s="31">
        <v>1</v>
      </c>
      <c r="Q58" s="8">
        <v>0</v>
      </c>
      <c r="R58" s="9">
        <v>0</v>
      </c>
      <c r="S58" s="9">
        <v>0</v>
      </c>
      <c r="T58" s="8">
        <v>0</v>
      </c>
      <c r="U58" s="9">
        <v>0</v>
      </c>
      <c r="V58" s="9">
        <v>0</v>
      </c>
      <c r="W58" s="8">
        <v>0</v>
      </c>
      <c r="X58" s="9">
        <v>0</v>
      </c>
      <c r="Y58" s="8">
        <v>0</v>
      </c>
      <c r="Z58" s="9">
        <v>0</v>
      </c>
      <c r="AA58" s="8"/>
      <c r="AC58" s="8"/>
      <c r="AG58" s="21"/>
      <c r="AH58" s="7">
        <v>7.9</v>
      </c>
      <c r="AL58" s="14"/>
      <c r="AN58" s="16"/>
      <c r="AQ58" s="16"/>
      <c r="AR58" s="7">
        <v>1970</v>
      </c>
      <c r="AS58" s="23">
        <f t="shared" si="53"/>
        <v>3.2944662261615929</v>
      </c>
      <c r="AW58" s="18"/>
      <c r="AY58" s="18"/>
      <c r="BA58" s="18"/>
      <c r="BC58" s="18"/>
      <c r="BE58" s="18"/>
      <c r="BF58" s="18" t="s">
        <v>125</v>
      </c>
      <c r="BG58">
        <v>1</v>
      </c>
      <c r="BH58">
        <v>0</v>
      </c>
      <c r="BI58">
        <v>0</v>
      </c>
      <c r="BJ58">
        <v>0</v>
      </c>
      <c r="BK58">
        <v>0</v>
      </c>
      <c r="BL58">
        <v>0</v>
      </c>
      <c r="BM58" s="18">
        <v>0</v>
      </c>
      <c r="BN58">
        <v>1</v>
      </c>
      <c r="BO58">
        <v>0</v>
      </c>
      <c r="BP58" s="18">
        <v>0</v>
      </c>
      <c r="BR58" s="18"/>
      <c r="BS58" t="s">
        <v>397</v>
      </c>
      <c r="BT58" t="s">
        <v>397</v>
      </c>
      <c r="BV58" s="25"/>
      <c r="BZ58" s="18"/>
      <c r="CB58" s="18"/>
      <c r="CC58" s="18"/>
      <c r="CE58" s="18"/>
      <c r="CG58" s="18"/>
      <c r="CQ58" s="18"/>
      <c r="CS58" s="25"/>
      <c r="CT58" t="s">
        <v>397</v>
      </c>
      <c r="CV58" t="s">
        <v>397</v>
      </c>
      <c r="CW58" s="25" t="s">
        <v>397</v>
      </c>
    </row>
    <row r="59" spans="1:101" x14ac:dyDescent="0.25">
      <c r="A59">
        <v>58</v>
      </c>
      <c r="B59">
        <v>80</v>
      </c>
      <c r="C59" s="25" t="s">
        <v>7</v>
      </c>
      <c r="D59">
        <v>0</v>
      </c>
      <c r="E59" s="12">
        <v>7.6</v>
      </c>
      <c r="F59" s="14"/>
      <c r="H59" s="7" t="str">
        <f t="shared" si="45"/>
        <v>X</v>
      </c>
      <c r="I59" s="7">
        <f t="shared" si="46"/>
        <v>7.6</v>
      </c>
      <c r="J59" s="16">
        <f t="shared" si="47"/>
        <v>7.6</v>
      </c>
      <c r="K59" s="11" t="str">
        <f t="shared" si="48"/>
        <v>X</v>
      </c>
      <c r="L59" s="39" t="str">
        <f t="shared" si="49"/>
        <v>X</v>
      </c>
      <c r="M59" s="39" t="str">
        <f t="shared" si="50"/>
        <v>X</v>
      </c>
      <c r="N59" s="39" t="str">
        <f t="shared" si="51"/>
        <v>X</v>
      </c>
      <c r="O59" s="40" t="str">
        <f t="shared" si="52"/>
        <v>X</v>
      </c>
      <c r="P59" s="31">
        <v>1</v>
      </c>
      <c r="Q59" s="8">
        <v>0</v>
      </c>
      <c r="R59" s="9">
        <v>0</v>
      </c>
      <c r="S59" s="9">
        <v>0</v>
      </c>
      <c r="T59" s="8">
        <v>0</v>
      </c>
      <c r="U59" s="9">
        <v>0</v>
      </c>
      <c r="V59" s="9">
        <v>0</v>
      </c>
      <c r="W59" s="8">
        <v>0</v>
      </c>
      <c r="X59" s="9">
        <v>0</v>
      </c>
      <c r="Y59" s="8">
        <v>0</v>
      </c>
      <c r="Z59" s="9">
        <v>0</v>
      </c>
      <c r="AA59" s="8"/>
      <c r="AC59" s="8"/>
      <c r="AG59" s="21"/>
      <c r="AH59" s="7">
        <v>8.6999999999999993</v>
      </c>
      <c r="AL59" s="14"/>
      <c r="AN59" s="16"/>
      <c r="AQ59" s="16"/>
      <c r="AR59" s="7">
        <v>1995</v>
      </c>
      <c r="AS59" s="23">
        <f t="shared" si="53"/>
        <v>3.2999429000227671</v>
      </c>
      <c r="AW59" s="18"/>
      <c r="AY59" s="18"/>
      <c r="BA59" s="18"/>
      <c r="BC59" s="18"/>
      <c r="BE59" s="18"/>
      <c r="BF59" s="18" t="s">
        <v>132</v>
      </c>
      <c r="BG59">
        <v>1</v>
      </c>
      <c r="BH59">
        <v>0</v>
      </c>
      <c r="BI59">
        <v>0</v>
      </c>
      <c r="BJ59">
        <v>0</v>
      </c>
      <c r="BK59">
        <v>0</v>
      </c>
      <c r="BL59">
        <v>0</v>
      </c>
      <c r="BM59" s="18">
        <v>0</v>
      </c>
      <c r="BN59">
        <v>1</v>
      </c>
      <c r="BO59">
        <v>0</v>
      </c>
      <c r="BP59" s="18">
        <v>0</v>
      </c>
      <c r="BR59" s="18"/>
      <c r="BS59" t="s">
        <v>397</v>
      </c>
      <c r="BT59" t="s">
        <v>397</v>
      </c>
      <c r="BV59" s="25"/>
      <c r="BZ59" s="18"/>
      <c r="CB59" s="18"/>
      <c r="CC59" s="18"/>
      <c r="CE59" s="18"/>
      <c r="CG59" s="18"/>
      <c r="CQ59" s="18"/>
      <c r="CS59" s="25"/>
      <c r="CT59" t="s">
        <v>397</v>
      </c>
      <c r="CV59" t="s">
        <v>397</v>
      </c>
      <c r="CW59" s="25" t="s">
        <v>397</v>
      </c>
    </row>
    <row r="60" spans="1:101" x14ac:dyDescent="0.25">
      <c r="A60">
        <v>59</v>
      </c>
      <c r="B60">
        <v>80</v>
      </c>
      <c r="C60" s="25" t="s">
        <v>7</v>
      </c>
      <c r="D60">
        <v>0</v>
      </c>
      <c r="E60" s="12">
        <v>9.6999999999999993</v>
      </c>
      <c r="F60" s="14"/>
      <c r="H60" s="7" t="str">
        <f t="shared" si="45"/>
        <v>X</v>
      </c>
      <c r="I60" s="7">
        <f t="shared" si="46"/>
        <v>9.6999999999999993</v>
      </c>
      <c r="J60" s="16">
        <f t="shared" si="47"/>
        <v>9.6999999999999993</v>
      </c>
      <c r="K60" s="11" t="str">
        <f t="shared" si="48"/>
        <v>X</v>
      </c>
      <c r="L60" s="39" t="str">
        <f t="shared" si="49"/>
        <v>X</v>
      </c>
      <c r="M60" s="39" t="str">
        <f t="shared" si="50"/>
        <v>X</v>
      </c>
      <c r="N60" s="39" t="str">
        <f t="shared" si="51"/>
        <v>X</v>
      </c>
      <c r="O60" s="40" t="str">
        <f t="shared" si="52"/>
        <v>X</v>
      </c>
      <c r="P60" s="31">
        <v>1</v>
      </c>
      <c r="Q60" s="8">
        <v>0</v>
      </c>
      <c r="R60" s="9">
        <v>0</v>
      </c>
      <c r="S60" s="9">
        <v>0</v>
      </c>
      <c r="T60" s="8">
        <v>0</v>
      </c>
      <c r="U60" s="9">
        <v>0</v>
      </c>
      <c r="V60" s="9">
        <v>0</v>
      </c>
      <c r="W60" s="8">
        <v>0</v>
      </c>
      <c r="X60" s="9">
        <v>0</v>
      </c>
      <c r="Y60" s="8">
        <v>0</v>
      </c>
      <c r="Z60" s="9">
        <v>0</v>
      </c>
      <c r="AA60" s="8"/>
      <c r="AC60" s="8"/>
      <c r="AG60" s="21"/>
      <c r="AH60" s="7">
        <v>2</v>
      </c>
      <c r="AL60" s="14"/>
      <c r="AN60" s="16"/>
      <c r="AQ60" s="16"/>
      <c r="AR60" s="7">
        <v>1975</v>
      </c>
      <c r="AS60" s="23">
        <f t="shared" si="53"/>
        <v>3.2955670999624789</v>
      </c>
      <c r="AW60" s="18"/>
      <c r="AY60" s="18"/>
      <c r="BA60" s="18"/>
      <c r="BC60" s="18"/>
      <c r="BE60" s="18"/>
      <c r="BF60" s="18" t="s">
        <v>135</v>
      </c>
      <c r="BG60">
        <v>0</v>
      </c>
      <c r="BH60">
        <v>0</v>
      </c>
      <c r="BI60">
        <v>0</v>
      </c>
      <c r="BJ60">
        <v>1</v>
      </c>
      <c r="BK60">
        <v>0</v>
      </c>
      <c r="BL60">
        <v>0</v>
      </c>
      <c r="BM60" s="18">
        <v>0</v>
      </c>
      <c r="BN60">
        <v>0</v>
      </c>
      <c r="BO60">
        <v>1</v>
      </c>
      <c r="BP60" s="18">
        <v>0</v>
      </c>
      <c r="BR60" s="18"/>
      <c r="BS60" t="s">
        <v>397</v>
      </c>
      <c r="BT60" t="s">
        <v>397</v>
      </c>
      <c r="BV60" s="25"/>
      <c r="BZ60" s="18"/>
      <c r="CB60" s="18"/>
      <c r="CC60" s="18"/>
      <c r="CE60" s="18"/>
      <c r="CG60" s="18"/>
      <c r="CQ60" s="18"/>
      <c r="CS60" s="25"/>
      <c r="CT60" t="s">
        <v>397</v>
      </c>
      <c r="CV60" t="s">
        <v>397</v>
      </c>
      <c r="CW60" s="25" t="s">
        <v>397</v>
      </c>
    </row>
    <row r="61" spans="1:101" x14ac:dyDescent="0.25">
      <c r="A61">
        <v>60</v>
      </c>
      <c r="B61">
        <v>80</v>
      </c>
      <c r="C61" s="25" t="s">
        <v>7</v>
      </c>
      <c r="D61">
        <v>0</v>
      </c>
      <c r="E61" s="12">
        <v>12.8</v>
      </c>
      <c r="F61" s="14"/>
      <c r="H61" s="7" t="str">
        <f t="shared" si="45"/>
        <v>X</v>
      </c>
      <c r="I61" s="7">
        <f t="shared" si="46"/>
        <v>12.8</v>
      </c>
      <c r="J61" s="16">
        <f t="shared" si="47"/>
        <v>12.8</v>
      </c>
      <c r="K61" s="11" t="str">
        <f t="shared" si="48"/>
        <v>X</v>
      </c>
      <c r="L61" s="39" t="str">
        <f t="shared" si="49"/>
        <v>X</v>
      </c>
      <c r="M61" s="39" t="str">
        <f t="shared" si="50"/>
        <v>X</v>
      </c>
      <c r="N61" s="39" t="str">
        <f t="shared" si="51"/>
        <v>X</v>
      </c>
      <c r="O61" s="40" t="str">
        <f t="shared" si="52"/>
        <v>X</v>
      </c>
      <c r="P61" s="31">
        <v>1</v>
      </c>
      <c r="Q61" s="8">
        <v>0</v>
      </c>
      <c r="R61" s="9">
        <v>0</v>
      </c>
      <c r="S61" s="9">
        <v>0</v>
      </c>
      <c r="T61" s="8">
        <v>0</v>
      </c>
      <c r="U61" s="9">
        <v>0</v>
      </c>
      <c r="V61" s="9">
        <v>0</v>
      </c>
      <c r="W61" s="8">
        <v>0</v>
      </c>
      <c r="X61" s="9">
        <v>0</v>
      </c>
      <c r="Y61" s="8">
        <v>0</v>
      </c>
      <c r="Z61" s="9">
        <v>0</v>
      </c>
      <c r="AA61" s="8"/>
      <c r="AC61" s="8"/>
      <c r="AG61" s="21"/>
      <c r="AH61" s="7">
        <v>3.2</v>
      </c>
      <c r="AL61" s="14"/>
      <c r="AN61" s="16"/>
      <c r="AQ61" s="16"/>
      <c r="AR61" s="7">
        <v>1985</v>
      </c>
      <c r="AS61" s="23">
        <f t="shared" si="53"/>
        <v>3.2977605110991339</v>
      </c>
      <c r="AW61" s="18"/>
      <c r="AY61" s="18"/>
      <c r="BA61" s="18"/>
      <c r="BC61" s="18"/>
      <c r="BE61" s="18"/>
      <c r="BF61" s="18" t="s">
        <v>135</v>
      </c>
      <c r="BG61">
        <v>0</v>
      </c>
      <c r="BH61">
        <v>0</v>
      </c>
      <c r="BI61">
        <v>0</v>
      </c>
      <c r="BJ61">
        <v>1</v>
      </c>
      <c r="BK61">
        <v>0</v>
      </c>
      <c r="BL61">
        <v>0</v>
      </c>
      <c r="BM61" s="18">
        <v>0</v>
      </c>
      <c r="BN61">
        <v>0</v>
      </c>
      <c r="BO61">
        <v>1</v>
      </c>
      <c r="BP61" s="18">
        <v>0</v>
      </c>
      <c r="BR61" s="18"/>
      <c r="BS61" t="s">
        <v>397</v>
      </c>
      <c r="BT61" t="s">
        <v>397</v>
      </c>
      <c r="BV61" s="25"/>
      <c r="BZ61" s="18"/>
      <c r="CB61" s="18"/>
      <c r="CC61" s="18"/>
      <c r="CE61" s="18"/>
      <c r="CG61" s="18"/>
      <c r="CQ61" s="18"/>
      <c r="CS61" s="25"/>
      <c r="CT61" t="s">
        <v>397</v>
      </c>
      <c r="CV61" t="s">
        <v>397</v>
      </c>
      <c r="CW61" s="25" t="s">
        <v>397</v>
      </c>
    </row>
    <row r="62" spans="1:101" x14ac:dyDescent="0.25">
      <c r="A62">
        <v>61</v>
      </c>
      <c r="B62">
        <v>80</v>
      </c>
      <c r="C62" s="25" t="s">
        <v>7</v>
      </c>
      <c r="D62">
        <v>0</v>
      </c>
      <c r="E62" s="12">
        <v>4.34</v>
      </c>
      <c r="F62" s="14"/>
      <c r="H62" s="7" t="str">
        <f t="shared" si="45"/>
        <v>X</v>
      </c>
      <c r="I62" s="7">
        <f t="shared" si="46"/>
        <v>4.34</v>
      </c>
      <c r="J62" s="16">
        <f t="shared" si="47"/>
        <v>4.34</v>
      </c>
      <c r="K62" s="11" t="str">
        <f t="shared" si="48"/>
        <v>X</v>
      </c>
      <c r="L62" s="39" t="str">
        <f t="shared" si="49"/>
        <v>X</v>
      </c>
      <c r="M62" s="39" t="str">
        <f t="shared" si="50"/>
        <v>X</v>
      </c>
      <c r="N62" s="39" t="str">
        <f t="shared" si="51"/>
        <v>X</v>
      </c>
      <c r="O62" s="40" t="str">
        <f t="shared" si="52"/>
        <v>X</v>
      </c>
      <c r="P62" s="31">
        <v>1</v>
      </c>
      <c r="Q62" s="8">
        <v>0</v>
      </c>
      <c r="R62" s="9">
        <v>0</v>
      </c>
      <c r="S62" s="9">
        <v>0</v>
      </c>
      <c r="T62" s="8">
        <v>0</v>
      </c>
      <c r="U62" s="9">
        <v>0</v>
      </c>
      <c r="V62" s="9">
        <v>0</v>
      </c>
      <c r="W62" s="8">
        <v>0</v>
      </c>
      <c r="X62" s="9">
        <v>0</v>
      </c>
      <c r="Y62" s="8">
        <v>0</v>
      </c>
      <c r="Z62" s="9">
        <v>0</v>
      </c>
      <c r="AA62" s="8"/>
      <c r="AC62" s="8"/>
      <c r="AG62" s="21"/>
      <c r="AH62" s="7">
        <v>9</v>
      </c>
      <c r="AL62" s="14"/>
      <c r="AN62" s="16"/>
      <c r="AQ62" s="16"/>
      <c r="AR62" s="7">
        <v>1985</v>
      </c>
      <c r="AS62" s="23">
        <f t="shared" si="53"/>
        <v>3.2977605110991339</v>
      </c>
      <c r="AW62" s="18"/>
      <c r="AY62" s="18"/>
      <c r="BA62" s="18"/>
      <c r="BC62" s="18"/>
      <c r="BE62" s="18"/>
      <c r="BF62" s="18" t="s">
        <v>141</v>
      </c>
      <c r="BG62">
        <v>1</v>
      </c>
      <c r="BH62">
        <v>0</v>
      </c>
      <c r="BI62">
        <v>0</v>
      </c>
      <c r="BJ62">
        <v>0</v>
      </c>
      <c r="BK62">
        <v>0</v>
      </c>
      <c r="BL62">
        <v>0</v>
      </c>
      <c r="BM62" s="18">
        <v>0</v>
      </c>
      <c r="BN62">
        <v>1</v>
      </c>
      <c r="BO62">
        <v>0</v>
      </c>
      <c r="BP62" s="18">
        <v>0</v>
      </c>
      <c r="BR62" s="18"/>
      <c r="BS62" t="s">
        <v>397</v>
      </c>
      <c r="BT62" t="s">
        <v>397</v>
      </c>
      <c r="BV62" s="25"/>
      <c r="BZ62" s="18"/>
      <c r="CB62" s="18"/>
      <c r="CC62" s="18"/>
      <c r="CE62" s="18"/>
      <c r="CG62" s="18"/>
      <c r="CQ62" s="18"/>
      <c r="CS62" s="25"/>
      <c r="CT62" t="s">
        <v>397</v>
      </c>
      <c r="CV62" t="s">
        <v>397</v>
      </c>
      <c r="CW62" s="25" t="s">
        <v>397</v>
      </c>
    </row>
    <row r="63" spans="1:101" x14ac:dyDescent="0.25">
      <c r="A63">
        <v>62</v>
      </c>
      <c r="B63">
        <v>80</v>
      </c>
      <c r="C63" s="25" t="s">
        <v>7</v>
      </c>
      <c r="D63">
        <v>0</v>
      </c>
      <c r="E63" s="12">
        <v>6.2</v>
      </c>
      <c r="F63" s="14"/>
      <c r="H63" s="7" t="str">
        <f t="shared" si="45"/>
        <v>X</v>
      </c>
      <c r="I63" s="7">
        <f t="shared" si="46"/>
        <v>6.2</v>
      </c>
      <c r="J63" s="16">
        <f t="shared" si="47"/>
        <v>6.2</v>
      </c>
      <c r="K63" s="11" t="str">
        <f t="shared" si="48"/>
        <v>X</v>
      </c>
      <c r="L63" s="39" t="str">
        <f t="shared" si="49"/>
        <v>X</v>
      </c>
      <c r="M63" s="39" t="str">
        <f t="shared" si="50"/>
        <v>X</v>
      </c>
      <c r="N63" s="39" t="str">
        <f t="shared" si="51"/>
        <v>X</v>
      </c>
      <c r="O63" s="40" t="str">
        <f t="shared" si="52"/>
        <v>X</v>
      </c>
      <c r="P63" s="31">
        <v>1</v>
      </c>
      <c r="Q63" s="8">
        <v>0</v>
      </c>
      <c r="R63" s="9">
        <v>0</v>
      </c>
      <c r="S63" s="9">
        <v>0</v>
      </c>
      <c r="T63" s="8">
        <v>0</v>
      </c>
      <c r="U63" s="9">
        <v>0</v>
      </c>
      <c r="V63" s="9">
        <v>0</v>
      </c>
      <c r="W63" s="8">
        <v>0</v>
      </c>
      <c r="X63" s="9">
        <v>0</v>
      </c>
      <c r="Y63" s="8">
        <v>0</v>
      </c>
      <c r="Z63" s="9">
        <v>0</v>
      </c>
      <c r="AA63" s="8"/>
      <c r="AC63" s="8"/>
      <c r="AG63" s="21"/>
      <c r="AH63" s="7">
        <v>16.8</v>
      </c>
      <c r="AL63" s="14"/>
      <c r="AN63" s="16"/>
      <c r="AQ63" s="16"/>
      <c r="AR63" s="7">
        <v>1980</v>
      </c>
      <c r="AS63" s="23">
        <f t="shared" si="53"/>
        <v>3.2966651902615309</v>
      </c>
      <c r="AW63" s="18"/>
      <c r="AY63" s="18"/>
      <c r="BA63" s="18"/>
      <c r="BC63" s="18"/>
      <c r="BE63" s="18"/>
      <c r="BF63" s="18" t="s">
        <v>144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1</v>
      </c>
      <c r="BM63" s="18">
        <v>0</v>
      </c>
      <c r="BN63">
        <v>0</v>
      </c>
      <c r="BO63">
        <v>1</v>
      </c>
      <c r="BP63" s="18">
        <v>0</v>
      </c>
      <c r="BR63" s="18"/>
      <c r="BS63" t="s">
        <v>397</v>
      </c>
      <c r="BT63" t="s">
        <v>397</v>
      </c>
      <c r="BV63" s="25"/>
      <c r="BZ63" s="18"/>
      <c r="CB63" s="18"/>
      <c r="CC63" s="18"/>
      <c r="CE63" s="18"/>
      <c r="CG63" s="18"/>
      <c r="CQ63" s="18"/>
      <c r="CS63" s="25"/>
      <c r="CT63" t="s">
        <v>397</v>
      </c>
      <c r="CV63" t="s">
        <v>397</v>
      </c>
      <c r="CW63" s="25" t="s">
        <v>397</v>
      </c>
    </row>
    <row r="64" spans="1:101" x14ac:dyDescent="0.25">
      <c r="A64">
        <v>63</v>
      </c>
      <c r="B64">
        <v>80</v>
      </c>
      <c r="C64" s="25" t="s">
        <v>7</v>
      </c>
      <c r="D64">
        <v>0</v>
      </c>
      <c r="E64" s="12">
        <v>8.3000000000000007</v>
      </c>
      <c r="F64" s="14"/>
      <c r="H64" s="7" t="str">
        <f t="shared" si="45"/>
        <v>X</v>
      </c>
      <c r="I64" s="7">
        <f t="shared" si="46"/>
        <v>8.3000000000000007</v>
      </c>
      <c r="J64" s="16">
        <f t="shared" si="47"/>
        <v>8.3000000000000007</v>
      </c>
      <c r="K64" s="11" t="str">
        <f t="shared" si="48"/>
        <v>X</v>
      </c>
      <c r="L64" s="39" t="str">
        <f t="shared" si="49"/>
        <v>X</v>
      </c>
      <c r="M64" s="39" t="str">
        <f t="shared" si="50"/>
        <v>X</v>
      </c>
      <c r="N64" s="39" t="str">
        <f t="shared" si="51"/>
        <v>X</v>
      </c>
      <c r="O64" s="40" t="str">
        <f t="shared" si="52"/>
        <v>X</v>
      </c>
      <c r="P64" s="31">
        <v>1</v>
      </c>
      <c r="Q64" s="8">
        <v>0</v>
      </c>
      <c r="R64" s="9">
        <v>0</v>
      </c>
      <c r="S64" s="9">
        <v>0</v>
      </c>
      <c r="T64" s="8">
        <v>0</v>
      </c>
      <c r="U64" s="9">
        <v>0</v>
      </c>
      <c r="V64" s="9">
        <v>0</v>
      </c>
      <c r="W64" s="8">
        <v>0</v>
      </c>
      <c r="X64" s="9">
        <v>0</v>
      </c>
      <c r="Y64" s="8">
        <v>0</v>
      </c>
      <c r="Z64" s="9">
        <v>0</v>
      </c>
      <c r="AA64" s="8"/>
      <c r="AC64" s="8"/>
      <c r="AG64" s="21"/>
      <c r="AH64" s="7">
        <v>10</v>
      </c>
      <c r="AL64" s="14"/>
      <c r="AN64" s="16"/>
      <c r="AQ64" s="16"/>
      <c r="AR64" s="7">
        <v>1985</v>
      </c>
      <c r="AS64" s="23">
        <f t="shared" si="53"/>
        <v>3.2977605110991339</v>
      </c>
      <c r="AW64" s="18"/>
      <c r="AY64" s="18"/>
      <c r="BA64" s="18"/>
      <c r="BC64" s="18"/>
      <c r="BE64" s="18"/>
      <c r="BF64" s="18" t="s">
        <v>154</v>
      </c>
      <c r="BG64">
        <v>1</v>
      </c>
      <c r="BH64">
        <v>0</v>
      </c>
      <c r="BI64">
        <v>0</v>
      </c>
      <c r="BJ64">
        <v>0</v>
      </c>
      <c r="BK64">
        <v>0</v>
      </c>
      <c r="BL64">
        <v>0</v>
      </c>
      <c r="BM64" s="18">
        <v>0</v>
      </c>
      <c r="BN64">
        <v>1</v>
      </c>
      <c r="BO64">
        <v>0</v>
      </c>
      <c r="BP64" s="18">
        <v>0</v>
      </c>
      <c r="BR64" s="18"/>
      <c r="BS64" t="s">
        <v>397</v>
      </c>
      <c r="BT64" t="s">
        <v>397</v>
      </c>
      <c r="BV64" s="25"/>
      <c r="BZ64" s="18"/>
      <c r="CB64" s="18"/>
      <c r="CC64" s="18"/>
      <c r="CE64" s="18"/>
      <c r="CG64" s="18"/>
      <c r="CQ64" s="18"/>
      <c r="CS64" s="25"/>
      <c r="CT64" t="s">
        <v>397</v>
      </c>
      <c r="CV64" t="s">
        <v>397</v>
      </c>
      <c r="CW64" s="25" t="s">
        <v>397</v>
      </c>
    </row>
    <row r="65" spans="1:101" x14ac:dyDescent="0.25">
      <c r="A65">
        <v>64</v>
      </c>
      <c r="B65">
        <v>80</v>
      </c>
      <c r="C65" s="25" t="s">
        <v>7</v>
      </c>
      <c r="D65">
        <v>0</v>
      </c>
      <c r="E65" s="12">
        <v>7.75</v>
      </c>
      <c r="F65" s="14"/>
      <c r="H65" s="7" t="str">
        <f t="shared" si="45"/>
        <v>X</v>
      </c>
      <c r="I65" s="7">
        <f t="shared" si="46"/>
        <v>7.75</v>
      </c>
      <c r="J65" s="16">
        <f t="shared" si="47"/>
        <v>7.75</v>
      </c>
      <c r="K65" s="11" t="str">
        <f t="shared" si="48"/>
        <v>X</v>
      </c>
      <c r="L65" s="39" t="str">
        <f t="shared" si="49"/>
        <v>X</v>
      </c>
      <c r="M65" s="39" t="str">
        <f t="shared" si="50"/>
        <v>X</v>
      </c>
      <c r="N65" s="39" t="str">
        <f t="shared" si="51"/>
        <v>X</v>
      </c>
      <c r="O65" s="40" t="str">
        <f t="shared" si="52"/>
        <v>X</v>
      </c>
      <c r="P65" s="31">
        <v>1</v>
      </c>
      <c r="Q65" s="8">
        <v>0</v>
      </c>
      <c r="R65" s="9">
        <v>0</v>
      </c>
      <c r="S65" s="9">
        <v>0</v>
      </c>
      <c r="T65" s="8">
        <v>0</v>
      </c>
      <c r="U65" s="9">
        <v>0</v>
      </c>
      <c r="V65" s="9">
        <v>0</v>
      </c>
      <c r="W65" s="8">
        <v>0</v>
      </c>
      <c r="X65" s="9">
        <v>0</v>
      </c>
      <c r="Y65" s="8">
        <v>0</v>
      </c>
      <c r="Z65" s="9">
        <v>0</v>
      </c>
      <c r="AA65" s="8"/>
      <c r="AC65" s="8"/>
      <c r="AG65" s="21"/>
      <c r="AH65" s="7">
        <v>10.5</v>
      </c>
      <c r="AL65" s="14"/>
      <c r="AN65" s="16"/>
      <c r="AQ65" s="16"/>
      <c r="AR65" s="7">
        <v>1985</v>
      </c>
      <c r="AS65" s="23">
        <f t="shared" si="53"/>
        <v>3.2977605110991339</v>
      </c>
      <c r="AW65" s="18"/>
      <c r="AY65" s="18"/>
      <c r="BA65" s="18"/>
      <c r="BC65" s="18"/>
      <c r="BE65" s="18"/>
      <c r="BF65" s="18" t="s">
        <v>155</v>
      </c>
      <c r="BG65">
        <v>1</v>
      </c>
      <c r="BH65">
        <v>0</v>
      </c>
      <c r="BI65">
        <v>0</v>
      </c>
      <c r="BJ65">
        <v>0</v>
      </c>
      <c r="BK65">
        <v>0</v>
      </c>
      <c r="BL65">
        <v>0</v>
      </c>
      <c r="BM65" s="18">
        <v>0</v>
      </c>
      <c r="BN65">
        <v>1</v>
      </c>
      <c r="BO65">
        <v>0</v>
      </c>
      <c r="BP65" s="18">
        <v>0</v>
      </c>
      <c r="BR65" s="18"/>
      <c r="BS65" t="s">
        <v>397</v>
      </c>
      <c r="BT65" t="s">
        <v>397</v>
      </c>
      <c r="BV65" s="25"/>
      <c r="BZ65" s="18"/>
      <c r="CB65" s="18"/>
      <c r="CC65" s="18"/>
      <c r="CE65" s="18"/>
      <c r="CG65" s="18"/>
      <c r="CQ65" s="18"/>
      <c r="CS65" s="25"/>
      <c r="CT65" t="s">
        <v>397</v>
      </c>
      <c r="CV65" t="s">
        <v>397</v>
      </c>
      <c r="CW65" s="25" t="s">
        <v>397</v>
      </c>
    </row>
    <row r="66" spans="1:101" x14ac:dyDescent="0.25">
      <c r="A66">
        <v>65</v>
      </c>
      <c r="B66">
        <v>80</v>
      </c>
      <c r="C66" s="25" t="s">
        <v>7</v>
      </c>
      <c r="D66">
        <v>0</v>
      </c>
      <c r="E66" s="12">
        <v>7.28</v>
      </c>
      <c r="F66" s="14"/>
      <c r="H66" s="7" t="str">
        <f t="shared" si="45"/>
        <v>X</v>
      </c>
      <c r="I66" s="7">
        <f t="shared" si="46"/>
        <v>7.28</v>
      </c>
      <c r="J66" s="16">
        <f t="shared" si="47"/>
        <v>7.28</v>
      </c>
      <c r="K66" s="11" t="str">
        <f t="shared" si="48"/>
        <v>X</v>
      </c>
      <c r="L66" s="39" t="str">
        <f t="shared" si="49"/>
        <v>X</v>
      </c>
      <c r="M66" s="39" t="str">
        <f t="shared" si="50"/>
        <v>X</v>
      </c>
      <c r="N66" s="39" t="str">
        <f t="shared" si="51"/>
        <v>X</v>
      </c>
      <c r="O66" s="40" t="str">
        <f t="shared" si="52"/>
        <v>X</v>
      </c>
      <c r="P66" s="31">
        <v>1</v>
      </c>
      <c r="Q66" s="8">
        <v>0</v>
      </c>
      <c r="R66" s="9">
        <v>0</v>
      </c>
      <c r="S66" s="9">
        <v>0</v>
      </c>
      <c r="T66" s="8">
        <v>0</v>
      </c>
      <c r="U66" s="9">
        <v>0</v>
      </c>
      <c r="V66" s="9">
        <v>0</v>
      </c>
      <c r="W66" s="8">
        <v>0</v>
      </c>
      <c r="X66" s="9">
        <v>0</v>
      </c>
      <c r="Y66" s="8">
        <v>0</v>
      </c>
      <c r="Z66" s="9">
        <v>0</v>
      </c>
      <c r="AA66" s="8"/>
      <c r="AC66" s="8"/>
      <c r="AG66" s="21"/>
      <c r="AH66" s="7">
        <v>10.8</v>
      </c>
      <c r="AL66" s="14"/>
      <c r="AN66" s="16"/>
      <c r="AQ66" s="16"/>
      <c r="AR66" s="7">
        <v>1990</v>
      </c>
      <c r="AS66" s="23">
        <f t="shared" si="53"/>
        <v>3.2988530764097068</v>
      </c>
      <c r="AW66" s="18"/>
      <c r="AY66" s="18"/>
      <c r="BA66" s="18"/>
      <c r="BC66" s="18"/>
      <c r="BE66" s="18"/>
      <c r="BF66" s="18" t="s">
        <v>155</v>
      </c>
      <c r="BG66">
        <v>1</v>
      </c>
      <c r="BH66">
        <v>0</v>
      </c>
      <c r="BI66">
        <v>0</v>
      </c>
      <c r="BJ66">
        <v>0</v>
      </c>
      <c r="BK66">
        <v>0</v>
      </c>
      <c r="BL66">
        <v>0</v>
      </c>
      <c r="BM66" s="18">
        <v>0</v>
      </c>
      <c r="BN66">
        <v>1</v>
      </c>
      <c r="BO66">
        <v>0</v>
      </c>
      <c r="BP66" s="18">
        <v>0</v>
      </c>
      <c r="BR66" s="18"/>
      <c r="BS66" t="s">
        <v>397</v>
      </c>
      <c r="BT66" t="s">
        <v>397</v>
      </c>
      <c r="BV66" s="25"/>
      <c r="BZ66" s="18"/>
      <c r="CB66" s="18"/>
      <c r="CC66" s="18"/>
      <c r="CE66" s="18"/>
      <c r="CG66" s="18"/>
      <c r="CQ66" s="18"/>
      <c r="CS66" s="25"/>
      <c r="CT66" t="s">
        <v>397</v>
      </c>
      <c r="CV66" t="s">
        <v>397</v>
      </c>
      <c r="CW66" s="25" t="s">
        <v>397</v>
      </c>
    </row>
    <row r="67" spans="1:101" x14ac:dyDescent="0.25">
      <c r="A67">
        <v>66</v>
      </c>
      <c r="B67">
        <v>80</v>
      </c>
      <c r="C67" s="25" t="s">
        <v>7</v>
      </c>
      <c r="D67">
        <v>0</v>
      </c>
      <c r="E67" s="12">
        <v>8.5</v>
      </c>
      <c r="F67" s="14"/>
      <c r="H67" s="7" t="str">
        <f t="shared" si="45"/>
        <v>X</v>
      </c>
      <c r="I67" s="7">
        <f t="shared" si="46"/>
        <v>8.5</v>
      </c>
      <c r="J67" s="16">
        <f t="shared" si="47"/>
        <v>8.5</v>
      </c>
      <c r="K67" s="11" t="str">
        <f t="shared" si="48"/>
        <v>X</v>
      </c>
      <c r="L67" s="39" t="str">
        <f t="shared" si="49"/>
        <v>X</v>
      </c>
      <c r="M67" s="39" t="str">
        <f t="shared" si="50"/>
        <v>X</v>
      </c>
      <c r="N67" s="39" t="str">
        <f t="shared" si="51"/>
        <v>X</v>
      </c>
      <c r="O67" s="40" t="str">
        <f t="shared" si="52"/>
        <v>X</v>
      </c>
      <c r="P67" s="31">
        <v>1</v>
      </c>
      <c r="Q67" s="8">
        <v>0</v>
      </c>
      <c r="R67" s="9">
        <v>0</v>
      </c>
      <c r="S67" s="9">
        <v>0</v>
      </c>
      <c r="T67" s="8">
        <v>0</v>
      </c>
      <c r="U67" s="9">
        <v>0</v>
      </c>
      <c r="V67" s="9">
        <v>0</v>
      </c>
      <c r="W67" s="8">
        <v>0</v>
      </c>
      <c r="X67" s="9">
        <v>0</v>
      </c>
      <c r="Y67" s="8">
        <v>0</v>
      </c>
      <c r="Z67" s="9">
        <v>0</v>
      </c>
      <c r="AA67" s="8"/>
      <c r="AC67" s="8"/>
      <c r="AG67" s="21"/>
      <c r="AH67" s="7">
        <v>3.4</v>
      </c>
      <c r="AL67" s="14"/>
      <c r="AN67" s="16"/>
      <c r="AQ67" s="16"/>
      <c r="AR67" s="7">
        <v>1980</v>
      </c>
      <c r="AS67" s="23">
        <f t="shared" si="53"/>
        <v>3.2966651902615309</v>
      </c>
      <c r="AW67" s="18"/>
      <c r="AY67" s="18"/>
      <c r="BA67" s="18"/>
      <c r="BC67" s="18"/>
      <c r="BE67" s="18"/>
      <c r="BF67" s="18" t="s">
        <v>164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 s="18">
        <v>1</v>
      </c>
      <c r="BN67">
        <v>0</v>
      </c>
      <c r="BO67">
        <v>1</v>
      </c>
      <c r="BP67" s="18">
        <v>0</v>
      </c>
      <c r="BR67" s="18"/>
      <c r="BS67" t="s">
        <v>397</v>
      </c>
      <c r="BT67" t="s">
        <v>397</v>
      </c>
      <c r="BV67" s="25"/>
      <c r="BZ67" s="18"/>
      <c r="CB67" s="18"/>
      <c r="CC67" s="18"/>
      <c r="CE67" s="18"/>
      <c r="CG67" s="18"/>
      <c r="CQ67" s="18"/>
      <c r="CS67" s="25"/>
      <c r="CT67" t="s">
        <v>397</v>
      </c>
      <c r="CV67" t="s">
        <v>397</v>
      </c>
      <c r="CW67" s="25" t="s">
        <v>397</v>
      </c>
    </row>
    <row r="68" spans="1:101" x14ac:dyDescent="0.25">
      <c r="A68">
        <v>67</v>
      </c>
      <c r="B68">
        <v>80</v>
      </c>
      <c r="C68" s="25" t="s">
        <v>7</v>
      </c>
      <c r="D68">
        <v>0</v>
      </c>
      <c r="E68" s="12">
        <v>12</v>
      </c>
      <c r="F68" s="14"/>
      <c r="H68" s="7" t="str">
        <f t="shared" si="45"/>
        <v>X</v>
      </c>
      <c r="I68" s="7">
        <f t="shared" si="46"/>
        <v>12</v>
      </c>
      <c r="J68" s="16">
        <f t="shared" si="47"/>
        <v>12</v>
      </c>
      <c r="K68" s="11" t="str">
        <f t="shared" si="48"/>
        <v>X</v>
      </c>
      <c r="L68" s="39" t="str">
        <f t="shared" si="49"/>
        <v>X</v>
      </c>
      <c r="M68" s="39" t="str">
        <f t="shared" si="50"/>
        <v>X</v>
      </c>
      <c r="N68" s="39" t="str">
        <f t="shared" si="51"/>
        <v>X</v>
      </c>
      <c r="O68" s="40" t="str">
        <f t="shared" si="52"/>
        <v>X</v>
      </c>
      <c r="P68" s="31">
        <v>1</v>
      </c>
      <c r="Q68" s="8">
        <v>0</v>
      </c>
      <c r="R68" s="9">
        <v>0</v>
      </c>
      <c r="S68" s="9">
        <v>0</v>
      </c>
      <c r="T68" s="8">
        <v>0</v>
      </c>
      <c r="U68" s="9">
        <v>0</v>
      </c>
      <c r="V68" s="9">
        <v>0</v>
      </c>
      <c r="W68" s="8">
        <v>0</v>
      </c>
      <c r="X68" s="9">
        <v>0</v>
      </c>
      <c r="Y68" s="8">
        <v>0</v>
      </c>
      <c r="Z68" s="9">
        <v>0</v>
      </c>
      <c r="AA68" s="8"/>
      <c r="AC68" s="8"/>
      <c r="AG68" s="21"/>
      <c r="AH68" s="7">
        <v>7.1</v>
      </c>
      <c r="AL68" s="14"/>
      <c r="AN68" s="16"/>
      <c r="AQ68" s="16"/>
      <c r="AR68" s="7">
        <v>1975</v>
      </c>
      <c r="AS68" s="23">
        <f t="shared" si="53"/>
        <v>3.2955670999624789</v>
      </c>
      <c r="AW68" s="18"/>
      <c r="AY68" s="18"/>
      <c r="BA68" s="18"/>
      <c r="BC68" s="18"/>
      <c r="BE68" s="18"/>
      <c r="BF68" s="18" t="s">
        <v>166</v>
      </c>
      <c r="BG68">
        <v>1</v>
      </c>
      <c r="BH68">
        <v>0</v>
      </c>
      <c r="BI68">
        <v>0</v>
      </c>
      <c r="BJ68">
        <v>0</v>
      </c>
      <c r="BK68">
        <v>0</v>
      </c>
      <c r="BL68">
        <v>0</v>
      </c>
      <c r="BM68" s="18">
        <v>0</v>
      </c>
      <c r="BN68">
        <v>1</v>
      </c>
      <c r="BO68">
        <v>0</v>
      </c>
      <c r="BP68" s="18">
        <v>0</v>
      </c>
      <c r="BR68" s="18"/>
      <c r="BS68" t="s">
        <v>397</v>
      </c>
      <c r="BT68" t="s">
        <v>397</v>
      </c>
      <c r="BV68" s="25"/>
      <c r="BZ68" s="18"/>
      <c r="CB68" s="18"/>
      <c r="CC68" s="18"/>
      <c r="CE68" s="18"/>
      <c r="CG68" s="18"/>
      <c r="CQ68" s="18"/>
      <c r="CS68" s="25"/>
      <c r="CT68" t="s">
        <v>397</v>
      </c>
      <c r="CV68" t="s">
        <v>397</v>
      </c>
      <c r="CW68" s="25" t="s">
        <v>397</v>
      </c>
    </row>
    <row r="69" spans="1:101" x14ac:dyDescent="0.25">
      <c r="A69">
        <v>68</v>
      </c>
      <c r="B69">
        <v>80</v>
      </c>
      <c r="C69" s="25" t="s">
        <v>7</v>
      </c>
      <c r="D69">
        <v>0</v>
      </c>
      <c r="E69" s="12">
        <v>4.5</v>
      </c>
      <c r="F69" s="14"/>
      <c r="H69" s="7" t="str">
        <f t="shared" si="45"/>
        <v>X</v>
      </c>
      <c r="I69" s="7">
        <f t="shared" si="46"/>
        <v>4.5</v>
      </c>
      <c r="J69" s="16">
        <f t="shared" si="47"/>
        <v>4.5</v>
      </c>
      <c r="K69" s="11" t="str">
        <f t="shared" si="48"/>
        <v>X</v>
      </c>
      <c r="L69" s="39" t="str">
        <f t="shared" si="49"/>
        <v>X</v>
      </c>
      <c r="M69" s="39" t="str">
        <f t="shared" si="50"/>
        <v>X</v>
      </c>
      <c r="N69" s="39" t="str">
        <f t="shared" si="51"/>
        <v>X</v>
      </c>
      <c r="O69" s="40" t="str">
        <f t="shared" si="52"/>
        <v>X</v>
      </c>
      <c r="P69" s="31">
        <v>1</v>
      </c>
      <c r="Q69" s="8">
        <v>0</v>
      </c>
      <c r="R69" s="9">
        <v>0</v>
      </c>
      <c r="S69" s="9">
        <v>0</v>
      </c>
      <c r="T69" s="8">
        <v>0</v>
      </c>
      <c r="U69" s="9">
        <v>0</v>
      </c>
      <c r="V69" s="9">
        <v>0</v>
      </c>
      <c r="W69" s="8">
        <v>0</v>
      </c>
      <c r="X69" s="9">
        <v>0</v>
      </c>
      <c r="Y69" s="8">
        <v>0</v>
      </c>
      <c r="Z69" s="9">
        <v>0</v>
      </c>
      <c r="AA69" s="8"/>
      <c r="AC69" s="8"/>
      <c r="AG69" s="21"/>
      <c r="AH69" s="7">
        <v>5.5</v>
      </c>
      <c r="AL69" s="14"/>
      <c r="AN69" s="16"/>
      <c r="AQ69" s="16"/>
      <c r="AR69" s="7">
        <v>1985</v>
      </c>
      <c r="AS69" s="23">
        <f t="shared" si="53"/>
        <v>3.2977605110991339</v>
      </c>
      <c r="AW69" s="18"/>
      <c r="AY69" s="18"/>
      <c r="BA69" s="18"/>
      <c r="BC69" s="18"/>
      <c r="BE69" s="18"/>
      <c r="BF69" s="18" t="s">
        <v>170</v>
      </c>
      <c r="BG69">
        <v>0</v>
      </c>
      <c r="BH69">
        <v>0</v>
      </c>
      <c r="BI69">
        <v>0</v>
      </c>
      <c r="BJ69">
        <v>0</v>
      </c>
      <c r="BK69">
        <v>1</v>
      </c>
      <c r="BL69">
        <v>0</v>
      </c>
      <c r="BM69" s="18">
        <v>0</v>
      </c>
      <c r="BN69">
        <v>1</v>
      </c>
      <c r="BO69">
        <v>0</v>
      </c>
      <c r="BP69" s="18">
        <v>0</v>
      </c>
      <c r="BR69" s="18"/>
      <c r="BS69" t="s">
        <v>397</v>
      </c>
      <c r="BT69" t="s">
        <v>397</v>
      </c>
      <c r="BV69" s="25"/>
      <c r="BZ69" s="18"/>
      <c r="CB69" s="18"/>
      <c r="CC69" s="18"/>
      <c r="CE69" s="18"/>
      <c r="CG69" s="18"/>
      <c r="CQ69" s="18"/>
      <c r="CS69" s="25"/>
      <c r="CT69" t="s">
        <v>397</v>
      </c>
      <c r="CV69" t="s">
        <v>397</v>
      </c>
      <c r="CW69" s="25" t="s">
        <v>397</v>
      </c>
    </row>
    <row r="70" spans="1:101" x14ac:dyDescent="0.25">
      <c r="A70">
        <v>69</v>
      </c>
      <c r="B70">
        <v>80</v>
      </c>
      <c r="C70" s="25" t="s">
        <v>7</v>
      </c>
      <c r="D70">
        <v>0</v>
      </c>
      <c r="E70" s="12">
        <v>6.4</v>
      </c>
      <c r="F70" s="14"/>
      <c r="H70" s="7" t="str">
        <f t="shared" si="45"/>
        <v>X</v>
      </c>
      <c r="I70" s="7">
        <f t="shared" si="46"/>
        <v>6.4</v>
      </c>
      <c r="J70" s="16">
        <f t="shared" si="47"/>
        <v>6.4</v>
      </c>
      <c r="K70" s="11" t="str">
        <f t="shared" si="48"/>
        <v>X</v>
      </c>
      <c r="L70" s="39" t="str">
        <f t="shared" si="49"/>
        <v>X</v>
      </c>
      <c r="M70" s="39" t="str">
        <f t="shared" si="50"/>
        <v>X</v>
      </c>
      <c r="N70" s="39" t="str">
        <f t="shared" si="51"/>
        <v>X</v>
      </c>
      <c r="O70" s="40" t="str">
        <f t="shared" si="52"/>
        <v>X</v>
      </c>
      <c r="P70" s="31">
        <v>1</v>
      </c>
      <c r="Q70" s="8">
        <v>0</v>
      </c>
      <c r="R70" s="9">
        <v>0</v>
      </c>
      <c r="S70" s="9">
        <v>0</v>
      </c>
      <c r="T70" s="8">
        <v>0</v>
      </c>
      <c r="U70" s="9">
        <v>0</v>
      </c>
      <c r="V70" s="9">
        <v>0</v>
      </c>
      <c r="W70" s="8">
        <v>0</v>
      </c>
      <c r="X70" s="9">
        <v>0</v>
      </c>
      <c r="Y70" s="8">
        <v>0</v>
      </c>
      <c r="Z70" s="9">
        <v>0</v>
      </c>
      <c r="AA70" s="8"/>
      <c r="AC70" s="8"/>
      <c r="AG70" s="21"/>
      <c r="AH70" s="7">
        <v>10.6</v>
      </c>
      <c r="AL70" s="14"/>
      <c r="AN70" s="16"/>
      <c r="AQ70" s="16"/>
      <c r="AR70" s="7">
        <v>1995</v>
      </c>
      <c r="AS70" s="23">
        <f t="shared" si="53"/>
        <v>3.2999429000227671</v>
      </c>
      <c r="AW70" s="18"/>
      <c r="AY70" s="18"/>
      <c r="BA70" s="18"/>
      <c r="BC70" s="18"/>
      <c r="BE70" s="18"/>
      <c r="BF70" s="18" t="s">
        <v>198</v>
      </c>
      <c r="BG70">
        <v>1</v>
      </c>
      <c r="BH70">
        <v>0</v>
      </c>
      <c r="BI70">
        <v>0</v>
      </c>
      <c r="BJ70">
        <v>0</v>
      </c>
      <c r="BK70">
        <v>0</v>
      </c>
      <c r="BL70">
        <v>0</v>
      </c>
      <c r="BM70" s="18">
        <v>0</v>
      </c>
      <c r="BN70">
        <v>1</v>
      </c>
      <c r="BO70">
        <v>0</v>
      </c>
      <c r="BP70" s="18">
        <v>0</v>
      </c>
      <c r="BR70" s="18"/>
      <c r="BS70" t="s">
        <v>397</v>
      </c>
      <c r="BT70" t="s">
        <v>397</v>
      </c>
      <c r="BV70" s="25"/>
      <c r="BZ70" s="18"/>
      <c r="CB70" s="18"/>
      <c r="CC70" s="18"/>
      <c r="CE70" s="18"/>
      <c r="CG70" s="18"/>
      <c r="CQ70" s="18"/>
      <c r="CS70" s="25"/>
      <c r="CT70" t="s">
        <v>397</v>
      </c>
      <c r="CV70" t="s">
        <v>397</v>
      </c>
      <c r="CW70" s="25" t="s">
        <v>397</v>
      </c>
    </row>
    <row r="71" spans="1:101" x14ac:dyDescent="0.25">
      <c r="A71">
        <v>70</v>
      </c>
      <c r="B71">
        <v>80</v>
      </c>
      <c r="C71" s="25" t="s">
        <v>7</v>
      </c>
      <c r="D71">
        <v>0</v>
      </c>
      <c r="E71" s="12">
        <v>9.6999999999999993</v>
      </c>
      <c r="F71" s="14"/>
      <c r="H71" s="7" t="str">
        <f t="shared" si="45"/>
        <v>X</v>
      </c>
      <c r="I71" s="7">
        <f t="shared" si="46"/>
        <v>9.6999999999999993</v>
      </c>
      <c r="J71" s="16">
        <f t="shared" si="47"/>
        <v>9.6999999999999993</v>
      </c>
      <c r="K71" s="11" t="str">
        <f t="shared" si="48"/>
        <v>X</v>
      </c>
      <c r="L71" s="39" t="str">
        <f t="shared" si="49"/>
        <v>X</v>
      </c>
      <c r="M71" s="39" t="str">
        <f t="shared" si="50"/>
        <v>X</v>
      </c>
      <c r="N71" s="39" t="str">
        <f t="shared" si="51"/>
        <v>X</v>
      </c>
      <c r="O71" s="40" t="str">
        <f t="shared" si="52"/>
        <v>X</v>
      </c>
      <c r="P71" s="31">
        <v>1</v>
      </c>
      <c r="Q71" s="8">
        <v>0</v>
      </c>
      <c r="R71" s="9">
        <v>0</v>
      </c>
      <c r="S71" s="9">
        <v>0</v>
      </c>
      <c r="T71" s="8">
        <v>0</v>
      </c>
      <c r="U71" s="9">
        <v>0</v>
      </c>
      <c r="V71" s="9">
        <v>0</v>
      </c>
      <c r="W71" s="8">
        <v>0</v>
      </c>
      <c r="X71" s="9">
        <v>0</v>
      </c>
      <c r="Y71" s="8">
        <v>0</v>
      </c>
      <c r="Z71" s="9">
        <v>0</v>
      </c>
      <c r="AA71" s="8"/>
      <c r="AC71" s="8"/>
      <c r="AG71" s="21"/>
      <c r="AH71" s="7">
        <v>3.8</v>
      </c>
      <c r="AL71" s="14"/>
      <c r="AN71" s="16"/>
      <c r="AQ71" s="16"/>
      <c r="AR71" s="7">
        <v>1980</v>
      </c>
      <c r="AS71" s="23">
        <f t="shared" si="53"/>
        <v>3.2966651902615309</v>
      </c>
      <c r="AW71" s="18"/>
      <c r="AY71" s="18"/>
      <c r="BA71" s="18"/>
      <c r="BC71" s="18"/>
      <c r="BE71" s="18"/>
      <c r="BF71" s="18" t="s">
        <v>202</v>
      </c>
      <c r="BG71">
        <v>0</v>
      </c>
      <c r="BH71">
        <v>0</v>
      </c>
      <c r="BI71">
        <v>0</v>
      </c>
      <c r="BJ71">
        <v>1</v>
      </c>
      <c r="BK71">
        <v>0</v>
      </c>
      <c r="BL71">
        <v>0</v>
      </c>
      <c r="BM71" s="18">
        <v>0</v>
      </c>
      <c r="BN71">
        <v>0</v>
      </c>
      <c r="BO71">
        <v>1</v>
      </c>
      <c r="BP71" s="18">
        <v>0</v>
      </c>
      <c r="BR71" s="18"/>
      <c r="BS71" t="s">
        <v>397</v>
      </c>
      <c r="BT71" t="s">
        <v>397</v>
      </c>
      <c r="BV71" s="25"/>
      <c r="BZ71" s="18"/>
      <c r="CB71" s="18"/>
      <c r="CC71" s="18"/>
      <c r="CE71" s="18"/>
      <c r="CG71" s="18"/>
      <c r="CQ71" s="18"/>
      <c r="CS71" s="25"/>
      <c r="CT71" t="s">
        <v>397</v>
      </c>
      <c r="CV71" t="s">
        <v>397</v>
      </c>
      <c r="CW71" s="25" t="s">
        <v>397</v>
      </c>
    </row>
    <row r="72" spans="1:101" x14ac:dyDescent="0.25">
      <c r="A72">
        <v>71</v>
      </c>
      <c r="B72">
        <v>80</v>
      </c>
      <c r="C72" s="25" t="s">
        <v>7</v>
      </c>
      <c r="D72">
        <v>0</v>
      </c>
      <c r="E72" s="12">
        <v>12.1</v>
      </c>
      <c r="F72" s="14"/>
      <c r="H72" s="7" t="str">
        <f t="shared" si="45"/>
        <v>X</v>
      </c>
      <c r="I72" s="7">
        <f t="shared" si="46"/>
        <v>12.1</v>
      </c>
      <c r="J72" s="16">
        <f t="shared" si="47"/>
        <v>12.1</v>
      </c>
      <c r="K72" s="11" t="str">
        <f t="shared" si="48"/>
        <v>X</v>
      </c>
      <c r="L72" s="39" t="str">
        <f t="shared" si="49"/>
        <v>X</v>
      </c>
      <c r="M72" s="39" t="str">
        <f t="shared" si="50"/>
        <v>X</v>
      </c>
      <c r="N72" s="39" t="str">
        <f t="shared" si="51"/>
        <v>X</v>
      </c>
      <c r="O72" s="40" t="str">
        <f t="shared" si="52"/>
        <v>X</v>
      </c>
      <c r="P72" s="31">
        <v>1</v>
      </c>
      <c r="Q72" s="8">
        <v>0</v>
      </c>
      <c r="R72" s="9">
        <v>0</v>
      </c>
      <c r="S72" s="9">
        <v>0</v>
      </c>
      <c r="T72" s="8">
        <v>0</v>
      </c>
      <c r="U72" s="9">
        <v>0</v>
      </c>
      <c r="V72" s="9">
        <v>0</v>
      </c>
      <c r="W72" s="8">
        <v>0</v>
      </c>
      <c r="X72" s="9">
        <v>0</v>
      </c>
      <c r="Y72" s="8">
        <v>0</v>
      </c>
      <c r="Z72" s="9">
        <v>0</v>
      </c>
      <c r="AA72" s="8"/>
      <c r="AC72" s="8"/>
      <c r="AG72" s="21"/>
      <c r="AH72" s="7">
        <v>5</v>
      </c>
      <c r="AL72" s="14"/>
      <c r="AN72" s="16"/>
      <c r="AQ72" s="16"/>
      <c r="AR72" s="7">
        <v>1995</v>
      </c>
      <c r="AS72" s="23">
        <f t="shared" si="53"/>
        <v>3.2999429000227671</v>
      </c>
      <c r="AW72" s="18"/>
      <c r="AY72" s="18"/>
      <c r="BA72" s="18"/>
      <c r="BC72" s="18"/>
      <c r="BE72" s="18"/>
      <c r="BF72" s="18" t="s">
        <v>202</v>
      </c>
      <c r="BG72">
        <v>0</v>
      </c>
      <c r="BH72">
        <v>0</v>
      </c>
      <c r="BI72">
        <v>0</v>
      </c>
      <c r="BJ72">
        <v>1</v>
      </c>
      <c r="BK72">
        <v>0</v>
      </c>
      <c r="BL72">
        <v>0</v>
      </c>
      <c r="BM72" s="18">
        <v>0</v>
      </c>
      <c r="BN72">
        <v>0</v>
      </c>
      <c r="BO72">
        <v>1</v>
      </c>
      <c r="BP72" s="18">
        <v>0</v>
      </c>
      <c r="BR72" s="18"/>
      <c r="BS72" t="s">
        <v>397</v>
      </c>
      <c r="BT72" t="s">
        <v>397</v>
      </c>
      <c r="BV72" s="25"/>
      <c r="BZ72" s="18"/>
      <c r="CB72" s="18"/>
      <c r="CC72" s="18"/>
      <c r="CE72" s="18"/>
      <c r="CG72" s="18"/>
      <c r="CQ72" s="18"/>
      <c r="CS72" s="25"/>
      <c r="CT72" t="s">
        <v>397</v>
      </c>
      <c r="CV72" t="s">
        <v>397</v>
      </c>
      <c r="CW72" s="25" t="s">
        <v>397</v>
      </c>
    </row>
    <row r="73" spans="1:101" x14ac:dyDescent="0.25">
      <c r="A73">
        <v>72</v>
      </c>
      <c r="B73">
        <v>80</v>
      </c>
      <c r="C73" s="25" t="s">
        <v>7</v>
      </c>
      <c r="D73">
        <v>0</v>
      </c>
      <c r="E73" s="12">
        <v>8</v>
      </c>
      <c r="F73" s="14"/>
      <c r="H73" s="7" t="str">
        <f t="shared" si="45"/>
        <v>X</v>
      </c>
      <c r="I73" s="7">
        <f t="shared" si="46"/>
        <v>8</v>
      </c>
      <c r="J73" s="16">
        <f t="shared" si="47"/>
        <v>8</v>
      </c>
      <c r="K73" s="11" t="str">
        <f t="shared" si="48"/>
        <v>X</v>
      </c>
      <c r="L73" s="39" t="str">
        <f t="shared" si="49"/>
        <v>X</v>
      </c>
      <c r="M73" s="39" t="str">
        <f t="shared" si="50"/>
        <v>X</v>
      </c>
      <c r="N73" s="39" t="str">
        <f t="shared" si="51"/>
        <v>X</v>
      </c>
      <c r="O73" s="40" t="str">
        <f t="shared" si="52"/>
        <v>X</v>
      </c>
      <c r="P73" s="31">
        <v>1</v>
      </c>
      <c r="Q73" s="8">
        <v>0</v>
      </c>
      <c r="R73" s="9">
        <v>0</v>
      </c>
      <c r="S73" s="9">
        <v>0</v>
      </c>
      <c r="T73" s="8">
        <v>0</v>
      </c>
      <c r="U73" s="9">
        <v>0</v>
      </c>
      <c r="V73" s="9">
        <v>0</v>
      </c>
      <c r="W73" s="8">
        <v>0</v>
      </c>
      <c r="X73" s="9">
        <v>0</v>
      </c>
      <c r="Y73" s="8">
        <v>0</v>
      </c>
      <c r="Z73" s="9">
        <v>0</v>
      </c>
      <c r="AA73" s="8"/>
      <c r="AC73" s="8"/>
      <c r="AG73" s="21"/>
      <c r="AH73" s="7">
        <v>2.2000000000000002</v>
      </c>
      <c r="AL73" s="14"/>
      <c r="AN73" s="16"/>
      <c r="AQ73" s="16"/>
      <c r="AR73" s="7">
        <v>1980</v>
      </c>
      <c r="AS73" s="23">
        <f t="shared" si="53"/>
        <v>3.2966651902615309</v>
      </c>
      <c r="AW73" s="18"/>
      <c r="AY73" s="18"/>
      <c r="BA73" s="18"/>
      <c r="BC73" s="18"/>
      <c r="BE73" s="18"/>
      <c r="BF73" s="18" t="s">
        <v>214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1</v>
      </c>
      <c r="BM73" s="18">
        <v>0</v>
      </c>
      <c r="BN73">
        <v>0</v>
      </c>
      <c r="BO73">
        <v>1</v>
      </c>
      <c r="BP73" s="18">
        <v>0</v>
      </c>
      <c r="BR73" s="18"/>
      <c r="BS73" t="s">
        <v>397</v>
      </c>
      <c r="BT73" t="s">
        <v>397</v>
      </c>
      <c r="BV73" s="25"/>
      <c r="BZ73" s="18"/>
      <c r="CB73" s="18"/>
      <c r="CC73" s="18"/>
      <c r="CE73" s="18"/>
      <c r="CG73" s="18"/>
      <c r="CQ73" s="18"/>
      <c r="CS73" s="25"/>
      <c r="CT73" t="s">
        <v>397</v>
      </c>
      <c r="CV73" t="s">
        <v>397</v>
      </c>
      <c r="CW73" s="25" t="s">
        <v>397</v>
      </c>
    </row>
    <row r="74" spans="1:101" x14ac:dyDescent="0.25">
      <c r="A74">
        <v>73</v>
      </c>
      <c r="B74">
        <v>80</v>
      </c>
      <c r="C74" s="25" t="s">
        <v>7</v>
      </c>
      <c r="D74">
        <v>0</v>
      </c>
      <c r="E74" s="12">
        <v>4.5999999999999996</v>
      </c>
      <c r="F74" s="14"/>
      <c r="H74" s="7" t="str">
        <f t="shared" si="45"/>
        <v>X</v>
      </c>
      <c r="I74" s="7">
        <f t="shared" si="46"/>
        <v>4.5999999999999996</v>
      </c>
      <c r="J74" s="16">
        <f t="shared" si="47"/>
        <v>4.5999999999999996</v>
      </c>
      <c r="K74" s="11" t="str">
        <f t="shared" si="48"/>
        <v>X</v>
      </c>
      <c r="L74" s="39" t="str">
        <f t="shared" si="49"/>
        <v>X</v>
      </c>
      <c r="M74" s="39" t="str">
        <f t="shared" si="50"/>
        <v>X</v>
      </c>
      <c r="N74" s="39" t="str">
        <f t="shared" si="51"/>
        <v>X</v>
      </c>
      <c r="O74" s="40" t="str">
        <f t="shared" si="52"/>
        <v>X</v>
      </c>
      <c r="P74" s="31">
        <v>1</v>
      </c>
      <c r="Q74" s="8">
        <v>0</v>
      </c>
      <c r="R74" s="9">
        <v>0</v>
      </c>
      <c r="S74" s="9">
        <v>0</v>
      </c>
      <c r="T74" s="8">
        <v>0</v>
      </c>
      <c r="U74" s="9">
        <v>0</v>
      </c>
      <c r="V74" s="9">
        <v>0</v>
      </c>
      <c r="W74" s="8">
        <v>0</v>
      </c>
      <c r="X74" s="9">
        <v>0</v>
      </c>
      <c r="Y74" s="8">
        <v>0</v>
      </c>
      <c r="Z74" s="9">
        <v>0</v>
      </c>
      <c r="AA74" s="8"/>
      <c r="AC74" s="8"/>
      <c r="AG74" s="21"/>
      <c r="AH74" s="7">
        <v>2.5</v>
      </c>
      <c r="AL74" s="14"/>
      <c r="AN74" s="16"/>
      <c r="AQ74" s="16"/>
      <c r="AR74" s="7">
        <v>1985</v>
      </c>
      <c r="AS74" s="23">
        <f t="shared" si="53"/>
        <v>3.2977605110991339</v>
      </c>
      <c r="AW74" s="18"/>
      <c r="AY74" s="18"/>
      <c r="BA74" s="18"/>
      <c r="BC74" s="18"/>
      <c r="BE74" s="18"/>
      <c r="BF74" s="18" t="s">
        <v>214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1</v>
      </c>
      <c r="BM74" s="18">
        <v>0</v>
      </c>
      <c r="BN74">
        <v>0</v>
      </c>
      <c r="BO74">
        <v>1</v>
      </c>
      <c r="BP74" s="18">
        <v>0</v>
      </c>
      <c r="BR74" s="18"/>
      <c r="BS74" t="s">
        <v>397</v>
      </c>
      <c r="BT74" t="s">
        <v>397</v>
      </c>
      <c r="BV74" s="25"/>
      <c r="BZ74" s="18"/>
      <c r="CB74" s="18"/>
      <c r="CC74" s="18"/>
      <c r="CE74" s="18"/>
      <c r="CG74" s="18"/>
      <c r="CQ74" s="18"/>
      <c r="CS74" s="25"/>
      <c r="CT74" t="s">
        <v>397</v>
      </c>
      <c r="CV74" t="s">
        <v>397</v>
      </c>
      <c r="CW74" s="25" t="s">
        <v>397</v>
      </c>
    </row>
    <row r="75" spans="1:101" x14ac:dyDescent="0.25">
      <c r="A75">
        <v>74</v>
      </c>
      <c r="B75">
        <v>80</v>
      </c>
      <c r="C75" s="25" t="s">
        <v>7</v>
      </c>
      <c r="D75">
        <v>0</v>
      </c>
      <c r="E75" s="12">
        <v>12.3</v>
      </c>
      <c r="F75" s="14"/>
      <c r="H75" s="7" t="str">
        <f t="shared" si="45"/>
        <v>X</v>
      </c>
      <c r="I75" s="7">
        <f t="shared" si="46"/>
        <v>12.3</v>
      </c>
      <c r="J75" s="16">
        <f t="shared" si="47"/>
        <v>12.3</v>
      </c>
      <c r="K75" s="11" t="str">
        <f t="shared" si="48"/>
        <v>X</v>
      </c>
      <c r="L75" s="39" t="str">
        <f t="shared" si="49"/>
        <v>X</v>
      </c>
      <c r="M75" s="39" t="str">
        <f t="shared" si="50"/>
        <v>X</v>
      </c>
      <c r="N75" s="39" t="str">
        <f t="shared" si="51"/>
        <v>X</v>
      </c>
      <c r="O75" s="40" t="str">
        <f t="shared" si="52"/>
        <v>X</v>
      </c>
      <c r="P75" s="31">
        <v>1</v>
      </c>
      <c r="Q75" s="8">
        <v>0</v>
      </c>
      <c r="R75" s="9">
        <v>0</v>
      </c>
      <c r="S75" s="9">
        <v>0</v>
      </c>
      <c r="T75" s="8">
        <v>0</v>
      </c>
      <c r="U75" s="9">
        <v>0</v>
      </c>
      <c r="V75" s="9">
        <v>0</v>
      </c>
      <c r="W75" s="8">
        <v>0</v>
      </c>
      <c r="X75" s="9">
        <v>0</v>
      </c>
      <c r="Y75" s="8">
        <v>0</v>
      </c>
      <c r="Z75" s="9">
        <v>0</v>
      </c>
      <c r="AA75" s="8"/>
      <c r="AC75" s="8"/>
      <c r="AG75" s="21"/>
      <c r="AH75" s="7">
        <v>6.7</v>
      </c>
      <c r="AL75" s="14"/>
      <c r="AN75" s="16"/>
      <c r="AQ75" s="16"/>
      <c r="AR75" s="7">
        <v>1980</v>
      </c>
      <c r="AS75" s="23">
        <f t="shared" si="53"/>
        <v>3.2966651902615309</v>
      </c>
      <c r="AW75" s="18"/>
      <c r="AY75" s="18"/>
      <c r="BA75" s="18"/>
      <c r="BC75" s="18"/>
      <c r="BE75" s="18"/>
      <c r="BF75" s="18" t="s">
        <v>222</v>
      </c>
      <c r="BG75">
        <v>0</v>
      </c>
      <c r="BH75">
        <v>0</v>
      </c>
      <c r="BI75">
        <v>0</v>
      </c>
      <c r="BJ75">
        <v>1</v>
      </c>
      <c r="BK75">
        <v>0</v>
      </c>
      <c r="BL75">
        <v>0</v>
      </c>
      <c r="BM75" s="18">
        <v>0</v>
      </c>
      <c r="BN75">
        <v>0</v>
      </c>
      <c r="BO75">
        <v>1</v>
      </c>
      <c r="BP75" s="18">
        <v>0</v>
      </c>
      <c r="BR75" s="18"/>
      <c r="BS75" t="s">
        <v>397</v>
      </c>
      <c r="BT75" t="s">
        <v>397</v>
      </c>
      <c r="BV75" s="25"/>
      <c r="BZ75" s="18"/>
      <c r="CB75" s="18"/>
      <c r="CC75" s="18"/>
      <c r="CE75" s="18"/>
      <c r="CG75" s="18"/>
      <c r="CQ75" s="18"/>
      <c r="CS75" s="25"/>
      <c r="CT75" t="s">
        <v>397</v>
      </c>
      <c r="CV75" t="s">
        <v>397</v>
      </c>
      <c r="CW75" s="25" t="s">
        <v>397</v>
      </c>
    </row>
    <row r="76" spans="1:101" x14ac:dyDescent="0.25">
      <c r="A76">
        <v>75</v>
      </c>
      <c r="B76">
        <v>80</v>
      </c>
      <c r="C76" s="25" t="s">
        <v>7</v>
      </c>
      <c r="D76">
        <v>0</v>
      </c>
      <c r="E76" s="12">
        <v>12.1</v>
      </c>
      <c r="F76" s="14"/>
      <c r="H76" s="7" t="str">
        <f t="shared" si="45"/>
        <v>X</v>
      </c>
      <c r="I76" s="7">
        <f t="shared" si="46"/>
        <v>12.1</v>
      </c>
      <c r="J76" s="16">
        <f t="shared" si="47"/>
        <v>12.1</v>
      </c>
      <c r="K76" s="11" t="str">
        <f t="shared" si="48"/>
        <v>X</v>
      </c>
      <c r="L76" s="39" t="str">
        <f t="shared" si="49"/>
        <v>X</v>
      </c>
      <c r="M76" s="39" t="str">
        <f t="shared" si="50"/>
        <v>X</v>
      </c>
      <c r="N76" s="39" t="str">
        <f t="shared" si="51"/>
        <v>X</v>
      </c>
      <c r="O76" s="40" t="str">
        <f t="shared" si="52"/>
        <v>X</v>
      </c>
      <c r="P76" s="31">
        <v>1</v>
      </c>
      <c r="Q76" s="8">
        <v>0</v>
      </c>
      <c r="R76" s="9">
        <v>0</v>
      </c>
      <c r="S76" s="9">
        <v>0</v>
      </c>
      <c r="T76" s="8">
        <v>0</v>
      </c>
      <c r="U76" s="9">
        <v>0</v>
      </c>
      <c r="V76" s="9">
        <v>0</v>
      </c>
      <c r="W76" s="8">
        <v>0</v>
      </c>
      <c r="X76" s="9">
        <v>0</v>
      </c>
      <c r="Y76" s="8">
        <v>0</v>
      </c>
      <c r="Z76" s="9">
        <v>0</v>
      </c>
      <c r="AA76" s="8"/>
      <c r="AC76" s="8"/>
      <c r="AG76" s="21"/>
      <c r="AH76" s="7">
        <v>7.3</v>
      </c>
      <c r="AL76" s="14"/>
      <c r="AN76" s="16"/>
      <c r="AQ76" s="16"/>
      <c r="AR76" s="7">
        <v>1985</v>
      </c>
      <c r="AS76" s="23">
        <f t="shared" si="53"/>
        <v>3.2977605110991339</v>
      </c>
      <c r="AW76" s="18"/>
      <c r="AY76" s="18"/>
      <c r="BA76" s="18"/>
      <c r="BC76" s="18"/>
      <c r="BE76" s="18"/>
      <c r="BF76" s="18" t="s">
        <v>222</v>
      </c>
      <c r="BG76">
        <v>0</v>
      </c>
      <c r="BH76">
        <v>0</v>
      </c>
      <c r="BI76">
        <v>0</v>
      </c>
      <c r="BJ76">
        <v>1</v>
      </c>
      <c r="BK76">
        <v>0</v>
      </c>
      <c r="BL76">
        <v>0</v>
      </c>
      <c r="BM76" s="18">
        <v>0</v>
      </c>
      <c r="BN76">
        <v>0</v>
      </c>
      <c r="BO76">
        <v>1</v>
      </c>
      <c r="BP76" s="18">
        <v>0</v>
      </c>
      <c r="BR76" s="18"/>
      <c r="BS76" t="s">
        <v>397</v>
      </c>
      <c r="BT76" t="s">
        <v>397</v>
      </c>
      <c r="BV76" s="25"/>
      <c r="BZ76" s="18"/>
      <c r="CB76" s="18"/>
      <c r="CC76" s="18"/>
      <c r="CE76" s="18"/>
      <c r="CG76" s="18"/>
      <c r="CQ76" s="18"/>
      <c r="CS76" s="25"/>
      <c r="CT76" t="s">
        <v>397</v>
      </c>
      <c r="CV76" t="s">
        <v>397</v>
      </c>
      <c r="CW76" s="25" t="s">
        <v>397</v>
      </c>
    </row>
    <row r="77" spans="1:101" x14ac:dyDescent="0.25">
      <c r="A77">
        <v>76</v>
      </c>
      <c r="B77">
        <v>80</v>
      </c>
      <c r="C77" s="25" t="s">
        <v>7</v>
      </c>
      <c r="D77">
        <v>0</v>
      </c>
      <c r="E77" s="12">
        <v>8</v>
      </c>
      <c r="F77" s="14"/>
      <c r="H77" s="7" t="str">
        <f t="shared" si="45"/>
        <v>X</v>
      </c>
      <c r="I77" s="7">
        <f t="shared" si="46"/>
        <v>8</v>
      </c>
      <c r="J77" s="16">
        <f t="shared" si="47"/>
        <v>8</v>
      </c>
      <c r="K77" s="11" t="str">
        <f t="shared" si="48"/>
        <v>X</v>
      </c>
      <c r="L77" s="39" t="str">
        <f t="shared" si="49"/>
        <v>X</v>
      </c>
      <c r="M77" s="39" t="str">
        <f t="shared" si="50"/>
        <v>X</v>
      </c>
      <c r="N77" s="39" t="str">
        <f t="shared" si="51"/>
        <v>X</v>
      </c>
      <c r="O77" s="40" t="str">
        <f t="shared" si="52"/>
        <v>X</v>
      </c>
      <c r="P77" s="31">
        <v>1</v>
      </c>
      <c r="Q77" s="8">
        <v>0</v>
      </c>
      <c r="R77" s="9">
        <v>0</v>
      </c>
      <c r="S77" s="9">
        <v>0</v>
      </c>
      <c r="T77" s="8">
        <v>0</v>
      </c>
      <c r="U77" s="9">
        <v>0</v>
      </c>
      <c r="V77" s="9">
        <v>0</v>
      </c>
      <c r="W77" s="8">
        <v>0</v>
      </c>
      <c r="X77" s="9">
        <v>0</v>
      </c>
      <c r="Y77" s="8">
        <v>0</v>
      </c>
      <c r="Z77" s="9">
        <v>0</v>
      </c>
      <c r="AA77" s="8"/>
      <c r="AC77" s="8"/>
      <c r="AG77" s="21"/>
      <c r="AH77" s="7">
        <v>6.2</v>
      </c>
      <c r="AL77" s="14"/>
      <c r="AN77" s="16"/>
      <c r="AQ77" s="16"/>
      <c r="AR77" s="7">
        <v>1980</v>
      </c>
      <c r="AS77" s="23">
        <f t="shared" si="53"/>
        <v>3.2966651902615309</v>
      </c>
      <c r="AW77" s="18"/>
      <c r="AY77" s="18"/>
      <c r="BA77" s="18"/>
      <c r="BC77" s="18"/>
      <c r="BE77" s="18"/>
      <c r="BF77" s="18" t="s">
        <v>230</v>
      </c>
      <c r="BG77">
        <v>0</v>
      </c>
      <c r="BH77">
        <v>1</v>
      </c>
      <c r="BI77">
        <v>0</v>
      </c>
      <c r="BJ77">
        <v>0</v>
      </c>
      <c r="BK77">
        <v>0</v>
      </c>
      <c r="BL77">
        <v>0</v>
      </c>
      <c r="BM77" s="18">
        <v>0</v>
      </c>
      <c r="BN77">
        <v>0</v>
      </c>
      <c r="BO77">
        <v>1</v>
      </c>
      <c r="BP77" s="18">
        <v>0</v>
      </c>
      <c r="BR77" s="18"/>
      <c r="BS77" t="s">
        <v>397</v>
      </c>
      <c r="BT77" t="s">
        <v>397</v>
      </c>
      <c r="BV77" s="25"/>
      <c r="BZ77" s="18"/>
      <c r="CB77" s="18"/>
      <c r="CC77" s="18"/>
      <c r="CE77" s="18"/>
      <c r="CG77" s="18"/>
      <c r="CQ77" s="18"/>
      <c r="CS77" s="25"/>
      <c r="CT77" t="s">
        <v>397</v>
      </c>
      <c r="CV77" t="s">
        <v>397</v>
      </c>
      <c r="CW77" s="25" t="s">
        <v>397</v>
      </c>
    </row>
    <row r="78" spans="1:101" x14ac:dyDescent="0.25">
      <c r="A78">
        <v>77</v>
      </c>
      <c r="B78">
        <v>80</v>
      </c>
      <c r="C78" s="25" t="s">
        <v>7</v>
      </c>
      <c r="D78">
        <v>0</v>
      </c>
      <c r="E78" s="12">
        <v>7</v>
      </c>
      <c r="F78" s="14"/>
      <c r="H78" s="7" t="str">
        <f t="shared" si="45"/>
        <v>X</v>
      </c>
      <c r="I78" s="7">
        <f t="shared" si="46"/>
        <v>7</v>
      </c>
      <c r="J78" s="16">
        <f t="shared" si="47"/>
        <v>7</v>
      </c>
      <c r="K78" s="11" t="str">
        <f t="shared" si="48"/>
        <v>X</v>
      </c>
      <c r="L78" s="39" t="str">
        <f t="shared" si="49"/>
        <v>X</v>
      </c>
      <c r="M78" s="39" t="str">
        <f t="shared" si="50"/>
        <v>X</v>
      </c>
      <c r="N78" s="39" t="str">
        <f t="shared" si="51"/>
        <v>X</v>
      </c>
      <c r="O78" s="40" t="str">
        <f t="shared" si="52"/>
        <v>X</v>
      </c>
      <c r="P78" s="31">
        <v>1</v>
      </c>
      <c r="Q78" s="8">
        <v>0</v>
      </c>
      <c r="R78" s="9">
        <v>0</v>
      </c>
      <c r="S78" s="9">
        <v>0</v>
      </c>
      <c r="T78" s="8">
        <v>0</v>
      </c>
      <c r="U78" s="9">
        <v>0</v>
      </c>
      <c r="V78" s="9">
        <v>0</v>
      </c>
      <c r="W78" s="8">
        <v>0</v>
      </c>
      <c r="X78" s="9">
        <v>0</v>
      </c>
      <c r="Y78" s="8">
        <v>0</v>
      </c>
      <c r="Z78" s="9">
        <v>0</v>
      </c>
      <c r="AA78" s="8"/>
      <c r="AC78" s="8"/>
      <c r="AG78" s="21"/>
      <c r="AH78" s="7">
        <v>7.6</v>
      </c>
      <c r="AL78" s="14"/>
      <c r="AN78" s="16"/>
      <c r="AQ78" s="16"/>
      <c r="AR78" s="7">
        <v>1995</v>
      </c>
      <c r="AS78" s="23">
        <f t="shared" si="53"/>
        <v>3.2999429000227671</v>
      </c>
      <c r="AW78" s="18"/>
      <c r="AY78" s="18"/>
      <c r="BA78" s="18"/>
      <c r="BC78" s="18"/>
      <c r="BE78" s="18"/>
      <c r="BF78" s="18" t="s">
        <v>230</v>
      </c>
      <c r="BG78">
        <v>0</v>
      </c>
      <c r="BH78">
        <v>1</v>
      </c>
      <c r="BI78">
        <v>0</v>
      </c>
      <c r="BJ78">
        <v>0</v>
      </c>
      <c r="BK78">
        <v>0</v>
      </c>
      <c r="BL78">
        <v>0</v>
      </c>
      <c r="BM78" s="18">
        <v>0</v>
      </c>
      <c r="BN78">
        <v>0</v>
      </c>
      <c r="BO78">
        <v>1</v>
      </c>
      <c r="BP78" s="18">
        <v>0</v>
      </c>
      <c r="BR78" s="18"/>
      <c r="BS78" t="s">
        <v>397</v>
      </c>
      <c r="BT78" t="s">
        <v>397</v>
      </c>
      <c r="BV78" s="25"/>
      <c r="BZ78" s="18"/>
      <c r="CB78" s="18"/>
      <c r="CC78" s="18"/>
      <c r="CE78" s="18"/>
      <c r="CG78" s="18"/>
      <c r="CQ78" s="18"/>
      <c r="CS78" s="25"/>
      <c r="CT78" t="s">
        <v>397</v>
      </c>
      <c r="CV78" t="s">
        <v>397</v>
      </c>
      <c r="CW78" s="25" t="s">
        <v>397</v>
      </c>
    </row>
    <row r="79" spans="1:101" x14ac:dyDescent="0.25">
      <c r="A79">
        <v>78</v>
      </c>
      <c r="B79">
        <v>80</v>
      </c>
      <c r="C79" s="25" t="s">
        <v>7</v>
      </c>
      <c r="D79">
        <v>0</v>
      </c>
      <c r="E79" s="12">
        <v>12.6</v>
      </c>
      <c r="F79" s="14"/>
      <c r="H79" s="7" t="str">
        <f t="shared" si="45"/>
        <v>X</v>
      </c>
      <c r="I79" s="7">
        <f t="shared" si="46"/>
        <v>12.6</v>
      </c>
      <c r="J79" s="16">
        <f t="shared" si="47"/>
        <v>12.6</v>
      </c>
      <c r="K79" s="11" t="str">
        <f t="shared" si="48"/>
        <v>X</v>
      </c>
      <c r="L79" s="39" t="str">
        <f t="shared" si="49"/>
        <v>X</v>
      </c>
      <c r="M79" s="39" t="str">
        <f t="shared" si="50"/>
        <v>X</v>
      </c>
      <c r="N79" s="39" t="str">
        <f t="shared" si="51"/>
        <v>X</v>
      </c>
      <c r="O79" s="40" t="str">
        <f t="shared" si="52"/>
        <v>X</v>
      </c>
      <c r="P79" s="31">
        <v>1</v>
      </c>
      <c r="Q79" s="8">
        <v>0</v>
      </c>
      <c r="R79" s="9">
        <v>0</v>
      </c>
      <c r="S79" s="9">
        <v>0</v>
      </c>
      <c r="T79" s="8">
        <v>0</v>
      </c>
      <c r="U79" s="9">
        <v>0</v>
      </c>
      <c r="V79" s="9">
        <v>0</v>
      </c>
      <c r="W79" s="8">
        <v>0</v>
      </c>
      <c r="X79" s="9">
        <v>0</v>
      </c>
      <c r="Y79" s="8">
        <v>0</v>
      </c>
      <c r="Z79" s="9">
        <v>0</v>
      </c>
      <c r="AA79" s="8"/>
      <c r="AC79" s="8"/>
      <c r="AG79" s="21"/>
      <c r="AH79" s="7">
        <v>8.3000000000000007</v>
      </c>
      <c r="AL79" s="14"/>
      <c r="AN79" s="16"/>
      <c r="AQ79" s="16"/>
      <c r="AR79" s="7">
        <v>2000</v>
      </c>
      <c r="AS79" s="23">
        <f t="shared" si="53"/>
        <v>3.3010299956639813</v>
      </c>
      <c r="AW79" s="18"/>
      <c r="AY79" s="18"/>
      <c r="BA79" s="18"/>
      <c r="BC79" s="18"/>
      <c r="BE79" s="18"/>
      <c r="BF79" s="18" t="s">
        <v>230</v>
      </c>
      <c r="BG79">
        <v>0</v>
      </c>
      <c r="BH79">
        <v>1</v>
      </c>
      <c r="BI79">
        <v>0</v>
      </c>
      <c r="BJ79">
        <v>0</v>
      </c>
      <c r="BK79">
        <v>0</v>
      </c>
      <c r="BL79">
        <v>0</v>
      </c>
      <c r="BM79" s="18">
        <v>0</v>
      </c>
      <c r="BN79">
        <v>0</v>
      </c>
      <c r="BO79">
        <v>1</v>
      </c>
      <c r="BP79" s="18">
        <v>0</v>
      </c>
      <c r="BR79" s="18"/>
      <c r="BS79" t="s">
        <v>397</v>
      </c>
      <c r="BT79" t="s">
        <v>397</v>
      </c>
      <c r="BV79" s="25"/>
      <c r="BZ79" s="18"/>
      <c r="CB79" s="18"/>
      <c r="CC79" s="18"/>
      <c r="CE79" s="18"/>
      <c r="CG79" s="18"/>
      <c r="CQ79" s="18"/>
      <c r="CS79" s="25"/>
      <c r="CT79" t="s">
        <v>397</v>
      </c>
      <c r="CV79" t="s">
        <v>397</v>
      </c>
      <c r="CW79" s="25" t="s">
        <v>397</v>
      </c>
    </row>
    <row r="80" spans="1:101" x14ac:dyDescent="0.25">
      <c r="A80">
        <v>79</v>
      </c>
      <c r="B80">
        <v>80</v>
      </c>
      <c r="C80" s="25" t="s">
        <v>7</v>
      </c>
      <c r="D80">
        <v>0</v>
      </c>
      <c r="E80" s="12">
        <v>2.87</v>
      </c>
      <c r="F80" s="14"/>
      <c r="H80" s="7" t="str">
        <f t="shared" si="45"/>
        <v>X</v>
      </c>
      <c r="I80" s="7">
        <f t="shared" si="46"/>
        <v>2.87</v>
      </c>
      <c r="J80" s="16">
        <f t="shared" si="47"/>
        <v>2.87</v>
      </c>
      <c r="K80" s="11" t="str">
        <f t="shared" si="48"/>
        <v>X</v>
      </c>
      <c r="L80" s="39" t="str">
        <f t="shared" si="49"/>
        <v>X</v>
      </c>
      <c r="M80" s="39" t="str">
        <f t="shared" si="50"/>
        <v>X</v>
      </c>
      <c r="N80" s="39" t="str">
        <f t="shared" si="51"/>
        <v>X</v>
      </c>
      <c r="O80" s="40" t="str">
        <f t="shared" si="52"/>
        <v>X</v>
      </c>
      <c r="P80" s="31">
        <v>1</v>
      </c>
      <c r="Q80" s="8">
        <v>0</v>
      </c>
      <c r="R80" s="9">
        <v>0</v>
      </c>
      <c r="S80" s="9">
        <v>0</v>
      </c>
      <c r="T80" s="8">
        <v>0</v>
      </c>
      <c r="U80" s="9">
        <v>0</v>
      </c>
      <c r="V80" s="9">
        <v>0</v>
      </c>
      <c r="W80" s="8">
        <v>0</v>
      </c>
      <c r="X80" s="9">
        <v>0</v>
      </c>
      <c r="Y80" s="8">
        <v>0</v>
      </c>
      <c r="Z80" s="9">
        <v>0</v>
      </c>
      <c r="AA80" s="8"/>
      <c r="AC80" s="8"/>
      <c r="AG80" s="21"/>
      <c r="AH80" s="7">
        <v>8.5</v>
      </c>
      <c r="AL80" s="14"/>
      <c r="AN80" s="16"/>
      <c r="AQ80" s="16"/>
      <c r="AR80" s="7">
        <v>1985</v>
      </c>
      <c r="AS80" s="23">
        <f t="shared" si="53"/>
        <v>3.2977605110991339</v>
      </c>
      <c r="AW80" s="18"/>
      <c r="AY80" s="18"/>
      <c r="BA80" s="18"/>
      <c r="BC80" s="18"/>
      <c r="BE80" s="18"/>
      <c r="BF80" s="18" t="s">
        <v>233</v>
      </c>
      <c r="BG80">
        <v>1</v>
      </c>
      <c r="BH80">
        <v>0</v>
      </c>
      <c r="BI80">
        <v>0</v>
      </c>
      <c r="BJ80">
        <v>0</v>
      </c>
      <c r="BK80">
        <v>0</v>
      </c>
      <c r="BL80">
        <v>0</v>
      </c>
      <c r="BM80" s="18">
        <v>0</v>
      </c>
      <c r="BN80">
        <v>1</v>
      </c>
      <c r="BO80">
        <v>0</v>
      </c>
      <c r="BP80" s="18">
        <v>0</v>
      </c>
      <c r="BR80" s="18"/>
      <c r="BS80" t="s">
        <v>397</v>
      </c>
      <c r="BT80" t="s">
        <v>397</v>
      </c>
      <c r="BV80" s="25"/>
      <c r="BZ80" s="18"/>
      <c r="CB80" s="18"/>
      <c r="CC80" s="18"/>
      <c r="CE80" s="18"/>
      <c r="CG80" s="18"/>
      <c r="CQ80" s="18"/>
      <c r="CS80" s="25"/>
      <c r="CT80" t="s">
        <v>397</v>
      </c>
      <c r="CV80" t="s">
        <v>397</v>
      </c>
      <c r="CW80" s="25" t="s">
        <v>397</v>
      </c>
    </row>
    <row r="81" spans="1:101" x14ac:dyDescent="0.25">
      <c r="A81">
        <v>80</v>
      </c>
      <c r="B81">
        <v>80</v>
      </c>
      <c r="C81" s="25" t="s">
        <v>7</v>
      </c>
      <c r="D81">
        <v>0</v>
      </c>
      <c r="E81" s="12">
        <v>9.1</v>
      </c>
      <c r="F81" s="14"/>
      <c r="H81" s="7" t="str">
        <f t="shared" si="45"/>
        <v>X</v>
      </c>
      <c r="I81" s="7">
        <f t="shared" si="46"/>
        <v>9.1</v>
      </c>
      <c r="J81" s="16">
        <f t="shared" si="47"/>
        <v>9.1</v>
      </c>
      <c r="K81" s="11" t="str">
        <f t="shared" si="48"/>
        <v>X</v>
      </c>
      <c r="L81" s="39" t="str">
        <f t="shared" si="49"/>
        <v>X</v>
      </c>
      <c r="M81" s="39" t="str">
        <f t="shared" si="50"/>
        <v>X</v>
      </c>
      <c r="N81" s="39" t="str">
        <f t="shared" si="51"/>
        <v>X</v>
      </c>
      <c r="O81" s="40" t="str">
        <f t="shared" si="52"/>
        <v>X</v>
      </c>
      <c r="P81" s="31">
        <v>1</v>
      </c>
      <c r="Q81" s="8">
        <v>0</v>
      </c>
      <c r="R81" s="9">
        <v>0</v>
      </c>
      <c r="S81" s="9">
        <v>0</v>
      </c>
      <c r="T81" s="8">
        <v>0</v>
      </c>
      <c r="U81" s="9">
        <v>0</v>
      </c>
      <c r="V81" s="9">
        <v>0</v>
      </c>
      <c r="W81" s="8">
        <v>0</v>
      </c>
      <c r="X81" s="9">
        <v>0</v>
      </c>
      <c r="Y81" s="8">
        <v>0</v>
      </c>
      <c r="Z81" s="9">
        <v>0</v>
      </c>
      <c r="AA81" s="8"/>
      <c r="AC81" s="8"/>
      <c r="AG81" s="21"/>
      <c r="AH81" s="7">
        <v>7.2</v>
      </c>
      <c r="AL81" s="14"/>
      <c r="AN81" s="16"/>
      <c r="AQ81" s="16"/>
      <c r="AR81" s="7">
        <v>1985</v>
      </c>
      <c r="AS81" s="23">
        <f t="shared" si="53"/>
        <v>3.2977605110991339</v>
      </c>
      <c r="AW81" s="18"/>
      <c r="AY81" s="18"/>
      <c r="BA81" s="18"/>
      <c r="BC81" s="18"/>
      <c r="BE81" s="18"/>
      <c r="BF81" s="18" t="s">
        <v>298</v>
      </c>
      <c r="BG81">
        <v>0</v>
      </c>
      <c r="BH81">
        <v>0</v>
      </c>
      <c r="BI81">
        <v>0</v>
      </c>
      <c r="BJ81">
        <v>1</v>
      </c>
      <c r="BK81">
        <v>0</v>
      </c>
      <c r="BL81">
        <v>0</v>
      </c>
      <c r="BM81" s="18">
        <v>0</v>
      </c>
      <c r="BN81">
        <v>1</v>
      </c>
      <c r="BO81">
        <v>0</v>
      </c>
      <c r="BP81" s="18">
        <v>0</v>
      </c>
      <c r="BR81" s="18"/>
      <c r="BS81" t="s">
        <v>397</v>
      </c>
      <c r="BT81" t="s">
        <v>397</v>
      </c>
      <c r="BV81" s="25"/>
      <c r="BZ81" s="18"/>
      <c r="CB81" s="18"/>
      <c r="CC81" s="18"/>
      <c r="CE81" s="18"/>
      <c r="CG81" s="18"/>
      <c r="CQ81" s="18"/>
      <c r="CS81" s="25"/>
      <c r="CT81" t="s">
        <v>397</v>
      </c>
      <c r="CV81" t="s">
        <v>397</v>
      </c>
      <c r="CW81" s="25" t="s">
        <v>397</v>
      </c>
    </row>
    <row r="82" spans="1:101" x14ac:dyDescent="0.25">
      <c r="A82">
        <v>81</v>
      </c>
      <c r="B82">
        <v>80</v>
      </c>
      <c r="C82" s="25" t="s">
        <v>7</v>
      </c>
      <c r="D82">
        <v>0</v>
      </c>
      <c r="E82" s="12">
        <v>9.1</v>
      </c>
      <c r="F82" s="14"/>
      <c r="H82" s="7" t="str">
        <f t="shared" si="45"/>
        <v>X</v>
      </c>
      <c r="I82" s="7">
        <f t="shared" si="46"/>
        <v>9.1</v>
      </c>
      <c r="J82" s="16">
        <f t="shared" si="47"/>
        <v>9.1</v>
      </c>
      <c r="K82" s="11" t="str">
        <f t="shared" si="48"/>
        <v>X</v>
      </c>
      <c r="L82" s="39" t="str">
        <f t="shared" si="49"/>
        <v>X</v>
      </c>
      <c r="M82" s="39" t="str">
        <f t="shared" si="50"/>
        <v>X</v>
      </c>
      <c r="N82" s="39" t="str">
        <f t="shared" si="51"/>
        <v>X</v>
      </c>
      <c r="O82" s="40" t="str">
        <f t="shared" si="52"/>
        <v>X</v>
      </c>
      <c r="P82" s="31">
        <v>1</v>
      </c>
      <c r="Q82" s="8">
        <v>0</v>
      </c>
      <c r="R82" s="9">
        <v>0</v>
      </c>
      <c r="S82" s="9">
        <v>0</v>
      </c>
      <c r="T82" s="8">
        <v>0</v>
      </c>
      <c r="U82" s="9">
        <v>0</v>
      </c>
      <c r="V82" s="9">
        <v>0</v>
      </c>
      <c r="W82" s="8">
        <v>0</v>
      </c>
      <c r="X82" s="9">
        <v>0</v>
      </c>
      <c r="Y82" s="8">
        <v>0</v>
      </c>
      <c r="Z82" s="9">
        <v>0</v>
      </c>
      <c r="AA82" s="8"/>
      <c r="AC82" s="8"/>
      <c r="AG82" s="21"/>
      <c r="AH82" s="7">
        <v>7.5</v>
      </c>
      <c r="AL82" s="14"/>
      <c r="AN82" s="16"/>
      <c r="AQ82" s="16"/>
      <c r="AR82" s="7">
        <v>1990</v>
      </c>
      <c r="AS82" s="23">
        <f t="shared" si="53"/>
        <v>3.2988530764097068</v>
      </c>
      <c r="AW82" s="18"/>
      <c r="AY82" s="18"/>
      <c r="BA82" s="18"/>
      <c r="BC82" s="18"/>
      <c r="BE82" s="18"/>
      <c r="BF82" s="18" t="s">
        <v>298</v>
      </c>
      <c r="BG82">
        <v>0</v>
      </c>
      <c r="BH82">
        <v>0</v>
      </c>
      <c r="BI82">
        <v>0</v>
      </c>
      <c r="BJ82">
        <v>1</v>
      </c>
      <c r="BK82">
        <v>0</v>
      </c>
      <c r="BL82">
        <v>0</v>
      </c>
      <c r="BM82" s="18">
        <v>0</v>
      </c>
      <c r="BN82">
        <v>1</v>
      </c>
      <c r="BO82">
        <v>0</v>
      </c>
      <c r="BP82" s="18">
        <v>0</v>
      </c>
      <c r="BR82" s="18"/>
      <c r="BS82" t="s">
        <v>397</v>
      </c>
      <c r="BT82" t="s">
        <v>397</v>
      </c>
      <c r="BV82" s="25"/>
      <c r="BZ82" s="18"/>
      <c r="CB82" s="18"/>
      <c r="CC82" s="18"/>
      <c r="CE82" s="18"/>
      <c r="CG82" s="18"/>
      <c r="CQ82" s="18"/>
      <c r="CS82" s="25"/>
      <c r="CT82" t="s">
        <v>397</v>
      </c>
      <c r="CV82" t="s">
        <v>397</v>
      </c>
      <c r="CW82" s="25" t="s">
        <v>397</v>
      </c>
    </row>
    <row r="83" spans="1:101" x14ac:dyDescent="0.25">
      <c r="A83">
        <v>82</v>
      </c>
      <c r="B83">
        <v>80</v>
      </c>
      <c r="C83" s="25" t="s">
        <v>7</v>
      </c>
      <c r="D83">
        <v>0</v>
      </c>
      <c r="E83" s="12">
        <v>11.2</v>
      </c>
      <c r="F83" s="14"/>
      <c r="H83" s="7" t="str">
        <f t="shared" si="45"/>
        <v>X</v>
      </c>
      <c r="I83" s="7">
        <f t="shared" si="46"/>
        <v>11.2</v>
      </c>
      <c r="J83" s="16">
        <f t="shared" si="47"/>
        <v>11.2</v>
      </c>
      <c r="K83" s="11" t="str">
        <f t="shared" si="48"/>
        <v>X</v>
      </c>
      <c r="L83" s="39" t="str">
        <f t="shared" si="49"/>
        <v>X</v>
      </c>
      <c r="M83" s="39" t="str">
        <f t="shared" si="50"/>
        <v>X</v>
      </c>
      <c r="N83" s="39" t="str">
        <f t="shared" si="51"/>
        <v>X</v>
      </c>
      <c r="O83" s="40" t="str">
        <f t="shared" si="52"/>
        <v>X</v>
      </c>
      <c r="P83" s="31">
        <v>1</v>
      </c>
      <c r="Q83" s="8">
        <v>0</v>
      </c>
      <c r="R83" s="9">
        <v>0</v>
      </c>
      <c r="S83" s="9">
        <v>0</v>
      </c>
      <c r="T83" s="8">
        <v>0</v>
      </c>
      <c r="U83" s="9">
        <v>0</v>
      </c>
      <c r="V83" s="9">
        <v>0</v>
      </c>
      <c r="W83" s="8">
        <v>0</v>
      </c>
      <c r="X83" s="9">
        <v>0</v>
      </c>
      <c r="Y83" s="8">
        <v>0</v>
      </c>
      <c r="Z83" s="9">
        <v>0</v>
      </c>
      <c r="AA83" s="8"/>
      <c r="AC83" s="8"/>
      <c r="AG83" s="21"/>
      <c r="AH83" s="7">
        <v>5.3</v>
      </c>
      <c r="AL83" s="14"/>
      <c r="AN83" s="16"/>
      <c r="AQ83" s="16"/>
      <c r="AR83" s="7">
        <v>1980</v>
      </c>
      <c r="AS83" s="23">
        <f t="shared" si="53"/>
        <v>3.2966651902615309</v>
      </c>
      <c r="AW83" s="18"/>
      <c r="AY83" s="18"/>
      <c r="BA83" s="18"/>
      <c r="BC83" s="18"/>
      <c r="BE83" s="18"/>
      <c r="BF83" s="18" t="s">
        <v>299</v>
      </c>
      <c r="BG83">
        <v>0</v>
      </c>
      <c r="BH83">
        <v>0</v>
      </c>
      <c r="BI83">
        <v>0</v>
      </c>
      <c r="BJ83">
        <v>1</v>
      </c>
      <c r="BK83">
        <v>0</v>
      </c>
      <c r="BL83">
        <v>0</v>
      </c>
      <c r="BM83" s="18">
        <v>0</v>
      </c>
      <c r="BN83">
        <v>1</v>
      </c>
      <c r="BO83">
        <v>0</v>
      </c>
      <c r="BP83" s="18">
        <v>0</v>
      </c>
      <c r="BR83" s="18"/>
      <c r="BS83" t="s">
        <v>397</v>
      </c>
      <c r="BT83" t="s">
        <v>397</v>
      </c>
      <c r="BV83" s="25"/>
      <c r="BZ83" s="18"/>
      <c r="CB83" s="18"/>
      <c r="CC83" s="18"/>
      <c r="CE83" s="18"/>
      <c r="CG83" s="18"/>
      <c r="CQ83" s="18"/>
      <c r="CS83" s="25"/>
      <c r="CT83" t="s">
        <v>397</v>
      </c>
      <c r="CV83" t="s">
        <v>397</v>
      </c>
      <c r="CW83" s="25" t="s">
        <v>397</v>
      </c>
    </row>
    <row r="84" spans="1:101" x14ac:dyDescent="0.25">
      <c r="A84">
        <v>83</v>
      </c>
      <c r="B84">
        <v>91</v>
      </c>
      <c r="C84" s="25" t="s">
        <v>56</v>
      </c>
      <c r="D84">
        <v>0</v>
      </c>
      <c r="E84" s="12">
        <v>8.5</v>
      </c>
      <c r="F84" s="14"/>
      <c r="H84" s="7" t="str">
        <f t="shared" ref="H84:H87" si="54">IFERROR(E84/F84, "X")</f>
        <v>X</v>
      </c>
      <c r="I84" s="7">
        <f t="shared" ref="I84:I87" si="55">E84-F84</f>
        <v>8.5</v>
      </c>
      <c r="J84" s="16">
        <f t="shared" ref="J84:J87" si="56">E84+F84</f>
        <v>8.5</v>
      </c>
      <c r="K84" s="11" t="str">
        <f t="shared" ref="K84:K87" si="57">IFERROR(H84/SQRT(H84^2+G84), "X")</f>
        <v>X</v>
      </c>
      <c r="L84" s="39" t="str">
        <f t="shared" ref="L84:L87" si="58">IFERROR(SQRT((1-K84^2)/G84), "X")</f>
        <v>X</v>
      </c>
      <c r="M84" s="39" t="str">
        <f t="shared" ref="M84:M87" si="59">IFERROR(1/L84, "X")</f>
        <v>X</v>
      </c>
      <c r="N84" s="39" t="str">
        <f t="shared" ref="N84:N87" si="60">IFERROR(K84-L84, "X")</f>
        <v>X</v>
      </c>
      <c r="O84" s="40" t="str">
        <f t="shared" ref="O84:O87" si="61">IFERROR(K84+L84, "X")</f>
        <v>X</v>
      </c>
      <c r="P84" s="31">
        <v>1</v>
      </c>
      <c r="Q84" s="8">
        <v>0</v>
      </c>
      <c r="R84" s="9">
        <v>0</v>
      </c>
      <c r="S84" s="9">
        <v>0</v>
      </c>
      <c r="T84" s="8">
        <v>0</v>
      </c>
      <c r="U84" s="9">
        <v>0</v>
      </c>
      <c r="V84" s="9">
        <v>0</v>
      </c>
      <c r="W84" s="8">
        <v>0</v>
      </c>
      <c r="X84" s="9">
        <v>0</v>
      </c>
      <c r="Y84" s="8">
        <v>0</v>
      </c>
      <c r="Z84" s="9">
        <v>0</v>
      </c>
      <c r="AA84" s="8"/>
      <c r="AC84" s="8"/>
      <c r="AG84" s="21"/>
      <c r="AH84" s="7">
        <v>7.6</v>
      </c>
      <c r="AL84" s="14"/>
      <c r="AN84" s="16"/>
      <c r="AQ84" s="16"/>
      <c r="AR84" s="7">
        <v>2007</v>
      </c>
      <c r="AS84" s="23">
        <f t="shared" ref="AS84:AS87" si="62">LOG(AR84)</f>
        <v>3.3025473724874854</v>
      </c>
      <c r="AW84" s="18"/>
      <c r="AY84" s="18"/>
      <c r="BA84" s="18"/>
      <c r="BC84" s="18"/>
      <c r="BE84" s="18"/>
      <c r="BF84" s="18" t="s">
        <v>55</v>
      </c>
      <c r="BG84">
        <v>0</v>
      </c>
      <c r="BH84">
        <v>1</v>
      </c>
      <c r="BI84">
        <v>0</v>
      </c>
      <c r="BJ84">
        <v>0</v>
      </c>
      <c r="BK84">
        <v>0</v>
      </c>
      <c r="BL84">
        <v>0</v>
      </c>
      <c r="BM84" s="18">
        <v>0</v>
      </c>
      <c r="BN84">
        <v>0</v>
      </c>
      <c r="BO84">
        <v>0</v>
      </c>
      <c r="BP84" s="18">
        <v>1</v>
      </c>
      <c r="BR84" s="18"/>
      <c r="BS84" t="s">
        <v>397</v>
      </c>
      <c r="BT84" t="s">
        <v>397</v>
      </c>
      <c r="BV84" s="25"/>
      <c r="BZ84" s="18"/>
      <c r="CB84" s="18"/>
      <c r="CC84" s="18"/>
      <c r="CE84" s="18"/>
      <c r="CG84" s="18"/>
      <c r="CQ84" s="18"/>
      <c r="CS84" s="25"/>
      <c r="CT84" t="s">
        <v>397</v>
      </c>
      <c r="CV84" t="s">
        <v>397</v>
      </c>
      <c r="CW84" s="25" t="s">
        <v>397</v>
      </c>
    </row>
    <row r="85" spans="1:101" x14ac:dyDescent="0.25">
      <c r="A85">
        <v>84</v>
      </c>
      <c r="B85">
        <v>105</v>
      </c>
      <c r="C85" s="25" t="s">
        <v>190</v>
      </c>
      <c r="D85">
        <v>0</v>
      </c>
      <c r="E85" s="12">
        <v>9.1999999999999993</v>
      </c>
      <c r="F85" s="14"/>
      <c r="H85" s="7" t="str">
        <f t="shared" si="54"/>
        <v>X</v>
      </c>
      <c r="I85" s="7">
        <f t="shared" si="55"/>
        <v>9.1999999999999993</v>
      </c>
      <c r="J85" s="16">
        <f t="shared" si="56"/>
        <v>9.1999999999999993</v>
      </c>
      <c r="K85" s="11" t="str">
        <f t="shared" si="57"/>
        <v>X</v>
      </c>
      <c r="L85" s="39" t="str">
        <f t="shared" si="58"/>
        <v>X</v>
      </c>
      <c r="M85" s="39" t="str">
        <f t="shared" si="59"/>
        <v>X</v>
      </c>
      <c r="N85" s="39" t="str">
        <f t="shared" si="60"/>
        <v>X</v>
      </c>
      <c r="O85" s="40" t="str">
        <f t="shared" si="61"/>
        <v>X</v>
      </c>
      <c r="P85" s="31">
        <v>1</v>
      </c>
      <c r="Q85" s="8">
        <v>0</v>
      </c>
      <c r="R85" s="9">
        <v>0</v>
      </c>
      <c r="S85" s="9">
        <v>0</v>
      </c>
      <c r="T85" s="8">
        <v>0</v>
      </c>
      <c r="U85" s="9">
        <v>0</v>
      </c>
      <c r="V85" s="9">
        <v>0</v>
      </c>
      <c r="W85" s="8">
        <v>0</v>
      </c>
      <c r="X85" s="9">
        <v>0</v>
      </c>
      <c r="Y85" s="8">
        <v>0</v>
      </c>
      <c r="Z85" s="9">
        <v>0</v>
      </c>
      <c r="AA85" s="8"/>
      <c r="AC85" s="8"/>
      <c r="AG85" s="21"/>
      <c r="AH85" s="7">
        <v>7.5</v>
      </c>
      <c r="AL85" s="14"/>
      <c r="AN85" s="16"/>
      <c r="AQ85" s="16"/>
      <c r="AR85" s="7">
        <v>1989</v>
      </c>
      <c r="AS85" s="23">
        <f t="shared" si="62"/>
        <v>3.2986347831244354</v>
      </c>
      <c r="AW85" s="18"/>
      <c r="AY85" s="18"/>
      <c r="BA85" s="18"/>
      <c r="BC85" s="18"/>
      <c r="BE85" s="18"/>
      <c r="BF85" s="18" t="s">
        <v>187</v>
      </c>
      <c r="BG85">
        <v>0</v>
      </c>
      <c r="BH85">
        <v>0</v>
      </c>
      <c r="BI85">
        <v>0</v>
      </c>
      <c r="BJ85">
        <v>1</v>
      </c>
      <c r="BK85">
        <v>0</v>
      </c>
      <c r="BL85">
        <v>0</v>
      </c>
      <c r="BM85" s="18">
        <v>0</v>
      </c>
      <c r="BN85">
        <v>0</v>
      </c>
      <c r="BO85">
        <v>1</v>
      </c>
      <c r="BP85" s="18">
        <v>0</v>
      </c>
      <c r="BR85" s="18"/>
      <c r="BS85" t="s">
        <v>397</v>
      </c>
      <c r="BT85" t="s">
        <v>397</v>
      </c>
      <c r="BV85" s="25"/>
      <c r="BZ85" s="18"/>
      <c r="CB85" s="18"/>
      <c r="CC85" s="18"/>
      <c r="CE85" s="18"/>
      <c r="CG85" s="18"/>
      <c r="CQ85" s="18"/>
      <c r="CS85" s="25"/>
      <c r="CT85" t="s">
        <v>397</v>
      </c>
      <c r="CV85" t="s">
        <v>397</v>
      </c>
      <c r="CW85" s="25" t="s">
        <v>397</v>
      </c>
    </row>
    <row r="86" spans="1:101" x14ac:dyDescent="0.25">
      <c r="A86">
        <v>85</v>
      </c>
      <c r="B86">
        <v>105</v>
      </c>
      <c r="C86" s="25" t="s">
        <v>190</v>
      </c>
      <c r="D86">
        <v>0</v>
      </c>
      <c r="E86" s="12">
        <v>13.4</v>
      </c>
      <c r="F86" s="14"/>
      <c r="H86" s="7" t="str">
        <f t="shared" si="54"/>
        <v>X</v>
      </c>
      <c r="I86" s="7">
        <f t="shared" si="55"/>
        <v>13.4</v>
      </c>
      <c r="J86" s="16">
        <f t="shared" si="56"/>
        <v>13.4</v>
      </c>
      <c r="K86" s="11" t="str">
        <f t="shared" si="57"/>
        <v>X</v>
      </c>
      <c r="L86" s="39" t="str">
        <f t="shared" si="58"/>
        <v>X</v>
      </c>
      <c r="M86" s="39" t="str">
        <f t="shared" si="59"/>
        <v>X</v>
      </c>
      <c r="N86" s="39" t="str">
        <f t="shared" si="60"/>
        <v>X</v>
      </c>
      <c r="O86" s="40" t="str">
        <f t="shared" si="61"/>
        <v>X</v>
      </c>
      <c r="P86" s="31">
        <v>1</v>
      </c>
      <c r="Q86" s="8">
        <v>0</v>
      </c>
      <c r="R86" s="9">
        <v>0</v>
      </c>
      <c r="S86" s="9">
        <v>0</v>
      </c>
      <c r="T86" s="8">
        <v>0</v>
      </c>
      <c r="U86" s="9">
        <v>0</v>
      </c>
      <c r="V86" s="9">
        <v>0</v>
      </c>
      <c r="W86" s="8">
        <v>0</v>
      </c>
      <c r="X86" s="9">
        <v>0</v>
      </c>
      <c r="Y86" s="8">
        <v>0</v>
      </c>
      <c r="Z86" s="9">
        <v>0</v>
      </c>
      <c r="AA86" s="8"/>
      <c r="AC86" s="8"/>
      <c r="AG86" s="21"/>
      <c r="AH86" s="7">
        <v>8.1999999999999993</v>
      </c>
      <c r="AL86" s="14"/>
      <c r="AN86" s="16"/>
      <c r="AQ86" s="16"/>
      <c r="AR86" s="7">
        <v>2000</v>
      </c>
      <c r="AS86" s="23">
        <f t="shared" si="62"/>
        <v>3.3010299956639813</v>
      </c>
      <c r="AW86" s="18"/>
      <c r="AY86" s="18"/>
      <c r="BA86" s="18"/>
      <c r="BC86" s="18"/>
      <c r="BE86" s="18"/>
      <c r="BF86" s="18" t="s">
        <v>187</v>
      </c>
      <c r="BG86">
        <v>0</v>
      </c>
      <c r="BH86">
        <v>0</v>
      </c>
      <c r="BI86">
        <v>0</v>
      </c>
      <c r="BJ86">
        <v>1</v>
      </c>
      <c r="BK86">
        <v>0</v>
      </c>
      <c r="BL86">
        <v>0</v>
      </c>
      <c r="BM86" s="18">
        <v>0</v>
      </c>
      <c r="BN86">
        <v>0</v>
      </c>
      <c r="BO86">
        <v>1</v>
      </c>
      <c r="BP86" s="18">
        <v>0</v>
      </c>
      <c r="BR86" s="18"/>
      <c r="BS86" t="s">
        <v>397</v>
      </c>
      <c r="BT86" t="s">
        <v>397</v>
      </c>
      <c r="BV86" s="25"/>
      <c r="BZ86" s="18"/>
      <c r="CB86" s="18"/>
      <c r="CC86" s="18"/>
      <c r="CE86" s="18"/>
      <c r="CG86" s="18"/>
      <c r="CQ86" s="18"/>
      <c r="CS86" s="25"/>
      <c r="CT86" t="s">
        <v>397</v>
      </c>
      <c r="CV86" t="s">
        <v>397</v>
      </c>
      <c r="CW86" s="25" t="s">
        <v>397</v>
      </c>
    </row>
    <row r="87" spans="1:101" x14ac:dyDescent="0.25">
      <c r="A87">
        <v>86</v>
      </c>
      <c r="B87">
        <v>105</v>
      </c>
      <c r="C87" s="25" t="s">
        <v>190</v>
      </c>
      <c r="D87">
        <v>0</v>
      </c>
      <c r="E87" s="12">
        <v>13.2</v>
      </c>
      <c r="F87" s="14"/>
      <c r="H87" s="7" t="str">
        <f t="shared" si="54"/>
        <v>X</v>
      </c>
      <c r="I87" s="7">
        <f t="shared" si="55"/>
        <v>13.2</v>
      </c>
      <c r="J87" s="16">
        <f t="shared" si="56"/>
        <v>13.2</v>
      </c>
      <c r="K87" s="11" t="str">
        <f t="shared" si="57"/>
        <v>X</v>
      </c>
      <c r="L87" s="39" t="str">
        <f t="shared" si="58"/>
        <v>X</v>
      </c>
      <c r="M87" s="39" t="str">
        <f t="shared" si="59"/>
        <v>X</v>
      </c>
      <c r="N87" s="39" t="str">
        <f t="shared" si="60"/>
        <v>X</v>
      </c>
      <c r="O87" s="40" t="str">
        <f t="shared" si="61"/>
        <v>X</v>
      </c>
      <c r="P87" s="31">
        <v>1</v>
      </c>
      <c r="Q87" s="8">
        <v>0</v>
      </c>
      <c r="R87" s="9">
        <v>0</v>
      </c>
      <c r="S87" s="9">
        <v>0</v>
      </c>
      <c r="T87" s="8">
        <v>0</v>
      </c>
      <c r="U87" s="9">
        <v>0</v>
      </c>
      <c r="V87" s="9">
        <v>0</v>
      </c>
      <c r="W87" s="8">
        <v>0</v>
      </c>
      <c r="X87" s="9">
        <v>0</v>
      </c>
      <c r="Y87" s="8">
        <v>0</v>
      </c>
      <c r="Z87" s="9">
        <v>0</v>
      </c>
      <c r="AA87" s="8"/>
      <c r="AC87" s="8"/>
      <c r="AG87" s="21"/>
      <c r="AH87" s="7">
        <v>8.1999999999999993</v>
      </c>
      <c r="AL87" s="14"/>
      <c r="AN87" s="16"/>
      <c r="AQ87" s="16"/>
      <c r="AR87" s="7">
        <v>2002</v>
      </c>
      <c r="AS87" s="23">
        <f t="shared" si="62"/>
        <v>3.3014640731433</v>
      </c>
      <c r="AW87" s="18"/>
      <c r="AY87" s="18"/>
      <c r="BA87" s="18"/>
      <c r="BC87" s="18"/>
      <c r="BE87" s="18"/>
      <c r="BF87" s="18" t="s">
        <v>187</v>
      </c>
      <c r="BG87">
        <v>0</v>
      </c>
      <c r="BH87">
        <v>0</v>
      </c>
      <c r="BI87">
        <v>0</v>
      </c>
      <c r="BJ87">
        <v>1</v>
      </c>
      <c r="BK87">
        <v>0</v>
      </c>
      <c r="BL87">
        <v>0</v>
      </c>
      <c r="BM87" s="18">
        <v>0</v>
      </c>
      <c r="BN87">
        <v>0</v>
      </c>
      <c r="BO87">
        <v>1</v>
      </c>
      <c r="BP87" s="18">
        <v>0</v>
      </c>
      <c r="BR87" s="18"/>
      <c r="BS87" t="s">
        <v>397</v>
      </c>
      <c r="BT87" t="s">
        <v>397</v>
      </c>
      <c r="BV87" s="25"/>
      <c r="BZ87" s="18"/>
      <c r="CB87" s="18"/>
      <c r="CC87" s="18"/>
      <c r="CE87" s="18"/>
      <c r="CG87" s="18"/>
      <c r="CQ87" s="18"/>
      <c r="CS87" s="25"/>
      <c r="CT87" t="s">
        <v>397</v>
      </c>
      <c r="CV87" t="s">
        <v>397</v>
      </c>
      <c r="CW87" s="25" t="s">
        <v>397</v>
      </c>
    </row>
    <row r="88" spans="1:101" x14ac:dyDescent="0.25">
      <c r="A88">
        <v>87</v>
      </c>
      <c r="B88">
        <v>105</v>
      </c>
      <c r="C88" s="25" t="s">
        <v>190</v>
      </c>
      <c r="D88">
        <v>0</v>
      </c>
      <c r="E88" s="12">
        <v>14.5</v>
      </c>
      <c r="F88" s="14"/>
      <c r="H88" s="7" t="str">
        <f t="shared" ref="H88:H108" si="63">IFERROR(E88/F88, "X")</f>
        <v>X</v>
      </c>
      <c r="I88" s="7">
        <f t="shared" ref="I88:I108" si="64">E88-F88</f>
        <v>14.5</v>
      </c>
      <c r="J88" s="16">
        <f t="shared" ref="J88:J108" si="65">E88+F88</f>
        <v>14.5</v>
      </c>
      <c r="K88" s="11" t="str">
        <f t="shared" ref="K88:K108" si="66">IFERROR(H88/SQRT(H88^2+G88), "X")</f>
        <v>X</v>
      </c>
      <c r="L88" s="39" t="str">
        <f t="shared" ref="L88:L108" si="67">IFERROR(SQRT((1-K88^2)/G88), "X")</f>
        <v>X</v>
      </c>
      <c r="M88" s="39" t="str">
        <f t="shared" ref="M88:M108" si="68">IFERROR(1/L88, "X")</f>
        <v>X</v>
      </c>
      <c r="N88" s="39" t="str">
        <f t="shared" ref="N88:N108" si="69">IFERROR(K88-L88, "X")</f>
        <v>X</v>
      </c>
      <c r="O88" s="40" t="str">
        <f t="shared" ref="O88:O108" si="70">IFERROR(K88+L88, "X")</f>
        <v>X</v>
      </c>
      <c r="P88" s="31">
        <v>0</v>
      </c>
      <c r="Q88" s="8">
        <v>0</v>
      </c>
      <c r="R88" s="9">
        <v>0</v>
      </c>
      <c r="S88" s="9">
        <v>0</v>
      </c>
      <c r="T88" s="8">
        <v>0</v>
      </c>
      <c r="U88" s="9">
        <v>0</v>
      </c>
      <c r="V88" s="9">
        <v>0</v>
      </c>
      <c r="W88" s="8">
        <v>1</v>
      </c>
      <c r="X88" s="9">
        <v>0</v>
      </c>
      <c r="Y88" s="8">
        <v>0</v>
      </c>
      <c r="Z88" s="9">
        <v>0</v>
      </c>
      <c r="AA88" s="8"/>
      <c r="AC88" s="8"/>
      <c r="AG88" s="21"/>
      <c r="AH88" s="7">
        <v>7.5</v>
      </c>
      <c r="AL88" s="14"/>
      <c r="AN88" s="16"/>
      <c r="AQ88" s="16"/>
      <c r="AR88" s="7">
        <v>1989</v>
      </c>
      <c r="AS88" s="23">
        <f t="shared" ref="AS88:AS108" si="71">LOG(AR88)</f>
        <v>3.2986347831244354</v>
      </c>
      <c r="AW88" s="18"/>
      <c r="AY88" s="18"/>
      <c r="BA88" s="18"/>
      <c r="BC88" s="18"/>
      <c r="BE88" s="18"/>
      <c r="BF88" s="18" t="s">
        <v>187</v>
      </c>
      <c r="BG88">
        <v>0</v>
      </c>
      <c r="BH88">
        <v>0</v>
      </c>
      <c r="BI88">
        <v>0</v>
      </c>
      <c r="BJ88">
        <v>1</v>
      </c>
      <c r="BK88">
        <v>0</v>
      </c>
      <c r="BL88">
        <v>0</v>
      </c>
      <c r="BM88" s="18">
        <v>0</v>
      </c>
      <c r="BN88">
        <v>0</v>
      </c>
      <c r="BO88">
        <v>1</v>
      </c>
      <c r="BP88" s="18">
        <v>0</v>
      </c>
      <c r="BR88" s="18"/>
      <c r="BS88" t="s">
        <v>397</v>
      </c>
      <c r="BT88" t="s">
        <v>397</v>
      </c>
      <c r="BV88" s="25"/>
      <c r="BZ88" s="18"/>
      <c r="CB88" s="18"/>
      <c r="CC88" s="18"/>
      <c r="CE88" s="18"/>
      <c r="CG88" s="18"/>
      <c r="CQ88" s="18"/>
      <c r="CS88" s="25"/>
      <c r="CT88" t="s">
        <v>397</v>
      </c>
      <c r="CV88" t="s">
        <v>397</v>
      </c>
      <c r="CW88" s="25" t="s">
        <v>397</v>
      </c>
    </row>
    <row r="89" spans="1:101" x14ac:dyDescent="0.25">
      <c r="A89">
        <v>88</v>
      </c>
      <c r="B89">
        <v>105</v>
      </c>
      <c r="C89" s="25" t="s">
        <v>190</v>
      </c>
      <c r="D89">
        <v>0</v>
      </c>
      <c r="E89" s="12">
        <v>12.6</v>
      </c>
      <c r="F89" s="14"/>
      <c r="H89" s="7" t="str">
        <f t="shared" si="63"/>
        <v>X</v>
      </c>
      <c r="I89" s="7">
        <f t="shared" si="64"/>
        <v>12.6</v>
      </c>
      <c r="J89" s="16">
        <f t="shared" si="65"/>
        <v>12.6</v>
      </c>
      <c r="K89" s="11" t="str">
        <f t="shared" si="66"/>
        <v>X</v>
      </c>
      <c r="L89" s="39" t="str">
        <f t="shared" si="67"/>
        <v>X</v>
      </c>
      <c r="M89" s="39" t="str">
        <f t="shared" si="68"/>
        <v>X</v>
      </c>
      <c r="N89" s="39" t="str">
        <f t="shared" si="69"/>
        <v>X</v>
      </c>
      <c r="O89" s="40" t="str">
        <f t="shared" si="70"/>
        <v>X</v>
      </c>
      <c r="P89" s="31">
        <v>0</v>
      </c>
      <c r="Q89" s="8">
        <v>0</v>
      </c>
      <c r="R89" s="9">
        <v>0</v>
      </c>
      <c r="S89" s="9">
        <v>0</v>
      </c>
      <c r="T89" s="8">
        <v>0</v>
      </c>
      <c r="U89" s="9">
        <v>0</v>
      </c>
      <c r="V89" s="9">
        <v>0</v>
      </c>
      <c r="W89" s="8">
        <v>1</v>
      </c>
      <c r="X89" s="9">
        <v>0</v>
      </c>
      <c r="Y89" s="8">
        <v>0</v>
      </c>
      <c r="Z89" s="9">
        <v>0</v>
      </c>
      <c r="AA89" s="8"/>
      <c r="AC89" s="8"/>
      <c r="AG89" s="21"/>
      <c r="AH89" s="7">
        <v>8.1999999999999993</v>
      </c>
      <c r="AL89" s="14"/>
      <c r="AN89" s="16"/>
      <c r="AQ89" s="16"/>
      <c r="AR89" s="7">
        <v>2000</v>
      </c>
      <c r="AS89" s="23">
        <f t="shared" si="71"/>
        <v>3.3010299956639813</v>
      </c>
      <c r="AW89" s="18"/>
      <c r="AY89" s="18"/>
      <c r="BA89" s="18"/>
      <c r="BC89" s="18"/>
      <c r="BE89" s="18"/>
      <c r="BF89" s="18" t="s">
        <v>187</v>
      </c>
      <c r="BG89">
        <v>0</v>
      </c>
      <c r="BH89">
        <v>0</v>
      </c>
      <c r="BI89">
        <v>0</v>
      </c>
      <c r="BJ89">
        <v>1</v>
      </c>
      <c r="BK89">
        <v>0</v>
      </c>
      <c r="BL89">
        <v>0</v>
      </c>
      <c r="BM89" s="18">
        <v>0</v>
      </c>
      <c r="BN89">
        <v>0</v>
      </c>
      <c r="BO89">
        <v>1</v>
      </c>
      <c r="BP89" s="18">
        <v>0</v>
      </c>
      <c r="BR89" s="18"/>
      <c r="BS89" t="s">
        <v>397</v>
      </c>
      <c r="BT89" t="s">
        <v>397</v>
      </c>
      <c r="BV89" s="25"/>
      <c r="BZ89" s="18"/>
      <c r="CB89" s="18"/>
      <c r="CC89" s="18"/>
      <c r="CE89" s="18"/>
      <c r="CG89" s="18"/>
      <c r="CQ89" s="18"/>
      <c r="CS89" s="25"/>
      <c r="CT89" t="s">
        <v>397</v>
      </c>
      <c r="CV89" t="s">
        <v>397</v>
      </c>
      <c r="CW89" s="25" t="s">
        <v>397</v>
      </c>
    </row>
    <row r="90" spans="1:101" x14ac:dyDescent="0.25">
      <c r="A90">
        <v>89</v>
      </c>
      <c r="B90">
        <v>105</v>
      </c>
      <c r="C90" s="25" t="s">
        <v>190</v>
      </c>
      <c r="D90">
        <v>0</v>
      </c>
      <c r="E90" s="12">
        <v>12.7</v>
      </c>
      <c r="F90" s="14"/>
      <c r="H90" s="7" t="str">
        <f t="shared" si="63"/>
        <v>X</v>
      </c>
      <c r="I90" s="7">
        <f t="shared" si="64"/>
        <v>12.7</v>
      </c>
      <c r="J90" s="16">
        <f t="shared" si="65"/>
        <v>12.7</v>
      </c>
      <c r="K90" s="11" t="str">
        <f t="shared" si="66"/>
        <v>X</v>
      </c>
      <c r="L90" s="39" t="str">
        <f t="shared" si="67"/>
        <v>X</v>
      </c>
      <c r="M90" s="39" t="str">
        <f t="shared" si="68"/>
        <v>X</v>
      </c>
      <c r="N90" s="39" t="str">
        <f t="shared" si="69"/>
        <v>X</v>
      </c>
      <c r="O90" s="40" t="str">
        <f t="shared" si="70"/>
        <v>X</v>
      </c>
      <c r="P90" s="31">
        <v>0</v>
      </c>
      <c r="Q90" s="8">
        <v>0</v>
      </c>
      <c r="R90" s="9">
        <v>0</v>
      </c>
      <c r="S90" s="9">
        <v>0</v>
      </c>
      <c r="T90" s="8">
        <v>0</v>
      </c>
      <c r="U90" s="9">
        <v>0</v>
      </c>
      <c r="V90" s="9">
        <v>0</v>
      </c>
      <c r="W90" s="8">
        <v>1</v>
      </c>
      <c r="X90" s="9">
        <v>0</v>
      </c>
      <c r="Y90" s="8">
        <v>0</v>
      </c>
      <c r="Z90" s="9">
        <v>0</v>
      </c>
      <c r="AA90" s="8"/>
      <c r="AC90" s="8"/>
      <c r="AG90" s="21"/>
      <c r="AH90" s="7">
        <v>8.1999999999999993</v>
      </c>
      <c r="AL90" s="14"/>
      <c r="AN90" s="16"/>
      <c r="AQ90" s="16"/>
      <c r="AR90" s="7">
        <v>2002</v>
      </c>
      <c r="AS90" s="23">
        <f t="shared" si="71"/>
        <v>3.3014640731433</v>
      </c>
      <c r="AW90" s="18"/>
      <c r="AY90" s="18"/>
      <c r="BA90" s="18"/>
      <c r="BC90" s="18"/>
      <c r="BE90" s="18"/>
      <c r="BF90" s="18" t="s">
        <v>187</v>
      </c>
      <c r="BG90">
        <v>0</v>
      </c>
      <c r="BH90">
        <v>0</v>
      </c>
      <c r="BI90">
        <v>0</v>
      </c>
      <c r="BJ90">
        <v>1</v>
      </c>
      <c r="BK90">
        <v>0</v>
      </c>
      <c r="BL90">
        <v>0</v>
      </c>
      <c r="BM90" s="18">
        <v>0</v>
      </c>
      <c r="BN90">
        <v>0</v>
      </c>
      <c r="BO90">
        <v>1</v>
      </c>
      <c r="BP90" s="18">
        <v>0</v>
      </c>
      <c r="BR90" s="18"/>
      <c r="BS90" t="s">
        <v>397</v>
      </c>
      <c r="BT90" t="s">
        <v>397</v>
      </c>
      <c r="BV90" s="25"/>
      <c r="BZ90" s="18"/>
      <c r="CB90" s="18"/>
      <c r="CC90" s="18"/>
      <c r="CE90" s="18"/>
      <c r="CG90" s="18"/>
      <c r="CQ90" s="18"/>
      <c r="CS90" s="25"/>
      <c r="CT90" t="s">
        <v>397</v>
      </c>
      <c r="CV90" t="s">
        <v>397</v>
      </c>
      <c r="CW90" s="25" t="s">
        <v>397</v>
      </c>
    </row>
    <row r="91" spans="1:101" x14ac:dyDescent="0.25">
      <c r="A91">
        <v>90</v>
      </c>
      <c r="B91">
        <v>105</v>
      </c>
      <c r="C91" s="25" t="s">
        <v>190</v>
      </c>
      <c r="D91">
        <v>0</v>
      </c>
      <c r="E91" s="12">
        <v>17.100000000000001</v>
      </c>
      <c r="F91" s="14"/>
      <c r="H91" s="7" t="str">
        <f t="shared" si="63"/>
        <v>X</v>
      </c>
      <c r="I91" s="7">
        <f t="shared" si="64"/>
        <v>17.100000000000001</v>
      </c>
      <c r="J91" s="16">
        <f t="shared" si="65"/>
        <v>17.100000000000001</v>
      </c>
      <c r="K91" s="11" t="str">
        <f t="shared" si="66"/>
        <v>X</v>
      </c>
      <c r="L91" s="39" t="str">
        <f t="shared" si="67"/>
        <v>X</v>
      </c>
      <c r="M91" s="39" t="str">
        <f t="shared" si="68"/>
        <v>X</v>
      </c>
      <c r="N91" s="39" t="str">
        <f t="shared" si="69"/>
        <v>X</v>
      </c>
      <c r="O91" s="40" t="str">
        <f t="shared" si="70"/>
        <v>X</v>
      </c>
      <c r="P91" s="31">
        <v>0</v>
      </c>
      <c r="Q91" s="8">
        <v>0</v>
      </c>
      <c r="R91" s="9">
        <v>0</v>
      </c>
      <c r="S91" s="9">
        <v>0</v>
      </c>
      <c r="T91" s="8">
        <v>0</v>
      </c>
      <c r="U91" s="9">
        <v>0</v>
      </c>
      <c r="V91" s="9">
        <v>0</v>
      </c>
      <c r="W91" s="8">
        <v>0</v>
      </c>
      <c r="X91" s="9">
        <v>1</v>
      </c>
      <c r="Y91" s="8">
        <v>0</v>
      </c>
      <c r="Z91" s="9">
        <v>0</v>
      </c>
      <c r="AA91" s="8"/>
      <c r="AC91" s="8"/>
      <c r="AG91" s="21"/>
      <c r="AH91" s="7">
        <v>7.5</v>
      </c>
      <c r="AL91" s="14"/>
      <c r="AN91" s="16"/>
      <c r="AQ91" s="16"/>
      <c r="AR91" s="7">
        <v>1989</v>
      </c>
      <c r="AS91" s="23">
        <f t="shared" si="71"/>
        <v>3.2986347831244354</v>
      </c>
      <c r="AW91" s="18"/>
      <c r="AY91" s="18"/>
      <c r="BA91" s="18"/>
      <c r="BC91" s="18"/>
      <c r="BE91" s="18"/>
      <c r="BF91" s="18" t="s">
        <v>187</v>
      </c>
      <c r="BG91">
        <v>0</v>
      </c>
      <c r="BH91">
        <v>0</v>
      </c>
      <c r="BI91">
        <v>0</v>
      </c>
      <c r="BJ91">
        <v>1</v>
      </c>
      <c r="BK91">
        <v>0</v>
      </c>
      <c r="BL91">
        <v>0</v>
      </c>
      <c r="BM91" s="18">
        <v>0</v>
      </c>
      <c r="BN91">
        <v>0</v>
      </c>
      <c r="BO91">
        <v>1</v>
      </c>
      <c r="BP91" s="18">
        <v>0</v>
      </c>
      <c r="BR91" s="18"/>
      <c r="BS91" t="s">
        <v>397</v>
      </c>
      <c r="BT91" t="s">
        <v>397</v>
      </c>
      <c r="BV91" s="25"/>
      <c r="BZ91" s="18"/>
      <c r="CB91" s="18"/>
      <c r="CC91" s="18"/>
      <c r="CE91" s="18"/>
      <c r="CG91" s="18"/>
      <c r="CQ91" s="18"/>
      <c r="CS91" s="25"/>
      <c r="CT91" t="s">
        <v>397</v>
      </c>
      <c r="CV91" t="s">
        <v>397</v>
      </c>
      <c r="CW91" s="25" t="s">
        <v>397</v>
      </c>
    </row>
    <row r="92" spans="1:101" x14ac:dyDescent="0.25">
      <c r="A92">
        <v>91</v>
      </c>
      <c r="B92">
        <v>105</v>
      </c>
      <c r="C92" s="25" t="s">
        <v>190</v>
      </c>
      <c r="D92">
        <v>0</v>
      </c>
      <c r="E92" s="12">
        <v>15.4</v>
      </c>
      <c r="F92" s="14"/>
      <c r="H92" s="7" t="str">
        <f t="shared" si="63"/>
        <v>X</v>
      </c>
      <c r="I92" s="7">
        <f t="shared" si="64"/>
        <v>15.4</v>
      </c>
      <c r="J92" s="16">
        <f t="shared" si="65"/>
        <v>15.4</v>
      </c>
      <c r="K92" s="11" t="str">
        <f t="shared" si="66"/>
        <v>X</v>
      </c>
      <c r="L92" s="39" t="str">
        <f t="shared" si="67"/>
        <v>X</v>
      </c>
      <c r="M92" s="39" t="str">
        <f t="shared" si="68"/>
        <v>X</v>
      </c>
      <c r="N92" s="39" t="str">
        <f t="shared" si="69"/>
        <v>X</v>
      </c>
      <c r="O92" s="40" t="str">
        <f t="shared" si="70"/>
        <v>X</v>
      </c>
      <c r="P92" s="31">
        <v>0</v>
      </c>
      <c r="Q92" s="8">
        <v>0</v>
      </c>
      <c r="R92" s="9">
        <v>0</v>
      </c>
      <c r="S92" s="9">
        <v>0</v>
      </c>
      <c r="T92" s="8">
        <v>0</v>
      </c>
      <c r="U92" s="9">
        <v>0</v>
      </c>
      <c r="V92" s="9">
        <v>0</v>
      </c>
      <c r="W92" s="8">
        <v>0</v>
      </c>
      <c r="X92" s="9">
        <v>1</v>
      </c>
      <c r="Y92" s="8">
        <v>0</v>
      </c>
      <c r="Z92" s="9">
        <v>0</v>
      </c>
      <c r="AA92" s="8"/>
      <c r="AC92" s="8"/>
      <c r="AG92" s="21"/>
      <c r="AH92" s="7">
        <v>8.1999999999999993</v>
      </c>
      <c r="AL92" s="14"/>
      <c r="AN92" s="16"/>
      <c r="AQ92" s="16"/>
      <c r="AR92" s="7">
        <v>2000</v>
      </c>
      <c r="AS92" s="23">
        <f t="shared" si="71"/>
        <v>3.3010299956639813</v>
      </c>
      <c r="AW92" s="18"/>
      <c r="AY92" s="18"/>
      <c r="BA92" s="18"/>
      <c r="BC92" s="18"/>
      <c r="BE92" s="18"/>
      <c r="BF92" s="18" t="s">
        <v>187</v>
      </c>
      <c r="BG92">
        <v>0</v>
      </c>
      <c r="BH92">
        <v>0</v>
      </c>
      <c r="BI92">
        <v>0</v>
      </c>
      <c r="BJ92">
        <v>1</v>
      </c>
      <c r="BK92">
        <v>0</v>
      </c>
      <c r="BL92">
        <v>0</v>
      </c>
      <c r="BM92" s="18">
        <v>0</v>
      </c>
      <c r="BN92">
        <v>0</v>
      </c>
      <c r="BO92">
        <v>1</v>
      </c>
      <c r="BP92" s="18">
        <v>0</v>
      </c>
      <c r="BR92" s="18"/>
      <c r="BS92" t="s">
        <v>397</v>
      </c>
      <c r="BT92" t="s">
        <v>397</v>
      </c>
      <c r="BV92" s="25"/>
      <c r="BZ92" s="18"/>
      <c r="CB92" s="18"/>
      <c r="CC92" s="18"/>
      <c r="CE92" s="18"/>
      <c r="CG92" s="18"/>
      <c r="CQ92" s="18"/>
      <c r="CS92" s="25"/>
      <c r="CT92" t="s">
        <v>397</v>
      </c>
      <c r="CV92" t="s">
        <v>397</v>
      </c>
      <c r="CW92" s="25" t="s">
        <v>397</v>
      </c>
    </row>
    <row r="93" spans="1:101" x14ac:dyDescent="0.25">
      <c r="A93">
        <v>92</v>
      </c>
      <c r="B93">
        <v>105</v>
      </c>
      <c r="C93" s="25" t="s">
        <v>190</v>
      </c>
      <c r="D93">
        <v>0</v>
      </c>
      <c r="E93" s="12">
        <v>14.7</v>
      </c>
      <c r="F93" s="14"/>
      <c r="H93" s="7" t="str">
        <f t="shared" si="63"/>
        <v>X</v>
      </c>
      <c r="I93" s="7">
        <f t="shared" si="64"/>
        <v>14.7</v>
      </c>
      <c r="J93" s="16">
        <f t="shared" si="65"/>
        <v>14.7</v>
      </c>
      <c r="K93" s="11" t="str">
        <f t="shared" si="66"/>
        <v>X</v>
      </c>
      <c r="L93" s="39" t="str">
        <f t="shared" si="67"/>
        <v>X</v>
      </c>
      <c r="M93" s="39" t="str">
        <f t="shared" si="68"/>
        <v>X</v>
      </c>
      <c r="N93" s="39" t="str">
        <f t="shared" si="69"/>
        <v>X</v>
      </c>
      <c r="O93" s="40" t="str">
        <f t="shared" si="70"/>
        <v>X</v>
      </c>
      <c r="P93" s="31">
        <v>0</v>
      </c>
      <c r="Q93" s="8">
        <v>0</v>
      </c>
      <c r="R93" s="9">
        <v>0</v>
      </c>
      <c r="S93" s="9">
        <v>0</v>
      </c>
      <c r="T93" s="8">
        <v>0</v>
      </c>
      <c r="U93" s="9">
        <v>0</v>
      </c>
      <c r="V93" s="9">
        <v>0</v>
      </c>
      <c r="W93" s="8">
        <v>0</v>
      </c>
      <c r="X93" s="9">
        <v>1</v>
      </c>
      <c r="Y93" s="8">
        <v>0</v>
      </c>
      <c r="Z93" s="9">
        <v>0</v>
      </c>
      <c r="AA93" s="8"/>
      <c r="AC93" s="8"/>
      <c r="AG93" s="21"/>
      <c r="AH93" s="7">
        <v>8.1999999999999993</v>
      </c>
      <c r="AL93" s="14"/>
      <c r="AN93" s="16"/>
      <c r="AQ93" s="16"/>
      <c r="AR93" s="7">
        <v>2002</v>
      </c>
      <c r="AS93" s="23">
        <f t="shared" si="71"/>
        <v>3.3014640731433</v>
      </c>
      <c r="AW93" s="18"/>
      <c r="AY93" s="18"/>
      <c r="BA93" s="18"/>
      <c r="BC93" s="18"/>
      <c r="BE93" s="18"/>
      <c r="BF93" s="18" t="s">
        <v>187</v>
      </c>
      <c r="BG93">
        <v>0</v>
      </c>
      <c r="BH93">
        <v>0</v>
      </c>
      <c r="BI93">
        <v>0</v>
      </c>
      <c r="BJ93">
        <v>1</v>
      </c>
      <c r="BK93">
        <v>0</v>
      </c>
      <c r="BL93">
        <v>0</v>
      </c>
      <c r="BM93" s="18">
        <v>0</v>
      </c>
      <c r="BN93">
        <v>0</v>
      </c>
      <c r="BO93">
        <v>1</v>
      </c>
      <c r="BP93" s="18">
        <v>0</v>
      </c>
      <c r="BR93" s="18"/>
      <c r="BS93" t="s">
        <v>397</v>
      </c>
      <c r="BT93" t="s">
        <v>397</v>
      </c>
      <c r="BV93" s="25"/>
      <c r="BZ93" s="18"/>
      <c r="CB93" s="18"/>
      <c r="CC93" s="18"/>
      <c r="CE93" s="18"/>
      <c r="CG93" s="18"/>
      <c r="CQ93" s="18"/>
      <c r="CS93" s="25"/>
      <c r="CT93" t="s">
        <v>397</v>
      </c>
      <c r="CV93" t="s">
        <v>397</v>
      </c>
      <c r="CW93" s="25" t="s">
        <v>397</v>
      </c>
    </row>
    <row r="94" spans="1:101" x14ac:dyDescent="0.25">
      <c r="A94">
        <v>93</v>
      </c>
      <c r="B94">
        <v>116</v>
      </c>
      <c r="C94" s="25" t="s">
        <v>15</v>
      </c>
      <c r="D94">
        <v>0</v>
      </c>
      <c r="E94" s="12">
        <v>5.4</v>
      </c>
      <c r="F94" s="14"/>
      <c r="H94" s="7" t="str">
        <f t="shared" si="63"/>
        <v>X</v>
      </c>
      <c r="I94" s="7">
        <f t="shared" si="64"/>
        <v>5.4</v>
      </c>
      <c r="J94" s="16">
        <f t="shared" si="65"/>
        <v>5.4</v>
      </c>
      <c r="K94" s="11" t="str">
        <f t="shared" si="66"/>
        <v>X</v>
      </c>
      <c r="L94" s="39" t="str">
        <f t="shared" si="67"/>
        <v>X</v>
      </c>
      <c r="M94" s="39" t="str">
        <f t="shared" si="68"/>
        <v>X</v>
      </c>
      <c r="N94" s="39" t="str">
        <f t="shared" si="69"/>
        <v>X</v>
      </c>
      <c r="O94" s="40" t="str">
        <f t="shared" si="70"/>
        <v>X</v>
      </c>
      <c r="P94" s="31">
        <v>1</v>
      </c>
      <c r="Q94" s="8">
        <v>0</v>
      </c>
      <c r="R94" s="9">
        <v>0</v>
      </c>
      <c r="S94" s="9">
        <v>0</v>
      </c>
      <c r="T94" s="8">
        <v>0</v>
      </c>
      <c r="U94" s="9">
        <v>0</v>
      </c>
      <c r="V94" s="9">
        <v>0</v>
      </c>
      <c r="W94" s="8">
        <v>0</v>
      </c>
      <c r="X94" s="9">
        <v>0</v>
      </c>
      <c r="Y94" s="8">
        <v>0</v>
      </c>
      <c r="Z94" s="9">
        <v>0</v>
      </c>
      <c r="AA94" s="8"/>
      <c r="AC94" s="8"/>
      <c r="AG94" s="21"/>
      <c r="AH94" s="7">
        <v>9.6999999999999993</v>
      </c>
      <c r="AL94" s="14"/>
      <c r="AN94" s="16"/>
      <c r="AQ94" s="16"/>
      <c r="AR94" s="7">
        <v>1987</v>
      </c>
      <c r="AS94" s="23">
        <f t="shared" si="71"/>
        <v>3.2981978671098151</v>
      </c>
      <c r="AW94" s="18"/>
      <c r="AY94" s="18"/>
      <c r="BA94" s="18"/>
      <c r="BC94" s="18"/>
      <c r="BE94" s="18"/>
      <c r="BF94" s="18" t="s">
        <v>11</v>
      </c>
      <c r="BG94">
        <v>1</v>
      </c>
      <c r="BH94">
        <v>0</v>
      </c>
      <c r="BI94">
        <v>0</v>
      </c>
      <c r="BJ94">
        <v>0</v>
      </c>
      <c r="BK94">
        <v>0</v>
      </c>
      <c r="BL94">
        <v>0</v>
      </c>
      <c r="BM94" s="18">
        <v>0</v>
      </c>
      <c r="BN94">
        <v>1</v>
      </c>
      <c r="BO94">
        <v>0</v>
      </c>
      <c r="BP94" s="18">
        <v>0</v>
      </c>
      <c r="BR94" s="18"/>
      <c r="BS94" t="s">
        <v>397</v>
      </c>
      <c r="BT94" t="s">
        <v>397</v>
      </c>
      <c r="BV94" s="25"/>
      <c r="BZ94" s="18"/>
      <c r="CB94" s="18"/>
      <c r="CC94" s="18"/>
      <c r="CE94" s="18"/>
      <c r="CG94" s="18"/>
      <c r="CQ94" s="18"/>
      <c r="CS94" s="25"/>
      <c r="CT94" t="s">
        <v>397</v>
      </c>
      <c r="CV94" t="s">
        <v>397</v>
      </c>
      <c r="CW94" s="25" t="s">
        <v>397</v>
      </c>
    </row>
    <row r="95" spans="1:101" x14ac:dyDescent="0.25">
      <c r="A95">
        <v>94</v>
      </c>
      <c r="B95">
        <v>116</v>
      </c>
      <c r="C95" s="25" t="s">
        <v>15</v>
      </c>
      <c r="D95">
        <v>0</v>
      </c>
      <c r="E95" s="12">
        <v>8.5</v>
      </c>
      <c r="F95" s="14"/>
      <c r="H95" s="7" t="str">
        <f t="shared" si="63"/>
        <v>X</v>
      </c>
      <c r="I95" s="7">
        <f t="shared" si="64"/>
        <v>8.5</v>
      </c>
      <c r="J95" s="16">
        <f t="shared" si="65"/>
        <v>8.5</v>
      </c>
      <c r="K95" s="11" t="str">
        <f t="shared" si="66"/>
        <v>X</v>
      </c>
      <c r="L95" s="39" t="str">
        <f t="shared" si="67"/>
        <v>X</v>
      </c>
      <c r="M95" s="39" t="str">
        <f t="shared" si="68"/>
        <v>X</v>
      </c>
      <c r="N95" s="39" t="str">
        <f t="shared" si="69"/>
        <v>X</v>
      </c>
      <c r="O95" s="40" t="str">
        <f t="shared" si="70"/>
        <v>X</v>
      </c>
      <c r="P95" s="31">
        <v>1</v>
      </c>
      <c r="Q95" s="8">
        <v>0</v>
      </c>
      <c r="R95" s="9">
        <v>0</v>
      </c>
      <c r="S95" s="9">
        <v>0</v>
      </c>
      <c r="T95" s="8">
        <v>0</v>
      </c>
      <c r="U95" s="9">
        <v>0</v>
      </c>
      <c r="V95" s="9">
        <v>0</v>
      </c>
      <c r="W95" s="8">
        <v>0</v>
      </c>
      <c r="X95" s="9">
        <v>0</v>
      </c>
      <c r="Y95" s="8">
        <v>0</v>
      </c>
      <c r="Z95" s="9">
        <v>0</v>
      </c>
      <c r="AA95" s="8"/>
      <c r="AC95" s="8"/>
      <c r="AG95" s="21"/>
      <c r="AH95" s="7">
        <v>10</v>
      </c>
      <c r="AL95" s="14"/>
      <c r="AN95" s="16"/>
      <c r="AQ95" s="16"/>
      <c r="AR95" s="7">
        <v>1981</v>
      </c>
      <c r="AS95" s="23">
        <f t="shared" si="71"/>
        <v>3.2968844755385471</v>
      </c>
      <c r="AW95" s="18"/>
      <c r="AY95" s="18"/>
      <c r="BA95" s="18"/>
      <c r="BC95" s="18"/>
      <c r="BE95" s="18"/>
      <c r="BF95" s="18" t="s">
        <v>59</v>
      </c>
      <c r="BG95">
        <v>1</v>
      </c>
      <c r="BH95">
        <v>0</v>
      </c>
      <c r="BI95">
        <v>0</v>
      </c>
      <c r="BJ95">
        <v>0</v>
      </c>
      <c r="BK95">
        <v>0</v>
      </c>
      <c r="BL95">
        <v>0</v>
      </c>
      <c r="BM95" s="18">
        <v>0</v>
      </c>
      <c r="BN95">
        <v>1</v>
      </c>
      <c r="BO95">
        <v>0</v>
      </c>
      <c r="BP95" s="18">
        <v>0</v>
      </c>
      <c r="BR95" s="18"/>
      <c r="BS95" t="s">
        <v>397</v>
      </c>
      <c r="BT95" t="s">
        <v>397</v>
      </c>
      <c r="BV95" s="25"/>
      <c r="BZ95" s="18"/>
      <c r="CB95" s="18"/>
      <c r="CC95" s="18"/>
      <c r="CE95" s="18"/>
      <c r="CG95" s="18"/>
      <c r="CQ95" s="18"/>
      <c r="CS95" s="25"/>
      <c r="CT95" t="s">
        <v>397</v>
      </c>
      <c r="CV95" t="s">
        <v>397</v>
      </c>
      <c r="CW95" s="25" t="s">
        <v>397</v>
      </c>
    </row>
    <row r="96" spans="1:101" x14ac:dyDescent="0.25">
      <c r="A96">
        <v>95</v>
      </c>
      <c r="B96">
        <v>116</v>
      </c>
      <c r="C96" s="25" t="s">
        <v>15</v>
      </c>
      <c r="D96">
        <v>0</v>
      </c>
      <c r="E96" s="12">
        <v>8.8000000000000007</v>
      </c>
      <c r="F96" s="14"/>
      <c r="H96" s="7" t="str">
        <f t="shared" si="63"/>
        <v>X</v>
      </c>
      <c r="I96" s="7">
        <f t="shared" si="64"/>
        <v>8.8000000000000007</v>
      </c>
      <c r="J96" s="16">
        <f t="shared" si="65"/>
        <v>8.8000000000000007</v>
      </c>
      <c r="K96" s="11" t="str">
        <f t="shared" si="66"/>
        <v>X</v>
      </c>
      <c r="L96" s="39" t="str">
        <f t="shared" si="67"/>
        <v>X</v>
      </c>
      <c r="M96" s="39" t="str">
        <f t="shared" si="68"/>
        <v>X</v>
      </c>
      <c r="N96" s="39" t="str">
        <f t="shared" si="69"/>
        <v>X</v>
      </c>
      <c r="O96" s="40" t="str">
        <f t="shared" si="70"/>
        <v>X</v>
      </c>
      <c r="P96" s="31">
        <v>1</v>
      </c>
      <c r="Q96" s="8">
        <v>0</v>
      </c>
      <c r="R96" s="9">
        <v>0</v>
      </c>
      <c r="S96" s="9">
        <v>0</v>
      </c>
      <c r="T96" s="8">
        <v>0</v>
      </c>
      <c r="U96" s="9">
        <v>0</v>
      </c>
      <c r="V96" s="9">
        <v>0</v>
      </c>
      <c r="W96" s="8">
        <v>0</v>
      </c>
      <c r="X96" s="9">
        <v>0</v>
      </c>
      <c r="Y96" s="8">
        <v>0</v>
      </c>
      <c r="Z96" s="9">
        <v>0</v>
      </c>
      <c r="AA96" s="8"/>
      <c r="AC96" s="8"/>
      <c r="AG96" s="21"/>
      <c r="AH96" s="7">
        <v>10</v>
      </c>
      <c r="AL96" s="14"/>
      <c r="AN96" s="16"/>
      <c r="AQ96" s="16"/>
      <c r="AR96" s="7">
        <v>1986</v>
      </c>
      <c r="AS96" s="23">
        <f t="shared" si="71"/>
        <v>3.2979792441593623</v>
      </c>
      <c r="AW96" s="18"/>
      <c r="AY96" s="18"/>
      <c r="BA96" s="18"/>
      <c r="BC96" s="18"/>
      <c r="BE96" s="18"/>
      <c r="BF96" s="18" t="s">
        <v>59</v>
      </c>
      <c r="BG96">
        <v>1</v>
      </c>
      <c r="BH96">
        <v>0</v>
      </c>
      <c r="BI96">
        <v>0</v>
      </c>
      <c r="BJ96">
        <v>0</v>
      </c>
      <c r="BK96">
        <v>0</v>
      </c>
      <c r="BL96">
        <v>0</v>
      </c>
      <c r="BM96" s="18">
        <v>0</v>
      </c>
      <c r="BN96">
        <v>1</v>
      </c>
      <c r="BO96">
        <v>0</v>
      </c>
      <c r="BP96" s="18">
        <v>0</v>
      </c>
      <c r="BR96" s="18"/>
      <c r="BS96" t="s">
        <v>397</v>
      </c>
      <c r="BT96" t="s">
        <v>397</v>
      </c>
      <c r="BV96" s="25"/>
      <c r="BZ96" s="18"/>
      <c r="CB96" s="18"/>
      <c r="CC96" s="18"/>
      <c r="CE96" s="18"/>
      <c r="CG96" s="18"/>
      <c r="CQ96" s="18"/>
      <c r="CS96" s="25"/>
      <c r="CT96" t="s">
        <v>397</v>
      </c>
      <c r="CV96" t="s">
        <v>397</v>
      </c>
      <c r="CW96" s="25" t="s">
        <v>397</v>
      </c>
    </row>
    <row r="97" spans="1:101" x14ac:dyDescent="0.25">
      <c r="A97">
        <v>96</v>
      </c>
      <c r="B97">
        <v>116</v>
      </c>
      <c r="C97" s="25" t="s">
        <v>15</v>
      </c>
      <c r="D97">
        <v>0</v>
      </c>
      <c r="E97" s="12">
        <v>8.3000000000000007</v>
      </c>
      <c r="F97" s="14"/>
      <c r="H97" s="7" t="str">
        <f t="shared" si="63"/>
        <v>X</v>
      </c>
      <c r="I97" s="7">
        <f t="shared" si="64"/>
        <v>8.3000000000000007</v>
      </c>
      <c r="J97" s="16">
        <f t="shared" si="65"/>
        <v>8.3000000000000007</v>
      </c>
      <c r="K97" s="11" t="str">
        <f t="shared" si="66"/>
        <v>X</v>
      </c>
      <c r="L97" s="39" t="str">
        <f t="shared" si="67"/>
        <v>X</v>
      </c>
      <c r="M97" s="39" t="str">
        <f t="shared" si="68"/>
        <v>X</v>
      </c>
      <c r="N97" s="39" t="str">
        <f t="shared" si="69"/>
        <v>X</v>
      </c>
      <c r="O97" s="40" t="str">
        <f t="shared" si="70"/>
        <v>X</v>
      </c>
      <c r="P97" s="31">
        <v>1</v>
      </c>
      <c r="Q97" s="8">
        <v>0</v>
      </c>
      <c r="R97" s="9">
        <v>0</v>
      </c>
      <c r="S97" s="9">
        <v>0</v>
      </c>
      <c r="T97" s="8">
        <v>0</v>
      </c>
      <c r="U97" s="9">
        <v>0</v>
      </c>
      <c r="V97" s="9">
        <v>0</v>
      </c>
      <c r="W97" s="8">
        <v>0</v>
      </c>
      <c r="X97" s="9">
        <v>0</v>
      </c>
      <c r="Y97" s="8">
        <v>0</v>
      </c>
      <c r="Z97" s="9">
        <v>0</v>
      </c>
      <c r="AA97" s="8"/>
      <c r="AC97" s="8"/>
      <c r="AG97" s="21"/>
      <c r="AH97" s="7">
        <v>6.5</v>
      </c>
      <c r="AL97" s="14"/>
      <c r="AN97" s="16"/>
      <c r="AQ97" s="16"/>
      <c r="AR97" s="7">
        <v>1974</v>
      </c>
      <c r="AS97" s="23">
        <f t="shared" si="71"/>
        <v>3.2953471483336179</v>
      </c>
      <c r="AW97" s="18"/>
      <c r="AY97" s="18"/>
      <c r="BA97" s="18"/>
      <c r="BC97" s="18"/>
      <c r="BE97" s="18"/>
      <c r="BF97" s="18" t="s">
        <v>60</v>
      </c>
      <c r="BG97">
        <v>1</v>
      </c>
      <c r="BH97">
        <v>0</v>
      </c>
      <c r="BI97">
        <v>0</v>
      </c>
      <c r="BJ97">
        <v>0</v>
      </c>
      <c r="BK97">
        <v>0</v>
      </c>
      <c r="BL97">
        <v>0</v>
      </c>
      <c r="BM97" s="18">
        <v>0</v>
      </c>
      <c r="BN97">
        <v>1</v>
      </c>
      <c r="BO97">
        <v>0</v>
      </c>
      <c r="BP97" s="18">
        <v>0</v>
      </c>
      <c r="BR97" s="18"/>
      <c r="BS97" t="s">
        <v>397</v>
      </c>
      <c r="BT97" t="s">
        <v>397</v>
      </c>
      <c r="BV97" s="25"/>
      <c r="BZ97" s="18"/>
      <c r="CB97" s="18"/>
      <c r="CC97" s="18"/>
      <c r="CE97" s="18"/>
      <c r="CG97" s="18"/>
      <c r="CQ97" s="18"/>
      <c r="CS97" s="25"/>
      <c r="CT97" t="s">
        <v>397</v>
      </c>
      <c r="CV97" t="s">
        <v>397</v>
      </c>
      <c r="CW97" s="25" t="s">
        <v>397</v>
      </c>
    </row>
    <row r="98" spans="1:101" x14ac:dyDescent="0.25">
      <c r="A98">
        <v>97</v>
      </c>
      <c r="B98">
        <v>116</v>
      </c>
      <c r="C98" s="25" t="s">
        <v>15</v>
      </c>
      <c r="D98">
        <v>0</v>
      </c>
      <c r="E98" s="12">
        <v>9.6</v>
      </c>
      <c r="F98" s="14"/>
      <c r="H98" s="7" t="str">
        <f t="shared" si="63"/>
        <v>X</v>
      </c>
      <c r="I98" s="7">
        <f t="shared" si="64"/>
        <v>9.6</v>
      </c>
      <c r="J98" s="16">
        <f t="shared" si="65"/>
        <v>9.6</v>
      </c>
      <c r="K98" s="11" t="str">
        <f t="shared" si="66"/>
        <v>X</v>
      </c>
      <c r="L98" s="39" t="str">
        <f t="shared" si="67"/>
        <v>X</v>
      </c>
      <c r="M98" s="39" t="str">
        <f t="shared" si="68"/>
        <v>X</v>
      </c>
      <c r="N98" s="39" t="str">
        <f t="shared" si="69"/>
        <v>X</v>
      </c>
      <c r="O98" s="40" t="str">
        <f t="shared" si="70"/>
        <v>X</v>
      </c>
      <c r="P98" s="31">
        <v>1</v>
      </c>
      <c r="Q98" s="8">
        <v>0</v>
      </c>
      <c r="R98" s="9">
        <v>0</v>
      </c>
      <c r="S98" s="9">
        <v>0</v>
      </c>
      <c r="T98" s="8">
        <v>0</v>
      </c>
      <c r="U98" s="9">
        <v>0</v>
      </c>
      <c r="V98" s="9">
        <v>0</v>
      </c>
      <c r="W98" s="8">
        <v>0</v>
      </c>
      <c r="X98" s="9">
        <v>0</v>
      </c>
      <c r="Y98" s="8">
        <v>0</v>
      </c>
      <c r="Z98" s="9">
        <v>0</v>
      </c>
      <c r="AA98" s="8"/>
      <c r="AC98" s="8"/>
      <c r="AG98" s="21"/>
      <c r="AH98" s="7">
        <v>7</v>
      </c>
      <c r="AL98" s="14"/>
      <c r="AN98" s="16"/>
      <c r="AQ98" s="16"/>
      <c r="AR98" s="7">
        <v>1980</v>
      </c>
      <c r="AS98" s="23">
        <f t="shared" si="71"/>
        <v>3.2966651902615309</v>
      </c>
      <c r="AW98" s="18"/>
      <c r="AY98" s="18"/>
      <c r="BA98" s="18"/>
      <c r="BC98" s="18"/>
      <c r="BE98" s="18"/>
      <c r="BF98" s="18" t="s">
        <v>60</v>
      </c>
      <c r="BG98">
        <v>1</v>
      </c>
      <c r="BH98">
        <v>0</v>
      </c>
      <c r="BI98">
        <v>0</v>
      </c>
      <c r="BJ98">
        <v>0</v>
      </c>
      <c r="BK98">
        <v>0</v>
      </c>
      <c r="BL98">
        <v>0</v>
      </c>
      <c r="BM98" s="18">
        <v>0</v>
      </c>
      <c r="BN98">
        <v>1</v>
      </c>
      <c r="BO98">
        <v>0</v>
      </c>
      <c r="BP98" s="18">
        <v>0</v>
      </c>
      <c r="BR98" s="18"/>
      <c r="BS98" t="s">
        <v>397</v>
      </c>
      <c r="BT98" t="s">
        <v>397</v>
      </c>
      <c r="BV98" s="25"/>
      <c r="BZ98" s="18"/>
      <c r="CB98" s="18"/>
      <c r="CC98" s="18"/>
      <c r="CE98" s="18"/>
      <c r="CG98" s="18"/>
      <c r="CQ98" s="18"/>
      <c r="CS98" s="25"/>
      <c r="CT98" t="s">
        <v>397</v>
      </c>
      <c r="CV98" t="s">
        <v>397</v>
      </c>
      <c r="CW98" s="25" t="s">
        <v>397</v>
      </c>
    </row>
    <row r="99" spans="1:101" x14ac:dyDescent="0.25">
      <c r="A99">
        <v>98</v>
      </c>
      <c r="B99">
        <v>116</v>
      </c>
      <c r="C99" s="25" t="s">
        <v>15</v>
      </c>
      <c r="D99">
        <v>0</v>
      </c>
      <c r="E99" s="12">
        <v>17.3</v>
      </c>
      <c r="F99" s="14"/>
      <c r="H99" s="7" t="str">
        <f t="shared" si="63"/>
        <v>X</v>
      </c>
      <c r="I99" s="7">
        <f t="shared" si="64"/>
        <v>17.3</v>
      </c>
      <c r="J99" s="16">
        <f t="shared" si="65"/>
        <v>17.3</v>
      </c>
      <c r="K99" s="11" t="str">
        <f t="shared" si="66"/>
        <v>X</v>
      </c>
      <c r="L99" s="39" t="str">
        <f t="shared" si="67"/>
        <v>X</v>
      </c>
      <c r="M99" s="39" t="str">
        <f t="shared" si="68"/>
        <v>X</v>
      </c>
      <c r="N99" s="39" t="str">
        <f t="shared" si="69"/>
        <v>X</v>
      </c>
      <c r="O99" s="40" t="str">
        <f t="shared" si="70"/>
        <v>X</v>
      </c>
      <c r="P99" s="31">
        <v>1</v>
      </c>
      <c r="Q99" s="8">
        <v>0</v>
      </c>
      <c r="R99" s="9">
        <v>0</v>
      </c>
      <c r="S99" s="9">
        <v>0</v>
      </c>
      <c r="T99" s="8">
        <v>0</v>
      </c>
      <c r="U99" s="9">
        <v>0</v>
      </c>
      <c r="V99" s="9">
        <v>0</v>
      </c>
      <c r="W99" s="8">
        <v>0</v>
      </c>
      <c r="X99" s="9">
        <v>0</v>
      </c>
      <c r="Y99" s="8">
        <v>0</v>
      </c>
      <c r="Z99" s="9">
        <v>0</v>
      </c>
      <c r="AA99" s="8"/>
      <c r="AC99" s="8"/>
      <c r="AG99" s="21"/>
      <c r="AH99" s="7">
        <v>3.4</v>
      </c>
      <c r="AL99" s="14"/>
      <c r="AN99" s="16"/>
      <c r="AQ99" s="16"/>
      <c r="AR99" s="7">
        <v>1965</v>
      </c>
      <c r="AS99" s="23">
        <f t="shared" si="71"/>
        <v>3.2933625547114453</v>
      </c>
      <c r="AW99" s="18"/>
      <c r="AY99" s="18"/>
      <c r="BA99" s="18"/>
      <c r="BC99" s="18"/>
      <c r="BE99" s="18"/>
      <c r="BF99" s="18" t="s">
        <v>68</v>
      </c>
      <c r="BG99">
        <v>0</v>
      </c>
      <c r="BH99">
        <v>0</v>
      </c>
      <c r="BI99">
        <v>0</v>
      </c>
      <c r="BJ99">
        <v>1</v>
      </c>
      <c r="BK99">
        <v>0</v>
      </c>
      <c r="BL99">
        <v>0</v>
      </c>
      <c r="BM99" s="18">
        <v>0</v>
      </c>
      <c r="BN99">
        <v>0</v>
      </c>
      <c r="BO99">
        <v>1</v>
      </c>
      <c r="BP99" s="18">
        <v>0</v>
      </c>
      <c r="BR99" s="18"/>
      <c r="BS99" t="s">
        <v>397</v>
      </c>
      <c r="BT99" t="s">
        <v>397</v>
      </c>
      <c r="BV99" s="25"/>
      <c r="BZ99" s="18"/>
      <c r="CB99" s="18"/>
      <c r="CC99" s="18"/>
      <c r="CE99" s="18"/>
      <c r="CG99" s="18"/>
      <c r="CQ99" s="18"/>
      <c r="CS99" s="25"/>
      <c r="CT99" t="s">
        <v>397</v>
      </c>
      <c r="CV99" t="s">
        <v>397</v>
      </c>
      <c r="CW99" s="25" t="s">
        <v>397</v>
      </c>
    </row>
    <row r="100" spans="1:101" x14ac:dyDescent="0.25">
      <c r="A100">
        <v>99</v>
      </c>
      <c r="B100">
        <v>116</v>
      </c>
      <c r="C100" s="25" t="s">
        <v>15</v>
      </c>
      <c r="D100">
        <v>0</v>
      </c>
      <c r="E100" s="12">
        <v>12.8</v>
      </c>
      <c r="F100" s="14"/>
      <c r="H100" s="7" t="str">
        <f t="shared" si="63"/>
        <v>X</v>
      </c>
      <c r="I100" s="7">
        <f t="shared" si="64"/>
        <v>12.8</v>
      </c>
      <c r="J100" s="16">
        <f t="shared" si="65"/>
        <v>12.8</v>
      </c>
      <c r="K100" s="11" t="str">
        <f t="shared" si="66"/>
        <v>X</v>
      </c>
      <c r="L100" s="39" t="str">
        <f t="shared" si="67"/>
        <v>X</v>
      </c>
      <c r="M100" s="39" t="str">
        <f t="shared" si="68"/>
        <v>X</v>
      </c>
      <c r="N100" s="39" t="str">
        <f t="shared" si="69"/>
        <v>X</v>
      </c>
      <c r="O100" s="40" t="str">
        <f t="shared" si="70"/>
        <v>X</v>
      </c>
      <c r="P100" s="31">
        <v>1</v>
      </c>
      <c r="Q100" s="8">
        <v>0</v>
      </c>
      <c r="R100" s="9">
        <v>0</v>
      </c>
      <c r="S100" s="9">
        <v>0</v>
      </c>
      <c r="T100" s="8">
        <v>0</v>
      </c>
      <c r="U100" s="9">
        <v>0</v>
      </c>
      <c r="V100" s="9">
        <v>0</v>
      </c>
      <c r="W100" s="8">
        <v>0</v>
      </c>
      <c r="X100" s="9">
        <v>0</v>
      </c>
      <c r="Y100" s="8">
        <v>0</v>
      </c>
      <c r="Z100" s="9">
        <v>0</v>
      </c>
      <c r="AA100" s="8"/>
      <c r="AC100" s="8"/>
      <c r="AG100" s="21"/>
      <c r="AH100" s="7">
        <v>4.3</v>
      </c>
      <c r="AL100" s="14"/>
      <c r="AN100" s="16"/>
      <c r="AQ100" s="16"/>
      <c r="AR100" s="7">
        <v>1974</v>
      </c>
      <c r="AS100" s="23">
        <f t="shared" si="71"/>
        <v>3.2953471483336179</v>
      </c>
      <c r="AW100" s="18"/>
      <c r="AY100" s="18"/>
      <c r="BA100" s="18"/>
      <c r="BC100" s="18"/>
      <c r="BE100" s="18"/>
      <c r="BF100" s="18" t="s">
        <v>68</v>
      </c>
      <c r="BG100">
        <v>0</v>
      </c>
      <c r="BH100">
        <v>0</v>
      </c>
      <c r="BI100">
        <v>0</v>
      </c>
      <c r="BJ100">
        <v>1</v>
      </c>
      <c r="BK100">
        <v>0</v>
      </c>
      <c r="BL100">
        <v>0</v>
      </c>
      <c r="BM100" s="18">
        <v>0</v>
      </c>
      <c r="BN100">
        <v>0</v>
      </c>
      <c r="BO100">
        <v>1</v>
      </c>
      <c r="BP100" s="18">
        <v>0</v>
      </c>
      <c r="BR100" s="18"/>
      <c r="BS100" t="s">
        <v>397</v>
      </c>
      <c r="BT100" t="s">
        <v>397</v>
      </c>
      <c r="BV100" s="25"/>
      <c r="BZ100" s="18"/>
      <c r="CB100" s="18"/>
      <c r="CC100" s="18"/>
      <c r="CE100" s="18"/>
      <c r="CG100" s="18"/>
      <c r="CQ100" s="18"/>
      <c r="CS100" s="25"/>
      <c r="CT100" t="s">
        <v>397</v>
      </c>
      <c r="CV100" t="s">
        <v>397</v>
      </c>
      <c r="CW100" s="25" t="s">
        <v>397</v>
      </c>
    </row>
    <row r="101" spans="1:101" x14ac:dyDescent="0.25">
      <c r="A101">
        <v>100</v>
      </c>
      <c r="B101">
        <v>116</v>
      </c>
      <c r="C101" s="25" t="s">
        <v>15</v>
      </c>
      <c r="D101">
        <v>0</v>
      </c>
      <c r="E101" s="12">
        <v>8.6</v>
      </c>
      <c r="F101" s="14"/>
      <c r="H101" s="7" t="str">
        <f t="shared" si="63"/>
        <v>X</v>
      </c>
      <c r="I101" s="7">
        <f t="shared" si="64"/>
        <v>8.6</v>
      </c>
      <c r="J101" s="16">
        <f t="shared" si="65"/>
        <v>8.6</v>
      </c>
      <c r="K101" s="11" t="str">
        <f t="shared" si="66"/>
        <v>X</v>
      </c>
      <c r="L101" s="39" t="str">
        <f t="shared" si="67"/>
        <v>X</v>
      </c>
      <c r="M101" s="39" t="str">
        <f t="shared" si="68"/>
        <v>X</v>
      </c>
      <c r="N101" s="39" t="str">
        <f t="shared" si="69"/>
        <v>X</v>
      </c>
      <c r="O101" s="40" t="str">
        <f t="shared" si="70"/>
        <v>X</v>
      </c>
      <c r="P101" s="31">
        <v>1</v>
      </c>
      <c r="Q101" s="8">
        <v>0</v>
      </c>
      <c r="R101" s="9">
        <v>0</v>
      </c>
      <c r="S101" s="9">
        <v>0</v>
      </c>
      <c r="T101" s="8">
        <v>0</v>
      </c>
      <c r="U101" s="9">
        <v>0</v>
      </c>
      <c r="V101" s="9">
        <v>0</v>
      </c>
      <c r="W101" s="8">
        <v>0</v>
      </c>
      <c r="X101" s="9">
        <v>0</v>
      </c>
      <c r="Y101" s="8">
        <v>0</v>
      </c>
      <c r="Z101" s="9">
        <v>0</v>
      </c>
      <c r="AA101" s="8"/>
      <c r="AC101" s="8"/>
      <c r="AG101" s="21"/>
      <c r="AH101" s="7">
        <v>6.4</v>
      </c>
      <c r="AL101" s="14"/>
      <c r="AN101" s="16"/>
      <c r="AQ101" s="16"/>
      <c r="AR101" s="7">
        <v>1964</v>
      </c>
      <c r="AS101" s="23">
        <f t="shared" si="71"/>
        <v>3.2931414834509307</v>
      </c>
      <c r="AW101" s="18"/>
      <c r="AY101" s="18"/>
      <c r="BA101" s="18"/>
      <c r="BC101" s="18"/>
      <c r="BE101" s="18"/>
      <c r="BF101" s="18" t="s">
        <v>132</v>
      </c>
      <c r="BG101">
        <v>1</v>
      </c>
      <c r="BH101">
        <v>0</v>
      </c>
      <c r="BI101">
        <v>0</v>
      </c>
      <c r="BJ101">
        <v>0</v>
      </c>
      <c r="BK101">
        <v>0</v>
      </c>
      <c r="BL101">
        <v>0</v>
      </c>
      <c r="BM101" s="18">
        <v>0</v>
      </c>
      <c r="BN101">
        <v>1</v>
      </c>
      <c r="BO101">
        <v>0</v>
      </c>
      <c r="BP101" s="18">
        <v>0</v>
      </c>
      <c r="BR101" s="18"/>
      <c r="BS101" t="s">
        <v>397</v>
      </c>
      <c r="BT101" t="s">
        <v>397</v>
      </c>
      <c r="BV101" s="25"/>
      <c r="BZ101" s="18"/>
      <c r="CB101" s="18"/>
      <c r="CC101" s="18"/>
      <c r="CE101" s="18"/>
      <c r="CG101" s="18"/>
      <c r="CQ101" s="18"/>
      <c r="CS101" s="25"/>
      <c r="CT101" t="s">
        <v>397</v>
      </c>
      <c r="CV101" t="s">
        <v>397</v>
      </c>
      <c r="CW101" s="25" t="s">
        <v>397</v>
      </c>
    </row>
    <row r="102" spans="1:101" x14ac:dyDescent="0.25">
      <c r="A102">
        <v>101</v>
      </c>
      <c r="B102">
        <v>116</v>
      </c>
      <c r="C102" s="25" t="s">
        <v>15</v>
      </c>
      <c r="D102">
        <v>0</v>
      </c>
      <c r="E102" s="12">
        <v>2.7</v>
      </c>
      <c r="F102" s="14"/>
      <c r="H102" s="7" t="str">
        <f t="shared" si="63"/>
        <v>X</v>
      </c>
      <c r="I102" s="7">
        <f t="shared" si="64"/>
        <v>2.7</v>
      </c>
      <c r="J102" s="16">
        <f t="shared" si="65"/>
        <v>2.7</v>
      </c>
      <c r="K102" s="11" t="str">
        <f t="shared" si="66"/>
        <v>X</v>
      </c>
      <c r="L102" s="39" t="str">
        <f t="shared" si="67"/>
        <v>X</v>
      </c>
      <c r="M102" s="39" t="str">
        <f t="shared" si="68"/>
        <v>X</v>
      </c>
      <c r="N102" s="39" t="str">
        <f t="shared" si="69"/>
        <v>X</v>
      </c>
      <c r="O102" s="40" t="str">
        <f t="shared" si="70"/>
        <v>X</v>
      </c>
      <c r="P102" s="31">
        <v>1</v>
      </c>
      <c r="Q102" s="8">
        <v>0</v>
      </c>
      <c r="R102" s="9">
        <v>0</v>
      </c>
      <c r="S102" s="9">
        <v>0</v>
      </c>
      <c r="T102" s="8">
        <v>0</v>
      </c>
      <c r="U102" s="9">
        <v>0</v>
      </c>
      <c r="V102" s="9">
        <v>0</v>
      </c>
      <c r="W102" s="8">
        <v>0</v>
      </c>
      <c r="X102" s="9">
        <v>0</v>
      </c>
      <c r="Y102" s="8">
        <v>0</v>
      </c>
      <c r="Z102" s="9">
        <v>0</v>
      </c>
      <c r="AA102" s="8"/>
      <c r="AC102" s="8"/>
      <c r="AG102" s="21"/>
      <c r="AH102" s="7">
        <v>10</v>
      </c>
      <c r="AL102" s="14"/>
      <c r="AN102" s="16"/>
      <c r="AQ102" s="16"/>
      <c r="AR102" s="7">
        <v>1987</v>
      </c>
      <c r="AS102" s="23">
        <f t="shared" si="71"/>
        <v>3.2981978671098151</v>
      </c>
      <c r="AW102" s="18"/>
      <c r="AY102" s="18"/>
      <c r="BA102" s="18"/>
      <c r="BC102" s="18"/>
      <c r="BE102" s="18"/>
      <c r="BF102" s="18" t="s">
        <v>132</v>
      </c>
      <c r="BG102">
        <v>1</v>
      </c>
      <c r="BH102">
        <v>0</v>
      </c>
      <c r="BI102">
        <v>0</v>
      </c>
      <c r="BJ102">
        <v>0</v>
      </c>
      <c r="BK102">
        <v>0</v>
      </c>
      <c r="BL102">
        <v>0</v>
      </c>
      <c r="BM102" s="18">
        <v>0</v>
      </c>
      <c r="BN102">
        <v>1</v>
      </c>
      <c r="BO102">
        <v>0</v>
      </c>
      <c r="BP102" s="18">
        <v>0</v>
      </c>
      <c r="BR102" s="18"/>
      <c r="BS102" t="s">
        <v>397</v>
      </c>
      <c r="BT102" t="s">
        <v>397</v>
      </c>
      <c r="BV102" s="25"/>
      <c r="BZ102" s="18"/>
      <c r="CB102" s="18"/>
      <c r="CC102" s="18"/>
      <c r="CE102" s="18"/>
      <c r="CG102" s="18"/>
      <c r="CQ102" s="18"/>
      <c r="CS102" s="25"/>
      <c r="CT102" t="s">
        <v>397</v>
      </c>
      <c r="CV102" t="s">
        <v>397</v>
      </c>
      <c r="CW102" s="25" t="s">
        <v>397</v>
      </c>
    </row>
    <row r="103" spans="1:101" x14ac:dyDescent="0.25">
      <c r="A103">
        <v>102</v>
      </c>
      <c r="B103">
        <v>116</v>
      </c>
      <c r="C103" s="25" t="s">
        <v>15</v>
      </c>
      <c r="D103">
        <v>0</v>
      </c>
      <c r="E103" s="12">
        <v>12.1</v>
      </c>
      <c r="F103" s="14"/>
      <c r="H103" s="7" t="str">
        <f t="shared" si="63"/>
        <v>X</v>
      </c>
      <c r="I103" s="7">
        <f t="shared" si="64"/>
        <v>12.1</v>
      </c>
      <c r="J103" s="16">
        <f t="shared" si="65"/>
        <v>12.1</v>
      </c>
      <c r="K103" s="11" t="str">
        <f t="shared" si="66"/>
        <v>X</v>
      </c>
      <c r="L103" s="39" t="str">
        <f t="shared" si="67"/>
        <v>X</v>
      </c>
      <c r="M103" s="39" t="str">
        <f t="shared" si="68"/>
        <v>X</v>
      </c>
      <c r="N103" s="39" t="str">
        <f t="shared" si="69"/>
        <v>X</v>
      </c>
      <c r="O103" s="40" t="str">
        <f t="shared" si="70"/>
        <v>X</v>
      </c>
      <c r="P103" s="31">
        <v>1</v>
      </c>
      <c r="Q103" s="8">
        <v>0</v>
      </c>
      <c r="R103" s="9">
        <v>0</v>
      </c>
      <c r="S103" s="9">
        <v>0</v>
      </c>
      <c r="T103" s="8">
        <v>0</v>
      </c>
      <c r="U103" s="9">
        <v>0</v>
      </c>
      <c r="V103" s="9">
        <v>0</v>
      </c>
      <c r="W103" s="8">
        <v>0</v>
      </c>
      <c r="X103" s="9">
        <v>0</v>
      </c>
      <c r="Y103" s="8">
        <v>0</v>
      </c>
      <c r="Z103" s="9">
        <v>0</v>
      </c>
      <c r="AA103" s="8"/>
      <c r="AC103" s="8"/>
      <c r="AG103" s="21"/>
      <c r="AH103" s="7">
        <v>6.9</v>
      </c>
      <c r="AL103" s="14"/>
      <c r="AN103" s="16"/>
      <c r="AQ103" s="16"/>
      <c r="AR103" s="7">
        <v>1983</v>
      </c>
      <c r="AS103" s="23">
        <f t="shared" si="71"/>
        <v>3.2973227142053028</v>
      </c>
      <c r="AW103" s="18"/>
      <c r="AY103" s="18"/>
      <c r="BA103" s="18"/>
      <c r="BC103" s="18"/>
      <c r="BE103" s="18"/>
      <c r="BF103" s="18" t="s">
        <v>222</v>
      </c>
      <c r="BG103">
        <v>0</v>
      </c>
      <c r="BH103">
        <v>0</v>
      </c>
      <c r="BI103">
        <v>0</v>
      </c>
      <c r="BJ103">
        <v>1</v>
      </c>
      <c r="BK103">
        <v>0</v>
      </c>
      <c r="BL103">
        <v>0</v>
      </c>
      <c r="BM103" s="18">
        <v>0</v>
      </c>
      <c r="BN103">
        <v>0</v>
      </c>
      <c r="BO103">
        <v>1</v>
      </c>
      <c r="BP103" s="18">
        <v>0</v>
      </c>
      <c r="BR103" s="18"/>
      <c r="BS103" t="s">
        <v>397</v>
      </c>
      <c r="BT103" t="s">
        <v>397</v>
      </c>
      <c r="BV103" s="25"/>
      <c r="BZ103" s="18"/>
      <c r="CB103" s="18"/>
      <c r="CC103" s="18"/>
      <c r="CE103" s="18"/>
      <c r="CG103" s="18"/>
      <c r="CQ103" s="18"/>
      <c r="CS103" s="25"/>
      <c r="CT103" t="s">
        <v>397</v>
      </c>
      <c r="CV103" t="s">
        <v>397</v>
      </c>
      <c r="CW103" s="25" t="s">
        <v>397</v>
      </c>
    </row>
    <row r="104" spans="1:101" x14ac:dyDescent="0.25">
      <c r="A104">
        <v>103</v>
      </c>
      <c r="B104">
        <v>116</v>
      </c>
      <c r="C104" s="25" t="s">
        <v>15</v>
      </c>
      <c r="D104">
        <v>0</v>
      </c>
      <c r="E104" s="12">
        <v>5.7</v>
      </c>
      <c r="F104" s="14"/>
      <c r="H104" s="7" t="str">
        <f t="shared" si="63"/>
        <v>X</v>
      </c>
      <c r="I104" s="7">
        <f t="shared" si="64"/>
        <v>5.7</v>
      </c>
      <c r="J104" s="16">
        <f t="shared" si="65"/>
        <v>5.7</v>
      </c>
      <c r="K104" s="11" t="str">
        <f t="shared" si="66"/>
        <v>X</v>
      </c>
      <c r="L104" s="39" t="str">
        <f t="shared" si="67"/>
        <v>X</v>
      </c>
      <c r="M104" s="39" t="str">
        <f t="shared" si="68"/>
        <v>X</v>
      </c>
      <c r="N104" s="39" t="str">
        <f t="shared" si="69"/>
        <v>X</v>
      </c>
      <c r="O104" s="40" t="str">
        <f t="shared" si="70"/>
        <v>X</v>
      </c>
      <c r="P104" s="31">
        <v>1</v>
      </c>
      <c r="Q104" s="8">
        <v>0</v>
      </c>
      <c r="R104" s="9">
        <v>0</v>
      </c>
      <c r="S104" s="9">
        <v>0</v>
      </c>
      <c r="T104" s="8">
        <v>0</v>
      </c>
      <c r="U104" s="9">
        <v>0</v>
      </c>
      <c r="V104" s="9">
        <v>0</v>
      </c>
      <c r="W104" s="8">
        <v>0</v>
      </c>
      <c r="X104" s="9">
        <v>0</v>
      </c>
      <c r="Y104" s="8">
        <v>0</v>
      </c>
      <c r="Z104" s="9">
        <v>0</v>
      </c>
      <c r="AA104" s="8"/>
      <c r="AC104" s="8"/>
      <c r="AG104" s="21"/>
      <c r="AH104" s="7">
        <v>7.2</v>
      </c>
      <c r="AL104" s="14"/>
      <c r="AN104" s="16"/>
      <c r="AQ104" s="16"/>
      <c r="AR104" s="7">
        <v>1991</v>
      </c>
      <c r="AS104" s="23">
        <f t="shared" si="71"/>
        <v>3.2990712600274095</v>
      </c>
      <c r="AW104" s="18"/>
      <c r="AY104" s="18"/>
      <c r="BA104" s="18"/>
      <c r="BC104" s="18"/>
      <c r="BE104" s="18"/>
      <c r="BF104" s="18" t="s">
        <v>228</v>
      </c>
      <c r="BG104">
        <v>0</v>
      </c>
      <c r="BH104">
        <v>0</v>
      </c>
      <c r="BI104">
        <v>0</v>
      </c>
      <c r="BJ104">
        <v>1</v>
      </c>
      <c r="BK104">
        <v>0</v>
      </c>
      <c r="BL104">
        <v>0</v>
      </c>
      <c r="BM104" s="18">
        <v>0</v>
      </c>
      <c r="BN104">
        <v>0</v>
      </c>
      <c r="BO104">
        <v>1</v>
      </c>
      <c r="BP104" s="18">
        <v>0</v>
      </c>
      <c r="BR104" s="18"/>
      <c r="BS104" t="s">
        <v>397</v>
      </c>
      <c r="BT104" t="s">
        <v>397</v>
      </c>
      <c r="BV104" s="25"/>
      <c r="BZ104" s="18"/>
      <c r="CB104" s="18"/>
      <c r="CC104" s="18"/>
      <c r="CE104" s="18"/>
      <c r="CG104" s="18"/>
      <c r="CQ104" s="18"/>
      <c r="CS104" s="25"/>
      <c r="CT104" t="s">
        <v>397</v>
      </c>
      <c r="CV104" t="s">
        <v>397</v>
      </c>
      <c r="CW104" s="25" t="s">
        <v>397</v>
      </c>
    </row>
    <row r="105" spans="1:101" x14ac:dyDescent="0.25">
      <c r="A105">
        <v>104</v>
      </c>
      <c r="B105">
        <v>116</v>
      </c>
      <c r="C105" s="25" t="s">
        <v>15</v>
      </c>
      <c r="D105">
        <v>0</v>
      </c>
      <c r="E105" s="12">
        <v>8</v>
      </c>
      <c r="F105" s="14"/>
      <c r="H105" s="7" t="str">
        <f t="shared" si="63"/>
        <v>X</v>
      </c>
      <c r="I105" s="7">
        <f t="shared" si="64"/>
        <v>8</v>
      </c>
      <c r="J105" s="16">
        <f t="shared" si="65"/>
        <v>8</v>
      </c>
      <c r="K105" s="11" t="str">
        <f t="shared" si="66"/>
        <v>X</v>
      </c>
      <c r="L105" s="39" t="str">
        <f t="shared" si="67"/>
        <v>X</v>
      </c>
      <c r="M105" s="39" t="str">
        <f t="shared" si="68"/>
        <v>X</v>
      </c>
      <c r="N105" s="39" t="str">
        <f t="shared" si="69"/>
        <v>X</v>
      </c>
      <c r="O105" s="40" t="str">
        <f t="shared" si="70"/>
        <v>X</v>
      </c>
      <c r="P105" s="31">
        <v>1</v>
      </c>
      <c r="Q105" s="8">
        <v>0</v>
      </c>
      <c r="R105" s="9">
        <v>0</v>
      </c>
      <c r="S105" s="9">
        <v>0</v>
      </c>
      <c r="T105" s="8">
        <v>0</v>
      </c>
      <c r="U105" s="9">
        <v>0</v>
      </c>
      <c r="V105" s="9">
        <v>0</v>
      </c>
      <c r="W105" s="8">
        <v>0</v>
      </c>
      <c r="X105" s="9">
        <v>0</v>
      </c>
      <c r="Y105" s="8">
        <v>0</v>
      </c>
      <c r="Z105" s="9">
        <v>0</v>
      </c>
      <c r="AA105" s="8"/>
      <c r="AC105" s="8"/>
      <c r="AG105" s="21"/>
      <c r="AH105" s="7">
        <v>6.4</v>
      </c>
      <c r="AL105" s="14"/>
      <c r="AN105" s="16"/>
      <c r="AQ105" s="16"/>
      <c r="AR105" s="7">
        <v>1982</v>
      </c>
      <c r="AS105" s="23">
        <f t="shared" si="71"/>
        <v>3.2971036501492565</v>
      </c>
      <c r="AW105" s="18"/>
      <c r="AY105" s="18"/>
      <c r="BA105" s="18"/>
      <c r="BC105" s="18"/>
      <c r="BE105" s="18"/>
      <c r="BF105" s="18" t="s">
        <v>230</v>
      </c>
      <c r="BG105">
        <v>0</v>
      </c>
      <c r="BH105">
        <v>1</v>
      </c>
      <c r="BI105">
        <v>0</v>
      </c>
      <c r="BJ105">
        <v>0</v>
      </c>
      <c r="BK105">
        <v>0</v>
      </c>
      <c r="BL105">
        <v>0</v>
      </c>
      <c r="BM105" s="18">
        <v>0</v>
      </c>
      <c r="BN105">
        <v>0</v>
      </c>
      <c r="BO105">
        <v>1</v>
      </c>
      <c r="BP105" s="18">
        <v>0</v>
      </c>
      <c r="BR105" s="18"/>
      <c r="BS105" t="s">
        <v>397</v>
      </c>
      <c r="BT105" t="s">
        <v>397</v>
      </c>
      <c r="BV105" s="25"/>
      <c r="BZ105" s="18"/>
      <c r="CB105" s="18"/>
      <c r="CC105" s="18"/>
      <c r="CE105" s="18"/>
      <c r="CG105" s="18"/>
      <c r="CQ105" s="18"/>
      <c r="CS105" s="25"/>
      <c r="CT105" t="s">
        <v>397</v>
      </c>
      <c r="CV105" t="s">
        <v>397</v>
      </c>
      <c r="CW105" s="25" t="s">
        <v>397</v>
      </c>
    </row>
    <row r="106" spans="1:101" x14ac:dyDescent="0.25">
      <c r="A106">
        <v>105</v>
      </c>
      <c r="B106">
        <v>116</v>
      </c>
      <c r="C106" s="25" t="s">
        <v>15</v>
      </c>
      <c r="D106">
        <v>0</v>
      </c>
      <c r="E106" s="12">
        <v>12.4</v>
      </c>
      <c r="F106" s="14"/>
      <c r="H106" s="7" t="str">
        <f t="shared" si="63"/>
        <v>X</v>
      </c>
      <c r="I106" s="7">
        <f t="shared" si="64"/>
        <v>12.4</v>
      </c>
      <c r="J106" s="16">
        <f t="shared" si="65"/>
        <v>12.4</v>
      </c>
      <c r="K106" s="11" t="str">
        <f t="shared" si="66"/>
        <v>X</v>
      </c>
      <c r="L106" s="39" t="str">
        <f t="shared" si="67"/>
        <v>X</v>
      </c>
      <c r="M106" s="39" t="str">
        <f t="shared" si="68"/>
        <v>X</v>
      </c>
      <c r="N106" s="39" t="str">
        <f t="shared" si="69"/>
        <v>X</v>
      </c>
      <c r="O106" s="40" t="str">
        <f t="shared" si="70"/>
        <v>X</v>
      </c>
      <c r="P106" s="31">
        <v>1</v>
      </c>
      <c r="Q106" s="8">
        <v>0</v>
      </c>
      <c r="R106" s="9">
        <v>0</v>
      </c>
      <c r="S106" s="9">
        <v>0</v>
      </c>
      <c r="T106" s="8">
        <v>0</v>
      </c>
      <c r="U106" s="9">
        <v>0</v>
      </c>
      <c r="V106" s="9">
        <v>0</v>
      </c>
      <c r="W106" s="8">
        <v>0</v>
      </c>
      <c r="X106" s="9">
        <v>0</v>
      </c>
      <c r="Y106" s="8">
        <v>0</v>
      </c>
      <c r="Z106" s="9">
        <v>0</v>
      </c>
      <c r="AA106" s="8"/>
      <c r="AC106" s="8"/>
      <c r="AG106" s="21"/>
      <c r="AH106" s="7">
        <v>4.2</v>
      </c>
      <c r="AL106" s="14"/>
      <c r="AN106" s="16"/>
      <c r="AQ106" s="16"/>
      <c r="AR106" s="7">
        <v>1986</v>
      </c>
      <c r="AS106" s="23">
        <f t="shared" si="71"/>
        <v>3.2979792441593623</v>
      </c>
      <c r="AW106" s="18"/>
      <c r="AY106" s="18"/>
      <c r="BA106" s="18"/>
      <c r="BC106" s="18"/>
      <c r="BE106" s="18"/>
      <c r="BF106" s="18" t="s">
        <v>279</v>
      </c>
      <c r="BG106">
        <v>0</v>
      </c>
      <c r="BH106">
        <v>1</v>
      </c>
      <c r="BI106">
        <v>0</v>
      </c>
      <c r="BJ106">
        <v>0</v>
      </c>
      <c r="BK106">
        <v>0</v>
      </c>
      <c r="BL106">
        <v>0</v>
      </c>
      <c r="BM106" s="18">
        <v>0</v>
      </c>
      <c r="BN106">
        <v>0</v>
      </c>
      <c r="BO106">
        <v>1</v>
      </c>
      <c r="BP106" s="18">
        <v>0</v>
      </c>
      <c r="BR106" s="18"/>
      <c r="BS106" t="s">
        <v>397</v>
      </c>
      <c r="BT106" t="s">
        <v>397</v>
      </c>
      <c r="BV106" s="25"/>
      <c r="BZ106" s="18"/>
      <c r="CB106" s="18"/>
      <c r="CC106" s="18"/>
      <c r="CE106" s="18"/>
      <c r="CG106" s="18"/>
      <c r="CQ106" s="18"/>
      <c r="CS106" s="25"/>
      <c r="CT106" t="s">
        <v>397</v>
      </c>
      <c r="CV106" t="s">
        <v>397</v>
      </c>
      <c r="CW106" s="25" t="s">
        <v>397</v>
      </c>
    </row>
    <row r="107" spans="1:101" x14ac:dyDescent="0.25">
      <c r="A107">
        <v>106</v>
      </c>
      <c r="B107">
        <v>116</v>
      </c>
      <c r="C107" s="25" t="s">
        <v>15</v>
      </c>
      <c r="D107">
        <v>0</v>
      </c>
      <c r="E107" s="12">
        <v>11.5</v>
      </c>
      <c r="F107" s="14"/>
      <c r="H107" s="7" t="str">
        <f t="shared" si="63"/>
        <v>X</v>
      </c>
      <c r="I107" s="7">
        <f t="shared" si="64"/>
        <v>11.5</v>
      </c>
      <c r="J107" s="16">
        <f t="shared" si="65"/>
        <v>11.5</v>
      </c>
      <c r="K107" s="11" t="str">
        <f t="shared" si="66"/>
        <v>X</v>
      </c>
      <c r="L107" s="39" t="str">
        <f t="shared" si="67"/>
        <v>X</v>
      </c>
      <c r="M107" s="39" t="str">
        <f t="shared" si="68"/>
        <v>X</v>
      </c>
      <c r="N107" s="39" t="str">
        <f t="shared" si="69"/>
        <v>X</v>
      </c>
      <c r="O107" s="40" t="str">
        <f t="shared" si="70"/>
        <v>X</v>
      </c>
      <c r="P107" s="31">
        <v>1</v>
      </c>
      <c r="Q107" s="8">
        <v>0</v>
      </c>
      <c r="R107" s="9">
        <v>0</v>
      </c>
      <c r="S107" s="9">
        <v>0</v>
      </c>
      <c r="T107" s="8">
        <v>0</v>
      </c>
      <c r="U107" s="9">
        <v>0</v>
      </c>
      <c r="V107" s="9">
        <v>0</v>
      </c>
      <c r="W107" s="8">
        <v>0</v>
      </c>
      <c r="X107" s="9">
        <v>0</v>
      </c>
      <c r="Y107" s="8">
        <v>0</v>
      </c>
      <c r="Z107" s="9">
        <v>0</v>
      </c>
      <c r="AA107" s="8"/>
      <c r="AC107" s="8"/>
      <c r="AG107" s="21"/>
      <c r="AH107" s="7">
        <v>4.9000000000000004</v>
      </c>
      <c r="AL107" s="14"/>
      <c r="AN107" s="16"/>
      <c r="AQ107" s="16"/>
      <c r="AR107" s="7">
        <v>1989</v>
      </c>
      <c r="AS107" s="23">
        <f t="shared" si="71"/>
        <v>3.2986347831244354</v>
      </c>
      <c r="AW107" s="18"/>
      <c r="AY107" s="18"/>
      <c r="BA107" s="18"/>
      <c r="BC107" s="18"/>
      <c r="BE107" s="18"/>
      <c r="BF107" s="18" t="s">
        <v>279</v>
      </c>
      <c r="BG107">
        <v>0</v>
      </c>
      <c r="BH107">
        <v>1</v>
      </c>
      <c r="BI107">
        <v>0</v>
      </c>
      <c r="BJ107">
        <v>0</v>
      </c>
      <c r="BK107">
        <v>0</v>
      </c>
      <c r="BL107">
        <v>0</v>
      </c>
      <c r="BM107" s="18">
        <v>0</v>
      </c>
      <c r="BN107">
        <v>0</v>
      </c>
      <c r="BO107">
        <v>1</v>
      </c>
      <c r="BP107" s="18">
        <v>0</v>
      </c>
      <c r="BR107" s="18"/>
      <c r="BS107" t="s">
        <v>397</v>
      </c>
      <c r="BT107" t="s">
        <v>397</v>
      </c>
      <c r="BV107" s="25"/>
      <c r="BZ107" s="18"/>
      <c r="CB107" s="18"/>
      <c r="CC107" s="18"/>
      <c r="CE107" s="18"/>
      <c r="CG107" s="18"/>
      <c r="CQ107" s="18"/>
      <c r="CS107" s="25"/>
      <c r="CT107" t="s">
        <v>397</v>
      </c>
      <c r="CV107" t="s">
        <v>397</v>
      </c>
      <c r="CW107" s="25" t="s">
        <v>397</v>
      </c>
    </row>
    <row r="108" spans="1:101" x14ac:dyDescent="0.25">
      <c r="A108">
        <v>107</v>
      </c>
      <c r="B108">
        <v>116</v>
      </c>
      <c r="C108" s="25" t="s">
        <v>15</v>
      </c>
      <c r="D108">
        <v>0</v>
      </c>
      <c r="E108" s="12">
        <v>7.9</v>
      </c>
      <c r="F108" s="14"/>
      <c r="H108" s="7" t="str">
        <f t="shared" si="63"/>
        <v>X</v>
      </c>
      <c r="I108" s="7">
        <f t="shared" si="64"/>
        <v>7.9</v>
      </c>
      <c r="J108" s="16">
        <f t="shared" si="65"/>
        <v>7.9</v>
      </c>
      <c r="K108" s="11" t="str">
        <f t="shared" si="66"/>
        <v>X</v>
      </c>
      <c r="L108" s="39" t="str">
        <f t="shared" si="67"/>
        <v>X</v>
      </c>
      <c r="M108" s="39" t="str">
        <f t="shared" si="68"/>
        <v>X</v>
      </c>
      <c r="N108" s="39" t="str">
        <f t="shared" si="69"/>
        <v>X</v>
      </c>
      <c r="O108" s="40" t="str">
        <f t="shared" si="70"/>
        <v>X</v>
      </c>
      <c r="P108" s="31">
        <v>1</v>
      </c>
      <c r="Q108" s="8">
        <v>0</v>
      </c>
      <c r="R108" s="9">
        <v>0</v>
      </c>
      <c r="S108" s="9">
        <v>0</v>
      </c>
      <c r="T108" s="8">
        <v>0</v>
      </c>
      <c r="U108" s="9">
        <v>0</v>
      </c>
      <c r="V108" s="9">
        <v>0</v>
      </c>
      <c r="W108" s="8">
        <v>0</v>
      </c>
      <c r="X108" s="9">
        <v>0</v>
      </c>
      <c r="Y108" s="8">
        <v>0</v>
      </c>
      <c r="Z108" s="9">
        <v>0</v>
      </c>
      <c r="AA108" s="8"/>
      <c r="AC108" s="8"/>
      <c r="AG108" s="21"/>
      <c r="AH108" s="7">
        <v>11.7</v>
      </c>
      <c r="AL108" s="14"/>
      <c r="AN108" s="16"/>
      <c r="AQ108" s="16"/>
      <c r="AR108" s="7">
        <v>1978</v>
      </c>
      <c r="AS108" s="23">
        <f t="shared" si="71"/>
        <v>3.2962262872611605</v>
      </c>
      <c r="AW108" s="18"/>
      <c r="AY108" s="18"/>
      <c r="BA108" s="18"/>
      <c r="BC108" s="18"/>
      <c r="BE108" s="18"/>
      <c r="BF108" s="18" t="s">
        <v>294</v>
      </c>
      <c r="BG108">
        <v>1</v>
      </c>
      <c r="BH108">
        <v>0</v>
      </c>
      <c r="BI108">
        <v>0</v>
      </c>
      <c r="BJ108">
        <v>0</v>
      </c>
      <c r="BK108">
        <v>0</v>
      </c>
      <c r="BL108">
        <v>0</v>
      </c>
      <c r="BM108" s="18">
        <v>0</v>
      </c>
      <c r="BN108">
        <v>1</v>
      </c>
      <c r="BO108">
        <v>0</v>
      </c>
      <c r="BP108" s="18">
        <v>0</v>
      </c>
      <c r="BR108" s="18"/>
      <c r="BS108" t="s">
        <v>397</v>
      </c>
      <c r="BT108" t="s">
        <v>397</v>
      </c>
      <c r="BV108" s="25"/>
      <c r="BZ108" s="18"/>
      <c r="CB108" s="18"/>
      <c r="CC108" s="18"/>
      <c r="CE108" s="18"/>
      <c r="CG108" s="18"/>
      <c r="CQ108" s="18"/>
      <c r="CS108" s="25"/>
      <c r="CT108" t="s">
        <v>397</v>
      </c>
      <c r="CV108" t="s">
        <v>397</v>
      </c>
      <c r="CW108" s="25" t="s">
        <v>397</v>
      </c>
    </row>
    <row r="109" spans="1:101" x14ac:dyDescent="0.25">
      <c r="A109">
        <v>108</v>
      </c>
      <c r="B109">
        <v>132</v>
      </c>
      <c r="C109" s="25" t="s">
        <v>40</v>
      </c>
      <c r="D109">
        <v>0</v>
      </c>
      <c r="E109" s="12">
        <v>10.050000000000001</v>
      </c>
      <c r="F109" s="14"/>
      <c r="H109" s="7" t="str">
        <f t="shared" ref="H109:H112" si="72">IFERROR(E109/F109, "X")</f>
        <v>X</v>
      </c>
      <c r="I109" s="7">
        <f t="shared" ref="I109:I112" si="73">E109-F109</f>
        <v>10.050000000000001</v>
      </c>
      <c r="J109" s="16">
        <f t="shared" ref="J109:J112" si="74">E109+F109</f>
        <v>10.050000000000001</v>
      </c>
      <c r="K109" s="11" t="str">
        <f t="shared" ref="K109:K112" si="75">IFERROR(H109/SQRT(H109^2+G109), "X")</f>
        <v>X</v>
      </c>
      <c r="L109" s="39" t="str">
        <f t="shared" ref="L109:L112" si="76">IFERROR(SQRT((1-K109^2)/G109), "X")</f>
        <v>X</v>
      </c>
      <c r="M109" s="39" t="str">
        <f t="shared" ref="M109:M112" si="77">IFERROR(1/L109, "X")</f>
        <v>X</v>
      </c>
      <c r="N109" s="39" t="str">
        <f t="shared" ref="N109:N112" si="78">IFERROR(K109-L109, "X")</f>
        <v>X</v>
      </c>
      <c r="O109" s="40" t="str">
        <f t="shared" ref="O109:O112" si="79">IFERROR(K109+L109, "X")</f>
        <v>X</v>
      </c>
      <c r="P109" s="31">
        <v>1</v>
      </c>
      <c r="Q109" s="8">
        <v>0</v>
      </c>
      <c r="R109" s="9">
        <v>0</v>
      </c>
      <c r="S109" s="9">
        <v>0</v>
      </c>
      <c r="T109" s="8">
        <v>0</v>
      </c>
      <c r="U109" s="9">
        <v>0</v>
      </c>
      <c r="V109" s="9">
        <v>0</v>
      </c>
      <c r="W109" s="8">
        <v>0</v>
      </c>
      <c r="X109" s="9">
        <v>0</v>
      </c>
      <c r="Y109" s="8">
        <v>0</v>
      </c>
      <c r="Z109" s="9">
        <v>0</v>
      </c>
      <c r="AA109" s="8"/>
      <c r="AC109" s="8"/>
      <c r="AG109" s="21"/>
      <c r="AH109" s="7">
        <v>7.3</v>
      </c>
      <c r="AL109" s="14"/>
      <c r="AN109" s="16"/>
      <c r="AQ109" s="16"/>
      <c r="AR109" s="7">
        <v>1990</v>
      </c>
      <c r="AS109" s="23">
        <f t="shared" ref="AS109:AS112" si="80">LOG(AR109)</f>
        <v>3.2988530764097068</v>
      </c>
      <c r="AW109" s="18"/>
      <c r="AY109" s="18"/>
      <c r="BA109" s="18"/>
      <c r="BC109" s="18"/>
      <c r="BE109" s="18"/>
      <c r="BF109" s="18" t="s">
        <v>35</v>
      </c>
      <c r="BG109">
        <v>0</v>
      </c>
      <c r="BH109">
        <v>0</v>
      </c>
      <c r="BI109">
        <v>0</v>
      </c>
      <c r="BJ109">
        <v>1</v>
      </c>
      <c r="BK109">
        <v>0</v>
      </c>
      <c r="BL109">
        <v>0</v>
      </c>
      <c r="BM109" s="18">
        <v>0</v>
      </c>
      <c r="BN109">
        <v>0</v>
      </c>
      <c r="BO109">
        <v>1</v>
      </c>
      <c r="BP109" s="18">
        <v>0</v>
      </c>
      <c r="BR109" s="18"/>
      <c r="BS109" t="s">
        <v>397</v>
      </c>
      <c r="BT109" t="s">
        <v>397</v>
      </c>
      <c r="BV109" s="25"/>
      <c r="BZ109" s="18"/>
      <c r="CB109" s="18"/>
      <c r="CC109" s="18"/>
      <c r="CE109" s="18"/>
      <c r="CG109" s="18"/>
      <c r="CQ109" s="18"/>
      <c r="CS109" s="25"/>
      <c r="CT109" t="s">
        <v>397</v>
      </c>
      <c r="CV109" t="s">
        <v>397</v>
      </c>
      <c r="CW109" s="25" t="s">
        <v>397</v>
      </c>
    </row>
    <row r="110" spans="1:101" x14ac:dyDescent="0.25">
      <c r="A110">
        <v>109</v>
      </c>
      <c r="B110">
        <v>132</v>
      </c>
      <c r="C110" s="25" t="s">
        <v>40</v>
      </c>
      <c r="D110">
        <v>0</v>
      </c>
      <c r="E110" s="12">
        <v>19</v>
      </c>
      <c r="F110" s="14"/>
      <c r="H110" s="7" t="str">
        <f t="shared" si="72"/>
        <v>X</v>
      </c>
      <c r="I110" s="7">
        <f t="shared" si="73"/>
        <v>19</v>
      </c>
      <c r="J110" s="16">
        <f t="shared" si="74"/>
        <v>19</v>
      </c>
      <c r="K110" s="11" t="str">
        <f t="shared" si="75"/>
        <v>X</v>
      </c>
      <c r="L110" s="39" t="str">
        <f t="shared" si="76"/>
        <v>X</v>
      </c>
      <c r="M110" s="39" t="str">
        <f t="shared" si="77"/>
        <v>X</v>
      </c>
      <c r="N110" s="39" t="str">
        <f t="shared" si="78"/>
        <v>X</v>
      </c>
      <c r="O110" s="40" t="str">
        <f t="shared" si="79"/>
        <v>X</v>
      </c>
      <c r="P110" s="31">
        <v>0</v>
      </c>
      <c r="Q110" s="8">
        <v>1</v>
      </c>
      <c r="R110" s="9">
        <v>0</v>
      </c>
      <c r="S110" s="9">
        <v>0</v>
      </c>
      <c r="T110" s="8">
        <v>0</v>
      </c>
      <c r="U110" s="9">
        <v>0</v>
      </c>
      <c r="V110" s="9">
        <v>0</v>
      </c>
      <c r="W110" s="8">
        <v>0</v>
      </c>
      <c r="X110" s="9">
        <v>0</v>
      </c>
      <c r="Y110" s="8">
        <v>0</v>
      </c>
      <c r="Z110" s="9">
        <v>0</v>
      </c>
      <c r="AA110" s="8"/>
      <c r="AC110" s="8"/>
      <c r="AG110" s="21"/>
      <c r="AH110" s="7">
        <v>7.3</v>
      </c>
      <c r="AL110" s="14"/>
      <c r="AN110" s="16"/>
      <c r="AQ110" s="16"/>
      <c r="AR110" s="7">
        <v>1990</v>
      </c>
      <c r="AS110" s="23">
        <f t="shared" si="80"/>
        <v>3.2988530764097068</v>
      </c>
      <c r="AW110" s="18"/>
      <c r="AY110" s="18"/>
      <c r="BA110" s="18"/>
      <c r="BC110" s="18"/>
      <c r="BE110" s="18"/>
      <c r="BF110" s="18" t="s">
        <v>35</v>
      </c>
      <c r="BG110">
        <v>0</v>
      </c>
      <c r="BH110">
        <v>0</v>
      </c>
      <c r="BI110">
        <v>0</v>
      </c>
      <c r="BJ110">
        <v>1</v>
      </c>
      <c r="BK110">
        <v>0</v>
      </c>
      <c r="BL110">
        <v>0</v>
      </c>
      <c r="BM110" s="18">
        <v>0</v>
      </c>
      <c r="BN110">
        <v>0</v>
      </c>
      <c r="BO110">
        <v>1</v>
      </c>
      <c r="BP110" s="18">
        <v>0</v>
      </c>
      <c r="BR110" s="18"/>
      <c r="BS110" t="s">
        <v>397</v>
      </c>
      <c r="BT110" t="s">
        <v>397</v>
      </c>
      <c r="BV110" s="25"/>
      <c r="BZ110" s="18"/>
      <c r="CB110" s="18"/>
      <c r="CC110" s="18"/>
      <c r="CE110" s="18"/>
      <c r="CG110" s="18"/>
      <c r="CQ110" s="18"/>
      <c r="CS110" s="25"/>
      <c r="CT110" t="s">
        <v>397</v>
      </c>
      <c r="CV110" t="s">
        <v>397</v>
      </c>
      <c r="CW110" s="25" t="s">
        <v>397</v>
      </c>
    </row>
    <row r="111" spans="1:101" x14ac:dyDescent="0.25">
      <c r="A111">
        <v>110</v>
      </c>
      <c r="B111">
        <v>132</v>
      </c>
      <c r="C111" s="25" t="s">
        <v>40</v>
      </c>
      <c r="D111">
        <v>0</v>
      </c>
      <c r="E111" s="12">
        <v>8</v>
      </c>
      <c r="F111" s="14"/>
      <c r="H111" s="7" t="str">
        <f t="shared" si="72"/>
        <v>X</v>
      </c>
      <c r="I111" s="7">
        <f t="shared" si="73"/>
        <v>8</v>
      </c>
      <c r="J111" s="16">
        <f t="shared" si="74"/>
        <v>8</v>
      </c>
      <c r="K111" s="11" t="str">
        <f t="shared" si="75"/>
        <v>X</v>
      </c>
      <c r="L111" s="39" t="str">
        <f t="shared" si="76"/>
        <v>X</v>
      </c>
      <c r="M111" s="39" t="str">
        <f t="shared" si="77"/>
        <v>X</v>
      </c>
      <c r="N111" s="39" t="str">
        <f t="shared" si="78"/>
        <v>X</v>
      </c>
      <c r="O111" s="40" t="str">
        <f t="shared" si="79"/>
        <v>X</v>
      </c>
      <c r="P111" s="31">
        <v>0</v>
      </c>
      <c r="Q111" s="8">
        <v>0</v>
      </c>
      <c r="R111" s="9">
        <v>1</v>
      </c>
      <c r="S111" s="9">
        <v>0</v>
      </c>
      <c r="T111" s="8">
        <v>0</v>
      </c>
      <c r="U111" s="9">
        <v>0</v>
      </c>
      <c r="V111" s="9">
        <v>0</v>
      </c>
      <c r="W111" s="8">
        <v>0</v>
      </c>
      <c r="X111" s="9">
        <v>0</v>
      </c>
      <c r="Y111" s="8">
        <v>0</v>
      </c>
      <c r="Z111" s="9">
        <v>0</v>
      </c>
      <c r="AA111" s="8"/>
      <c r="AC111" s="8"/>
      <c r="AG111" s="21"/>
      <c r="AH111" s="7">
        <v>7.3</v>
      </c>
      <c r="AL111" s="14"/>
      <c r="AN111" s="16"/>
      <c r="AQ111" s="16"/>
      <c r="AR111" s="7">
        <v>1990</v>
      </c>
      <c r="AS111" s="23">
        <f t="shared" si="80"/>
        <v>3.2988530764097068</v>
      </c>
      <c r="AW111" s="18"/>
      <c r="AY111" s="18"/>
      <c r="BA111" s="18"/>
      <c r="BC111" s="18"/>
      <c r="BE111" s="18"/>
      <c r="BF111" s="18" t="s">
        <v>35</v>
      </c>
      <c r="BG111">
        <v>0</v>
      </c>
      <c r="BH111">
        <v>0</v>
      </c>
      <c r="BI111">
        <v>0</v>
      </c>
      <c r="BJ111">
        <v>1</v>
      </c>
      <c r="BK111">
        <v>0</v>
      </c>
      <c r="BL111">
        <v>0</v>
      </c>
      <c r="BM111" s="18">
        <v>0</v>
      </c>
      <c r="BN111">
        <v>0</v>
      </c>
      <c r="BO111">
        <v>1</v>
      </c>
      <c r="BP111" s="18">
        <v>0</v>
      </c>
      <c r="BR111" s="18"/>
      <c r="BS111" t="s">
        <v>397</v>
      </c>
      <c r="BT111" t="s">
        <v>397</v>
      </c>
      <c r="BV111" s="25"/>
      <c r="BZ111" s="18"/>
      <c r="CB111" s="18"/>
      <c r="CC111" s="18"/>
      <c r="CE111" s="18"/>
      <c r="CG111" s="18"/>
      <c r="CQ111" s="18"/>
      <c r="CS111" s="25"/>
      <c r="CT111" t="s">
        <v>397</v>
      </c>
      <c r="CV111" t="s">
        <v>397</v>
      </c>
      <c r="CW111" s="25" t="s">
        <v>397</v>
      </c>
    </row>
    <row r="112" spans="1:101" x14ac:dyDescent="0.25">
      <c r="A112">
        <v>111</v>
      </c>
      <c r="B112">
        <v>132</v>
      </c>
      <c r="C112" s="25" t="s">
        <v>40</v>
      </c>
      <c r="D112">
        <v>0</v>
      </c>
      <c r="E112" s="12">
        <v>18</v>
      </c>
      <c r="F112" s="14"/>
      <c r="H112" s="7" t="str">
        <f t="shared" si="72"/>
        <v>X</v>
      </c>
      <c r="I112" s="7">
        <f t="shared" si="73"/>
        <v>18</v>
      </c>
      <c r="J112" s="16">
        <f t="shared" si="74"/>
        <v>18</v>
      </c>
      <c r="K112" s="11" t="str">
        <f t="shared" si="75"/>
        <v>X</v>
      </c>
      <c r="L112" s="39" t="str">
        <f t="shared" si="76"/>
        <v>X</v>
      </c>
      <c r="M112" s="39" t="str">
        <f t="shared" si="77"/>
        <v>X</v>
      </c>
      <c r="N112" s="39" t="str">
        <f t="shared" si="78"/>
        <v>X</v>
      </c>
      <c r="O112" s="40" t="str">
        <f t="shared" si="79"/>
        <v>X</v>
      </c>
      <c r="P112" s="31">
        <v>0</v>
      </c>
      <c r="Q112" s="8">
        <v>0</v>
      </c>
      <c r="R112" s="9">
        <v>0</v>
      </c>
      <c r="S112" s="9">
        <v>1</v>
      </c>
      <c r="T112" s="8">
        <v>0</v>
      </c>
      <c r="U112" s="9">
        <v>0</v>
      </c>
      <c r="V112" s="9">
        <v>0</v>
      </c>
      <c r="W112" s="8">
        <v>0</v>
      </c>
      <c r="X112" s="9">
        <v>0</v>
      </c>
      <c r="Y112" s="8">
        <v>0</v>
      </c>
      <c r="Z112" s="9">
        <v>0</v>
      </c>
      <c r="AA112" s="8"/>
      <c r="AC112" s="8"/>
      <c r="AG112" s="21"/>
      <c r="AH112" s="7">
        <v>7.3</v>
      </c>
      <c r="AL112" s="14"/>
      <c r="AN112" s="16"/>
      <c r="AQ112" s="16"/>
      <c r="AR112" s="7">
        <v>1990</v>
      </c>
      <c r="AS112" s="23">
        <f t="shared" si="80"/>
        <v>3.2988530764097068</v>
      </c>
      <c r="AW112" s="18"/>
      <c r="AY112" s="18"/>
      <c r="BA112" s="18"/>
      <c r="BC112" s="18"/>
      <c r="BE112" s="18"/>
      <c r="BF112" s="18" t="s">
        <v>35</v>
      </c>
      <c r="BG112">
        <v>0</v>
      </c>
      <c r="BH112">
        <v>0</v>
      </c>
      <c r="BI112">
        <v>0</v>
      </c>
      <c r="BJ112">
        <v>1</v>
      </c>
      <c r="BK112">
        <v>0</v>
      </c>
      <c r="BL112">
        <v>0</v>
      </c>
      <c r="BM112" s="18">
        <v>0</v>
      </c>
      <c r="BN112">
        <v>0</v>
      </c>
      <c r="BO112">
        <v>1</v>
      </c>
      <c r="BP112" s="18">
        <v>0</v>
      </c>
      <c r="BR112" s="18"/>
      <c r="BS112" t="s">
        <v>397</v>
      </c>
      <c r="BT112" t="s">
        <v>397</v>
      </c>
      <c r="BV112" s="25"/>
      <c r="BZ112" s="18"/>
      <c r="CB112" s="18"/>
      <c r="CC112" s="18"/>
      <c r="CE112" s="18"/>
      <c r="CG112" s="18"/>
      <c r="CQ112" s="18"/>
      <c r="CS112" s="25"/>
      <c r="CT112" t="s">
        <v>397</v>
      </c>
      <c r="CV112" t="s">
        <v>397</v>
      </c>
      <c r="CW112" s="25" t="s">
        <v>397</v>
      </c>
    </row>
    <row r="113" spans="1:101" x14ac:dyDescent="0.25">
      <c r="A113">
        <v>112</v>
      </c>
      <c r="B113">
        <v>165</v>
      </c>
      <c r="C113" s="25" t="s">
        <v>229</v>
      </c>
      <c r="D113">
        <v>0</v>
      </c>
      <c r="E113" s="12">
        <v>10.7</v>
      </c>
      <c r="F113" s="14"/>
      <c r="H113" s="7" t="str">
        <f t="shared" ref="H113" si="81">IFERROR(E113/F113, "X")</f>
        <v>X</v>
      </c>
      <c r="I113" s="7">
        <f t="shared" ref="I113" si="82">E113-F113</f>
        <v>10.7</v>
      </c>
      <c r="J113" s="16">
        <f t="shared" ref="J113" si="83">E113+F113</f>
        <v>10.7</v>
      </c>
      <c r="K113" s="11" t="str">
        <f t="shared" ref="K113" si="84">IFERROR(H113/SQRT(H113^2+G113), "X")</f>
        <v>X</v>
      </c>
      <c r="L113" s="39" t="str">
        <f t="shared" ref="L113" si="85">IFERROR(SQRT((1-K113^2)/G113), "X")</f>
        <v>X</v>
      </c>
      <c r="M113" s="39" t="str">
        <f t="shared" ref="M113" si="86">IFERROR(1/L113, "X")</f>
        <v>X</v>
      </c>
      <c r="N113" s="39" t="str">
        <f t="shared" ref="N113" si="87">IFERROR(K113-L113, "X")</f>
        <v>X</v>
      </c>
      <c r="O113" s="40" t="str">
        <f t="shared" ref="O113" si="88">IFERROR(K113+L113, "X")</f>
        <v>X</v>
      </c>
      <c r="P113" s="31">
        <v>1</v>
      </c>
      <c r="Q113" s="8">
        <v>0</v>
      </c>
      <c r="R113" s="9">
        <v>0</v>
      </c>
      <c r="S113" s="9">
        <v>0</v>
      </c>
      <c r="T113" s="8">
        <v>0</v>
      </c>
      <c r="U113" s="9">
        <v>0</v>
      </c>
      <c r="V113" s="9">
        <v>0</v>
      </c>
      <c r="W113" s="8">
        <v>0</v>
      </c>
      <c r="X113" s="9">
        <v>0</v>
      </c>
      <c r="Y113" s="8">
        <v>0</v>
      </c>
      <c r="Z113" s="9">
        <v>0</v>
      </c>
      <c r="AA113" s="8"/>
      <c r="AC113" s="8"/>
      <c r="AG113" s="21"/>
      <c r="AH113" s="7">
        <v>7.3</v>
      </c>
      <c r="AL113" s="14"/>
      <c r="AN113" s="16"/>
      <c r="AQ113" s="16"/>
      <c r="AR113" s="7">
        <v>2001</v>
      </c>
      <c r="AS113" s="23">
        <f t="shared" ref="AS113" si="89">LOG(AR113)</f>
        <v>3.3012470886362113</v>
      </c>
      <c r="AW113" s="18"/>
      <c r="AY113" s="18"/>
      <c r="BA113" s="18"/>
      <c r="BC113" s="18"/>
      <c r="BE113" s="18"/>
      <c r="BF113" s="18" t="s">
        <v>228</v>
      </c>
      <c r="BG113">
        <v>0</v>
      </c>
      <c r="BH113">
        <v>0</v>
      </c>
      <c r="BI113">
        <v>0</v>
      </c>
      <c r="BJ113">
        <v>1</v>
      </c>
      <c r="BK113">
        <v>0</v>
      </c>
      <c r="BL113">
        <v>0</v>
      </c>
      <c r="BM113" s="18">
        <v>0</v>
      </c>
      <c r="BN113">
        <v>0</v>
      </c>
      <c r="BO113">
        <v>1</v>
      </c>
      <c r="BP113" s="18">
        <v>0</v>
      </c>
      <c r="BR113" s="18"/>
      <c r="BS113" t="s">
        <v>397</v>
      </c>
      <c r="BT113" t="s">
        <v>397</v>
      </c>
      <c r="BV113" s="25"/>
      <c r="BZ113" s="18"/>
      <c r="CB113" s="18"/>
      <c r="CC113" s="18"/>
      <c r="CE113" s="18"/>
      <c r="CG113" s="18"/>
      <c r="CQ113" s="18"/>
      <c r="CS113" s="25"/>
      <c r="CT113" t="s">
        <v>397</v>
      </c>
      <c r="CV113" t="s">
        <v>397</v>
      </c>
      <c r="CW113" s="25" t="s">
        <v>397</v>
      </c>
    </row>
    <row r="114" spans="1:101" x14ac:dyDescent="0.25">
      <c r="A114">
        <v>113</v>
      </c>
      <c r="B114">
        <v>183</v>
      </c>
      <c r="C114" s="25" t="s">
        <v>31</v>
      </c>
      <c r="D114">
        <v>0</v>
      </c>
      <c r="E114" s="12">
        <v>6.9</v>
      </c>
      <c r="F114" s="14"/>
      <c r="H114" s="7" t="str">
        <f t="shared" ref="H114" si="90">IFERROR(E114/F114, "X")</f>
        <v>X</v>
      </c>
      <c r="I114" s="7">
        <f t="shared" ref="I114" si="91">E114-F114</f>
        <v>6.9</v>
      </c>
      <c r="J114" s="16">
        <f t="shared" ref="J114" si="92">E114+F114</f>
        <v>6.9</v>
      </c>
      <c r="K114" s="11" t="str">
        <f t="shared" ref="K114" si="93">IFERROR(H114/SQRT(H114^2+G114), "X")</f>
        <v>X</v>
      </c>
      <c r="L114" s="39" t="str">
        <f t="shared" ref="L114" si="94">IFERROR(SQRT((1-K114^2)/G114), "X")</f>
        <v>X</v>
      </c>
      <c r="M114" s="39" t="str">
        <f t="shared" ref="M114" si="95">IFERROR(1/L114, "X")</f>
        <v>X</v>
      </c>
      <c r="N114" s="39" t="str">
        <f t="shared" ref="N114" si="96">IFERROR(K114-L114, "X")</f>
        <v>X</v>
      </c>
      <c r="O114" s="40" t="str">
        <f t="shared" ref="O114" si="97">IFERROR(K114+L114, "X")</f>
        <v>X</v>
      </c>
      <c r="P114" s="31">
        <v>1</v>
      </c>
      <c r="Q114" s="8">
        <v>0</v>
      </c>
      <c r="R114" s="9">
        <v>0</v>
      </c>
      <c r="S114" s="9">
        <v>0</v>
      </c>
      <c r="T114" s="8">
        <v>0</v>
      </c>
      <c r="U114" s="9">
        <v>0</v>
      </c>
      <c r="V114" s="9">
        <v>0</v>
      </c>
      <c r="W114" s="8">
        <v>0</v>
      </c>
      <c r="X114" s="9">
        <v>0</v>
      </c>
      <c r="Y114" s="8">
        <v>0</v>
      </c>
      <c r="Z114" s="9">
        <v>0</v>
      </c>
      <c r="AA114" s="8"/>
      <c r="AC114" s="8"/>
      <c r="AG114" s="21"/>
      <c r="AH114" s="7">
        <v>9.3000000000000007</v>
      </c>
      <c r="AL114" s="14"/>
      <c r="AN114" s="16"/>
      <c r="AQ114" s="16"/>
      <c r="AR114" s="7">
        <v>2002</v>
      </c>
      <c r="AS114" s="23">
        <f t="shared" ref="AS114" si="98">LOG(AR114)</f>
        <v>3.3014640731433</v>
      </c>
      <c r="AW114" s="18"/>
      <c r="AY114" s="18"/>
      <c r="BA114" s="18"/>
      <c r="BC114" s="18"/>
      <c r="BE114" s="18"/>
      <c r="BF114" s="18" t="s">
        <v>30</v>
      </c>
      <c r="BG114">
        <v>0</v>
      </c>
      <c r="BH114">
        <v>0</v>
      </c>
      <c r="BI114">
        <v>1</v>
      </c>
      <c r="BJ114">
        <v>0</v>
      </c>
      <c r="BK114">
        <v>0</v>
      </c>
      <c r="BL114">
        <v>0</v>
      </c>
      <c r="BM114" s="18">
        <v>0</v>
      </c>
      <c r="BN114">
        <v>0</v>
      </c>
      <c r="BO114">
        <v>1</v>
      </c>
      <c r="BP114" s="18">
        <v>0</v>
      </c>
      <c r="BR114" s="18"/>
      <c r="BS114" t="s">
        <v>397</v>
      </c>
      <c r="BT114" t="s">
        <v>397</v>
      </c>
      <c r="BV114" s="25"/>
      <c r="BZ114" s="18"/>
      <c r="CB114" s="18"/>
      <c r="CC114" s="18"/>
      <c r="CE114" s="18"/>
      <c r="CG114" s="18"/>
      <c r="CQ114" s="18"/>
      <c r="CS114" s="25"/>
      <c r="CT114" t="s">
        <v>397</v>
      </c>
      <c r="CV114" t="s">
        <v>397</v>
      </c>
      <c r="CW114" s="25" t="s">
        <v>397</v>
      </c>
    </row>
    <row r="115" spans="1:101" s="35" customFormat="1" x14ac:dyDescent="0.25">
      <c r="E115" s="36"/>
      <c r="F115" s="38"/>
      <c r="G115" s="37"/>
      <c r="H115" s="38"/>
      <c r="I115" s="38"/>
      <c r="J115" s="38"/>
      <c r="K115" s="36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CW115" s="41"/>
    </row>
  </sheetData>
  <conditionalFormatting sqref="A1:CW114">
    <cfRule type="containsBlanks" dxfId="12" priority="1">
      <formula>LEN(TRIM(A1))=0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38"/>
  <sheetViews>
    <sheetView workbookViewId="0"/>
  </sheetViews>
  <sheetFormatPr defaultRowHeight="15" x14ac:dyDescent="0.25"/>
  <cols>
    <col min="1" max="1" width="17.28515625" bestFit="1" customWidth="1"/>
    <col min="9" max="10" width="12" bestFit="1" customWidth="1"/>
  </cols>
  <sheetData>
    <row r="3" spans="1:18" x14ac:dyDescent="0.25">
      <c r="A3" s="91" t="s">
        <v>460</v>
      </c>
    </row>
    <row r="5" spans="1:18" x14ac:dyDescent="0.25">
      <c r="B5" t="s">
        <v>502</v>
      </c>
      <c r="D5" t="s">
        <v>505</v>
      </c>
      <c r="K5" t="s">
        <v>503</v>
      </c>
      <c r="P5" t="s">
        <v>504</v>
      </c>
    </row>
    <row r="7" spans="1:18" x14ac:dyDescent="0.25">
      <c r="C7" t="s">
        <v>485</v>
      </c>
      <c r="D7" t="s">
        <v>483</v>
      </c>
      <c r="E7" t="s">
        <v>498</v>
      </c>
      <c r="F7" t="s">
        <v>499</v>
      </c>
      <c r="G7" t="s">
        <v>482</v>
      </c>
      <c r="H7" s="89" t="s">
        <v>487</v>
      </c>
      <c r="K7" t="s">
        <v>488</v>
      </c>
      <c r="L7" t="s">
        <v>489</v>
      </c>
      <c r="M7" t="s">
        <v>490</v>
      </c>
      <c r="N7" t="s">
        <v>487</v>
      </c>
      <c r="P7" t="s">
        <v>488</v>
      </c>
      <c r="Q7" t="s">
        <v>487</v>
      </c>
      <c r="R7" t="s">
        <v>489</v>
      </c>
    </row>
    <row r="8" spans="1:18" x14ac:dyDescent="0.25">
      <c r="B8" t="s">
        <v>493</v>
      </c>
      <c r="C8">
        <v>3</v>
      </c>
      <c r="D8" t="s">
        <v>484</v>
      </c>
      <c r="E8">
        <v>2004</v>
      </c>
      <c r="F8" t="s">
        <v>500</v>
      </c>
      <c r="G8">
        <v>0.33400000000000002</v>
      </c>
      <c r="H8">
        <v>5.8000000000000003E-2</v>
      </c>
      <c r="K8" s="87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90">
        <f t="shared" ref="P8:P55" si="3">M8</f>
        <v>10.082582613601465</v>
      </c>
      <c r="Q8" s="90">
        <f t="shared" ref="Q8:Q55" si="4">IF(N8&gt;0,N8,-N8)</f>
        <v>1.7508676394876794</v>
      </c>
      <c r="R8" s="90">
        <f t="shared" ref="R8:R55" si="5">P8/Q8</f>
        <v>5.7586206896551726</v>
      </c>
    </row>
    <row r="9" spans="1:18" x14ac:dyDescent="0.25">
      <c r="B9" t="s">
        <v>494</v>
      </c>
      <c r="C9">
        <v>5</v>
      </c>
      <c r="D9" t="s">
        <v>484</v>
      </c>
      <c r="E9">
        <v>2004</v>
      </c>
      <c r="F9" t="s">
        <v>500</v>
      </c>
      <c r="G9">
        <v>0.56899999999999995</v>
      </c>
      <c r="H9">
        <v>2.1000000000000001E-2</v>
      </c>
      <c r="K9" s="87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90">
        <f t="shared" si="3"/>
        <v>9.4270241253097353</v>
      </c>
      <c r="Q9" s="90">
        <f t="shared" si="4"/>
        <v>0.34792180427329433</v>
      </c>
      <c r="R9" s="90">
        <f t="shared" si="5"/>
        <v>27.095238095238091</v>
      </c>
    </row>
    <row r="10" spans="1:18" x14ac:dyDescent="0.25">
      <c r="B10" t="s">
        <v>495</v>
      </c>
      <c r="C10" s="88" t="s">
        <v>497</v>
      </c>
      <c r="D10" t="s">
        <v>484</v>
      </c>
      <c r="E10">
        <v>2004</v>
      </c>
      <c r="F10" t="s">
        <v>500</v>
      </c>
      <c r="G10">
        <v>1.0569999999999999</v>
      </c>
      <c r="H10">
        <v>8.7999999999999995E-2</v>
      </c>
      <c r="K10" s="88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90">
        <f t="shared" si="3"/>
        <v>21.983605455815258</v>
      </c>
      <c r="Q10" s="90">
        <f t="shared" si="4"/>
        <v>1.8302339452334369</v>
      </c>
      <c r="R10" s="90">
        <f t="shared" si="5"/>
        <v>12.011363636363637</v>
      </c>
    </row>
    <row r="11" spans="1:18" x14ac:dyDescent="0.25">
      <c r="B11" t="s">
        <v>496</v>
      </c>
      <c r="C11" s="88" t="s">
        <v>497</v>
      </c>
      <c r="D11" t="s">
        <v>484</v>
      </c>
      <c r="E11">
        <v>2004</v>
      </c>
      <c r="F11" t="s">
        <v>500</v>
      </c>
      <c r="G11">
        <v>1.252</v>
      </c>
      <c r="H11">
        <v>0.28199999999999997</v>
      </c>
      <c r="K11" s="87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90">
        <f t="shared" si="3"/>
        <v>9.3160555453772211</v>
      </c>
      <c r="Q11" s="90">
        <f t="shared" si="4"/>
        <v>2.0983447793900765</v>
      </c>
      <c r="R11" s="90">
        <f t="shared" si="5"/>
        <v>4.4397163120567384</v>
      </c>
    </row>
    <row r="12" spans="1:18" x14ac:dyDescent="0.25">
      <c r="B12" t="s">
        <v>493</v>
      </c>
      <c r="C12">
        <v>3</v>
      </c>
      <c r="D12" t="s">
        <v>484</v>
      </c>
      <c r="E12">
        <v>2006</v>
      </c>
      <c r="F12" t="s">
        <v>500</v>
      </c>
      <c r="G12">
        <v>0.33300000000000002</v>
      </c>
      <c r="H12">
        <v>4.2000000000000003E-2</v>
      </c>
      <c r="K12" s="87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90">
        <f t="shared" si="3"/>
        <v>10.055068845243875</v>
      </c>
      <c r="Q12" s="90">
        <f t="shared" si="4"/>
        <v>1.2682068813821104</v>
      </c>
      <c r="R12" s="90">
        <f t="shared" si="5"/>
        <v>7.9285714285714288</v>
      </c>
    </row>
    <row r="13" spans="1:18" x14ac:dyDescent="0.25">
      <c r="B13" t="s">
        <v>494</v>
      </c>
      <c r="C13">
        <v>5</v>
      </c>
      <c r="D13" t="s">
        <v>484</v>
      </c>
      <c r="E13">
        <v>2006</v>
      </c>
      <c r="F13" t="s">
        <v>500</v>
      </c>
      <c r="G13">
        <v>0.56000000000000005</v>
      </c>
      <c r="H13">
        <v>1.4E-2</v>
      </c>
      <c r="K13" s="87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90">
        <f t="shared" si="3"/>
        <v>9.3011973943858628</v>
      </c>
      <c r="Q13" s="90">
        <f t="shared" si="4"/>
        <v>0.23252993485964657</v>
      </c>
      <c r="R13" s="90">
        <f t="shared" si="5"/>
        <v>40</v>
      </c>
    </row>
    <row r="14" spans="1:18" x14ac:dyDescent="0.25">
      <c r="B14" t="s">
        <v>495</v>
      </c>
      <c r="C14" s="88" t="s">
        <v>497</v>
      </c>
      <c r="D14" t="s">
        <v>484</v>
      </c>
      <c r="E14">
        <v>2006</v>
      </c>
      <c r="F14" t="s">
        <v>500</v>
      </c>
      <c r="G14">
        <v>0.90600000000000003</v>
      </c>
      <c r="H14">
        <v>4.5999999999999999E-2</v>
      </c>
      <c r="K14" s="88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90">
        <f t="shared" si="3"/>
        <v>16.017240098185415</v>
      </c>
      <c r="Q14" s="90">
        <f t="shared" si="4"/>
        <v>0.81323735597850888</v>
      </c>
      <c r="R14" s="90">
        <f t="shared" si="5"/>
        <v>19.695652173913043</v>
      </c>
    </row>
    <row r="15" spans="1:18" x14ac:dyDescent="0.25">
      <c r="B15" t="s">
        <v>496</v>
      </c>
      <c r="C15" s="88" t="s">
        <v>497</v>
      </c>
      <c r="D15" t="s">
        <v>484</v>
      </c>
      <c r="E15">
        <v>2006</v>
      </c>
      <c r="F15" t="s">
        <v>500</v>
      </c>
      <c r="G15">
        <v>1.002</v>
      </c>
      <c r="H15">
        <v>8.5999999999999993E-2</v>
      </c>
      <c r="K15" s="87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90">
        <f t="shared" si="3"/>
        <v>4.690018626419179</v>
      </c>
      <c r="Q15" s="90">
        <f t="shared" si="4"/>
        <v>0.40253652881442054</v>
      </c>
      <c r="R15" s="90">
        <f t="shared" si="5"/>
        <v>11.651162790697676</v>
      </c>
    </row>
    <row r="16" spans="1:18" x14ac:dyDescent="0.25">
      <c r="B16" t="s">
        <v>493</v>
      </c>
      <c r="C16">
        <v>3</v>
      </c>
      <c r="D16" t="s">
        <v>484</v>
      </c>
      <c r="E16">
        <v>2008</v>
      </c>
      <c r="F16" t="s">
        <v>500</v>
      </c>
      <c r="G16">
        <v>0.19400000000000001</v>
      </c>
      <c r="H16">
        <v>3.2000000000000001E-2</v>
      </c>
      <c r="K16" s="87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90">
        <f t="shared" si="3"/>
        <v>6.0884511510989503</v>
      </c>
      <c r="Q16" s="90">
        <f t="shared" si="4"/>
        <v>1.0042806022431259</v>
      </c>
      <c r="R16" s="90">
        <f t="shared" si="5"/>
        <v>6.0625</v>
      </c>
    </row>
    <row r="17" spans="2:18" x14ac:dyDescent="0.25">
      <c r="B17" t="s">
        <v>494</v>
      </c>
      <c r="C17">
        <v>5</v>
      </c>
      <c r="D17" t="s">
        <v>484</v>
      </c>
      <c r="E17">
        <v>2008</v>
      </c>
      <c r="F17" t="s">
        <v>500</v>
      </c>
      <c r="G17">
        <v>0.52800000000000002</v>
      </c>
      <c r="H17">
        <v>0.01</v>
      </c>
      <c r="K17" s="87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90">
        <f t="shared" si="3"/>
        <v>8.8490569773641781</v>
      </c>
      <c r="Q17" s="90">
        <f t="shared" si="4"/>
        <v>0.16759577608644274</v>
      </c>
      <c r="R17" s="90">
        <f t="shared" si="5"/>
        <v>52.800000000000004</v>
      </c>
    </row>
    <row r="18" spans="2:18" x14ac:dyDescent="0.25">
      <c r="B18" t="s">
        <v>495</v>
      </c>
      <c r="C18" s="88" t="s">
        <v>497</v>
      </c>
      <c r="D18" t="s">
        <v>484</v>
      </c>
      <c r="E18">
        <v>2008</v>
      </c>
      <c r="F18" t="s">
        <v>500</v>
      </c>
      <c r="G18">
        <v>0.86799999999999999</v>
      </c>
      <c r="H18">
        <v>3.1E-2</v>
      </c>
      <c r="K18" s="88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90">
        <f t="shared" si="3"/>
        <v>15.758369027902241</v>
      </c>
      <c r="Q18" s="90">
        <f t="shared" si="4"/>
        <v>0.56279889385365145</v>
      </c>
      <c r="R18" s="90">
        <f t="shared" si="5"/>
        <v>28</v>
      </c>
    </row>
    <row r="19" spans="2:18" x14ac:dyDescent="0.25">
      <c r="B19" t="s">
        <v>496</v>
      </c>
      <c r="C19" s="88" t="s">
        <v>497</v>
      </c>
      <c r="D19" t="s">
        <v>484</v>
      </c>
      <c r="E19">
        <v>2008</v>
      </c>
      <c r="F19" t="s">
        <v>500</v>
      </c>
      <c r="G19">
        <v>0.96099999999999997</v>
      </c>
      <c r="H19">
        <v>4.3999999999999997E-2</v>
      </c>
      <c r="K19" s="87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90">
        <f t="shared" si="3"/>
        <v>4.5466403094810204</v>
      </c>
      <c r="Q19" s="90">
        <f t="shared" si="4"/>
        <v>0.20817083623014038</v>
      </c>
      <c r="R19" s="90">
        <f t="shared" si="5"/>
        <v>21.84090909090909</v>
      </c>
    </row>
    <row r="20" spans="2:18" x14ac:dyDescent="0.25">
      <c r="B20" t="s">
        <v>493</v>
      </c>
      <c r="C20">
        <v>3</v>
      </c>
      <c r="D20" t="s">
        <v>486</v>
      </c>
      <c r="E20">
        <v>2004</v>
      </c>
      <c r="F20" t="s">
        <v>500</v>
      </c>
      <c r="G20">
        <v>0.157</v>
      </c>
      <c r="H20">
        <v>5.6000000000000001E-2</v>
      </c>
      <c r="K20" s="87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90">
        <f t="shared" si="3"/>
        <v>4.9811001507905184</v>
      </c>
      <c r="Q20" s="90">
        <f t="shared" si="4"/>
        <v>1.7766981429571278</v>
      </c>
      <c r="R20" s="90">
        <f t="shared" si="5"/>
        <v>2.8035714285714284</v>
      </c>
    </row>
    <row r="21" spans="2:18" x14ac:dyDescent="0.25">
      <c r="B21" t="s">
        <v>494</v>
      </c>
      <c r="C21">
        <v>5</v>
      </c>
      <c r="D21" t="s">
        <v>486</v>
      </c>
      <c r="E21">
        <v>2004</v>
      </c>
      <c r="F21" t="s">
        <v>500</v>
      </c>
      <c r="G21">
        <v>0.49199999999999999</v>
      </c>
      <c r="H21">
        <v>0.02</v>
      </c>
      <c r="K21" s="87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90">
        <f t="shared" si="3"/>
        <v>8.3312525606173082</v>
      </c>
      <c r="Q21" s="90">
        <f t="shared" si="4"/>
        <v>0.3386688032771264</v>
      </c>
      <c r="R21" s="90">
        <f t="shared" si="5"/>
        <v>24.599999999999998</v>
      </c>
    </row>
    <row r="22" spans="2:18" x14ac:dyDescent="0.25">
      <c r="B22" t="s">
        <v>495</v>
      </c>
      <c r="C22" s="88" t="s">
        <v>497</v>
      </c>
      <c r="D22" t="s">
        <v>486</v>
      </c>
      <c r="E22">
        <v>2004</v>
      </c>
      <c r="F22" t="s">
        <v>500</v>
      </c>
      <c r="G22">
        <v>1.0049999999999999</v>
      </c>
      <c r="H22">
        <v>9.6000000000000002E-2</v>
      </c>
      <c r="K22" s="88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90">
        <f t="shared" si="3"/>
        <v>23.004064973479643</v>
      </c>
      <c r="Q22" s="90">
        <f t="shared" si="4"/>
        <v>2.1974032213473094</v>
      </c>
      <c r="R22" s="90">
        <f t="shared" si="5"/>
        <v>10.46875</v>
      </c>
    </row>
    <row r="23" spans="2:18" x14ac:dyDescent="0.25">
      <c r="B23" t="s">
        <v>496</v>
      </c>
      <c r="C23" s="88" t="s">
        <v>497</v>
      </c>
      <c r="D23" t="s">
        <v>486</v>
      </c>
      <c r="E23">
        <v>2004</v>
      </c>
      <c r="F23" t="s">
        <v>500</v>
      </c>
      <c r="G23">
        <v>0.95</v>
      </c>
      <c r="H23">
        <v>0.69899999999999995</v>
      </c>
      <c r="K23" s="87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90">
        <f t="shared" si="3"/>
        <v>-2.7888895238820988</v>
      </c>
      <c r="Q23" s="90">
        <f t="shared" si="4"/>
        <v>2.052035554940618</v>
      </c>
      <c r="R23" s="90">
        <f t="shared" si="5"/>
        <v>-1.3590844062947067</v>
      </c>
    </row>
    <row r="24" spans="2:18" x14ac:dyDescent="0.25">
      <c r="B24" t="s">
        <v>493</v>
      </c>
      <c r="C24">
        <v>3</v>
      </c>
      <c r="D24" t="s">
        <v>486</v>
      </c>
      <c r="E24">
        <v>2006</v>
      </c>
      <c r="F24" t="s">
        <v>500</v>
      </c>
      <c r="G24">
        <v>0.187</v>
      </c>
      <c r="H24">
        <v>4.2000000000000003E-2</v>
      </c>
      <c r="K24" s="87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90">
        <f t="shared" si="3"/>
        <v>5.8807249810217455</v>
      </c>
      <c r="Q24" s="90">
        <f t="shared" si="4"/>
        <v>1.3208045411920499</v>
      </c>
      <c r="R24" s="90">
        <f t="shared" si="5"/>
        <v>4.4523809523809517</v>
      </c>
    </row>
    <row r="25" spans="2:18" x14ac:dyDescent="0.25">
      <c r="B25" t="s">
        <v>494</v>
      </c>
      <c r="C25">
        <v>5</v>
      </c>
      <c r="D25" t="s">
        <v>486</v>
      </c>
      <c r="E25">
        <v>2006</v>
      </c>
      <c r="F25" t="s">
        <v>500</v>
      </c>
      <c r="G25">
        <v>0.43099999999999999</v>
      </c>
      <c r="H25">
        <v>1.4999999999999999E-2</v>
      </c>
      <c r="K25" s="87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90">
        <f t="shared" si="3"/>
        <v>7.4305815657685015</v>
      </c>
      <c r="Q25" s="90">
        <f t="shared" si="4"/>
        <v>0.25860492688289449</v>
      </c>
      <c r="R25" s="90">
        <f t="shared" si="5"/>
        <v>28.733333333333331</v>
      </c>
    </row>
    <row r="26" spans="2:18" x14ac:dyDescent="0.25">
      <c r="B26" t="s">
        <v>495</v>
      </c>
      <c r="C26" s="88" t="s">
        <v>497</v>
      </c>
      <c r="D26" t="s">
        <v>486</v>
      </c>
      <c r="E26">
        <v>2006</v>
      </c>
      <c r="F26" t="s">
        <v>500</v>
      </c>
      <c r="G26">
        <v>0.68</v>
      </c>
      <c r="H26">
        <v>5.0999999999999997E-2</v>
      </c>
      <c r="K26" s="88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90">
        <f t="shared" si="3"/>
        <v>11.758668567588092</v>
      </c>
      <c r="Q26" s="90">
        <f t="shared" si="4"/>
        <v>0.88190014256910676</v>
      </c>
      <c r="R26" s="90">
        <f t="shared" si="5"/>
        <v>13.333333333333336</v>
      </c>
    </row>
    <row r="27" spans="2:18" x14ac:dyDescent="0.25">
      <c r="B27" t="s">
        <v>496</v>
      </c>
      <c r="C27" s="88" t="s">
        <v>497</v>
      </c>
      <c r="D27" t="s">
        <v>486</v>
      </c>
      <c r="E27">
        <v>2006</v>
      </c>
      <c r="F27" t="s">
        <v>500</v>
      </c>
      <c r="G27">
        <v>0.94299999999999995</v>
      </c>
      <c r="H27">
        <v>0.14099999999999999</v>
      </c>
      <c r="K27" s="87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90">
        <f t="shared" si="3"/>
        <v>12.383272776690379</v>
      </c>
      <c r="Q27" s="90">
        <f t="shared" si="4"/>
        <v>1.8515816134818064</v>
      </c>
      <c r="R27" s="90">
        <f t="shared" si="5"/>
        <v>6.6879432624113475</v>
      </c>
    </row>
    <row r="28" spans="2:18" x14ac:dyDescent="0.25">
      <c r="B28" t="s">
        <v>493</v>
      </c>
      <c r="C28">
        <v>3</v>
      </c>
      <c r="D28" t="s">
        <v>486</v>
      </c>
      <c r="E28">
        <v>2008</v>
      </c>
      <c r="F28" t="s">
        <v>500</v>
      </c>
      <c r="G28">
        <v>0.13500000000000001</v>
      </c>
      <c r="H28">
        <v>3.3000000000000002E-2</v>
      </c>
      <c r="K28" s="87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90">
        <f t="shared" si="3"/>
        <v>4.3114431330610214</v>
      </c>
      <c r="Q28" s="90">
        <f t="shared" si="4"/>
        <v>1.0539083214149163</v>
      </c>
      <c r="R28" s="90">
        <f t="shared" si="5"/>
        <v>4.0909090909090908</v>
      </c>
    </row>
    <row r="29" spans="2:18" x14ac:dyDescent="0.25">
      <c r="B29" t="s">
        <v>494</v>
      </c>
      <c r="C29">
        <v>5</v>
      </c>
      <c r="D29" t="s">
        <v>486</v>
      </c>
      <c r="E29">
        <v>2008</v>
      </c>
      <c r="F29" t="s">
        <v>500</v>
      </c>
      <c r="G29">
        <v>0.39200000000000002</v>
      </c>
      <c r="H29">
        <v>1.0999999999999999E-2</v>
      </c>
      <c r="K29" s="87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90">
        <f t="shared" si="3"/>
        <v>6.8385160164647019</v>
      </c>
      <c r="Q29" s="90">
        <f t="shared" si="4"/>
        <v>0.19189713311508089</v>
      </c>
      <c r="R29" s="90">
        <f t="shared" si="5"/>
        <v>35.63636363636364</v>
      </c>
    </row>
    <row r="30" spans="2:18" x14ac:dyDescent="0.25">
      <c r="B30" t="s">
        <v>495</v>
      </c>
      <c r="C30" s="88" t="s">
        <v>497</v>
      </c>
      <c r="D30" t="s">
        <v>486</v>
      </c>
      <c r="E30">
        <v>2008</v>
      </c>
      <c r="F30" t="s">
        <v>500</v>
      </c>
      <c r="G30">
        <v>0.63700000000000001</v>
      </c>
      <c r="H30">
        <v>3.2000000000000001E-2</v>
      </c>
      <c r="K30" s="88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90">
        <f t="shared" si="3"/>
        <v>11.579568022107001</v>
      </c>
      <c r="Q30" s="90">
        <f t="shared" si="4"/>
        <v>0.58170514396769868</v>
      </c>
      <c r="R30" s="90">
        <f t="shared" si="5"/>
        <v>19.906249999999996</v>
      </c>
    </row>
    <row r="31" spans="2:18" x14ac:dyDescent="0.25">
      <c r="B31" t="s">
        <v>496</v>
      </c>
      <c r="C31" s="88" t="s">
        <v>497</v>
      </c>
      <c r="D31" t="s">
        <v>486</v>
      </c>
      <c r="E31">
        <v>2008</v>
      </c>
      <c r="F31" t="s">
        <v>500</v>
      </c>
      <c r="G31">
        <v>0.71599999999999997</v>
      </c>
      <c r="H31">
        <v>6.8000000000000005E-2</v>
      </c>
      <c r="K31" s="87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90">
        <f t="shared" si="3"/>
        <v>3.8749247893831162</v>
      </c>
      <c r="Q31" s="90">
        <f t="shared" si="4"/>
        <v>0.36800961686878764</v>
      </c>
      <c r="R31" s="90">
        <f t="shared" si="5"/>
        <v>10.52941176470588</v>
      </c>
    </row>
    <row r="32" spans="2:18" x14ac:dyDescent="0.25">
      <c r="B32" t="s">
        <v>493</v>
      </c>
      <c r="C32">
        <v>3</v>
      </c>
      <c r="D32" t="s">
        <v>484</v>
      </c>
      <c r="E32">
        <v>2004</v>
      </c>
      <c r="F32" t="s">
        <v>501</v>
      </c>
      <c r="G32">
        <v>0.35</v>
      </c>
      <c r="H32">
        <v>6.6000000000000003E-2</v>
      </c>
      <c r="K32" s="87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90">
        <f t="shared" si="3"/>
        <v>10.520944959211608</v>
      </c>
      <c r="Q32" s="90">
        <f t="shared" si="4"/>
        <v>1.9839496208799032</v>
      </c>
      <c r="R32" s="90">
        <f t="shared" si="5"/>
        <v>5.3030303030303028</v>
      </c>
    </row>
    <row r="33" spans="2:18" x14ac:dyDescent="0.25">
      <c r="B33" t="s">
        <v>494</v>
      </c>
      <c r="C33">
        <v>5</v>
      </c>
      <c r="D33" t="s">
        <v>484</v>
      </c>
      <c r="E33">
        <v>2004</v>
      </c>
      <c r="F33" t="s">
        <v>501</v>
      </c>
      <c r="G33">
        <v>0.53</v>
      </c>
      <c r="H33">
        <v>2.4E-2</v>
      </c>
      <c r="K33" s="87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90">
        <f t="shared" si="3"/>
        <v>8.8775365880074055</v>
      </c>
      <c r="Q33" s="90">
        <f t="shared" si="4"/>
        <v>0.40200165681542965</v>
      </c>
      <c r="R33" s="90">
        <f t="shared" si="5"/>
        <v>22.083333333333336</v>
      </c>
    </row>
    <row r="34" spans="2:18" x14ac:dyDescent="0.25">
      <c r="B34" t="s">
        <v>495</v>
      </c>
      <c r="C34" s="88" t="s">
        <v>497</v>
      </c>
      <c r="D34" t="s">
        <v>484</v>
      </c>
      <c r="E34">
        <v>2004</v>
      </c>
      <c r="F34" t="s">
        <v>501</v>
      </c>
      <c r="G34">
        <v>0.97</v>
      </c>
      <c r="H34">
        <v>9.1999999999999998E-2</v>
      </c>
      <c r="K34" s="88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90">
        <f t="shared" si="3"/>
        <v>19.999999999999996</v>
      </c>
      <c r="Q34" s="90">
        <f t="shared" si="4"/>
        <v>1.8969072164948451</v>
      </c>
      <c r="R34" s="90">
        <f t="shared" si="5"/>
        <v>10.543478260869565</v>
      </c>
    </row>
    <row r="35" spans="2:18" x14ac:dyDescent="0.25">
      <c r="B35" t="s">
        <v>496</v>
      </c>
      <c r="C35" s="88" t="s">
        <v>497</v>
      </c>
      <c r="D35" t="s">
        <v>484</v>
      </c>
      <c r="E35">
        <v>2004</v>
      </c>
      <c r="F35" t="s">
        <v>501</v>
      </c>
      <c r="G35">
        <v>1.1479999999999999</v>
      </c>
      <c r="H35">
        <v>0.28599999999999998</v>
      </c>
      <c r="K35" s="87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90">
        <f t="shared" si="3"/>
        <v>8.5357084097210656</v>
      </c>
      <c r="Q35" s="90">
        <f t="shared" si="4"/>
        <v>2.1264918163590809</v>
      </c>
      <c r="R35" s="90">
        <f t="shared" si="5"/>
        <v>4.0139860139860142</v>
      </c>
    </row>
    <row r="36" spans="2:18" x14ac:dyDescent="0.25">
      <c r="B36" t="s">
        <v>493</v>
      </c>
      <c r="C36">
        <v>3</v>
      </c>
      <c r="D36" t="s">
        <v>484</v>
      </c>
      <c r="E36">
        <v>2006</v>
      </c>
      <c r="F36" t="s">
        <v>501</v>
      </c>
      <c r="G36">
        <v>0.34200000000000003</v>
      </c>
      <c r="H36">
        <v>4.5999999999999999E-2</v>
      </c>
      <c r="K36" s="87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90">
        <f t="shared" si="3"/>
        <v>10.302199320664297</v>
      </c>
      <c r="Q36" s="90">
        <f t="shared" si="4"/>
        <v>1.3856759320191743</v>
      </c>
      <c r="R36" s="90">
        <f t="shared" si="5"/>
        <v>7.4347826086956532</v>
      </c>
    </row>
    <row r="37" spans="2:18" x14ac:dyDescent="0.25">
      <c r="B37" t="s">
        <v>494</v>
      </c>
      <c r="C37">
        <v>5</v>
      </c>
      <c r="D37" t="s">
        <v>484</v>
      </c>
      <c r="E37">
        <v>2006</v>
      </c>
      <c r="F37" t="s">
        <v>501</v>
      </c>
      <c r="G37">
        <v>0.52400000000000002</v>
      </c>
      <c r="H37">
        <v>1.4999999999999999E-2</v>
      </c>
      <c r="K37" s="87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90">
        <f t="shared" si="3"/>
        <v>8.7920081740137324</v>
      </c>
      <c r="Q37" s="90">
        <f t="shared" si="4"/>
        <v>0.25167962330191979</v>
      </c>
      <c r="R37" s="90">
        <f t="shared" si="5"/>
        <v>34.933333333333337</v>
      </c>
    </row>
    <row r="38" spans="2:18" x14ac:dyDescent="0.25">
      <c r="B38" t="s">
        <v>495</v>
      </c>
      <c r="C38" s="88" t="s">
        <v>497</v>
      </c>
      <c r="D38" t="s">
        <v>484</v>
      </c>
      <c r="E38">
        <v>2006</v>
      </c>
      <c r="F38" t="s">
        <v>501</v>
      </c>
      <c r="G38">
        <v>0.84899999999999998</v>
      </c>
      <c r="H38">
        <v>4.7E-2</v>
      </c>
      <c r="K38" s="88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90">
        <f t="shared" si="3"/>
        <v>15.108644332213373</v>
      </c>
      <c r="Q38" s="90">
        <f t="shared" si="4"/>
        <v>0.83640316091169442</v>
      </c>
      <c r="R38" s="90">
        <f t="shared" si="5"/>
        <v>18.063829787234042</v>
      </c>
    </row>
    <row r="39" spans="2:18" x14ac:dyDescent="0.25">
      <c r="B39" t="s">
        <v>496</v>
      </c>
      <c r="C39" s="88" t="s">
        <v>497</v>
      </c>
      <c r="D39" t="s">
        <v>484</v>
      </c>
      <c r="E39">
        <v>2006</v>
      </c>
      <c r="F39" t="s">
        <v>501</v>
      </c>
      <c r="G39">
        <v>0.92300000000000004</v>
      </c>
      <c r="H39">
        <v>8.5999999999999993E-2</v>
      </c>
      <c r="K39" s="87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90">
        <f t="shared" si="3"/>
        <v>3.6339712642529332</v>
      </c>
      <c r="Q39" s="90">
        <f t="shared" si="4"/>
        <v>0.33859320555336098</v>
      </c>
      <c r="R39" s="90">
        <f t="shared" si="5"/>
        <v>10.732558139534886</v>
      </c>
    </row>
    <row r="40" spans="2:18" x14ac:dyDescent="0.25">
      <c r="B40" t="s">
        <v>493</v>
      </c>
      <c r="C40">
        <v>3</v>
      </c>
      <c r="D40" t="s">
        <v>484</v>
      </c>
      <c r="E40">
        <v>2008</v>
      </c>
      <c r="F40" t="s">
        <v>501</v>
      </c>
      <c r="G40">
        <v>0.189</v>
      </c>
      <c r="H40">
        <v>3.4000000000000002E-2</v>
      </c>
      <c r="K40" s="87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90">
        <f t="shared" si="3"/>
        <v>5.9401584624788173</v>
      </c>
      <c r="Q40" s="90">
        <f t="shared" si="4"/>
        <v>1.0685999350490993</v>
      </c>
      <c r="R40" s="90">
        <f t="shared" si="5"/>
        <v>5.5588235294117654</v>
      </c>
    </row>
    <row r="41" spans="2:18" x14ac:dyDescent="0.25">
      <c r="B41" t="s">
        <v>494</v>
      </c>
      <c r="C41">
        <v>5</v>
      </c>
      <c r="D41" t="s">
        <v>484</v>
      </c>
      <c r="E41">
        <v>2008</v>
      </c>
      <c r="F41" t="s">
        <v>501</v>
      </c>
      <c r="G41">
        <v>0.502</v>
      </c>
      <c r="H41">
        <v>1.0999999999999999E-2</v>
      </c>
      <c r="K41" s="87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90">
        <f t="shared" si="3"/>
        <v>8.476080955730648</v>
      </c>
      <c r="Q41" s="90">
        <f t="shared" si="4"/>
        <v>0.18573085759569147</v>
      </c>
      <c r="R41" s="90">
        <f t="shared" si="5"/>
        <v>45.63636363636364</v>
      </c>
    </row>
    <row r="42" spans="2:18" x14ac:dyDescent="0.25">
      <c r="B42" t="s">
        <v>495</v>
      </c>
      <c r="C42" s="88" t="s">
        <v>497</v>
      </c>
      <c r="D42" t="s">
        <v>484</v>
      </c>
      <c r="E42">
        <v>2008</v>
      </c>
      <c r="F42" t="s">
        <v>501</v>
      </c>
      <c r="G42">
        <v>0.82699999999999996</v>
      </c>
      <c r="H42">
        <v>3.1E-2</v>
      </c>
      <c r="K42" s="88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90">
        <f t="shared" si="3"/>
        <v>15.108644332213373</v>
      </c>
      <c r="Q42" s="90">
        <f t="shared" si="4"/>
        <v>0.56634579721718814</v>
      </c>
      <c r="R42" s="90">
        <f t="shared" si="5"/>
        <v>26.677419354838708</v>
      </c>
    </row>
    <row r="43" spans="2:18" x14ac:dyDescent="0.25">
      <c r="B43" t="s">
        <v>496</v>
      </c>
      <c r="C43" s="88" t="s">
        <v>497</v>
      </c>
      <c r="D43" t="s">
        <v>484</v>
      </c>
      <c r="E43">
        <v>2008</v>
      </c>
      <c r="F43" t="s">
        <v>501</v>
      </c>
      <c r="G43">
        <v>0.89300000000000002</v>
      </c>
      <c r="H43">
        <v>4.3999999999999997E-2</v>
      </c>
      <c r="K43" s="87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90">
        <f t="shared" si="3"/>
        <v>3.2472759931224449</v>
      </c>
      <c r="Q43" s="90">
        <f t="shared" si="4"/>
        <v>0.16000016091532762</v>
      </c>
      <c r="R43" s="90">
        <f t="shared" si="5"/>
        <v>20.295454545454547</v>
      </c>
    </row>
    <row r="44" spans="2:18" x14ac:dyDescent="0.25">
      <c r="B44" t="s">
        <v>493</v>
      </c>
      <c r="C44">
        <v>3</v>
      </c>
      <c r="D44" t="s">
        <v>486</v>
      </c>
      <c r="E44">
        <v>2004</v>
      </c>
      <c r="F44" t="s">
        <v>501</v>
      </c>
      <c r="G44">
        <v>0.14199999999999999</v>
      </c>
      <c r="H44">
        <v>6.0999999999999999E-2</v>
      </c>
      <c r="K44" s="87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90">
        <f t="shared" si="3"/>
        <v>4.5254472798147649</v>
      </c>
      <c r="Q44" s="90">
        <f t="shared" si="4"/>
        <v>1.9440301694978921</v>
      </c>
      <c r="R44" s="90">
        <f t="shared" si="5"/>
        <v>2.3278688524590163</v>
      </c>
    </row>
    <row r="45" spans="2:18" x14ac:dyDescent="0.25">
      <c r="B45" t="s">
        <v>494</v>
      </c>
      <c r="C45">
        <v>5</v>
      </c>
      <c r="D45" t="s">
        <v>486</v>
      </c>
      <c r="E45">
        <v>2004</v>
      </c>
      <c r="F45" t="s">
        <v>501</v>
      </c>
      <c r="G45">
        <v>0.42899999999999999</v>
      </c>
      <c r="H45">
        <v>2.1999999999999999E-2</v>
      </c>
      <c r="K45" s="87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90">
        <f t="shared" si="3"/>
        <v>7.4005352510223332</v>
      </c>
      <c r="Q45" s="90">
        <f t="shared" si="4"/>
        <v>0.37951462825755555</v>
      </c>
      <c r="R45" s="90">
        <f t="shared" si="5"/>
        <v>19.5</v>
      </c>
    </row>
    <row r="46" spans="2:18" x14ac:dyDescent="0.25">
      <c r="B46" t="s">
        <v>495</v>
      </c>
      <c r="C46" s="88" t="s">
        <v>497</v>
      </c>
      <c r="D46" t="s">
        <v>486</v>
      </c>
      <c r="E46">
        <v>2004</v>
      </c>
      <c r="F46" t="s">
        <v>501</v>
      </c>
      <c r="G46">
        <v>0.91300000000000003</v>
      </c>
      <c r="H46">
        <v>9.5000000000000001E-2</v>
      </c>
      <c r="K46" s="88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90">
        <f t="shared" si="3"/>
        <v>21.819538662728476</v>
      </c>
      <c r="Q46" s="90">
        <f t="shared" si="4"/>
        <v>2.2703791598676943</v>
      </c>
      <c r="R46" s="90">
        <f t="shared" si="5"/>
        <v>9.6105263157894747</v>
      </c>
    </row>
    <row r="47" spans="2:18" x14ac:dyDescent="0.25">
      <c r="B47" t="s">
        <v>496</v>
      </c>
      <c r="C47" s="88" t="s">
        <v>497</v>
      </c>
      <c r="D47" t="s">
        <v>486</v>
      </c>
      <c r="E47">
        <v>2004</v>
      </c>
      <c r="F47" t="s">
        <v>501</v>
      </c>
      <c r="G47">
        <v>0.88400000000000001</v>
      </c>
      <c r="H47">
        <v>0.68200000000000005</v>
      </c>
      <c r="K47" s="87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90">
        <f t="shared" si="3"/>
        <v>-1.4606677513999022</v>
      </c>
      <c r="Q47" s="90">
        <f t="shared" si="4"/>
        <v>1.1268952561705128</v>
      </c>
      <c r="R47" s="90">
        <f t="shared" si="5"/>
        <v>-1.2961876832844574</v>
      </c>
    </row>
    <row r="48" spans="2:18" x14ac:dyDescent="0.25">
      <c r="B48" t="s">
        <v>493</v>
      </c>
      <c r="C48">
        <v>3</v>
      </c>
      <c r="D48" t="s">
        <v>486</v>
      </c>
      <c r="E48">
        <v>2006</v>
      </c>
      <c r="F48" t="s">
        <v>501</v>
      </c>
      <c r="G48">
        <v>0.182</v>
      </c>
      <c r="H48">
        <v>4.4999999999999998E-2</v>
      </c>
      <c r="K48" s="87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90">
        <f t="shared" si="3"/>
        <v>5.7318486246754397</v>
      </c>
      <c r="Q48" s="90">
        <f t="shared" si="4"/>
        <v>1.4172153192878836</v>
      </c>
      <c r="R48" s="90">
        <f t="shared" si="5"/>
        <v>4.0444444444444443</v>
      </c>
    </row>
    <row r="49" spans="1:18" x14ac:dyDescent="0.25">
      <c r="B49" t="s">
        <v>494</v>
      </c>
      <c r="C49">
        <v>5</v>
      </c>
      <c r="D49" t="s">
        <v>486</v>
      </c>
      <c r="E49">
        <v>2006</v>
      </c>
      <c r="F49" t="s">
        <v>501</v>
      </c>
      <c r="G49">
        <v>0.37</v>
      </c>
      <c r="H49">
        <v>1.6E-2</v>
      </c>
      <c r="K49" s="87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90">
        <f t="shared" si="3"/>
        <v>6.498652656427617</v>
      </c>
      <c r="Q49" s="90">
        <f t="shared" si="4"/>
        <v>0.28102281757524833</v>
      </c>
      <c r="R49" s="90">
        <f t="shared" si="5"/>
        <v>23.124999999999996</v>
      </c>
    </row>
    <row r="50" spans="1:18" x14ac:dyDescent="0.25">
      <c r="B50" t="s">
        <v>495</v>
      </c>
      <c r="C50" s="88" t="s">
        <v>497</v>
      </c>
      <c r="D50" t="s">
        <v>486</v>
      </c>
      <c r="E50">
        <v>2006</v>
      </c>
      <c r="F50" t="s">
        <v>501</v>
      </c>
      <c r="G50">
        <v>0.57999999999999996</v>
      </c>
      <c r="H50">
        <v>5.0999999999999997E-2</v>
      </c>
      <c r="K50" s="88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90">
        <f t="shared" si="3"/>
        <v>10.000000000000009</v>
      </c>
      <c r="Q50" s="90">
        <f t="shared" si="4"/>
        <v>0.87931034482758696</v>
      </c>
      <c r="R50" s="90">
        <f t="shared" si="5"/>
        <v>11.372549019607844</v>
      </c>
    </row>
    <row r="51" spans="1:18" x14ac:dyDescent="0.25">
      <c r="B51" t="s">
        <v>496</v>
      </c>
      <c r="C51" s="88" t="s">
        <v>497</v>
      </c>
      <c r="D51" t="s">
        <v>486</v>
      </c>
      <c r="E51">
        <v>2006</v>
      </c>
      <c r="F51" t="s">
        <v>501</v>
      </c>
      <c r="G51">
        <v>0.83299999999999996</v>
      </c>
      <c r="H51">
        <v>1.37E-2</v>
      </c>
      <c r="K51" s="87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90">
        <f t="shared" si="3"/>
        <v>11.937482551645772</v>
      </c>
      <c r="Q51" s="90">
        <f t="shared" si="4"/>
        <v>0.19633074544723539</v>
      </c>
      <c r="R51" s="90">
        <f t="shared" si="5"/>
        <v>60.802919708029194</v>
      </c>
    </row>
    <row r="52" spans="1:18" x14ac:dyDescent="0.25">
      <c r="B52" t="s">
        <v>493</v>
      </c>
      <c r="C52">
        <v>3</v>
      </c>
      <c r="D52" t="s">
        <v>486</v>
      </c>
      <c r="E52">
        <v>2008</v>
      </c>
      <c r="F52" t="s">
        <v>501</v>
      </c>
      <c r="G52">
        <v>0.14199999999999999</v>
      </c>
      <c r="H52">
        <v>3.5999999999999997E-2</v>
      </c>
      <c r="K52" s="87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90">
        <f t="shared" si="3"/>
        <v>4.5254472798147649</v>
      </c>
      <c r="Q52" s="90">
        <f t="shared" si="4"/>
        <v>1.1472964934741658</v>
      </c>
      <c r="R52" s="90">
        <f t="shared" si="5"/>
        <v>3.9444444444444442</v>
      </c>
    </row>
    <row r="53" spans="1:18" x14ac:dyDescent="0.25">
      <c r="B53" t="s">
        <v>494</v>
      </c>
      <c r="C53">
        <v>5</v>
      </c>
      <c r="D53" t="s">
        <v>486</v>
      </c>
      <c r="E53">
        <v>2008</v>
      </c>
      <c r="F53" t="s">
        <v>501</v>
      </c>
      <c r="G53">
        <v>0.36299999999999999</v>
      </c>
      <c r="H53">
        <v>1.2999999999999999E-2</v>
      </c>
      <c r="K53" s="87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90">
        <f t="shared" si="3"/>
        <v>6.3895988043532581</v>
      </c>
      <c r="Q53" s="90">
        <f t="shared" si="4"/>
        <v>0.22882860731843624</v>
      </c>
      <c r="R53" s="90">
        <f t="shared" si="5"/>
        <v>27.923076923076923</v>
      </c>
    </row>
    <row r="54" spans="1:18" x14ac:dyDescent="0.25">
      <c r="B54" t="s">
        <v>495</v>
      </c>
      <c r="C54" s="88" t="s">
        <v>497</v>
      </c>
      <c r="D54" t="s">
        <v>486</v>
      </c>
      <c r="E54">
        <v>2008</v>
      </c>
      <c r="F54" t="s">
        <v>501</v>
      </c>
      <c r="G54">
        <v>0.58199999999999996</v>
      </c>
      <c r="H54">
        <v>3.3000000000000002E-2</v>
      </c>
      <c r="K54" s="88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90">
        <f t="shared" si="3"/>
        <v>10.408333018844186</v>
      </c>
      <c r="Q54" s="90">
        <f t="shared" si="4"/>
        <v>0.59016321240869107</v>
      </c>
      <c r="R54" s="90">
        <f t="shared" si="5"/>
        <v>17.636363636363633</v>
      </c>
    </row>
    <row r="55" spans="1:18" x14ac:dyDescent="0.25">
      <c r="B55" t="s">
        <v>496</v>
      </c>
      <c r="C55" s="88" t="s">
        <v>497</v>
      </c>
      <c r="D55" t="s">
        <v>486</v>
      </c>
      <c r="E55">
        <v>2008</v>
      </c>
      <c r="F55" t="s">
        <v>501</v>
      </c>
      <c r="G55">
        <v>0.64400000000000002</v>
      </c>
      <c r="H55">
        <v>6.8000000000000005E-2</v>
      </c>
      <c r="K55" s="87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90">
        <f t="shared" si="3"/>
        <v>3.0533842239060194</v>
      </c>
      <c r="Q55" s="90">
        <f t="shared" si="4"/>
        <v>0.32240702985343062</v>
      </c>
      <c r="R55" s="90">
        <f t="shared" si="5"/>
        <v>9.4705882352941178</v>
      </c>
    </row>
    <row r="59" spans="1:18" x14ac:dyDescent="0.25">
      <c r="A59" s="92" t="s">
        <v>506</v>
      </c>
    </row>
    <row r="62" spans="1:18" x14ac:dyDescent="0.25">
      <c r="B62" t="s">
        <v>502</v>
      </c>
      <c r="D62" t="s">
        <v>515</v>
      </c>
      <c r="H62" t="s">
        <v>503</v>
      </c>
      <c r="N62" t="s">
        <v>504</v>
      </c>
    </row>
    <row r="64" spans="1:18" x14ac:dyDescent="0.25">
      <c r="C64" t="s">
        <v>485</v>
      </c>
      <c r="D64" t="s">
        <v>512</v>
      </c>
      <c r="E64" t="s">
        <v>482</v>
      </c>
      <c r="F64" s="89" t="s">
        <v>487</v>
      </c>
      <c r="H64" t="s">
        <v>488</v>
      </c>
      <c r="I64" t="s">
        <v>398</v>
      </c>
      <c r="J64" t="s">
        <v>490</v>
      </c>
      <c r="K64" t="s">
        <v>516</v>
      </c>
      <c r="N64" t="s">
        <v>488</v>
      </c>
      <c r="O64" t="s">
        <v>487</v>
      </c>
      <c r="P64" t="s">
        <v>489</v>
      </c>
    </row>
    <row r="65" spans="2:16" x14ac:dyDescent="0.25">
      <c r="B65" t="s">
        <v>511</v>
      </c>
      <c r="C65">
        <v>3</v>
      </c>
      <c r="D65" t="s">
        <v>513</v>
      </c>
      <c r="E65">
        <v>0.16400000000000001</v>
      </c>
      <c r="F65">
        <v>8.9999999999999993E-3</v>
      </c>
      <c r="H65" s="87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90">
        <f>J65</f>
        <v>5.4666666666666668</v>
      </c>
      <c r="O65" s="90">
        <f>K65</f>
        <v>0.29999999999999993</v>
      </c>
      <c r="P65" s="90">
        <f>N65/O65</f>
        <v>18.222222222222225</v>
      </c>
    </row>
    <row r="66" spans="2:16" x14ac:dyDescent="0.25">
      <c r="B66" t="s">
        <v>507</v>
      </c>
      <c r="C66">
        <v>3</v>
      </c>
      <c r="D66" t="s">
        <v>513</v>
      </c>
      <c r="E66">
        <v>0.34899999999999998</v>
      </c>
      <c r="F66">
        <v>8.9999999999999993E-3</v>
      </c>
      <c r="H66" s="87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90">
        <f>J66</f>
        <v>6.1666666666666652</v>
      </c>
      <c r="O66" s="90">
        <f t="shared" ref="O66:O70" si="8">K66</f>
        <v>0.15902578796561601</v>
      </c>
      <c r="P66" s="90">
        <f t="shared" ref="P66:P70" si="9">N66/O66</f>
        <v>38.777777777777779</v>
      </c>
    </row>
    <row r="67" spans="2:16" x14ac:dyDescent="0.25">
      <c r="B67" t="s">
        <v>508</v>
      </c>
      <c r="C67" s="88" t="s">
        <v>497</v>
      </c>
      <c r="D67" t="s">
        <v>513</v>
      </c>
      <c r="E67">
        <v>0.57599999999999996</v>
      </c>
      <c r="F67">
        <v>0.01</v>
      </c>
      <c r="H67" s="87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90">
        <f>J67</f>
        <v>11.35</v>
      </c>
      <c r="O67" s="90">
        <f t="shared" si="8"/>
        <v>0.19704861111111113</v>
      </c>
      <c r="P67" s="90">
        <f t="shared" si="9"/>
        <v>57.599999999999994</v>
      </c>
    </row>
    <row r="68" spans="2:16" x14ac:dyDescent="0.25">
      <c r="B68" t="s">
        <v>509</v>
      </c>
      <c r="C68" s="88" t="s">
        <v>497</v>
      </c>
      <c r="D68" t="s">
        <v>513</v>
      </c>
      <c r="E68">
        <v>0.82</v>
      </c>
      <c r="F68">
        <v>1.2999999999999999E-2</v>
      </c>
      <c r="H68" s="87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90">
        <f>J68</f>
        <v>12.2</v>
      </c>
      <c r="O68" s="90">
        <f t="shared" si="8"/>
        <v>0.19341463414634147</v>
      </c>
      <c r="P68" s="90">
        <f t="shared" si="9"/>
        <v>63.076923076923073</v>
      </c>
    </row>
    <row r="69" spans="2:16" x14ac:dyDescent="0.25">
      <c r="B69" t="s">
        <v>510</v>
      </c>
      <c r="C69">
        <v>3</v>
      </c>
      <c r="D69" t="s">
        <v>513</v>
      </c>
      <c r="E69">
        <v>1.296</v>
      </c>
      <c r="F69">
        <v>1.2999999999999999E-2</v>
      </c>
      <c r="H69" s="87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90">
        <f>J69</f>
        <v>15.866666666666671</v>
      </c>
      <c r="O69" s="90">
        <f t="shared" si="8"/>
        <v>0.15915637860082307</v>
      </c>
      <c r="P69" s="90">
        <f t="shared" si="9"/>
        <v>99.692307692307693</v>
      </c>
    </row>
    <row r="70" spans="2:16" x14ac:dyDescent="0.25">
      <c r="B70" t="s">
        <v>511</v>
      </c>
      <c r="C70">
        <v>3</v>
      </c>
      <c r="D70" t="s">
        <v>517</v>
      </c>
      <c r="E70">
        <v>0.13900000000000001</v>
      </c>
      <c r="F70">
        <v>0.01</v>
      </c>
      <c r="H70" s="87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90">
        <f t="shared" ref="N70:N79" si="13">J70</f>
        <v>4.6333333333333337</v>
      </c>
      <c r="O70" s="90">
        <f t="shared" si="8"/>
        <v>0.33333333333333337</v>
      </c>
      <c r="P70" s="90">
        <f t="shared" si="9"/>
        <v>13.9</v>
      </c>
    </row>
    <row r="71" spans="2:16" x14ac:dyDescent="0.25">
      <c r="B71" t="s">
        <v>507</v>
      </c>
      <c r="C71">
        <v>3</v>
      </c>
      <c r="D71" t="s">
        <v>517</v>
      </c>
      <c r="E71">
        <v>0.313</v>
      </c>
      <c r="F71">
        <v>1.0999999999999999E-2</v>
      </c>
      <c r="H71" s="87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90">
        <f t="shared" si="13"/>
        <v>5.8</v>
      </c>
      <c r="O71" s="90">
        <f t="shared" ref="O71:O79" si="15">K71</f>
        <v>0.20383386581469645</v>
      </c>
      <c r="P71" s="90">
        <f t="shared" ref="P71:P79" si="16">N71/O71</f>
        <v>28.454545454545457</v>
      </c>
    </row>
    <row r="72" spans="2:16" x14ac:dyDescent="0.25">
      <c r="B72" t="s">
        <v>508</v>
      </c>
      <c r="C72" s="88" t="s">
        <v>497</v>
      </c>
      <c r="D72" t="s">
        <v>517</v>
      </c>
      <c r="E72">
        <v>0.51900000000000002</v>
      </c>
      <c r="F72">
        <v>1.2E-2</v>
      </c>
      <c r="H72" s="87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90">
        <f t="shared" si="13"/>
        <v>10.3</v>
      </c>
      <c r="O72" s="90">
        <f t="shared" si="15"/>
        <v>0.23815028901734106</v>
      </c>
      <c r="P72" s="90">
        <f t="shared" si="16"/>
        <v>43.25</v>
      </c>
    </row>
    <row r="73" spans="2:16" x14ac:dyDescent="0.25">
      <c r="B73" t="s">
        <v>509</v>
      </c>
      <c r="C73" s="88" t="s">
        <v>497</v>
      </c>
      <c r="D73" t="s">
        <v>517</v>
      </c>
      <c r="E73">
        <v>0.71099999999999997</v>
      </c>
      <c r="F73">
        <v>1.7000000000000001E-2</v>
      </c>
      <c r="H73" s="87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90">
        <f t="shared" si="13"/>
        <v>9.5999999999999979</v>
      </c>
      <c r="O73" s="90">
        <f t="shared" si="15"/>
        <v>0.22953586497890291</v>
      </c>
      <c r="P73" s="90">
        <f t="shared" si="16"/>
        <v>41.823529411764703</v>
      </c>
    </row>
    <row r="74" spans="2:16" x14ac:dyDescent="0.25">
      <c r="B74" t="s">
        <v>510</v>
      </c>
      <c r="C74">
        <v>3</v>
      </c>
      <c r="D74" t="s">
        <v>517</v>
      </c>
      <c r="E74">
        <v>1.204</v>
      </c>
      <c r="F74">
        <v>1.9E-2</v>
      </c>
      <c r="H74" s="87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90">
        <f t="shared" si="13"/>
        <v>16.433333333333334</v>
      </c>
      <c r="O74" s="90">
        <f t="shared" si="15"/>
        <v>0.25933001107419712</v>
      </c>
      <c r="P74" s="90">
        <f t="shared" si="16"/>
        <v>63.368421052631582</v>
      </c>
    </row>
    <row r="75" spans="2:16" x14ac:dyDescent="0.25">
      <c r="B75" t="s">
        <v>511</v>
      </c>
      <c r="C75">
        <v>3</v>
      </c>
      <c r="D75" t="s">
        <v>518</v>
      </c>
      <c r="E75">
        <v>0.19800000000000001</v>
      </c>
      <c r="F75">
        <v>0.02</v>
      </c>
      <c r="H75" s="87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90">
        <f t="shared" si="13"/>
        <v>6.6000000000000005</v>
      </c>
      <c r="O75" s="90">
        <f t="shared" si="15"/>
        <v>0.66666666666666674</v>
      </c>
      <c r="P75" s="90">
        <f t="shared" si="16"/>
        <v>9.9</v>
      </c>
    </row>
    <row r="76" spans="2:16" x14ac:dyDescent="0.25">
      <c r="B76" t="s">
        <v>507</v>
      </c>
      <c r="C76">
        <v>3</v>
      </c>
      <c r="D76" t="s">
        <v>518</v>
      </c>
      <c r="E76">
        <v>0.38400000000000001</v>
      </c>
      <c r="F76">
        <v>1.9E-2</v>
      </c>
      <c r="H76" s="87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90">
        <f t="shared" si="13"/>
        <v>6.2</v>
      </c>
      <c r="O76" s="90">
        <f t="shared" si="15"/>
        <v>0.30677083333333333</v>
      </c>
      <c r="P76" s="90">
        <f t="shared" si="16"/>
        <v>20.210526315789476</v>
      </c>
    </row>
    <row r="77" spans="2:16" x14ac:dyDescent="0.25">
      <c r="B77" t="s">
        <v>508</v>
      </c>
      <c r="C77" s="88" t="s">
        <v>497</v>
      </c>
      <c r="D77" t="s">
        <v>518</v>
      </c>
      <c r="E77">
        <v>0.63900000000000001</v>
      </c>
      <c r="F77">
        <v>1.9E-2</v>
      </c>
      <c r="H77" s="87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90">
        <f t="shared" si="13"/>
        <v>12.75</v>
      </c>
      <c r="O77" s="90">
        <f t="shared" si="15"/>
        <v>0.37910798122065725</v>
      </c>
      <c r="P77" s="90">
        <f t="shared" si="16"/>
        <v>33.631578947368425</v>
      </c>
    </row>
    <row r="78" spans="2:16" x14ac:dyDescent="0.25">
      <c r="B78" t="s">
        <v>509</v>
      </c>
      <c r="C78" s="88" t="s">
        <v>497</v>
      </c>
      <c r="D78" t="s">
        <v>518</v>
      </c>
      <c r="E78">
        <v>0.93200000000000005</v>
      </c>
      <c r="F78">
        <v>2.3E-2</v>
      </c>
      <c r="H78" s="87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90">
        <f t="shared" si="13"/>
        <v>14.650000000000002</v>
      </c>
      <c r="O78" s="90">
        <f t="shared" si="15"/>
        <v>0.36153433476394847</v>
      </c>
      <c r="P78" s="90">
        <f t="shared" si="16"/>
        <v>40.521739130434788</v>
      </c>
    </row>
    <row r="79" spans="2:16" x14ac:dyDescent="0.25">
      <c r="B79" t="s">
        <v>510</v>
      </c>
      <c r="C79">
        <v>3</v>
      </c>
      <c r="D79" t="s">
        <v>518</v>
      </c>
      <c r="E79">
        <v>1.3859999999999999</v>
      </c>
      <c r="F79">
        <v>2.1999999999999999E-2</v>
      </c>
      <c r="H79" s="87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90">
        <f t="shared" si="13"/>
        <v>15.133333333333329</v>
      </c>
      <c r="O79" s="90">
        <f t="shared" si="15"/>
        <v>0.24021164021164015</v>
      </c>
      <c r="P79" s="90">
        <f t="shared" si="16"/>
        <v>63</v>
      </c>
    </row>
    <row r="82" spans="1:9" x14ac:dyDescent="0.25">
      <c r="B82" t="s">
        <v>519</v>
      </c>
    </row>
    <row r="84" spans="1:9" x14ac:dyDescent="0.25">
      <c r="B84" s="93" t="s">
        <v>525</v>
      </c>
      <c r="C84" s="93" t="s">
        <v>485</v>
      </c>
      <c r="D84" s="93" t="s">
        <v>520</v>
      </c>
      <c r="E84" s="93" t="s">
        <v>528</v>
      </c>
      <c r="F84" s="93" t="s">
        <v>523</v>
      </c>
    </row>
    <row r="85" spans="1:9" x14ac:dyDescent="0.25">
      <c r="B85" t="s">
        <v>524</v>
      </c>
      <c r="C85">
        <v>0</v>
      </c>
      <c r="D85" t="s">
        <v>521</v>
      </c>
      <c r="E85" s="39">
        <v>0.39100000000000001</v>
      </c>
      <c r="F85" s="9">
        <v>46965</v>
      </c>
      <c r="H85" t="s">
        <v>529</v>
      </c>
      <c r="I85" s="9"/>
    </row>
    <row r="86" spans="1:9" x14ac:dyDescent="0.25">
      <c r="B86" t="s">
        <v>511</v>
      </c>
      <c r="C86">
        <v>5</v>
      </c>
      <c r="D86" t="s">
        <v>521</v>
      </c>
      <c r="E86" s="39">
        <v>0.14299999999999999</v>
      </c>
      <c r="F86" s="9">
        <v>46965</v>
      </c>
      <c r="H86" s="94">
        <f>C85*E85+C86*E86+C87*E87+C88*E88</f>
        <v>6.134999999999998</v>
      </c>
      <c r="I86" s="9"/>
    </row>
    <row r="87" spans="1:9" x14ac:dyDescent="0.25">
      <c r="B87" t="s">
        <v>508</v>
      </c>
      <c r="C87">
        <v>10</v>
      </c>
      <c r="D87" t="s">
        <v>521</v>
      </c>
      <c r="E87" s="39">
        <v>0.314</v>
      </c>
      <c r="F87" s="9">
        <v>46965</v>
      </c>
      <c r="G87" s="39"/>
      <c r="H87" s="39"/>
      <c r="I87" s="9"/>
    </row>
    <row r="88" spans="1:9" x14ac:dyDescent="0.25">
      <c r="B88" t="s">
        <v>526</v>
      </c>
      <c r="C88" s="88" t="s">
        <v>531</v>
      </c>
      <c r="D88" t="s">
        <v>521</v>
      </c>
      <c r="E88" s="39">
        <v>0.15199999999999991</v>
      </c>
      <c r="F88" s="9">
        <v>46965</v>
      </c>
      <c r="G88" s="39"/>
      <c r="H88" s="39"/>
      <c r="I88" s="9"/>
    </row>
    <row r="89" spans="1:9" x14ac:dyDescent="0.25">
      <c r="B89" t="s">
        <v>524</v>
      </c>
      <c r="C89">
        <v>0</v>
      </c>
      <c r="D89" t="s">
        <v>522</v>
      </c>
      <c r="E89">
        <v>0.32600000000000001</v>
      </c>
      <c r="F89" s="9">
        <v>99900</v>
      </c>
      <c r="G89" s="39"/>
      <c r="H89" s="39" t="s">
        <v>530</v>
      </c>
      <c r="I89" s="9"/>
    </row>
    <row r="90" spans="1:9" x14ac:dyDescent="0.25">
      <c r="B90" t="s">
        <v>511</v>
      </c>
      <c r="C90">
        <v>5</v>
      </c>
      <c r="D90" t="s">
        <v>522</v>
      </c>
      <c r="E90">
        <v>0.127</v>
      </c>
      <c r="F90" s="9">
        <v>99900</v>
      </c>
      <c r="G90" s="39"/>
      <c r="H90" s="94">
        <f>C89*E89+C90*E90+C91*E91+C92*E92</f>
        <v>7.0349999999999993</v>
      </c>
    </row>
    <row r="91" spans="1:9" x14ac:dyDescent="0.25">
      <c r="B91" t="s">
        <v>508</v>
      </c>
      <c r="C91">
        <v>10</v>
      </c>
      <c r="D91" t="s">
        <v>522</v>
      </c>
      <c r="E91">
        <v>0.36099999999999999</v>
      </c>
      <c r="F91" s="9">
        <v>99900</v>
      </c>
      <c r="I91" s="9"/>
    </row>
    <row r="92" spans="1:9" x14ac:dyDescent="0.25">
      <c r="B92" t="s">
        <v>526</v>
      </c>
      <c r="C92" s="88" t="s">
        <v>531</v>
      </c>
      <c r="D92" t="s">
        <v>522</v>
      </c>
      <c r="E92">
        <v>0.18599999999999994</v>
      </c>
      <c r="F92" s="9">
        <v>99900</v>
      </c>
      <c r="I92" s="9"/>
    </row>
    <row r="93" spans="1:9" x14ac:dyDescent="0.25">
      <c r="C93" s="88"/>
      <c r="I93" s="9"/>
    </row>
    <row r="94" spans="1:9" x14ac:dyDescent="0.25">
      <c r="C94" s="88"/>
      <c r="I94" s="9"/>
    </row>
    <row r="95" spans="1:9" x14ac:dyDescent="0.25">
      <c r="I95" s="9"/>
    </row>
    <row r="96" spans="1:9" x14ac:dyDescent="0.25">
      <c r="A96" s="92" t="s">
        <v>532</v>
      </c>
    </row>
    <row r="98" spans="2:17" x14ac:dyDescent="0.25">
      <c r="B98" t="s">
        <v>502</v>
      </c>
      <c r="D98" s="93" t="s">
        <v>535</v>
      </c>
      <c r="I98" t="s">
        <v>503</v>
      </c>
      <c r="O98" t="s">
        <v>504</v>
      </c>
    </row>
    <row r="100" spans="2:17" x14ac:dyDescent="0.25">
      <c r="C100" t="s">
        <v>485</v>
      </c>
      <c r="D100" t="s">
        <v>498</v>
      </c>
      <c r="E100" t="s">
        <v>483</v>
      </c>
      <c r="F100" t="s">
        <v>482</v>
      </c>
      <c r="G100" s="89" t="s">
        <v>536</v>
      </c>
      <c r="I100" t="s">
        <v>488</v>
      </c>
      <c r="J100" t="s">
        <v>490</v>
      </c>
      <c r="K100" t="s">
        <v>487</v>
      </c>
      <c r="O100" t="s">
        <v>488</v>
      </c>
      <c r="P100" t="s">
        <v>487</v>
      </c>
      <c r="Q100" t="s">
        <v>489</v>
      </c>
    </row>
    <row r="101" spans="2:17" x14ac:dyDescent="0.25">
      <c r="B101" t="s">
        <v>511</v>
      </c>
      <c r="C101">
        <v>6</v>
      </c>
      <c r="D101">
        <v>1992</v>
      </c>
      <c r="E101" t="s">
        <v>486</v>
      </c>
      <c r="F101">
        <v>0.21299999999999999</v>
      </c>
      <c r="G101">
        <v>4.12</v>
      </c>
      <c r="I101" s="87">
        <f>(F101)/C101</f>
        <v>3.5499999999999997E-2</v>
      </c>
      <c r="J101">
        <f>I101*100</f>
        <v>3.55</v>
      </c>
      <c r="K101">
        <f>J101/G101</f>
        <v>0.86165048543689315</v>
      </c>
      <c r="O101" s="90">
        <f t="shared" ref="O101:P104" si="19">J101</f>
        <v>3.55</v>
      </c>
      <c r="P101" s="90">
        <f t="shared" si="19"/>
        <v>0.86165048543689315</v>
      </c>
      <c r="Q101" s="90">
        <f>O101/P101</f>
        <v>4.12</v>
      </c>
    </row>
    <row r="102" spans="2:17" x14ac:dyDescent="0.25">
      <c r="B102" t="s">
        <v>507</v>
      </c>
      <c r="C102">
        <v>4</v>
      </c>
      <c r="D102">
        <v>1992</v>
      </c>
      <c r="E102" t="s">
        <v>486</v>
      </c>
      <c r="F102">
        <v>0.36499999999999999</v>
      </c>
      <c r="G102">
        <v>6.66</v>
      </c>
      <c r="I102" s="87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90">
        <f t="shared" si="19"/>
        <v>3.8</v>
      </c>
      <c r="P102" s="90">
        <f t="shared" si="19"/>
        <v>0.57057057057057048</v>
      </c>
      <c r="Q102" s="90">
        <f t="shared" ref="Q102:Q105" si="21">O102/P102</f>
        <v>6.660000000000001</v>
      </c>
    </row>
    <row r="103" spans="2:17" x14ac:dyDescent="0.25">
      <c r="B103" t="s">
        <v>508</v>
      </c>
      <c r="C103" s="88" t="s">
        <v>527</v>
      </c>
      <c r="D103">
        <v>1992</v>
      </c>
      <c r="E103" t="s">
        <v>486</v>
      </c>
      <c r="F103">
        <v>0.72899999999999998</v>
      </c>
      <c r="G103">
        <v>6.03</v>
      </c>
      <c r="I103" s="87">
        <f>(F103-F102)/C103</f>
        <v>7.2800000000000004E-2</v>
      </c>
      <c r="J103">
        <f>I103*100</f>
        <v>7.28</v>
      </c>
      <c r="K103">
        <f t="shared" si="20"/>
        <v>1.2072968490878939</v>
      </c>
      <c r="O103" s="90">
        <f t="shared" si="19"/>
        <v>7.28</v>
      </c>
      <c r="P103" s="90">
        <f t="shared" si="19"/>
        <v>1.2072968490878939</v>
      </c>
      <c r="Q103" s="90">
        <f t="shared" si="21"/>
        <v>6.03</v>
      </c>
    </row>
    <row r="104" spans="2:17" x14ac:dyDescent="0.25">
      <c r="B104" t="s">
        <v>526</v>
      </c>
      <c r="C104" s="88" t="s">
        <v>514</v>
      </c>
      <c r="D104">
        <v>1992</v>
      </c>
      <c r="E104" t="s">
        <v>486</v>
      </c>
      <c r="F104">
        <v>1.413</v>
      </c>
      <c r="G104">
        <v>3.38</v>
      </c>
      <c r="I104" s="87">
        <f>(F104-F103)/C104</f>
        <v>0.114</v>
      </c>
      <c r="J104">
        <f>I104*100</f>
        <v>11.4</v>
      </c>
      <c r="K104">
        <f t="shared" si="20"/>
        <v>3.3727810650887577</v>
      </c>
      <c r="O104" s="90">
        <f t="shared" si="19"/>
        <v>11.4</v>
      </c>
      <c r="P104" s="90">
        <f t="shared" si="19"/>
        <v>3.3727810650887577</v>
      </c>
      <c r="Q104" s="90">
        <f t="shared" si="21"/>
        <v>3.38</v>
      </c>
    </row>
    <row r="105" spans="2:17" x14ac:dyDescent="0.25">
      <c r="B105" t="s">
        <v>511</v>
      </c>
      <c r="C105">
        <v>6</v>
      </c>
      <c r="D105">
        <v>1992</v>
      </c>
      <c r="E105" t="s">
        <v>484</v>
      </c>
      <c r="F105">
        <v>2.4E-2</v>
      </c>
      <c r="G105">
        <v>0.48</v>
      </c>
      <c r="I105" s="87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90">
        <f t="shared" ref="O105:O116" si="24">J105</f>
        <v>0.4</v>
      </c>
      <c r="P105" s="90">
        <f t="shared" ref="P105:P116" si="25">K105</f>
        <v>0.83333333333333337</v>
      </c>
      <c r="Q105" s="90">
        <f t="shared" si="21"/>
        <v>0.48</v>
      </c>
    </row>
    <row r="106" spans="2:17" x14ac:dyDescent="0.25">
      <c r="B106" t="s">
        <v>507</v>
      </c>
      <c r="C106">
        <v>4</v>
      </c>
      <c r="D106">
        <v>1992</v>
      </c>
      <c r="E106" t="s">
        <v>484</v>
      </c>
      <c r="F106">
        <v>0.193</v>
      </c>
      <c r="G106">
        <v>4.01</v>
      </c>
      <c r="I106" s="87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90">
        <f t="shared" si="24"/>
        <v>4.2250000000000005</v>
      </c>
      <c r="P106" s="90">
        <f t="shared" si="25"/>
        <v>1.0536159600997508</v>
      </c>
      <c r="Q106" s="90">
        <f t="shared" ref="Q106:Q116" si="27">O106/P106</f>
        <v>4.01</v>
      </c>
    </row>
    <row r="107" spans="2:17" x14ac:dyDescent="0.25">
      <c r="B107" t="s">
        <v>508</v>
      </c>
      <c r="C107" s="88" t="s">
        <v>527</v>
      </c>
      <c r="D107">
        <v>1992</v>
      </c>
      <c r="E107" t="s">
        <v>484</v>
      </c>
      <c r="F107">
        <v>0.56299999999999994</v>
      </c>
      <c r="G107">
        <v>6.66</v>
      </c>
      <c r="I107" s="87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90">
        <f t="shared" si="24"/>
        <v>7.3999999999999986</v>
      </c>
      <c r="P107" s="90">
        <f t="shared" si="25"/>
        <v>1.1111111111111109</v>
      </c>
      <c r="Q107" s="90">
        <f t="shared" si="27"/>
        <v>6.66</v>
      </c>
    </row>
    <row r="108" spans="2:17" x14ac:dyDescent="0.25">
      <c r="B108" t="s">
        <v>526</v>
      </c>
      <c r="C108" s="88" t="s">
        <v>514</v>
      </c>
      <c r="D108">
        <v>1992</v>
      </c>
      <c r="E108" t="s">
        <v>484</v>
      </c>
      <c r="F108">
        <v>1.357</v>
      </c>
      <c r="G108">
        <v>5.93</v>
      </c>
      <c r="I108" s="87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90">
        <f t="shared" si="24"/>
        <v>13.233333333333333</v>
      </c>
      <c r="P108" s="90">
        <f t="shared" si="25"/>
        <v>2.2315907813378302</v>
      </c>
      <c r="Q108" s="90">
        <f t="shared" si="27"/>
        <v>5.93</v>
      </c>
    </row>
    <row r="109" spans="2:17" x14ac:dyDescent="0.25">
      <c r="B109" t="s">
        <v>511</v>
      </c>
      <c r="C109">
        <v>6</v>
      </c>
      <c r="D109">
        <v>1999</v>
      </c>
      <c r="E109" t="s">
        <v>486</v>
      </c>
      <c r="F109">
        <v>0.3</v>
      </c>
      <c r="G109">
        <v>4.37</v>
      </c>
      <c r="I109" s="87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90">
        <f t="shared" si="24"/>
        <v>5</v>
      </c>
      <c r="P109" s="90">
        <f t="shared" si="25"/>
        <v>1.1441647597254003</v>
      </c>
      <c r="Q109" s="90">
        <f t="shared" si="27"/>
        <v>4.37</v>
      </c>
    </row>
    <row r="110" spans="2:17" x14ac:dyDescent="0.25">
      <c r="B110" t="s">
        <v>507</v>
      </c>
      <c r="C110">
        <v>4</v>
      </c>
      <c r="D110">
        <v>1999</v>
      </c>
      <c r="E110" t="s">
        <v>486</v>
      </c>
      <c r="F110">
        <v>0.46100000000000002</v>
      </c>
      <c r="G110">
        <v>6.68</v>
      </c>
      <c r="I110" s="87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90">
        <f t="shared" si="24"/>
        <v>4.0250000000000004</v>
      </c>
      <c r="P110" s="90">
        <f t="shared" si="25"/>
        <v>0.60254491017964085</v>
      </c>
      <c r="Q110" s="90">
        <f t="shared" si="27"/>
        <v>6.6799999999999988</v>
      </c>
    </row>
    <row r="111" spans="2:17" x14ac:dyDescent="0.25">
      <c r="B111" t="s">
        <v>508</v>
      </c>
      <c r="C111" s="88" t="s">
        <v>527</v>
      </c>
      <c r="D111">
        <v>1999</v>
      </c>
      <c r="E111" t="s">
        <v>486</v>
      </c>
      <c r="F111">
        <v>1.075</v>
      </c>
      <c r="G111">
        <v>5.43</v>
      </c>
      <c r="I111" s="87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90">
        <f t="shared" si="24"/>
        <v>12.279999999999998</v>
      </c>
      <c r="P111" s="90">
        <f t="shared" si="25"/>
        <v>2.2615101289134434</v>
      </c>
      <c r="Q111" s="90">
        <f t="shared" si="27"/>
        <v>5.43</v>
      </c>
    </row>
    <row r="112" spans="2:17" x14ac:dyDescent="0.25">
      <c r="B112" t="s">
        <v>526</v>
      </c>
      <c r="C112" s="88" t="s">
        <v>514</v>
      </c>
      <c r="D112">
        <v>1999</v>
      </c>
      <c r="E112" t="s">
        <v>486</v>
      </c>
      <c r="F112">
        <v>2.1760000000000002</v>
      </c>
      <c r="G112">
        <v>3.47</v>
      </c>
      <c r="I112" s="87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90">
        <f t="shared" si="24"/>
        <v>18.350000000000001</v>
      </c>
      <c r="P112" s="90">
        <f t="shared" si="25"/>
        <v>5.2881844380403455</v>
      </c>
      <c r="Q112" s="90">
        <f t="shared" si="27"/>
        <v>3.4700000000000006</v>
      </c>
    </row>
    <row r="113" spans="2:18" x14ac:dyDescent="0.25">
      <c r="B113" t="s">
        <v>511</v>
      </c>
      <c r="C113">
        <v>6</v>
      </c>
      <c r="D113">
        <v>1999</v>
      </c>
      <c r="E113" t="s">
        <v>484</v>
      </c>
      <c r="F113">
        <v>7.8E-2</v>
      </c>
      <c r="G113">
        <v>0.91</v>
      </c>
      <c r="I113" s="87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90">
        <f t="shared" si="24"/>
        <v>1.3</v>
      </c>
      <c r="P113" s="90">
        <f t="shared" si="25"/>
        <v>1.4285714285714286</v>
      </c>
      <c r="Q113" s="90">
        <f t="shared" si="27"/>
        <v>0.91</v>
      </c>
    </row>
    <row r="114" spans="2:18" x14ac:dyDescent="0.25">
      <c r="B114" t="s">
        <v>507</v>
      </c>
      <c r="C114">
        <v>4</v>
      </c>
      <c r="D114">
        <v>1999</v>
      </c>
      <c r="E114" t="s">
        <v>484</v>
      </c>
      <c r="F114">
        <v>0.30099999999999999</v>
      </c>
      <c r="G114">
        <v>3.86</v>
      </c>
      <c r="I114" s="87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90">
        <f t="shared" si="24"/>
        <v>5.5749999999999993</v>
      </c>
      <c r="P114" s="90">
        <f t="shared" si="25"/>
        <v>1.4443005181347148</v>
      </c>
      <c r="Q114" s="90">
        <f t="shared" si="27"/>
        <v>3.86</v>
      </c>
    </row>
    <row r="115" spans="2:18" x14ac:dyDescent="0.25">
      <c r="B115" t="s">
        <v>508</v>
      </c>
      <c r="C115" s="88" t="s">
        <v>527</v>
      </c>
      <c r="D115">
        <v>1999</v>
      </c>
      <c r="E115" t="s">
        <v>484</v>
      </c>
      <c r="F115">
        <v>0.58599999999999997</v>
      </c>
      <c r="G115">
        <v>4.28</v>
      </c>
      <c r="I115" s="87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90">
        <f t="shared" si="24"/>
        <v>5.6999999999999993</v>
      </c>
      <c r="P115" s="90">
        <f t="shared" si="25"/>
        <v>1.3317757009345792</v>
      </c>
      <c r="Q115" s="90">
        <f t="shared" si="27"/>
        <v>4.28</v>
      </c>
    </row>
    <row r="116" spans="2:18" x14ac:dyDescent="0.25">
      <c r="B116" t="s">
        <v>526</v>
      </c>
      <c r="C116" s="88" t="s">
        <v>514</v>
      </c>
      <c r="D116">
        <v>1999</v>
      </c>
      <c r="E116" t="s">
        <v>484</v>
      </c>
      <c r="F116">
        <v>1.718</v>
      </c>
      <c r="G116">
        <v>4.6500000000000004</v>
      </c>
      <c r="I116" s="87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90">
        <f t="shared" si="24"/>
        <v>18.866666666666667</v>
      </c>
      <c r="P116" s="90">
        <f t="shared" si="25"/>
        <v>4.0573476702508957</v>
      </c>
      <c r="Q116" s="90">
        <f t="shared" si="27"/>
        <v>4.6500000000000004</v>
      </c>
    </row>
    <row r="118" spans="2:18" x14ac:dyDescent="0.25">
      <c r="D118" s="93" t="s">
        <v>537</v>
      </c>
      <c r="F118" t="s">
        <v>538</v>
      </c>
    </row>
    <row r="120" spans="2:18" x14ac:dyDescent="0.25">
      <c r="C120" t="s">
        <v>485</v>
      </c>
      <c r="D120" t="s">
        <v>498</v>
      </c>
      <c r="E120" t="s">
        <v>483</v>
      </c>
      <c r="F120" t="s">
        <v>539</v>
      </c>
      <c r="G120" t="s">
        <v>482</v>
      </c>
      <c r="H120" s="89" t="s">
        <v>536</v>
      </c>
      <c r="J120" t="s">
        <v>488</v>
      </c>
      <c r="K120" t="s">
        <v>490</v>
      </c>
      <c r="L120" t="s">
        <v>487</v>
      </c>
      <c r="P120" t="s">
        <v>488</v>
      </c>
      <c r="Q120" t="s">
        <v>487</v>
      </c>
      <c r="R120" t="s">
        <v>489</v>
      </c>
    </row>
    <row r="121" spans="2:18" x14ac:dyDescent="0.25">
      <c r="B121" t="s">
        <v>511</v>
      </c>
      <c r="C121">
        <v>6</v>
      </c>
      <c r="D121">
        <v>1992</v>
      </c>
      <c r="E121" t="s">
        <v>486</v>
      </c>
      <c r="F121" t="s">
        <v>540</v>
      </c>
      <c r="G121">
        <v>0.193</v>
      </c>
      <c r="H121">
        <v>3.67</v>
      </c>
      <c r="J121" s="87">
        <f>(G121)/C121</f>
        <v>3.216666666666667E-2</v>
      </c>
      <c r="K121">
        <f>J121*100</f>
        <v>3.2166666666666668</v>
      </c>
      <c r="L121">
        <f>K121/H121</f>
        <v>0.87647593097184384</v>
      </c>
      <c r="P121" s="90">
        <f t="shared" ref="P121:Q124" si="32">K121</f>
        <v>3.2166666666666668</v>
      </c>
      <c r="Q121" s="90">
        <f t="shared" si="32"/>
        <v>0.87647593097184384</v>
      </c>
      <c r="R121" s="90">
        <f>P121/Q121</f>
        <v>3.67</v>
      </c>
    </row>
    <row r="122" spans="2:18" x14ac:dyDescent="0.25">
      <c r="B122" t="s">
        <v>507</v>
      </c>
      <c r="C122">
        <v>4</v>
      </c>
      <c r="D122">
        <v>1992</v>
      </c>
      <c r="E122" t="s">
        <v>486</v>
      </c>
      <c r="F122" t="s">
        <v>540</v>
      </c>
      <c r="G122">
        <v>0.34</v>
      </c>
      <c r="H122">
        <v>5.96</v>
      </c>
      <c r="J122" s="87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90">
        <f t="shared" si="32"/>
        <v>3.6750000000000007</v>
      </c>
      <c r="Q122" s="90">
        <f t="shared" si="32"/>
        <v>0.61661073825503365</v>
      </c>
      <c r="R122" s="90">
        <f t="shared" ref="R122:R136" si="34">P122/Q122</f>
        <v>5.96</v>
      </c>
    </row>
    <row r="123" spans="2:18" x14ac:dyDescent="0.25">
      <c r="B123" t="s">
        <v>508</v>
      </c>
      <c r="C123" s="88" t="s">
        <v>527</v>
      </c>
      <c r="D123">
        <v>1992</v>
      </c>
      <c r="E123" t="s">
        <v>486</v>
      </c>
      <c r="F123" t="s">
        <v>540</v>
      </c>
      <c r="G123">
        <v>0.69</v>
      </c>
      <c r="H123">
        <v>5.54</v>
      </c>
      <c r="J123" s="87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90">
        <f t="shared" si="32"/>
        <v>6.9999999999999982</v>
      </c>
      <c r="Q123" s="90">
        <f t="shared" si="32"/>
        <v>1.2635379061371839</v>
      </c>
      <c r="R123" s="90">
        <f t="shared" si="34"/>
        <v>5.54</v>
      </c>
    </row>
    <row r="124" spans="2:18" x14ac:dyDescent="0.25">
      <c r="B124" t="s">
        <v>526</v>
      </c>
      <c r="C124" s="88" t="s">
        <v>514</v>
      </c>
      <c r="D124">
        <v>1992</v>
      </c>
      <c r="E124" t="s">
        <v>486</v>
      </c>
      <c r="F124" t="s">
        <v>540</v>
      </c>
      <c r="G124">
        <v>1.367</v>
      </c>
      <c r="H124">
        <v>3.26</v>
      </c>
      <c r="J124" s="87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90">
        <f t="shared" si="32"/>
        <v>11.283333333333335</v>
      </c>
      <c r="Q124" s="90">
        <f t="shared" si="32"/>
        <v>3.4611451942740294</v>
      </c>
      <c r="R124" s="90">
        <f t="shared" si="34"/>
        <v>3.26</v>
      </c>
    </row>
    <row r="125" spans="2:18" x14ac:dyDescent="0.25">
      <c r="B125" t="s">
        <v>511</v>
      </c>
      <c r="C125">
        <v>6</v>
      </c>
      <c r="D125">
        <v>1992</v>
      </c>
      <c r="E125" t="s">
        <v>484</v>
      </c>
      <c r="F125" t="s">
        <v>541</v>
      </c>
      <c r="G125">
        <v>0.20200000000000001</v>
      </c>
      <c r="H125">
        <v>3.88</v>
      </c>
      <c r="J125" s="87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90">
        <f t="shared" ref="P125:P136" si="36">K125</f>
        <v>3.3666666666666671</v>
      </c>
      <c r="Q125" s="90">
        <f t="shared" ref="Q125:Q136" si="37">L125</f>
        <v>0.86769759450171835</v>
      </c>
      <c r="R125" s="90">
        <f t="shared" si="34"/>
        <v>3.88</v>
      </c>
    </row>
    <row r="126" spans="2:18" x14ac:dyDescent="0.25">
      <c r="B126" t="s">
        <v>507</v>
      </c>
      <c r="C126">
        <v>4</v>
      </c>
      <c r="D126">
        <v>1992</v>
      </c>
      <c r="E126" t="s">
        <v>484</v>
      </c>
      <c r="F126" t="s">
        <v>541</v>
      </c>
      <c r="G126">
        <v>0.34599999999999997</v>
      </c>
      <c r="H126">
        <v>6.2</v>
      </c>
      <c r="J126" s="87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90">
        <f t="shared" si="36"/>
        <v>3.5999999999999992</v>
      </c>
      <c r="Q126" s="90">
        <f t="shared" si="37"/>
        <v>0.5806451612903224</v>
      </c>
      <c r="R126" s="90">
        <f t="shared" si="34"/>
        <v>6.2</v>
      </c>
    </row>
    <row r="127" spans="2:18" x14ac:dyDescent="0.25">
      <c r="B127" t="s">
        <v>508</v>
      </c>
      <c r="C127" s="88" t="s">
        <v>527</v>
      </c>
      <c r="D127">
        <v>1992</v>
      </c>
      <c r="E127" t="s">
        <v>484</v>
      </c>
      <c r="F127" t="s">
        <v>541</v>
      </c>
      <c r="G127">
        <v>0.69299999999999995</v>
      </c>
      <c r="H127">
        <v>5.63</v>
      </c>
      <c r="J127" s="87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90">
        <f t="shared" si="36"/>
        <v>6.9399999999999986</v>
      </c>
      <c r="Q127" s="90">
        <f t="shared" si="37"/>
        <v>1.2326820603907636</v>
      </c>
      <c r="R127" s="90">
        <f t="shared" si="34"/>
        <v>5.63</v>
      </c>
    </row>
    <row r="128" spans="2:18" x14ac:dyDescent="0.25">
      <c r="B128" t="s">
        <v>526</v>
      </c>
      <c r="C128" s="88" t="s">
        <v>514</v>
      </c>
      <c r="D128">
        <v>1992</v>
      </c>
      <c r="E128" t="s">
        <v>484</v>
      </c>
      <c r="F128" t="s">
        <v>541</v>
      </c>
      <c r="G128">
        <v>1.3819999999999999</v>
      </c>
      <c r="H128">
        <v>3.31</v>
      </c>
      <c r="J128" s="87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90">
        <f t="shared" si="36"/>
        <v>11.483333333333333</v>
      </c>
      <c r="Q128" s="90">
        <f t="shared" si="37"/>
        <v>3.4692849949647528</v>
      </c>
      <c r="R128" s="90">
        <f t="shared" si="34"/>
        <v>3.31</v>
      </c>
    </row>
    <row r="129" spans="2:18" x14ac:dyDescent="0.25">
      <c r="B129" t="s">
        <v>511</v>
      </c>
      <c r="C129">
        <v>6</v>
      </c>
      <c r="D129">
        <v>1999</v>
      </c>
      <c r="E129" t="s">
        <v>486</v>
      </c>
      <c r="F129" t="s">
        <v>540</v>
      </c>
      <c r="G129">
        <v>1.7000000000000001E-2</v>
      </c>
      <c r="H129">
        <v>0.34</v>
      </c>
      <c r="J129" s="87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90">
        <f t="shared" si="36"/>
        <v>0.28333333333333333</v>
      </c>
      <c r="Q129" s="90">
        <f t="shared" si="37"/>
        <v>0.83333333333333326</v>
      </c>
      <c r="R129" s="90">
        <f t="shared" si="34"/>
        <v>0.34</v>
      </c>
    </row>
    <row r="130" spans="2:18" x14ac:dyDescent="0.25">
      <c r="B130" t="s">
        <v>507</v>
      </c>
      <c r="C130">
        <v>4</v>
      </c>
      <c r="D130">
        <v>1999</v>
      </c>
      <c r="E130" t="s">
        <v>486</v>
      </c>
      <c r="F130" t="s">
        <v>540</v>
      </c>
      <c r="G130">
        <v>0.188</v>
      </c>
      <c r="H130">
        <v>3.85</v>
      </c>
      <c r="J130" s="87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90">
        <f t="shared" si="36"/>
        <v>4.2749999999999995</v>
      </c>
      <c r="Q130" s="90">
        <f t="shared" si="37"/>
        <v>1.1103896103896103</v>
      </c>
      <c r="R130" s="90">
        <f t="shared" si="34"/>
        <v>3.85</v>
      </c>
    </row>
    <row r="131" spans="2:18" x14ac:dyDescent="0.25">
      <c r="B131" t="s">
        <v>508</v>
      </c>
      <c r="C131" s="88" t="s">
        <v>527</v>
      </c>
      <c r="D131">
        <v>1999</v>
      </c>
      <c r="E131" t="s">
        <v>486</v>
      </c>
      <c r="F131" t="s">
        <v>540</v>
      </c>
      <c r="G131">
        <v>0.56299999999999994</v>
      </c>
      <c r="H131">
        <v>6.52</v>
      </c>
      <c r="J131" s="87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90">
        <f t="shared" si="36"/>
        <v>7.4999999999999982</v>
      </c>
      <c r="Q131" s="90">
        <f t="shared" si="37"/>
        <v>1.1503067484662575</v>
      </c>
      <c r="R131" s="90">
        <f t="shared" si="34"/>
        <v>6.52</v>
      </c>
    </row>
    <row r="132" spans="2:18" x14ac:dyDescent="0.25">
      <c r="B132" t="s">
        <v>526</v>
      </c>
      <c r="C132" s="88" t="s">
        <v>514</v>
      </c>
      <c r="D132">
        <v>1999</v>
      </c>
      <c r="E132" t="s">
        <v>486</v>
      </c>
      <c r="F132" t="s">
        <v>540</v>
      </c>
      <c r="G132">
        <v>1.367</v>
      </c>
      <c r="H132">
        <v>5.95</v>
      </c>
      <c r="J132" s="87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90">
        <f t="shared" si="36"/>
        <v>13.4</v>
      </c>
      <c r="Q132" s="90">
        <f t="shared" si="37"/>
        <v>2.2521008403361344</v>
      </c>
      <c r="R132" s="90">
        <f t="shared" si="34"/>
        <v>5.95</v>
      </c>
    </row>
    <row r="133" spans="2:18" x14ac:dyDescent="0.25">
      <c r="B133" t="s">
        <v>511</v>
      </c>
      <c r="C133">
        <v>6</v>
      </c>
      <c r="D133">
        <v>1999</v>
      </c>
      <c r="E133" t="s">
        <v>484</v>
      </c>
      <c r="F133" t="s">
        <v>541</v>
      </c>
      <c r="G133">
        <v>2.3E-2</v>
      </c>
      <c r="H133">
        <v>0.45</v>
      </c>
      <c r="J133" s="87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90">
        <f t="shared" si="36"/>
        <v>0.3833333333333333</v>
      </c>
      <c r="Q133" s="90">
        <f t="shared" si="37"/>
        <v>0.85185185185185175</v>
      </c>
      <c r="R133" s="90">
        <f t="shared" si="34"/>
        <v>0.45</v>
      </c>
    </row>
    <row r="134" spans="2:18" x14ac:dyDescent="0.25">
      <c r="B134" t="s">
        <v>507</v>
      </c>
      <c r="C134">
        <v>4</v>
      </c>
      <c r="D134">
        <v>1999</v>
      </c>
      <c r="E134" t="s">
        <v>484</v>
      </c>
      <c r="F134" t="s">
        <v>541</v>
      </c>
      <c r="G134">
        <v>0.193</v>
      </c>
      <c r="H134">
        <v>4</v>
      </c>
      <c r="J134" s="87">
        <f>(G134-G133)/C134</f>
        <v>4.2500000000000003E-2</v>
      </c>
      <c r="K134">
        <f t="shared" si="35"/>
        <v>4.25</v>
      </c>
      <c r="L134">
        <f t="shared" si="33"/>
        <v>1.0625</v>
      </c>
      <c r="P134" s="90">
        <f t="shared" si="36"/>
        <v>4.25</v>
      </c>
      <c r="Q134" s="90">
        <f t="shared" si="37"/>
        <v>1.0625</v>
      </c>
      <c r="R134" s="90">
        <f t="shared" si="34"/>
        <v>4</v>
      </c>
    </row>
    <row r="135" spans="2:18" x14ac:dyDescent="0.25">
      <c r="B135" t="s">
        <v>508</v>
      </c>
      <c r="C135" s="88" t="s">
        <v>527</v>
      </c>
      <c r="D135">
        <v>1999</v>
      </c>
      <c r="E135" t="s">
        <v>484</v>
      </c>
      <c r="F135" t="s">
        <v>541</v>
      </c>
      <c r="G135">
        <v>0.55900000000000005</v>
      </c>
      <c r="H135">
        <v>6.57</v>
      </c>
      <c r="J135" s="87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90">
        <f t="shared" si="36"/>
        <v>7.3200000000000012</v>
      </c>
      <c r="Q135" s="90">
        <f t="shared" si="37"/>
        <v>1.1141552511415527</v>
      </c>
      <c r="R135" s="90">
        <f t="shared" si="34"/>
        <v>6.57</v>
      </c>
    </row>
    <row r="136" spans="2:18" x14ac:dyDescent="0.25">
      <c r="B136" t="s">
        <v>526</v>
      </c>
      <c r="C136" s="88" t="s">
        <v>514</v>
      </c>
      <c r="D136">
        <v>1999</v>
      </c>
      <c r="E136" t="s">
        <v>484</v>
      </c>
      <c r="F136" t="s">
        <v>541</v>
      </c>
      <c r="G136">
        <v>1.339</v>
      </c>
      <c r="H136">
        <v>5.82</v>
      </c>
      <c r="J136" s="87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90">
        <f t="shared" si="36"/>
        <v>12.999999999999998</v>
      </c>
      <c r="Q136" s="90">
        <f t="shared" si="37"/>
        <v>2.2336769759450168</v>
      </c>
      <c r="R136" s="90">
        <f t="shared" si="34"/>
        <v>5.82</v>
      </c>
    </row>
    <row r="137" spans="2:18" x14ac:dyDescent="0.25">
      <c r="B137" t="s">
        <v>511</v>
      </c>
      <c r="C137">
        <v>6</v>
      </c>
      <c r="D137">
        <v>1992</v>
      </c>
      <c r="E137" t="s">
        <v>486</v>
      </c>
      <c r="F137" t="s">
        <v>540</v>
      </c>
      <c r="G137">
        <v>0.29899999999999999</v>
      </c>
      <c r="H137">
        <v>4.24</v>
      </c>
      <c r="J137" s="87">
        <f>(G137)/C137</f>
        <v>4.9833333333333334E-2</v>
      </c>
      <c r="K137">
        <f>J137*100</f>
        <v>4.9833333333333334</v>
      </c>
      <c r="L137">
        <f>K137/H137</f>
        <v>1.175314465408805</v>
      </c>
      <c r="P137" s="90">
        <f t="shared" ref="P137:Q140" si="38">K137</f>
        <v>4.9833333333333334</v>
      </c>
      <c r="Q137" s="90">
        <f t="shared" si="38"/>
        <v>1.175314465408805</v>
      </c>
      <c r="R137" s="90">
        <f>P137/Q137</f>
        <v>4.24</v>
      </c>
    </row>
    <row r="138" spans="2:18" x14ac:dyDescent="0.25">
      <c r="B138" t="s">
        <v>507</v>
      </c>
      <c r="C138">
        <v>4</v>
      </c>
      <c r="D138">
        <v>1992</v>
      </c>
      <c r="E138" t="s">
        <v>486</v>
      </c>
      <c r="F138" t="s">
        <v>540</v>
      </c>
      <c r="G138">
        <v>0.46500000000000002</v>
      </c>
      <c r="H138">
        <v>6.45</v>
      </c>
      <c r="J138" s="87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90">
        <f t="shared" si="38"/>
        <v>4.1500000000000012</v>
      </c>
      <c r="Q138" s="90">
        <f t="shared" si="38"/>
        <v>0.64341085271317844</v>
      </c>
      <c r="R138" s="90">
        <f t="shared" ref="R138:R152" si="40">P138/Q138</f>
        <v>6.45</v>
      </c>
    </row>
    <row r="139" spans="2:18" x14ac:dyDescent="0.25">
      <c r="B139" t="s">
        <v>508</v>
      </c>
      <c r="C139" s="88" t="s">
        <v>527</v>
      </c>
      <c r="D139">
        <v>1992</v>
      </c>
      <c r="E139" t="s">
        <v>486</v>
      </c>
      <c r="F139" t="s">
        <v>540</v>
      </c>
      <c r="G139">
        <v>1.081</v>
      </c>
      <c r="H139">
        <v>5.37</v>
      </c>
      <c r="J139" s="87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90">
        <f t="shared" si="38"/>
        <v>12.319999999999997</v>
      </c>
      <c r="Q139" s="90">
        <f t="shared" si="38"/>
        <v>2.294227188081936</v>
      </c>
      <c r="R139" s="90">
        <f t="shared" si="40"/>
        <v>5.37</v>
      </c>
    </row>
    <row r="140" spans="2:18" x14ac:dyDescent="0.25">
      <c r="B140" t="s">
        <v>526</v>
      </c>
      <c r="C140" s="88" t="s">
        <v>514</v>
      </c>
      <c r="D140">
        <v>1992</v>
      </c>
      <c r="E140" t="s">
        <v>486</v>
      </c>
      <c r="F140" t="s">
        <v>540</v>
      </c>
      <c r="G140">
        <v>2.1869999999999998</v>
      </c>
      <c r="H140">
        <v>3.47</v>
      </c>
      <c r="J140" s="87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90">
        <f t="shared" si="38"/>
        <v>18.433333333333334</v>
      </c>
      <c r="Q140" s="90">
        <f t="shared" si="38"/>
        <v>5.3121998078770414</v>
      </c>
      <c r="R140" s="90">
        <f t="shared" si="40"/>
        <v>3.47</v>
      </c>
    </row>
    <row r="141" spans="2:18" x14ac:dyDescent="0.25">
      <c r="B141" t="s">
        <v>511</v>
      </c>
      <c r="C141">
        <v>6</v>
      </c>
      <c r="D141">
        <v>1992</v>
      </c>
      <c r="E141" t="s">
        <v>484</v>
      </c>
      <c r="F141" t="s">
        <v>541</v>
      </c>
      <c r="G141">
        <v>0.3</v>
      </c>
      <c r="H141">
        <v>4.33</v>
      </c>
      <c r="J141" s="87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90">
        <f t="shared" ref="P141:P152" si="42">K141</f>
        <v>5</v>
      </c>
      <c r="Q141" s="90">
        <f t="shared" ref="Q141:Q152" si="43">L141</f>
        <v>1.1547344110854503</v>
      </c>
      <c r="R141" s="90">
        <f t="shared" si="40"/>
        <v>4.33</v>
      </c>
    </row>
    <row r="142" spans="2:18" x14ac:dyDescent="0.25">
      <c r="B142" t="s">
        <v>507</v>
      </c>
      <c r="C142">
        <v>4</v>
      </c>
      <c r="D142">
        <v>1992</v>
      </c>
      <c r="E142" t="s">
        <v>484</v>
      </c>
      <c r="F142" t="s">
        <v>541</v>
      </c>
      <c r="G142">
        <v>0.46200000000000002</v>
      </c>
      <c r="H142">
        <v>6.53</v>
      </c>
      <c r="J142" s="87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90">
        <f t="shared" si="42"/>
        <v>4.0500000000000007</v>
      </c>
      <c r="Q142" s="90">
        <f t="shared" si="43"/>
        <v>0.62021439509954068</v>
      </c>
      <c r="R142" s="90">
        <f t="shared" si="40"/>
        <v>6.53</v>
      </c>
    </row>
    <row r="143" spans="2:18" x14ac:dyDescent="0.25">
      <c r="B143" t="s">
        <v>508</v>
      </c>
      <c r="C143" s="88" t="s">
        <v>527</v>
      </c>
      <c r="D143">
        <v>1992</v>
      </c>
      <c r="E143" t="s">
        <v>484</v>
      </c>
      <c r="F143" t="s">
        <v>541</v>
      </c>
      <c r="G143">
        <v>1.08</v>
      </c>
      <c r="H143">
        <v>5.38</v>
      </c>
      <c r="J143" s="87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90">
        <f t="shared" si="42"/>
        <v>12.360000000000001</v>
      </c>
      <c r="Q143" s="90">
        <f t="shared" si="43"/>
        <v>2.2973977695167287</v>
      </c>
      <c r="R143" s="90">
        <f t="shared" si="40"/>
        <v>5.3800000000000008</v>
      </c>
    </row>
    <row r="144" spans="2:18" x14ac:dyDescent="0.25">
      <c r="B144" t="s">
        <v>526</v>
      </c>
      <c r="C144" s="88" t="s">
        <v>514</v>
      </c>
      <c r="D144">
        <v>1992</v>
      </c>
      <c r="E144" t="s">
        <v>484</v>
      </c>
      <c r="F144" t="s">
        <v>541</v>
      </c>
      <c r="G144">
        <v>2.206</v>
      </c>
      <c r="H144">
        <v>3.48</v>
      </c>
      <c r="J144" s="87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90">
        <f t="shared" si="42"/>
        <v>18.766666666666666</v>
      </c>
      <c r="Q144" s="90">
        <f t="shared" si="43"/>
        <v>5.3927203065134099</v>
      </c>
      <c r="R144" s="90">
        <f t="shared" si="40"/>
        <v>3.48</v>
      </c>
    </row>
    <row r="145" spans="2:18" x14ac:dyDescent="0.25">
      <c r="B145" t="s">
        <v>511</v>
      </c>
      <c r="C145">
        <v>6</v>
      </c>
      <c r="D145">
        <v>1999</v>
      </c>
      <c r="E145" t="s">
        <v>486</v>
      </c>
      <c r="F145" t="s">
        <v>540</v>
      </c>
      <c r="G145">
        <v>8.0000000000000002E-3</v>
      </c>
      <c r="H145">
        <v>0.09</v>
      </c>
      <c r="J145" s="87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90">
        <f t="shared" si="42"/>
        <v>0.13333333333333333</v>
      </c>
      <c r="Q145" s="90">
        <f t="shared" si="43"/>
        <v>1.4814814814814816</v>
      </c>
      <c r="R145" s="90">
        <f t="shared" si="40"/>
        <v>0.09</v>
      </c>
    </row>
    <row r="146" spans="2:18" x14ac:dyDescent="0.25">
      <c r="B146" t="s">
        <v>507</v>
      </c>
      <c r="C146">
        <v>4</v>
      </c>
      <c r="D146">
        <v>1999</v>
      </c>
      <c r="E146" t="s">
        <v>486</v>
      </c>
      <c r="F146" t="s">
        <v>540</v>
      </c>
      <c r="G146">
        <v>0.22</v>
      </c>
      <c r="H146">
        <v>2.76</v>
      </c>
      <c r="J146" s="87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90">
        <f t="shared" si="42"/>
        <v>5.3</v>
      </c>
      <c r="Q146" s="90">
        <f t="shared" si="43"/>
        <v>1.9202898550724639</v>
      </c>
      <c r="R146" s="90">
        <f t="shared" si="40"/>
        <v>2.76</v>
      </c>
    </row>
    <row r="147" spans="2:18" x14ac:dyDescent="0.25">
      <c r="B147" t="s">
        <v>508</v>
      </c>
      <c r="C147" s="88" t="s">
        <v>527</v>
      </c>
      <c r="D147">
        <v>1999</v>
      </c>
      <c r="E147" t="s">
        <v>486</v>
      </c>
      <c r="F147" t="s">
        <v>540</v>
      </c>
      <c r="G147">
        <v>0.49099999999999999</v>
      </c>
      <c r="H147">
        <v>3.5</v>
      </c>
      <c r="J147" s="87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90">
        <f t="shared" si="42"/>
        <v>5.4200000000000008</v>
      </c>
      <c r="Q147" s="90">
        <f t="shared" si="43"/>
        <v>1.5485714285714287</v>
      </c>
      <c r="R147" s="90">
        <f t="shared" si="40"/>
        <v>3.5</v>
      </c>
    </row>
    <row r="148" spans="2:18" x14ac:dyDescent="0.25">
      <c r="B148" t="s">
        <v>526</v>
      </c>
      <c r="C148" s="88" t="s">
        <v>514</v>
      </c>
      <c r="D148">
        <v>1999</v>
      </c>
      <c r="E148" t="s">
        <v>486</v>
      </c>
      <c r="F148" t="s">
        <v>540</v>
      </c>
      <c r="G148">
        <v>1.571</v>
      </c>
      <c r="H148">
        <v>4.24</v>
      </c>
      <c r="J148" s="87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90">
        <f t="shared" si="42"/>
        <v>18.000000000000004</v>
      </c>
      <c r="Q148" s="90">
        <f t="shared" si="43"/>
        <v>4.2452830188679256</v>
      </c>
      <c r="R148" s="90">
        <f t="shared" si="40"/>
        <v>4.24</v>
      </c>
    </row>
    <row r="149" spans="2:18" x14ac:dyDescent="0.25">
      <c r="B149" t="s">
        <v>511</v>
      </c>
      <c r="C149">
        <v>6</v>
      </c>
      <c r="D149">
        <v>1999</v>
      </c>
      <c r="E149" t="s">
        <v>484</v>
      </c>
      <c r="F149" t="s">
        <v>541</v>
      </c>
      <c r="G149">
        <v>3.3000000000000002E-2</v>
      </c>
      <c r="H149">
        <v>0.38</v>
      </c>
      <c r="J149" s="87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90">
        <f t="shared" si="42"/>
        <v>0.55000000000000004</v>
      </c>
      <c r="Q149" s="90">
        <f t="shared" si="43"/>
        <v>1.4473684210526316</v>
      </c>
      <c r="R149" s="90">
        <f t="shared" si="40"/>
        <v>0.38</v>
      </c>
    </row>
    <row r="150" spans="2:18" x14ac:dyDescent="0.25">
      <c r="B150" t="s">
        <v>507</v>
      </c>
      <c r="C150">
        <v>4</v>
      </c>
      <c r="D150">
        <v>1999</v>
      </c>
      <c r="E150" t="s">
        <v>484</v>
      </c>
      <c r="F150" t="s">
        <v>541</v>
      </c>
      <c r="G150">
        <v>0.255</v>
      </c>
      <c r="H150">
        <v>3.25</v>
      </c>
      <c r="J150" s="87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90">
        <f t="shared" si="42"/>
        <v>5.55</v>
      </c>
      <c r="Q150" s="90">
        <f t="shared" si="43"/>
        <v>1.7076923076923076</v>
      </c>
      <c r="R150" s="90">
        <f t="shared" si="40"/>
        <v>3.25</v>
      </c>
    </row>
    <row r="151" spans="2:18" x14ac:dyDescent="0.25">
      <c r="B151" t="s">
        <v>508</v>
      </c>
      <c r="C151" s="88" t="s">
        <v>527</v>
      </c>
      <c r="D151">
        <v>1999</v>
      </c>
      <c r="E151" t="s">
        <v>484</v>
      </c>
      <c r="F151" t="s">
        <v>541</v>
      </c>
      <c r="G151">
        <v>0.54</v>
      </c>
      <c r="H151">
        <v>3.91</v>
      </c>
      <c r="J151" s="87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90">
        <f t="shared" si="42"/>
        <v>5.7000000000000011</v>
      </c>
      <c r="Q151" s="90">
        <f t="shared" si="43"/>
        <v>1.4578005115089516</v>
      </c>
      <c r="R151" s="90">
        <f t="shared" si="40"/>
        <v>3.91</v>
      </c>
    </row>
    <row r="152" spans="2:18" x14ac:dyDescent="0.25">
      <c r="B152" t="s">
        <v>526</v>
      </c>
      <c r="C152" s="88" t="s">
        <v>514</v>
      </c>
      <c r="D152">
        <v>1999</v>
      </c>
      <c r="E152" t="s">
        <v>484</v>
      </c>
      <c r="F152" t="s">
        <v>541</v>
      </c>
      <c r="G152">
        <v>1.6339999999999999</v>
      </c>
      <c r="H152">
        <v>4.43</v>
      </c>
      <c r="J152" s="87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90">
        <f t="shared" si="42"/>
        <v>18.233333333333331</v>
      </c>
      <c r="Q152" s="90">
        <f t="shared" si="43"/>
        <v>4.115876598946576</v>
      </c>
      <c r="R152" s="90">
        <f t="shared" si="40"/>
        <v>4.43</v>
      </c>
    </row>
    <row r="155" spans="2:18" x14ac:dyDescent="0.25">
      <c r="B155" s="93" t="s">
        <v>542</v>
      </c>
    </row>
    <row r="157" spans="2:18" x14ac:dyDescent="0.25">
      <c r="C157" t="s">
        <v>543</v>
      </c>
      <c r="D157" t="s">
        <v>546</v>
      </c>
      <c r="E157" t="s">
        <v>544</v>
      </c>
      <c r="H157" s="93" t="s">
        <v>551</v>
      </c>
    </row>
    <row r="158" spans="2:18" x14ac:dyDescent="0.25">
      <c r="B158" t="s">
        <v>524</v>
      </c>
      <c r="C158">
        <v>0</v>
      </c>
      <c r="D158" t="s">
        <v>547</v>
      </c>
      <c r="E158">
        <v>0.26250000000000001</v>
      </c>
      <c r="H158" t="s">
        <v>547</v>
      </c>
    </row>
    <row r="159" spans="2:18" x14ac:dyDescent="0.25">
      <c r="B159" t="s">
        <v>511</v>
      </c>
      <c r="C159">
        <v>6</v>
      </c>
      <c r="D159" t="s">
        <v>547</v>
      </c>
      <c r="E159">
        <v>0.25</v>
      </c>
      <c r="H159" s="95">
        <f>C158*E158+C159*E159+C160*E160+C161*E161+C162*E162</f>
        <v>9.8249999999999993</v>
      </c>
    </row>
    <row r="160" spans="2:18" x14ac:dyDescent="0.25">
      <c r="B160" t="s">
        <v>507</v>
      </c>
      <c r="C160">
        <v>10</v>
      </c>
      <c r="D160" t="s">
        <v>547</v>
      </c>
      <c r="E160">
        <v>0.1125</v>
      </c>
    </row>
    <row r="161" spans="2:10" x14ac:dyDescent="0.25">
      <c r="B161" t="s">
        <v>508</v>
      </c>
      <c r="C161" s="88" t="s">
        <v>531</v>
      </c>
      <c r="D161" t="s">
        <v>547</v>
      </c>
      <c r="E161">
        <v>0.1125</v>
      </c>
    </row>
    <row r="162" spans="2:10" x14ac:dyDescent="0.25">
      <c r="B162" t="s">
        <v>526</v>
      </c>
      <c r="C162" s="88" t="s">
        <v>545</v>
      </c>
      <c r="D162" t="s">
        <v>547</v>
      </c>
      <c r="E162">
        <v>0.26250000000000001</v>
      </c>
    </row>
    <row r="163" spans="2:10" x14ac:dyDescent="0.25">
      <c r="B163" t="s">
        <v>524</v>
      </c>
      <c r="C163">
        <v>0</v>
      </c>
      <c r="D163" t="s">
        <v>548</v>
      </c>
      <c r="E163">
        <v>0.17</v>
      </c>
      <c r="H163" t="s">
        <v>548</v>
      </c>
    </row>
    <row r="164" spans="2:10" x14ac:dyDescent="0.25">
      <c r="B164" t="s">
        <v>511</v>
      </c>
      <c r="C164">
        <v>6</v>
      </c>
      <c r="D164" t="s">
        <v>548</v>
      </c>
      <c r="E164">
        <v>0.2</v>
      </c>
      <c r="H164" s="95">
        <f>C163*E163+C164*E164+C165*E165+C166*E166+C167*E167</f>
        <v>10.520000000000001</v>
      </c>
    </row>
    <row r="165" spans="2:10" x14ac:dyDescent="0.25">
      <c r="B165" t="s">
        <v>507</v>
      </c>
      <c r="C165">
        <v>10</v>
      </c>
      <c r="D165" t="s">
        <v>548</v>
      </c>
      <c r="E165">
        <v>0.23</v>
      </c>
    </row>
    <row r="166" spans="2:10" x14ac:dyDescent="0.25">
      <c r="B166" t="s">
        <v>508</v>
      </c>
      <c r="C166" s="88" t="s">
        <v>531</v>
      </c>
      <c r="D166" t="s">
        <v>548</v>
      </c>
      <c r="E166">
        <v>0.23</v>
      </c>
    </row>
    <row r="167" spans="2:10" x14ac:dyDescent="0.25">
      <c r="B167" t="s">
        <v>526</v>
      </c>
      <c r="C167" s="88" t="s">
        <v>545</v>
      </c>
      <c r="D167" t="s">
        <v>548</v>
      </c>
      <c r="E167">
        <v>0.17</v>
      </c>
    </row>
    <row r="168" spans="2:10" x14ac:dyDescent="0.25">
      <c r="B168" t="s">
        <v>524</v>
      </c>
      <c r="C168">
        <v>0</v>
      </c>
      <c r="D168" t="s">
        <v>549</v>
      </c>
      <c r="E168">
        <v>0.1925</v>
      </c>
      <c r="H168" t="s">
        <v>549</v>
      </c>
    </row>
    <row r="169" spans="2:10" x14ac:dyDescent="0.25">
      <c r="B169" t="s">
        <v>511</v>
      </c>
      <c r="C169">
        <v>6</v>
      </c>
      <c r="D169" t="s">
        <v>549</v>
      </c>
      <c r="E169">
        <v>0.28999999999999998</v>
      </c>
      <c r="H169" s="95">
        <f>C168*E168+C169*E169+C170*E170+C171*E171+C172*E172</f>
        <v>9.8450000000000006</v>
      </c>
    </row>
    <row r="170" spans="2:10" x14ac:dyDescent="0.25">
      <c r="B170" t="s">
        <v>507</v>
      </c>
      <c r="C170">
        <v>10</v>
      </c>
      <c r="D170" t="s">
        <v>549</v>
      </c>
      <c r="E170">
        <v>0.16250000000000001</v>
      </c>
    </row>
    <row r="171" spans="2:10" x14ac:dyDescent="0.25">
      <c r="B171" t="s">
        <v>508</v>
      </c>
      <c r="C171" s="88" t="s">
        <v>531</v>
      </c>
      <c r="D171" t="s">
        <v>549</v>
      </c>
      <c r="E171">
        <v>0.16250000000000001</v>
      </c>
    </row>
    <row r="172" spans="2:10" x14ac:dyDescent="0.25">
      <c r="B172" t="s">
        <v>526</v>
      </c>
      <c r="C172" s="88" t="s">
        <v>545</v>
      </c>
      <c r="D172" t="s">
        <v>549</v>
      </c>
      <c r="E172">
        <v>0.1925</v>
      </c>
    </row>
    <row r="173" spans="2:10" x14ac:dyDescent="0.25">
      <c r="B173" t="s">
        <v>524</v>
      </c>
      <c r="C173">
        <v>0</v>
      </c>
      <c r="D173" t="s">
        <v>550</v>
      </c>
      <c r="E173">
        <v>0.12</v>
      </c>
      <c r="H173" t="s">
        <v>550</v>
      </c>
      <c r="J173" s="94"/>
    </row>
    <row r="174" spans="2:10" x14ac:dyDescent="0.25">
      <c r="B174" t="s">
        <v>511</v>
      </c>
      <c r="C174">
        <v>6</v>
      </c>
      <c r="D174" t="s">
        <v>550</v>
      </c>
      <c r="E174">
        <v>0.23</v>
      </c>
      <c r="H174" s="95">
        <f>C173*E173+C174*E174+C175*E175+C176*E176+C177*E177</f>
        <v>10.525</v>
      </c>
    </row>
    <row r="175" spans="2:10" x14ac:dyDescent="0.25">
      <c r="B175" t="s">
        <v>507</v>
      </c>
      <c r="C175">
        <v>10</v>
      </c>
      <c r="D175" t="s">
        <v>550</v>
      </c>
      <c r="E175">
        <v>0.26500000000000001</v>
      </c>
    </row>
    <row r="176" spans="2:10" x14ac:dyDescent="0.25">
      <c r="B176" t="s">
        <v>508</v>
      </c>
      <c r="C176" s="88" t="s">
        <v>531</v>
      </c>
      <c r="D176" t="s">
        <v>550</v>
      </c>
      <c r="E176">
        <v>0.26500000000000001</v>
      </c>
    </row>
    <row r="177" spans="1:15" x14ac:dyDescent="0.25">
      <c r="B177" t="s">
        <v>526</v>
      </c>
      <c r="C177" s="88" t="s">
        <v>545</v>
      </c>
      <c r="D177" t="s">
        <v>550</v>
      </c>
      <c r="E177">
        <v>0.12</v>
      </c>
    </row>
    <row r="181" spans="1:15" x14ac:dyDescent="0.25">
      <c r="A181" s="92" t="s">
        <v>553</v>
      </c>
      <c r="C181" t="s">
        <v>557</v>
      </c>
    </row>
    <row r="183" spans="1:15" x14ac:dyDescent="0.25">
      <c r="C183" t="s">
        <v>543</v>
      </c>
      <c r="D183" t="s">
        <v>482</v>
      </c>
      <c r="E183" s="89" t="s">
        <v>487</v>
      </c>
      <c r="G183" t="s">
        <v>488</v>
      </c>
      <c r="H183" t="s">
        <v>490</v>
      </c>
      <c r="I183" t="s">
        <v>556</v>
      </c>
      <c r="M183" t="s">
        <v>488</v>
      </c>
      <c r="N183" t="s">
        <v>487</v>
      </c>
      <c r="O183" t="s">
        <v>489</v>
      </c>
    </row>
    <row r="184" spans="1:15" x14ac:dyDescent="0.25">
      <c r="B184" t="s">
        <v>555</v>
      </c>
      <c r="C184">
        <v>5</v>
      </c>
      <c r="D184">
        <v>0.498</v>
      </c>
      <c r="E184">
        <v>2.9000000000000001E-2</v>
      </c>
      <c r="G184" s="87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90">
        <f t="shared" ref="M184:M185" si="45">H184</f>
        <v>12.908542468081457</v>
      </c>
      <c r="N184" s="90">
        <f t="shared" ref="N184:N195" si="46">M184/O184</f>
        <v>0.75170227223767516</v>
      </c>
      <c r="O184" s="90">
        <f t="shared" ref="O184:O195" si="47">I184</f>
        <v>17.172413793103448</v>
      </c>
    </row>
    <row r="185" spans="1:15" x14ac:dyDescent="0.25">
      <c r="B185" t="s">
        <v>554</v>
      </c>
      <c r="C185">
        <v>3</v>
      </c>
      <c r="D185">
        <v>0.25600000000000001</v>
      </c>
      <c r="E185">
        <v>2.7E-2</v>
      </c>
      <c r="G185" s="87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90">
        <f t="shared" si="45"/>
        <v>9.7250909313234697</v>
      </c>
      <c r="N185" s="90">
        <f t="shared" si="46"/>
        <v>1.0256931841630224</v>
      </c>
      <c r="O185" s="90">
        <f t="shared" si="47"/>
        <v>9.481481481481481</v>
      </c>
    </row>
    <row r="186" spans="1:15" x14ac:dyDescent="0.25">
      <c r="B186" t="s">
        <v>507</v>
      </c>
      <c r="C186">
        <v>3</v>
      </c>
      <c r="D186">
        <v>0.254</v>
      </c>
      <c r="E186">
        <v>6.2E-2</v>
      </c>
      <c r="G186" s="87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90">
        <f t="shared" ref="M186:M188" si="50">H186</f>
        <v>9.6390601422601403</v>
      </c>
      <c r="N186" s="90">
        <f t="shared" si="46"/>
        <v>2.352841452047751</v>
      </c>
      <c r="O186" s="90">
        <f t="shared" si="47"/>
        <v>4.096774193548387</v>
      </c>
    </row>
    <row r="187" spans="1:15" x14ac:dyDescent="0.25">
      <c r="B187" t="s">
        <v>555</v>
      </c>
      <c r="C187">
        <v>5</v>
      </c>
      <c r="D187">
        <v>0.497</v>
      </c>
      <c r="E187">
        <v>2.9000000000000001E-2</v>
      </c>
      <c r="G187" s="87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90">
        <f t="shared" si="50"/>
        <v>12.875650374401223</v>
      </c>
      <c r="N187" s="90">
        <f t="shared" si="46"/>
        <v>0.7512954946833712</v>
      </c>
      <c r="O187" s="90">
        <f t="shared" si="47"/>
        <v>17.137931034482758</v>
      </c>
    </row>
    <row r="188" spans="1:15" x14ac:dyDescent="0.25">
      <c r="B188" t="s">
        <v>554</v>
      </c>
      <c r="C188">
        <v>3</v>
      </c>
      <c r="D188">
        <v>0.245</v>
      </c>
      <c r="E188">
        <v>2.7E-2</v>
      </c>
      <c r="G188" s="87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90">
        <f t="shared" si="50"/>
        <v>9.2540437734962193</v>
      </c>
      <c r="N188" s="90">
        <f t="shared" si="46"/>
        <v>1.0198333954465222</v>
      </c>
      <c r="O188" s="90">
        <f t="shared" si="47"/>
        <v>9.0740740740740744</v>
      </c>
    </row>
    <row r="189" spans="1:15" x14ac:dyDescent="0.25">
      <c r="B189" t="s">
        <v>507</v>
      </c>
      <c r="C189">
        <v>3</v>
      </c>
      <c r="D189">
        <v>0.27</v>
      </c>
      <c r="E189">
        <v>6.3E-2</v>
      </c>
      <c r="G189" s="87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90">
        <f t="shared" ref="M189:M195" si="52">H189</f>
        <v>10.33214835777491</v>
      </c>
      <c r="N189" s="90">
        <f t="shared" si="46"/>
        <v>2.4108346168141459</v>
      </c>
      <c r="O189" s="90">
        <f t="shared" si="47"/>
        <v>4.2857142857142856</v>
      </c>
    </row>
    <row r="190" spans="1:15" x14ac:dyDescent="0.25">
      <c r="B190" t="s">
        <v>555</v>
      </c>
      <c r="C190">
        <v>5</v>
      </c>
      <c r="D190">
        <v>0.47099999999999997</v>
      </c>
      <c r="E190">
        <v>2.8000000000000001E-2</v>
      </c>
      <c r="G190" s="87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90">
        <f t="shared" si="52"/>
        <v>12.03189975348813</v>
      </c>
      <c r="N190" s="90">
        <f t="shared" si="46"/>
        <v>0.71527217218188466</v>
      </c>
      <c r="O190" s="90">
        <f t="shared" si="47"/>
        <v>16.821428571428569</v>
      </c>
    </row>
    <row r="191" spans="1:15" x14ac:dyDescent="0.25">
      <c r="B191" t="s">
        <v>554</v>
      </c>
      <c r="C191">
        <v>3</v>
      </c>
      <c r="D191">
        <v>0.216</v>
      </c>
      <c r="E191">
        <v>2.8000000000000001E-2</v>
      </c>
      <c r="G191" s="87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90">
        <f t="shared" si="52"/>
        <v>8.0367459666890557</v>
      </c>
      <c r="N191" s="90">
        <f t="shared" si="46"/>
        <v>1.041800403089322</v>
      </c>
      <c r="O191" s="90">
        <f t="shared" si="47"/>
        <v>7.7142857142857144</v>
      </c>
    </row>
    <row r="192" spans="1:15" x14ac:dyDescent="0.25">
      <c r="B192" t="s">
        <v>507</v>
      </c>
      <c r="C192">
        <v>3</v>
      </c>
      <c r="D192">
        <v>0.24199999999999999</v>
      </c>
      <c r="E192">
        <v>6.3E-2</v>
      </c>
      <c r="G192" s="87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90">
        <f t="shared" si="52"/>
        <v>9.1264730938731624</v>
      </c>
      <c r="N192" s="90">
        <f t="shared" si="46"/>
        <v>2.3759000203058234</v>
      </c>
      <c r="O192" s="90">
        <f t="shared" si="47"/>
        <v>3.8412698412698409</v>
      </c>
    </row>
    <row r="193" spans="2:15" x14ac:dyDescent="0.25">
      <c r="B193" t="s">
        <v>555</v>
      </c>
      <c r="C193">
        <v>5</v>
      </c>
      <c r="D193">
        <v>0.42</v>
      </c>
      <c r="E193">
        <v>0.03</v>
      </c>
      <c r="G193" s="87">
        <f t="shared" si="48"/>
        <v>0.10439231112372674</v>
      </c>
      <c r="H193">
        <f t="shared" si="44"/>
        <v>10.439231112372674</v>
      </c>
      <c r="I193">
        <f>D193/E193</f>
        <v>14</v>
      </c>
      <c r="M193" s="90">
        <f t="shared" si="52"/>
        <v>10.439231112372674</v>
      </c>
      <c r="N193" s="90">
        <f t="shared" si="46"/>
        <v>0.74565936516947673</v>
      </c>
      <c r="O193" s="90">
        <f t="shared" si="47"/>
        <v>14</v>
      </c>
    </row>
    <row r="194" spans="2:15" x14ac:dyDescent="0.25">
      <c r="B194" t="s">
        <v>554</v>
      </c>
      <c r="C194">
        <v>3</v>
      </c>
      <c r="D194">
        <v>0.20899999999999999</v>
      </c>
      <c r="E194">
        <v>2.9000000000000001E-2</v>
      </c>
      <c r="G194" s="87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90">
        <f t="shared" si="52"/>
        <v>7.7481666176751602</v>
      </c>
      <c r="N194" s="90">
        <f t="shared" si="46"/>
        <v>1.0751044589118646</v>
      </c>
      <c r="O194" s="90">
        <f t="shared" si="47"/>
        <v>7.206896551724137</v>
      </c>
    </row>
    <row r="195" spans="2:15" x14ac:dyDescent="0.25">
      <c r="B195" t="s">
        <v>507</v>
      </c>
      <c r="C195">
        <v>3</v>
      </c>
      <c r="D195">
        <v>0.23400000000000001</v>
      </c>
      <c r="E195">
        <v>6.4000000000000001E-2</v>
      </c>
      <c r="G195" s="87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90">
        <f t="shared" si="52"/>
        <v>8.7881497402592608</v>
      </c>
      <c r="N195" s="90">
        <f t="shared" si="46"/>
        <v>2.4035965101563792</v>
      </c>
      <c r="O195" s="90">
        <f t="shared" si="47"/>
        <v>3.65625</v>
      </c>
    </row>
    <row r="198" spans="2:15" x14ac:dyDescent="0.25">
      <c r="C198" t="s">
        <v>558</v>
      </c>
    </row>
    <row r="200" spans="2:15" x14ac:dyDescent="0.25">
      <c r="C200" t="s">
        <v>543</v>
      </c>
      <c r="D200" t="s">
        <v>482</v>
      </c>
      <c r="E200" s="89" t="s">
        <v>487</v>
      </c>
      <c r="G200" t="s">
        <v>488</v>
      </c>
      <c r="H200" t="s">
        <v>490</v>
      </c>
      <c r="I200" t="s">
        <v>556</v>
      </c>
      <c r="M200" t="s">
        <v>488</v>
      </c>
      <c r="N200" t="s">
        <v>487</v>
      </c>
      <c r="O200" t="s">
        <v>489</v>
      </c>
    </row>
    <row r="201" spans="2:15" x14ac:dyDescent="0.25">
      <c r="B201" t="s">
        <v>555</v>
      </c>
      <c r="C201">
        <v>5</v>
      </c>
      <c r="D201">
        <v>0.42</v>
      </c>
      <c r="E201">
        <v>0.03</v>
      </c>
      <c r="G201" s="87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90">
        <f t="shared" ref="M201:M212" si="56">H201</f>
        <v>10.439231112372674</v>
      </c>
      <c r="N201" s="90">
        <f t="shared" ref="N201:N212" si="57">M201/O201</f>
        <v>0.74565936516947673</v>
      </c>
      <c r="O201" s="90">
        <f t="shared" ref="O201:O212" si="58">I201</f>
        <v>14</v>
      </c>
    </row>
    <row r="202" spans="2:15" x14ac:dyDescent="0.25">
      <c r="B202" t="s">
        <v>554</v>
      </c>
      <c r="C202">
        <v>3</v>
      </c>
      <c r="D202">
        <v>0.20899999999999999</v>
      </c>
      <c r="E202">
        <v>2.9000000000000001E-2</v>
      </c>
      <c r="G202" s="87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90">
        <f t="shared" si="56"/>
        <v>7.7481666176751602</v>
      </c>
      <c r="N202" s="90">
        <f t="shared" si="57"/>
        <v>1.0751044589118646</v>
      </c>
      <c r="O202" s="90">
        <f t="shared" si="58"/>
        <v>7.206896551724137</v>
      </c>
    </row>
    <row r="203" spans="2:15" x14ac:dyDescent="0.25">
      <c r="B203" t="s">
        <v>507</v>
      </c>
      <c r="C203">
        <v>3</v>
      </c>
      <c r="D203">
        <v>0.23400000000000001</v>
      </c>
      <c r="E203">
        <v>6.4000000000000001E-2</v>
      </c>
      <c r="G203" s="87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90">
        <f t="shared" si="56"/>
        <v>8.7881497402592608</v>
      </c>
      <c r="N203" s="90">
        <f t="shared" si="57"/>
        <v>2.4035965101563792</v>
      </c>
      <c r="O203" s="90">
        <f t="shared" si="58"/>
        <v>3.65625</v>
      </c>
    </row>
    <row r="204" spans="2:15" x14ac:dyDescent="0.25">
      <c r="B204" t="s">
        <v>555</v>
      </c>
      <c r="C204">
        <v>5</v>
      </c>
      <c r="D204">
        <v>0.379</v>
      </c>
      <c r="E204">
        <v>0.17699999999999999</v>
      </c>
      <c r="G204" s="87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90">
        <f t="shared" si="56"/>
        <v>9.2164607148686351</v>
      </c>
      <c r="N204" s="90">
        <f t="shared" si="57"/>
        <v>4.3042573787117373</v>
      </c>
      <c r="O204" s="90">
        <f t="shared" si="58"/>
        <v>2.1412429378531073</v>
      </c>
    </row>
    <row r="205" spans="2:15" x14ac:dyDescent="0.25">
      <c r="B205" t="s">
        <v>554</v>
      </c>
      <c r="C205">
        <v>3</v>
      </c>
      <c r="D205">
        <v>0.28799999999999998</v>
      </c>
      <c r="E205">
        <v>0.121</v>
      </c>
      <c r="G205" s="87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90">
        <f t="shared" si="56"/>
        <v>11.125243470779484</v>
      </c>
      <c r="N205" s="90">
        <f t="shared" si="57"/>
        <v>4.6741474304316579</v>
      </c>
      <c r="O205" s="90">
        <f t="shared" si="58"/>
        <v>2.3801652892561984</v>
      </c>
    </row>
    <row r="206" spans="2:15" x14ac:dyDescent="0.25">
      <c r="B206" t="s">
        <v>507</v>
      </c>
      <c r="C206">
        <v>3</v>
      </c>
      <c r="D206">
        <v>0.192</v>
      </c>
      <c r="E206">
        <v>8.6999999999999994E-2</v>
      </c>
      <c r="G206" s="87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90">
        <f t="shared" si="56"/>
        <v>7.0556838988300159</v>
      </c>
      <c r="N206" s="90">
        <f t="shared" si="57"/>
        <v>3.1971067666573503</v>
      </c>
      <c r="O206" s="90">
        <f t="shared" si="58"/>
        <v>2.2068965517241383</v>
      </c>
    </row>
    <row r="207" spans="2:15" x14ac:dyDescent="0.25">
      <c r="B207" t="s">
        <v>555</v>
      </c>
      <c r="C207">
        <v>5</v>
      </c>
      <c r="D207">
        <v>0.36199999999999999</v>
      </c>
      <c r="E207">
        <v>0.16700000000000001</v>
      </c>
      <c r="G207" s="87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90">
        <f t="shared" si="56"/>
        <v>8.7239788392070352</v>
      </c>
      <c r="N207" s="90">
        <f t="shared" si="57"/>
        <v>4.0245979727833561</v>
      </c>
      <c r="O207" s="90">
        <f t="shared" si="58"/>
        <v>2.1676646706586826</v>
      </c>
    </row>
    <row r="208" spans="2:15" x14ac:dyDescent="0.25">
      <c r="B208" t="s">
        <v>554</v>
      </c>
      <c r="C208">
        <v>3</v>
      </c>
      <c r="D208">
        <v>0.30099999999999999</v>
      </c>
      <c r="E208">
        <v>0.124</v>
      </c>
      <c r="G208" s="87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90">
        <f t="shared" si="56"/>
        <v>11.706978051267185</v>
      </c>
      <c r="N208" s="90">
        <f t="shared" si="57"/>
        <v>4.8228082337446212</v>
      </c>
      <c r="O208" s="90">
        <f t="shared" si="58"/>
        <v>2.4274193548387095</v>
      </c>
    </row>
    <row r="209" spans="1:22" x14ac:dyDescent="0.25">
      <c r="B209" t="s">
        <v>507</v>
      </c>
      <c r="C209">
        <v>3</v>
      </c>
      <c r="D209">
        <v>0.19</v>
      </c>
      <c r="E209">
        <v>8.8999999999999996E-2</v>
      </c>
      <c r="G209" s="87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90">
        <f t="shared" si="56"/>
        <v>6.9749865885750495</v>
      </c>
      <c r="N209" s="90">
        <f t="shared" si="57"/>
        <v>3.2672305599114702</v>
      </c>
      <c r="O209" s="90">
        <f t="shared" si="58"/>
        <v>2.1348314606741576</v>
      </c>
    </row>
    <row r="210" spans="1:22" x14ac:dyDescent="0.25">
      <c r="B210" t="s">
        <v>555</v>
      </c>
      <c r="C210">
        <v>5</v>
      </c>
      <c r="D210">
        <v>0.373</v>
      </c>
      <c r="E210">
        <v>0.17699999999999999</v>
      </c>
      <c r="G210" s="87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90">
        <f t="shared" si="56"/>
        <v>9.0416867966555046</v>
      </c>
      <c r="N210" s="90">
        <f t="shared" si="57"/>
        <v>4.2905591501555609</v>
      </c>
      <c r="O210" s="90">
        <f t="shared" si="58"/>
        <v>2.1073446327683616</v>
      </c>
    </row>
    <row r="211" spans="1:22" x14ac:dyDescent="0.25">
      <c r="B211" t="s">
        <v>554</v>
      </c>
      <c r="C211">
        <v>3</v>
      </c>
      <c r="D211">
        <v>0.28699999999999998</v>
      </c>
      <c r="E211">
        <v>0.122</v>
      </c>
      <c r="G211" s="87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90">
        <f t="shared" si="56"/>
        <v>11.080807115855862</v>
      </c>
      <c r="N211" s="90">
        <f t="shared" si="57"/>
        <v>4.7103082513394252</v>
      </c>
      <c r="O211" s="90">
        <f t="shared" si="58"/>
        <v>2.3524590163934427</v>
      </c>
    </row>
    <row r="212" spans="1:22" x14ac:dyDescent="0.25">
      <c r="B212" t="s">
        <v>507</v>
      </c>
      <c r="C212">
        <v>3</v>
      </c>
      <c r="D212">
        <v>0.19700000000000001</v>
      </c>
      <c r="E212">
        <v>8.7999999999999995E-2</v>
      </c>
      <c r="G212" s="87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90">
        <f t="shared" si="56"/>
        <v>7.258134690196945</v>
      </c>
      <c r="N212" s="90">
        <f t="shared" si="57"/>
        <v>3.2422124504433052</v>
      </c>
      <c r="O212" s="90">
        <f t="shared" si="58"/>
        <v>2.2386363636363638</v>
      </c>
    </row>
    <row r="216" spans="1:22" x14ac:dyDescent="0.25">
      <c r="A216" s="92" t="s">
        <v>559</v>
      </c>
    </row>
    <row r="217" spans="1:22" x14ac:dyDescent="0.25">
      <c r="C217" t="s">
        <v>535</v>
      </c>
    </row>
    <row r="219" spans="1:22" x14ac:dyDescent="0.25">
      <c r="C219" t="s">
        <v>485</v>
      </c>
      <c r="D219" t="s">
        <v>565</v>
      </c>
      <c r="E219" t="s">
        <v>567</v>
      </c>
      <c r="F219" t="s">
        <v>482</v>
      </c>
      <c r="G219" s="89" t="s">
        <v>487</v>
      </c>
      <c r="I219" t="s">
        <v>488</v>
      </c>
      <c r="J219" t="s">
        <v>490</v>
      </c>
      <c r="K219" t="s">
        <v>569</v>
      </c>
      <c r="O219" t="s">
        <v>488</v>
      </c>
      <c r="P219" t="s">
        <v>487</v>
      </c>
      <c r="Q219" t="s">
        <v>489</v>
      </c>
    </row>
    <row r="220" spans="1:22" x14ac:dyDescent="0.25">
      <c r="B220" t="s">
        <v>560</v>
      </c>
      <c r="C220">
        <v>0</v>
      </c>
      <c r="D220" t="s">
        <v>566</v>
      </c>
      <c r="E220">
        <v>1</v>
      </c>
      <c r="F220">
        <v>-0.1295</v>
      </c>
      <c r="G220">
        <v>0.2034</v>
      </c>
      <c r="I220" s="87" t="s">
        <v>397</v>
      </c>
      <c r="J220" s="87" t="s">
        <v>397</v>
      </c>
      <c r="K220" s="87" t="s">
        <v>397</v>
      </c>
      <c r="O220" s="90" t="s">
        <v>397</v>
      </c>
      <c r="P220" s="90" t="s">
        <v>397</v>
      </c>
      <c r="Q220" s="90" t="s">
        <v>397</v>
      </c>
      <c r="T220" t="s">
        <v>570</v>
      </c>
    </row>
    <row r="221" spans="1:22" x14ac:dyDescent="0.25">
      <c r="B221" t="s">
        <v>321</v>
      </c>
      <c r="C221">
        <v>6</v>
      </c>
      <c r="D221" t="s">
        <v>566</v>
      </c>
      <c r="E221">
        <v>1</v>
      </c>
      <c r="F221">
        <v>-3.0599999999999999E-2</v>
      </c>
      <c r="G221">
        <v>0.20449999999999999</v>
      </c>
      <c r="I221" s="87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90">
        <f t="shared" ref="O221" si="64">J221</f>
        <v>1.5842461862563662</v>
      </c>
      <c r="P221" s="90">
        <f>IF(K221&gt;0,J221/K221,-J221/K221)</f>
        <v>10.587527617301532</v>
      </c>
      <c r="Q221" s="90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322</v>
      </c>
      <c r="C222">
        <v>6</v>
      </c>
      <c r="D222" t="s">
        <v>566</v>
      </c>
      <c r="E222">
        <v>1</v>
      </c>
      <c r="F222">
        <v>5.1900000000000002E-2</v>
      </c>
      <c r="G222">
        <v>0.20599999999999999</v>
      </c>
      <c r="I222" s="87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90">
        <f t="shared" ref="O222:O224" si="68">J222</f>
        <v>1.3299863552695745</v>
      </c>
      <c r="P222" s="90">
        <f t="shared" ref="P222:P224" si="69">IF(K222&gt;0,J222/K222,-J222/K222)</f>
        <v>5.2789439149428192</v>
      </c>
      <c r="Q222" s="90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561</v>
      </c>
      <c r="C223">
        <v>4</v>
      </c>
      <c r="D223" t="s">
        <v>566</v>
      </c>
      <c r="E223">
        <v>1</v>
      </c>
      <c r="F223">
        <v>0.183</v>
      </c>
      <c r="G223">
        <v>0.215</v>
      </c>
      <c r="I223" s="87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90">
        <f t="shared" si="68"/>
        <v>3.1276806632076326</v>
      </c>
      <c r="P223" s="90">
        <f t="shared" si="69"/>
        <v>3.6745975004898415</v>
      </c>
      <c r="Q223" s="90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562</v>
      </c>
      <c r="C224">
        <v>5</v>
      </c>
      <c r="D224" t="s">
        <v>566</v>
      </c>
      <c r="E224">
        <v>1</v>
      </c>
      <c r="F224">
        <v>0.43319999999999997</v>
      </c>
      <c r="G224">
        <v>0.307</v>
      </c>
      <c r="I224" s="87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90">
        <f t="shared" si="68"/>
        <v>4.5673010915691981</v>
      </c>
      <c r="P224" s="90">
        <f t="shared" si="69"/>
        <v>3.2367530819754013</v>
      </c>
      <c r="Q224" s="90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560</v>
      </c>
      <c r="C225">
        <v>0</v>
      </c>
      <c r="D225" t="s">
        <v>566</v>
      </c>
      <c r="E225">
        <v>2</v>
      </c>
      <c r="F225">
        <v>-0.14269999999999999</v>
      </c>
      <c r="G225">
        <v>0.18940000000000001</v>
      </c>
      <c r="I225" s="87" t="s">
        <v>397</v>
      </c>
      <c r="J225" s="87" t="s">
        <v>397</v>
      </c>
      <c r="K225" s="87" t="s">
        <v>397</v>
      </c>
      <c r="O225" s="90" t="s">
        <v>397</v>
      </c>
      <c r="P225" s="90" t="s">
        <v>397</v>
      </c>
      <c r="Q225" s="90" t="s">
        <v>397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321</v>
      </c>
      <c r="C226">
        <v>6</v>
      </c>
      <c r="D226" t="s">
        <v>566</v>
      </c>
      <c r="E226">
        <v>2</v>
      </c>
      <c r="F226">
        <v>-7.0999999999999994E-2</v>
      </c>
      <c r="G226">
        <v>0.18740000000000001</v>
      </c>
      <c r="I226" s="87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90">
        <f t="shared" ref="O226:O229" si="74">J226</f>
        <v>1.1607883405032826</v>
      </c>
      <c r="P226" s="90">
        <f t="shared" ref="P226:P229" si="75">IF(K226&gt;0,J226/K226,-J226/K226)</f>
        <v>3.0638272536664113</v>
      </c>
      <c r="Q226" s="90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322</v>
      </c>
      <c r="C227">
        <v>6</v>
      </c>
      <c r="D227" t="s">
        <v>566</v>
      </c>
      <c r="E227">
        <v>2</v>
      </c>
      <c r="F227">
        <v>0.11609999999999999</v>
      </c>
      <c r="G227">
        <v>0.1875</v>
      </c>
      <c r="I227" s="87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90">
        <f t="shared" si="74"/>
        <v>2.8998047811499505</v>
      </c>
      <c r="P227" s="90">
        <f t="shared" si="75"/>
        <v>4.6831472563791197</v>
      </c>
      <c r="Q227" s="90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561</v>
      </c>
      <c r="C228">
        <v>4</v>
      </c>
      <c r="D228" t="s">
        <v>566</v>
      </c>
      <c r="E228">
        <v>2</v>
      </c>
      <c r="F228">
        <v>0.52880000000000005</v>
      </c>
      <c r="G228">
        <v>0.1885</v>
      </c>
      <c r="I228" s="87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90">
        <f t="shared" si="74"/>
        <v>9.0215836453789056</v>
      </c>
      <c r="P228" s="90">
        <f t="shared" si="75"/>
        <v>3.2159011292623365</v>
      </c>
      <c r="Q228" s="90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562</v>
      </c>
      <c r="C229">
        <v>5</v>
      </c>
      <c r="D229" t="s">
        <v>566</v>
      </c>
      <c r="E229">
        <v>2</v>
      </c>
      <c r="F229">
        <v>1.2135</v>
      </c>
      <c r="G229">
        <v>0.22620000000000001</v>
      </c>
      <c r="I229" s="87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90">
        <f t="shared" si="74"/>
        <v>10.99528104162324</v>
      </c>
      <c r="P229" s="90">
        <f t="shared" si="75"/>
        <v>2.0495530050392889</v>
      </c>
      <c r="Q229" s="90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560</v>
      </c>
      <c r="C230">
        <v>0</v>
      </c>
      <c r="D230" t="s">
        <v>568</v>
      </c>
      <c r="E230">
        <v>1</v>
      </c>
      <c r="F230">
        <v>-0.1411</v>
      </c>
      <c r="G230">
        <v>0.20330000000000001</v>
      </c>
      <c r="I230" s="87" t="s">
        <v>397</v>
      </c>
      <c r="J230" s="87" t="s">
        <v>397</v>
      </c>
      <c r="K230" s="87" t="s">
        <v>397</v>
      </c>
      <c r="O230" s="90" t="s">
        <v>397</v>
      </c>
      <c r="P230" s="90" t="s">
        <v>397</v>
      </c>
      <c r="Q230" s="90" t="s">
        <v>397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321</v>
      </c>
      <c r="C231">
        <v>6</v>
      </c>
      <c r="D231" t="s">
        <v>568</v>
      </c>
      <c r="E231">
        <v>1</v>
      </c>
      <c r="F231">
        <v>-5.45E-2</v>
      </c>
      <c r="G231">
        <v>0.2044</v>
      </c>
      <c r="I231" s="87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90">
        <f t="shared" ref="O231:O234" si="80">J231</f>
        <v>1.3938506841181253</v>
      </c>
      <c r="P231" s="90">
        <f t="shared" ref="P231:P234" si="81">IF(K231&gt;0,J231/K231,-J231/K231)</f>
        <v>5.2275794464907301</v>
      </c>
      <c r="Q231" s="90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322</v>
      </c>
      <c r="C232">
        <v>6</v>
      </c>
      <c r="D232" t="s">
        <v>568</v>
      </c>
      <c r="E232">
        <v>1</v>
      </c>
      <c r="F232">
        <v>3.2300000000000002E-2</v>
      </c>
      <c r="G232">
        <v>0.20619999999999999</v>
      </c>
      <c r="I232" s="87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90">
        <f t="shared" si="80"/>
        <v>1.3969608772428366</v>
      </c>
      <c r="P232" s="90">
        <f t="shared" si="81"/>
        <v>8.9180598417174259</v>
      </c>
      <c r="Q232" s="90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561</v>
      </c>
      <c r="C233">
        <v>4</v>
      </c>
      <c r="D233" t="s">
        <v>568</v>
      </c>
      <c r="E233">
        <v>1</v>
      </c>
      <c r="F233">
        <v>0.16650000000000001</v>
      </c>
      <c r="G233">
        <v>0.2152</v>
      </c>
      <c r="I233" s="87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90">
        <f t="shared" si="80"/>
        <v>3.1982685342211381</v>
      </c>
      <c r="P233" s="90">
        <f t="shared" si="81"/>
        <v>4.1337380694557888</v>
      </c>
      <c r="Q233" s="90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562</v>
      </c>
      <c r="C234">
        <v>5</v>
      </c>
      <c r="D234" t="s">
        <v>568</v>
      </c>
      <c r="E234">
        <v>1</v>
      </c>
      <c r="F234">
        <v>0.40610000000000002</v>
      </c>
      <c r="G234">
        <v>0.30759999999999998</v>
      </c>
      <c r="I234" s="87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90">
        <f t="shared" si="80"/>
        <v>4.3893788765642316</v>
      </c>
      <c r="P234" s="90">
        <f t="shared" si="81"/>
        <v>3.3247302202195459</v>
      </c>
      <c r="Q234" s="90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560</v>
      </c>
      <c r="C235">
        <v>0</v>
      </c>
      <c r="D235" t="s">
        <v>568</v>
      </c>
      <c r="E235">
        <v>2</v>
      </c>
      <c r="F235">
        <v>-0.14399999999999999</v>
      </c>
      <c r="G235">
        <v>0.18920000000000001</v>
      </c>
      <c r="I235" s="87" t="s">
        <v>397</v>
      </c>
      <c r="J235" s="87" t="s">
        <v>397</v>
      </c>
      <c r="K235" s="87" t="s">
        <v>397</v>
      </c>
      <c r="O235" s="90" t="s">
        <v>397</v>
      </c>
      <c r="P235" s="90" t="s">
        <v>397</v>
      </c>
      <c r="Q235" s="90" t="s">
        <v>397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321</v>
      </c>
      <c r="C236">
        <v>6</v>
      </c>
      <c r="D236" t="s">
        <v>568</v>
      </c>
      <c r="E236">
        <v>2</v>
      </c>
      <c r="F236">
        <v>-6.6900000000000001E-2</v>
      </c>
      <c r="G236">
        <v>0.18720000000000001</v>
      </c>
      <c r="I236" s="87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90">
        <f t="shared" ref="O236:O239" si="86">J236</f>
        <v>1.2455640711427574</v>
      </c>
      <c r="P236" s="90">
        <f t="shared" ref="P236:P239" si="87">IF(K236&gt;0,J236/K236,-J236/K236)</f>
        <v>3.485345203556415</v>
      </c>
      <c r="Q236" s="90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322</v>
      </c>
      <c r="C237">
        <v>6</v>
      </c>
      <c r="D237" t="s">
        <v>568</v>
      </c>
      <c r="E237">
        <v>2</v>
      </c>
      <c r="F237">
        <v>0.13669999999999999</v>
      </c>
      <c r="G237">
        <v>0.18740000000000001</v>
      </c>
      <c r="I237" s="87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90">
        <f t="shared" si="86"/>
        <v>3.1368104442244027</v>
      </c>
      <c r="P237" s="90">
        <f t="shared" si="87"/>
        <v>4.3002068562374038</v>
      </c>
      <c r="Q237" s="90">
        <f t="shared" si="88"/>
        <v>0.72945570971184626</v>
      </c>
    </row>
    <row r="238" spans="2:22" x14ac:dyDescent="0.25">
      <c r="B238" t="s">
        <v>561</v>
      </c>
      <c r="C238">
        <v>4</v>
      </c>
      <c r="D238" t="s">
        <v>568</v>
      </c>
      <c r="E238">
        <v>2</v>
      </c>
      <c r="F238">
        <v>0.55030000000000001</v>
      </c>
      <c r="G238">
        <v>0.1885</v>
      </c>
      <c r="I238" s="87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90">
        <f t="shared" si="86"/>
        <v>9.0389433100003913</v>
      </c>
      <c r="P238" s="90">
        <f t="shared" si="87"/>
        <v>3.0962035506724948</v>
      </c>
      <c r="Q238" s="90">
        <f t="shared" si="88"/>
        <v>2.9193633952254641</v>
      </c>
    </row>
    <row r="239" spans="2:22" x14ac:dyDescent="0.25">
      <c r="B239" t="s">
        <v>562</v>
      </c>
      <c r="C239">
        <v>5</v>
      </c>
      <c r="D239" t="s">
        <v>568</v>
      </c>
      <c r="E239">
        <v>2</v>
      </c>
      <c r="F239">
        <v>1.2347999999999999</v>
      </c>
      <c r="G239">
        <v>0.2263</v>
      </c>
      <c r="I239" s="87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90">
        <f t="shared" si="86"/>
        <v>10.992645544450763</v>
      </c>
      <c r="P239" s="90">
        <f t="shared" si="87"/>
        <v>2.0146061602763266</v>
      </c>
      <c r="Q239" s="90">
        <f t="shared" si="88"/>
        <v>5.4564737074679623</v>
      </c>
    </row>
    <row r="242" spans="1:11" x14ac:dyDescent="0.25">
      <c r="A242" s="92" t="s">
        <v>576</v>
      </c>
    </row>
    <row r="243" spans="1:11" x14ac:dyDescent="0.25">
      <c r="C243" t="s">
        <v>577</v>
      </c>
    </row>
    <row r="245" spans="1:11" x14ac:dyDescent="0.25">
      <c r="D245" t="s">
        <v>579</v>
      </c>
      <c r="E245" t="s">
        <v>580</v>
      </c>
      <c r="F245" t="s">
        <v>581</v>
      </c>
      <c r="G245" t="s">
        <v>582</v>
      </c>
      <c r="H245" t="s">
        <v>583</v>
      </c>
      <c r="J245" t="s">
        <v>584</v>
      </c>
      <c r="K245" t="s">
        <v>585</v>
      </c>
    </row>
    <row r="246" spans="1:11" x14ac:dyDescent="0.25">
      <c r="C246" t="s">
        <v>578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321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322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323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99">
        <f>SUM(H246:H249)</f>
        <v>1.0002249999999999</v>
      </c>
      <c r="J250" t="s">
        <v>586</v>
      </c>
      <c r="K250">
        <f>SUM(K246:K249)</f>
        <v>7.0203000000000007</v>
      </c>
    </row>
    <row r="253" spans="1:11" x14ac:dyDescent="0.25">
      <c r="A253" s="92" t="s">
        <v>587</v>
      </c>
    </row>
    <row r="255" spans="1:11" x14ac:dyDescent="0.25">
      <c r="C255" t="s">
        <v>588</v>
      </c>
    </row>
    <row r="257" spans="2:19" x14ac:dyDescent="0.25">
      <c r="C257" t="s">
        <v>595</v>
      </c>
      <c r="D257" t="s">
        <v>598</v>
      </c>
      <c r="E257" t="s">
        <v>543</v>
      </c>
      <c r="F257" t="s">
        <v>596</v>
      </c>
      <c r="G257" t="s">
        <v>482</v>
      </c>
      <c r="H257" s="89" t="s">
        <v>487</v>
      </c>
      <c r="J257" t="s">
        <v>488</v>
      </c>
      <c r="K257" t="s">
        <v>490</v>
      </c>
      <c r="L257" t="s">
        <v>597</v>
      </c>
      <c r="M257" t="s">
        <v>556</v>
      </c>
      <c r="Q257" t="s">
        <v>488</v>
      </c>
      <c r="R257" t="s">
        <v>487</v>
      </c>
      <c r="S257" t="s">
        <v>489</v>
      </c>
    </row>
    <row r="258" spans="2:19" x14ac:dyDescent="0.25">
      <c r="B258" t="s">
        <v>589</v>
      </c>
      <c r="C258">
        <v>0</v>
      </c>
      <c r="D258">
        <v>0.7</v>
      </c>
      <c r="E258">
        <f>D258</f>
        <v>0.7</v>
      </c>
      <c r="F258" t="s">
        <v>484</v>
      </c>
      <c r="G258">
        <v>1.0999999999999999E-2</v>
      </c>
      <c r="H258">
        <v>0.03</v>
      </c>
      <c r="J258" s="100" t="s">
        <v>397</v>
      </c>
      <c r="K258" t="s">
        <v>397</v>
      </c>
      <c r="L258" t="s">
        <v>397</v>
      </c>
      <c r="M258" t="s">
        <v>397</v>
      </c>
      <c r="Q258" s="90" t="s">
        <v>397</v>
      </c>
      <c r="R258" s="90" t="s">
        <v>397</v>
      </c>
      <c r="S258" s="90" t="s">
        <v>397</v>
      </c>
    </row>
    <row r="259" spans="2:19" x14ac:dyDescent="0.25">
      <c r="B259" t="s">
        <v>321</v>
      </c>
      <c r="C259">
        <v>5</v>
      </c>
      <c r="D259">
        <v>5</v>
      </c>
      <c r="E259">
        <f>D259-D258</f>
        <v>4.3</v>
      </c>
      <c r="F259" t="s">
        <v>484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90">
        <f t="shared" ref="Q259:Q264" si="93">K259</f>
        <v>2.7769996967160537</v>
      </c>
      <c r="R259" s="90">
        <f t="shared" ref="R259:R264" si="94">Q259/S259</f>
        <v>0.40838230834059608</v>
      </c>
      <c r="S259" s="90">
        <f t="shared" ref="S259:S264" si="95">M259</f>
        <v>6.8000000000000007</v>
      </c>
    </row>
    <row r="260" spans="2:19" x14ac:dyDescent="0.25">
      <c r="B260" t="s">
        <v>590</v>
      </c>
      <c r="C260">
        <v>8</v>
      </c>
      <c r="D260">
        <v>7.9</v>
      </c>
      <c r="E260">
        <f t="shared" ref="E260:E264" si="96">D260-D259</f>
        <v>2.9000000000000004</v>
      </c>
      <c r="F260" t="s">
        <v>484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90">
        <f t="shared" si="93"/>
        <v>4.4633839671773368</v>
      </c>
      <c r="R260" s="90">
        <f t="shared" si="94"/>
        <v>0.32940103078799532</v>
      </c>
      <c r="S260" s="90">
        <f t="shared" si="95"/>
        <v>13.55</v>
      </c>
    </row>
    <row r="261" spans="2:19" x14ac:dyDescent="0.25">
      <c r="B261" t="s">
        <v>591</v>
      </c>
      <c r="C261">
        <v>10</v>
      </c>
      <c r="D261">
        <v>9.8000000000000007</v>
      </c>
      <c r="E261">
        <f t="shared" si="96"/>
        <v>1.9000000000000004</v>
      </c>
      <c r="F261" t="s">
        <v>484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90">
        <f t="shared" si="93"/>
        <v>13.075934214887063</v>
      </c>
      <c r="R261" s="90">
        <f t="shared" si="94"/>
        <v>0.48973536385344807</v>
      </c>
      <c r="S261" s="90">
        <f t="shared" si="95"/>
        <v>26.7</v>
      </c>
    </row>
    <row r="262" spans="2:19" x14ac:dyDescent="0.25">
      <c r="B262" t="s">
        <v>592</v>
      </c>
      <c r="C262">
        <v>12</v>
      </c>
      <c r="D262">
        <v>11.7</v>
      </c>
      <c r="E262">
        <f t="shared" si="96"/>
        <v>1.8999999999999986</v>
      </c>
      <c r="F262" t="s">
        <v>484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90">
        <f t="shared" si="93"/>
        <v>11.415729668510144</v>
      </c>
      <c r="R262" s="90">
        <f t="shared" si="94"/>
        <v>0.44943817592559621</v>
      </c>
      <c r="S262" s="90">
        <f t="shared" si="95"/>
        <v>25.400000000000002</v>
      </c>
    </row>
    <row r="263" spans="2:19" x14ac:dyDescent="0.25">
      <c r="B263" t="s">
        <v>593</v>
      </c>
      <c r="C263">
        <v>14</v>
      </c>
      <c r="D263">
        <v>13.55</v>
      </c>
      <c r="E263">
        <f t="shared" si="96"/>
        <v>1.8500000000000014</v>
      </c>
      <c r="F263" t="s">
        <v>484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90">
        <f t="shared" si="93"/>
        <v>15.619533555641452</v>
      </c>
      <c r="R263" s="90">
        <f t="shared" si="94"/>
        <v>0.43793084735443316</v>
      </c>
      <c r="S263" s="90">
        <f t="shared" si="95"/>
        <v>35.666666666666671</v>
      </c>
    </row>
    <row r="264" spans="2:19" x14ac:dyDescent="0.25">
      <c r="B264" t="s">
        <v>594</v>
      </c>
      <c r="C264">
        <v>16</v>
      </c>
      <c r="D264">
        <v>15.42</v>
      </c>
      <c r="E264">
        <f t="shared" si="96"/>
        <v>1.8699999999999992</v>
      </c>
      <c r="F264" t="s">
        <v>484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90">
        <f t="shared" si="93"/>
        <v>15.109416852657521</v>
      </c>
      <c r="R264" s="90">
        <f t="shared" si="94"/>
        <v>0.3306218129684359</v>
      </c>
      <c r="S264" s="90">
        <f t="shared" si="95"/>
        <v>45.7</v>
      </c>
    </row>
    <row r="265" spans="2:19" x14ac:dyDescent="0.25">
      <c r="B265" t="s">
        <v>589</v>
      </c>
      <c r="C265">
        <v>0</v>
      </c>
      <c r="D265">
        <v>0.7</v>
      </c>
      <c r="E265">
        <f>D265</f>
        <v>0.7</v>
      </c>
      <c r="F265" t="s">
        <v>486</v>
      </c>
      <c r="G265">
        <v>0.33400000000000002</v>
      </c>
      <c r="H265">
        <v>0.14000000000000001</v>
      </c>
      <c r="J265" s="100" t="s">
        <v>397</v>
      </c>
      <c r="K265" t="s">
        <v>397</v>
      </c>
      <c r="L265" t="s">
        <v>397</v>
      </c>
      <c r="M265" t="s">
        <v>397</v>
      </c>
      <c r="Q265" s="90" t="s">
        <v>397</v>
      </c>
      <c r="R265" s="90" t="s">
        <v>397</v>
      </c>
      <c r="S265" s="90" t="s">
        <v>397</v>
      </c>
    </row>
    <row r="266" spans="2:19" x14ac:dyDescent="0.25">
      <c r="B266" t="s">
        <v>321</v>
      </c>
      <c r="C266">
        <v>5</v>
      </c>
      <c r="D266">
        <v>5</v>
      </c>
      <c r="E266">
        <f>D266-D265</f>
        <v>4.3</v>
      </c>
      <c r="F266" t="s">
        <v>486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90">
        <f t="shared" ref="Q266:Q271" si="101">K266</f>
        <v>0.18547806908248976</v>
      </c>
      <c r="R266" s="90">
        <f t="shared" ref="R266:R271" si="102">Q266/S266</f>
        <v>7.050335959275926E-2</v>
      </c>
      <c r="S266" s="90">
        <f t="shared" ref="S266:S271" si="103">M266</f>
        <v>2.6307692307692307</v>
      </c>
    </row>
    <row r="267" spans="2:19" x14ac:dyDescent="0.25">
      <c r="B267" t="s">
        <v>590</v>
      </c>
      <c r="C267">
        <v>8</v>
      </c>
      <c r="D267">
        <v>7.9</v>
      </c>
      <c r="E267">
        <f t="shared" ref="E267:E271" si="104">D267-D266</f>
        <v>2.9000000000000004</v>
      </c>
      <c r="F267" t="s">
        <v>486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90">
        <f t="shared" si="101"/>
        <v>17.998457404788315</v>
      </c>
      <c r="R267" s="90">
        <f t="shared" si="102"/>
        <v>2.6302547355640549</v>
      </c>
      <c r="S267" s="90">
        <f t="shared" si="103"/>
        <v>6.8428571428571416</v>
      </c>
    </row>
    <row r="268" spans="2:19" x14ac:dyDescent="0.25">
      <c r="B268" t="s">
        <v>591</v>
      </c>
      <c r="C268">
        <v>10</v>
      </c>
      <c r="D268">
        <v>9.8000000000000007</v>
      </c>
      <c r="E268">
        <f t="shared" si="104"/>
        <v>1.9000000000000004</v>
      </c>
      <c r="F268" t="s">
        <v>486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90">
        <f t="shared" si="101"/>
        <v>25.814803615404159</v>
      </c>
      <c r="R268" s="90">
        <f t="shared" si="102"/>
        <v>2.0583232118594679</v>
      </c>
      <c r="S268" s="90">
        <f t="shared" si="103"/>
        <v>12.541666666666666</v>
      </c>
    </row>
    <row r="269" spans="2:19" x14ac:dyDescent="0.25">
      <c r="B269" t="s">
        <v>592</v>
      </c>
      <c r="C269">
        <v>12</v>
      </c>
      <c r="D269">
        <v>11.7</v>
      </c>
      <c r="E269">
        <f t="shared" si="104"/>
        <v>1.8999999999999986</v>
      </c>
      <c r="F269" t="s">
        <v>486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90">
        <f t="shared" si="101"/>
        <v>16.561693659668308</v>
      </c>
      <c r="R269" s="90">
        <f t="shared" si="102"/>
        <v>1.0783522730115012</v>
      </c>
      <c r="S269" s="90">
        <f t="shared" si="103"/>
        <v>15.358333333333334</v>
      </c>
    </row>
    <row r="270" spans="2:19" x14ac:dyDescent="0.25">
      <c r="B270" t="s">
        <v>593</v>
      </c>
      <c r="C270">
        <v>14</v>
      </c>
      <c r="D270">
        <v>13.55</v>
      </c>
      <c r="E270">
        <f t="shared" si="104"/>
        <v>1.8500000000000014</v>
      </c>
      <c r="F270" t="s">
        <v>486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90">
        <f t="shared" si="101"/>
        <v>22.289111751969436</v>
      </c>
      <c r="R270" s="90">
        <f t="shared" si="102"/>
        <v>1.0687891424222484</v>
      </c>
      <c r="S270" s="90">
        <f t="shared" si="103"/>
        <v>20.854545454545455</v>
      </c>
    </row>
    <row r="271" spans="2:19" x14ac:dyDescent="0.25">
      <c r="B271" t="s">
        <v>594</v>
      </c>
      <c r="C271">
        <v>16</v>
      </c>
      <c r="D271">
        <v>15.42</v>
      </c>
      <c r="E271">
        <f t="shared" si="104"/>
        <v>1.8699999999999992</v>
      </c>
      <c r="F271" t="s">
        <v>486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90">
        <f t="shared" si="101"/>
        <v>29.217759563620561</v>
      </c>
      <c r="R271" s="90">
        <f t="shared" si="102"/>
        <v>1.1048310594700108</v>
      </c>
      <c r="S271" s="90">
        <f t="shared" si="103"/>
        <v>26.445454545454545</v>
      </c>
    </row>
    <row r="273" spans="2:19" x14ac:dyDescent="0.25">
      <c r="C273" t="s">
        <v>599</v>
      </c>
    </row>
    <row r="275" spans="2:19" x14ac:dyDescent="0.25">
      <c r="C275" t="s">
        <v>595</v>
      </c>
      <c r="D275" t="s">
        <v>598</v>
      </c>
      <c r="E275" t="s">
        <v>543</v>
      </c>
      <c r="F275" t="s">
        <v>596</v>
      </c>
      <c r="G275" t="s">
        <v>482</v>
      </c>
      <c r="H275" s="89" t="s">
        <v>487</v>
      </c>
      <c r="J275" t="s">
        <v>488</v>
      </c>
      <c r="K275" t="s">
        <v>490</v>
      </c>
      <c r="L275" t="s">
        <v>597</v>
      </c>
      <c r="M275" t="s">
        <v>556</v>
      </c>
      <c r="Q275" t="s">
        <v>488</v>
      </c>
      <c r="R275" t="s">
        <v>487</v>
      </c>
      <c r="S275" t="s">
        <v>489</v>
      </c>
    </row>
    <row r="276" spans="2:19" x14ac:dyDescent="0.25">
      <c r="B276" t="s">
        <v>589</v>
      </c>
      <c r="C276">
        <v>0</v>
      </c>
      <c r="D276">
        <v>0.7</v>
      </c>
      <c r="E276">
        <f>D276</f>
        <v>0.7</v>
      </c>
      <c r="F276" t="s">
        <v>484</v>
      </c>
      <c r="G276">
        <v>0.02</v>
      </c>
      <c r="H276">
        <v>0.02</v>
      </c>
      <c r="J276" s="100" t="s">
        <v>397</v>
      </c>
      <c r="K276" t="s">
        <v>397</v>
      </c>
      <c r="L276" t="s">
        <v>397</v>
      </c>
      <c r="M276" t="s">
        <v>397</v>
      </c>
      <c r="Q276" s="90" t="s">
        <v>397</v>
      </c>
      <c r="R276" s="90" t="s">
        <v>397</v>
      </c>
      <c r="S276" s="90" t="s">
        <v>397</v>
      </c>
    </row>
    <row r="277" spans="2:19" x14ac:dyDescent="0.25">
      <c r="B277" t="s">
        <v>321</v>
      </c>
      <c r="C277">
        <v>5</v>
      </c>
      <c r="D277">
        <v>5</v>
      </c>
      <c r="E277">
        <f>D277-D276</f>
        <v>4.3</v>
      </c>
      <c r="F277" t="s">
        <v>484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90">
        <f t="shared" ref="Q277:Q282" si="108">K277</f>
        <v>2.8618675580692976</v>
      </c>
      <c r="R277" s="90">
        <f t="shared" ref="R277:R282" si="109">Q277/S277</f>
        <v>0.38414329638514066</v>
      </c>
      <c r="S277" s="90">
        <f t="shared" ref="S277:S282" si="110">M277</f>
        <v>7.4499999999999993</v>
      </c>
    </row>
    <row r="278" spans="2:19" x14ac:dyDescent="0.25">
      <c r="B278" t="s">
        <v>590</v>
      </c>
      <c r="C278">
        <v>8</v>
      </c>
      <c r="D278">
        <v>7.9</v>
      </c>
      <c r="E278">
        <f t="shared" ref="E278:E282" si="111">D278-D277</f>
        <v>2.9000000000000004</v>
      </c>
      <c r="F278" t="s">
        <v>484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90">
        <f t="shared" si="108"/>
        <v>4.4316374840892347</v>
      </c>
      <c r="R278" s="90">
        <f t="shared" si="109"/>
        <v>0.31318992820418623</v>
      </c>
      <c r="S278" s="90">
        <f t="shared" si="110"/>
        <v>14.149999999999999</v>
      </c>
    </row>
    <row r="279" spans="2:19" x14ac:dyDescent="0.25">
      <c r="B279" t="s">
        <v>591</v>
      </c>
      <c r="C279">
        <v>10</v>
      </c>
      <c r="D279">
        <v>9.8000000000000007</v>
      </c>
      <c r="E279">
        <f t="shared" si="111"/>
        <v>1.9000000000000004</v>
      </c>
      <c r="F279" t="s">
        <v>484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90">
        <f t="shared" si="108"/>
        <v>12.461862071858331</v>
      </c>
      <c r="R279" s="90">
        <f t="shared" si="109"/>
        <v>0.46761208524796732</v>
      </c>
      <c r="S279" s="90">
        <f t="shared" si="110"/>
        <v>26.650000000000002</v>
      </c>
    </row>
    <row r="280" spans="2:19" x14ac:dyDescent="0.25">
      <c r="B280" t="s">
        <v>592</v>
      </c>
      <c r="C280">
        <v>12</v>
      </c>
      <c r="D280">
        <v>11.7</v>
      </c>
      <c r="E280">
        <f t="shared" si="111"/>
        <v>1.8999999999999986</v>
      </c>
      <c r="F280" t="s">
        <v>484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90">
        <f t="shared" si="108"/>
        <v>10.023075465215992</v>
      </c>
      <c r="R280" s="90">
        <f t="shared" si="109"/>
        <v>0.4107817813613111</v>
      </c>
      <c r="S280" s="90">
        <f t="shared" si="110"/>
        <v>24.400000000000002</v>
      </c>
    </row>
    <row r="281" spans="2:19" x14ac:dyDescent="0.25">
      <c r="B281" t="s">
        <v>593</v>
      </c>
      <c r="C281">
        <v>14</v>
      </c>
      <c r="D281">
        <v>13.55</v>
      </c>
      <c r="E281">
        <f t="shared" si="111"/>
        <v>1.8500000000000014</v>
      </c>
      <c r="F281" t="s">
        <v>484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90">
        <f t="shared" si="108"/>
        <v>13.257758507094074</v>
      </c>
      <c r="R281" s="90">
        <f t="shared" si="109"/>
        <v>0.40134485894331207</v>
      </c>
      <c r="S281" s="90">
        <f t="shared" si="110"/>
        <v>33.033333333333331</v>
      </c>
    </row>
    <row r="282" spans="2:19" x14ac:dyDescent="0.25">
      <c r="B282" t="s">
        <v>594</v>
      </c>
      <c r="C282">
        <v>16</v>
      </c>
      <c r="D282">
        <v>15.42</v>
      </c>
      <c r="E282">
        <f t="shared" si="111"/>
        <v>1.8699999999999992</v>
      </c>
      <c r="F282" t="s">
        <v>484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90">
        <f t="shared" si="108"/>
        <v>12.91474433343347</v>
      </c>
      <c r="R282" s="90">
        <f t="shared" si="109"/>
        <v>0.31094890048395196</v>
      </c>
      <c r="S282" s="90">
        <f t="shared" si="110"/>
        <v>41.533333333333331</v>
      </c>
    </row>
    <row r="283" spans="2:19" x14ac:dyDescent="0.25">
      <c r="B283" t="s">
        <v>589</v>
      </c>
      <c r="C283">
        <v>0</v>
      </c>
      <c r="D283">
        <v>0.7</v>
      </c>
      <c r="E283">
        <f>D283</f>
        <v>0.7</v>
      </c>
      <c r="F283" t="s">
        <v>486</v>
      </c>
      <c r="G283">
        <v>0.33400000000000002</v>
      </c>
      <c r="H283">
        <v>0.13</v>
      </c>
      <c r="J283" s="100" t="s">
        <v>397</v>
      </c>
      <c r="K283" t="s">
        <v>397</v>
      </c>
      <c r="L283" t="s">
        <v>397</v>
      </c>
      <c r="M283" t="s">
        <v>397</v>
      </c>
      <c r="Q283" s="90" t="s">
        <v>397</v>
      </c>
      <c r="R283" s="90" t="s">
        <v>397</v>
      </c>
      <c r="S283" s="90" t="s">
        <v>397</v>
      </c>
    </row>
    <row r="284" spans="2:19" x14ac:dyDescent="0.25">
      <c r="B284" t="s">
        <v>321</v>
      </c>
      <c r="C284">
        <v>5</v>
      </c>
      <c r="D284">
        <v>5</v>
      </c>
      <c r="E284">
        <f>D284-D283</f>
        <v>4.3</v>
      </c>
      <c r="F284" t="s">
        <v>486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90">
        <f t="shared" ref="Q284:Q289" si="115">K284</f>
        <v>0.20858331137321162</v>
      </c>
      <c r="R284" s="90">
        <f t="shared" ref="R284:R289" si="116">Q284/S284</f>
        <v>7.2973753250103177E-2</v>
      </c>
      <c r="S284" s="90">
        <f t="shared" ref="S284:S289" si="117">M284</f>
        <v>2.8583333333333338</v>
      </c>
    </row>
    <row r="285" spans="2:19" x14ac:dyDescent="0.25">
      <c r="B285" t="s">
        <v>590</v>
      </c>
      <c r="C285">
        <v>8</v>
      </c>
      <c r="D285">
        <v>7.9</v>
      </c>
      <c r="E285">
        <f t="shared" ref="E285:E289" si="118">D285-D284</f>
        <v>2.9000000000000004</v>
      </c>
      <c r="F285" t="s">
        <v>486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90">
        <f t="shared" si="115"/>
        <v>17.973273386022946</v>
      </c>
      <c r="R285" s="90">
        <f t="shared" si="116"/>
        <v>2.6265743987924979</v>
      </c>
      <c r="S285" s="90">
        <f t="shared" si="117"/>
        <v>6.8428571428571416</v>
      </c>
    </row>
    <row r="286" spans="2:19" x14ac:dyDescent="0.25">
      <c r="B286" t="s">
        <v>591</v>
      </c>
      <c r="C286">
        <v>10</v>
      </c>
      <c r="D286">
        <v>9.8000000000000007</v>
      </c>
      <c r="E286">
        <f t="shared" si="118"/>
        <v>1.9000000000000004</v>
      </c>
      <c r="F286" t="s">
        <v>486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90">
        <f t="shared" si="115"/>
        <v>25.771992717677406</v>
      </c>
      <c r="R286" s="90">
        <f t="shared" si="116"/>
        <v>1.7135633455902533</v>
      </c>
      <c r="S286" s="90">
        <f t="shared" si="117"/>
        <v>15.04</v>
      </c>
    </row>
    <row r="287" spans="2:19" x14ac:dyDescent="0.25">
      <c r="B287" t="s">
        <v>592</v>
      </c>
      <c r="C287">
        <v>12</v>
      </c>
      <c r="D287">
        <v>11.7</v>
      </c>
      <c r="E287">
        <f t="shared" si="118"/>
        <v>1.8999999999999986</v>
      </c>
      <c r="F287" t="s">
        <v>486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90">
        <f t="shared" si="115"/>
        <v>16.561693659668308</v>
      </c>
      <c r="R287" s="90">
        <f t="shared" si="116"/>
        <v>1.3486721221228262</v>
      </c>
      <c r="S287" s="90">
        <f t="shared" si="117"/>
        <v>12.280000000000001</v>
      </c>
    </row>
    <row r="288" spans="2:19" x14ac:dyDescent="0.25">
      <c r="B288" t="s">
        <v>593</v>
      </c>
      <c r="C288">
        <v>14</v>
      </c>
      <c r="D288">
        <v>13.55</v>
      </c>
      <c r="E288">
        <f t="shared" si="118"/>
        <v>1.8500000000000014</v>
      </c>
      <c r="F288" t="s">
        <v>486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90">
        <f t="shared" si="115"/>
        <v>22.289111751969436</v>
      </c>
      <c r="R288" s="90">
        <f t="shared" si="116"/>
        <v>1.7496904122784553</v>
      </c>
      <c r="S288" s="90">
        <f t="shared" si="117"/>
        <v>12.738888888888891</v>
      </c>
    </row>
    <row r="289" spans="1:19" x14ac:dyDescent="0.25">
      <c r="B289" t="s">
        <v>594</v>
      </c>
      <c r="C289">
        <v>16</v>
      </c>
      <c r="D289">
        <v>15.42</v>
      </c>
      <c r="E289">
        <f t="shared" si="118"/>
        <v>1.8699999999999992</v>
      </c>
      <c r="F289" t="s">
        <v>486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90">
        <f t="shared" si="115"/>
        <v>29.217759563620561</v>
      </c>
      <c r="R289" s="90">
        <f t="shared" si="116"/>
        <v>2.8132643321230253</v>
      </c>
      <c r="S289" s="90">
        <f t="shared" si="117"/>
        <v>10.385714285714284</v>
      </c>
    </row>
    <row r="292" spans="1:19" x14ac:dyDescent="0.25">
      <c r="A292" s="92" t="s">
        <v>603</v>
      </c>
    </row>
    <row r="293" spans="1:19" x14ac:dyDescent="0.25">
      <c r="G293" t="s">
        <v>610</v>
      </c>
    </row>
    <row r="294" spans="1:19" x14ac:dyDescent="0.25">
      <c r="C294" t="s">
        <v>604</v>
      </c>
      <c r="D294" t="s">
        <v>605</v>
      </c>
      <c r="H294" t="s">
        <v>606</v>
      </c>
      <c r="I294" t="s">
        <v>607</v>
      </c>
      <c r="J294" t="s">
        <v>614</v>
      </c>
      <c r="K294" t="s">
        <v>613</v>
      </c>
    </row>
    <row r="295" spans="1:19" x14ac:dyDescent="0.25">
      <c r="C295" t="s">
        <v>608</v>
      </c>
      <c r="D295" t="s">
        <v>606</v>
      </c>
      <c r="E295">
        <v>9065</v>
      </c>
      <c r="G295" t="s">
        <v>524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609</v>
      </c>
      <c r="D296" t="s">
        <v>606</v>
      </c>
      <c r="E296">
        <v>55135</v>
      </c>
      <c r="G296" t="s">
        <v>611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608</v>
      </c>
      <c r="D297" t="s">
        <v>607</v>
      </c>
      <c r="E297">
        <v>3135</v>
      </c>
      <c r="G297" t="s">
        <v>612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609</v>
      </c>
      <c r="D298" t="s">
        <v>607</v>
      </c>
      <c r="E298">
        <v>24826</v>
      </c>
      <c r="G298" t="s">
        <v>526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92" t="s">
        <v>615</v>
      </c>
    </row>
    <row r="304" spans="1:19" x14ac:dyDescent="0.25">
      <c r="C304" s="93" t="s">
        <v>617</v>
      </c>
    </row>
    <row r="306" spans="3:20" x14ac:dyDescent="0.25">
      <c r="D306" t="s">
        <v>543</v>
      </c>
      <c r="E306" t="s">
        <v>317</v>
      </c>
      <c r="F306" t="s">
        <v>498</v>
      </c>
      <c r="G306" t="s">
        <v>482</v>
      </c>
      <c r="H306" s="89" t="s">
        <v>487</v>
      </c>
      <c r="K306" t="s">
        <v>488</v>
      </c>
      <c r="L306" t="s">
        <v>490</v>
      </c>
      <c r="M306" t="s">
        <v>556</v>
      </c>
      <c r="R306" t="s">
        <v>488</v>
      </c>
      <c r="S306" t="s">
        <v>487</v>
      </c>
      <c r="T306" t="s">
        <v>489</v>
      </c>
    </row>
    <row r="307" spans="3:20" x14ac:dyDescent="0.25">
      <c r="C307" t="s">
        <v>321</v>
      </c>
      <c r="D307">
        <v>5</v>
      </c>
      <c r="E307" t="s">
        <v>94</v>
      </c>
      <c r="F307">
        <v>1988</v>
      </c>
      <c r="G307">
        <v>2.7E-2</v>
      </c>
      <c r="H307">
        <v>4.7E-2</v>
      </c>
      <c r="K307" s="100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90">
        <f t="shared" ref="R307:R309" si="122">L307</f>
        <v>0.53426072862545748</v>
      </c>
      <c r="S307" s="90">
        <f t="shared" ref="S307:S309" si="123">R307/T307</f>
        <v>0.93000941649616686</v>
      </c>
      <c r="T307" s="90">
        <f>M307</f>
        <v>0.57446808510638292</v>
      </c>
    </row>
    <row r="308" spans="3:20" x14ac:dyDescent="0.25">
      <c r="C308" t="s">
        <v>322</v>
      </c>
      <c r="D308">
        <v>6</v>
      </c>
      <c r="E308" t="s">
        <v>94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90">
        <f t="shared" si="122"/>
        <v>5.8058332763509357</v>
      </c>
      <c r="S308" s="90">
        <f t="shared" si="123"/>
        <v>1.3636957230498712</v>
      </c>
      <c r="T308" s="90">
        <f>M308</f>
        <v>4.2574257425742568</v>
      </c>
    </row>
    <row r="309" spans="3:20" x14ac:dyDescent="0.25">
      <c r="C309" t="s">
        <v>561</v>
      </c>
      <c r="D309">
        <v>5</v>
      </c>
      <c r="E309" t="s">
        <v>94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90">
        <f t="shared" si="122"/>
        <v>3.7827794135901316</v>
      </c>
      <c r="S309" s="90">
        <f t="shared" si="123"/>
        <v>0.25059421982773744</v>
      </c>
      <c r="T309" s="90">
        <f>M309</f>
        <v>15.095238095238095</v>
      </c>
    </row>
    <row r="310" spans="3:20" x14ac:dyDescent="0.25">
      <c r="C310" t="s">
        <v>321</v>
      </c>
      <c r="D310">
        <v>5</v>
      </c>
      <c r="E310" t="s">
        <v>94</v>
      </c>
      <c r="F310">
        <v>1998</v>
      </c>
      <c r="G310">
        <v>0.153</v>
      </c>
      <c r="H310">
        <v>0.04</v>
      </c>
      <c r="K310" s="100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90">
        <f t="shared" ref="R310:R324" si="127">L310</f>
        <v>2.8882691843426622</v>
      </c>
      <c r="S310" s="90">
        <f t="shared" ref="S310:S324" si="128">R310/T310</f>
        <v>0.75510305473010786</v>
      </c>
      <c r="T310" s="90">
        <f t="shared" ref="T310:T324" si="129">M310</f>
        <v>3.8249999999999997</v>
      </c>
    </row>
    <row r="311" spans="3:20" x14ac:dyDescent="0.25">
      <c r="C311" t="s">
        <v>322</v>
      </c>
      <c r="D311">
        <v>6</v>
      </c>
      <c r="E311" t="s">
        <v>94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90">
        <f t="shared" si="127"/>
        <v>5.1029684358929073</v>
      </c>
      <c r="S311" s="90">
        <f t="shared" si="128"/>
        <v>0.99818544254990993</v>
      </c>
      <c r="T311" s="90">
        <f t="shared" si="129"/>
        <v>5.1122448979591839</v>
      </c>
    </row>
    <row r="312" spans="3:20" x14ac:dyDescent="0.25">
      <c r="C312" t="s">
        <v>561</v>
      </c>
      <c r="D312">
        <v>5</v>
      </c>
      <c r="E312" t="s">
        <v>94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90">
        <f t="shared" si="127"/>
        <v>2.6371879666879705</v>
      </c>
      <c r="S312" s="90">
        <f t="shared" si="128"/>
        <v>0.1607036417200482</v>
      </c>
      <c r="T312" s="90">
        <f t="shared" si="129"/>
        <v>16.410256410256412</v>
      </c>
    </row>
    <row r="313" spans="3:20" x14ac:dyDescent="0.25">
      <c r="C313" t="s">
        <v>321</v>
      </c>
      <c r="D313">
        <v>5</v>
      </c>
      <c r="E313" t="s">
        <v>94</v>
      </c>
      <c r="F313">
        <v>2006</v>
      </c>
      <c r="G313">
        <v>7.0000000000000007E-2</v>
      </c>
      <c r="H313">
        <v>4.1000000000000002E-2</v>
      </c>
      <c r="K313" s="100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90">
        <f t="shared" si="127"/>
        <v>1.3623697910505994</v>
      </c>
      <c r="S313" s="90">
        <f t="shared" si="128"/>
        <v>0.79795944904392246</v>
      </c>
      <c r="T313" s="90">
        <f t="shared" si="129"/>
        <v>1.7073170731707319</v>
      </c>
    </row>
    <row r="314" spans="3:20" x14ac:dyDescent="0.25">
      <c r="C314" t="s">
        <v>322</v>
      </c>
      <c r="D314">
        <v>6</v>
      </c>
      <c r="E314" t="s">
        <v>94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90">
        <f t="shared" si="127"/>
        <v>4.6032590966232689</v>
      </c>
      <c r="S314" s="90">
        <f t="shared" si="128"/>
        <v>1.5384576454504082</v>
      </c>
      <c r="T314" s="90">
        <f t="shared" si="129"/>
        <v>2.9921259842519685</v>
      </c>
    </row>
    <row r="315" spans="3:20" x14ac:dyDescent="0.25">
      <c r="C315" t="s">
        <v>561</v>
      </c>
      <c r="D315">
        <v>5</v>
      </c>
      <c r="E315" t="s">
        <v>94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90">
        <f t="shared" si="127"/>
        <v>6.0755280859349448</v>
      </c>
      <c r="S315" s="90">
        <f t="shared" si="128"/>
        <v>0.32772558139898045</v>
      </c>
      <c r="T315" s="90">
        <f t="shared" si="129"/>
        <v>18.538461538461537</v>
      </c>
    </row>
    <row r="316" spans="3:20" x14ac:dyDescent="0.25">
      <c r="C316" t="s">
        <v>321</v>
      </c>
      <c r="D316">
        <v>5</v>
      </c>
      <c r="E316" t="s">
        <v>152</v>
      </c>
      <c r="F316">
        <v>1987</v>
      </c>
      <c r="G316">
        <v>0.107</v>
      </c>
      <c r="H316">
        <v>6.0999999999999999E-2</v>
      </c>
      <c r="K316" s="100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90">
        <f t="shared" si="127"/>
        <v>2.0538807778703427</v>
      </c>
      <c r="S316" s="90">
        <f t="shared" si="128"/>
        <v>1.1709039948606628</v>
      </c>
      <c r="T316" s="90">
        <f t="shared" si="129"/>
        <v>1.7540983606557377</v>
      </c>
    </row>
    <row r="317" spans="3:20" x14ac:dyDescent="0.25">
      <c r="C317" t="s">
        <v>322</v>
      </c>
      <c r="D317">
        <v>6</v>
      </c>
      <c r="E317" t="s">
        <v>152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90">
        <f t="shared" si="127"/>
        <v>7.8648870451029085</v>
      </c>
      <c r="S317" s="90">
        <f t="shared" si="128"/>
        <v>0.9456315802029891</v>
      </c>
      <c r="T317" s="90">
        <f t="shared" si="129"/>
        <v>8.3170731707317067</v>
      </c>
    </row>
    <row r="318" spans="3:20" x14ac:dyDescent="0.25">
      <c r="C318" t="s">
        <v>561</v>
      </c>
      <c r="D318">
        <v>5</v>
      </c>
      <c r="E318" t="s">
        <v>152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90">
        <f t="shared" si="127"/>
        <v>9.745977902720405</v>
      </c>
      <c r="S318" s="90">
        <f t="shared" si="128"/>
        <v>1.0097873494184408</v>
      </c>
      <c r="T318" s="90">
        <f t="shared" si="129"/>
        <v>9.6515151515151505</v>
      </c>
    </row>
    <row r="319" spans="3:20" x14ac:dyDescent="0.25">
      <c r="C319" t="s">
        <v>321</v>
      </c>
      <c r="D319">
        <v>5</v>
      </c>
      <c r="E319" t="s">
        <v>152</v>
      </c>
      <c r="F319">
        <v>2001</v>
      </c>
      <c r="G319">
        <v>0.253</v>
      </c>
      <c r="H319">
        <v>5.8000000000000003E-2</v>
      </c>
      <c r="K319" s="100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90">
        <f t="shared" si="127"/>
        <v>4.6140978438483859</v>
      </c>
      <c r="S319" s="90">
        <f t="shared" si="128"/>
        <v>1.0577773713170213</v>
      </c>
      <c r="T319" s="90">
        <f t="shared" si="129"/>
        <v>4.3620689655172411</v>
      </c>
    </row>
    <row r="320" spans="3:20" x14ac:dyDescent="0.25">
      <c r="C320" t="s">
        <v>322</v>
      </c>
      <c r="D320">
        <v>6</v>
      </c>
      <c r="E320" t="s">
        <v>152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90">
        <f t="shared" si="127"/>
        <v>6.4739236902311426</v>
      </c>
      <c r="S320" s="90">
        <f t="shared" si="128"/>
        <v>0.59268315473947086</v>
      </c>
      <c r="T320" s="90">
        <f t="shared" si="129"/>
        <v>10.923076923076922</v>
      </c>
    </row>
    <row r="321" spans="2:20" x14ac:dyDescent="0.25">
      <c r="C321" t="s">
        <v>561</v>
      </c>
      <c r="D321">
        <v>5</v>
      </c>
      <c r="E321" t="s">
        <v>152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90">
        <f t="shared" si="127"/>
        <v>8.490521329106592</v>
      </c>
      <c r="S321" s="90">
        <f t="shared" si="128"/>
        <v>0.92394791050459202</v>
      </c>
      <c r="T321" s="90">
        <f t="shared" si="129"/>
        <v>9.1893939393939394</v>
      </c>
    </row>
    <row r="322" spans="2:20" x14ac:dyDescent="0.25">
      <c r="C322" t="s">
        <v>321</v>
      </c>
      <c r="D322">
        <v>5</v>
      </c>
      <c r="E322" t="s">
        <v>152</v>
      </c>
      <c r="F322">
        <v>2006</v>
      </c>
      <c r="G322">
        <v>0.157</v>
      </c>
      <c r="H322">
        <v>2.8000000000000001E-2</v>
      </c>
      <c r="K322" s="100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90">
        <f t="shared" si="127"/>
        <v>2.9595585437330874</v>
      </c>
      <c r="S322" s="90">
        <f t="shared" si="128"/>
        <v>0.52781935811800285</v>
      </c>
      <c r="T322" s="90">
        <f t="shared" si="129"/>
        <v>5.6071428571428568</v>
      </c>
    </row>
    <row r="323" spans="2:20" x14ac:dyDescent="0.25">
      <c r="C323" t="s">
        <v>322</v>
      </c>
      <c r="D323">
        <v>6</v>
      </c>
      <c r="E323" t="s">
        <v>152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90">
        <f t="shared" si="127"/>
        <v>5.9686029727814338</v>
      </c>
      <c r="S323" s="90">
        <f t="shared" si="128"/>
        <v>0.3333251223891901</v>
      </c>
      <c r="T323" s="90">
        <f t="shared" si="129"/>
        <v>17.906249999999996</v>
      </c>
    </row>
    <row r="324" spans="2:20" x14ac:dyDescent="0.25">
      <c r="C324" t="s">
        <v>561</v>
      </c>
      <c r="D324">
        <v>5</v>
      </c>
      <c r="E324" t="s">
        <v>152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90">
        <f t="shared" si="127"/>
        <v>8.6632090658934402</v>
      </c>
      <c r="S324" s="90">
        <f t="shared" si="128"/>
        <v>0.28665029997441527</v>
      </c>
      <c r="T324" s="90">
        <f t="shared" si="129"/>
        <v>30.222222222222225</v>
      </c>
    </row>
    <row r="327" spans="2:20" x14ac:dyDescent="0.25">
      <c r="B327" s="93" t="s">
        <v>630</v>
      </c>
    </row>
    <row r="329" spans="2:20" x14ac:dyDescent="0.25">
      <c r="B329" s="25"/>
      <c r="C329" s="104" t="s">
        <v>631</v>
      </c>
      <c r="D329" t="s">
        <v>94</v>
      </c>
      <c r="E329" t="s">
        <v>94</v>
      </c>
      <c r="F329" t="s">
        <v>94</v>
      </c>
      <c r="G329" t="s">
        <v>152</v>
      </c>
      <c r="H329" t="s">
        <v>152</v>
      </c>
      <c r="I329" t="s">
        <v>152</v>
      </c>
      <c r="J329" t="s">
        <v>285</v>
      </c>
      <c r="K329" t="s">
        <v>285</v>
      </c>
      <c r="L329" t="s">
        <v>285</v>
      </c>
      <c r="N329" t="s">
        <v>635</v>
      </c>
    </row>
    <row r="330" spans="2:20" x14ac:dyDescent="0.25">
      <c r="B330" s="103"/>
      <c r="C330" s="105" t="s">
        <v>632</v>
      </c>
      <c r="D330" s="102">
        <v>1988</v>
      </c>
      <c r="E330" s="102">
        <v>1998</v>
      </c>
      <c r="F330" s="102">
        <v>2006</v>
      </c>
      <c r="G330" s="102">
        <v>1987</v>
      </c>
      <c r="H330" s="102">
        <v>2001</v>
      </c>
      <c r="I330" s="102">
        <v>2006</v>
      </c>
      <c r="J330" s="102">
        <v>1988</v>
      </c>
      <c r="K330" s="102">
        <v>1994</v>
      </c>
      <c r="L330" s="102">
        <v>2002</v>
      </c>
      <c r="N330" t="s">
        <v>638</v>
      </c>
      <c r="O330" t="s">
        <v>321</v>
      </c>
      <c r="P330" t="s">
        <v>322</v>
      </c>
      <c r="Q330" t="s">
        <v>323</v>
      </c>
      <c r="S330" t="s">
        <v>636</v>
      </c>
    </row>
    <row r="331" spans="2:20" x14ac:dyDescent="0.25">
      <c r="B331" s="25" t="s">
        <v>502</v>
      </c>
      <c r="C331" s="104" t="s">
        <v>618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90">
        <v>0.3407</v>
      </c>
      <c r="O331" s="90">
        <v>7.7300000000000008E-2</v>
      </c>
      <c r="P331" s="90">
        <v>0.35670000000000002</v>
      </c>
      <c r="Q331" s="90">
        <v>0.2253</v>
      </c>
      <c r="S331" s="90">
        <v>0.63229999999999997</v>
      </c>
    </row>
    <row r="332" spans="2:20" x14ac:dyDescent="0.25">
      <c r="B332" s="25"/>
      <c r="C332" s="104" t="s">
        <v>627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90">
        <v>0.19259999999999999</v>
      </c>
      <c r="O332" s="90">
        <v>0.11460000000000001</v>
      </c>
      <c r="P332" s="90">
        <v>0.44299999999999995</v>
      </c>
      <c r="Q332" s="90">
        <v>0.24989999999999998</v>
      </c>
      <c r="S332" s="90">
        <v>0.55189999999999995</v>
      </c>
    </row>
    <row r="333" spans="2:20" x14ac:dyDescent="0.25">
      <c r="B333" s="25"/>
      <c r="C333" s="104" t="s">
        <v>511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90">
        <v>0.13970000000000002</v>
      </c>
      <c r="O333" s="90">
        <v>9.8699999999999996E-2</v>
      </c>
      <c r="P333" s="90">
        <v>0.48859999999999998</v>
      </c>
      <c r="Q333" s="90">
        <v>0.27300000000000002</v>
      </c>
      <c r="S333" s="90">
        <v>0.43890000000000001</v>
      </c>
    </row>
    <row r="334" spans="2:20" x14ac:dyDescent="0.25">
      <c r="B334" s="25"/>
      <c r="C334" s="104" t="s">
        <v>626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90">
        <v>0.28729999999999994</v>
      </c>
      <c r="O334" s="90">
        <v>0.25640000000000002</v>
      </c>
      <c r="P334" s="90">
        <v>0.43579999999999997</v>
      </c>
      <c r="Q334" s="90">
        <v>2.06E-2</v>
      </c>
      <c r="S334" s="90">
        <v>0.66709999999999992</v>
      </c>
    </row>
    <row r="335" spans="2:20" x14ac:dyDescent="0.25">
      <c r="B335" s="25"/>
      <c r="C335" s="104" t="s">
        <v>625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90">
        <v>0.1116</v>
      </c>
      <c r="O335" s="90">
        <v>0.20399999999999999</v>
      </c>
      <c r="P335" s="90">
        <v>0.62340000000000007</v>
      </c>
      <c r="Q335" s="90">
        <v>6.0999999999999999E-2</v>
      </c>
      <c r="S335" s="90">
        <v>0.49</v>
      </c>
    </row>
    <row r="336" spans="2:20" x14ac:dyDescent="0.25">
      <c r="B336" s="25"/>
      <c r="C336" s="104" t="s">
        <v>628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90">
        <v>0.1016</v>
      </c>
      <c r="O336" s="90">
        <v>0.22159999999999999</v>
      </c>
      <c r="P336" s="90">
        <v>0.54919999999999991</v>
      </c>
      <c r="Q336" s="90">
        <v>0.12759999999999999</v>
      </c>
      <c r="S336" s="90">
        <v>0.35070000000000001</v>
      </c>
    </row>
    <row r="337" spans="2:20" x14ac:dyDescent="0.25">
      <c r="B337" s="25"/>
      <c r="C337" s="104" t="s">
        <v>629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90">
        <v>0.1018</v>
      </c>
      <c r="O337" s="90">
        <v>0.53220000000000001</v>
      </c>
      <c r="P337" s="90">
        <v>0.2636</v>
      </c>
      <c r="Q337" s="90">
        <v>0.1024</v>
      </c>
      <c r="S337" s="90">
        <v>0.22370000000000001</v>
      </c>
    </row>
    <row r="338" spans="2:20" x14ac:dyDescent="0.25">
      <c r="B338" s="103"/>
      <c r="C338" s="105" t="s">
        <v>624</v>
      </c>
      <c r="D338" s="102">
        <v>22.53</v>
      </c>
      <c r="E338" s="102">
        <v>24.99</v>
      </c>
      <c r="F338" s="102">
        <v>27.3</v>
      </c>
      <c r="G338" s="102">
        <v>2.06</v>
      </c>
      <c r="H338" s="102">
        <v>6.1</v>
      </c>
      <c r="I338" s="102">
        <v>12.76</v>
      </c>
      <c r="J338" s="102">
        <v>10.24</v>
      </c>
      <c r="K338" s="102">
        <v>11.52</v>
      </c>
      <c r="L338" s="102">
        <v>14.15</v>
      </c>
      <c r="N338" s="90">
        <v>4.2699999999999995E-2</v>
      </c>
      <c r="O338" s="90">
        <v>0.50719999999999998</v>
      </c>
      <c r="P338" s="90">
        <v>0.33500000000000002</v>
      </c>
      <c r="Q338" s="90">
        <v>0.1152</v>
      </c>
      <c r="S338" s="90">
        <v>0.1943</v>
      </c>
    </row>
    <row r="339" spans="2:20" x14ac:dyDescent="0.25">
      <c r="B339" s="25" t="s">
        <v>633</v>
      </c>
      <c r="C339" s="104" t="s">
        <v>634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90">
        <v>3.5000000000000003E-2</v>
      </c>
      <c r="O339" s="90">
        <v>0.44450000000000001</v>
      </c>
      <c r="P339" s="90">
        <v>0.37890000000000001</v>
      </c>
      <c r="Q339" s="90">
        <v>0.14150000000000001</v>
      </c>
      <c r="S339" s="90">
        <v>0.27929999999999999</v>
      </c>
    </row>
    <row r="340" spans="2:20" x14ac:dyDescent="0.25">
      <c r="B340" s="25"/>
      <c r="C340" s="104" t="s">
        <v>511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104" t="s">
        <v>612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103"/>
      <c r="C342" s="105" t="s">
        <v>526</v>
      </c>
      <c r="D342" s="102">
        <f>D338/100</f>
        <v>0.2253</v>
      </c>
      <c r="E342" s="102">
        <f t="shared" ref="E342:L342" si="143">E338/100</f>
        <v>0.24989999999999998</v>
      </c>
      <c r="F342" s="102">
        <f t="shared" si="143"/>
        <v>0.27300000000000002</v>
      </c>
      <c r="G342" s="102">
        <f t="shared" si="143"/>
        <v>2.06E-2</v>
      </c>
      <c r="H342" s="102">
        <f t="shared" si="143"/>
        <v>6.0999999999999999E-2</v>
      </c>
      <c r="I342" s="102">
        <f t="shared" si="143"/>
        <v>0.12759999999999999</v>
      </c>
      <c r="J342" s="102">
        <f t="shared" si="143"/>
        <v>0.1024</v>
      </c>
      <c r="K342" s="102">
        <f t="shared" si="143"/>
        <v>0.1152</v>
      </c>
      <c r="L342" s="102">
        <f t="shared" si="143"/>
        <v>0.14150000000000001</v>
      </c>
    </row>
    <row r="343" spans="2:20" ht="15.75" thickBot="1" x14ac:dyDescent="0.3">
      <c r="B343" s="106"/>
      <c r="C343" s="107" t="s">
        <v>586</v>
      </c>
      <c r="D343" s="108">
        <f>SUM(D339:D342)</f>
        <v>1</v>
      </c>
      <c r="E343" s="108">
        <f t="shared" ref="E343:L343" si="144">SUM(E339:E342)</f>
        <v>1.0001</v>
      </c>
      <c r="F343" s="108">
        <f t="shared" si="144"/>
        <v>1</v>
      </c>
      <c r="G343" s="108">
        <f t="shared" si="144"/>
        <v>1.0001</v>
      </c>
      <c r="H343" s="108">
        <f t="shared" si="144"/>
        <v>1</v>
      </c>
      <c r="I343" s="108">
        <f t="shared" si="144"/>
        <v>0.99999999999999978</v>
      </c>
      <c r="J343" s="108">
        <f t="shared" si="144"/>
        <v>1</v>
      </c>
      <c r="K343" s="108">
        <f t="shared" si="144"/>
        <v>1.0001</v>
      </c>
      <c r="L343" s="108">
        <f t="shared" si="144"/>
        <v>0.99990000000000001</v>
      </c>
    </row>
    <row r="344" spans="2:20" x14ac:dyDescent="0.25">
      <c r="B344" s="25" t="s">
        <v>502</v>
      </c>
      <c r="C344" s="104" t="s">
        <v>637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104" t="s">
        <v>636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104"/>
    </row>
    <row r="348" spans="2:20" x14ac:dyDescent="0.25">
      <c r="B348" s="93" t="s">
        <v>645</v>
      </c>
    </row>
    <row r="350" spans="2:20" x14ac:dyDescent="0.25">
      <c r="B350" t="s">
        <v>644</v>
      </c>
      <c r="D350">
        <v>1988</v>
      </c>
      <c r="I350">
        <v>1998</v>
      </c>
      <c r="N350">
        <v>2006</v>
      </c>
    </row>
    <row r="351" spans="2:20" x14ac:dyDescent="0.25">
      <c r="D351" t="s">
        <v>639</v>
      </c>
      <c r="E351" t="s">
        <v>640</v>
      </c>
      <c r="F351" t="s">
        <v>641</v>
      </c>
      <c r="G351" t="s">
        <v>642</v>
      </c>
      <c r="H351" t="s">
        <v>643</v>
      </c>
      <c r="I351" t="s">
        <v>639</v>
      </c>
      <c r="J351" t="s">
        <v>640</v>
      </c>
      <c r="K351" t="s">
        <v>641</v>
      </c>
      <c r="L351" t="s">
        <v>642</v>
      </c>
      <c r="M351" t="s">
        <v>643</v>
      </c>
      <c r="N351" t="s">
        <v>639</v>
      </c>
      <c r="O351" t="s">
        <v>640</v>
      </c>
      <c r="P351" t="s">
        <v>641</v>
      </c>
      <c r="Q351" t="s">
        <v>642</v>
      </c>
      <c r="R351" t="s">
        <v>643</v>
      </c>
    </row>
    <row r="352" spans="2:20" x14ac:dyDescent="0.25">
      <c r="C352" t="s">
        <v>618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648</v>
      </c>
    </row>
    <row r="353" spans="2:21" x14ac:dyDescent="0.25">
      <c r="C353" t="s">
        <v>619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650</v>
      </c>
      <c r="U353" t="s">
        <v>649</v>
      </c>
    </row>
    <row r="354" spans="2:21" x14ac:dyDescent="0.25">
      <c r="C354" t="s">
        <v>511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620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621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622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623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624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90">
        <f>AVERAGE(G352:G359)</f>
        <v>0.48413098436498614</v>
      </c>
      <c r="H360" s="90">
        <f>AVERAGE(H352:H359)</f>
        <v>0.51586901563501386</v>
      </c>
      <c r="L360" s="90">
        <f>AVERAGE(L352:L359)</f>
        <v>0.53349340353090169</v>
      </c>
      <c r="M360" s="90">
        <f>AVERAGE(M352:M359)</f>
        <v>0.46650659646909842</v>
      </c>
      <c r="Q360" s="90">
        <f>AVERAGE(Q352:Q359)</f>
        <v>0.56449223027244899</v>
      </c>
      <c r="R360" s="90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646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639</v>
      </c>
      <c r="E363" t="s">
        <v>640</v>
      </c>
      <c r="F363" t="s">
        <v>641</v>
      </c>
      <c r="G363" t="s">
        <v>642</v>
      </c>
      <c r="H363" t="s">
        <v>643</v>
      </c>
      <c r="I363" t="s">
        <v>639</v>
      </c>
      <c r="J363" t="s">
        <v>640</v>
      </c>
      <c r="K363" t="s">
        <v>641</v>
      </c>
      <c r="L363" t="s">
        <v>642</v>
      </c>
      <c r="M363" t="s">
        <v>643</v>
      </c>
      <c r="N363" t="s">
        <v>639</v>
      </c>
      <c r="O363" t="s">
        <v>640</v>
      </c>
      <c r="P363" t="s">
        <v>641</v>
      </c>
      <c r="Q363" t="s">
        <v>642</v>
      </c>
      <c r="R363" t="s">
        <v>643</v>
      </c>
    </row>
    <row r="364" spans="2:21" x14ac:dyDescent="0.25">
      <c r="C364" t="s">
        <v>618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619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511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620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621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622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623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624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90">
        <f>AVERAGE(G364:G371)</f>
        <v>0.37846764192817062</v>
      </c>
      <c r="H372" s="90">
        <f>AVERAGE(H364:H371)</f>
        <v>0.62153235807182938</v>
      </c>
      <c r="L372" s="90">
        <f>AVERAGE(L364:L371)</f>
        <v>0.48841181166617514</v>
      </c>
      <c r="M372" s="90">
        <f>AVERAGE(M364:M371)</f>
        <v>0.51158818833382491</v>
      </c>
      <c r="Q372" s="90">
        <f>AVERAGE(Q364:Q371)</f>
        <v>0.53735189619964752</v>
      </c>
      <c r="R372" s="90">
        <f>AVERAGE(R364:R371)</f>
        <v>0.46264810380035254</v>
      </c>
    </row>
    <row r="374" spans="2:18" x14ac:dyDescent="0.25">
      <c r="B374" t="s">
        <v>647</v>
      </c>
      <c r="D374">
        <v>1988</v>
      </c>
      <c r="I374">
        <v>1994</v>
      </c>
      <c r="N374">
        <v>2002</v>
      </c>
    </row>
    <row r="375" spans="2:18" x14ac:dyDescent="0.25">
      <c r="D375" t="s">
        <v>639</v>
      </c>
      <c r="E375" t="s">
        <v>640</v>
      </c>
      <c r="F375" t="s">
        <v>641</v>
      </c>
      <c r="G375" t="s">
        <v>642</v>
      </c>
      <c r="H375" t="s">
        <v>643</v>
      </c>
      <c r="I375" t="s">
        <v>639</v>
      </c>
      <c r="J375" t="s">
        <v>640</v>
      </c>
      <c r="K375" t="s">
        <v>641</v>
      </c>
      <c r="L375" t="s">
        <v>642</v>
      </c>
      <c r="M375" t="s">
        <v>643</v>
      </c>
      <c r="N375" t="s">
        <v>639</v>
      </c>
      <c r="O375" t="s">
        <v>640</v>
      </c>
      <c r="P375" t="s">
        <v>641</v>
      </c>
      <c r="Q375" t="s">
        <v>642</v>
      </c>
      <c r="R375" t="s">
        <v>643</v>
      </c>
    </row>
    <row r="376" spans="2:18" x14ac:dyDescent="0.25">
      <c r="C376" t="s">
        <v>618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619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511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620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621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622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624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90">
        <f>AVERAGE(G376:G382)</f>
        <v>0.51051572274875689</v>
      </c>
      <c r="H383" s="90">
        <f>AVERAGE(H376:H382)</f>
        <v>0.48948427725124305</v>
      </c>
      <c r="L383" s="90">
        <f>AVERAGE(L376:L382)</f>
        <v>0.56925134763251983</v>
      </c>
      <c r="M383" s="90">
        <f>AVERAGE(M376:M382)</f>
        <v>0.43074865236748022</v>
      </c>
      <c r="Q383" s="90">
        <f>AVERAGE(Q376:Q382)</f>
        <v>0.58140373257125155</v>
      </c>
      <c r="R383" s="90">
        <f>AVERAGE(R376:R382)</f>
        <v>0.4185962674287485</v>
      </c>
    </row>
    <row r="386" spans="1:17" x14ac:dyDescent="0.25">
      <c r="A386" s="92" t="s">
        <v>661</v>
      </c>
    </row>
    <row r="387" spans="1:17" x14ac:dyDescent="0.25">
      <c r="D387" t="s">
        <v>543</v>
      </c>
      <c r="E387" t="s">
        <v>656</v>
      </c>
      <c r="F387" t="s">
        <v>482</v>
      </c>
      <c r="G387" s="89" t="s">
        <v>487</v>
      </c>
      <c r="I387" t="s">
        <v>488</v>
      </c>
      <c r="J387" t="s">
        <v>490</v>
      </c>
      <c r="K387" t="s">
        <v>556</v>
      </c>
      <c r="O387" t="s">
        <v>488</v>
      </c>
      <c r="P387" t="s">
        <v>487</v>
      </c>
      <c r="Q387" t="s">
        <v>489</v>
      </c>
    </row>
    <row r="388" spans="1:17" x14ac:dyDescent="0.25">
      <c r="C388" t="s">
        <v>593</v>
      </c>
      <c r="D388">
        <v>4</v>
      </c>
      <c r="E388" t="s">
        <v>657</v>
      </c>
      <c r="F388">
        <v>0.36</v>
      </c>
      <c r="G388">
        <v>8.9999999999999993E-3</v>
      </c>
      <c r="I388" s="100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90">
        <f>J388</f>
        <v>10.833235364008504</v>
      </c>
      <c r="P388" s="90">
        <f t="shared" ref="P388:P389" si="173">O388/Q388</f>
        <v>0.27083088410021261</v>
      </c>
      <c r="Q388" s="90">
        <f t="shared" ref="Q388:Q389" si="174">K388</f>
        <v>40</v>
      </c>
    </row>
    <row r="389" spans="1:17" x14ac:dyDescent="0.25">
      <c r="C389" t="s">
        <v>655</v>
      </c>
      <c r="D389">
        <v>2</v>
      </c>
      <c r="E389" t="s">
        <v>657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90">
        <f>J389</f>
        <v>14.89125293076059</v>
      </c>
      <c r="P389" s="90">
        <f t="shared" si="173"/>
        <v>0.28468571779395241</v>
      </c>
      <c r="Q389" s="90">
        <f t="shared" si="174"/>
        <v>52.307692307692314</v>
      </c>
    </row>
    <row r="390" spans="1:17" x14ac:dyDescent="0.25">
      <c r="C390" t="s">
        <v>593</v>
      </c>
      <c r="D390" s="109">
        <v>4</v>
      </c>
      <c r="E390" s="109" t="s">
        <v>657</v>
      </c>
      <c r="F390">
        <v>0.37</v>
      </c>
      <c r="G390">
        <v>6.0000000000000001E-3</v>
      </c>
      <c r="I390" s="100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90">
        <f t="shared" ref="O390:O403" si="179">J390</f>
        <v>11.193365366583114</v>
      </c>
      <c r="P390" s="90">
        <f t="shared" ref="P390:P403" si="180">O390/Q390</f>
        <v>0.18151403297161808</v>
      </c>
      <c r="Q390" s="90">
        <f t="shared" ref="Q390:Q403" si="181">K390</f>
        <v>61.666666666666664</v>
      </c>
    </row>
    <row r="391" spans="1:17" x14ac:dyDescent="0.25">
      <c r="C391" t="s">
        <v>655</v>
      </c>
      <c r="D391" s="109">
        <v>2</v>
      </c>
      <c r="E391" s="109" t="s">
        <v>657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90">
        <f t="shared" si="179"/>
        <v>14.891252930760569</v>
      </c>
      <c r="P391" s="90">
        <f t="shared" si="180"/>
        <v>0.19423373387948567</v>
      </c>
      <c r="Q391" s="90">
        <f t="shared" si="181"/>
        <v>76.666666666666671</v>
      </c>
    </row>
    <row r="392" spans="1:17" x14ac:dyDescent="0.25">
      <c r="C392" t="s">
        <v>593</v>
      </c>
      <c r="D392">
        <v>4</v>
      </c>
      <c r="E392" t="s">
        <v>657</v>
      </c>
      <c r="F392">
        <v>0.36</v>
      </c>
      <c r="G392">
        <v>6.0000000000000001E-3</v>
      </c>
      <c r="I392" s="100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90">
        <f t="shared" si="179"/>
        <v>10.833235364008504</v>
      </c>
      <c r="P392" s="90">
        <f t="shared" si="180"/>
        <v>0.18055392273347506</v>
      </c>
      <c r="Q392" s="90">
        <f t="shared" si="181"/>
        <v>60</v>
      </c>
    </row>
    <row r="393" spans="1:17" x14ac:dyDescent="0.25">
      <c r="C393" t="s">
        <v>655</v>
      </c>
      <c r="D393">
        <v>2</v>
      </c>
      <c r="E393" t="s">
        <v>657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90">
        <f t="shared" si="179"/>
        <v>14.89125293076059</v>
      </c>
      <c r="P393" s="90">
        <f t="shared" si="180"/>
        <v>0.19709011231889012</v>
      </c>
      <c r="Q393" s="90">
        <f t="shared" si="181"/>
        <v>75.555555555555571</v>
      </c>
    </row>
    <row r="394" spans="1:17" x14ac:dyDescent="0.25">
      <c r="C394" t="s">
        <v>593</v>
      </c>
      <c r="D394" s="109">
        <v>4</v>
      </c>
      <c r="E394" s="109" t="s">
        <v>657</v>
      </c>
      <c r="F394">
        <v>0.36</v>
      </c>
      <c r="G394">
        <v>6.0000000000000001E-3</v>
      </c>
      <c r="I394" s="100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90">
        <f t="shared" si="179"/>
        <v>10.833235364008504</v>
      </c>
      <c r="P394" s="90">
        <f t="shared" si="180"/>
        <v>0.18055392273347506</v>
      </c>
      <c r="Q394" s="90">
        <f t="shared" si="181"/>
        <v>60</v>
      </c>
    </row>
    <row r="395" spans="1:17" x14ac:dyDescent="0.25">
      <c r="C395" t="s">
        <v>655</v>
      </c>
      <c r="D395" s="109">
        <v>2</v>
      </c>
      <c r="E395" s="109" t="s">
        <v>657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90">
        <f t="shared" si="179"/>
        <v>14.455231422595972</v>
      </c>
      <c r="P395" s="90">
        <f t="shared" si="180"/>
        <v>0.19417475045278168</v>
      </c>
      <c r="Q395" s="90">
        <f t="shared" si="181"/>
        <v>74.444444444444457</v>
      </c>
    </row>
    <row r="396" spans="1:17" x14ac:dyDescent="0.25">
      <c r="C396" t="s">
        <v>593</v>
      </c>
      <c r="D396">
        <v>4</v>
      </c>
      <c r="E396" s="109" t="s">
        <v>658</v>
      </c>
      <c r="F396">
        <v>0.39</v>
      </c>
      <c r="G396">
        <v>1.4E-2</v>
      </c>
      <c r="I396" s="100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90">
        <f t="shared" si="179"/>
        <v>11.924519847066067</v>
      </c>
      <c r="P396" s="90">
        <f t="shared" si="180"/>
        <v>0.42805968681775625</v>
      </c>
      <c r="Q396" s="90">
        <f t="shared" si="181"/>
        <v>27.857142857142858</v>
      </c>
    </row>
    <row r="397" spans="1:17" x14ac:dyDescent="0.25">
      <c r="C397" t="s">
        <v>655</v>
      </c>
      <c r="D397">
        <v>2</v>
      </c>
      <c r="E397" s="109" t="s">
        <v>658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90">
        <f t="shared" si="179"/>
        <v>14.455231422595972</v>
      </c>
      <c r="P397" s="90">
        <f t="shared" si="180"/>
        <v>0.35105562026304504</v>
      </c>
      <c r="Q397" s="90">
        <f t="shared" si="181"/>
        <v>41.17647058823529</v>
      </c>
    </row>
    <row r="398" spans="1:17" x14ac:dyDescent="0.25">
      <c r="C398" t="s">
        <v>593</v>
      </c>
      <c r="D398" s="109">
        <v>4</v>
      </c>
      <c r="E398" s="109" t="s">
        <v>658</v>
      </c>
      <c r="F398">
        <v>0.34</v>
      </c>
      <c r="G398">
        <v>5.1999999999999998E-2</v>
      </c>
      <c r="I398" s="100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90">
        <f t="shared" si="179"/>
        <v>10.123689764089844</v>
      </c>
      <c r="P398" s="90">
        <f t="shared" si="180"/>
        <v>1.5483290227431525</v>
      </c>
      <c r="Q398" s="90">
        <f t="shared" si="181"/>
        <v>6.5384615384615392</v>
      </c>
    </row>
    <row r="399" spans="1:17" x14ac:dyDescent="0.25">
      <c r="C399" t="s">
        <v>655</v>
      </c>
      <c r="D399" s="109">
        <v>2</v>
      </c>
      <c r="E399" s="109" t="s">
        <v>658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90">
        <f t="shared" si="179"/>
        <v>15.758369027902264</v>
      </c>
      <c r="P399" s="90">
        <f t="shared" si="180"/>
        <v>0.88061473979453819</v>
      </c>
      <c r="Q399" s="90">
        <f t="shared" si="181"/>
        <v>17.894736842105264</v>
      </c>
    </row>
    <row r="400" spans="1:17" x14ac:dyDescent="0.25">
      <c r="C400" t="s">
        <v>593</v>
      </c>
      <c r="D400">
        <v>4</v>
      </c>
      <c r="E400" s="109" t="s">
        <v>659</v>
      </c>
      <c r="F400">
        <v>0.36</v>
      </c>
      <c r="G400">
        <v>8.9999999999999993E-3</v>
      </c>
      <c r="I400" s="100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90">
        <f t="shared" si="179"/>
        <v>10.833235364008504</v>
      </c>
      <c r="P400" s="90">
        <f t="shared" si="180"/>
        <v>0.27083088410021261</v>
      </c>
      <c r="Q400" s="90">
        <f t="shared" si="181"/>
        <v>40</v>
      </c>
    </row>
    <row r="401" spans="1:20" x14ac:dyDescent="0.25">
      <c r="C401" t="s">
        <v>655</v>
      </c>
      <c r="D401">
        <v>2</v>
      </c>
      <c r="E401" s="109" t="s">
        <v>659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90">
        <f t="shared" si="179"/>
        <v>14.89125293076059</v>
      </c>
      <c r="P401" s="90">
        <f t="shared" si="180"/>
        <v>0.28468571779395241</v>
      </c>
      <c r="Q401" s="90">
        <f t="shared" si="181"/>
        <v>52.307692307692314</v>
      </c>
    </row>
    <row r="402" spans="1:20" x14ac:dyDescent="0.25">
      <c r="C402" t="s">
        <v>593</v>
      </c>
      <c r="D402" s="109">
        <v>4</v>
      </c>
      <c r="E402" s="109" t="s">
        <v>660</v>
      </c>
      <c r="F402">
        <v>0.37</v>
      </c>
      <c r="G402">
        <v>8.0000000000000002E-3</v>
      </c>
      <c r="I402" s="100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90">
        <f t="shared" si="179"/>
        <v>11.193365366583114</v>
      </c>
      <c r="P402" s="90">
        <f t="shared" si="180"/>
        <v>0.2420187106288241</v>
      </c>
      <c r="Q402" s="90">
        <f t="shared" si="181"/>
        <v>46.25</v>
      </c>
    </row>
    <row r="403" spans="1:20" x14ac:dyDescent="0.25">
      <c r="C403" t="s">
        <v>655</v>
      </c>
      <c r="D403" s="109">
        <v>2</v>
      </c>
      <c r="E403" s="109" t="s">
        <v>660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90">
        <f t="shared" si="179"/>
        <v>14.891252930760569</v>
      </c>
      <c r="P403" s="90">
        <f t="shared" si="180"/>
        <v>0.25897831183931425</v>
      </c>
      <c r="Q403" s="90">
        <f t="shared" si="181"/>
        <v>57.499999999999993</v>
      </c>
    </row>
    <row r="406" spans="1:20" x14ac:dyDescent="0.25">
      <c r="A406" s="92" t="s">
        <v>676</v>
      </c>
    </row>
    <row r="407" spans="1:20" x14ac:dyDescent="0.25">
      <c r="A407" s="93"/>
      <c r="C407" s="93" t="s">
        <v>677</v>
      </c>
    </row>
    <row r="408" spans="1:20" x14ac:dyDescent="0.25">
      <c r="D408" t="s">
        <v>543</v>
      </c>
      <c r="E408" t="s">
        <v>678</v>
      </c>
    </row>
    <row r="409" spans="1:20" x14ac:dyDescent="0.25">
      <c r="C409" t="s">
        <v>679</v>
      </c>
      <c r="D409">
        <v>0</v>
      </c>
      <c r="E409">
        <v>0</v>
      </c>
    </row>
    <row r="410" spans="1:20" x14ac:dyDescent="0.25">
      <c r="C410" s="109" t="s">
        <v>511</v>
      </c>
      <c r="D410">
        <v>6</v>
      </c>
      <c r="E410">
        <v>6</v>
      </c>
    </row>
    <row r="411" spans="1:20" x14ac:dyDescent="0.25">
      <c r="C411" t="s">
        <v>680</v>
      </c>
      <c r="D411">
        <v>3</v>
      </c>
      <c r="E411">
        <v>9</v>
      </c>
      <c r="R411" s="87"/>
      <c r="S411" s="87"/>
      <c r="T411" s="87"/>
    </row>
    <row r="412" spans="1:20" x14ac:dyDescent="0.25">
      <c r="C412" t="s">
        <v>681</v>
      </c>
      <c r="D412">
        <v>3</v>
      </c>
      <c r="E412">
        <v>12</v>
      </c>
      <c r="R412" s="87"/>
      <c r="S412" s="87"/>
      <c r="T412" s="87"/>
    </row>
    <row r="413" spans="1:20" x14ac:dyDescent="0.25">
      <c r="C413" t="s">
        <v>682</v>
      </c>
      <c r="D413">
        <v>3</v>
      </c>
      <c r="E413">
        <v>12</v>
      </c>
      <c r="R413" s="87"/>
      <c r="S413" s="87"/>
      <c r="T413" s="87"/>
    </row>
    <row r="414" spans="1:20" x14ac:dyDescent="0.25">
      <c r="C414" t="s">
        <v>683</v>
      </c>
      <c r="D414">
        <v>2</v>
      </c>
      <c r="E414">
        <v>14</v>
      </c>
      <c r="R414" s="87"/>
      <c r="S414" s="87"/>
      <c r="T414" s="87"/>
    </row>
    <row r="415" spans="1:20" x14ac:dyDescent="0.25">
      <c r="C415" t="s">
        <v>684</v>
      </c>
      <c r="D415">
        <v>4</v>
      </c>
      <c r="E415">
        <v>16</v>
      </c>
      <c r="R415" s="87"/>
      <c r="S415" s="87"/>
      <c r="T415" s="87"/>
    </row>
    <row r="416" spans="1:20" x14ac:dyDescent="0.25">
      <c r="C416" t="s">
        <v>685</v>
      </c>
      <c r="D416">
        <v>4</v>
      </c>
      <c r="E416">
        <v>16</v>
      </c>
      <c r="R416" s="87"/>
      <c r="S416" s="87"/>
      <c r="T416" s="87"/>
    </row>
    <row r="417" spans="2:20" x14ac:dyDescent="0.25">
      <c r="R417" s="87"/>
      <c r="S417" s="87"/>
      <c r="T417" s="87"/>
    </row>
    <row r="418" spans="2:20" x14ac:dyDescent="0.25">
      <c r="D418" t="s">
        <v>543</v>
      </c>
      <c r="E418" t="s">
        <v>678</v>
      </c>
      <c r="F418" t="s">
        <v>689</v>
      </c>
      <c r="G418" t="s">
        <v>482</v>
      </c>
      <c r="H418" t="s">
        <v>487</v>
      </c>
      <c r="J418" t="s">
        <v>488</v>
      </c>
      <c r="K418" t="s">
        <v>490</v>
      </c>
      <c r="L418" t="s">
        <v>556</v>
      </c>
      <c r="P418" t="s">
        <v>488</v>
      </c>
      <c r="Q418" t="s">
        <v>487</v>
      </c>
      <c r="R418" t="s">
        <v>489</v>
      </c>
    </row>
    <row r="419" spans="2:20" x14ac:dyDescent="0.25">
      <c r="C419" s="100" t="s">
        <v>321</v>
      </c>
      <c r="D419">
        <v>6</v>
      </c>
      <c r="E419">
        <v>6</v>
      </c>
      <c r="F419" s="87" t="s">
        <v>521</v>
      </c>
      <c r="G419" s="87">
        <v>3.5000000000000003E-2</v>
      </c>
      <c r="H419" s="87">
        <v>2.7E-2</v>
      </c>
      <c r="I419" s="87"/>
      <c r="J419" s="100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90">
        <f>K419</f>
        <v>0.59366181332705481</v>
      </c>
      <c r="Q419" s="90">
        <f t="shared" ref="Q419:Q421" si="196">P419/R419</f>
        <v>0.45796768456658504</v>
      </c>
      <c r="R419" s="90">
        <f t="shared" ref="R419:R421" si="197">L419</f>
        <v>1.2962962962962965</v>
      </c>
    </row>
    <row r="420" spans="2:20" x14ac:dyDescent="0.25">
      <c r="C420" s="100" t="s">
        <v>686</v>
      </c>
      <c r="D420">
        <v>3</v>
      </c>
      <c r="E420">
        <v>9</v>
      </c>
      <c r="F420" s="87" t="s">
        <v>521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90">
        <f>K420</f>
        <v>1.2184273858862005</v>
      </c>
      <c r="Q420" s="90">
        <f t="shared" si="196"/>
        <v>0.50767807745258353</v>
      </c>
      <c r="R420" s="90">
        <f t="shared" si="197"/>
        <v>2.4</v>
      </c>
    </row>
    <row r="421" spans="2:20" x14ac:dyDescent="0.25">
      <c r="B421" s="93"/>
      <c r="C421" s="100" t="s">
        <v>687</v>
      </c>
      <c r="D421">
        <v>3</v>
      </c>
      <c r="E421">
        <v>12</v>
      </c>
      <c r="F421" s="87" t="s">
        <v>521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90">
        <f t="shared" ref="P421:P423" si="199">K421</f>
        <v>4.6168956617874235</v>
      </c>
      <c r="Q421" s="90">
        <f t="shared" si="196"/>
        <v>0.44679635436652493</v>
      </c>
      <c r="R421" s="90">
        <f t="shared" si="197"/>
        <v>10.333333333333332</v>
      </c>
    </row>
    <row r="422" spans="2:20" x14ac:dyDescent="0.25">
      <c r="C422" s="100" t="s">
        <v>688</v>
      </c>
      <c r="D422">
        <v>3</v>
      </c>
      <c r="E422">
        <v>12</v>
      </c>
      <c r="F422" s="87" t="s">
        <v>521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87"/>
      <c r="P422" s="90">
        <f t="shared" si="199"/>
        <v>5.1923910316379995</v>
      </c>
      <c r="Q422" s="90">
        <f t="shared" ref="Q422:Q428" si="201">P422/R422</f>
        <v>0.99007456111741521</v>
      </c>
      <c r="R422" s="90">
        <f t="shared" ref="R422:R428" si="202">L422</f>
        <v>5.2444444444444445</v>
      </c>
    </row>
    <row r="423" spans="2:20" x14ac:dyDescent="0.25">
      <c r="C423" s="100" t="s">
        <v>323</v>
      </c>
      <c r="D423">
        <v>4</v>
      </c>
      <c r="E423">
        <v>16</v>
      </c>
      <c r="F423" s="87" t="s">
        <v>521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87"/>
      <c r="P423" s="90">
        <f t="shared" si="199"/>
        <v>7.36957776560212</v>
      </c>
      <c r="Q423" s="90">
        <f t="shared" si="201"/>
        <v>0.31304401128221399</v>
      </c>
      <c r="R423" s="90">
        <f t="shared" si="202"/>
        <v>23.541666666666664</v>
      </c>
    </row>
    <row r="424" spans="2:20" x14ac:dyDescent="0.25">
      <c r="C424" s="100" t="s">
        <v>321</v>
      </c>
      <c r="D424">
        <v>6</v>
      </c>
      <c r="E424">
        <v>6</v>
      </c>
      <c r="F424" s="87" t="s">
        <v>690</v>
      </c>
      <c r="G424">
        <v>5.3999999999999999E-2</v>
      </c>
      <c r="H424">
        <v>5.7000000000000002E-2</v>
      </c>
      <c r="J424" s="100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87"/>
      <c r="P424" s="90">
        <f t="shared" ref="P424:P428" si="204">K424</f>
        <v>0.92474336925133516</v>
      </c>
      <c r="Q424" s="90">
        <f t="shared" si="201"/>
        <v>0.97611800087640943</v>
      </c>
      <c r="R424" s="90">
        <f t="shared" si="202"/>
        <v>0.94736842105263153</v>
      </c>
    </row>
    <row r="425" spans="2:20" x14ac:dyDescent="0.25">
      <c r="C425" s="100" t="s">
        <v>686</v>
      </c>
      <c r="D425">
        <v>3</v>
      </c>
      <c r="E425">
        <v>9</v>
      </c>
      <c r="F425" s="87" t="s">
        <v>690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87"/>
      <c r="P425" s="90">
        <f t="shared" si="204"/>
        <v>-0.84037586596127367</v>
      </c>
      <c r="Q425" s="90">
        <f t="shared" si="201"/>
        <v>-1.9995149914250996</v>
      </c>
      <c r="R425" s="90">
        <f t="shared" si="202"/>
        <v>0.42028985507246375</v>
      </c>
    </row>
    <row r="426" spans="2:20" x14ac:dyDescent="0.25">
      <c r="C426" s="100" t="s">
        <v>687</v>
      </c>
      <c r="D426">
        <v>3</v>
      </c>
      <c r="E426">
        <v>12</v>
      </c>
      <c r="F426" s="87" t="s">
        <v>690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87"/>
      <c r="P426" s="90">
        <f t="shared" si="204"/>
        <v>2.3764126172991284</v>
      </c>
      <c r="Q426" s="90">
        <f t="shared" si="201"/>
        <v>1.2813989603083535</v>
      </c>
      <c r="R426" s="90">
        <f t="shared" si="202"/>
        <v>1.8545454545454545</v>
      </c>
    </row>
    <row r="427" spans="2:20" x14ac:dyDescent="0.25">
      <c r="C427" s="100" t="s">
        <v>688</v>
      </c>
      <c r="D427">
        <v>3</v>
      </c>
      <c r="E427">
        <v>12</v>
      </c>
      <c r="F427" s="87" t="s">
        <v>690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87"/>
      <c r="P427" s="90">
        <f t="shared" si="204"/>
        <v>2.3127654683995136</v>
      </c>
      <c r="Q427" s="90">
        <f t="shared" si="201"/>
        <v>2.6134249792914503</v>
      </c>
      <c r="R427" s="90">
        <f t="shared" si="202"/>
        <v>0.88495575221238942</v>
      </c>
    </row>
    <row r="428" spans="2:20" x14ac:dyDescent="0.25">
      <c r="C428" s="100" t="s">
        <v>323</v>
      </c>
      <c r="D428">
        <v>4</v>
      </c>
      <c r="E428">
        <v>16</v>
      </c>
      <c r="F428" s="87" t="s">
        <v>690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87"/>
      <c r="P428" s="90">
        <f t="shared" si="204"/>
        <v>3.9364104664247002</v>
      </c>
      <c r="Q428" s="90">
        <f t="shared" si="201"/>
        <v>1.0909901667244486</v>
      </c>
      <c r="R428" s="90">
        <f t="shared" si="202"/>
        <v>3.6081081081081083</v>
      </c>
    </row>
    <row r="429" spans="2:20" x14ac:dyDescent="0.25">
      <c r="S429" s="87"/>
      <c r="T429" s="87"/>
    </row>
    <row r="432" spans="2:20" x14ac:dyDescent="0.25">
      <c r="C432" s="87"/>
    </row>
    <row r="433" spans="3:3" x14ac:dyDescent="0.25">
      <c r="C433" s="87"/>
    </row>
    <row r="434" spans="3:3" x14ac:dyDescent="0.25">
      <c r="C434" s="87"/>
    </row>
    <row r="435" spans="3:3" x14ac:dyDescent="0.25">
      <c r="C435" s="87"/>
    </row>
    <row r="436" spans="3:3" x14ac:dyDescent="0.25">
      <c r="C436" s="87"/>
    </row>
    <row r="437" spans="3:3" x14ac:dyDescent="0.25">
      <c r="C437" s="87"/>
    </row>
    <row r="438" spans="3:3" x14ac:dyDescent="0.25">
      <c r="C438" s="87"/>
    </row>
  </sheetData>
  <conditionalFormatting sqref="A3">
    <cfRule type="containsBlanks" dxfId="11" priority="19">
      <formula>LEN(TRIM(A3))=0</formula>
    </cfRule>
  </conditionalFormatting>
  <conditionalFormatting sqref="F64">
    <cfRule type="containsBlanks" dxfId="10" priority="18">
      <formula>LEN(TRIM(F64))=0</formula>
    </cfRule>
  </conditionalFormatting>
  <conditionalFormatting sqref="F89:F92">
    <cfRule type="containsBlanks" dxfId="9" priority="15">
      <formula>LEN(TRIM(F89))=0</formula>
    </cfRule>
  </conditionalFormatting>
  <conditionalFormatting sqref="G100">
    <cfRule type="containsBlanks" dxfId="8" priority="14">
      <formula>LEN(TRIM(G100))=0</formula>
    </cfRule>
  </conditionalFormatting>
  <conditionalFormatting sqref="H120">
    <cfRule type="containsBlanks" dxfId="7" priority="13">
      <formula>LEN(TRIM(H120))=0</formula>
    </cfRule>
  </conditionalFormatting>
  <conditionalFormatting sqref="E183">
    <cfRule type="containsBlanks" dxfId="6" priority="11">
      <formula>LEN(TRIM(E183))=0</formula>
    </cfRule>
  </conditionalFormatting>
  <conditionalFormatting sqref="E200">
    <cfRule type="containsBlanks" dxfId="5" priority="10">
      <formula>LEN(TRIM(E200))=0</formula>
    </cfRule>
  </conditionalFormatting>
  <conditionalFormatting sqref="G219">
    <cfRule type="containsBlanks" dxfId="4" priority="8">
      <formula>LEN(TRIM(G219))=0</formula>
    </cfRule>
  </conditionalFormatting>
  <conditionalFormatting sqref="H257">
    <cfRule type="containsBlanks" dxfId="3" priority="7">
      <formula>LEN(TRIM(H257))=0</formula>
    </cfRule>
  </conditionalFormatting>
  <conditionalFormatting sqref="H275">
    <cfRule type="containsBlanks" dxfId="2" priority="6">
      <formula>LEN(TRIM(H275))=0</formula>
    </cfRule>
  </conditionalFormatting>
  <conditionalFormatting sqref="H306">
    <cfRule type="containsBlanks" dxfId="1" priority="5">
      <formula>LEN(TRIM(H306))=0</formula>
    </cfRule>
  </conditionalFormatting>
  <conditionalFormatting sqref="G387">
    <cfRule type="containsBlanks" dxfId="0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data_set</vt:lpstr>
      <vt:lpstr>var_list</vt:lpstr>
      <vt:lpstr>legend</vt:lpstr>
      <vt:lpstr>PP_main</vt:lpstr>
      <vt:lpstr>PP_uncollectible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2023-03-19T07:39:50Z</dcterms:modified>
</cp:coreProperties>
</file>